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DD2AEE5F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3年版\11 HP掲載\掲載用\"/>
    </mc:Choice>
  </mc:AlternateContent>
  <xr:revisionPtr revIDLastSave="0" documentId="13_ncr:101_{1653DD76-3225-460D-B62C-9625AC6421B1}" xr6:coauthVersionLast="47" xr6:coauthVersionMax="47" xr10:uidLastSave="{00000000-0000-0000-0000-000000000000}"/>
  <bookViews>
    <workbookView xWindow="-120" yWindow="-120" windowWidth="29040" windowHeight="15840" xr2:uid="{F6963FC0-3E93-4005-A8A9-ED1D5556208D}"/>
  </bookViews>
  <sheets>
    <sheet name="12-8 " sheetId="1" r:id="rId1"/>
  </sheets>
  <definedNames>
    <definedName name="_xlnm.Print_Area" localSheetId="0">'12-8 '!$A$1:$V$51</definedName>
    <definedName name="wrn.toukei." localSheetId="0" hidden="1">{#N/A,#N/A,FALSE,"312"}</definedName>
    <definedName name="wrn.toukei." hidden="1">{#N/A,#N/A,FALSE,"312"}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7" i="1" l="1"/>
  <c r="S46" i="1"/>
  <c r="S44" i="1"/>
  <c r="S43" i="1"/>
  <c r="S42" i="1"/>
  <c r="S41" i="1"/>
  <c r="S39" i="1"/>
  <c r="S38" i="1"/>
  <c r="S36" i="1"/>
  <c r="S35" i="1"/>
  <c r="S33" i="1"/>
  <c r="S32" i="1"/>
  <c r="S31" i="1"/>
  <c r="S30" i="1"/>
  <c r="S28" i="1"/>
  <c r="S27" i="1"/>
  <c r="S25" i="1"/>
  <c r="S24" i="1"/>
  <c r="S23" i="1"/>
  <c r="S22" i="1"/>
  <c r="S21" i="1"/>
  <c r="S20" i="1"/>
  <c r="S19" i="1"/>
  <c r="S18" i="1"/>
  <c r="S17" i="1"/>
  <c r="S16" i="1"/>
  <c r="S13" i="1"/>
  <c r="S12" i="1"/>
  <c r="S10" i="1"/>
  <c r="S9" i="1"/>
</calcChain>
</file>

<file path=xl/sharedStrings.xml><?xml version="1.0" encoding="utf-8"?>
<sst xmlns="http://schemas.openxmlformats.org/spreadsheetml/2006/main" count="105" uniqueCount="81">
  <si>
    <t>12-8　種　類　別　自　動　車　</t>
    <phoneticPr fontId="4"/>
  </si>
  <si>
    <r>
      <t>　保　有　台　数　</t>
    </r>
    <r>
      <rPr>
        <sz val="12"/>
        <rFont val="ＭＳ 明朝"/>
        <family val="1"/>
        <charset val="128"/>
      </rPr>
      <t>－市町－(平成28～令和2年度)</t>
    </r>
    <rPh sb="19" eb="21">
      <t>レイワ</t>
    </rPh>
    <phoneticPr fontId="4"/>
  </si>
  <si>
    <t>各年度末現在(但し原動機付自転車は、年度初めの4月1日現在。)</t>
    <phoneticPr fontId="4"/>
  </si>
  <si>
    <t>(単位：台)</t>
    <phoneticPr fontId="4"/>
  </si>
  <si>
    <t>年 度
市 町</t>
    <phoneticPr fontId="4"/>
  </si>
  <si>
    <t>1) 総 数</t>
    <phoneticPr fontId="4"/>
  </si>
  <si>
    <t>貨　物　自　動　車</t>
  </si>
  <si>
    <t>乗　合　自　動　車</t>
    <rPh sb="0" eb="1">
      <t>ジョウ</t>
    </rPh>
    <rPh sb="2" eb="3">
      <t>ゴウ</t>
    </rPh>
    <rPh sb="4" eb="5">
      <t>ジ</t>
    </rPh>
    <rPh sb="6" eb="7">
      <t>ドウ</t>
    </rPh>
    <rPh sb="8" eb="9">
      <t>クルマ</t>
    </rPh>
    <phoneticPr fontId="8"/>
  </si>
  <si>
    <t>乗　用　車</t>
    <phoneticPr fontId="4"/>
  </si>
  <si>
    <t>2) 大型特殊車</t>
  </si>
  <si>
    <t>3) 小 型</t>
    <phoneticPr fontId="4"/>
  </si>
  <si>
    <t>4) その他</t>
    <rPh sb="5" eb="6">
      <t>タ</t>
    </rPh>
    <phoneticPr fontId="8"/>
  </si>
  <si>
    <t>5)自動車１台当たり人口</t>
  </si>
  <si>
    <t xml:space="preserve">原動機付自転車（別掲） </t>
  </si>
  <si>
    <t>小　計</t>
  </si>
  <si>
    <t>普通車</t>
  </si>
  <si>
    <t>小型車</t>
  </si>
  <si>
    <t>被けん引車</t>
  </si>
  <si>
    <t>軽四輪車</t>
    <rPh sb="1" eb="3">
      <t>ヨンリン</t>
    </rPh>
    <phoneticPr fontId="8"/>
  </si>
  <si>
    <t>軽四輪車</t>
  </si>
  <si>
    <t>・特種用途車</t>
  </si>
  <si>
    <t>　 二輪車</t>
    <phoneticPr fontId="4"/>
  </si>
  <si>
    <t>50cc以下</t>
  </si>
  <si>
    <t>51～125cc未満</t>
  </si>
  <si>
    <t>人</t>
    <rPh sb="0" eb="1">
      <t>ヒト</t>
    </rPh>
    <phoneticPr fontId="4"/>
  </si>
  <si>
    <t>平成 28 年度</t>
    <phoneticPr fontId="4"/>
  </si>
  <si>
    <t xml:space="preserve">r 1.22 </t>
  </si>
  <si>
    <t>28年度</t>
    <rPh sb="2" eb="3">
      <t>ネン</t>
    </rPh>
    <rPh sb="3" eb="4">
      <t>ド</t>
    </rPh>
    <phoneticPr fontId="8"/>
  </si>
  <si>
    <t>29</t>
    <phoneticPr fontId="4"/>
  </si>
  <si>
    <t>29</t>
  </si>
  <si>
    <t>30</t>
    <phoneticPr fontId="4"/>
  </si>
  <si>
    <t>r 680 249</t>
    <phoneticPr fontId="4"/>
  </si>
  <si>
    <t>30</t>
  </si>
  <si>
    <t>令和 元 年度</t>
    <phoneticPr fontId="4"/>
  </si>
  <si>
    <t>r 681 501</t>
    <phoneticPr fontId="4"/>
  </si>
  <si>
    <t>元年度</t>
  </si>
  <si>
    <t xml:space="preserve"> 2</t>
    <phoneticPr fontId="4"/>
  </si>
  <si>
    <t>市　部</t>
  </si>
  <si>
    <t>郡　部</t>
  </si>
  <si>
    <t>所属市町不明</t>
    <rPh sb="0" eb="2">
      <t>ショゾク</t>
    </rPh>
    <rPh sb="2" eb="3">
      <t>シ</t>
    </rPh>
    <rPh sb="3" eb="4">
      <t>マチ</t>
    </rPh>
    <rPh sb="4" eb="6">
      <t>フメイ</t>
    </rPh>
    <phoneticPr fontId="8"/>
  </si>
  <si>
    <t>-</t>
    <phoneticPr fontId="4"/>
  </si>
  <si>
    <t>-</t>
  </si>
  <si>
    <t>不　明</t>
  </si>
  <si>
    <t>佐 賀 市</t>
  </si>
  <si>
    <t>唐 津 市</t>
  </si>
  <si>
    <t>鳥 栖 市</t>
  </si>
  <si>
    <t>多 久 市</t>
  </si>
  <si>
    <t>伊万里市</t>
  </si>
  <si>
    <t>武 雄 市</t>
  </si>
  <si>
    <t>鹿 島 市</t>
  </si>
  <si>
    <t>小城市</t>
    <rPh sb="0" eb="2">
      <t>オギ</t>
    </rPh>
    <rPh sb="2" eb="3">
      <t>シ</t>
    </rPh>
    <phoneticPr fontId="8"/>
  </si>
  <si>
    <t>嬉野市</t>
    <rPh sb="0" eb="2">
      <t>ウレシノ</t>
    </rPh>
    <rPh sb="2" eb="3">
      <t>シ</t>
    </rPh>
    <phoneticPr fontId="8"/>
  </si>
  <si>
    <t>神埼市</t>
    <rPh sb="0" eb="2">
      <t>カンザキ</t>
    </rPh>
    <rPh sb="2" eb="3">
      <t>シ</t>
    </rPh>
    <phoneticPr fontId="8"/>
  </si>
  <si>
    <t>神 埼 郡</t>
  </si>
  <si>
    <t>神</t>
  </si>
  <si>
    <t>吉野ヶ里町</t>
    <rPh sb="0" eb="4">
      <t>ヨシノガリ</t>
    </rPh>
    <rPh sb="4" eb="5">
      <t>チョウ</t>
    </rPh>
    <phoneticPr fontId="8"/>
  </si>
  <si>
    <t>三養基郡</t>
  </si>
  <si>
    <t>三</t>
  </si>
  <si>
    <t>基 山 町</t>
  </si>
  <si>
    <t>上 峰 町</t>
  </si>
  <si>
    <t>みやき町</t>
    <rPh sb="3" eb="4">
      <t>チョウ</t>
    </rPh>
    <phoneticPr fontId="8"/>
  </si>
  <si>
    <t>東松浦郡</t>
  </si>
  <si>
    <t>東</t>
  </si>
  <si>
    <t>玄 海 町</t>
  </si>
  <si>
    <t>西松浦郡</t>
  </si>
  <si>
    <t>西</t>
  </si>
  <si>
    <t>有 田 町</t>
  </si>
  <si>
    <t>杵 島 郡</t>
  </si>
  <si>
    <t>杵</t>
  </si>
  <si>
    <t>大 町 町</t>
  </si>
  <si>
    <t>江 北 町</t>
  </si>
  <si>
    <t>白 石 町</t>
  </si>
  <si>
    <t>藤 津 郡</t>
  </si>
  <si>
    <t>藤</t>
  </si>
  <si>
    <t>太 良 町</t>
  </si>
  <si>
    <t>資料：九州運輸局佐賀運輸支局・県税政課</t>
    <rPh sb="10" eb="12">
      <t>ウンユ</t>
    </rPh>
    <rPh sb="16" eb="18">
      <t>ゼイセイ</t>
    </rPh>
    <rPh sb="18" eb="19">
      <t>カ</t>
    </rPh>
    <phoneticPr fontId="8"/>
  </si>
  <si>
    <t>2)特殊車の中には小型は含まれていない。</t>
    <phoneticPr fontId="4"/>
  </si>
  <si>
    <t>(注) 1)各年度計の総数は、軽二輪車を含んだ数である(令和2年度：9,461台)。</t>
    <rPh sb="9" eb="10">
      <t>ケイ</t>
    </rPh>
    <rPh sb="28" eb="30">
      <t>レイワ</t>
    </rPh>
    <phoneticPr fontId="8"/>
  </si>
  <si>
    <t>3)小型二輪車とは、排気量250ccを超える二輪車のことである。</t>
    <rPh sb="10" eb="13">
      <t>ハイキリョウ</t>
    </rPh>
    <rPh sb="19" eb="20">
      <t>コ</t>
    </rPh>
    <phoneticPr fontId="8"/>
  </si>
  <si>
    <t>4)その他…特殊軽四輪車及び軽三輪車の計である。</t>
    <rPh sb="4" eb="5">
      <t>タ</t>
    </rPh>
    <rPh sb="6" eb="8">
      <t>トクシュ</t>
    </rPh>
    <rPh sb="8" eb="9">
      <t>ケイ</t>
    </rPh>
    <rPh sb="9" eb="11">
      <t>ヨンリン</t>
    </rPh>
    <rPh sb="11" eb="12">
      <t>シャ</t>
    </rPh>
    <rPh sb="12" eb="13">
      <t>オヨ</t>
    </rPh>
    <rPh sb="14" eb="15">
      <t>ケイ</t>
    </rPh>
    <rPh sb="15" eb="18">
      <t>サンリンシャ</t>
    </rPh>
    <rPh sb="19" eb="20">
      <t>ケイ</t>
    </rPh>
    <phoneticPr fontId="8"/>
  </si>
  <si>
    <t>5)自動車１台当たり人口＝佐賀県の推計人口(当該年度翌年の4月1日現在)／自動車保有台数（総数）。</t>
    <rPh sb="2" eb="5">
      <t>ジドウシャ</t>
    </rPh>
    <rPh sb="6" eb="7">
      <t>ダイ</t>
    </rPh>
    <rPh sb="7" eb="8">
      <t>ア</t>
    </rPh>
    <rPh sb="10" eb="12">
      <t>ジンコウ</t>
    </rPh>
    <rPh sb="13" eb="16">
      <t>サガケン</t>
    </rPh>
    <rPh sb="17" eb="19">
      <t>スイケイ</t>
    </rPh>
    <rPh sb="19" eb="21">
      <t>ジンコウ</t>
    </rPh>
    <rPh sb="22" eb="24">
      <t>トウガイ</t>
    </rPh>
    <rPh sb="24" eb="26">
      <t>ネンド</t>
    </rPh>
    <rPh sb="26" eb="28">
      <t>ヨクネン</t>
    </rPh>
    <rPh sb="30" eb="31">
      <t>ガツ</t>
    </rPh>
    <rPh sb="31" eb="33">
      <t>ツイタチ</t>
    </rPh>
    <rPh sb="33" eb="35">
      <t>ゲンザイ</t>
    </rPh>
    <rPh sb="35" eb="37">
      <t>ネンゲンザイ</t>
    </rPh>
    <rPh sb="37" eb="40">
      <t>ジドウシャ</t>
    </rPh>
    <rPh sb="40" eb="42">
      <t>ホユウ</t>
    </rPh>
    <rPh sb="42" eb="44">
      <t>ダイスウ</t>
    </rPh>
    <rPh sb="45" eb="47">
      <t>ソウスウ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</si>
</sst>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\ ###\ ###"/>
    <numFmt numFmtId="177" formatCode="0.00_ "/>
    <numFmt numFmtId="178" formatCode="0.00_);[Red]\(0.00\)"/>
    <numFmt numFmtId="179" formatCode="#,##0;;&quot;－&quot;"/>
    <numFmt numFmtId="180" formatCode="#,##0;;&quot;-&quot;"/>
  </numFmts>
  <fonts count="19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sz val="7"/>
      <name val="ＭＳ 明朝"/>
      <family val="1"/>
      <charset val="128"/>
    </font>
    <font>
      <sz val="8.5"/>
      <name val="ＭＳ 明朝"/>
      <family val="1"/>
      <charset val="128"/>
    </font>
    <font>
      <sz val="9"/>
      <name val="ＭＳ ゴシック"/>
      <family val="3"/>
      <charset val="128"/>
    </font>
    <font>
      <sz val="8.5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1"/>
      <name val="ＭＳ Ｐゴシック"/>
      <family val="3"/>
      <charset val="128"/>
    </font>
    <font>
      <u/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6">
    <xf numFmtId="0" fontId="0" fillId="0" borderId="0" xfId="0"/>
    <xf numFmtId="0" fontId="2" fillId="0" borderId="0" xfId="1" applyFont="1"/>
    <xf numFmtId="0" fontId="2" fillId="0" borderId="0" xfId="1" quotePrefix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6" fillId="0" borderId="1" xfId="1" applyFont="1" applyBorder="1"/>
    <xf numFmtId="0" fontId="7" fillId="0" borderId="1" xfId="1" applyFont="1" applyBorder="1"/>
    <xf numFmtId="0" fontId="1" fillId="0" borderId="1" xfId="1" applyBorder="1"/>
    <xf numFmtId="0" fontId="6" fillId="0" borderId="1" xfId="1" applyFont="1" applyBorder="1" applyAlignment="1">
      <alignment horizontal="right"/>
    </xf>
    <xf numFmtId="0" fontId="1" fillId="0" borderId="0" xfId="1"/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Continuous" vertical="center"/>
    </xf>
    <xf numFmtId="0" fontId="6" fillId="0" borderId="10" xfId="1" applyFont="1" applyBorder="1" applyAlignment="1">
      <alignment horizontal="centerContinuous" vertical="center"/>
    </xf>
    <xf numFmtId="0" fontId="6" fillId="0" borderId="0" xfId="1" applyFont="1"/>
    <xf numFmtId="0" fontId="6" fillId="0" borderId="9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9" xfId="1" quotePrefix="1" applyFont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16" xfId="1" applyBorder="1" applyAlignment="1">
      <alignment horizontal="right"/>
    </xf>
    <xf numFmtId="0" fontId="1" fillId="0" borderId="0" xfId="1" applyAlignment="1">
      <alignment horizontal="right"/>
    </xf>
    <xf numFmtId="0" fontId="6" fillId="0" borderId="0" xfId="1" applyFont="1" applyAlignment="1">
      <alignment horizontal="right"/>
    </xf>
    <xf numFmtId="0" fontId="7" fillId="0" borderId="0" xfId="1" applyFont="1" applyAlignment="1">
      <alignment horizontal="right"/>
    </xf>
    <xf numFmtId="0" fontId="9" fillId="0" borderId="0" xfId="1" applyFont="1" applyAlignment="1">
      <alignment horizontal="right"/>
    </xf>
    <xf numFmtId="0" fontId="7" fillId="0" borderId="17" xfId="1" applyFont="1" applyBorder="1" applyAlignment="1">
      <alignment horizontal="right"/>
    </xf>
    <xf numFmtId="0" fontId="1" fillId="0" borderId="8" xfId="1" applyBorder="1" applyAlignment="1">
      <alignment horizontal="center"/>
    </xf>
    <xf numFmtId="176" fontId="10" fillId="0" borderId="8" xfId="1" applyNumberFormat="1" applyFont="1" applyBorder="1" applyAlignment="1">
      <alignment horizontal="right"/>
    </xf>
    <xf numFmtId="176" fontId="10" fillId="0" borderId="0" xfId="1" applyNumberFormat="1" applyFont="1" applyAlignment="1">
      <alignment horizontal="right"/>
    </xf>
    <xf numFmtId="177" fontId="10" fillId="0" borderId="0" xfId="1" applyNumberFormat="1" applyFont="1" applyAlignment="1">
      <alignment horizontal="right"/>
    </xf>
    <xf numFmtId="176" fontId="10" fillId="0" borderId="18" xfId="1" applyNumberFormat="1" applyFont="1" applyBorder="1" applyAlignment="1">
      <alignment horizontal="right"/>
    </xf>
    <xf numFmtId="0" fontId="7" fillId="0" borderId="8" xfId="3" applyFont="1" applyBorder="1"/>
    <xf numFmtId="0" fontId="10" fillId="0" borderId="0" xfId="1" applyFont="1"/>
    <xf numFmtId="178" fontId="10" fillId="0" borderId="0" xfId="1" applyNumberFormat="1" applyFont="1"/>
    <xf numFmtId="176" fontId="10" fillId="0" borderId="0" xfId="1" applyNumberFormat="1" applyFont="1"/>
    <xf numFmtId="49" fontId="7" fillId="0" borderId="8" xfId="3" applyNumberFormat="1" applyFont="1" applyBorder="1" applyAlignment="1">
      <alignment horizontal="left"/>
    </xf>
    <xf numFmtId="178" fontId="10" fillId="0" borderId="0" xfId="1" applyNumberFormat="1" applyFont="1" applyAlignment="1">
      <alignment horizontal="right"/>
    </xf>
    <xf numFmtId="176" fontId="10" fillId="0" borderId="18" xfId="1" applyNumberFormat="1" applyFont="1" applyBorder="1"/>
    <xf numFmtId="176" fontId="12" fillId="0" borderId="0" xfId="1" applyNumberFormat="1" applyFont="1"/>
    <xf numFmtId="178" fontId="12" fillId="0" borderId="0" xfId="1" applyNumberFormat="1" applyFont="1" applyAlignment="1">
      <alignment horizontal="right"/>
    </xf>
    <xf numFmtId="49" fontId="13" fillId="0" borderId="8" xfId="3" applyNumberFormat="1" applyFont="1" applyBorder="1" applyAlignment="1">
      <alignment horizontal="left"/>
    </xf>
    <xf numFmtId="0" fontId="12" fillId="0" borderId="0" xfId="1" applyFont="1"/>
    <xf numFmtId="49" fontId="11" fillId="0" borderId="0" xfId="2" applyNumberFormat="1" applyFont="1" applyAlignment="1">
      <alignment horizontal="center"/>
    </xf>
    <xf numFmtId="49" fontId="11" fillId="0" borderId="18" xfId="2" applyNumberFormat="1" applyFont="1" applyBorder="1" applyAlignment="1">
      <alignment horizontal="center"/>
    </xf>
    <xf numFmtId="0" fontId="13" fillId="0" borderId="18" xfId="1" applyFont="1" applyBorder="1" applyAlignment="1">
      <alignment horizontal="distributed"/>
    </xf>
    <xf numFmtId="176" fontId="12" fillId="0" borderId="0" xfId="1" applyNumberFormat="1" applyFont="1" applyAlignment="1">
      <alignment horizontal="right"/>
    </xf>
    <xf numFmtId="177" fontId="12" fillId="0" borderId="0" xfId="1" applyNumberFormat="1" applyFont="1" applyAlignment="1">
      <alignment horizontal="right"/>
    </xf>
    <xf numFmtId="176" fontId="12" fillId="0" borderId="18" xfId="1" applyNumberFormat="1" applyFont="1" applyBorder="1" applyAlignment="1">
      <alignment horizontal="right"/>
    </xf>
    <xf numFmtId="0" fontId="13" fillId="0" borderId="8" xfId="3" applyFont="1" applyBorder="1" applyAlignment="1">
      <alignment horizontal="center"/>
    </xf>
    <xf numFmtId="0" fontId="14" fillId="0" borderId="0" xfId="1" applyFont="1"/>
    <xf numFmtId="0" fontId="13" fillId="0" borderId="0" xfId="1" applyFont="1"/>
    <xf numFmtId="176" fontId="12" fillId="0" borderId="8" xfId="1" applyNumberFormat="1" applyFont="1" applyBorder="1" applyAlignment="1">
      <alignment horizontal="right"/>
    </xf>
    <xf numFmtId="179" fontId="12" fillId="0" borderId="0" xfId="4" applyNumberFormat="1" applyFont="1" applyAlignment="1">
      <alignment vertical="center"/>
    </xf>
    <xf numFmtId="179" fontId="11" fillId="0" borderId="0" xfId="4" applyNumberFormat="1" applyFont="1" applyAlignment="1">
      <alignment horizontal="right" vertical="center"/>
    </xf>
    <xf numFmtId="49" fontId="11" fillId="0" borderId="0" xfId="4" applyNumberFormat="1" applyFont="1" applyAlignment="1">
      <alignment horizontal="right" vertical="center"/>
    </xf>
    <xf numFmtId="0" fontId="13" fillId="0" borderId="8" xfId="1" applyFont="1" applyBorder="1" applyAlignment="1">
      <alignment horizontal="center"/>
    </xf>
    <xf numFmtId="0" fontId="9" fillId="0" borderId="0" xfId="1" applyFont="1"/>
    <xf numFmtId="177" fontId="10" fillId="0" borderId="0" xfId="1" applyNumberFormat="1" applyFont="1"/>
    <xf numFmtId="0" fontId="9" fillId="0" borderId="8" xfId="1" applyFont="1" applyBorder="1" applyAlignment="1">
      <alignment horizontal="center"/>
    </xf>
    <xf numFmtId="0" fontId="7" fillId="0" borderId="0" xfId="1" applyFont="1" applyAlignment="1">
      <alignment horizontal="distributed"/>
    </xf>
    <xf numFmtId="0" fontId="7" fillId="0" borderId="8" xfId="1" applyFont="1" applyBorder="1" applyAlignment="1">
      <alignment horizontal="center"/>
    </xf>
    <xf numFmtId="0" fontId="13" fillId="0" borderId="0" xfId="1" applyFont="1" applyAlignment="1">
      <alignment horizontal="distributed"/>
    </xf>
    <xf numFmtId="177" fontId="12" fillId="0" borderId="0" xfId="1" applyNumberFormat="1" applyFont="1"/>
    <xf numFmtId="0" fontId="12" fillId="0" borderId="18" xfId="1" applyFont="1" applyBorder="1" applyAlignment="1">
      <alignment horizontal="right"/>
    </xf>
    <xf numFmtId="0" fontId="10" fillId="0" borderId="18" xfId="1" applyFont="1" applyBorder="1" applyAlignment="1">
      <alignment horizontal="right"/>
    </xf>
    <xf numFmtId="180" fontId="11" fillId="0" borderId="0" xfId="4" applyNumberFormat="1" applyFont="1" applyAlignment="1">
      <alignment horizontal="right" vertical="center"/>
    </xf>
    <xf numFmtId="180" fontId="6" fillId="0" borderId="0" xfId="4" applyNumberFormat="1" applyFont="1" applyAlignment="1">
      <alignment horizontal="right" vertical="center"/>
    </xf>
    <xf numFmtId="179" fontId="12" fillId="0" borderId="0" xfId="4" applyNumberFormat="1" applyFont="1" applyAlignment="1">
      <alignment horizontal="right" vertical="center"/>
    </xf>
    <xf numFmtId="179" fontId="10" fillId="0" borderId="0" xfId="4" applyNumberFormat="1" applyFont="1" applyAlignment="1">
      <alignment vertical="center"/>
    </xf>
    <xf numFmtId="0" fontId="12" fillId="0" borderId="18" xfId="1" applyFont="1" applyBorder="1"/>
    <xf numFmtId="0" fontId="12" fillId="0" borderId="8" xfId="1" applyFont="1" applyBorder="1" applyAlignment="1">
      <alignment horizontal="center"/>
    </xf>
    <xf numFmtId="0" fontId="15" fillId="0" borderId="0" xfId="1" applyFont="1"/>
    <xf numFmtId="0" fontId="10" fillId="0" borderId="1" xfId="1" applyFont="1" applyBorder="1"/>
    <xf numFmtId="0" fontId="7" fillId="0" borderId="1" xfId="1" applyFont="1" applyBorder="1" applyAlignment="1">
      <alignment horizontal="distributed"/>
    </xf>
    <xf numFmtId="176" fontId="10" fillId="0" borderId="19" xfId="1" applyNumberFormat="1" applyFont="1" applyBorder="1" applyAlignment="1">
      <alignment horizontal="right"/>
    </xf>
    <xf numFmtId="176" fontId="10" fillId="0" borderId="1" xfId="1" applyNumberFormat="1" applyFont="1" applyBorder="1" applyAlignment="1">
      <alignment horizontal="right"/>
    </xf>
    <xf numFmtId="180" fontId="6" fillId="0" borderId="1" xfId="4" applyNumberFormat="1" applyFont="1" applyBorder="1" applyAlignment="1">
      <alignment horizontal="right" vertical="center"/>
    </xf>
    <xf numFmtId="179" fontId="10" fillId="0" borderId="1" xfId="4" applyNumberFormat="1" applyFont="1" applyBorder="1" applyAlignment="1">
      <alignment vertical="center"/>
    </xf>
    <xf numFmtId="177" fontId="10" fillId="0" borderId="1" xfId="1" applyNumberFormat="1" applyFont="1" applyBorder="1"/>
    <xf numFmtId="0" fontId="10" fillId="0" borderId="20" xfId="1" applyFont="1" applyBorder="1"/>
    <xf numFmtId="0" fontId="10" fillId="0" borderId="1" xfId="1" applyFont="1" applyBorder="1" applyAlignment="1">
      <alignment horizontal="center"/>
    </xf>
    <xf numFmtId="0" fontId="1" fillId="0" borderId="0" xfId="1" applyAlignment="1">
      <alignment vertical="center"/>
    </xf>
    <xf numFmtId="176" fontId="1" fillId="0" borderId="0" xfId="1" applyNumberFormat="1" applyAlignment="1">
      <alignment vertical="center"/>
    </xf>
    <xf numFmtId="0" fontId="7" fillId="0" borderId="0" xfId="1" applyFont="1" applyAlignment="1">
      <alignment vertical="center"/>
    </xf>
    <xf numFmtId="0" fontId="1" fillId="2" borderId="0" xfId="1" applyFill="1" applyAlignment="1">
      <alignment vertical="center"/>
    </xf>
    <xf numFmtId="0" fontId="1" fillId="0" borderId="0" xfId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7" fillId="2" borderId="0" xfId="1" quotePrefix="1" applyFont="1" applyFill="1" applyAlignment="1">
      <alignment horizontal="left" vertical="center"/>
    </xf>
    <xf numFmtId="0" fontId="7" fillId="2" borderId="0" xfId="1" applyFont="1" applyFill="1" applyAlignment="1">
      <alignment vertical="center"/>
    </xf>
    <xf numFmtId="0" fontId="16" fillId="2" borderId="0" xfId="1" applyFont="1" applyFill="1" applyAlignment="1">
      <alignment vertical="center"/>
    </xf>
    <xf numFmtId="0" fontId="17" fillId="0" borderId="0" xfId="0" applyFont="1" applyAlignment="1">
      <alignment vertical="center"/>
    </xf>
    <xf numFmtId="0" fontId="7" fillId="2" borderId="0" xfId="1" applyFont="1" applyFill="1" applyAlignment="1">
      <alignment horizontal="left" vertical="center"/>
    </xf>
    <xf numFmtId="0" fontId="18" fillId="2" borderId="0" xfId="1" applyFont="1" applyFill="1" applyAlignment="1">
      <alignment vertical="center"/>
    </xf>
    <xf numFmtId="0" fontId="6" fillId="0" borderId="11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49" fontId="6" fillId="0" borderId="0" xfId="2" applyNumberFormat="1" applyFont="1" applyAlignment="1">
      <alignment horizontal="center"/>
    </xf>
    <xf numFmtId="49" fontId="6" fillId="0" borderId="18" xfId="2" applyNumberFormat="1" applyFont="1" applyBorder="1" applyAlignment="1">
      <alignment horizontal="center"/>
    </xf>
    <xf numFmtId="49" fontId="11" fillId="0" borderId="0" xfId="2" applyNumberFormat="1" applyFont="1" applyAlignment="1">
      <alignment horizontal="center"/>
    </xf>
    <xf numFmtId="49" fontId="11" fillId="0" borderId="18" xfId="2" applyNumberFormat="1" applyFont="1" applyBorder="1" applyAlignment="1">
      <alignment horizont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</cellXfs>
  <cellStyles count="5">
    <cellStyle name="標準" xfId="0" builtinId="0"/>
    <cellStyle name="標準_1014 運輸及び通信（表109～116）" xfId="4" xr:uid="{1C49079C-BACA-40CB-8131-03087BE7AC85}"/>
    <cellStyle name="標準_110_運輸通信" xfId="3" xr:uid="{C0C4AEFA-560F-4471-94B7-BB060703B55D}"/>
    <cellStyle name="標準_116_運輸通信" xfId="1" xr:uid="{AF9F8529-2958-4C02-95CB-8784DE300F8D}"/>
    <cellStyle name="標準_2330～2333_鉄道会社【４社】（115）" xfId="2" xr:uid="{5CAA3377-1A4D-41AD-9A9F-26CE4C694B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3</xdr:row>
      <xdr:rowOff>57150</xdr:rowOff>
    </xdr:from>
    <xdr:to>
      <xdr:col>23</xdr:col>
      <xdr:colOff>0</xdr:colOff>
      <xdr:row>3</xdr:row>
      <xdr:rowOff>66675</xdr:rowOff>
    </xdr:to>
    <xdr:sp macro="" textlink="">
      <xdr:nvSpPr>
        <xdr:cNvPr id="2" name="Line 41">
          <a:extLst>
            <a:ext uri="{FF2B5EF4-FFF2-40B4-BE49-F238E27FC236}">
              <a16:creationId xmlns:a16="http://schemas.microsoft.com/office/drawing/2014/main" id="{62771273-AF00-4134-9323-086811C056EA}"/>
            </a:ext>
          </a:extLst>
        </xdr:cNvPr>
        <xdr:cNvSpPr>
          <a:spLocks noChangeShapeType="1"/>
        </xdr:cNvSpPr>
      </xdr:nvSpPr>
      <xdr:spPr bwMode="auto">
        <a:xfrm flipH="1">
          <a:off x="15430500" y="75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</xdr:row>
      <xdr:rowOff>19050</xdr:rowOff>
    </xdr:from>
    <xdr:to>
      <xdr:col>23</xdr:col>
      <xdr:colOff>0</xdr:colOff>
      <xdr:row>3</xdr:row>
      <xdr:rowOff>19050</xdr:rowOff>
    </xdr:to>
    <xdr:sp macro="" textlink="">
      <xdr:nvSpPr>
        <xdr:cNvPr id="3" name="Line 42">
          <a:extLst>
            <a:ext uri="{FF2B5EF4-FFF2-40B4-BE49-F238E27FC236}">
              <a16:creationId xmlns:a16="http://schemas.microsoft.com/office/drawing/2014/main" id="{EDFB26A5-FC17-4CD1-933D-480A5C53DC4C}"/>
            </a:ext>
          </a:extLst>
        </xdr:cNvPr>
        <xdr:cNvSpPr>
          <a:spLocks noChangeShapeType="1"/>
        </xdr:cNvSpPr>
      </xdr:nvSpPr>
      <xdr:spPr bwMode="auto">
        <a:xfrm>
          <a:off x="15430500" y="714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</xdr:row>
      <xdr:rowOff>57150</xdr:rowOff>
    </xdr:from>
    <xdr:to>
      <xdr:col>23</xdr:col>
      <xdr:colOff>0</xdr:colOff>
      <xdr:row>3</xdr:row>
      <xdr:rowOff>66675</xdr:rowOff>
    </xdr:to>
    <xdr:sp macro="" textlink="">
      <xdr:nvSpPr>
        <xdr:cNvPr id="4" name="Line 83">
          <a:extLst>
            <a:ext uri="{FF2B5EF4-FFF2-40B4-BE49-F238E27FC236}">
              <a16:creationId xmlns:a16="http://schemas.microsoft.com/office/drawing/2014/main" id="{619A550D-CE93-46FB-8D45-E8451DD40FAC}"/>
            </a:ext>
          </a:extLst>
        </xdr:cNvPr>
        <xdr:cNvSpPr>
          <a:spLocks noChangeShapeType="1"/>
        </xdr:cNvSpPr>
      </xdr:nvSpPr>
      <xdr:spPr bwMode="auto">
        <a:xfrm flipH="1">
          <a:off x="15430500" y="75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</xdr:row>
      <xdr:rowOff>19050</xdr:rowOff>
    </xdr:from>
    <xdr:to>
      <xdr:col>23</xdr:col>
      <xdr:colOff>0</xdr:colOff>
      <xdr:row>3</xdr:row>
      <xdr:rowOff>19050</xdr:rowOff>
    </xdr:to>
    <xdr:sp macro="" textlink="">
      <xdr:nvSpPr>
        <xdr:cNvPr id="5" name="Line 84">
          <a:extLst>
            <a:ext uri="{FF2B5EF4-FFF2-40B4-BE49-F238E27FC236}">
              <a16:creationId xmlns:a16="http://schemas.microsoft.com/office/drawing/2014/main" id="{D282A4BA-BAF2-4ECB-8BA8-C4F6715D9722}"/>
            </a:ext>
          </a:extLst>
        </xdr:cNvPr>
        <xdr:cNvSpPr>
          <a:spLocks noChangeShapeType="1"/>
        </xdr:cNvSpPr>
      </xdr:nvSpPr>
      <xdr:spPr bwMode="auto">
        <a:xfrm>
          <a:off x="15430500" y="714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B91A2-FC48-439A-B068-1810F9FDCBC8}">
  <sheetPr codeName="Sheet14">
    <tabColor rgb="FF92D050"/>
  </sheetPr>
  <dimension ref="A1:X100"/>
  <sheetViews>
    <sheetView showGridLines="0" tabSelected="1" view="pageBreakPreview" zoomScaleNormal="100" zoomScaleSheetLayoutView="100" workbookViewId="0">
      <selection activeCell="Y18" sqref="Y18"/>
    </sheetView>
  </sheetViews>
  <sheetFormatPr defaultColWidth="7.75" defaultRowHeight="12" x14ac:dyDescent="0.15"/>
  <cols>
    <col min="1" max="1" width="2.5" style="87" customWidth="1"/>
    <col min="2" max="2" width="9.375" style="87" customWidth="1"/>
    <col min="3" max="3" width="10" style="87" customWidth="1"/>
    <col min="4" max="4" width="9.625" style="87" customWidth="1"/>
    <col min="5" max="8" width="9.375" style="87" customWidth="1"/>
    <col min="9" max="9" width="9.625" style="87" customWidth="1"/>
    <col min="10" max="11" width="9.375" style="87" customWidth="1"/>
    <col min="12" max="15" width="8.375" style="87" customWidth="1"/>
    <col min="16" max="16" width="11.375" style="87" customWidth="1"/>
    <col min="17" max="18" width="8.875" style="87" customWidth="1"/>
    <col min="19" max="19" width="9.875" style="87" customWidth="1"/>
    <col min="20" max="20" width="9.875" style="90" customWidth="1"/>
    <col min="21" max="21" width="10" style="90" customWidth="1"/>
    <col min="22" max="22" width="5" style="91" customWidth="1"/>
    <col min="23" max="16384" width="7.75" style="87"/>
  </cols>
  <sheetData>
    <row r="1" spans="1:24" s="1" customFormat="1" ht="18.75" customHeight="1" x14ac:dyDescent="0.2">
      <c r="B1" s="2"/>
      <c r="C1" s="3"/>
      <c r="D1" s="3"/>
      <c r="E1" s="3"/>
      <c r="F1" s="3"/>
      <c r="G1" s="3"/>
      <c r="H1" s="3"/>
      <c r="I1" s="3"/>
      <c r="J1" s="3"/>
      <c r="K1" s="4" t="s">
        <v>0</v>
      </c>
      <c r="L1" s="5" t="s">
        <v>1</v>
      </c>
      <c r="M1" s="5"/>
      <c r="N1" s="5"/>
      <c r="O1" s="5"/>
      <c r="P1" s="5"/>
      <c r="Q1" s="3"/>
      <c r="R1" s="3"/>
      <c r="S1" s="3"/>
      <c r="T1" s="3"/>
      <c r="U1" s="3"/>
      <c r="V1" s="6"/>
    </row>
    <row r="2" spans="1:24" s="11" customFormat="1" ht="37.5" customHeight="1" thickBot="1" x14ac:dyDescent="0.2">
      <c r="A2" s="7" t="s">
        <v>2</v>
      </c>
      <c r="B2" s="7"/>
      <c r="C2" s="8"/>
      <c r="D2" s="8"/>
      <c r="E2" s="9"/>
      <c r="F2" s="9"/>
      <c r="G2" s="8"/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 t="s">
        <v>3</v>
      </c>
    </row>
    <row r="3" spans="1:24" s="19" customFormat="1" ht="15.95" customHeight="1" x14ac:dyDescent="0.15">
      <c r="A3" s="105" t="s">
        <v>4</v>
      </c>
      <c r="B3" s="106"/>
      <c r="C3" s="109" t="s">
        <v>5</v>
      </c>
      <c r="D3" s="111" t="s">
        <v>6</v>
      </c>
      <c r="E3" s="112"/>
      <c r="F3" s="112"/>
      <c r="G3" s="112"/>
      <c r="H3" s="113"/>
      <c r="I3" s="12"/>
      <c r="J3" s="13" t="s">
        <v>7</v>
      </c>
      <c r="K3" s="14"/>
      <c r="L3" s="111" t="s">
        <v>8</v>
      </c>
      <c r="M3" s="112"/>
      <c r="N3" s="112"/>
      <c r="O3" s="113"/>
      <c r="P3" s="15" t="s">
        <v>9</v>
      </c>
      <c r="Q3" s="16" t="s">
        <v>10</v>
      </c>
      <c r="R3" s="109" t="s">
        <v>11</v>
      </c>
      <c r="S3" s="114" t="s">
        <v>12</v>
      </c>
      <c r="T3" s="17" t="s">
        <v>13</v>
      </c>
      <c r="U3" s="18"/>
      <c r="V3" s="99" t="s">
        <v>4</v>
      </c>
    </row>
    <row r="4" spans="1:24" s="19" customFormat="1" ht="15.95" customHeight="1" x14ac:dyDescent="0.15">
      <c r="A4" s="107"/>
      <c r="B4" s="108"/>
      <c r="C4" s="110"/>
      <c r="D4" s="20" t="s">
        <v>14</v>
      </c>
      <c r="E4" s="20" t="s">
        <v>15</v>
      </c>
      <c r="F4" s="20" t="s">
        <v>16</v>
      </c>
      <c r="G4" s="21" t="s">
        <v>17</v>
      </c>
      <c r="H4" s="21" t="s">
        <v>18</v>
      </c>
      <c r="I4" s="22" t="s">
        <v>14</v>
      </c>
      <c r="J4" s="22" t="s">
        <v>15</v>
      </c>
      <c r="K4" s="22" t="s">
        <v>16</v>
      </c>
      <c r="L4" s="22" t="s">
        <v>14</v>
      </c>
      <c r="M4" s="20" t="s">
        <v>15</v>
      </c>
      <c r="N4" s="20" t="s">
        <v>16</v>
      </c>
      <c r="O4" s="20" t="s">
        <v>19</v>
      </c>
      <c r="P4" s="23" t="s">
        <v>20</v>
      </c>
      <c r="Q4" s="20" t="s">
        <v>21</v>
      </c>
      <c r="R4" s="110"/>
      <c r="S4" s="115"/>
      <c r="T4" s="24" t="s">
        <v>22</v>
      </c>
      <c r="U4" s="24" t="s">
        <v>23</v>
      </c>
      <c r="V4" s="100"/>
    </row>
    <row r="5" spans="1:24" s="11" customFormat="1" ht="9" customHeight="1" x14ac:dyDescent="0.15">
      <c r="B5" s="25"/>
      <c r="C5" s="26"/>
      <c r="D5" s="27"/>
      <c r="E5" s="27"/>
      <c r="F5" s="27"/>
      <c r="G5" s="28"/>
      <c r="H5" s="27"/>
      <c r="I5" s="27"/>
      <c r="J5" s="27"/>
      <c r="K5" s="27"/>
      <c r="L5" s="27"/>
      <c r="M5" s="27"/>
      <c r="N5" s="27"/>
      <c r="O5" s="27"/>
      <c r="P5" s="29"/>
      <c r="Q5" s="27"/>
      <c r="R5" s="27"/>
      <c r="S5" s="30" t="s">
        <v>24</v>
      </c>
      <c r="T5" s="29"/>
      <c r="U5" s="31"/>
      <c r="V5" s="32"/>
    </row>
    <row r="6" spans="1:24" s="38" customFormat="1" ht="12.95" customHeight="1" x14ac:dyDescent="0.15">
      <c r="A6" s="101" t="s">
        <v>25</v>
      </c>
      <c r="B6" s="102"/>
      <c r="C6" s="33">
        <v>675328</v>
      </c>
      <c r="D6" s="34">
        <v>138051</v>
      </c>
      <c r="E6" s="34">
        <v>18118</v>
      </c>
      <c r="F6" s="34">
        <v>27628</v>
      </c>
      <c r="G6" s="34">
        <v>1198</v>
      </c>
      <c r="H6" s="34">
        <v>91107</v>
      </c>
      <c r="I6" s="34">
        <v>2092</v>
      </c>
      <c r="J6" s="34">
        <v>718</v>
      </c>
      <c r="K6" s="34">
        <v>1374</v>
      </c>
      <c r="L6" s="34">
        <v>500299</v>
      </c>
      <c r="M6" s="34">
        <v>113120</v>
      </c>
      <c r="N6" s="34">
        <v>146108</v>
      </c>
      <c r="O6" s="34">
        <v>241071</v>
      </c>
      <c r="P6" s="34">
        <v>11856</v>
      </c>
      <c r="Q6" s="34">
        <v>12464</v>
      </c>
      <c r="R6" s="34">
        <v>1434</v>
      </c>
      <c r="S6" s="35" t="s">
        <v>26</v>
      </c>
      <c r="T6" s="34">
        <v>33740</v>
      </c>
      <c r="U6" s="36">
        <v>9402</v>
      </c>
      <c r="V6" s="37" t="s">
        <v>27</v>
      </c>
      <c r="X6" s="39"/>
    </row>
    <row r="7" spans="1:24" s="38" customFormat="1" ht="12" customHeight="1" x14ac:dyDescent="0.15">
      <c r="A7" s="101" t="s">
        <v>28</v>
      </c>
      <c r="B7" s="102"/>
      <c r="C7" s="40">
        <v>678450</v>
      </c>
      <c r="D7" s="40">
        <v>136766</v>
      </c>
      <c r="E7" s="40">
        <v>18316</v>
      </c>
      <c r="F7" s="40">
        <v>27390</v>
      </c>
      <c r="G7" s="40">
        <v>1233</v>
      </c>
      <c r="H7" s="40">
        <v>89827</v>
      </c>
      <c r="I7" s="40">
        <v>2092</v>
      </c>
      <c r="J7" s="40">
        <v>724</v>
      </c>
      <c r="K7" s="40">
        <v>1368</v>
      </c>
      <c r="L7" s="40">
        <v>504340</v>
      </c>
      <c r="M7" s="40">
        <v>117288</v>
      </c>
      <c r="N7" s="40">
        <v>143123</v>
      </c>
      <c r="O7" s="40">
        <v>243929</v>
      </c>
      <c r="P7" s="40">
        <v>11955</v>
      </c>
      <c r="Q7" s="40">
        <v>12635</v>
      </c>
      <c r="R7" s="40">
        <v>1459</v>
      </c>
      <c r="S7" s="35">
        <v>1.21</v>
      </c>
      <c r="T7" s="40">
        <v>31867</v>
      </c>
      <c r="U7" s="40">
        <v>9481</v>
      </c>
      <c r="V7" s="41" t="s">
        <v>29</v>
      </c>
      <c r="X7" s="35"/>
    </row>
    <row r="8" spans="1:24" s="38" customFormat="1" ht="12.95" customHeight="1" x14ac:dyDescent="0.15">
      <c r="A8" s="101" t="s">
        <v>30</v>
      </c>
      <c r="B8" s="102"/>
      <c r="C8" s="34" t="s">
        <v>31</v>
      </c>
      <c r="D8" s="40">
        <v>135774</v>
      </c>
      <c r="E8" s="40">
        <v>18419</v>
      </c>
      <c r="F8" s="40">
        <v>27115</v>
      </c>
      <c r="G8" s="40">
        <v>1261</v>
      </c>
      <c r="H8" s="40">
        <v>88979</v>
      </c>
      <c r="I8" s="40">
        <v>2084</v>
      </c>
      <c r="J8" s="40">
        <v>718</v>
      </c>
      <c r="K8" s="40">
        <v>1366</v>
      </c>
      <c r="L8" s="40">
        <v>506722</v>
      </c>
      <c r="M8" s="40">
        <v>121290</v>
      </c>
      <c r="N8" s="40">
        <v>139398</v>
      </c>
      <c r="O8" s="40">
        <v>246034</v>
      </c>
      <c r="P8" s="40">
        <v>11995</v>
      </c>
      <c r="Q8" s="40">
        <v>12942</v>
      </c>
      <c r="R8" s="40">
        <v>1453</v>
      </c>
      <c r="S8" s="42">
        <v>1.21</v>
      </c>
      <c r="T8" s="40">
        <v>30283</v>
      </c>
      <c r="U8" s="43">
        <v>9477</v>
      </c>
      <c r="V8" s="41" t="s">
        <v>32</v>
      </c>
      <c r="X8" s="35"/>
    </row>
    <row r="9" spans="1:24" s="38" customFormat="1" ht="13.5" customHeight="1" x14ac:dyDescent="0.15">
      <c r="A9" s="101" t="s">
        <v>33</v>
      </c>
      <c r="B9" s="102"/>
      <c r="C9" s="34" t="s">
        <v>34</v>
      </c>
      <c r="D9" s="40">
        <v>134783</v>
      </c>
      <c r="E9" s="40">
        <v>18561</v>
      </c>
      <c r="F9" s="40">
        <v>26827</v>
      </c>
      <c r="G9" s="40">
        <v>1309</v>
      </c>
      <c r="H9" s="40">
        <v>88086</v>
      </c>
      <c r="I9" s="40">
        <v>2025</v>
      </c>
      <c r="J9" s="40">
        <v>693</v>
      </c>
      <c r="K9" s="40">
        <v>1332</v>
      </c>
      <c r="L9" s="40">
        <v>509005</v>
      </c>
      <c r="M9" s="40">
        <v>125384</v>
      </c>
      <c r="N9" s="40">
        <v>135901</v>
      </c>
      <c r="O9" s="40">
        <v>247720</v>
      </c>
      <c r="P9" s="40">
        <v>12107</v>
      </c>
      <c r="Q9" s="40">
        <v>13150</v>
      </c>
      <c r="R9" s="40">
        <v>1427</v>
      </c>
      <c r="S9" s="42" t="e">
        <f>809720/C9</f>
        <v>#VALUE!</v>
      </c>
      <c r="T9" s="40">
        <v>28581</v>
      </c>
      <c r="U9" s="40">
        <v>9718</v>
      </c>
      <c r="V9" s="41" t="s">
        <v>35</v>
      </c>
      <c r="X9" s="35"/>
    </row>
    <row r="10" spans="1:24" s="47" customFormat="1" ht="12.95" customHeight="1" x14ac:dyDescent="0.15">
      <c r="A10" s="103" t="s">
        <v>36</v>
      </c>
      <c r="B10" s="104"/>
      <c r="C10" s="44">
        <v>684250</v>
      </c>
      <c r="D10" s="44">
        <v>134866</v>
      </c>
      <c r="E10" s="44">
        <v>18811</v>
      </c>
      <c r="F10" s="44">
        <v>26797</v>
      </c>
      <c r="G10" s="44">
        <v>1329</v>
      </c>
      <c r="H10" s="44">
        <v>87929</v>
      </c>
      <c r="I10" s="44">
        <v>1954</v>
      </c>
      <c r="J10" s="44">
        <v>665</v>
      </c>
      <c r="K10" s="44">
        <v>1289</v>
      </c>
      <c r="L10" s="44">
        <v>510785</v>
      </c>
      <c r="M10" s="44">
        <v>129269</v>
      </c>
      <c r="N10" s="44">
        <v>132868</v>
      </c>
      <c r="O10" s="44">
        <v>248648</v>
      </c>
      <c r="P10" s="44">
        <v>12215</v>
      </c>
      <c r="Q10" s="44">
        <v>13552</v>
      </c>
      <c r="R10" s="44">
        <v>1417</v>
      </c>
      <c r="S10" s="45">
        <f>807362/C10</f>
        <v>1.1799225429302156</v>
      </c>
      <c r="T10" s="44">
        <v>26981</v>
      </c>
      <c r="U10" s="44">
        <v>9887</v>
      </c>
      <c r="V10" s="46" t="s">
        <v>36</v>
      </c>
      <c r="X10" s="45"/>
    </row>
    <row r="11" spans="1:24" s="47" customFormat="1" ht="12.95" customHeight="1" x14ac:dyDescent="0.15">
      <c r="A11" s="48"/>
      <c r="B11" s="49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5"/>
      <c r="T11" s="44"/>
      <c r="U11" s="44"/>
      <c r="V11" s="46"/>
      <c r="X11" s="45"/>
    </row>
    <row r="12" spans="1:24" s="47" customFormat="1" ht="12.75" customHeight="1" x14ac:dyDescent="0.15">
      <c r="B12" s="50" t="s">
        <v>37</v>
      </c>
      <c r="C12" s="51">
        <v>554472</v>
      </c>
      <c r="D12" s="51">
        <v>108699</v>
      </c>
      <c r="E12" s="51">
        <v>15183</v>
      </c>
      <c r="F12" s="51">
        <v>22286</v>
      </c>
      <c r="G12" s="51">
        <v>1085</v>
      </c>
      <c r="H12" s="51">
        <v>70145</v>
      </c>
      <c r="I12" s="51">
        <v>1718</v>
      </c>
      <c r="J12" s="51">
        <v>624</v>
      </c>
      <c r="K12" s="51">
        <v>1094</v>
      </c>
      <c r="L12" s="51">
        <v>421750</v>
      </c>
      <c r="M12" s="51">
        <v>106985</v>
      </c>
      <c r="N12" s="51">
        <v>110004</v>
      </c>
      <c r="O12" s="51">
        <v>204761</v>
      </c>
      <c r="P12" s="51">
        <v>10095</v>
      </c>
      <c r="Q12" s="51">
        <v>11055</v>
      </c>
      <c r="R12" s="51">
        <v>1155</v>
      </c>
      <c r="S12" s="52">
        <f>668775/C12</f>
        <v>1.2061474700255379</v>
      </c>
      <c r="T12" s="51">
        <v>22230</v>
      </c>
      <c r="U12" s="53">
        <v>8220</v>
      </c>
      <c r="V12" s="54" t="s">
        <v>37</v>
      </c>
      <c r="X12" s="52"/>
    </row>
    <row r="13" spans="1:24" s="47" customFormat="1" ht="12.95" customHeight="1" x14ac:dyDescent="0.15">
      <c r="B13" s="50" t="s">
        <v>38</v>
      </c>
      <c r="C13" s="51">
        <v>120235</v>
      </c>
      <c r="D13" s="51">
        <v>26123</v>
      </c>
      <c r="E13" s="51">
        <v>3622</v>
      </c>
      <c r="F13" s="51">
        <v>4510</v>
      </c>
      <c r="G13" s="51">
        <v>244</v>
      </c>
      <c r="H13" s="51">
        <v>17747</v>
      </c>
      <c r="I13" s="51">
        <v>236</v>
      </c>
      <c r="J13" s="51">
        <v>41</v>
      </c>
      <c r="K13" s="51">
        <v>195</v>
      </c>
      <c r="L13" s="51">
        <v>89007</v>
      </c>
      <c r="M13" s="51">
        <v>22284</v>
      </c>
      <c r="N13" s="51">
        <v>22864</v>
      </c>
      <c r="O13" s="51">
        <v>43859</v>
      </c>
      <c r="P13" s="51">
        <v>2110</v>
      </c>
      <c r="Q13" s="51">
        <v>2497</v>
      </c>
      <c r="R13" s="51">
        <v>262</v>
      </c>
      <c r="S13" s="52">
        <f>138587/C13</f>
        <v>1.1526344242525055</v>
      </c>
      <c r="T13" s="51">
        <v>4751</v>
      </c>
      <c r="U13" s="53">
        <v>1667</v>
      </c>
      <c r="V13" s="54" t="s">
        <v>38</v>
      </c>
      <c r="X13" s="52"/>
    </row>
    <row r="14" spans="1:24" s="55" customFormat="1" ht="12.95" customHeight="1" x14ac:dyDescent="0.15">
      <c r="B14" s="56" t="s">
        <v>39</v>
      </c>
      <c r="C14" s="57">
        <v>82</v>
      </c>
      <c r="D14" s="51">
        <v>44</v>
      </c>
      <c r="E14" s="58">
        <v>6</v>
      </c>
      <c r="F14" s="59">
        <v>1</v>
      </c>
      <c r="G14" s="59" t="s">
        <v>40</v>
      </c>
      <c r="H14" s="51">
        <v>37</v>
      </c>
      <c r="I14" s="59" t="s">
        <v>40</v>
      </c>
      <c r="J14" s="59" t="s">
        <v>40</v>
      </c>
      <c r="K14" s="59" t="s">
        <v>40</v>
      </c>
      <c r="L14" s="58">
        <v>28</v>
      </c>
      <c r="M14" s="59" t="s">
        <v>40</v>
      </c>
      <c r="N14" s="59" t="s">
        <v>40</v>
      </c>
      <c r="O14" s="51">
        <v>28</v>
      </c>
      <c r="P14" s="58">
        <v>10</v>
      </c>
      <c r="Q14" s="59" t="s">
        <v>40</v>
      </c>
      <c r="R14" s="59" t="s">
        <v>40</v>
      </c>
      <c r="S14" s="60" t="s">
        <v>40</v>
      </c>
      <c r="T14" s="59" t="s">
        <v>41</v>
      </c>
      <c r="U14" s="59" t="s">
        <v>41</v>
      </c>
      <c r="V14" s="61" t="s">
        <v>42</v>
      </c>
      <c r="X14" s="58"/>
    </row>
    <row r="15" spans="1:24" s="62" customFormat="1" ht="12.95" customHeight="1" x14ac:dyDescent="0.15"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63"/>
      <c r="V15" s="64"/>
      <c r="X15" s="63"/>
    </row>
    <row r="16" spans="1:24" s="38" customFormat="1" ht="12.95" customHeight="1" x14ac:dyDescent="0.15">
      <c r="A16" s="38">
        <v>1</v>
      </c>
      <c r="B16" s="65" t="s">
        <v>43</v>
      </c>
      <c r="C16" s="33">
        <v>183390</v>
      </c>
      <c r="D16" s="34">
        <v>31669</v>
      </c>
      <c r="E16" s="34">
        <v>4233</v>
      </c>
      <c r="F16" s="34">
        <v>8076</v>
      </c>
      <c r="G16" s="34">
        <v>245</v>
      </c>
      <c r="H16" s="34">
        <v>19115</v>
      </c>
      <c r="I16" s="34">
        <v>585</v>
      </c>
      <c r="J16" s="34">
        <v>246</v>
      </c>
      <c r="K16" s="34">
        <v>339</v>
      </c>
      <c r="L16" s="34">
        <v>144328</v>
      </c>
      <c r="M16" s="34">
        <v>39188</v>
      </c>
      <c r="N16" s="34">
        <v>40180</v>
      </c>
      <c r="O16" s="34">
        <v>64960</v>
      </c>
      <c r="P16" s="34">
        <v>3026</v>
      </c>
      <c r="Q16" s="34">
        <v>3384</v>
      </c>
      <c r="R16" s="34">
        <v>398</v>
      </c>
      <c r="S16" s="63">
        <f>232158/C16</f>
        <v>1.2659250777032554</v>
      </c>
      <c r="T16" s="34">
        <v>7390</v>
      </c>
      <c r="U16" s="36">
        <v>2604</v>
      </c>
      <c r="V16" s="66">
        <v>1</v>
      </c>
      <c r="X16" s="63"/>
    </row>
    <row r="17" spans="1:24" s="38" customFormat="1" ht="12.95" customHeight="1" x14ac:dyDescent="0.15">
      <c r="A17" s="38">
        <v>2</v>
      </c>
      <c r="B17" s="65" t="s">
        <v>44</v>
      </c>
      <c r="C17" s="33">
        <v>95086</v>
      </c>
      <c r="D17" s="34">
        <v>20135</v>
      </c>
      <c r="E17" s="34">
        <v>2057</v>
      </c>
      <c r="F17" s="34">
        <v>3613</v>
      </c>
      <c r="G17" s="34">
        <v>111</v>
      </c>
      <c r="H17" s="34">
        <v>14354</v>
      </c>
      <c r="I17" s="34">
        <v>352</v>
      </c>
      <c r="J17" s="34">
        <v>143</v>
      </c>
      <c r="K17" s="34">
        <v>209</v>
      </c>
      <c r="L17" s="34">
        <v>70606</v>
      </c>
      <c r="M17" s="34">
        <v>16571</v>
      </c>
      <c r="N17" s="34">
        <v>17219</v>
      </c>
      <c r="O17" s="34">
        <v>36816</v>
      </c>
      <c r="P17" s="34">
        <v>1694</v>
      </c>
      <c r="Q17" s="34">
        <v>2090</v>
      </c>
      <c r="R17" s="34">
        <v>209</v>
      </c>
      <c r="S17" s="63">
        <f>116547/C17</f>
        <v>1.2257009444082199</v>
      </c>
      <c r="T17" s="34">
        <v>4973</v>
      </c>
      <c r="U17" s="36">
        <v>1809</v>
      </c>
      <c r="V17" s="66">
        <v>2</v>
      </c>
      <c r="X17" s="63"/>
    </row>
    <row r="18" spans="1:24" s="38" customFormat="1" ht="12.95" customHeight="1" x14ac:dyDescent="0.15">
      <c r="A18" s="38">
        <v>3</v>
      </c>
      <c r="B18" s="65" t="s">
        <v>45</v>
      </c>
      <c r="C18" s="33">
        <v>55644</v>
      </c>
      <c r="D18" s="34">
        <v>9901</v>
      </c>
      <c r="E18" s="34">
        <v>2932</v>
      </c>
      <c r="F18" s="34">
        <v>2315</v>
      </c>
      <c r="G18" s="34">
        <v>306</v>
      </c>
      <c r="H18" s="34">
        <v>4348</v>
      </c>
      <c r="I18" s="34">
        <v>129</v>
      </c>
      <c r="J18" s="34">
        <v>47</v>
      </c>
      <c r="K18" s="34">
        <v>82</v>
      </c>
      <c r="L18" s="34">
        <v>42768</v>
      </c>
      <c r="M18" s="34">
        <v>11391</v>
      </c>
      <c r="N18" s="34">
        <v>11937</v>
      </c>
      <c r="O18" s="34">
        <v>19440</v>
      </c>
      <c r="P18" s="34">
        <v>1723</v>
      </c>
      <c r="Q18" s="34">
        <v>1019</v>
      </c>
      <c r="R18" s="34">
        <v>104</v>
      </c>
      <c r="S18" s="63">
        <f>74136/C18</f>
        <v>1.3323269355186542</v>
      </c>
      <c r="T18" s="34">
        <v>2376</v>
      </c>
      <c r="U18" s="36">
        <v>826</v>
      </c>
      <c r="V18" s="66">
        <v>3</v>
      </c>
      <c r="X18" s="63"/>
    </row>
    <row r="19" spans="1:24" s="38" customFormat="1" ht="12.95" customHeight="1" x14ac:dyDescent="0.15">
      <c r="A19" s="38">
        <v>4</v>
      </c>
      <c r="B19" s="65" t="s">
        <v>46</v>
      </c>
      <c r="C19" s="33">
        <v>17121</v>
      </c>
      <c r="D19" s="34">
        <v>3939</v>
      </c>
      <c r="E19" s="34">
        <v>658</v>
      </c>
      <c r="F19" s="34">
        <v>610</v>
      </c>
      <c r="G19" s="34">
        <v>45</v>
      </c>
      <c r="H19" s="34">
        <v>2626</v>
      </c>
      <c r="I19" s="34">
        <v>56</v>
      </c>
      <c r="J19" s="34">
        <v>10</v>
      </c>
      <c r="K19" s="34">
        <v>46</v>
      </c>
      <c r="L19" s="34">
        <v>12464</v>
      </c>
      <c r="M19" s="34">
        <v>2920</v>
      </c>
      <c r="N19" s="34">
        <v>3090</v>
      </c>
      <c r="O19" s="34">
        <v>6454</v>
      </c>
      <c r="P19" s="34">
        <v>300</v>
      </c>
      <c r="Q19" s="34">
        <v>323</v>
      </c>
      <c r="R19" s="34">
        <v>39</v>
      </c>
      <c r="S19" s="63">
        <f>18163/C19</f>
        <v>1.0608609310203843</v>
      </c>
      <c r="T19" s="34">
        <v>519</v>
      </c>
      <c r="U19" s="36">
        <v>210</v>
      </c>
      <c r="V19" s="66">
        <v>4</v>
      </c>
      <c r="X19" s="63"/>
    </row>
    <row r="20" spans="1:24" s="38" customFormat="1" ht="12.95" customHeight="1" x14ac:dyDescent="0.15">
      <c r="A20" s="38">
        <v>5</v>
      </c>
      <c r="B20" s="65" t="s">
        <v>47</v>
      </c>
      <c r="C20" s="33">
        <v>46611</v>
      </c>
      <c r="D20" s="34">
        <v>10208</v>
      </c>
      <c r="E20" s="34">
        <v>1274</v>
      </c>
      <c r="F20" s="34">
        <v>1497</v>
      </c>
      <c r="G20" s="34">
        <v>244</v>
      </c>
      <c r="H20" s="34">
        <v>7193</v>
      </c>
      <c r="I20" s="34">
        <v>207</v>
      </c>
      <c r="J20" s="34">
        <v>83</v>
      </c>
      <c r="K20" s="34">
        <v>124</v>
      </c>
      <c r="L20" s="34">
        <v>34381</v>
      </c>
      <c r="M20" s="34">
        <v>8403</v>
      </c>
      <c r="N20" s="34">
        <v>8628</v>
      </c>
      <c r="O20" s="34">
        <v>17350</v>
      </c>
      <c r="P20" s="34">
        <v>867</v>
      </c>
      <c r="Q20" s="34">
        <v>869</v>
      </c>
      <c r="R20" s="34">
        <v>79</v>
      </c>
      <c r="S20" s="63">
        <f>52303/C20</f>
        <v>1.1221170968226384</v>
      </c>
      <c r="T20" s="34">
        <v>1482</v>
      </c>
      <c r="U20" s="36">
        <v>678</v>
      </c>
      <c r="V20" s="66">
        <v>5</v>
      </c>
      <c r="X20" s="63"/>
    </row>
    <row r="21" spans="1:24" s="38" customFormat="1" ht="12.95" customHeight="1" x14ac:dyDescent="0.15">
      <c r="A21" s="38">
        <v>6</v>
      </c>
      <c r="B21" s="65" t="s">
        <v>48</v>
      </c>
      <c r="C21" s="33">
        <v>43183</v>
      </c>
      <c r="D21" s="34">
        <v>9082</v>
      </c>
      <c r="E21" s="34">
        <v>1130</v>
      </c>
      <c r="F21" s="34">
        <v>1419</v>
      </c>
      <c r="G21" s="34">
        <v>57</v>
      </c>
      <c r="H21" s="34">
        <v>6476</v>
      </c>
      <c r="I21" s="34">
        <v>86</v>
      </c>
      <c r="J21" s="34">
        <v>6</v>
      </c>
      <c r="K21" s="34">
        <v>80</v>
      </c>
      <c r="L21" s="34">
        <v>32379</v>
      </c>
      <c r="M21" s="34">
        <v>7701</v>
      </c>
      <c r="N21" s="34">
        <v>7935</v>
      </c>
      <c r="O21" s="34">
        <v>16743</v>
      </c>
      <c r="P21" s="34">
        <v>624</v>
      </c>
      <c r="Q21" s="34">
        <v>916</v>
      </c>
      <c r="R21" s="34">
        <v>96</v>
      </c>
      <c r="S21" s="63">
        <f>47701/C21</f>
        <v>1.104624505013547</v>
      </c>
      <c r="T21" s="34">
        <v>1409</v>
      </c>
      <c r="U21" s="36">
        <v>603</v>
      </c>
      <c r="V21" s="66">
        <v>6</v>
      </c>
      <c r="X21" s="63"/>
    </row>
    <row r="22" spans="1:24" s="38" customFormat="1" ht="12.95" customHeight="1" x14ac:dyDescent="0.15">
      <c r="A22" s="38">
        <v>7</v>
      </c>
      <c r="B22" s="65" t="s">
        <v>49</v>
      </c>
      <c r="C22" s="33">
        <v>25008</v>
      </c>
      <c r="D22" s="34">
        <v>5782</v>
      </c>
      <c r="E22" s="34">
        <v>500</v>
      </c>
      <c r="F22" s="34">
        <v>1261</v>
      </c>
      <c r="G22" s="34">
        <v>10</v>
      </c>
      <c r="H22" s="34">
        <v>4011</v>
      </c>
      <c r="I22" s="34">
        <v>113</v>
      </c>
      <c r="J22" s="34">
        <v>54</v>
      </c>
      <c r="K22" s="34">
        <v>59</v>
      </c>
      <c r="L22" s="34">
        <v>18173</v>
      </c>
      <c r="M22" s="34">
        <v>4198</v>
      </c>
      <c r="N22" s="34">
        <v>4252</v>
      </c>
      <c r="O22" s="34">
        <v>9723</v>
      </c>
      <c r="P22" s="34">
        <v>374</v>
      </c>
      <c r="Q22" s="34">
        <v>525</v>
      </c>
      <c r="R22" s="34">
        <v>41</v>
      </c>
      <c r="S22" s="63">
        <f>27633/C22</f>
        <v>1.1049664107485604</v>
      </c>
      <c r="T22" s="34">
        <v>945</v>
      </c>
      <c r="U22" s="36">
        <v>344</v>
      </c>
      <c r="V22" s="66">
        <v>7</v>
      </c>
      <c r="X22" s="63"/>
    </row>
    <row r="23" spans="1:24" s="38" customFormat="1" ht="12.95" customHeight="1" x14ac:dyDescent="0.15">
      <c r="A23" s="38">
        <v>8</v>
      </c>
      <c r="B23" s="65" t="s">
        <v>50</v>
      </c>
      <c r="C23" s="33">
        <v>38625</v>
      </c>
      <c r="D23" s="34">
        <v>7374</v>
      </c>
      <c r="E23" s="34">
        <v>1136</v>
      </c>
      <c r="F23" s="34">
        <v>1740</v>
      </c>
      <c r="G23" s="34">
        <v>19</v>
      </c>
      <c r="H23" s="34">
        <v>4479</v>
      </c>
      <c r="I23" s="34">
        <v>56</v>
      </c>
      <c r="J23" s="34">
        <v>6</v>
      </c>
      <c r="K23" s="34">
        <v>50</v>
      </c>
      <c r="L23" s="34">
        <v>29659</v>
      </c>
      <c r="M23" s="34">
        <v>7424</v>
      </c>
      <c r="N23" s="34">
        <v>7645</v>
      </c>
      <c r="O23" s="34">
        <v>14590</v>
      </c>
      <c r="P23" s="34">
        <v>585</v>
      </c>
      <c r="Q23" s="34">
        <v>876</v>
      </c>
      <c r="R23" s="34">
        <v>75</v>
      </c>
      <c r="S23" s="63">
        <f>43770/C23</f>
        <v>1.1332038834951457</v>
      </c>
      <c r="T23" s="34">
        <v>1229</v>
      </c>
      <c r="U23" s="36">
        <v>489</v>
      </c>
      <c r="V23" s="66">
        <v>8</v>
      </c>
      <c r="X23" s="63"/>
    </row>
    <row r="24" spans="1:24" s="38" customFormat="1" ht="12.95" customHeight="1" x14ac:dyDescent="0.15">
      <c r="A24" s="38">
        <v>9</v>
      </c>
      <c r="B24" s="65" t="s">
        <v>51</v>
      </c>
      <c r="C24" s="33">
        <v>22335</v>
      </c>
      <c r="D24" s="34">
        <v>5171</v>
      </c>
      <c r="E24" s="34">
        <v>382</v>
      </c>
      <c r="F24" s="34">
        <v>877</v>
      </c>
      <c r="G24" s="34">
        <v>4</v>
      </c>
      <c r="H24" s="34">
        <v>3908</v>
      </c>
      <c r="I24" s="34">
        <v>69</v>
      </c>
      <c r="J24" s="34">
        <v>18</v>
      </c>
      <c r="K24" s="34">
        <v>51</v>
      </c>
      <c r="L24" s="34">
        <v>16276</v>
      </c>
      <c r="M24" s="34">
        <v>3881</v>
      </c>
      <c r="N24" s="34">
        <v>3933</v>
      </c>
      <c r="O24" s="34">
        <v>8462</v>
      </c>
      <c r="P24" s="34">
        <v>291</v>
      </c>
      <c r="Q24" s="34">
        <v>464</v>
      </c>
      <c r="R24" s="34">
        <v>64</v>
      </c>
      <c r="S24" s="63">
        <f>25589/C24</f>
        <v>1.1456906201029773</v>
      </c>
      <c r="T24" s="34">
        <v>909</v>
      </c>
      <c r="U24" s="36">
        <v>279</v>
      </c>
      <c r="V24" s="66">
        <v>9</v>
      </c>
      <c r="X24" s="63"/>
    </row>
    <row r="25" spans="1:24" s="38" customFormat="1" ht="12.95" customHeight="1" x14ac:dyDescent="0.15">
      <c r="A25" s="38">
        <v>10</v>
      </c>
      <c r="B25" s="65" t="s">
        <v>52</v>
      </c>
      <c r="C25" s="33">
        <v>27469</v>
      </c>
      <c r="D25" s="34">
        <v>5438</v>
      </c>
      <c r="E25" s="34">
        <v>881</v>
      </c>
      <c r="F25" s="34">
        <v>878</v>
      </c>
      <c r="G25" s="34">
        <v>44</v>
      </c>
      <c r="H25" s="34">
        <v>3635</v>
      </c>
      <c r="I25" s="34">
        <v>65</v>
      </c>
      <c r="J25" s="34">
        <v>11</v>
      </c>
      <c r="K25" s="34">
        <v>54</v>
      </c>
      <c r="L25" s="34">
        <v>20716</v>
      </c>
      <c r="M25" s="34">
        <v>5308</v>
      </c>
      <c r="N25" s="34">
        <v>5185</v>
      </c>
      <c r="O25" s="34">
        <v>10223</v>
      </c>
      <c r="P25" s="34">
        <v>611</v>
      </c>
      <c r="Q25" s="34">
        <v>589</v>
      </c>
      <c r="R25" s="34">
        <v>50</v>
      </c>
      <c r="S25" s="63">
        <f>30775/C25</f>
        <v>1.120353853434781</v>
      </c>
      <c r="T25" s="34">
        <v>998</v>
      </c>
      <c r="U25" s="36">
        <v>378</v>
      </c>
      <c r="V25" s="66">
        <v>10</v>
      </c>
      <c r="X25" s="63"/>
    </row>
    <row r="26" spans="1:24" s="38" customFormat="1" ht="12.95" customHeight="1" x14ac:dyDescent="0.15">
      <c r="B26" s="62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5"/>
      <c r="T26" s="34"/>
      <c r="U26" s="36"/>
      <c r="V26" s="64"/>
      <c r="X26" s="35"/>
    </row>
    <row r="27" spans="1:24" s="47" customFormat="1" ht="12.95" customHeight="1" x14ac:dyDescent="0.15">
      <c r="B27" s="67" t="s">
        <v>53</v>
      </c>
      <c r="C27" s="57">
        <v>13126</v>
      </c>
      <c r="D27" s="51">
        <v>2089</v>
      </c>
      <c r="E27" s="51">
        <v>342</v>
      </c>
      <c r="F27" s="51">
        <v>397</v>
      </c>
      <c r="G27" s="51">
        <v>4</v>
      </c>
      <c r="H27" s="51">
        <v>1346</v>
      </c>
      <c r="I27" s="51">
        <v>23</v>
      </c>
      <c r="J27" s="51">
        <v>3</v>
      </c>
      <c r="K27" s="51">
        <v>20</v>
      </c>
      <c r="L27" s="51">
        <v>10453</v>
      </c>
      <c r="M27" s="51">
        <v>2735</v>
      </c>
      <c r="N27" s="51">
        <v>2667</v>
      </c>
      <c r="O27" s="51">
        <v>5051</v>
      </c>
      <c r="P27" s="51">
        <v>253</v>
      </c>
      <c r="Q27" s="51">
        <v>279</v>
      </c>
      <c r="R27" s="51">
        <v>29</v>
      </c>
      <c r="S27" s="68">
        <f>16334/C27</f>
        <v>1.2444004266341613</v>
      </c>
      <c r="T27" s="51">
        <v>422</v>
      </c>
      <c r="U27" s="69">
        <v>211</v>
      </c>
      <c r="V27" s="61" t="s">
        <v>54</v>
      </c>
      <c r="X27" s="68"/>
    </row>
    <row r="28" spans="1:24" s="38" customFormat="1" ht="12.75" customHeight="1" x14ac:dyDescent="0.15">
      <c r="A28" s="38">
        <v>11</v>
      </c>
      <c r="B28" s="65" t="s">
        <v>55</v>
      </c>
      <c r="C28" s="33">
        <v>13126</v>
      </c>
      <c r="D28" s="34">
        <v>2089</v>
      </c>
      <c r="E28" s="34">
        <v>342</v>
      </c>
      <c r="F28" s="34">
        <v>397</v>
      </c>
      <c r="G28" s="34">
        <v>4</v>
      </c>
      <c r="H28" s="34">
        <v>1346</v>
      </c>
      <c r="I28" s="34">
        <v>23</v>
      </c>
      <c r="J28" s="34">
        <v>3</v>
      </c>
      <c r="K28" s="34">
        <v>20</v>
      </c>
      <c r="L28" s="34">
        <v>10453</v>
      </c>
      <c r="M28" s="34">
        <v>2735</v>
      </c>
      <c r="N28" s="34">
        <v>2667</v>
      </c>
      <c r="O28" s="34">
        <v>5051</v>
      </c>
      <c r="P28" s="34">
        <v>253</v>
      </c>
      <c r="Q28" s="34">
        <v>279</v>
      </c>
      <c r="R28" s="34">
        <v>29</v>
      </c>
      <c r="S28" s="63">
        <f>16334/C28</f>
        <v>1.2444004266341613</v>
      </c>
      <c r="T28" s="34">
        <v>422</v>
      </c>
      <c r="U28" s="70">
        <v>211</v>
      </c>
      <c r="V28" s="66">
        <v>11</v>
      </c>
      <c r="X28" s="63"/>
    </row>
    <row r="29" spans="1:24" s="38" customFormat="1" ht="12.95" customHeight="1" x14ac:dyDescent="0.15">
      <c r="B29" s="62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5"/>
      <c r="T29" s="34"/>
      <c r="U29" s="36"/>
      <c r="V29" s="66"/>
      <c r="X29" s="35"/>
    </row>
    <row r="30" spans="1:24" s="55" customFormat="1" ht="12.95" customHeight="1" x14ac:dyDescent="0.15">
      <c r="A30" s="47"/>
      <c r="B30" s="67" t="s">
        <v>56</v>
      </c>
      <c r="C30" s="57">
        <v>42519</v>
      </c>
      <c r="D30" s="51">
        <v>8070</v>
      </c>
      <c r="E30" s="51">
        <v>1705</v>
      </c>
      <c r="F30" s="51">
        <v>1386</v>
      </c>
      <c r="G30" s="51">
        <v>171</v>
      </c>
      <c r="H30" s="51">
        <v>4808</v>
      </c>
      <c r="I30" s="51">
        <v>54</v>
      </c>
      <c r="J30" s="51">
        <v>9</v>
      </c>
      <c r="K30" s="51">
        <v>45</v>
      </c>
      <c r="L30" s="51">
        <v>32567</v>
      </c>
      <c r="M30" s="51">
        <v>8310</v>
      </c>
      <c r="N30" s="51">
        <v>8631</v>
      </c>
      <c r="O30" s="51">
        <v>15626</v>
      </c>
      <c r="P30" s="51">
        <v>891</v>
      </c>
      <c r="Q30" s="51">
        <v>864</v>
      </c>
      <c r="R30" s="51">
        <v>73</v>
      </c>
      <c r="S30" s="68">
        <f>52159/C30</f>
        <v>1.226722171264611</v>
      </c>
      <c r="T30" s="51">
        <v>1764</v>
      </c>
      <c r="U30" s="51">
        <v>660</v>
      </c>
      <c r="V30" s="61" t="s">
        <v>57</v>
      </c>
      <c r="X30" s="68"/>
    </row>
    <row r="31" spans="1:24" s="38" customFormat="1" ht="12.95" customHeight="1" x14ac:dyDescent="0.15">
      <c r="A31" s="38">
        <v>12</v>
      </c>
      <c r="B31" s="65" t="s">
        <v>58</v>
      </c>
      <c r="C31" s="33">
        <v>12712</v>
      </c>
      <c r="D31" s="34">
        <v>2138</v>
      </c>
      <c r="E31" s="34">
        <v>504</v>
      </c>
      <c r="F31" s="34">
        <v>356</v>
      </c>
      <c r="G31" s="34">
        <v>127</v>
      </c>
      <c r="H31" s="34">
        <v>1151</v>
      </c>
      <c r="I31" s="34">
        <v>25</v>
      </c>
      <c r="J31" s="34">
        <v>4</v>
      </c>
      <c r="K31" s="34">
        <v>21</v>
      </c>
      <c r="L31" s="34">
        <v>9954</v>
      </c>
      <c r="M31" s="34">
        <v>2599</v>
      </c>
      <c r="N31" s="34">
        <v>2860</v>
      </c>
      <c r="O31" s="34">
        <v>4495</v>
      </c>
      <c r="P31" s="34">
        <v>336</v>
      </c>
      <c r="Q31" s="34">
        <v>238</v>
      </c>
      <c r="R31" s="34">
        <v>21</v>
      </c>
      <c r="S31" s="63">
        <f>17264/C31</f>
        <v>1.3580868470736311</v>
      </c>
      <c r="T31" s="34">
        <v>551</v>
      </c>
      <c r="U31" s="36">
        <v>195</v>
      </c>
      <c r="V31" s="66">
        <v>12</v>
      </c>
      <c r="X31" s="63"/>
    </row>
    <row r="32" spans="1:24" s="38" customFormat="1" ht="12.95" customHeight="1" x14ac:dyDescent="0.15">
      <c r="A32" s="38">
        <v>13</v>
      </c>
      <c r="B32" s="65" t="s">
        <v>59</v>
      </c>
      <c r="C32" s="33">
        <v>8055</v>
      </c>
      <c r="D32" s="34">
        <v>1443</v>
      </c>
      <c r="E32" s="34">
        <v>437</v>
      </c>
      <c r="F32" s="34">
        <v>216</v>
      </c>
      <c r="G32" s="34">
        <v>16</v>
      </c>
      <c r="H32" s="34">
        <v>774</v>
      </c>
      <c r="I32" s="34">
        <v>10</v>
      </c>
      <c r="J32" s="34">
        <v>1</v>
      </c>
      <c r="K32" s="34">
        <v>9</v>
      </c>
      <c r="L32" s="34">
        <v>6259</v>
      </c>
      <c r="M32" s="34">
        <v>1613</v>
      </c>
      <c r="N32" s="34">
        <v>1613</v>
      </c>
      <c r="O32" s="34">
        <v>3033</v>
      </c>
      <c r="P32" s="34">
        <v>173</v>
      </c>
      <c r="Q32" s="34">
        <v>158</v>
      </c>
      <c r="R32" s="34">
        <v>12</v>
      </c>
      <c r="S32" s="63">
        <f>9334/C32</f>
        <v>1.1587833643699565</v>
      </c>
      <c r="T32" s="34">
        <v>265</v>
      </c>
      <c r="U32" s="36">
        <v>122</v>
      </c>
      <c r="V32" s="66">
        <v>13</v>
      </c>
      <c r="X32" s="63"/>
    </row>
    <row r="33" spans="1:24" s="38" customFormat="1" ht="12.95" customHeight="1" x14ac:dyDescent="0.15">
      <c r="A33" s="38">
        <v>14</v>
      </c>
      <c r="B33" s="65" t="s">
        <v>60</v>
      </c>
      <c r="C33" s="33">
        <v>21752</v>
      </c>
      <c r="D33" s="34">
        <v>4489</v>
      </c>
      <c r="E33" s="34">
        <v>764</v>
      </c>
      <c r="F33" s="34">
        <v>814</v>
      </c>
      <c r="G33" s="34">
        <v>28</v>
      </c>
      <c r="H33" s="34">
        <v>2883</v>
      </c>
      <c r="I33" s="34">
        <v>19</v>
      </c>
      <c r="J33" s="34">
        <v>4</v>
      </c>
      <c r="K33" s="34">
        <v>15</v>
      </c>
      <c r="L33" s="34">
        <v>16354</v>
      </c>
      <c r="M33" s="34">
        <v>4098</v>
      </c>
      <c r="N33" s="34">
        <v>4158</v>
      </c>
      <c r="O33" s="34">
        <v>8098</v>
      </c>
      <c r="P33" s="34">
        <v>382</v>
      </c>
      <c r="Q33" s="34">
        <v>468</v>
      </c>
      <c r="R33" s="34">
        <v>40</v>
      </c>
      <c r="S33" s="63">
        <f>25561/C33</f>
        <v>1.1751103346818683</v>
      </c>
      <c r="T33" s="34">
        <v>948</v>
      </c>
      <c r="U33" s="36">
        <v>343</v>
      </c>
      <c r="V33" s="66">
        <v>14</v>
      </c>
      <c r="X33" s="63"/>
    </row>
    <row r="34" spans="1:24" s="38" customFormat="1" ht="12.95" customHeight="1" x14ac:dyDescent="0.15">
      <c r="A34" s="62"/>
      <c r="B34" s="62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5"/>
      <c r="T34" s="34"/>
      <c r="U34" s="34"/>
      <c r="V34" s="66"/>
      <c r="X34" s="35"/>
    </row>
    <row r="35" spans="1:24" s="47" customFormat="1" ht="12.95" customHeight="1" x14ac:dyDescent="0.15">
      <c r="B35" s="67" t="s">
        <v>61</v>
      </c>
      <c r="C35" s="57">
        <v>5502</v>
      </c>
      <c r="D35" s="51">
        <v>1662</v>
      </c>
      <c r="E35" s="51">
        <v>185</v>
      </c>
      <c r="F35" s="51">
        <v>268</v>
      </c>
      <c r="G35" s="71" t="s">
        <v>40</v>
      </c>
      <c r="H35" s="51">
        <v>1209</v>
      </c>
      <c r="I35" s="51">
        <v>46</v>
      </c>
      <c r="J35" s="51">
        <v>20</v>
      </c>
      <c r="K35" s="51">
        <v>26</v>
      </c>
      <c r="L35" s="51">
        <v>3514</v>
      </c>
      <c r="M35" s="51">
        <v>970</v>
      </c>
      <c r="N35" s="51">
        <v>788</v>
      </c>
      <c r="O35" s="51">
        <v>1756</v>
      </c>
      <c r="P35" s="51">
        <v>107</v>
      </c>
      <c r="Q35" s="51">
        <v>135</v>
      </c>
      <c r="R35" s="51">
        <v>38</v>
      </c>
      <c r="S35" s="68">
        <f>5540/C35</f>
        <v>1.0069065794256633</v>
      </c>
      <c r="T35" s="51">
        <v>317</v>
      </c>
      <c r="U35" s="53">
        <v>79</v>
      </c>
      <c r="V35" s="61" t="s">
        <v>62</v>
      </c>
      <c r="X35" s="68"/>
    </row>
    <row r="36" spans="1:24" s="38" customFormat="1" ht="12.95" customHeight="1" x14ac:dyDescent="0.15">
      <c r="A36" s="38">
        <v>15</v>
      </c>
      <c r="B36" s="65" t="s">
        <v>63</v>
      </c>
      <c r="C36" s="33">
        <v>5502</v>
      </c>
      <c r="D36" s="34">
        <v>1662</v>
      </c>
      <c r="E36" s="34">
        <v>185</v>
      </c>
      <c r="F36" s="34">
        <v>268</v>
      </c>
      <c r="G36" s="72" t="s">
        <v>40</v>
      </c>
      <c r="H36" s="34">
        <v>1209</v>
      </c>
      <c r="I36" s="34">
        <v>46</v>
      </c>
      <c r="J36" s="34">
        <v>20</v>
      </c>
      <c r="K36" s="34">
        <v>26</v>
      </c>
      <c r="L36" s="34">
        <v>3514</v>
      </c>
      <c r="M36" s="34">
        <v>970</v>
      </c>
      <c r="N36" s="34">
        <v>788</v>
      </c>
      <c r="O36" s="34">
        <v>1756</v>
      </c>
      <c r="P36" s="34">
        <v>107</v>
      </c>
      <c r="Q36" s="34">
        <v>135</v>
      </c>
      <c r="R36" s="34">
        <v>38</v>
      </c>
      <c r="S36" s="63">
        <f>5540/C36</f>
        <v>1.0069065794256633</v>
      </c>
      <c r="T36" s="34">
        <v>317</v>
      </c>
      <c r="U36" s="36">
        <v>79</v>
      </c>
      <c r="V36" s="64">
        <v>15</v>
      </c>
      <c r="X36" s="63"/>
    </row>
    <row r="37" spans="1:24" s="38" customFormat="1" ht="12.95" customHeight="1" x14ac:dyDescent="0.15">
      <c r="B37" s="62"/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5"/>
      <c r="T37" s="34"/>
      <c r="U37" s="34"/>
      <c r="V37" s="66"/>
      <c r="X37" s="35"/>
    </row>
    <row r="38" spans="1:24" s="47" customFormat="1" ht="12.95" customHeight="1" x14ac:dyDescent="0.15">
      <c r="B38" s="67" t="s">
        <v>64</v>
      </c>
      <c r="C38" s="57">
        <v>16073</v>
      </c>
      <c r="D38" s="51">
        <v>3130</v>
      </c>
      <c r="E38" s="51">
        <v>345</v>
      </c>
      <c r="F38" s="51">
        <v>447</v>
      </c>
      <c r="G38" s="51">
        <v>48</v>
      </c>
      <c r="H38" s="51">
        <v>2290</v>
      </c>
      <c r="I38" s="51">
        <v>21</v>
      </c>
      <c r="J38" s="51">
        <v>2</v>
      </c>
      <c r="K38" s="51">
        <v>19</v>
      </c>
      <c r="L38" s="51">
        <v>12369</v>
      </c>
      <c r="M38" s="51">
        <v>2793</v>
      </c>
      <c r="N38" s="51">
        <v>3289</v>
      </c>
      <c r="O38" s="51">
        <v>6287</v>
      </c>
      <c r="P38" s="51">
        <v>187</v>
      </c>
      <c r="Q38" s="51">
        <v>339</v>
      </c>
      <c r="R38" s="51">
        <v>27</v>
      </c>
      <c r="S38" s="68">
        <f>18845/C38</f>
        <v>1.1724631369377216</v>
      </c>
      <c r="T38" s="51">
        <v>474</v>
      </c>
      <c r="U38" s="51">
        <v>218</v>
      </c>
      <c r="V38" s="61" t="s">
        <v>65</v>
      </c>
      <c r="X38" s="68"/>
    </row>
    <row r="39" spans="1:24" s="38" customFormat="1" ht="12.95" customHeight="1" x14ac:dyDescent="0.15">
      <c r="A39" s="38">
        <v>16</v>
      </c>
      <c r="B39" s="65" t="s">
        <v>66</v>
      </c>
      <c r="C39" s="33">
        <v>16073</v>
      </c>
      <c r="D39" s="34">
        <v>3130</v>
      </c>
      <c r="E39" s="34">
        <v>345</v>
      </c>
      <c r="F39" s="34">
        <v>447</v>
      </c>
      <c r="G39" s="34">
        <v>48</v>
      </c>
      <c r="H39" s="34">
        <v>2290</v>
      </c>
      <c r="I39" s="34">
        <v>21</v>
      </c>
      <c r="J39" s="34">
        <v>2</v>
      </c>
      <c r="K39" s="34">
        <v>19</v>
      </c>
      <c r="L39" s="34">
        <v>12369</v>
      </c>
      <c r="M39" s="34">
        <v>2793</v>
      </c>
      <c r="N39" s="34">
        <v>3289</v>
      </c>
      <c r="O39" s="34">
        <v>6287</v>
      </c>
      <c r="P39" s="34">
        <v>187</v>
      </c>
      <c r="Q39" s="34">
        <v>339</v>
      </c>
      <c r="R39" s="34">
        <v>27</v>
      </c>
      <c r="S39" s="63">
        <f>18845/C39</f>
        <v>1.1724631369377216</v>
      </c>
      <c r="T39" s="34">
        <v>474</v>
      </c>
      <c r="U39" s="34">
        <v>218</v>
      </c>
      <c r="V39" s="66">
        <v>16</v>
      </c>
      <c r="X39" s="63"/>
    </row>
    <row r="40" spans="1:24" s="38" customFormat="1" ht="12.95" customHeight="1" x14ac:dyDescent="0.15">
      <c r="B40" s="62"/>
      <c r="C40" s="3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63"/>
      <c r="T40" s="34"/>
      <c r="U40" s="34"/>
      <c r="V40" s="66"/>
      <c r="X40" s="63"/>
    </row>
    <row r="41" spans="1:24" s="55" customFormat="1" ht="12.95" customHeight="1" x14ac:dyDescent="0.15">
      <c r="A41" s="47"/>
      <c r="B41" s="67" t="s">
        <v>67</v>
      </c>
      <c r="C41" s="57">
        <v>35107</v>
      </c>
      <c r="D41" s="51">
        <v>8685</v>
      </c>
      <c r="E41" s="51">
        <v>886</v>
      </c>
      <c r="F41" s="51">
        <v>1428</v>
      </c>
      <c r="G41" s="51">
        <v>21</v>
      </c>
      <c r="H41" s="51">
        <v>6350</v>
      </c>
      <c r="I41" s="51">
        <v>65</v>
      </c>
      <c r="J41" s="73">
        <v>5</v>
      </c>
      <c r="K41" s="51">
        <v>60</v>
      </c>
      <c r="L41" s="51">
        <v>24921</v>
      </c>
      <c r="M41" s="51">
        <v>6227</v>
      </c>
      <c r="N41" s="51">
        <v>6151</v>
      </c>
      <c r="O41" s="51">
        <v>12543</v>
      </c>
      <c r="P41" s="51">
        <v>559</v>
      </c>
      <c r="Q41" s="51">
        <v>800</v>
      </c>
      <c r="R41" s="51">
        <v>77</v>
      </c>
      <c r="S41" s="68">
        <f>37685/C41</f>
        <v>1.0734326487595067</v>
      </c>
      <c r="T41" s="51">
        <v>1332</v>
      </c>
      <c r="U41" s="51">
        <v>441</v>
      </c>
      <c r="V41" s="61" t="s">
        <v>68</v>
      </c>
      <c r="X41" s="68"/>
    </row>
    <row r="42" spans="1:24" s="38" customFormat="1" ht="12.95" customHeight="1" x14ac:dyDescent="0.15">
      <c r="A42" s="38">
        <v>17</v>
      </c>
      <c r="B42" s="65" t="s">
        <v>69</v>
      </c>
      <c r="C42" s="33">
        <v>4902</v>
      </c>
      <c r="D42" s="34">
        <v>697</v>
      </c>
      <c r="E42" s="34">
        <v>63</v>
      </c>
      <c r="F42" s="34">
        <v>106</v>
      </c>
      <c r="G42" s="34">
        <v>1</v>
      </c>
      <c r="H42" s="34">
        <v>527</v>
      </c>
      <c r="I42" s="34">
        <v>8</v>
      </c>
      <c r="J42" s="72" t="s">
        <v>40</v>
      </c>
      <c r="K42" s="34">
        <v>8</v>
      </c>
      <c r="L42" s="34">
        <v>4008</v>
      </c>
      <c r="M42" s="34">
        <v>900</v>
      </c>
      <c r="N42" s="34">
        <v>953</v>
      </c>
      <c r="O42" s="34">
        <v>2155</v>
      </c>
      <c r="P42" s="34">
        <v>95</v>
      </c>
      <c r="Q42" s="34">
        <v>85</v>
      </c>
      <c r="R42" s="34">
        <v>9</v>
      </c>
      <c r="S42" s="63">
        <f>6267/C42</f>
        <v>1.2784577723378212</v>
      </c>
      <c r="T42" s="34">
        <v>185</v>
      </c>
      <c r="U42" s="34">
        <v>55</v>
      </c>
      <c r="V42" s="66">
        <v>17</v>
      </c>
      <c r="X42" s="63"/>
    </row>
    <row r="43" spans="1:24" s="38" customFormat="1" ht="12.95" customHeight="1" x14ac:dyDescent="0.15">
      <c r="A43" s="38">
        <v>18</v>
      </c>
      <c r="B43" s="65" t="s">
        <v>70</v>
      </c>
      <c r="C43" s="33">
        <v>8272</v>
      </c>
      <c r="D43" s="34">
        <v>1671</v>
      </c>
      <c r="E43" s="34">
        <v>191</v>
      </c>
      <c r="F43" s="34">
        <v>237</v>
      </c>
      <c r="G43" s="34">
        <v>12</v>
      </c>
      <c r="H43" s="34">
        <v>1231</v>
      </c>
      <c r="I43" s="34">
        <v>12</v>
      </c>
      <c r="J43" s="72">
        <v>4</v>
      </c>
      <c r="K43" s="34">
        <v>8</v>
      </c>
      <c r="L43" s="34">
        <v>6283</v>
      </c>
      <c r="M43" s="34">
        <v>1610</v>
      </c>
      <c r="N43" s="34">
        <v>1510</v>
      </c>
      <c r="O43" s="34">
        <v>3163</v>
      </c>
      <c r="P43" s="34">
        <v>103</v>
      </c>
      <c r="Q43" s="34">
        <v>194</v>
      </c>
      <c r="R43" s="34">
        <v>9</v>
      </c>
      <c r="S43" s="63">
        <f>9573/C43</f>
        <v>1.1572775628626693</v>
      </c>
      <c r="T43" s="34">
        <v>308</v>
      </c>
      <c r="U43" s="34">
        <v>84</v>
      </c>
      <c r="V43" s="66">
        <v>18</v>
      </c>
      <c r="X43" s="63"/>
    </row>
    <row r="44" spans="1:24" s="11" customFormat="1" ht="11.25" customHeight="1" x14ac:dyDescent="0.15">
      <c r="A44" s="38">
        <v>19</v>
      </c>
      <c r="B44" s="65" t="s">
        <v>71</v>
      </c>
      <c r="C44" s="33">
        <v>21933</v>
      </c>
      <c r="D44" s="34">
        <v>6317</v>
      </c>
      <c r="E44" s="34">
        <v>632</v>
      </c>
      <c r="F44" s="34">
        <v>1085</v>
      </c>
      <c r="G44" s="34">
        <v>8</v>
      </c>
      <c r="H44" s="34">
        <v>4592</v>
      </c>
      <c r="I44" s="34">
        <v>45</v>
      </c>
      <c r="J44" s="74">
        <v>1</v>
      </c>
      <c r="K44" s="34">
        <v>44</v>
      </c>
      <c r="L44" s="34">
        <v>14630</v>
      </c>
      <c r="M44" s="34">
        <v>3717</v>
      </c>
      <c r="N44" s="34">
        <v>3688</v>
      </c>
      <c r="O44" s="34">
        <v>7225</v>
      </c>
      <c r="P44" s="34">
        <v>361</v>
      </c>
      <c r="Q44" s="34">
        <v>521</v>
      </c>
      <c r="R44" s="34">
        <v>59</v>
      </c>
      <c r="S44" s="63">
        <f>21845/C44</f>
        <v>0.99598778096931562</v>
      </c>
      <c r="T44" s="34">
        <v>839</v>
      </c>
      <c r="U44" s="34">
        <v>302</v>
      </c>
      <c r="V44" s="66">
        <v>19</v>
      </c>
      <c r="X44" s="63"/>
    </row>
    <row r="45" spans="1:24" s="11" customFormat="1" ht="11.25" customHeight="1" x14ac:dyDescent="0.15">
      <c r="A45" s="62"/>
      <c r="B45" s="62"/>
      <c r="C45" s="33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5"/>
      <c r="V45" s="32"/>
      <c r="X45" s="35"/>
    </row>
    <row r="46" spans="1:24" s="77" customFormat="1" ht="12.75" customHeight="1" x14ac:dyDescent="0.15">
      <c r="A46" s="47"/>
      <c r="B46" s="67" t="s">
        <v>72</v>
      </c>
      <c r="C46" s="57">
        <v>7908</v>
      </c>
      <c r="D46" s="51">
        <v>2487</v>
      </c>
      <c r="E46" s="51">
        <v>159</v>
      </c>
      <c r="F46" s="51">
        <v>584</v>
      </c>
      <c r="G46" s="71" t="s">
        <v>40</v>
      </c>
      <c r="H46" s="51">
        <v>1744</v>
      </c>
      <c r="I46" s="51">
        <v>27</v>
      </c>
      <c r="J46" s="58">
        <v>2</v>
      </c>
      <c r="K46" s="51">
        <v>25</v>
      </c>
      <c r="L46" s="51">
        <v>5183</v>
      </c>
      <c r="M46" s="51">
        <v>1249</v>
      </c>
      <c r="N46" s="51">
        <v>1338</v>
      </c>
      <c r="O46" s="51">
        <v>2596</v>
      </c>
      <c r="P46" s="51">
        <v>113</v>
      </c>
      <c r="Q46" s="51">
        <v>80</v>
      </c>
      <c r="R46" s="51">
        <v>18</v>
      </c>
      <c r="S46" s="68">
        <f>8024/C46</f>
        <v>1.0146686899342439</v>
      </c>
      <c r="T46" s="47">
        <v>442</v>
      </c>
      <c r="U46" s="75">
        <v>58</v>
      </c>
      <c r="V46" s="76" t="s">
        <v>73</v>
      </c>
      <c r="X46" s="68"/>
    </row>
    <row r="47" spans="1:24" s="11" customFormat="1" ht="12.75" thickBot="1" x14ac:dyDescent="0.2">
      <c r="A47" s="78">
        <v>20</v>
      </c>
      <c r="B47" s="79" t="s">
        <v>74</v>
      </c>
      <c r="C47" s="80">
        <v>7908</v>
      </c>
      <c r="D47" s="81">
        <v>2487</v>
      </c>
      <c r="E47" s="81">
        <v>159</v>
      </c>
      <c r="F47" s="81">
        <v>584</v>
      </c>
      <c r="G47" s="82" t="s">
        <v>40</v>
      </c>
      <c r="H47" s="81">
        <v>1744</v>
      </c>
      <c r="I47" s="81">
        <v>27</v>
      </c>
      <c r="J47" s="83">
        <v>2</v>
      </c>
      <c r="K47" s="81">
        <v>25</v>
      </c>
      <c r="L47" s="81">
        <v>5183</v>
      </c>
      <c r="M47" s="81">
        <v>1249</v>
      </c>
      <c r="N47" s="81">
        <v>1338</v>
      </c>
      <c r="O47" s="81">
        <v>2596</v>
      </c>
      <c r="P47" s="81">
        <v>113</v>
      </c>
      <c r="Q47" s="81">
        <v>80</v>
      </c>
      <c r="R47" s="81">
        <v>18</v>
      </c>
      <c r="S47" s="84">
        <f>8024/C47</f>
        <v>1.0146686899342439</v>
      </c>
      <c r="T47" s="78">
        <v>442</v>
      </c>
      <c r="U47" s="85">
        <v>58</v>
      </c>
      <c r="V47" s="86">
        <v>20</v>
      </c>
    </row>
    <row r="48" spans="1:24" ht="15" customHeight="1" x14ac:dyDescent="0.15">
      <c r="A48" s="92" t="s">
        <v>75</v>
      </c>
      <c r="B48" s="93"/>
      <c r="C48" s="90"/>
      <c r="D48" s="90"/>
      <c r="E48" s="90"/>
      <c r="F48" s="90"/>
      <c r="G48" s="90"/>
      <c r="H48" s="90"/>
      <c r="I48" s="90"/>
      <c r="J48" s="90"/>
      <c r="K48" s="90"/>
      <c r="L48" s="94" t="s">
        <v>76</v>
      </c>
      <c r="M48" s="90"/>
      <c r="N48" s="90"/>
      <c r="O48" s="90"/>
      <c r="P48" s="90"/>
      <c r="Q48" s="95"/>
      <c r="R48" s="95"/>
      <c r="S48" s="90"/>
      <c r="T48" s="96"/>
      <c r="U48" s="96"/>
      <c r="V48" s="96"/>
    </row>
    <row r="49" spans="1:19" ht="13.5" customHeight="1" x14ac:dyDescent="0.15">
      <c r="A49" s="97" t="s">
        <v>77</v>
      </c>
      <c r="B49" s="93"/>
      <c r="C49" s="90"/>
      <c r="D49" s="90"/>
      <c r="E49" s="90"/>
      <c r="F49" s="90"/>
      <c r="G49" s="90"/>
      <c r="H49" s="95"/>
      <c r="I49" s="95"/>
      <c r="J49" s="95"/>
      <c r="K49" s="95"/>
      <c r="L49" s="94" t="s">
        <v>78</v>
      </c>
      <c r="M49" s="90"/>
      <c r="N49" s="90"/>
      <c r="O49" s="90"/>
      <c r="P49" s="90"/>
      <c r="Q49" s="90"/>
      <c r="R49" s="95"/>
      <c r="S49" s="90"/>
    </row>
    <row r="50" spans="1:19" x14ac:dyDescent="0.15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4" t="s">
        <v>79</v>
      </c>
      <c r="M50" s="90"/>
      <c r="N50" s="90"/>
      <c r="O50" s="90"/>
      <c r="P50" s="90"/>
      <c r="Q50" s="98"/>
      <c r="R50" s="95"/>
      <c r="S50" s="90"/>
    </row>
    <row r="51" spans="1:19" x14ac:dyDescent="0.15">
      <c r="E51" s="88"/>
      <c r="L51" s="94" t="s">
        <v>80</v>
      </c>
    </row>
    <row r="52" spans="1:19" x14ac:dyDescent="0.15">
      <c r="E52" s="88"/>
      <c r="L52" s="89"/>
    </row>
    <row r="53" spans="1:19" x14ac:dyDescent="0.15">
      <c r="E53" s="88"/>
      <c r="L53" s="89"/>
    </row>
    <row r="54" spans="1:19" x14ac:dyDescent="0.15">
      <c r="E54" s="88"/>
    </row>
    <row r="55" spans="1:19" x14ac:dyDescent="0.15">
      <c r="E55" s="88"/>
    </row>
    <row r="56" spans="1:19" x14ac:dyDescent="0.15">
      <c r="E56" s="88"/>
    </row>
    <row r="57" spans="1:19" x14ac:dyDescent="0.15">
      <c r="E57" s="88"/>
    </row>
    <row r="58" spans="1:19" x14ac:dyDescent="0.15">
      <c r="E58" s="88"/>
    </row>
    <row r="59" spans="1:19" x14ac:dyDescent="0.15">
      <c r="E59" s="88"/>
    </row>
    <row r="60" spans="1:19" x14ac:dyDescent="0.15">
      <c r="E60" s="88"/>
    </row>
    <row r="61" spans="1:19" x14ac:dyDescent="0.15">
      <c r="E61" s="88"/>
    </row>
    <row r="62" spans="1:19" x14ac:dyDescent="0.15">
      <c r="E62" s="88"/>
    </row>
    <row r="63" spans="1:19" x14ac:dyDescent="0.15">
      <c r="E63" s="88"/>
    </row>
    <row r="64" spans="1:19" x14ac:dyDescent="0.15">
      <c r="E64" s="88"/>
    </row>
    <row r="65" spans="5:5" x14ac:dyDescent="0.15">
      <c r="E65" s="88"/>
    </row>
    <row r="66" spans="5:5" x14ac:dyDescent="0.15">
      <c r="E66" s="88"/>
    </row>
    <row r="67" spans="5:5" x14ac:dyDescent="0.15">
      <c r="E67" s="88"/>
    </row>
    <row r="68" spans="5:5" x14ac:dyDescent="0.15">
      <c r="E68" s="88"/>
    </row>
    <row r="69" spans="5:5" x14ac:dyDescent="0.15">
      <c r="E69" s="88"/>
    </row>
    <row r="70" spans="5:5" x14ac:dyDescent="0.15">
      <c r="E70" s="88"/>
    </row>
    <row r="71" spans="5:5" x14ac:dyDescent="0.15">
      <c r="E71" s="88"/>
    </row>
    <row r="72" spans="5:5" x14ac:dyDescent="0.15">
      <c r="E72" s="88"/>
    </row>
    <row r="73" spans="5:5" x14ac:dyDescent="0.15">
      <c r="E73" s="88"/>
    </row>
    <row r="74" spans="5:5" x14ac:dyDescent="0.15">
      <c r="E74" s="88"/>
    </row>
    <row r="75" spans="5:5" x14ac:dyDescent="0.15">
      <c r="E75" s="88"/>
    </row>
    <row r="76" spans="5:5" x14ac:dyDescent="0.15">
      <c r="E76" s="88"/>
    </row>
    <row r="77" spans="5:5" x14ac:dyDescent="0.15">
      <c r="E77" s="88"/>
    </row>
    <row r="78" spans="5:5" x14ac:dyDescent="0.15">
      <c r="E78" s="88"/>
    </row>
    <row r="79" spans="5:5" x14ac:dyDescent="0.15">
      <c r="E79" s="88"/>
    </row>
    <row r="80" spans="5:5" x14ac:dyDescent="0.15">
      <c r="E80" s="88"/>
    </row>
    <row r="81" spans="5:5" x14ac:dyDescent="0.15">
      <c r="E81" s="88"/>
    </row>
    <row r="82" spans="5:5" x14ac:dyDescent="0.15">
      <c r="E82" s="88"/>
    </row>
    <row r="83" spans="5:5" x14ac:dyDescent="0.15">
      <c r="E83" s="88"/>
    </row>
    <row r="84" spans="5:5" x14ac:dyDescent="0.15">
      <c r="E84" s="88"/>
    </row>
    <row r="85" spans="5:5" x14ac:dyDescent="0.15">
      <c r="E85" s="88"/>
    </row>
    <row r="86" spans="5:5" x14ac:dyDescent="0.15">
      <c r="E86" s="88"/>
    </row>
    <row r="87" spans="5:5" x14ac:dyDescent="0.15">
      <c r="E87" s="88"/>
    </row>
    <row r="88" spans="5:5" x14ac:dyDescent="0.15">
      <c r="E88" s="88"/>
    </row>
    <row r="89" spans="5:5" x14ac:dyDescent="0.15">
      <c r="E89" s="88"/>
    </row>
    <row r="90" spans="5:5" x14ac:dyDescent="0.15">
      <c r="E90" s="88"/>
    </row>
    <row r="91" spans="5:5" x14ac:dyDescent="0.15">
      <c r="E91" s="88"/>
    </row>
    <row r="92" spans="5:5" x14ac:dyDescent="0.15">
      <c r="E92" s="88"/>
    </row>
    <row r="93" spans="5:5" x14ac:dyDescent="0.15">
      <c r="E93" s="88"/>
    </row>
    <row r="94" spans="5:5" x14ac:dyDescent="0.15">
      <c r="E94" s="88"/>
    </row>
    <row r="95" spans="5:5" x14ac:dyDescent="0.15">
      <c r="E95" s="88"/>
    </row>
    <row r="96" spans="5:5" x14ac:dyDescent="0.15">
      <c r="E96" s="88"/>
    </row>
    <row r="97" spans="5:5" x14ac:dyDescent="0.15">
      <c r="E97" s="88"/>
    </row>
    <row r="98" spans="5:5" x14ac:dyDescent="0.15">
      <c r="E98" s="88"/>
    </row>
    <row r="99" spans="5:5" x14ac:dyDescent="0.15">
      <c r="E99" s="88"/>
    </row>
    <row r="100" spans="5:5" x14ac:dyDescent="0.15">
      <c r="E100" s="88"/>
    </row>
  </sheetData>
  <mergeCells count="12">
    <mergeCell ref="A10:B10"/>
    <mergeCell ref="A3:B4"/>
    <mergeCell ref="C3:C4"/>
    <mergeCell ref="D3:H3"/>
    <mergeCell ref="L3:O3"/>
    <mergeCell ref="V3:V4"/>
    <mergeCell ref="A6:B6"/>
    <mergeCell ref="A7:B7"/>
    <mergeCell ref="A8:B8"/>
    <mergeCell ref="A9:B9"/>
    <mergeCell ref="R3:R4"/>
    <mergeCell ref="S3:S4"/>
  </mergeCells>
  <phoneticPr fontId="3"/>
  <printOptions horizontalCentered="1" gridLinesSet="0"/>
  <pageMargins left="0.39370078740157483" right="0.39370078740157483" top="0.59055118110236227" bottom="0.39370078740157483" header="0.39370078740157483" footer="0.31496062992125984"/>
  <pageSetup paperSize="9" scale="49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12-8 </vt:lpstr>
      <vt:lpstr>'12-8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2023-03-23T02:04:59Z</dcterms:created>
  <dcterms:modified xsi:type="dcterms:W3CDTF">2023-03-27T07:28:34Z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