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Default Extension="bin" ContentType="application/vnd.openxmlformats-officedocument.spreadsheetml.printerSettings"/>
  <Override PartName="/docProps/app.xml" ContentType="application/vnd.openxmlformats-officedocument.extended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5.xml" ContentType="application/vnd.openxmlformats-officedocument.spreadsheetml.worksheet+xml"/>
  <Override PartName="/xl/worksheets/sheet5.xml" ContentType="application/vnd.openxmlformats-officedocument.spreadsheetml.worksheet+xml"/>
  <Override PartName="/xl/worksheets/sheet16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12.xml" ContentType="application/vnd.openxmlformats-officedocument.spreadsheetml.worksheet+xml"/>
  <Override PartName="/xl/worksheets/sheet14.xml" ContentType="application/vnd.openxmlformats-officedocument.spreadsheetml.worksheet+xml"/>
  <Override PartName="/xl/worksheets/sheet7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worksheets/sheet13.xml" ContentType="application/vnd.openxmlformats-officedocument.spreadsheetml.worksheet+xml"/>
  <Override PartName="/xl/worksheets/sheet17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A2F18580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3年版\11 HP掲載\掲載用\"/>
    </mc:Choice>
  </mc:AlternateContent>
  <xr:revisionPtr revIDLastSave="0" documentId="8_{8087F93D-8531-4B31-BE17-76E275196B22}" xr6:coauthVersionLast="47" xr6:coauthVersionMax="47" xr10:uidLastSave="{00000000-0000-0000-0000-000000000000}"/>
  <bookViews>
    <workbookView xWindow="-120" yWindow="-120" windowWidth="29040" windowHeight="15840" firstSheet="5" activeTab="17" xr2:uid="{49B7F025-2D0B-43E9-ABB8-335E5ECD84D2}"/>
  </bookViews>
  <sheets>
    <sheet name="12-1(1）" sheetId="1" r:id="rId1"/>
    <sheet name="12-1(2)" sheetId="2" r:id="rId2"/>
    <sheet name="12-2" sheetId="3" r:id="rId3"/>
    <sheet name="12-3 " sheetId="4" r:id="rId4"/>
    <sheet name="12-4 " sheetId="5" r:id="rId5"/>
    <sheet name="12-5(1)" sheetId="6" r:id="rId6"/>
    <sheet name="12-5(2)" sheetId="7" r:id="rId7"/>
    <sheet name="12-6 " sheetId="8" r:id="rId8"/>
    <sheet name="12-7" sheetId="9" r:id="rId9"/>
    <sheet name="12-8 " sheetId="10" r:id="rId10"/>
    <sheet name="12-9.10.11.12 " sheetId="11" r:id="rId11"/>
    <sheet name="12-13.14 " sheetId="12" r:id="rId12"/>
    <sheet name="12-15 " sheetId="13" r:id="rId13"/>
    <sheet name="12-16  " sheetId="14" r:id="rId14"/>
    <sheet name="12-17" sheetId="15" r:id="rId15"/>
    <sheet name="12-18" sheetId="16" r:id="rId16"/>
    <sheet name="12-19 " sheetId="17" r:id="rId17"/>
    <sheet name="12-20 " sheetId="18" r:id="rId18"/>
  </sheets>
  <definedNames>
    <definedName name="_xlnm.Print_Area" localSheetId="0">'12-1(1）'!$A$1:$H$20</definedName>
    <definedName name="_xlnm.Print_Area" localSheetId="1">'12-1(2)'!$A$1:$L$23</definedName>
    <definedName name="_xlnm.Print_Area" localSheetId="11">'12-13.14 '!$A$1:$I$43</definedName>
    <definedName name="_xlnm.Print_Area" localSheetId="12">'12-15 '!$A$1:$M$17</definedName>
    <definedName name="_xlnm.Print_Area" localSheetId="13">'12-16  '!$A$1:$G$25</definedName>
    <definedName name="_xlnm.Print_Area" localSheetId="15">'12-18'!$A$1:$I$51</definedName>
    <definedName name="_xlnm.Print_Area" localSheetId="16">'12-19 '!$A$1:$G$9</definedName>
    <definedName name="_xlnm.Print_Area" localSheetId="2">'12-2'!$A$1:$R$41</definedName>
    <definedName name="_xlnm.Print_Area" localSheetId="3">'12-3 '!$A$1:$I$41</definedName>
    <definedName name="_xlnm.Print_Area" localSheetId="4">'12-4 '!$A$1:$G$55</definedName>
    <definedName name="_xlnm.Print_Area" localSheetId="5">'12-5(1)'!$A$1:$AA$73</definedName>
    <definedName name="_xlnm.Print_Area" localSheetId="6">'12-5(2)'!$A$1:$AA$70</definedName>
    <definedName name="_xlnm.Print_Area" localSheetId="7">'12-6 '!$A$1:$N$59</definedName>
    <definedName name="_xlnm.Print_Area" localSheetId="8">'12-7'!$A$1:$H$143</definedName>
    <definedName name="_xlnm.Print_Area" localSheetId="9">'12-8 '!$A$1:$V$51</definedName>
    <definedName name="_xlnm.Print_Area" localSheetId="10">'12-9.10.11.12 '!$A$1:$L$47</definedName>
    <definedName name="wrn.toukei." localSheetId="0" hidden="1">{#N/A,#N/A,FALSE,"312"}</definedName>
    <definedName name="wrn.toukei." localSheetId="1" hidden="1">{#N/A,#N/A,FALSE,"312"}</definedName>
    <definedName name="wrn.toukei." localSheetId="11" hidden="1">{#N/A,#N/A,FALSE,"312"}</definedName>
    <definedName name="wrn.toukei." localSheetId="12" hidden="1">{#N/A,#N/A,FALSE,"312"}</definedName>
    <definedName name="wrn.toukei." localSheetId="13" hidden="1">{#N/A,#N/A,FALSE,"312"}</definedName>
    <definedName name="wrn.toukei." localSheetId="14" hidden="1">{#N/A,#N/A,FALSE,"312"}</definedName>
    <definedName name="wrn.toukei." localSheetId="15" hidden="1">{#N/A,#N/A,FALSE,"312"}</definedName>
    <definedName name="wrn.toukei." localSheetId="16" hidden="1">{#N/A,#N/A,FALSE,"312"}</definedName>
    <definedName name="wrn.toukei." localSheetId="2" hidden="1">{#N/A,#N/A,FALSE,"312"}</definedName>
    <definedName name="wrn.toukei." localSheetId="17" hidden="1">{#N/A,#N/A,FALSE,"312"}</definedName>
    <definedName name="wrn.toukei." localSheetId="3" hidden="1">{#N/A,#N/A,FALSE,"312"}</definedName>
    <definedName name="wrn.toukei." localSheetId="4" hidden="1">{#N/A,#N/A,FALSE,"312"}</definedName>
    <definedName name="wrn.toukei." localSheetId="5" hidden="1">{#N/A,#N/A,FALSE,"312"}</definedName>
    <definedName name="wrn.toukei." localSheetId="6" hidden="1">{#N/A,#N/A,FALSE,"312"}</definedName>
    <definedName name="wrn.toukei." localSheetId="7" hidden="1">{#N/A,#N/A,FALSE,"312"}</definedName>
    <definedName name="wrn.toukei." localSheetId="8" hidden="1">{#N/A,#N/A,FALSE,"312"}</definedName>
    <definedName name="wrn.toukei." localSheetId="9" hidden="1">{#N/A,#N/A,FALSE,"312"}</definedName>
    <definedName name="wrn.toukei." localSheetId="10" hidden="1">{#N/A,#N/A,FALSE,"312"}</definedName>
    <definedName name="wrn.toukei." hidden="1">{#N/A,#N/A,FALSE,"312"}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5" l="1"/>
  <c r="S47" i="10"/>
  <c r="S46" i="10"/>
  <c r="S44" i="10"/>
  <c r="S43" i="10"/>
  <c r="S42" i="10"/>
  <c r="S41" i="10"/>
  <c r="S39" i="10"/>
  <c r="S38" i="10"/>
  <c r="S36" i="10"/>
  <c r="S35" i="10"/>
  <c r="S33" i="10"/>
  <c r="S32" i="10"/>
  <c r="S31" i="10"/>
  <c r="S30" i="10"/>
  <c r="S28" i="10"/>
  <c r="S27" i="10"/>
  <c r="S25" i="10"/>
  <c r="S24" i="10"/>
  <c r="S23" i="10"/>
  <c r="S22" i="10"/>
  <c r="S21" i="10"/>
  <c r="S20" i="10"/>
  <c r="S19" i="10"/>
  <c r="S18" i="10"/>
  <c r="S17" i="10"/>
  <c r="S16" i="10"/>
  <c r="S13" i="10"/>
  <c r="S12" i="10"/>
  <c r="S10" i="10"/>
  <c r="S9" i="10"/>
  <c r="M69" i="7"/>
  <c r="K68" i="7"/>
  <c r="I68" i="7"/>
  <c r="M68" i="7" s="1"/>
  <c r="M67" i="7"/>
  <c r="M65" i="7"/>
  <c r="K64" i="7"/>
  <c r="I64" i="7"/>
  <c r="M64" i="7" s="1"/>
  <c r="M63" i="7"/>
  <c r="M61" i="7"/>
  <c r="M60" i="7"/>
  <c r="K60" i="7"/>
  <c r="I60" i="7"/>
  <c r="M59" i="7"/>
  <c r="M57" i="7"/>
  <c r="K56" i="7"/>
  <c r="I56" i="7"/>
  <c r="M56" i="7" s="1"/>
  <c r="M55" i="7"/>
  <c r="M53" i="7"/>
  <c r="K52" i="7"/>
  <c r="I52" i="7"/>
  <c r="M52" i="7" s="1"/>
  <c r="M51" i="7"/>
  <c r="M49" i="7"/>
  <c r="K48" i="7"/>
  <c r="I48" i="7"/>
  <c r="M48" i="7" s="1"/>
  <c r="M47" i="7"/>
  <c r="M45" i="7"/>
  <c r="M44" i="7"/>
  <c r="K44" i="7"/>
  <c r="I44" i="7"/>
  <c r="M43" i="7"/>
  <c r="M41" i="7"/>
  <c r="K40" i="7"/>
  <c r="I40" i="7"/>
  <c r="M40" i="7" s="1"/>
  <c r="M39" i="7"/>
  <c r="M37" i="7"/>
  <c r="K36" i="7"/>
  <c r="I36" i="7"/>
  <c r="M36" i="7" s="1"/>
  <c r="M35" i="7"/>
  <c r="M33" i="7"/>
  <c r="K32" i="7"/>
  <c r="I32" i="7"/>
  <c r="M32" i="7" s="1"/>
  <c r="M31" i="7"/>
  <c r="M29" i="7"/>
  <c r="M28" i="7"/>
  <c r="K28" i="7"/>
  <c r="I28" i="7"/>
  <c r="M27" i="7"/>
  <c r="M26" i="7"/>
  <c r="M25" i="7"/>
  <c r="K24" i="7"/>
  <c r="I24" i="7"/>
  <c r="M24" i="7" s="1"/>
  <c r="M23" i="7"/>
  <c r="M21" i="7"/>
  <c r="K20" i="7"/>
  <c r="I20" i="7"/>
  <c r="M20" i="7" s="1"/>
  <c r="M19" i="7"/>
  <c r="M17" i="7"/>
  <c r="M16" i="7"/>
  <c r="K16" i="7"/>
  <c r="I16" i="7"/>
  <c r="M15" i="7"/>
  <c r="M13" i="7"/>
  <c r="K12" i="7"/>
  <c r="I12" i="7"/>
  <c r="M12" i="7" s="1"/>
  <c r="M11" i="7"/>
  <c r="M9" i="7"/>
  <c r="K8" i="7"/>
  <c r="I8" i="7"/>
  <c r="M8" i="7" s="1"/>
  <c r="M7" i="7"/>
  <c r="M69" i="6" l="1"/>
  <c r="K68" i="6"/>
  <c r="I68" i="6"/>
  <c r="M68" i="6" s="1"/>
  <c r="M67" i="6"/>
  <c r="M65" i="6"/>
  <c r="K64" i="6"/>
  <c r="M64" i="6" s="1"/>
  <c r="I64" i="6"/>
  <c r="M63" i="6"/>
  <c r="M61" i="6"/>
  <c r="M60" i="6"/>
  <c r="K60" i="6"/>
  <c r="I60" i="6"/>
  <c r="M59" i="6"/>
  <c r="M57" i="6"/>
  <c r="K56" i="6"/>
  <c r="I56" i="6"/>
  <c r="M56" i="6" s="1"/>
  <c r="M55" i="6"/>
  <c r="M53" i="6"/>
  <c r="K52" i="6"/>
  <c r="I52" i="6"/>
  <c r="M52" i="6" s="1"/>
  <c r="M51" i="6"/>
  <c r="M49" i="6"/>
  <c r="K48" i="6"/>
  <c r="M48" i="6" s="1"/>
  <c r="I48" i="6"/>
  <c r="M47" i="6"/>
  <c r="M45" i="6"/>
  <c r="M44" i="6"/>
  <c r="K44" i="6"/>
  <c r="I44" i="6"/>
  <c r="M43" i="6"/>
  <c r="M41" i="6"/>
  <c r="K40" i="6"/>
  <c r="I40" i="6"/>
  <c r="M40" i="6" s="1"/>
  <c r="M39" i="6"/>
  <c r="M37" i="6"/>
  <c r="K36" i="6"/>
  <c r="I36" i="6"/>
  <c r="M36" i="6" s="1"/>
  <c r="M35" i="6"/>
  <c r="M33" i="6"/>
  <c r="K32" i="6"/>
  <c r="M32" i="6" s="1"/>
  <c r="I32" i="6"/>
  <c r="M31" i="6"/>
  <c r="M29" i="6"/>
  <c r="M28" i="6"/>
  <c r="K28" i="6"/>
  <c r="I28" i="6"/>
  <c r="M27" i="6"/>
  <c r="M25" i="6"/>
  <c r="K24" i="6"/>
  <c r="I24" i="6"/>
  <c r="M24" i="6" s="1"/>
  <c r="M23" i="6"/>
  <c r="M21" i="6"/>
  <c r="K20" i="6"/>
  <c r="I20" i="6"/>
  <c r="M20" i="6" s="1"/>
  <c r="M19" i="6"/>
  <c r="M17" i="6"/>
  <c r="K16" i="6"/>
  <c r="M16" i="6" s="1"/>
  <c r="I16" i="6"/>
  <c r="M15" i="6"/>
  <c r="M13" i="6"/>
  <c r="M12" i="6"/>
  <c r="K12" i="6"/>
  <c r="I12" i="6"/>
  <c r="M11" i="6"/>
  <c r="M9" i="6"/>
  <c r="K8" i="6"/>
  <c r="I8" i="6"/>
  <c r="M8" i="6" s="1"/>
  <c r="M7" i="6"/>
  <c r="F29" i="4" l="1"/>
</calcChain>
</file>

<file path=xl/sharedStrings.xml><?xml version="1.0" encoding="utf-8"?>
<sst xmlns="http://schemas.openxmlformats.org/spreadsheetml/2006/main" count="2471" uniqueCount="694">
  <si>
    <r>
      <t>12-1　道　路　現　況　</t>
    </r>
    <r>
      <rPr>
        <sz val="12"/>
        <rFont val="ＭＳ 明朝"/>
        <family val="1"/>
        <charset val="128"/>
      </rPr>
      <t>(平成28～令和2年)</t>
    </r>
    <rPh sb="19" eb="21">
      <t>レイワ</t>
    </rPh>
    <phoneticPr fontId="5"/>
  </si>
  <si>
    <t>各年4月1日現在</t>
  </si>
  <si>
    <t>年　　次
道路種別</t>
    <phoneticPr fontId="7"/>
  </si>
  <si>
    <t>実 延 長</t>
    <phoneticPr fontId="7"/>
  </si>
  <si>
    <t>歩 道 設 置
道 路 延 長</t>
    <rPh sb="0" eb="1">
      <t>ホ</t>
    </rPh>
    <rPh sb="2" eb="3">
      <t>ミチ</t>
    </rPh>
    <rPh sb="4" eb="5">
      <t>セツ</t>
    </rPh>
    <rPh sb="6" eb="7">
      <t>チ</t>
    </rPh>
    <rPh sb="9" eb="10">
      <t>ミチ</t>
    </rPh>
    <rPh sb="11" eb="12">
      <t>ミチ</t>
    </rPh>
    <rPh sb="13" eb="14">
      <t>ノベ</t>
    </rPh>
    <rPh sb="15" eb="16">
      <t>チョウ</t>
    </rPh>
    <phoneticPr fontId="5"/>
  </si>
  <si>
    <t>うち改良済(5.5m未満含む)</t>
    <rPh sb="10" eb="12">
      <t>ミマン</t>
    </rPh>
    <rPh sb="12" eb="13">
      <t>フク</t>
    </rPh>
    <phoneticPr fontId="5"/>
  </si>
  <si>
    <t>うち舗装済(簡易舗装含む）</t>
    <rPh sb="6" eb="8">
      <t>カンイ</t>
    </rPh>
    <rPh sb="8" eb="10">
      <t>ホソウ</t>
    </rPh>
    <rPh sb="10" eb="11">
      <t>フク</t>
    </rPh>
    <phoneticPr fontId="5"/>
  </si>
  <si>
    <t>延 長</t>
    <phoneticPr fontId="5"/>
  </si>
  <si>
    <t>率</t>
  </si>
  <si>
    <t>m</t>
    <phoneticPr fontId="7"/>
  </si>
  <si>
    <t xml:space="preserve">m </t>
    <phoneticPr fontId="7"/>
  </si>
  <si>
    <t>%</t>
    <phoneticPr fontId="7"/>
  </si>
  <si>
    <t>平成 28 年</t>
    <phoneticPr fontId="7"/>
  </si>
  <si>
    <t>　29</t>
    <phoneticPr fontId="7"/>
  </si>
  <si>
    <t>　30</t>
    <phoneticPr fontId="7"/>
  </si>
  <si>
    <t>令和 元 年</t>
    <phoneticPr fontId="7"/>
  </si>
  <si>
    <t>　2</t>
    <phoneticPr fontId="7"/>
  </si>
  <si>
    <t>一般国道</t>
  </si>
  <si>
    <t>指定区間</t>
  </si>
  <si>
    <t>指定区間外</t>
  </si>
  <si>
    <t>県　　道</t>
  </si>
  <si>
    <t>主要地方道</t>
  </si>
  <si>
    <t>一般県道</t>
  </si>
  <si>
    <t>市町村道</t>
  </si>
  <si>
    <t>(注)高速自動車国道は含まない。一般国道は有料道路（西日本高速道路株式会社・佐賀県道路公社）を含む。</t>
    <rPh sb="3" eb="5">
      <t>コウソク</t>
    </rPh>
    <rPh sb="5" eb="8">
      <t>ジドウシャ</t>
    </rPh>
    <rPh sb="8" eb="10">
      <t>コクドウ</t>
    </rPh>
    <rPh sb="11" eb="12">
      <t>フク</t>
    </rPh>
    <rPh sb="26" eb="29">
      <t>ニシニホン</t>
    </rPh>
    <rPh sb="29" eb="31">
      <t>コウソク</t>
    </rPh>
    <rPh sb="31" eb="33">
      <t>ドウロ</t>
    </rPh>
    <rPh sb="33" eb="37">
      <t>カブシキガイシャ</t>
    </rPh>
    <phoneticPr fontId="5"/>
  </si>
  <si>
    <t>種　　　類　　　別　　　内　　　訳</t>
    <phoneticPr fontId="7"/>
  </si>
  <si>
    <t>1) 路線数</t>
    <rPh sb="3" eb="5">
      <t>ロセン</t>
    </rPh>
    <rPh sb="5" eb="6">
      <t>スウ</t>
    </rPh>
    <phoneticPr fontId="5"/>
  </si>
  <si>
    <t>年　　次</t>
  </si>
  <si>
    <t>橋　　　梁</t>
    <phoneticPr fontId="7"/>
  </si>
  <si>
    <t>ト ン ネ ル</t>
    <phoneticPr fontId="7"/>
  </si>
  <si>
    <t>道路種別</t>
    <phoneticPr fontId="7"/>
  </si>
  <si>
    <t>道路延長</t>
    <phoneticPr fontId="7"/>
  </si>
  <si>
    <t>計</t>
  </si>
  <si>
    <t>2) 永　久　橋</t>
    <phoneticPr fontId="5"/>
  </si>
  <si>
    <t>3) 木　　橋</t>
    <phoneticPr fontId="5"/>
  </si>
  <si>
    <t>箇所</t>
  </si>
  <si>
    <t>延長</t>
  </si>
  <si>
    <t>平成 28 年</t>
  </si>
  <si>
    <t>　29</t>
  </si>
  <si>
    <t>　30</t>
  </si>
  <si>
    <t>令和 元 年</t>
  </si>
  <si>
    <t>-</t>
  </si>
  <si>
    <t>主要地方道</t>
    <phoneticPr fontId="7"/>
  </si>
  <si>
    <t>資料：県道路課「道路現況表」</t>
  </si>
  <si>
    <t>(注) 1)一般国道の指定区間と指定区間外の路線数は、１路線重複している。（国道208号）</t>
    <rPh sb="22" eb="24">
      <t>ロセン</t>
    </rPh>
    <rPh sb="24" eb="25">
      <t>スウ</t>
    </rPh>
    <rPh sb="38" eb="40">
      <t>コクドウ</t>
    </rPh>
    <phoneticPr fontId="5"/>
  </si>
  <si>
    <t xml:space="preserve">     2)永久橋は、鋼橋・コンクリート橋・鋼橋とコンクリート橋との混合橋・石橋とする。</t>
    <phoneticPr fontId="5"/>
  </si>
  <si>
    <t xml:space="preserve">     3)木橋は、永久橋以外の橋とする。</t>
    <phoneticPr fontId="5"/>
  </si>
  <si>
    <t xml:space="preserve">12-2　国 道・県 道 の 状 況 </t>
    <phoneticPr fontId="7"/>
  </si>
  <si>
    <t xml:space="preserve">  －市町－(平成28～令和2年)</t>
    <rPh sb="12" eb="14">
      <t>レイワ</t>
    </rPh>
    <phoneticPr fontId="7"/>
  </si>
  <si>
    <t>(単位：km)</t>
    <phoneticPr fontId="7"/>
  </si>
  <si>
    <t>年　　次
市　　町</t>
    <phoneticPr fontId="7"/>
  </si>
  <si>
    <t>合　　　計</t>
    <phoneticPr fontId="7"/>
  </si>
  <si>
    <t>国　　道（指　定　区　間）</t>
    <phoneticPr fontId="7"/>
  </si>
  <si>
    <t>国　</t>
  </si>
  <si>
    <t xml:space="preserve">  道（指　定　区　間　外）</t>
    <phoneticPr fontId="7"/>
  </si>
  <si>
    <t>主　要　地　方　道</t>
    <phoneticPr fontId="7"/>
  </si>
  <si>
    <t>一　般　県　道</t>
    <phoneticPr fontId="7"/>
  </si>
  <si>
    <t>年　次
市　町</t>
    <phoneticPr fontId="7"/>
  </si>
  <si>
    <t>道路実延長</t>
  </si>
  <si>
    <t>改良延長</t>
  </si>
  <si>
    <t>舗装延長</t>
  </si>
  <si>
    <t>平成28年</t>
    <rPh sb="0" eb="2">
      <t>ヘイセイ</t>
    </rPh>
    <rPh sb="4" eb="5">
      <t>ネン</t>
    </rPh>
    <phoneticPr fontId="5"/>
  </si>
  <si>
    <t>　　29</t>
    <phoneticPr fontId="7"/>
  </si>
  <si>
    <t xml:space="preserve"> 1 892.4</t>
  </si>
  <si>
    <t xml:space="preserve"> 1 788.6</t>
  </si>
  <si>
    <t>　　30</t>
    <phoneticPr fontId="7"/>
  </si>
  <si>
    <t>令和元年</t>
    <phoneticPr fontId="7"/>
  </si>
  <si>
    <t>　　 2</t>
    <phoneticPr fontId="7"/>
  </si>
  <si>
    <t>市　部</t>
  </si>
  <si>
    <t>郡　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</si>
  <si>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</si>
  <si>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</si>
  <si>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</si>
  <si>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</si>
  <si>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</si>
  <si>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</si>
  <si>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</si>
  <si>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0" eb="2">
      <t>オギ</t>
    </rPh>
    <phoneticPr fontId="2"/>
  </si>
  <si>
    <t>嬉野市</t>
    <rPh sb="0" eb="2">
      <t>ウレシノ</t>
    </rPh>
    <rPh sb="2" eb="3">
      <t>シ</t>
    </rPh>
    <phoneticPr fontId="2"/>
  </si>
  <si>
    <t>神埼市</t>
    <rPh sb="0" eb="2">
      <t>カンザキ</t>
    </rPh>
    <rPh sb="2" eb="3">
      <t>シ</t>
    </rPh>
    <phoneticPr fontId="2"/>
  </si>
  <si>
    <t>神埼郡</t>
    <rPh sb="0" eb="2">
      <t>カンザキ</t>
    </rPh>
    <rPh sb="2" eb="3">
      <t>グン</t>
    </rPh>
    <phoneticPr fontId="5"/>
  </si>
  <si>
    <t>神</t>
    <rPh sb="0" eb="1">
      <t>カミ</t>
    </rPh>
    <phoneticPr fontId="5"/>
  </si>
  <si>
    <t>吉野ヶ里町</t>
    <rPh sb="0" eb="4">
      <t>ヨシノガリ</t>
    </rPh>
    <rPh sb="4" eb="5">
      <t>チョウ</t>
    </rPh>
    <phoneticPr fontId="5"/>
  </si>
  <si>
    <t>三養基郡</t>
    <rPh sb="0" eb="3">
      <t>ミヤキ</t>
    </rPh>
    <rPh sb="3" eb="4">
      <t>グン</t>
    </rPh>
    <phoneticPr fontId="5"/>
  </si>
  <si>
    <t>三</t>
    <rPh sb="0" eb="1">
      <t>サン</t>
    </rPh>
    <phoneticPr fontId="5"/>
  </si>
  <si>
    <t>基山町</t>
  </si>
  <si>
    <t>上峰町</t>
  </si>
  <si>
    <t>みやき町</t>
  </si>
  <si>
    <t>東松浦郡</t>
    <rPh sb="0" eb="1">
      <t>ヒガシ</t>
    </rPh>
    <rPh sb="1" eb="3">
      <t>マツウラ</t>
    </rPh>
    <rPh sb="3" eb="4">
      <t>グン</t>
    </rPh>
    <phoneticPr fontId="5"/>
  </si>
  <si>
    <t>東</t>
    <rPh sb="0" eb="1">
      <t>ヒガシ</t>
    </rPh>
    <phoneticPr fontId="5"/>
  </si>
  <si>
    <t>玄海町</t>
  </si>
  <si>
    <t>西松浦郡</t>
    <rPh sb="0" eb="1">
      <t>ニシ</t>
    </rPh>
    <rPh sb="1" eb="3">
      <t>マツウラ</t>
    </rPh>
    <rPh sb="3" eb="4">
      <t>グン</t>
    </rPh>
    <phoneticPr fontId="5"/>
  </si>
  <si>
    <t>西</t>
    <rPh sb="0" eb="1">
      <t>ニシ</t>
    </rPh>
    <phoneticPr fontId="5"/>
  </si>
  <si>
    <t>有田町</t>
  </si>
  <si>
    <t>杵島郡</t>
    <rPh sb="0" eb="2">
      <t>キシマ</t>
    </rPh>
    <rPh sb="2" eb="3">
      <t>グン</t>
    </rPh>
    <phoneticPr fontId="5"/>
  </si>
  <si>
    <t>杵</t>
    <rPh sb="0" eb="1">
      <t>キネ</t>
    </rPh>
    <phoneticPr fontId="5"/>
  </si>
  <si>
    <t>大町町</t>
  </si>
  <si>
    <t>江北町</t>
  </si>
  <si>
    <t>白石町</t>
  </si>
  <si>
    <t>藤津郡</t>
    <rPh sb="0" eb="3">
      <t>フジツグン</t>
    </rPh>
    <phoneticPr fontId="5"/>
  </si>
  <si>
    <t>藤</t>
    <rPh sb="0" eb="1">
      <t>フジ</t>
    </rPh>
    <phoneticPr fontId="5"/>
  </si>
  <si>
    <t>太良町</t>
  </si>
  <si>
    <t>(注)西日本高速道路（株）管理：西九州自動車道（国道497号）は、含まない。</t>
    <phoneticPr fontId="7"/>
  </si>
  <si>
    <r>
      <t>12-3　市町道の状況　</t>
    </r>
    <r>
      <rPr>
        <sz val="12"/>
        <rFont val="ＭＳ 明朝"/>
        <family val="1"/>
        <charset val="128"/>
      </rPr>
      <t>－市町－(平成28～令和2年)</t>
    </r>
    <rPh sb="22" eb="24">
      <t>レイワ</t>
    </rPh>
    <phoneticPr fontId="5"/>
  </si>
  <si>
    <t>各年4月1日現在</t>
    <phoneticPr fontId="5"/>
  </si>
  <si>
    <t>（単位：km、%）</t>
    <rPh sb="1" eb="3">
      <t>タンイ</t>
    </rPh>
    <phoneticPr fontId="7"/>
  </si>
  <si>
    <t>実 延 長</t>
  </si>
  <si>
    <t>実延長内訳</t>
    <phoneticPr fontId="7"/>
  </si>
  <si>
    <t>路面別内訳</t>
    <phoneticPr fontId="7"/>
  </si>
  <si>
    <t>歩道設置</t>
    <phoneticPr fontId="7"/>
  </si>
  <si>
    <t>改 良 率</t>
  </si>
  <si>
    <t>舗 装 率</t>
  </si>
  <si>
    <t>改良済</t>
    <phoneticPr fontId="7"/>
  </si>
  <si>
    <t>未改良</t>
    <phoneticPr fontId="7"/>
  </si>
  <si>
    <t>舗装道</t>
    <phoneticPr fontId="7"/>
  </si>
  <si>
    <t>未舗装道</t>
  </si>
  <si>
    <t>市  部</t>
  </si>
  <si>
    <t>郡  部</t>
  </si>
  <si>
    <t>嬉野市</t>
    <rPh sb="2" eb="3">
      <t>シ</t>
    </rPh>
    <phoneticPr fontId="2"/>
  </si>
  <si>
    <t>資料：県道路課</t>
  </si>
  <si>
    <t>(注)四捨五入の関係で内訳の計と総数が合わない場合がある。</t>
    <rPh sb="1" eb="2">
      <t>チュウ</t>
    </rPh>
    <rPh sb="3" eb="7">
      <t>シシャゴニュウ</t>
    </rPh>
    <rPh sb="8" eb="10">
      <t>カンケイ</t>
    </rPh>
    <rPh sb="11" eb="13">
      <t>ウチワケ</t>
    </rPh>
    <rPh sb="14" eb="15">
      <t>ケイ</t>
    </rPh>
    <rPh sb="16" eb="18">
      <t>ソウスウ</t>
    </rPh>
    <rPh sb="19" eb="20">
      <t>ア</t>
    </rPh>
    <rPh sb="23" eb="25">
      <t>バアイ</t>
    </rPh>
    <phoneticPr fontId="7"/>
  </si>
  <si>
    <r>
      <t>12-4　運転免許所持者数　</t>
    </r>
    <r>
      <rPr>
        <sz val="12"/>
        <rFont val="ＭＳ 明朝"/>
        <family val="1"/>
        <charset val="128"/>
      </rPr>
      <t>(平成28～令和2年)</t>
    </r>
    <rPh sb="20" eb="22">
      <t>レイワ</t>
    </rPh>
    <phoneticPr fontId="7"/>
  </si>
  <si>
    <t>(1) 免許種別</t>
    <phoneticPr fontId="7"/>
  </si>
  <si>
    <t>各年12月末現在</t>
  </si>
  <si>
    <t>(単位：人)</t>
    <phoneticPr fontId="7"/>
  </si>
  <si>
    <t>年 次・種 類</t>
    <phoneticPr fontId="7"/>
  </si>
  <si>
    <t>男</t>
  </si>
  <si>
    <t>女</t>
  </si>
  <si>
    <t>平成 28 年</t>
    <rPh sb="3" eb="4">
      <t>ネン</t>
    </rPh>
    <phoneticPr fontId="5"/>
  </si>
  <si>
    <t>　第 二 種 免 許</t>
  </si>
  <si>
    <t>大    型</t>
  </si>
  <si>
    <t>中型</t>
    <rPh sb="0" eb="2">
      <t>チュウガタ</t>
    </rPh>
    <phoneticPr fontId="5"/>
  </si>
  <si>
    <t>1)</t>
  </si>
  <si>
    <t>中型（8t限定）</t>
    <rPh sb="0" eb="2">
      <t>チュウガタ</t>
    </rPh>
    <rPh sb="5" eb="7">
      <t>ゲンテイ</t>
    </rPh>
    <phoneticPr fontId="5"/>
  </si>
  <si>
    <t>普    通</t>
  </si>
  <si>
    <t>大型特殊</t>
  </si>
  <si>
    <t>け ん 引</t>
  </si>
  <si>
    <t>　第 一 種 免 許</t>
  </si>
  <si>
    <t>準中型</t>
    <rPh sb="0" eb="1">
      <t>ジュン</t>
    </rPh>
    <rPh sb="1" eb="3">
      <t>チュウガタ</t>
    </rPh>
    <phoneticPr fontId="5"/>
  </si>
  <si>
    <t>2)</t>
    <phoneticPr fontId="7"/>
  </si>
  <si>
    <t>準中型（5t限定）</t>
    <rPh sb="0" eb="1">
      <t>ジュン</t>
    </rPh>
    <rPh sb="1" eb="3">
      <t>チュウガタ</t>
    </rPh>
    <rPh sb="6" eb="8">
      <t>ゲンテイ</t>
    </rPh>
    <phoneticPr fontId="5"/>
  </si>
  <si>
    <t>二    輪</t>
  </si>
  <si>
    <t>小型特殊</t>
  </si>
  <si>
    <t>原    付</t>
  </si>
  <si>
    <t>資料：県警察本部「交通さが」</t>
    <phoneticPr fontId="7"/>
  </si>
  <si>
    <t>(注) 1)中型（8t限定）とは、平成19年6月改正法施行前の普通免許をいう。</t>
    <rPh sb="1" eb="2">
      <t>チュウ</t>
    </rPh>
    <rPh sb="6" eb="8">
      <t>チュウガタ</t>
    </rPh>
    <rPh sb="11" eb="13">
      <t>ゲンテイ</t>
    </rPh>
    <rPh sb="17" eb="19">
      <t>ヘイセイ</t>
    </rPh>
    <rPh sb="21" eb="22">
      <t>ネン</t>
    </rPh>
    <rPh sb="23" eb="24">
      <t>ガツ</t>
    </rPh>
    <rPh sb="24" eb="27">
      <t>カイセイホウ</t>
    </rPh>
    <rPh sb="27" eb="29">
      <t>セコウ</t>
    </rPh>
    <rPh sb="29" eb="30">
      <t>マエ</t>
    </rPh>
    <rPh sb="31" eb="33">
      <t>フツウ</t>
    </rPh>
    <rPh sb="33" eb="35">
      <t>メンキョ</t>
    </rPh>
    <phoneticPr fontId="5"/>
  </si>
  <si>
    <t xml:space="preserve">     2)準中型（5t限定）とは、平成29年3月改正法施行前の普通免許をいう。</t>
    <rPh sb="7" eb="8">
      <t>ジュン</t>
    </rPh>
    <rPh sb="8" eb="10">
      <t>チュウガタ</t>
    </rPh>
    <rPh sb="13" eb="15">
      <t>ゲンテイ</t>
    </rPh>
    <rPh sb="19" eb="21">
      <t>ヘイセイ</t>
    </rPh>
    <rPh sb="23" eb="24">
      <t>ネン</t>
    </rPh>
    <rPh sb="25" eb="26">
      <t>ガツ</t>
    </rPh>
    <rPh sb="26" eb="29">
      <t>カイセイホウ</t>
    </rPh>
    <rPh sb="29" eb="32">
      <t>シコウマエ</t>
    </rPh>
    <rPh sb="33" eb="35">
      <t>フツウ</t>
    </rPh>
    <rPh sb="35" eb="37">
      <t>メンキョ</t>
    </rPh>
    <phoneticPr fontId="7"/>
  </si>
  <si>
    <t>(2) 年齢別</t>
  </si>
  <si>
    <t>（単位：人）</t>
  </si>
  <si>
    <t>歳</t>
  </si>
  <si>
    <t>～</t>
  </si>
  <si>
    <t>歳以上</t>
  </si>
  <si>
    <t>12-5　国　　道　　の　　交</t>
    <rPh sb="14" eb="15">
      <t>コウ</t>
    </rPh>
    <phoneticPr fontId="5"/>
  </si>
  <si>
    <r>
      <t>　　通　　量　</t>
    </r>
    <r>
      <rPr>
        <sz val="12"/>
        <rFont val="ＭＳ 明朝"/>
        <family val="1"/>
        <charset val="128"/>
      </rPr>
      <t>(平成2・6・9・11･17・22・27年度)</t>
    </r>
    <rPh sb="27" eb="29">
      <t>ネンド</t>
    </rPh>
    <phoneticPr fontId="13"/>
  </si>
  <si>
    <t>調査日　平成27年10月</t>
    <rPh sb="11" eb="12">
      <t>ガツ</t>
    </rPh>
    <phoneticPr fontId="13"/>
  </si>
  <si>
    <t>　　　(単位：人、台)</t>
    <phoneticPr fontId="7"/>
  </si>
  <si>
    <t>路　線　名</t>
  </si>
  <si>
    <t>観  測  地  点  名</t>
    <phoneticPr fontId="7"/>
  </si>
  <si>
    <t>観 測 区 分</t>
    <phoneticPr fontId="7"/>
  </si>
  <si>
    <t>平　　成　　27　　年　　度</t>
    <phoneticPr fontId="13"/>
  </si>
  <si>
    <t>過　　年　　度　　交　　通　　量 （自 動 車 類）</t>
    <phoneticPr fontId="7"/>
  </si>
  <si>
    <t>市　郡</t>
    <phoneticPr fontId="7"/>
  </si>
  <si>
    <t>区 町 村</t>
    <phoneticPr fontId="7"/>
  </si>
  <si>
    <t>丁目</t>
  </si>
  <si>
    <t>歩行者類</t>
  </si>
  <si>
    <t>自転車類</t>
  </si>
  <si>
    <t>動力付二輪車類</t>
  </si>
  <si>
    <t>自　　動　　車　　類</t>
    <phoneticPr fontId="7"/>
  </si>
  <si>
    <t>昼　夜　率</t>
    <phoneticPr fontId="7"/>
  </si>
  <si>
    <t>沿道状況</t>
    <phoneticPr fontId="7"/>
  </si>
  <si>
    <t>平成 2 年度</t>
  </si>
  <si>
    <t>平成 6 年度</t>
  </si>
  <si>
    <t>平成 9 年度</t>
    <phoneticPr fontId="13"/>
  </si>
  <si>
    <t>平成 11 年度</t>
    <rPh sb="0" eb="2">
      <t>ヘイセイ</t>
    </rPh>
    <phoneticPr fontId="5"/>
  </si>
  <si>
    <t>平成 17 年度</t>
    <rPh sb="0" eb="2">
      <t>ヘイセイ</t>
    </rPh>
    <phoneticPr fontId="5"/>
  </si>
  <si>
    <t>平成 22 年度</t>
    <rPh sb="0" eb="2">
      <t>ヘイセイ</t>
    </rPh>
    <phoneticPr fontId="5"/>
  </si>
  <si>
    <t>小　型　車</t>
    <rPh sb="0" eb="1">
      <t>ショウ</t>
    </rPh>
    <rPh sb="2" eb="3">
      <t>カタ</t>
    </rPh>
    <rPh sb="4" eb="5">
      <t>クルマ</t>
    </rPh>
    <phoneticPr fontId="7"/>
  </si>
  <si>
    <t>大　型　車</t>
    <rPh sb="0" eb="1">
      <t>ダイ</t>
    </rPh>
    <rPh sb="2" eb="3">
      <t>カタ</t>
    </rPh>
    <rPh sb="4" eb="5">
      <t>クルマ</t>
    </rPh>
    <phoneticPr fontId="7"/>
  </si>
  <si>
    <t>合　計</t>
    <phoneticPr fontId="7"/>
  </si>
  <si>
    <t>交通量</t>
  </si>
  <si>
    <t>昼夜率</t>
  </si>
  <si>
    <t>字</t>
  </si>
  <si>
    <t>乗用車・小型貨物車</t>
    <rPh sb="0" eb="3">
      <t>ジョウヨウシャ</t>
    </rPh>
    <rPh sb="4" eb="6">
      <t>コガタ</t>
    </rPh>
    <rPh sb="6" eb="9">
      <t>カモツシャ</t>
    </rPh>
    <phoneticPr fontId="7"/>
  </si>
  <si>
    <t>バス・普通貨物車</t>
    <rPh sb="3" eb="5">
      <t>フツウ</t>
    </rPh>
    <rPh sb="5" eb="8">
      <t>カモツシャ</t>
    </rPh>
    <phoneticPr fontId="7"/>
  </si>
  <si>
    <t>九州縦貫自動車道</t>
  </si>
  <si>
    <t>筑紫野IC ～ 鳥栖JCT 間</t>
    <rPh sb="0" eb="3">
      <t>チクシノ</t>
    </rPh>
    <phoneticPr fontId="13"/>
  </si>
  <si>
    <t>昼</t>
  </si>
  <si>
    <t>市</t>
    <rPh sb="0" eb="1">
      <t>シ</t>
    </rPh>
    <phoneticPr fontId="1"/>
  </si>
  <si>
    <t>夜</t>
  </si>
  <si>
    <t>〃</t>
  </si>
  <si>
    <t>鳥栖JCT ～ 鳥栖IC 間</t>
    <phoneticPr fontId="7"/>
  </si>
  <si>
    <t>DID</t>
  </si>
  <si>
    <t>九州横断自動車道</t>
  </si>
  <si>
    <t>鳥栖IC ～ 東脊振IC 間</t>
    <phoneticPr fontId="7"/>
  </si>
  <si>
    <t>山</t>
    <rPh sb="0" eb="1">
      <t>ヤマ</t>
    </rPh>
    <phoneticPr fontId="1"/>
  </si>
  <si>
    <t>東脊振IC ～ 佐賀大和IC 間</t>
    <phoneticPr fontId="7"/>
  </si>
  <si>
    <t>佐賀大和IC ～ 多久IC 間</t>
    <phoneticPr fontId="7"/>
  </si>
  <si>
    <t>平</t>
    <rPh sb="0" eb="1">
      <t>ヒラ</t>
    </rPh>
    <phoneticPr fontId="1"/>
  </si>
  <si>
    <t>多久IC ～ 武雄北方IC 間</t>
    <phoneticPr fontId="7"/>
  </si>
  <si>
    <t>武雄北方IC ～ 武雄JCT 間</t>
    <phoneticPr fontId="7"/>
  </si>
  <si>
    <t>武雄JCT ～ 嬉野IC 間</t>
    <phoneticPr fontId="7"/>
  </si>
  <si>
    <t>一般国道
3号</t>
  </si>
  <si>
    <t>1) 鳥栖市原町</t>
    <rPh sb="3" eb="6">
      <t>トスシ</t>
    </rPh>
    <rPh sb="6" eb="8">
      <t>ハラマチ</t>
    </rPh>
    <phoneticPr fontId="7"/>
  </si>
  <si>
    <t>一般国道
 34号</t>
  </si>
  <si>
    <t>鳥栖市村田町一本松</t>
    <rPh sb="0" eb="3">
      <t>トスシ</t>
    </rPh>
    <rPh sb="3" eb="5">
      <t>ムラタ</t>
    </rPh>
    <rPh sb="5" eb="6">
      <t>マチ</t>
    </rPh>
    <rPh sb="6" eb="9">
      <t>イッポンマツ</t>
    </rPh>
    <phoneticPr fontId="7"/>
  </si>
  <si>
    <t>1) 神埼市神埼町本告牟田</t>
    <phoneticPr fontId="5"/>
  </si>
  <si>
    <t>佐賀市鍋島町森田</t>
  </si>
  <si>
    <t xml:space="preserve">1) 小城市牛津町牛津 </t>
    <phoneticPr fontId="5"/>
  </si>
  <si>
    <t>1) 武雄市武雄町昭和</t>
    <rPh sb="9" eb="11">
      <t>ショウワ</t>
    </rPh>
    <phoneticPr fontId="7"/>
  </si>
  <si>
    <t xml:space="preserve">1) 嬉野市嬉野町下野丙 </t>
    <rPh sb="3" eb="5">
      <t>ウレシノ</t>
    </rPh>
    <rPh sb="5" eb="6">
      <t>シ</t>
    </rPh>
    <rPh sb="10" eb="11">
      <t>ノ</t>
    </rPh>
    <rPh sb="11" eb="12">
      <t>ヘイ</t>
    </rPh>
    <phoneticPr fontId="5"/>
  </si>
  <si>
    <t>一般国道
 35号</t>
  </si>
  <si>
    <t>西松浦郡有田町原明</t>
  </si>
  <si>
    <t>資料：県道路課「道路交通情勢調査」</t>
    <rPh sb="12" eb="14">
      <t>ジョウセイ</t>
    </rPh>
    <phoneticPr fontId="13"/>
  </si>
  <si>
    <t>(注) 1)平成27年度から観測地点名が変更になった。</t>
    <rPh sb="6" eb="8">
      <t>ヘイセイ</t>
    </rPh>
    <rPh sb="10" eb="12">
      <t>ネンド</t>
    </rPh>
    <rPh sb="14" eb="16">
      <t>カンソク</t>
    </rPh>
    <rPh sb="16" eb="18">
      <t>チテン</t>
    </rPh>
    <rPh sb="18" eb="19">
      <t>メイ</t>
    </rPh>
    <rPh sb="20" eb="22">
      <t>ヘンコウ</t>
    </rPh>
    <phoneticPr fontId="5"/>
  </si>
  <si>
    <t>3)昼夜率＝</t>
    <phoneticPr fontId="7"/>
  </si>
  <si>
    <t>（昼＋夜）交通量</t>
  </si>
  <si>
    <t>　　 2)観測区分中、昼は7日7:00～19:00のことである。夜は7日19:00～8日7:00のことである。</t>
    <rPh sb="5" eb="10">
      <t>カンソククブンチュウ</t>
    </rPh>
    <rPh sb="11" eb="12">
      <t>ヒル</t>
    </rPh>
    <phoneticPr fontId="5"/>
  </si>
  <si>
    <t>　　昼交通量</t>
    <phoneticPr fontId="5"/>
  </si>
  <si>
    <t>4)沿道状況中、「DID」は人口集中区域、「市」はその他市街部、「平」は平地部、「山」は山地部である。</t>
    <rPh sb="22" eb="23">
      <t>シ</t>
    </rPh>
    <rPh sb="27" eb="31">
      <t>タシガイブ</t>
    </rPh>
    <rPh sb="33" eb="34">
      <t>ヘイ</t>
    </rPh>
    <rPh sb="36" eb="39">
      <t>ヘイチブ</t>
    </rPh>
    <rPh sb="41" eb="42">
      <t>ヤマ</t>
    </rPh>
    <rPh sb="44" eb="47">
      <t>サンチブ</t>
    </rPh>
    <phoneticPr fontId="5"/>
  </si>
  <si>
    <r>
      <t>　　通　　量　</t>
    </r>
    <r>
      <rPr>
        <sz val="12"/>
        <rFont val="ＭＳ 明朝"/>
        <family val="1"/>
        <charset val="128"/>
      </rPr>
      <t>(平成2・6・9・11・17・22・27年度)(続き)</t>
    </r>
    <rPh sb="27" eb="29">
      <t>ネンド</t>
    </rPh>
    <rPh sb="31" eb="32">
      <t>ツヅ</t>
    </rPh>
    <phoneticPr fontId="13"/>
  </si>
  <si>
    <t>観　測　区　分</t>
  </si>
  <si>
    <t>沿道状況</t>
  </si>
  <si>
    <t>一般国道
202号</t>
  </si>
  <si>
    <t>1) 唐津市養母田</t>
    <phoneticPr fontId="7"/>
  </si>
  <si>
    <t>1) 伊万里市立花町</t>
    <rPh sb="7" eb="10">
      <t>タチバナマチ</t>
    </rPh>
    <phoneticPr fontId="7"/>
  </si>
  <si>
    <t>一般国道
203号</t>
  </si>
  <si>
    <t>1) 唐津市相知町相知</t>
    <rPh sb="3" eb="4">
      <t>カラ</t>
    </rPh>
    <rPh sb="4" eb="6">
      <t>ツシ</t>
    </rPh>
    <rPh sb="6" eb="9">
      <t>オウチチョウ</t>
    </rPh>
    <rPh sb="9" eb="11">
      <t>オウチ</t>
    </rPh>
    <phoneticPr fontId="5"/>
  </si>
  <si>
    <t>一般国道
204号</t>
  </si>
  <si>
    <t xml:space="preserve">1)唐津市佐志南3757-6  </t>
    <phoneticPr fontId="5"/>
  </si>
  <si>
    <t>1) 伊万里市黒川町黒塩
   築港バス停付近</t>
    <phoneticPr fontId="7"/>
  </si>
  <si>
    <t>一般国道
207号</t>
  </si>
  <si>
    <t>1) 鹿島市大字高津原　
   桜大橋横公園</t>
    <phoneticPr fontId="5"/>
  </si>
  <si>
    <t>藤津郡太良町大浦
字津ノ浦1808</t>
    <phoneticPr fontId="5"/>
  </si>
  <si>
    <t>一般国道
263号</t>
  </si>
  <si>
    <t>佐賀市三瀬村三瀬  
字岸高2851　</t>
    <phoneticPr fontId="5"/>
  </si>
  <si>
    <t>一般国道
264号</t>
  </si>
  <si>
    <t>佐賀市神野東3丁目13-11
三溝バス停付近</t>
  </si>
  <si>
    <t>佐賀市松原1丁目県庁前</t>
  </si>
  <si>
    <t>一般国道
323号</t>
  </si>
  <si>
    <t>佐賀市富士町大字上熊川  
小関橋バス停横</t>
    <phoneticPr fontId="5"/>
  </si>
  <si>
    <t>唐津市浜玉町南山</t>
    <phoneticPr fontId="5"/>
  </si>
  <si>
    <t>一般国道
444号</t>
  </si>
  <si>
    <t xml:space="preserve">1) 杵島郡白石町大字　
   福富下分2827-6  </t>
    <phoneticPr fontId="5"/>
  </si>
  <si>
    <r>
      <t xml:space="preserve">一般国道
497号
</t>
    </r>
    <r>
      <rPr>
        <sz val="6"/>
        <rFont val="ＭＳ 明朝"/>
        <family val="1"/>
        <charset val="128"/>
      </rPr>
      <t>(西九州自動車道)</t>
    </r>
    <phoneticPr fontId="5"/>
  </si>
  <si>
    <t xml:space="preserve">武雄南IC ～ 波佐見有田IC
                       </t>
    <phoneticPr fontId="5"/>
  </si>
  <si>
    <t>一般国道
498号</t>
  </si>
  <si>
    <t>嬉野市塩田町大字五町田  
字五町田</t>
    <phoneticPr fontId="5"/>
  </si>
  <si>
    <t xml:space="preserve">1) 西松浦郡有田町岳 </t>
    <phoneticPr fontId="5"/>
  </si>
  <si>
    <r>
      <t>12-6　高　　速　　道　　路　　利　　用　　状　　況　</t>
    </r>
    <r>
      <rPr>
        <sz val="12"/>
        <rFont val="ＭＳ 明朝"/>
        <family val="1"/>
        <charset val="128"/>
      </rPr>
      <t>(平成28～令和2年度)　</t>
    </r>
    <rPh sb="17" eb="18">
      <t>リ</t>
    </rPh>
    <rPh sb="20" eb="21">
      <t>ヨウ</t>
    </rPh>
    <rPh sb="23" eb="24">
      <t>ジョウ</t>
    </rPh>
    <rPh sb="26" eb="27">
      <t>キョウ</t>
    </rPh>
    <rPh sb="29" eb="31">
      <t>ヘイセイ</t>
    </rPh>
    <rPh sb="34" eb="36">
      <t>レイワ</t>
    </rPh>
    <rPh sb="37" eb="39">
      <t>ネンド</t>
    </rPh>
    <rPh sb="38" eb="39">
      <t>ド</t>
    </rPh>
    <rPh sb="39" eb="41">
      <t>ヘイネンド</t>
    </rPh>
    <phoneticPr fontId="5"/>
  </si>
  <si>
    <t>(1) インターチェンジ別流入台数</t>
    <phoneticPr fontId="7"/>
  </si>
  <si>
    <t xml:space="preserve"> (単位：台)</t>
    <phoneticPr fontId="7"/>
  </si>
  <si>
    <t>(2) インターチェンジ別流出台数</t>
    <phoneticPr fontId="7"/>
  </si>
  <si>
    <t>インターチェンジ名</t>
    <phoneticPr fontId="5"/>
  </si>
  <si>
    <t>平成 28 年度</t>
    <rPh sb="0" eb="2">
      <t>ヘイセイ</t>
    </rPh>
    <phoneticPr fontId="5"/>
  </si>
  <si>
    <t>平成 29 年度</t>
    <rPh sb="0" eb="2">
      <t>ヘイセイ</t>
    </rPh>
    <phoneticPr fontId="7"/>
  </si>
  <si>
    <t>平成 30 年度</t>
    <rPh sb="0" eb="2">
      <t>ヘイセイ</t>
    </rPh>
    <phoneticPr fontId="7"/>
  </si>
  <si>
    <t>令和 元 年度</t>
    <rPh sb="0" eb="2">
      <t>レイワ</t>
    </rPh>
    <rPh sb="3" eb="4">
      <t>モト</t>
    </rPh>
    <phoneticPr fontId="7"/>
  </si>
  <si>
    <t>令和 2 年度</t>
    <rPh sb="0" eb="2">
      <t>レイワ</t>
    </rPh>
    <phoneticPr fontId="7"/>
  </si>
  <si>
    <t>車           種</t>
    <phoneticPr fontId="5"/>
  </si>
  <si>
    <t>鳥栖第一ＩＣ</t>
    <rPh sb="0" eb="2">
      <t>トス</t>
    </rPh>
    <rPh sb="2" eb="4">
      <t>ダイイチ</t>
    </rPh>
    <phoneticPr fontId="7"/>
  </si>
  <si>
    <t>軽自動車等</t>
    <rPh sb="4" eb="5">
      <t>トウ</t>
    </rPh>
    <phoneticPr fontId="13"/>
  </si>
  <si>
    <t xml:space="preserve">X  </t>
  </si>
  <si>
    <t xml:space="preserve">X  </t>
    <phoneticPr fontId="7"/>
  </si>
  <si>
    <t>普　通　車</t>
  </si>
  <si>
    <t>中　型　車</t>
  </si>
  <si>
    <t>大　型　車</t>
  </si>
  <si>
    <t>特　大　車</t>
  </si>
  <si>
    <t>合　　　計</t>
  </si>
  <si>
    <t>鳥栖第二ＩＣ</t>
    <rPh sb="0" eb="2">
      <t>トス</t>
    </rPh>
    <rPh sb="2" eb="4">
      <t>ダイニ</t>
    </rPh>
    <phoneticPr fontId="7"/>
  </si>
  <si>
    <t>東脊振ＩＣ</t>
    <rPh sb="0" eb="3">
      <t>ヒガシセフリ</t>
    </rPh>
    <phoneticPr fontId="7"/>
  </si>
  <si>
    <t>佐賀大和ＩＣ</t>
    <rPh sb="0" eb="2">
      <t>サガ</t>
    </rPh>
    <rPh sb="2" eb="4">
      <t>ヤマト</t>
    </rPh>
    <phoneticPr fontId="7"/>
  </si>
  <si>
    <t>多久ＩＣ</t>
    <rPh sb="0" eb="2">
      <t>タク</t>
    </rPh>
    <phoneticPr fontId="7"/>
  </si>
  <si>
    <t>武雄北方ＩＣ</t>
    <rPh sb="0" eb="2">
      <t>タケオ</t>
    </rPh>
    <rPh sb="2" eb="4">
      <t>キタガタ</t>
    </rPh>
    <phoneticPr fontId="7"/>
  </si>
  <si>
    <t>嬉野ＩＣ</t>
    <rPh sb="0" eb="2">
      <t>ウレシノ</t>
    </rPh>
    <phoneticPr fontId="7"/>
  </si>
  <si>
    <t>資料：西日本高速道路株式会社九州支社</t>
    <rPh sb="3" eb="4">
      <t>ニシ</t>
    </rPh>
    <rPh sb="4" eb="6">
      <t>ニホン</t>
    </rPh>
    <rPh sb="6" eb="8">
      <t>コウソク</t>
    </rPh>
    <rPh sb="8" eb="10">
      <t>ドウロ</t>
    </rPh>
    <rPh sb="10" eb="14">
      <t>カブシキガイシャ</t>
    </rPh>
    <rPh sb="14" eb="16">
      <t>キュウシュウ</t>
    </rPh>
    <rPh sb="16" eb="18">
      <t>シシャ</t>
    </rPh>
    <phoneticPr fontId="5"/>
  </si>
  <si>
    <r>
      <t>(3)インターチェンジ別出入り台数　</t>
    </r>
    <r>
      <rPr>
        <sz val="9"/>
        <rFont val="ＭＳ 明朝"/>
        <family val="1"/>
        <charset val="128"/>
      </rPr>
      <t xml:space="preserve"> </t>
    </r>
    <rPh sb="11" eb="12">
      <t>ベツ</t>
    </rPh>
    <rPh sb="12" eb="14">
      <t>デイ</t>
    </rPh>
    <phoneticPr fontId="7"/>
  </si>
  <si>
    <t>(単位：百台)</t>
    <phoneticPr fontId="7"/>
  </si>
  <si>
    <t>令和 元 年度</t>
    <rPh sb="0" eb="2">
      <t>レイワ</t>
    </rPh>
    <rPh sb="3" eb="4">
      <t>モト</t>
    </rPh>
    <rPh sb="5" eb="7">
      <t>ネンド</t>
    </rPh>
    <phoneticPr fontId="7"/>
  </si>
  <si>
    <t>令和 2 年度</t>
    <rPh sb="0" eb="2">
      <t>レイワ</t>
    </rPh>
    <rPh sb="5" eb="7">
      <t>ネンド</t>
    </rPh>
    <phoneticPr fontId="7"/>
  </si>
  <si>
    <t>(注)インターチェンジ別流入・流出台数は、令和元年度から、インターチェンジごとの出入り計車種計での公表に変更となった。</t>
    <rPh sb="1" eb="2">
      <t>チュウ</t>
    </rPh>
    <rPh sb="11" eb="12">
      <t>ベツ</t>
    </rPh>
    <rPh sb="12" eb="14">
      <t>リュウニュウ</t>
    </rPh>
    <rPh sb="15" eb="17">
      <t>リュウシュツ</t>
    </rPh>
    <rPh sb="17" eb="19">
      <t>ダイスウ</t>
    </rPh>
    <rPh sb="21" eb="23">
      <t>レイワ</t>
    </rPh>
    <rPh sb="23" eb="25">
      <t>ガンネン</t>
    </rPh>
    <rPh sb="25" eb="26">
      <t>ド</t>
    </rPh>
    <rPh sb="40" eb="42">
      <t>デイ</t>
    </rPh>
    <rPh sb="43" eb="44">
      <t>ケイ</t>
    </rPh>
    <rPh sb="44" eb="46">
      <t>シャシュ</t>
    </rPh>
    <rPh sb="46" eb="47">
      <t>ケイ</t>
    </rPh>
    <phoneticPr fontId="7"/>
  </si>
  <si>
    <t>12-7　鉄　道　乗　降　客　数　及　び　</t>
    <phoneticPr fontId="5"/>
  </si>
  <si>
    <t>(1) ＪＲ九州</t>
    <phoneticPr fontId="6"/>
  </si>
  <si>
    <t>年　　度
駅　　名</t>
    <phoneticPr fontId="5"/>
  </si>
  <si>
    <t>　旅　　　　　　　　　客</t>
  </si>
  <si>
    <t>貨　　　　　　物</t>
  </si>
  <si>
    <t>乗車人員</t>
    <phoneticPr fontId="5"/>
  </si>
  <si>
    <t>降車人員</t>
  </si>
  <si>
    <t>発　送　量</t>
    <rPh sb="0" eb="1">
      <t>ハッ</t>
    </rPh>
    <rPh sb="2" eb="3">
      <t>ソウ</t>
    </rPh>
    <rPh sb="4" eb="5">
      <t>リョウ</t>
    </rPh>
    <phoneticPr fontId="5"/>
  </si>
  <si>
    <t>到　着　量</t>
    <rPh sb="0" eb="1">
      <t>イタル</t>
    </rPh>
    <rPh sb="2" eb="3">
      <t>キ</t>
    </rPh>
    <rPh sb="4" eb="5">
      <t>リョウ</t>
    </rPh>
    <phoneticPr fontId="5"/>
  </si>
  <si>
    <t>1) 総数</t>
    <phoneticPr fontId="5"/>
  </si>
  <si>
    <t>うち定期</t>
  </si>
  <si>
    <t>人</t>
    <rPh sb="0" eb="1">
      <t>ヒト</t>
    </rPh>
    <phoneticPr fontId="5"/>
  </si>
  <si>
    <t>トン</t>
    <phoneticPr fontId="5"/>
  </si>
  <si>
    <t xml:space="preserve"> 平成 28 年度</t>
    <phoneticPr fontId="5"/>
  </si>
  <si>
    <t xml:space="preserve">      29</t>
    <phoneticPr fontId="5"/>
  </si>
  <si>
    <t>-</t>
    <phoneticPr fontId="5"/>
  </si>
  <si>
    <t xml:space="preserve">      30</t>
  </si>
  <si>
    <t xml:space="preserve"> 令和 元 年度</t>
    <rPh sb="1" eb="3">
      <t>レイワ</t>
    </rPh>
    <rPh sb="4" eb="5">
      <t>モト</t>
    </rPh>
    <phoneticPr fontId="5"/>
  </si>
  <si>
    <t xml:space="preserve">       2</t>
    <phoneticPr fontId="5"/>
  </si>
  <si>
    <t>平成 28 年度</t>
    <rPh sb="0" eb="2">
      <t>ヘイセイ</t>
    </rPh>
    <rPh sb="6" eb="8">
      <t>ネンド</t>
    </rPh>
    <phoneticPr fontId="5"/>
  </si>
  <si>
    <t>鹿児島本線</t>
  </si>
  <si>
    <t>けやき台</t>
    <phoneticPr fontId="5"/>
  </si>
  <si>
    <t>弥生が丘</t>
    <rPh sb="0" eb="2">
      <t>ヤヨイ</t>
    </rPh>
    <rPh sb="3" eb="4">
      <t>オカ</t>
    </rPh>
    <phoneticPr fontId="5"/>
  </si>
  <si>
    <t>基　　山</t>
    <rPh sb="0" eb="1">
      <t>モト</t>
    </rPh>
    <rPh sb="3" eb="4">
      <t>ヤマ</t>
    </rPh>
    <phoneticPr fontId="5"/>
  </si>
  <si>
    <t>田　　代</t>
    <phoneticPr fontId="7"/>
  </si>
  <si>
    <t>（鳥栖貨物ターミナル）</t>
    <rPh sb="1" eb="3">
      <t>トス</t>
    </rPh>
    <rPh sb="3" eb="5">
      <t>カモツ</t>
    </rPh>
    <phoneticPr fontId="7"/>
  </si>
  <si>
    <t>鳥　　栖</t>
  </si>
  <si>
    <t>肥 前 旭</t>
  </si>
  <si>
    <t>筑　肥　線</t>
  </si>
  <si>
    <t>浜　　崎</t>
  </si>
  <si>
    <t>虹ノ松原</t>
  </si>
  <si>
    <t>東 唐 津</t>
  </si>
  <si>
    <t>和 多 田</t>
  </si>
  <si>
    <t>肥前久保</t>
  </si>
  <si>
    <t>西 相 知</t>
  </si>
  <si>
    <t>佐　　里</t>
  </si>
  <si>
    <t>駒　　鳴</t>
    <phoneticPr fontId="5"/>
  </si>
  <si>
    <t>大 川 野</t>
    <rPh sb="0" eb="1">
      <t>オオ</t>
    </rPh>
    <rPh sb="2" eb="3">
      <t>カワ</t>
    </rPh>
    <rPh sb="4" eb="5">
      <t>ノ</t>
    </rPh>
    <phoneticPr fontId="5"/>
  </si>
  <si>
    <t>肥前長野</t>
  </si>
  <si>
    <t>桃　　川</t>
  </si>
  <si>
    <t>金 石 原</t>
  </si>
  <si>
    <t>上伊万里</t>
  </si>
  <si>
    <t>伊 万 里</t>
  </si>
  <si>
    <t>長崎本線</t>
    <phoneticPr fontId="7"/>
  </si>
  <si>
    <t>2) 新 鳥 栖</t>
    <rPh sb="3" eb="4">
      <t>シン</t>
    </rPh>
    <rPh sb="5" eb="6">
      <t>トリ</t>
    </rPh>
    <rPh sb="7" eb="8">
      <t>ス</t>
    </rPh>
    <phoneticPr fontId="7"/>
  </si>
  <si>
    <t>肥 前 麓</t>
  </si>
  <si>
    <t>中　　原</t>
  </si>
  <si>
    <t>吉野ケ里公園</t>
  </si>
  <si>
    <t>神　　埼</t>
  </si>
  <si>
    <t>伊 賀 屋</t>
  </si>
  <si>
    <t>佐　　賀</t>
  </si>
  <si>
    <t>鍋　　島</t>
    <phoneticPr fontId="5"/>
  </si>
  <si>
    <t>3) バルーンさが</t>
    <phoneticPr fontId="5"/>
  </si>
  <si>
    <t>久 保 田</t>
  </si>
  <si>
    <t>牛　　津</t>
  </si>
  <si>
    <t>肥前山口</t>
  </si>
  <si>
    <t xml:space="preserve"> 〃 白石</t>
  </si>
  <si>
    <t xml:space="preserve"> 〃 竜王</t>
  </si>
  <si>
    <t xml:space="preserve"> 〃 鹿島</t>
  </si>
  <si>
    <t>〃   浜</t>
  </si>
  <si>
    <t xml:space="preserve"> 〃 七浦</t>
  </si>
  <si>
    <t xml:space="preserve"> 〃 飯田</t>
  </si>
  <si>
    <t>多　　良</t>
  </si>
  <si>
    <t>肥前大浦</t>
  </si>
  <si>
    <t>唐　津　線</t>
  </si>
  <si>
    <t>小　　城</t>
  </si>
  <si>
    <t>東 多 久</t>
  </si>
  <si>
    <t>中 多 久</t>
  </si>
  <si>
    <t>多　　久</t>
  </si>
  <si>
    <t>厳　　木</t>
  </si>
  <si>
    <t>岩　　屋</t>
    <phoneticPr fontId="5"/>
  </si>
  <si>
    <t>資料：九州旅客鉄道株式会社・日本貨物鉄道株式会社九州支社</t>
    <phoneticPr fontId="5"/>
  </si>
  <si>
    <t>(注) 1)総数は佐賀県内のみである。</t>
    <phoneticPr fontId="7"/>
  </si>
  <si>
    <t xml:space="preserve">     2)長崎本線の「新鳥栖」駅は、新幹線・在来線の合計。</t>
    <rPh sb="13" eb="14">
      <t>シン</t>
    </rPh>
    <rPh sb="14" eb="16">
      <t>トス</t>
    </rPh>
    <rPh sb="20" eb="23">
      <t>シンカンセン</t>
    </rPh>
    <rPh sb="24" eb="27">
      <t>ザイライセン</t>
    </rPh>
    <rPh sb="28" eb="30">
      <t>ゴウケイ</t>
    </rPh>
    <phoneticPr fontId="7"/>
  </si>
  <si>
    <t xml:space="preserve">     3)長崎本線の「バルーンさが」駅は、5日間の臨時駅。</t>
    <phoneticPr fontId="5"/>
  </si>
  <si>
    <t xml:space="preserve">     4)貨物の鍋島・有田間については、トラックによる輸送。</t>
    <phoneticPr fontId="5"/>
  </si>
  <si>
    <t xml:space="preserve">     5)平成29年度から非公表となった。</t>
    <rPh sb="7" eb="9">
      <t>ヘイセイ</t>
    </rPh>
    <rPh sb="11" eb="13">
      <t>ネンド</t>
    </rPh>
    <rPh sb="15" eb="16">
      <t>ヒ</t>
    </rPh>
    <rPh sb="16" eb="18">
      <t>コウヒョウ</t>
    </rPh>
    <phoneticPr fontId="5"/>
  </si>
  <si>
    <r>
      <t>　 貨　物　発　着　ト　ン　数　</t>
    </r>
    <r>
      <rPr>
        <sz val="12"/>
        <rFont val="ＭＳ 明朝"/>
        <family val="1"/>
        <charset val="128"/>
      </rPr>
      <t>(平成28～令和2年度)</t>
    </r>
    <rPh sb="22" eb="24">
      <t>レイワ</t>
    </rPh>
    <phoneticPr fontId="5"/>
  </si>
  <si>
    <t>相　　知</t>
  </si>
  <si>
    <t>本牟田部</t>
  </si>
  <si>
    <t>山　　本</t>
  </si>
  <si>
    <t>鬼　　塚</t>
  </si>
  <si>
    <t>唐　　津</t>
  </si>
  <si>
    <t>西 唐 津</t>
  </si>
  <si>
    <t>佐世保線</t>
  </si>
  <si>
    <t>大　　町</t>
  </si>
  <si>
    <t>北　　方</t>
  </si>
  <si>
    <t>高　　橋</t>
  </si>
  <si>
    <t>武雄温泉</t>
  </si>
  <si>
    <t>永　　尾</t>
  </si>
  <si>
    <t>三 間 坂</t>
  </si>
  <si>
    <t>上 有 田</t>
  </si>
  <si>
    <t>有　　田</t>
  </si>
  <si>
    <t>(2) 松浦鉄道</t>
    <phoneticPr fontId="5"/>
  </si>
  <si>
    <t>(単位：人)</t>
    <rPh sb="1" eb="3">
      <t>タンイ</t>
    </rPh>
    <rPh sb="4" eb="5">
      <t>ヒト</t>
    </rPh>
    <phoneticPr fontId="5"/>
  </si>
  <si>
    <t>旅　　　客</t>
    <phoneticPr fontId="5"/>
  </si>
  <si>
    <t>乗　　車　　人　　員</t>
    <phoneticPr fontId="5"/>
  </si>
  <si>
    <t>降　車　人　員</t>
    <phoneticPr fontId="5"/>
  </si>
  <si>
    <t>１　　日　　平　　均</t>
    <phoneticPr fontId="5"/>
  </si>
  <si>
    <t>総　　数</t>
    <phoneticPr fontId="5"/>
  </si>
  <si>
    <t>う  ち  定  期</t>
    <rPh sb="6" eb="7">
      <t>サダム</t>
    </rPh>
    <rPh sb="9" eb="10">
      <t>キ</t>
    </rPh>
    <phoneticPr fontId="5"/>
  </si>
  <si>
    <t>乗  車  人  員</t>
    <phoneticPr fontId="5"/>
  </si>
  <si>
    <t>降  車  人  員</t>
    <phoneticPr fontId="5"/>
  </si>
  <si>
    <t>29</t>
    <phoneticPr fontId="5"/>
  </si>
  <si>
    <t>30</t>
    <phoneticPr fontId="5"/>
  </si>
  <si>
    <t>令和 元 年度</t>
    <rPh sb="0" eb="2">
      <t>レイワ</t>
    </rPh>
    <rPh sb="3" eb="4">
      <t>モト</t>
    </rPh>
    <phoneticPr fontId="5"/>
  </si>
  <si>
    <t>2</t>
    <phoneticPr fontId="5"/>
  </si>
  <si>
    <t>有　田</t>
  </si>
  <si>
    <t>三代橋</t>
  </si>
  <si>
    <t>黒　川</t>
  </si>
  <si>
    <t>蔵　宿</t>
  </si>
  <si>
    <t>西有田</t>
  </si>
  <si>
    <t>大　木</t>
  </si>
  <si>
    <t>山　谷</t>
  </si>
  <si>
    <t>夫婦石</t>
  </si>
  <si>
    <t>金　武</t>
  </si>
  <si>
    <t>川　東</t>
  </si>
  <si>
    <t>伊万里</t>
  </si>
  <si>
    <t>東山代</t>
  </si>
  <si>
    <t>　里　</t>
  </si>
  <si>
    <t>楠　久</t>
  </si>
  <si>
    <t>鳴　石</t>
  </si>
  <si>
    <t>久　原</t>
  </si>
  <si>
    <t>波　瀬</t>
  </si>
  <si>
    <t>浦ノ崎</t>
  </si>
  <si>
    <t>福島口</t>
  </si>
  <si>
    <t>資料：松浦鉄道株式会社</t>
    <rPh sb="7" eb="11">
      <t>カブシキガイシャ</t>
    </rPh>
    <phoneticPr fontId="5"/>
  </si>
  <si>
    <t>(注) 1日平均乗車人員・降車人員の年度値は、四捨五入の関係で合わないことがある。</t>
    <rPh sb="5" eb="6">
      <t>ヒ</t>
    </rPh>
    <rPh sb="6" eb="8">
      <t>ヘイキン</t>
    </rPh>
    <rPh sb="8" eb="10">
      <t>ジョウシャ</t>
    </rPh>
    <rPh sb="10" eb="12">
      <t>ジンイン</t>
    </rPh>
    <rPh sb="13" eb="15">
      <t>コウシャ</t>
    </rPh>
    <rPh sb="15" eb="17">
      <t>ジンイン</t>
    </rPh>
    <rPh sb="18" eb="20">
      <t>ネンド</t>
    </rPh>
    <rPh sb="20" eb="21">
      <t>チ</t>
    </rPh>
    <rPh sb="23" eb="27">
      <t>シシャゴニュウ</t>
    </rPh>
    <rPh sb="28" eb="30">
      <t>カンケイ</t>
    </rPh>
    <rPh sb="31" eb="32">
      <t>ア</t>
    </rPh>
    <phoneticPr fontId="5"/>
  </si>
  <si>
    <t>(3) 甘木鉄道</t>
    <phoneticPr fontId="5"/>
  </si>
  <si>
    <t xml:space="preserve"> 2</t>
    <phoneticPr fontId="5"/>
  </si>
  <si>
    <t>基　山</t>
    <phoneticPr fontId="5"/>
  </si>
  <si>
    <t>立　野</t>
    <phoneticPr fontId="5"/>
  </si>
  <si>
    <t>資料：甘木鉄道株式会社</t>
    <rPh sb="0" eb="2">
      <t>シリョウ</t>
    </rPh>
    <rPh sb="3" eb="5">
      <t>アマギ</t>
    </rPh>
    <rPh sb="5" eb="7">
      <t>テツドウ</t>
    </rPh>
    <rPh sb="7" eb="11">
      <t>カブシキガイシャ</t>
    </rPh>
    <phoneticPr fontId="5"/>
  </si>
  <si>
    <t>12-8　種　類　別　自　動　車　</t>
    <phoneticPr fontId="7"/>
  </si>
  <si>
    <r>
      <t>　保　有　台　数　</t>
    </r>
    <r>
      <rPr>
        <sz val="12"/>
        <rFont val="ＭＳ 明朝"/>
        <family val="1"/>
        <charset val="128"/>
      </rPr>
      <t>－市町－(平成28～令和2年度)</t>
    </r>
    <rPh sb="19" eb="21">
      <t>レイワ</t>
    </rPh>
    <phoneticPr fontId="7"/>
  </si>
  <si>
    <t>各年度末現在(但し原動機付自転車は、年度初めの4月1日現在。)</t>
    <phoneticPr fontId="7"/>
  </si>
  <si>
    <t>(単位：台)</t>
    <phoneticPr fontId="7"/>
  </si>
  <si>
    <t>年 度
市 町</t>
    <phoneticPr fontId="7"/>
  </si>
  <si>
    <t>1) 総 数</t>
    <phoneticPr fontId="7"/>
  </si>
  <si>
    <t>貨　物　自　動　車</t>
  </si>
  <si>
    <t>乗　合　自　動　車</t>
    <rPh sb="0" eb="1">
      <t>ジョウ</t>
    </rPh>
    <rPh sb="2" eb="3">
      <t>ゴウ</t>
    </rPh>
    <rPh sb="4" eb="5">
      <t>ジ</t>
    </rPh>
    <rPh sb="6" eb="7">
      <t>ドウ</t>
    </rPh>
    <rPh sb="8" eb="9">
      <t>クルマ</t>
    </rPh>
    <phoneticPr fontId="5"/>
  </si>
  <si>
    <t>乗　用　車</t>
    <phoneticPr fontId="7"/>
  </si>
  <si>
    <t>2) 大型特殊車</t>
  </si>
  <si>
    <t>3) 小 型</t>
    <phoneticPr fontId="7"/>
  </si>
  <si>
    <t>4) その他</t>
    <rPh sb="5" eb="6">
      <t>タ</t>
    </rPh>
    <phoneticPr fontId="5"/>
  </si>
  <si>
    <t>5)自動車１台当たり人口</t>
  </si>
  <si>
    <t xml:space="preserve">原動機付自転車（別掲） </t>
  </si>
  <si>
    <t>小　計</t>
  </si>
  <si>
    <t>普通車</t>
  </si>
  <si>
    <t>小型車</t>
  </si>
  <si>
    <t>被けん引車</t>
  </si>
  <si>
    <t>軽四輪車</t>
    <rPh sb="1" eb="3">
      <t>ヨンリン</t>
    </rPh>
    <phoneticPr fontId="5"/>
  </si>
  <si>
    <t>軽四輪車</t>
  </si>
  <si>
    <t>・特種用途車</t>
  </si>
  <si>
    <t>　 二輪車</t>
    <phoneticPr fontId="7"/>
  </si>
  <si>
    <t>50cc以下</t>
  </si>
  <si>
    <t>51～125cc未満</t>
  </si>
  <si>
    <t>人</t>
    <rPh sb="0" eb="1">
      <t>ヒト</t>
    </rPh>
    <phoneticPr fontId="7"/>
  </si>
  <si>
    <t>平成 28 年度</t>
    <phoneticPr fontId="7"/>
  </si>
  <si>
    <t xml:space="preserve">r 1.22 </t>
  </si>
  <si>
    <t>28年度</t>
    <rPh sb="2" eb="3">
      <t>ネン</t>
    </rPh>
    <rPh sb="3" eb="4">
      <t>ド</t>
    </rPh>
    <phoneticPr fontId="5"/>
  </si>
  <si>
    <t>29</t>
    <phoneticPr fontId="7"/>
  </si>
  <si>
    <t>29</t>
  </si>
  <si>
    <t>30</t>
    <phoneticPr fontId="7"/>
  </si>
  <si>
    <t>r 680 249</t>
    <phoneticPr fontId="7"/>
  </si>
  <si>
    <t>30</t>
  </si>
  <si>
    <t>令和 元 年度</t>
    <phoneticPr fontId="7"/>
  </si>
  <si>
    <t>r 681 501</t>
    <phoneticPr fontId="7"/>
  </si>
  <si>
    <t>元年度</t>
  </si>
  <si>
    <t xml:space="preserve"> 2</t>
    <phoneticPr fontId="7"/>
  </si>
  <si>
    <t>所属市町不明</t>
    <rPh sb="0" eb="2">
      <t>ショゾク</t>
    </rPh>
    <rPh sb="2" eb="3">
      <t>シ</t>
    </rPh>
    <rPh sb="3" eb="4">
      <t>マチ</t>
    </rPh>
    <rPh sb="4" eb="6">
      <t>フメイ</t>
    </rPh>
    <phoneticPr fontId="5"/>
  </si>
  <si>
    <t>-</t>
    <phoneticPr fontId="7"/>
  </si>
  <si>
    <t>不　明</t>
  </si>
  <si>
    <t>佐 賀 市</t>
  </si>
  <si>
    <t>唐 津 市</t>
  </si>
  <si>
    <t>鳥 栖 市</t>
  </si>
  <si>
    <t>多 久 市</t>
  </si>
  <si>
    <t>武 雄 市</t>
  </si>
  <si>
    <t>鹿 島 市</t>
  </si>
  <si>
    <t>小城市</t>
    <rPh sb="0" eb="2">
      <t>オギ</t>
    </rPh>
    <rPh sb="2" eb="3">
      <t>シ</t>
    </rPh>
    <phoneticPr fontId="5"/>
  </si>
  <si>
    <t>嬉野市</t>
    <rPh sb="0" eb="2">
      <t>ウレシノ</t>
    </rPh>
    <rPh sb="2" eb="3">
      <t>シ</t>
    </rPh>
    <phoneticPr fontId="5"/>
  </si>
  <si>
    <t>神埼市</t>
    <rPh sb="0" eb="2">
      <t>カンザキ</t>
    </rPh>
    <rPh sb="2" eb="3">
      <t>シ</t>
    </rPh>
    <phoneticPr fontId="5"/>
  </si>
  <si>
    <t>神 埼 郡</t>
  </si>
  <si>
    <t>神</t>
  </si>
  <si>
    <t>三養基郡</t>
  </si>
  <si>
    <t>三</t>
  </si>
  <si>
    <t>基 山 町</t>
  </si>
  <si>
    <t>上 峰 町</t>
  </si>
  <si>
    <t>みやき町</t>
    <rPh sb="3" eb="4">
      <t>チョウ</t>
    </rPh>
    <phoneticPr fontId="5"/>
  </si>
  <si>
    <t>東松浦郡</t>
  </si>
  <si>
    <t>東</t>
  </si>
  <si>
    <t>玄 海 町</t>
  </si>
  <si>
    <t>西松浦郡</t>
  </si>
  <si>
    <t>西</t>
  </si>
  <si>
    <t>有 田 町</t>
  </si>
  <si>
    <t>杵 島 郡</t>
  </si>
  <si>
    <t>杵</t>
  </si>
  <si>
    <t>大 町 町</t>
  </si>
  <si>
    <t>江 北 町</t>
  </si>
  <si>
    <t>白 石 町</t>
  </si>
  <si>
    <t>藤 津 郡</t>
  </si>
  <si>
    <t>藤</t>
  </si>
  <si>
    <t>太 良 町</t>
  </si>
  <si>
    <t>資料：九州運輸局佐賀運輸支局・県税政課</t>
    <rPh sb="10" eb="12">
      <t>ウンユ</t>
    </rPh>
    <rPh sb="16" eb="18">
      <t>ゼイセイ</t>
    </rPh>
    <rPh sb="18" eb="19">
      <t>カ</t>
    </rPh>
    <phoneticPr fontId="5"/>
  </si>
  <si>
    <t>2)特殊車の中には小型は含まれていない。</t>
    <phoneticPr fontId="7"/>
  </si>
  <si>
    <t>(注) 1)各年度計の総数は、軽二輪車を含んだ数である(令和2年度：9,461台)。</t>
    <rPh sb="9" eb="10">
      <t>ケイ</t>
    </rPh>
    <rPh sb="28" eb="30">
      <t>レイワ</t>
    </rPh>
    <phoneticPr fontId="5"/>
  </si>
  <si>
    <t>3)小型二輪車とは、排気量250ccを超える二輪車のことである。</t>
    <rPh sb="10" eb="13">
      <t>ハイキリョウ</t>
    </rPh>
    <rPh sb="19" eb="20">
      <t>コ</t>
    </rPh>
    <phoneticPr fontId="5"/>
  </si>
  <si>
    <t>4)その他…特殊軽四輪車及び軽三輪車の計である。</t>
    <rPh sb="4" eb="5">
      <t>タ</t>
    </rPh>
    <rPh sb="6" eb="8">
      <t>トクシュ</t>
    </rPh>
    <rPh sb="8" eb="9">
      <t>ケイ</t>
    </rPh>
    <rPh sb="9" eb="11">
      <t>ヨンリン</t>
    </rPh>
    <rPh sb="11" eb="12">
      <t>シャ</t>
    </rPh>
    <rPh sb="12" eb="13">
      <t>オヨ</t>
    </rPh>
    <rPh sb="14" eb="15">
      <t>ケイ</t>
    </rPh>
    <rPh sb="15" eb="18">
      <t>サンリンシャ</t>
    </rPh>
    <rPh sb="19" eb="20">
      <t>ケイ</t>
    </rPh>
    <phoneticPr fontId="5"/>
  </si>
  <si>
    <t>5)自動車１台当たり人口＝佐賀県の推計人口(当該年度翌年の4月1日現在)／自動車保有台数（総数）。</t>
    <rPh sb="2" eb="5">
      <t>ジドウシャ</t>
    </rPh>
    <rPh sb="6" eb="7">
      <t>ダイ</t>
    </rPh>
    <rPh sb="7" eb="8">
      <t>ア</t>
    </rPh>
    <rPh sb="10" eb="12">
      <t>ジンコウ</t>
    </rPh>
    <rPh sb="13" eb="16">
      <t>サガケン</t>
    </rPh>
    <rPh sb="17" eb="19">
      <t>スイケイ</t>
    </rPh>
    <rPh sb="19" eb="21">
      <t>ジンコウ</t>
    </rPh>
    <rPh sb="22" eb="24">
      <t>トウガイ</t>
    </rPh>
    <rPh sb="24" eb="26">
      <t>ネンド</t>
    </rPh>
    <rPh sb="26" eb="28">
      <t>ヨクネン</t>
    </rPh>
    <rPh sb="30" eb="31">
      <t>ガツ</t>
    </rPh>
    <rPh sb="31" eb="33">
      <t>ツイタチ</t>
    </rPh>
    <rPh sb="33" eb="35">
      <t>ゲンザイ</t>
    </rPh>
    <rPh sb="35" eb="37">
      <t>ネンゲンザイ</t>
    </rPh>
    <rPh sb="37" eb="40">
      <t>ジドウシャ</t>
    </rPh>
    <rPh sb="40" eb="42">
      <t>ホユウ</t>
    </rPh>
    <rPh sb="42" eb="44">
      <t>ダイスウ</t>
    </rPh>
    <rPh sb="45" eb="47">
      <t>ソウスウ</t>
    </rPh>
    <phoneticPr fontId="5"/>
  </si>
  <si>
    <r>
      <t>12-9　一般乗合旅客自動車運送事業輸送実績　</t>
    </r>
    <r>
      <rPr>
        <sz val="12"/>
        <rFont val="ＭＳ 明朝"/>
        <family val="1"/>
        <charset val="128"/>
      </rPr>
      <t>(平成28～令和2年度)</t>
    </r>
    <rPh sb="5" eb="7">
      <t>イッパン</t>
    </rPh>
    <rPh sb="7" eb="9">
      <t>ノリアイ</t>
    </rPh>
    <rPh sb="9" eb="11">
      <t>リョカク</t>
    </rPh>
    <rPh sb="11" eb="14">
      <t>ジドウシャ</t>
    </rPh>
    <rPh sb="14" eb="16">
      <t>ウンソウ</t>
    </rPh>
    <rPh sb="16" eb="18">
      <t>ジギョウ</t>
    </rPh>
    <rPh sb="18" eb="20">
      <t>ユソウ</t>
    </rPh>
    <rPh sb="20" eb="22">
      <t>ジッセキ</t>
    </rPh>
    <rPh sb="24" eb="26">
      <t>ヘイセイ</t>
    </rPh>
    <rPh sb="29" eb="31">
      <t>レイワ</t>
    </rPh>
    <rPh sb="32" eb="34">
      <t>ネンド</t>
    </rPh>
    <phoneticPr fontId="5"/>
  </si>
  <si>
    <t>年　度</t>
    <phoneticPr fontId="7"/>
  </si>
  <si>
    <t>実 在 車</t>
    <phoneticPr fontId="7"/>
  </si>
  <si>
    <t>延実働車</t>
    <rPh sb="2" eb="3">
      <t>ドウ</t>
    </rPh>
    <phoneticPr fontId="5"/>
  </si>
  <si>
    <t>延走行距離</t>
  </si>
  <si>
    <t>輸送人員</t>
  </si>
  <si>
    <t>営業収入</t>
  </si>
  <si>
    <t>１台当たり</t>
    <rPh sb="1" eb="2">
      <t>ダイ</t>
    </rPh>
    <phoneticPr fontId="5"/>
  </si>
  <si>
    <t>平均収入</t>
  </si>
  <si>
    <t>走行距離</t>
  </si>
  <si>
    <t>１台当たり</t>
  </si>
  <si>
    <t>1km当たり</t>
  </si>
  <si>
    <t>台</t>
  </si>
  <si>
    <t>千km</t>
  </si>
  <si>
    <t>千人</t>
  </si>
  <si>
    <t>千円</t>
  </si>
  <si>
    <t>km</t>
  </si>
  <si>
    <t>人</t>
  </si>
  <si>
    <t>円</t>
  </si>
  <si>
    <t>平成</t>
  </si>
  <si>
    <t>年度</t>
  </si>
  <si>
    <t>ｒ562</t>
  </si>
  <si>
    <t>ｒ114 304</t>
  </si>
  <si>
    <t>ｒ20 561</t>
  </si>
  <si>
    <t>ｒ10 619</t>
  </si>
  <si>
    <t>ｒ3 661 245</t>
  </si>
  <si>
    <t>ｒ185.3</t>
  </si>
  <si>
    <t>ｒ93</t>
  </si>
  <si>
    <t>ｒ34 260</t>
  </si>
  <si>
    <t>ｒ178</t>
  </si>
  <si>
    <t>ｒ681</t>
  </si>
  <si>
    <t>ｒ117 853</t>
  </si>
  <si>
    <t>ｒ17 615</t>
  </si>
  <si>
    <t>ｒ10 158</t>
  </si>
  <si>
    <t>ｒ3 494 331</t>
  </si>
  <si>
    <t>ｒ152.9</t>
  </si>
  <si>
    <t>ｒ86</t>
  </si>
  <si>
    <t>ｒ31 762</t>
  </si>
  <si>
    <t>ｒ198</t>
  </si>
  <si>
    <t>令和</t>
    <rPh sb="0" eb="2">
      <t>レイワ</t>
    </rPh>
    <phoneticPr fontId="6"/>
  </si>
  <si>
    <t>元</t>
    <rPh sb="0" eb="1">
      <t>モト</t>
    </rPh>
    <phoneticPr fontId="6"/>
  </si>
  <si>
    <t>資料：九州運輸局佐賀運輸支局</t>
    <rPh sb="10" eb="12">
      <t>ウンユ</t>
    </rPh>
    <phoneticPr fontId="2"/>
  </si>
  <si>
    <r>
      <t>12-10　一般貸切旅客自動車運送事業輸送実績　</t>
    </r>
    <r>
      <rPr>
        <sz val="12"/>
        <rFont val="ＭＳ 明朝"/>
        <family val="1"/>
        <charset val="128"/>
      </rPr>
      <t>(平成28～令和2年度)</t>
    </r>
    <rPh sb="6" eb="8">
      <t>イッパン</t>
    </rPh>
    <rPh sb="8" eb="10">
      <t>カシキリ</t>
    </rPh>
    <rPh sb="10" eb="12">
      <t>リョカク</t>
    </rPh>
    <rPh sb="12" eb="15">
      <t>ジドウシャ</t>
    </rPh>
    <rPh sb="15" eb="17">
      <t>ウンソウ</t>
    </rPh>
    <rPh sb="17" eb="19">
      <t>ジギョウ</t>
    </rPh>
    <rPh sb="19" eb="21">
      <t>ユソウ</t>
    </rPh>
    <rPh sb="21" eb="23">
      <t>ジッセキ</t>
    </rPh>
    <phoneticPr fontId="5"/>
  </si>
  <si>
    <t>平均収入</t>
    <phoneticPr fontId="5"/>
  </si>
  <si>
    <r>
      <t>12-11　ハイヤー・タクシー輸送実績　</t>
    </r>
    <r>
      <rPr>
        <sz val="12"/>
        <rFont val="ＭＳ 明朝"/>
        <family val="1"/>
        <charset val="128"/>
      </rPr>
      <t>(平成28～令和2年度)</t>
    </r>
    <rPh sb="15" eb="17">
      <t>ユソウ</t>
    </rPh>
    <rPh sb="17" eb="19">
      <t>ジッセキ</t>
    </rPh>
    <phoneticPr fontId="5"/>
  </si>
  <si>
    <t>実在車両</t>
  </si>
  <si>
    <t>台</t>
    <rPh sb="0" eb="1">
      <t>ダイ</t>
    </rPh>
    <phoneticPr fontId="7"/>
  </si>
  <si>
    <t>　</t>
    <phoneticPr fontId="7"/>
  </si>
  <si>
    <t>千㎞</t>
    <rPh sb="0" eb="1">
      <t>セン</t>
    </rPh>
    <phoneticPr fontId="7"/>
  </si>
  <si>
    <t>千人</t>
    <rPh sb="0" eb="2">
      <t>センニン</t>
    </rPh>
    <phoneticPr fontId="7"/>
  </si>
  <si>
    <t>千円</t>
    <rPh sb="0" eb="2">
      <t>センエン</t>
    </rPh>
    <phoneticPr fontId="7"/>
  </si>
  <si>
    <r>
      <t>12-12　トラック事業者数及び保有車両数　</t>
    </r>
    <r>
      <rPr>
        <sz val="12"/>
        <rFont val="ＭＳ 明朝"/>
        <family val="1"/>
        <charset val="128"/>
      </rPr>
      <t>(平成28～令和2年度)</t>
    </r>
    <rPh sb="10" eb="13">
      <t>ジギョウシャ</t>
    </rPh>
    <rPh sb="13" eb="14">
      <t>スウ</t>
    </rPh>
    <rPh sb="14" eb="15">
      <t>オヨ</t>
    </rPh>
    <rPh sb="16" eb="18">
      <t>ホユウ</t>
    </rPh>
    <rPh sb="18" eb="21">
      <t>シャリョウスウ</t>
    </rPh>
    <phoneticPr fontId="5"/>
  </si>
  <si>
    <t>(単位：事業者、台)</t>
  </si>
  <si>
    <t>事 　 業  　者 　 数</t>
    <phoneticPr fontId="7"/>
  </si>
  <si>
    <t>保　　有　　車　　両</t>
  </si>
  <si>
    <t>特別積合せ</t>
  </si>
  <si>
    <t>一 般</t>
    <phoneticPr fontId="7"/>
  </si>
  <si>
    <t>霊 柩</t>
    <phoneticPr fontId="7"/>
  </si>
  <si>
    <t>特 定</t>
    <phoneticPr fontId="7"/>
  </si>
  <si>
    <t>普 通</t>
    <phoneticPr fontId="7"/>
  </si>
  <si>
    <t>小 型</t>
    <phoneticPr fontId="7"/>
  </si>
  <si>
    <r>
      <t>その他
(</t>
    </r>
    <r>
      <rPr>
        <sz val="7"/>
        <rFont val="ＭＳ 明朝"/>
        <family val="1"/>
        <charset val="128"/>
      </rPr>
      <t>特種・特殊)</t>
    </r>
    <rPh sb="0" eb="3">
      <t>ソノタ</t>
    </rPh>
    <rPh sb="5" eb="7">
      <t>トクシュ</t>
    </rPh>
    <rPh sb="8" eb="10">
      <t>トクシュ</t>
    </rPh>
    <phoneticPr fontId="5"/>
  </si>
  <si>
    <t xml:space="preserve"> 11 447</t>
  </si>
  <si>
    <t xml:space="preserve"> 8 378</t>
  </si>
  <si>
    <t xml:space="preserve"> 2 702</t>
  </si>
  <si>
    <r>
      <t>12-13　主要港別海上貨物輸移入量　</t>
    </r>
    <r>
      <rPr>
        <sz val="12"/>
        <rFont val="ＭＳ 明朝"/>
        <family val="1"/>
        <charset val="128"/>
      </rPr>
      <t>(平成28～令和2年)</t>
    </r>
    <rPh sb="25" eb="27">
      <t>レイワ</t>
    </rPh>
    <phoneticPr fontId="5"/>
  </si>
  <si>
    <t>(単位：t)</t>
    <phoneticPr fontId="7"/>
  </si>
  <si>
    <t>年次・品目</t>
  </si>
  <si>
    <t>総　数</t>
  </si>
  <si>
    <t>唐津港</t>
    <phoneticPr fontId="5"/>
  </si>
  <si>
    <t>伊万里港</t>
    <phoneticPr fontId="5"/>
  </si>
  <si>
    <t>呼子港</t>
  </si>
  <si>
    <t>大浦港</t>
    <phoneticPr fontId="5"/>
  </si>
  <si>
    <t>星賀港</t>
  </si>
  <si>
    <t>諸富港</t>
  </si>
  <si>
    <t>その他</t>
  </si>
  <si>
    <t xml:space="preserve"> -</t>
  </si>
  <si>
    <t>　 2</t>
    <phoneticPr fontId="7"/>
  </si>
  <si>
    <t>　</t>
  </si>
  <si>
    <t>農　水　産　品</t>
  </si>
  <si>
    <t>林   産   品</t>
  </si>
  <si>
    <t>鉱   産   品</t>
  </si>
  <si>
    <t>金属機械工業品</t>
  </si>
  <si>
    <t>化 学 工 業 品</t>
  </si>
  <si>
    <t>軽　工　業　品</t>
  </si>
  <si>
    <t>雑　工　業　品</t>
  </si>
  <si>
    <t>特殊品</t>
    <phoneticPr fontId="5"/>
  </si>
  <si>
    <t>分類不能</t>
  </si>
  <si>
    <t>フェリーによる
自動車運搬量</t>
  </si>
  <si>
    <t>資料：県港湾課</t>
  </si>
  <si>
    <t>(注)「特殊品」とは金属くず・再利用資材・動植物性製造飼肥料・廃棄物・廃土砂・輸送用容器・取合せ品である。</t>
    <rPh sb="10" eb="12">
      <t>キンゾク</t>
    </rPh>
    <rPh sb="15" eb="18">
      <t>サイリヨウ</t>
    </rPh>
    <rPh sb="18" eb="20">
      <t>シザイ</t>
    </rPh>
    <rPh sb="25" eb="27">
      <t>セイゾウ</t>
    </rPh>
    <rPh sb="31" eb="34">
      <t>ハイキブツ</t>
    </rPh>
    <rPh sb="35" eb="36">
      <t>ハイ</t>
    </rPh>
    <rPh sb="36" eb="38">
      <t>ドシャ</t>
    </rPh>
    <rPh sb="39" eb="42">
      <t>ユソウヨウ</t>
    </rPh>
    <rPh sb="42" eb="44">
      <t>ヨウキ</t>
    </rPh>
    <rPh sb="45" eb="46">
      <t>ト</t>
    </rPh>
    <rPh sb="46" eb="47">
      <t>ア</t>
    </rPh>
    <rPh sb="48" eb="49">
      <t>ヒン</t>
    </rPh>
    <phoneticPr fontId="5"/>
  </si>
  <si>
    <r>
      <t>12-14　主要港別海上貨物輸移出量　</t>
    </r>
    <r>
      <rPr>
        <sz val="12"/>
        <rFont val="ＭＳ 明朝"/>
        <family val="1"/>
        <charset val="128"/>
      </rPr>
      <t>(平成28～令和2年)</t>
    </r>
    <rPh sb="25" eb="27">
      <t>レイワ</t>
    </rPh>
    <phoneticPr fontId="7"/>
  </si>
  <si>
    <t>総　数</t>
    <phoneticPr fontId="7"/>
  </si>
  <si>
    <t>唐津港</t>
  </si>
  <si>
    <t>伊万里港</t>
  </si>
  <si>
    <t>大浦港</t>
  </si>
  <si>
    <t>特殊品</t>
    <phoneticPr fontId="7"/>
  </si>
  <si>
    <r>
      <t>12-15　在　籍　船　舶　数　</t>
    </r>
    <r>
      <rPr>
        <sz val="12"/>
        <rFont val="ＭＳ 明朝"/>
        <family val="1"/>
        <charset val="128"/>
      </rPr>
      <t>(平成29～令和3年)</t>
    </r>
    <rPh sb="22" eb="24">
      <t>レイワ</t>
    </rPh>
    <phoneticPr fontId="7"/>
  </si>
  <si>
    <t>各年8月1日現在</t>
  </si>
  <si>
    <t>(単位：隻、トン)</t>
    <phoneticPr fontId="7"/>
  </si>
  <si>
    <t>20～30ﾄﾝ未満</t>
    <phoneticPr fontId="7"/>
  </si>
  <si>
    <t>30～50ﾄﾝ未満</t>
    <phoneticPr fontId="7"/>
  </si>
  <si>
    <t>50～100ﾄﾝ未満</t>
    <phoneticPr fontId="7"/>
  </si>
  <si>
    <t>100～150ﾄﾝ未満</t>
    <phoneticPr fontId="7"/>
  </si>
  <si>
    <t>150ﾄﾝ以上</t>
    <phoneticPr fontId="7"/>
  </si>
  <si>
    <t>種　　類</t>
  </si>
  <si>
    <t>隻数</t>
  </si>
  <si>
    <t>総トン数</t>
    <rPh sb="0" eb="1">
      <t>ソウ</t>
    </rPh>
    <phoneticPr fontId="7"/>
  </si>
  <si>
    <t>平成 29 年</t>
    <phoneticPr fontId="7"/>
  </si>
  <si>
    <t xml:space="preserve">   2</t>
    <phoneticPr fontId="7"/>
  </si>
  <si>
    <t xml:space="preserve">   3</t>
    <phoneticPr fontId="7"/>
  </si>
  <si>
    <t>鋼　船</t>
  </si>
  <si>
    <t>木　船</t>
  </si>
  <si>
    <t>木鋼船</t>
  </si>
  <si>
    <t>木ＦＲＰ船</t>
  </si>
  <si>
    <t>強化プラスチック船</t>
  </si>
  <si>
    <t>軽合金</t>
  </si>
  <si>
    <t>資料：九州運輸局海上安全環境部監理課</t>
    <rPh sb="8" eb="10">
      <t>カイジョウ</t>
    </rPh>
    <rPh sb="10" eb="12">
      <t>アンゼン</t>
    </rPh>
    <rPh sb="12" eb="15">
      <t>カンキョウブ</t>
    </rPh>
    <rPh sb="15" eb="17">
      <t>カンリ</t>
    </rPh>
    <rPh sb="17" eb="18">
      <t>カ</t>
    </rPh>
    <phoneticPr fontId="5"/>
  </si>
  <si>
    <r>
      <t xml:space="preserve">    12-16　港別入港船舶数及び乗降客数　</t>
    </r>
    <r>
      <rPr>
        <sz val="12"/>
        <rFont val="ＭＳ 明朝"/>
        <family val="1"/>
        <charset val="128"/>
      </rPr>
      <t>(平成28～令和2年)</t>
    </r>
    <rPh sb="30" eb="32">
      <t>レイワ</t>
    </rPh>
    <phoneticPr fontId="5"/>
  </si>
  <si>
    <t>（単位：隻、トン、人）</t>
    <rPh sb="1" eb="3">
      <t>タンイ</t>
    </rPh>
    <rPh sb="4" eb="5">
      <t>セキ</t>
    </rPh>
    <rPh sb="9" eb="10">
      <t>ヒト</t>
    </rPh>
    <phoneticPr fontId="7"/>
  </si>
  <si>
    <t>年　　次</t>
    <phoneticPr fontId="7"/>
  </si>
  <si>
    <t>区　分</t>
    <phoneticPr fontId="5"/>
  </si>
  <si>
    <t>入　　港　　船　　舶　　数</t>
    <phoneticPr fontId="5"/>
  </si>
  <si>
    <t>乗　　降　　客　　数</t>
    <phoneticPr fontId="5"/>
  </si>
  <si>
    <t>港</t>
  </si>
  <si>
    <t>隻　　数</t>
    <phoneticPr fontId="5"/>
  </si>
  <si>
    <t>総　ト　ン　数</t>
    <phoneticPr fontId="5"/>
  </si>
  <si>
    <t>乗　込　人　数</t>
    <phoneticPr fontId="7"/>
  </si>
  <si>
    <t>上　陸　人　員</t>
    <phoneticPr fontId="7"/>
  </si>
  <si>
    <t>平成 28 年</t>
    <phoneticPr fontId="5"/>
  </si>
  <si>
    <t>外　航</t>
  </si>
  <si>
    <t>内　航</t>
  </si>
  <si>
    <t>　　29　</t>
    <phoneticPr fontId="5"/>
  </si>
  <si>
    <t>　　30　</t>
  </si>
  <si>
    <t>　　 2　</t>
    <phoneticPr fontId="5"/>
  </si>
  <si>
    <t>外　航</t>
    <rPh sb="0" eb="1">
      <t>ソト</t>
    </rPh>
    <rPh sb="2" eb="3">
      <t>ワタル</t>
    </rPh>
    <phoneticPr fontId="7"/>
  </si>
  <si>
    <t>内　航</t>
    <rPh sb="0" eb="1">
      <t>ナイ</t>
    </rPh>
    <rPh sb="2" eb="3">
      <t>ワタル</t>
    </rPh>
    <phoneticPr fontId="7"/>
  </si>
  <si>
    <t>仮屋港</t>
  </si>
  <si>
    <t>鹿島港</t>
  </si>
  <si>
    <r>
      <t>12-17　国内定期便の搭乗客数</t>
    </r>
    <r>
      <rPr>
        <sz val="12"/>
        <rFont val="ＭＳ 明朝"/>
        <family val="1"/>
        <charset val="128"/>
      </rPr>
      <t>　(平成28～令和2年度)</t>
    </r>
    <rPh sb="6" eb="7">
      <t>クニ</t>
    </rPh>
    <rPh sb="7" eb="8">
      <t>ナイ</t>
    </rPh>
    <rPh sb="8" eb="9">
      <t>サダム</t>
    </rPh>
    <rPh sb="9" eb="10">
      <t>キ</t>
    </rPh>
    <rPh sb="10" eb="11">
      <t>ビン</t>
    </rPh>
    <rPh sb="12" eb="13">
      <t>トウ</t>
    </rPh>
    <rPh sb="13" eb="14">
      <t>ジョウ</t>
    </rPh>
    <rPh sb="15" eb="16">
      <t>スウ</t>
    </rPh>
    <rPh sb="18" eb="20">
      <t>ヘイセイ</t>
    </rPh>
    <rPh sb="23" eb="25">
      <t>レイワ</t>
    </rPh>
    <rPh sb="26" eb="27">
      <t>ネン</t>
    </rPh>
    <rPh sb="27" eb="28">
      <t>ド</t>
    </rPh>
    <phoneticPr fontId="5"/>
  </si>
  <si>
    <t>年度・月</t>
    <rPh sb="1" eb="2">
      <t>ド</t>
    </rPh>
    <phoneticPr fontId="5"/>
  </si>
  <si>
    <t>合　計</t>
    <rPh sb="0" eb="1">
      <t>ゴウ</t>
    </rPh>
    <rPh sb="2" eb="3">
      <t>ケイ</t>
    </rPh>
    <phoneticPr fontId="5"/>
  </si>
  <si>
    <t>東　京</t>
    <rPh sb="0" eb="1">
      <t>ヒガシ</t>
    </rPh>
    <rPh sb="2" eb="3">
      <t>キョウ</t>
    </rPh>
    <phoneticPr fontId="5"/>
  </si>
  <si>
    <t>成　田</t>
    <rPh sb="0" eb="1">
      <t>セイ</t>
    </rPh>
    <rPh sb="2" eb="3">
      <t>タ</t>
    </rPh>
    <phoneticPr fontId="5"/>
  </si>
  <si>
    <t>乗降客数</t>
    <rPh sb="0" eb="2">
      <t>ジョウコウ</t>
    </rPh>
    <rPh sb="3" eb="4">
      <t>スウ</t>
    </rPh>
    <phoneticPr fontId="5"/>
  </si>
  <si>
    <t>搭乗率</t>
    <rPh sb="0" eb="3">
      <t>トウジョウリツ</t>
    </rPh>
    <phoneticPr fontId="5"/>
  </si>
  <si>
    <t>人</t>
    <rPh sb="0" eb="1">
      <t>ニン</t>
    </rPh>
    <phoneticPr fontId="5"/>
  </si>
  <si>
    <t>%</t>
    <phoneticPr fontId="5"/>
  </si>
  <si>
    <t>平成 28 年度</t>
    <rPh sb="7" eb="8">
      <t>ド</t>
    </rPh>
    <phoneticPr fontId="7"/>
  </si>
  <si>
    <t>2</t>
    <phoneticPr fontId="7"/>
  </si>
  <si>
    <t>令和2年 4月</t>
    <rPh sb="0" eb="2">
      <t>レイワ</t>
    </rPh>
    <rPh sb="3" eb="4">
      <t>ネン</t>
    </rPh>
    <phoneticPr fontId="7"/>
  </si>
  <si>
    <t xml:space="preserve">    　  5　</t>
    <phoneticPr fontId="7"/>
  </si>
  <si>
    <t xml:space="preserve">    　  6　</t>
    <phoneticPr fontId="7"/>
  </si>
  <si>
    <t xml:space="preserve">     　 7　</t>
    <phoneticPr fontId="7"/>
  </si>
  <si>
    <t xml:space="preserve">      　8　</t>
    <phoneticPr fontId="7"/>
  </si>
  <si>
    <t xml:space="preserve">      　9　</t>
    <phoneticPr fontId="7"/>
  </si>
  <si>
    <t xml:space="preserve">     　10　</t>
    <phoneticPr fontId="7"/>
  </si>
  <si>
    <t xml:space="preserve">     　11　</t>
    <phoneticPr fontId="7"/>
  </si>
  <si>
    <t xml:space="preserve">     　12　</t>
    <phoneticPr fontId="7"/>
  </si>
  <si>
    <t xml:space="preserve">    3年 1月</t>
    <phoneticPr fontId="7"/>
  </si>
  <si>
    <t xml:space="preserve">        2　</t>
    <phoneticPr fontId="7"/>
  </si>
  <si>
    <t xml:space="preserve">        3　</t>
    <phoneticPr fontId="7"/>
  </si>
  <si>
    <t>資料：県空港課</t>
    <rPh sb="0" eb="2">
      <t>シリョウ</t>
    </rPh>
    <rPh sb="3" eb="4">
      <t>ケン</t>
    </rPh>
    <rPh sb="4" eb="6">
      <t>クウコウ</t>
    </rPh>
    <rPh sb="6" eb="7">
      <t>カ</t>
    </rPh>
    <phoneticPr fontId="5"/>
  </si>
  <si>
    <r>
      <t>12-18　国際定期便の搭乗客数　</t>
    </r>
    <r>
      <rPr>
        <sz val="12"/>
        <rFont val="ＭＳ 明朝"/>
        <family val="1"/>
        <charset val="128"/>
      </rPr>
      <t>(平成28～令和2年度)</t>
    </r>
    <rPh sb="6" eb="8">
      <t>コクサイ</t>
    </rPh>
    <rPh sb="8" eb="9">
      <t>サダム</t>
    </rPh>
    <rPh sb="9" eb="10">
      <t>キ</t>
    </rPh>
    <rPh sb="10" eb="11">
      <t>ビン</t>
    </rPh>
    <rPh sb="12" eb="13">
      <t>トウ</t>
    </rPh>
    <rPh sb="13" eb="14">
      <t>ジョウ</t>
    </rPh>
    <rPh sb="15" eb="16">
      <t>スウ</t>
    </rPh>
    <rPh sb="18" eb="20">
      <t>ヘイセイ</t>
    </rPh>
    <rPh sb="23" eb="25">
      <t>レイワ</t>
    </rPh>
    <rPh sb="26" eb="27">
      <t>ネン</t>
    </rPh>
    <rPh sb="27" eb="28">
      <t>ド</t>
    </rPh>
    <phoneticPr fontId="5"/>
  </si>
  <si>
    <t>合　　計</t>
    <rPh sb="0" eb="1">
      <t>ゴウ</t>
    </rPh>
    <rPh sb="3" eb="4">
      <t>ケイ</t>
    </rPh>
    <phoneticPr fontId="5"/>
  </si>
  <si>
    <t>上　　海</t>
    <rPh sb="0" eb="1">
      <t>ウエ</t>
    </rPh>
    <rPh sb="3" eb="4">
      <t>ウミ</t>
    </rPh>
    <phoneticPr fontId="5"/>
  </si>
  <si>
    <t>西　　安</t>
    <rPh sb="0" eb="1">
      <t>ニシ</t>
    </rPh>
    <rPh sb="3" eb="4">
      <t>ヤス</t>
    </rPh>
    <phoneticPr fontId="5"/>
  </si>
  <si>
    <t>ソ　ウ　ル</t>
    <phoneticPr fontId="5"/>
  </si>
  <si>
    <t xml:space="preserve">   　  10　</t>
    <phoneticPr fontId="7"/>
  </si>
  <si>
    <t xml:space="preserve">   　  11　</t>
    <phoneticPr fontId="7"/>
  </si>
  <si>
    <t>釜　　山</t>
    <rPh sb="0" eb="1">
      <t>カマ</t>
    </rPh>
    <rPh sb="3" eb="4">
      <t>ザン</t>
    </rPh>
    <phoneticPr fontId="7"/>
  </si>
  <si>
    <t>大　　邱</t>
    <rPh sb="0" eb="1">
      <t>ダイ</t>
    </rPh>
    <rPh sb="3" eb="4">
      <t>オカ</t>
    </rPh>
    <phoneticPr fontId="7"/>
  </si>
  <si>
    <t>台　　湾</t>
    <rPh sb="0" eb="1">
      <t>ダイ</t>
    </rPh>
    <rPh sb="3" eb="4">
      <t>ワン</t>
    </rPh>
    <phoneticPr fontId="5"/>
  </si>
  <si>
    <t>％</t>
    <phoneticPr fontId="5"/>
  </si>
  <si>
    <t xml:space="preserve">      　5　</t>
    <phoneticPr fontId="7"/>
  </si>
  <si>
    <t>(注) 1)上海便は、平成24年1月から就航。ソウル便は、平成25年12月から就航。台湾便は平成29年6月から就航。</t>
    <rPh sb="6" eb="8">
      <t>シャンハイ</t>
    </rPh>
    <rPh sb="8" eb="9">
      <t>ビン</t>
    </rPh>
    <rPh sb="11" eb="13">
      <t>ヘイセイ</t>
    </rPh>
    <rPh sb="15" eb="16">
      <t>ネン</t>
    </rPh>
    <rPh sb="17" eb="18">
      <t>ツキ</t>
    </rPh>
    <rPh sb="20" eb="22">
      <t>シュウコウ</t>
    </rPh>
    <rPh sb="42" eb="44">
      <t>タイワン</t>
    </rPh>
    <rPh sb="44" eb="45">
      <t>ビン</t>
    </rPh>
    <rPh sb="46" eb="48">
      <t>ヘイセイ</t>
    </rPh>
    <rPh sb="50" eb="51">
      <t>ネン</t>
    </rPh>
    <rPh sb="52" eb="53">
      <t>ツキ</t>
    </rPh>
    <rPh sb="55" eb="57">
      <t>シュウコウ</t>
    </rPh>
    <phoneticPr fontId="7"/>
  </si>
  <si>
    <t xml:space="preserve">       釜山便及び大邱便は平成30年12月から就航。</t>
    <phoneticPr fontId="7"/>
  </si>
  <si>
    <t xml:space="preserve">     2)台湾便は平成29年6月～平成30年10月まで、大邱便は平成29年12月～平成30年3月まで、プログラムチャーターでの運航。</t>
    <rPh sb="7" eb="9">
      <t>タイワン</t>
    </rPh>
    <rPh sb="30" eb="32">
      <t>テグ</t>
    </rPh>
    <phoneticPr fontId="7"/>
  </si>
  <si>
    <t xml:space="preserve">     3)西安は令和元年10月から就航。</t>
    <rPh sb="7" eb="9">
      <t>セイアン</t>
    </rPh>
    <rPh sb="10" eb="12">
      <t>レイワ</t>
    </rPh>
    <rPh sb="12" eb="13">
      <t>モト</t>
    </rPh>
    <rPh sb="13" eb="14">
      <t>ネン</t>
    </rPh>
    <rPh sb="16" eb="17">
      <t>ガツ</t>
    </rPh>
    <rPh sb="19" eb="21">
      <t>シュウコウ</t>
    </rPh>
    <phoneticPr fontId="7"/>
  </si>
  <si>
    <t xml:space="preserve">     4)上海は令和2年2月17日から運航見合わせ。西安は令和2年1月31日から運航見合わせ。台湾は令和2年3月1日から運航見合わせ。</t>
    <rPh sb="7" eb="9">
      <t>シャンハイ</t>
    </rPh>
    <rPh sb="10" eb="12">
      <t>レイワ</t>
    </rPh>
    <rPh sb="13" eb="14">
      <t>ネン</t>
    </rPh>
    <rPh sb="15" eb="16">
      <t>ガツ</t>
    </rPh>
    <rPh sb="18" eb="19">
      <t>ニチ</t>
    </rPh>
    <rPh sb="23" eb="25">
      <t>ミア</t>
    </rPh>
    <rPh sb="28" eb="30">
      <t>セイアン</t>
    </rPh>
    <rPh sb="31" eb="33">
      <t>レイワ</t>
    </rPh>
    <rPh sb="34" eb="35">
      <t>ネン</t>
    </rPh>
    <rPh sb="36" eb="37">
      <t>ガツ</t>
    </rPh>
    <rPh sb="39" eb="40">
      <t>ニチ</t>
    </rPh>
    <rPh sb="44" eb="46">
      <t>ミア</t>
    </rPh>
    <rPh sb="49" eb="51">
      <t>タイワン</t>
    </rPh>
    <rPh sb="52" eb="54">
      <t>レイワ</t>
    </rPh>
    <rPh sb="55" eb="56">
      <t>ネン</t>
    </rPh>
    <rPh sb="57" eb="58">
      <t>ガツ</t>
    </rPh>
    <rPh sb="59" eb="60">
      <t>ニチ</t>
    </rPh>
    <rPh sb="64" eb="66">
      <t>ミア</t>
    </rPh>
    <phoneticPr fontId="7"/>
  </si>
  <si>
    <t>　　　 ソウル・釜山は令和元年8月19日から運休。大邱は令和元年5月28日から運休。</t>
    <rPh sb="8" eb="10">
      <t>プサン</t>
    </rPh>
    <rPh sb="11" eb="13">
      <t>レイワ</t>
    </rPh>
    <rPh sb="13" eb="15">
      <t>ガンネン</t>
    </rPh>
    <rPh sb="16" eb="17">
      <t>ガツ</t>
    </rPh>
    <rPh sb="19" eb="20">
      <t>ニチ</t>
    </rPh>
    <rPh sb="22" eb="24">
      <t>ウンキュウ</t>
    </rPh>
    <rPh sb="25" eb="27">
      <t>テグ</t>
    </rPh>
    <rPh sb="28" eb="30">
      <t>レイワ</t>
    </rPh>
    <rPh sb="30" eb="32">
      <t>ガンネン</t>
    </rPh>
    <rPh sb="33" eb="34">
      <t>ガツ</t>
    </rPh>
    <rPh sb="36" eb="37">
      <t>ニチ</t>
    </rPh>
    <rPh sb="39" eb="41">
      <t>ウンキュウ</t>
    </rPh>
    <phoneticPr fontId="7"/>
  </si>
  <si>
    <r>
      <t>12-19　引受郵便物数　</t>
    </r>
    <r>
      <rPr>
        <sz val="12"/>
        <rFont val="ＭＳ 明朝"/>
        <family val="1"/>
        <charset val="128"/>
      </rPr>
      <t>(令和元～2年度)</t>
    </r>
    <rPh sb="6" eb="8">
      <t>ヒキウケ</t>
    </rPh>
    <rPh sb="8" eb="10">
      <t>ユウビン</t>
    </rPh>
    <rPh sb="10" eb="11">
      <t>ブツ</t>
    </rPh>
    <rPh sb="11" eb="12">
      <t>スウ</t>
    </rPh>
    <rPh sb="14" eb="16">
      <t>レイワ</t>
    </rPh>
    <rPh sb="16" eb="17">
      <t>モト</t>
    </rPh>
    <rPh sb="19" eb="20">
      <t>ネン</t>
    </rPh>
    <rPh sb="20" eb="21">
      <t>ド</t>
    </rPh>
    <phoneticPr fontId="5"/>
  </si>
  <si>
    <t>(単位：千通、千個)</t>
    <phoneticPr fontId="7"/>
  </si>
  <si>
    <t>　郵　　　便　　　物</t>
    <rPh sb="1" eb="2">
      <t>ユウ</t>
    </rPh>
    <rPh sb="5" eb="6">
      <t>ビン</t>
    </rPh>
    <rPh sb="9" eb="10">
      <t>ブツ</t>
    </rPh>
    <phoneticPr fontId="5"/>
  </si>
  <si>
    <t>年　　度</t>
    <phoneticPr fontId="7"/>
  </si>
  <si>
    <t>合　　計</t>
    <rPh sb="0" eb="1">
      <t>ゴウ</t>
    </rPh>
    <phoneticPr fontId="7"/>
  </si>
  <si>
    <t>普　　通</t>
    <phoneticPr fontId="7"/>
  </si>
  <si>
    <t>特　　殊</t>
    <phoneticPr fontId="7"/>
  </si>
  <si>
    <t>年　　賀</t>
    <phoneticPr fontId="7"/>
  </si>
  <si>
    <t>選　　挙</t>
    <phoneticPr fontId="7"/>
  </si>
  <si>
    <t>速　達　等</t>
    <rPh sb="0" eb="1">
      <t>ソク</t>
    </rPh>
    <rPh sb="2" eb="3">
      <t>タッ</t>
    </rPh>
    <rPh sb="4" eb="5">
      <t>トウ</t>
    </rPh>
    <phoneticPr fontId="5"/>
  </si>
  <si>
    <t>書　留　等</t>
    <rPh sb="4" eb="5">
      <t>トウ</t>
    </rPh>
    <phoneticPr fontId="5"/>
  </si>
  <si>
    <t>X</t>
  </si>
  <si>
    <t>資料：日本郵便株式会社 九州支社</t>
    <rPh sb="3" eb="5">
      <t>ニホン</t>
    </rPh>
    <rPh sb="5" eb="7">
      <t>ユウビン</t>
    </rPh>
    <rPh sb="7" eb="11">
      <t>カブシキガイシャ</t>
    </rPh>
    <rPh sb="12" eb="14">
      <t>キュウシュウ</t>
    </rPh>
    <rPh sb="14" eb="16">
      <t>シシャ</t>
    </rPh>
    <phoneticPr fontId="5"/>
  </si>
  <si>
    <t>(注)国際郵便物を含む。</t>
    <rPh sb="1" eb="2">
      <t>チュウ</t>
    </rPh>
    <rPh sb="3" eb="5">
      <t>コクサイ</t>
    </rPh>
    <rPh sb="5" eb="7">
      <t>ユウビン</t>
    </rPh>
    <rPh sb="7" eb="8">
      <t>ブツ</t>
    </rPh>
    <rPh sb="9" eb="10">
      <t>フク</t>
    </rPh>
    <phoneticPr fontId="7"/>
  </si>
  <si>
    <r>
      <t>12-20　郵便通信機関施設数　</t>
    </r>
    <r>
      <rPr>
        <sz val="12"/>
        <rFont val="ＭＳ 明朝"/>
        <family val="1"/>
        <charset val="128"/>
      </rPr>
      <t>(平成29～令和2年度)</t>
    </r>
    <rPh sb="6" eb="8">
      <t>ユウビン</t>
    </rPh>
    <rPh sb="8" eb="10">
      <t>ツウシン</t>
    </rPh>
    <rPh sb="10" eb="12">
      <t>キカン</t>
    </rPh>
    <rPh sb="12" eb="14">
      <t>シセツ</t>
    </rPh>
    <rPh sb="14" eb="15">
      <t>スウ</t>
    </rPh>
    <rPh sb="17" eb="19">
      <t>ヘイセイ</t>
    </rPh>
    <rPh sb="22" eb="24">
      <t>レイワ</t>
    </rPh>
    <rPh sb="25" eb="26">
      <t>ネン</t>
    </rPh>
    <rPh sb="26" eb="27">
      <t>ド</t>
    </rPh>
    <phoneticPr fontId="5"/>
  </si>
  <si>
    <t>各年度末現在</t>
    <rPh sb="0" eb="3">
      <t>カクネンド</t>
    </rPh>
    <rPh sb="3" eb="4">
      <t>マツ</t>
    </rPh>
    <rPh sb="4" eb="6">
      <t>ゲンザイ</t>
    </rPh>
    <phoneticPr fontId="7"/>
  </si>
  <si>
    <t>（単位：局、本）</t>
    <rPh sb="1" eb="3">
      <t>タンイ</t>
    </rPh>
    <rPh sb="4" eb="5">
      <t>キョク</t>
    </rPh>
    <rPh sb="6" eb="7">
      <t>ホン</t>
    </rPh>
    <phoneticPr fontId="5"/>
  </si>
  <si>
    <t>郵　　　便　　　局</t>
    <phoneticPr fontId="5"/>
  </si>
  <si>
    <t>1) 　直　営</t>
    <rPh sb="4" eb="5">
      <t>チョク</t>
    </rPh>
    <rPh sb="6" eb="7">
      <t>エイ</t>
    </rPh>
    <phoneticPr fontId="5"/>
  </si>
  <si>
    <t>簡　　易　　局</t>
    <rPh sb="0" eb="1">
      <t>カン</t>
    </rPh>
    <rPh sb="3" eb="4">
      <t>エキ</t>
    </rPh>
    <rPh sb="6" eb="7">
      <t>キョク</t>
    </rPh>
    <phoneticPr fontId="5"/>
  </si>
  <si>
    <t>郵　便　差　出　箱</t>
    <phoneticPr fontId="7"/>
  </si>
  <si>
    <t>平成 29 年度</t>
    <rPh sb="0" eb="2">
      <t>ヘイセイ</t>
    </rPh>
    <rPh sb="6" eb="8">
      <t>ネンド</t>
    </rPh>
    <phoneticPr fontId="5"/>
  </si>
  <si>
    <t>資料：日本郵便株式会社 九州支社</t>
    <rPh sb="3" eb="5">
      <t>ニホン</t>
    </rPh>
    <rPh sb="5" eb="7">
      <t>ユウビン</t>
    </rPh>
    <rPh sb="7" eb="9">
      <t>カブシキ</t>
    </rPh>
    <rPh sb="9" eb="11">
      <t>カイシャ</t>
    </rPh>
    <rPh sb="12" eb="14">
      <t>キュウシュウ</t>
    </rPh>
    <rPh sb="14" eb="16">
      <t>シシャ</t>
    </rPh>
    <phoneticPr fontId="2"/>
  </si>
  <si>
    <t xml:space="preserve">
(注)1)平成19年10月1日の郵政民営化に伴い、普通局及び特定局の区別がなくなり、直営となった。</t>
    <rPh sb="6" eb="8">
      <t>ヘイセイ</t>
    </rPh>
    <rPh sb="10" eb="11">
      <t>ネン</t>
    </rPh>
    <rPh sb="13" eb="14">
      <t>ガツ</t>
    </rPh>
    <rPh sb="15" eb="16">
      <t>ニチ</t>
    </rPh>
    <rPh sb="17" eb="19">
      <t>ユウセイ</t>
    </rPh>
    <rPh sb="19" eb="22">
      <t>ミンエイカ</t>
    </rPh>
    <rPh sb="23" eb="24">
      <t>トモナ</t>
    </rPh>
    <rPh sb="26" eb="28">
      <t>フツウ</t>
    </rPh>
    <rPh sb="28" eb="29">
      <t>キョク</t>
    </rPh>
    <rPh sb="29" eb="30">
      <t>オヨ</t>
    </rPh>
    <rPh sb="31" eb="33">
      <t>トクテイ</t>
    </rPh>
    <rPh sb="33" eb="34">
      <t>キョク</t>
    </rPh>
    <rPh sb="35" eb="37">
      <t>クベツ</t>
    </rPh>
    <rPh sb="43" eb="45">
      <t>チョクエイ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</si>
</sst>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76" formatCode="#\ ###\ ###"/>
    <numFmt numFmtId="177" formatCode="0.0\ "/>
    <numFmt numFmtId="178" formatCode="#\ ###\ ###.0"/>
    <numFmt numFmtId="179" formatCode="0.0_ "/>
    <numFmt numFmtId="180" formatCode="#######\ ###\ ###.0"/>
    <numFmt numFmtId="181" formatCode="0.0"/>
    <numFmt numFmtId="182" formatCode="0.0_);[Red]\(0.0\)"/>
    <numFmt numFmtId="183" formatCode="######\ ###\ ###.0"/>
    <numFmt numFmtId="184" formatCode="###\ ###"/>
    <numFmt numFmtId="185" formatCode="#,##0;;&quot;－&quot;"/>
    <numFmt numFmtId="186" formatCode="#,##0.00;;&quot;－&quot;"/>
    <numFmt numFmtId="187" formatCode="###\ ###&quot;  &quot;"/>
    <numFmt numFmtId="188" formatCode="&quot;1)&quot;#\ ###\ ###"/>
    <numFmt numFmtId="189" formatCode="0.0;&quot;△ &quot;0.0"/>
    <numFmt numFmtId="190" formatCode="0.00_ "/>
    <numFmt numFmtId="191" formatCode="0.00_);[Red]\(0.00\)"/>
    <numFmt numFmtId="192" formatCode="#,##0;;&quot;-&quot;"/>
  </numFmts>
  <fonts count="26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5.5"/>
      <name val="ＭＳ 明朝"/>
      <family val="1"/>
      <charset val="128"/>
    </font>
    <font>
      <sz val="7"/>
      <name val="ＭＳ 明朝"/>
      <family val="1"/>
      <charset val="128"/>
    </font>
    <font>
      <sz val="8.5"/>
      <name val="ＭＳ 明朝"/>
      <family val="1"/>
      <charset val="128"/>
    </font>
    <font>
      <sz val="8.5"/>
      <name val="ＭＳ ゴシック"/>
      <family val="3"/>
      <charset val="128"/>
    </font>
    <font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u/>
      <sz val="8"/>
      <name val="ＭＳ 明朝"/>
      <family val="1"/>
      <charset val="128"/>
    </font>
    <font>
      <sz val="11"/>
      <name val="明朝"/>
      <family val="1"/>
      <charset val="128"/>
    </font>
    <font>
      <sz val="10"/>
      <color indexed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4">
    <xf numFmtId="0" fontId="0" fillId="0" borderId="0">
      <alignment vertical="center"/>
    </xf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</cellStyleXfs>
  <cellXfs count="919">
    <xf numFmtId="0" fontId="0" fillId="0" borderId="0" xfId="0">
      <alignment vertical="center"/>
    </xf>
    <xf numFmtId="0" fontId="2" fillId="0" borderId="0" xfId="1" applyFont="1" applyAlignment="1">
      <alignment horizontal="centerContinuous"/>
    </xf>
    <xf numFmtId="0" fontId="1" fillId="0" borderId="0" xfId="1" applyAlignment="1">
      <alignment horizontal="centerContinuous"/>
    </xf>
    <xf numFmtId="0" fontId="1" fillId="0" borderId="0" xfId="1"/>
    <xf numFmtId="0" fontId="6" fillId="0" borderId="1" xfId="1" applyFont="1" applyBorder="1" applyAlignment="1">
      <alignment horizontal="left"/>
    </xf>
    <xf numFmtId="0" fontId="1" fillId="0" borderId="1" xfId="1" applyBorder="1" applyAlignment="1">
      <alignment wrapText="1"/>
    </xf>
    <xf numFmtId="0" fontId="1" fillId="0" borderId="1" xfId="1" applyBorder="1" applyAlignment="1">
      <alignment horizontal="right"/>
    </xf>
    <xf numFmtId="0" fontId="6" fillId="0" borderId="1" xfId="1" applyFont="1" applyBorder="1" applyAlignment="1">
      <alignment horizontal="right"/>
    </xf>
    <xf numFmtId="0" fontId="6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/>
    </xf>
    <xf numFmtId="0" fontId="6" fillId="0" borderId="4" xfId="1" applyFont="1" applyBorder="1" applyAlignment="1">
      <alignment horizontal="distributed" vertical="center" justifyLastLine="1"/>
    </xf>
    <xf numFmtId="0" fontId="6" fillId="0" borderId="0" xfId="1" applyFont="1"/>
    <xf numFmtId="0" fontId="6" fillId="0" borderId="4" xfId="1" applyFont="1" applyBorder="1" applyAlignment="1">
      <alignment horizontal="distributed" vertical="center" wrapText="1" justifyLastLine="1"/>
    </xf>
    <xf numFmtId="0" fontId="6" fillId="2" borderId="0" xfId="2" applyFont="1" applyFill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6" fillId="0" borderId="6" xfId="1" applyFont="1" applyBorder="1" applyAlignment="1">
      <alignment horizontal="distributed" vertical="center" justifyLastLine="1"/>
    </xf>
    <xf numFmtId="0" fontId="6" fillId="0" borderId="7" xfId="1" applyFont="1" applyBorder="1" applyAlignment="1">
      <alignment horizontal="centerContinuous" vertical="center"/>
    </xf>
    <xf numFmtId="0" fontId="6" fillId="0" borderId="6" xfId="1" applyFont="1" applyBorder="1" applyAlignment="1">
      <alignment horizontal="distributed" vertical="center" wrapText="1" justifyLastLine="1"/>
    </xf>
    <xf numFmtId="0" fontId="6" fillId="2" borderId="8" xfId="2" applyFont="1" applyFill="1" applyBorder="1" applyAlignment="1">
      <alignment horizontal="center" vertical="center"/>
    </xf>
    <xf numFmtId="0" fontId="6" fillId="2" borderId="9" xfId="2" applyFont="1" applyFill="1" applyBorder="1" applyAlignment="1">
      <alignment horizontal="center" vertical="center"/>
    </xf>
    <xf numFmtId="0" fontId="6" fillId="0" borderId="10" xfId="1" applyFont="1" applyBorder="1" applyAlignment="1">
      <alignment horizontal="distributed" vertical="center" justifyLastLine="1"/>
    </xf>
    <xf numFmtId="0" fontId="6" fillId="0" borderId="7" xfId="1" applyFont="1" applyBorder="1" applyAlignment="1">
      <alignment horizontal="distributed" vertical="center" justifyLastLine="1"/>
    </xf>
    <xf numFmtId="0" fontId="6" fillId="0" borderId="7" xfId="1" applyFont="1" applyBorder="1" applyAlignment="1">
      <alignment horizontal="center" vertical="center"/>
    </xf>
    <xf numFmtId="0" fontId="6" fillId="0" borderId="10" xfId="1" applyFont="1" applyBorder="1" applyAlignment="1">
      <alignment horizontal="distributed" vertical="center" wrapText="1" justifyLastLine="1"/>
    </xf>
    <xf numFmtId="0" fontId="8" fillId="0" borderId="0" xfId="1" applyFont="1"/>
    <xf numFmtId="0" fontId="6" fillId="0" borderId="6" xfId="1" applyFont="1" applyBorder="1" applyAlignment="1">
      <alignment horizontal="right" vertical="top"/>
    </xf>
    <xf numFmtId="0" fontId="6" fillId="0" borderId="0" xfId="1" applyFont="1" applyAlignment="1">
      <alignment horizontal="right" vertical="top"/>
    </xf>
    <xf numFmtId="49" fontId="6" fillId="0" borderId="0" xfId="1" applyNumberFormat="1" applyFont="1" applyAlignment="1">
      <alignment horizontal="center"/>
    </xf>
    <xf numFmtId="49" fontId="6" fillId="0" borderId="5" xfId="1" applyNumberFormat="1" applyFont="1" applyBorder="1" applyAlignment="1">
      <alignment horizontal="center"/>
    </xf>
    <xf numFmtId="176" fontId="6" fillId="0" borderId="6" xfId="2" applyNumberFormat="1" applyFont="1" applyBorder="1" applyAlignment="1">
      <alignment horizontal="right"/>
    </xf>
    <xf numFmtId="176" fontId="6" fillId="0" borderId="0" xfId="2" applyNumberFormat="1" applyFont="1" applyAlignment="1">
      <alignment horizontal="right"/>
    </xf>
    <xf numFmtId="177" fontId="6" fillId="0" borderId="0" xfId="1" applyNumberFormat="1" applyFont="1" applyAlignment="1">
      <alignment horizontal="right"/>
    </xf>
    <xf numFmtId="176" fontId="6" fillId="0" borderId="6" xfId="1" applyNumberFormat="1" applyFont="1" applyBorder="1"/>
    <xf numFmtId="176" fontId="6" fillId="0" borderId="0" xfId="1" applyNumberFormat="1" applyFont="1"/>
    <xf numFmtId="177" fontId="6" fillId="0" borderId="0" xfId="1" applyNumberFormat="1" applyFont="1"/>
    <xf numFmtId="49" fontId="9" fillId="0" borderId="0" xfId="1" applyNumberFormat="1" applyFont="1" applyAlignment="1">
      <alignment horizontal="center"/>
    </xf>
    <xf numFmtId="49" fontId="9" fillId="0" borderId="5" xfId="1" applyNumberFormat="1" applyFont="1" applyBorder="1" applyAlignment="1">
      <alignment horizontal="center"/>
    </xf>
    <xf numFmtId="176" fontId="9" fillId="0" borderId="0" xfId="1" applyNumberFormat="1" applyFont="1"/>
    <xf numFmtId="177" fontId="9" fillId="0" borderId="0" xfId="1" applyNumberFormat="1" applyFont="1"/>
    <xf numFmtId="0" fontId="10" fillId="0" borderId="0" xfId="1" applyFont="1"/>
    <xf numFmtId="49" fontId="6" fillId="0" borderId="0" xfId="1" applyNumberFormat="1" applyFont="1"/>
    <xf numFmtId="176" fontId="9" fillId="0" borderId="6" xfId="1" applyNumberFormat="1" applyFont="1" applyBorder="1"/>
    <xf numFmtId="0" fontId="9" fillId="0" borderId="0" xfId="1" applyFont="1"/>
    <xf numFmtId="0" fontId="6" fillId="0" borderId="0" xfId="1" applyFont="1" applyAlignment="1">
      <alignment horizontal="distributed"/>
    </xf>
    <xf numFmtId="0" fontId="6" fillId="0" borderId="5" xfId="1" applyFont="1" applyBorder="1" applyAlignment="1">
      <alignment horizontal="distributed"/>
    </xf>
    <xf numFmtId="0" fontId="6" fillId="0" borderId="0" xfId="1" applyFont="1" applyAlignment="1">
      <alignment horizontal="distributed"/>
    </xf>
    <xf numFmtId="0" fontId="6" fillId="0" borderId="1" xfId="1" applyFont="1" applyBorder="1" applyAlignment="1">
      <alignment horizontal="distributed"/>
    </xf>
    <xf numFmtId="0" fontId="6" fillId="0" borderId="11" xfId="1" applyFont="1" applyBorder="1" applyAlignment="1">
      <alignment horizontal="distributed"/>
    </xf>
    <xf numFmtId="176" fontId="6" fillId="0" borderId="12" xfId="1" applyNumberFormat="1" applyFont="1" applyBorder="1"/>
    <xf numFmtId="176" fontId="6" fillId="0" borderId="1" xfId="1" applyNumberFormat="1" applyFont="1" applyBorder="1"/>
    <xf numFmtId="177" fontId="6" fillId="0" borderId="1" xfId="1" applyNumberFormat="1" applyFont="1" applyBorder="1"/>
    <xf numFmtId="0" fontId="8" fillId="0" borderId="0" xfId="1" applyFont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2" borderId="1" xfId="2" applyFill="1" applyBorder="1" applyAlignment="1">
      <alignment vertical="center"/>
    </xf>
    <xf numFmtId="0" fontId="1" fillId="2" borderId="0" xfId="2" applyFill="1" applyAlignment="1">
      <alignment vertical="center"/>
    </xf>
    <xf numFmtId="0" fontId="6" fillId="2" borderId="0" xfId="2" applyFont="1" applyFill="1" applyAlignment="1">
      <alignment horizontal="left"/>
    </xf>
    <xf numFmtId="0" fontId="6" fillId="2" borderId="5" xfId="2" applyFont="1" applyFill="1" applyBorder="1" applyAlignment="1">
      <alignment horizontal="left"/>
    </xf>
    <xf numFmtId="0" fontId="6" fillId="2" borderId="8" xfId="2" applyFont="1" applyFill="1" applyBorder="1" applyAlignment="1">
      <alignment horizontal="centerContinuous" vertical="center"/>
    </xf>
    <xf numFmtId="0" fontId="6" fillId="2" borderId="6" xfId="2" applyFont="1" applyFill="1" applyBorder="1" applyAlignment="1">
      <alignment horizontal="right" vertical="center"/>
    </xf>
    <xf numFmtId="0" fontId="6" fillId="2" borderId="0" xfId="2" applyFont="1" applyFill="1"/>
    <xf numFmtId="0" fontId="6" fillId="2" borderId="0" xfId="2" applyFont="1" applyFill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6" fillId="2" borderId="5" xfId="2" applyFont="1" applyFill="1" applyBorder="1" applyAlignment="1">
      <alignment vertical="center"/>
    </xf>
    <xf numFmtId="0" fontId="6" fillId="2" borderId="9" xfId="2" applyFont="1" applyFill="1" applyBorder="1" applyAlignment="1">
      <alignment horizontal="centerContinuous" vertical="center"/>
    </xf>
    <xf numFmtId="0" fontId="6" fillId="2" borderId="13" xfId="2" applyFont="1" applyFill="1" applyBorder="1" applyAlignment="1">
      <alignment horizontal="center" vertical="center"/>
    </xf>
    <xf numFmtId="0" fontId="6" fillId="2" borderId="14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6" fillId="2" borderId="0" xfId="2" applyFont="1" applyFill="1" applyAlignment="1">
      <alignment horizontal="centerContinuous" vertical="center"/>
    </xf>
    <xf numFmtId="0" fontId="6" fillId="2" borderId="5" xfId="2" applyFont="1" applyFill="1" applyBorder="1" applyAlignment="1">
      <alignment horizontal="centerContinuous" vertical="center"/>
    </xf>
    <xf numFmtId="0" fontId="6" fillId="2" borderId="10" xfId="2" applyFont="1" applyFill="1" applyBorder="1" applyAlignment="1">
      <alignment horizontal="center" vertical="center"/>
    </xf>
    <xf numFmtId="0" fontId="6" fillId="2" borderId="8" xfId="2" applyFont="1" applyFill="1" applyBorder="1"/>
    <xf numFmtId="0" fontId="6" fillId="2" borderId="9" xfId="2" applyFont="1" applyFill="1" applyBorder="1"/>
    <xf numFmtId="0" fontId="6" fillId="2" borderId="8" xfId="2" applyFont="1" applyFill="1" applyBorder="1" applyAlignment="1">
      <alignment vertical="center"/>
    </xf>
    <xf numFmtId="0" fontId="6" fillId="2" borderId="7" xfId="2" applyFont="1" applyFill="1" applyBorder="1" applyAlignment="1">
      <alignment horizontal="distributed" vertical="center" justifyLastLine="1"/>
    </xf>
    <xf numFmtId="0" fontId="6" fillId="2" borderId="10" xfId="2" applyFont="1" applyFill="1" applyBorder="1" applyAlignment="1">
      <alignment horizontal="right" vertical="center"/>
    </xf>
    <xf numFmtId="0" fontId="6" fillId="2" borderId="5" xfId="2" applyFont="1" applyFill="1" applyBorder="1"/>
    <xf numFmtId="0" fontId="8" fillId="2" borderId="6" xfId="1" applyFont="1" applyFill="1" applyBorder="1" applyAlignment="1">
      <alignment horizontal="right"/>
    </xf>
    <xf numFmtId="0" fontId="8" fillId="2" borderId="15" xfId="2" applyFont="1" applyFill="1" applyBorder="1"/>
    <xf numFmtId="0" fontId="8" fillId="2" borderId="15" xfId="1" applyFont="1" applyFill="1" applyBorder="1" applyAlignment="1">
      <alignment horizontal="right"/>
    </xf>
    <xf numFmtId="0" fontId="8" fillId="2" borderId="0" xfId="1" applyFont="1" applyFill="1" applyAlignment="1">
      <alignment horizontal="right"/>
    </xf>
    <xf numFmtId="0" fontId="8" fillId="2" borderId="0" xfId="2" applyFont="1" applyFill="1"/>
    <xf numFmtId="176" fontId="6" fillId="2" borderId="0" xfId="2" applyNumberFormat="1" applyFont="1" applyFill="1"/>
    <xf numFmtId="0" fontId="6" fillId="0" borderId="0" xfId="2" applyFont="1" applyAlignment="1">
      <alignment horizontal="right"/>
    </xf>
    <xf numFmtId="176" fontId="6" fillId="2" borderId="0" xfId="2" applyNumberFormat="1" applyFont="1" applyFill="1" applyAlignment="1">
      <alignment horizontal="right"/>
    </xf>
    <xf numFmtId="0" fontId="6" fillId="2" borderId="0" xfId="2" applyFont="1" applyFill="1" applyAlignment="1">
      <alignment horizontal="right"/>
    </xf>
    <xf numFmtId="176" fontId="9" fillId="0" borderId="6" xfId="2" applyNumberFormat="1" applyFont="1" applyBorder="1" applyAlignment="1">
      <alignment horizontal="right"/>
    </xf>
    <xf numFmtId="176" fontId="9" fillId="0" borderId="0" xfId="2" applyNumberFormat="1" applyFont="1" applyAlignment="1">
      <alignment horizontal="right"/>
    </xf>
    <xf numFmtId="0" fontId="9" fillId="2" borderId="0" xfId="2" applyFont="1" applyFill="1"/>
    <xf numFmtId="176" fontId="9" fillId="2" borderId="0" xfId="2" applyNumberFormat="1" applyFont="1" applyFill="1"/>
    <xf numFmtId="49" fontId="6" fillId="0" borderId="5" xfId="1" applyNumberFormat="1" applyFont="1" applyBorder="1"/>
    <xf numFmtId="0" fontId="6" fillId="0" borderId="0" xfId="2" applyFont="1" applyAlignment="1">
      <alignment horizontal="distributed"/>
    </xf>
    <xf numFmtId="0" fontId="6" fillId="0" borderId="5" xfId="2" applyFont="1" applyBorder="1" applyAlignment="1">
      <alignment horizontal="distributed"/>
    </xf>
    <xf numFmtId="0" fontId="6" fillId="0" borderId="0" xfId="2" applyFont="1" applyAlignment="1">
      <alignment horizontal="distributed"/>
    </xf>
    <xf numFmtId="0" fontId="6" fillId="0" borderId="5" xfId="2" applyFont="1" applyBorder="1" applyAlignment="1">
      <alignment horizontal="distributed"/>
    </xf>
    <xf numFmtId="0" fontId="6" fillId="0" borderId="0" xfId="2" applyFont="1"/>
    <xf numFmtId="0" fontId="6" fillId="0" borderId="1" xfId="2" applyFont="1" applyBorder="1" applyAlignment="1">
      <alignment horizontal="distributed"/>
    </xf>
    <xf numFmtId="0" fontId="6" fillId="0" borderId="11" xfId="2" applyFont="1" applyBorder="1" applyAlignment="1">
      <alignment horizontal="distributed"/>
    </xf>
    <xf numFmtId="176" fontId="6" fillId="0" borderId="12" xfId="2" applyNumberFormat="1" applyFont="1" applyBorder="1" applyAlignment="1">
      <alignment horizontal="right"/>
    </xf>
    <xf numFmtId="176" fontId="6" fillId="2" borderId="1" xfId="2" applyNumberFormat="1" applyFont="1" applyFill="1" applyBorder="1"/>
    <xf numFmtId="176" fontId="6" fillId="0" borderId="1" xfId="2" applyNumberFormat="1" applyFont="1" applyBorder="1"/>
    <xf numFmtId="176" fontId="6" fillId="0" borderId="1" xfId="2" applyNumberFormat="1" applyFont="1" applyBorder="1" applyAlignment="1">
      <alignment horizontal="right"/>
    </xf>
    <xf numFmtId="0" fontId="6" fillId="0" borderId="0" xfId="2" applyFont="1" applyAlignment="1">
      <alignment vertical="center"/>
    </xf>
    <xf numFmtId="0" fontId="1" fillId="0" borderId="0" xfId="2" applyAlignment="1">
      <alignment vertical="center"/>
    </xf>
    <xf numFmtId="0" fontId="8" fillId="0" borderId="0" xfId="2" applyFont="1" applyAlignment="1">
      <alignment vertical="center"/>
    </xf>
    <xf numFmtId="0" fontId="8" fillId="2" borderId="0" xfId="2" applyFont="1" applyFill="1" applyAlignment="1">
      <alignment vertical="center"/>
    </xf>
    <xf numFmtId="0" fontId="3" fillId="0" borderId="0" xfId="2" applyFont="1" applyAlignment="1">
      <alignment horizontal="center" vertical="center"/>
    </xf>
    <xf numFmtId="0" fontId="1" fillId="2" borderId="0" xfId="2" applyFill="1"/>
    <xf numFmtId="0" fontId="11" fillId="0" borderId="0" xfId="3"/>
    <xf numFmtId="0" fontId="2" fillId="0" borderId="0" xfId="4" applyFont="1" applyAlignment="1">
      <alignment horizontal="center"/>
    </xf>
    <xf numFmtId="0" fontId="1" fillId="0" borderId="0" xfId="4" applyAlignment="1">
      <alignment horizontal="centerContinuous"/>
    </xf>
    <xf numFmtId="0" fontId="2" fillId="0" borderId="0" xfId="4" applyFont="1" applyAlignment="1">
      <alignment horizontal="left"/>
    </xf>
    <xf numFmtId="0" fontId="2" fillId="0" borderId="0" xfId="4" applyFont="1" applyAlignment="1">
      <alignment horizontal="right"/>
    </xf>
    <xf numFmtId="0" fontId="3" fillId="0" borderId="0" xfId="4" applyFont="1"/>
    <xf numFmtId="0" fontId="1" fillId="0" borderId="0" xfId="4"/>
    <xf numFmtId="0" fontId="6" fillId="0" borderId="1" xfId="4" applyFont="1" applyBorder="1"/>
    <xf numFmtId="0" fontId="6" fillId="0" borderId="1" xfId="4" applyFont="1" applyBorder="1" applyAlignment="1">
      <alignment horizontal="center"/>
    </xf>
    <xf numFmtId="0" fontId="6" fillId="0" borderId="1" xfId="4" applyFont="1" applyBorder="1" applyAlignment="1">
      <alignment horizontal="right"/>
    </xf>
    <xf numFmtId="0" fontId="6" fillId="0" borderId="0" xfId="4" applyFont="1"/>
    <xf numFmtId="0" fontId="6" fillId="0" borderId="2" xfId="4" applyFont="1" applyBorder="1" applyAlignment="1">
      <alignment horizontal="center" vertical="center" wrapText="1"/>
    </xf>
    <xf numFmtId="0" fontId="6" fillId="0" borderId="3" xfId="4" applyFont="1" applyBorder="1" applyAlignment="1">
      <alignment horizontal="center" vertical="center" wrapText="1"/>
    </xf>
    <xf numFmtId="0" fontId="6" fillId="0" borderId="6" xfId="4" applyFont="1" applyBorder="1" applyAlignment="1">
      <alignment horizontal="centerContinuous" vertical="center"/>
    </xf>
    <xf numFmtId="0" fontId="6" fillId="0" borderId="0" xfId="4" applyFont="1" applyAlignment="1">
      <alignment horizontal="centerContinuous" vertical="center"/>
    </xf>
    <xf numFmtId="0" fontId="6" fillId="0" borderId="6" xfId="4" applyFont="1" applyBorder="1" applyAlignment="1">
      <alignment horizontal="right" vertical="center"/>
    </xf>
    <xf numFmtId="0" fontId="6" fillId="0" borderId="0" xfId="4" applyFont="1" applyAlignment="1">
      <alignment horizontal="left" vertical="center"/>
    </xf>
    <xf numFmtId="0" fontId="6" fillId="0" borderId="4" xfId="4" applyFont="1" applyBorder="1" applyAlignment="1">
      <alignment horizontal="center" vertical="center" wrapText="1"/>
    </xf>
    <xf numFmtId="0" fontId="6" fillId="0" borderId="8" xfId="4" applyFont="1" applyBorder="1" applyAlignment="1">
      <alignment horizontal="center" vertical="center" wrapText="1"/>
    </xf>
    <xf numFmtId="0" fontId="6" fillId="0" borderId="9" xfId="4" applyFont="1" applyBorder="1" applyAlignment="1">
      <alignment horizontal="center" vertical="center" wrapText="1"/>
    </xf>
    <xf numFmtId="0" fontId="6" fillId="0" borderId="7" xfId="4" applyFont="1" applyBorder="1" applyAlignment="1">
      <alignment horizontal="distributed" vertical="center" justifyLastLine="1"/>
    </xf>
    <xf numFmtId="0" fontId="6" fillId="0" borderId="10" xfId="4" applyFont="1" applyBorder="1" applyAlignment="1">
      <alignment horizontal="center" vertical="center" wrapText="1"/>
    </xf>
    <xf numFmtId="178" fontId="6" fillId="0" borderId="0" xfId="4" applyNumberFormat="1" applyFont="1" applyAlignment="1">
      <alignment horizontal="right"/>
    </xf>
    <xf numFmtId="0" fontId="6" fillId="0" borderId="6" xfId="4" applyFont="1" applyBorder="1"/>
    <xf numFmtId="179" fontId="6" fillId="0" borderId="0" xfId="4" applyNumberFormat="1" applyFont="1"/>
    <xf numFmtId="49" fontId="6" fillId="0" borderId="6" xfId="4" applyNumberFormat="1" applyFont="1" applyBorder="1"/>
    <xf numFmtId="178" fontId="6" fillId="0" borderId="0" xfId="4" applyNumberFormat="1" applyFont="1"/>
    <xf numFmtId="178" fontId="9" fillId="0" borderId="0" xfId="4" applyNumberFormat="1" applyFont="1" applyAlignment="1">
      <alignment horizontal="right"/>
    </xf>
    <xf numFmtId="49" fontId="9" fillId="0" borderId="6" xfId="4" applyNumberFormat="1" applyFont="1" applyBorder="1"/>
    <xf numFmtId="179" fontId="9" fillId="0" borderId="0" xfId="4" applyNumberFormat="1" applyFont="1"/>
    <xf numFmtId="0" fontId="9" fillId="0" borderId="0" xfId="4" applyFont="1"/>
    <xf numFmtId="49" fontId="9" fillId="0" borderId="0" xfId="4" applyNumberFormat="1" applyFont="1"/>
    <xf numFmtId="49" fontId="9" fillId="0" borderId="5" xfId="4" applyNumberFormat="1" applyFont="1" applyBorder="1"/>
    <xf numFmtId="180" fontId="9" fillId="0" borderId="0" xfId="4" applyNumberFormat="1" applyFont="1"/>
    <xf numFmtId="0" fontId="9" fillId="0" borderId="6" xfId="4" applyFont="1" applyBorder="1" applyAlignment="1">
      <alignment horizontal="center"/>
    </xf>
    <xf numFmtId="0" fontId="9" fillId="0" borderId="5" xfId="4" applyFont="1" applyBorder="1" applyAlignment="1">
      <alignment horizontal="distributed"/>
    </xf>
    <xf numFmtId="180" fontId="9" fillId="0" borderId="0" xfId="4" applyNumberFormat="1" applyFont="1" applyAlignment="1">
      <alignment horizontal="right"/>
    </xf>
    <xf numFmtId="0" fontId="6" fillId="0" borderId="5" xfId="4" applyFont="1" applyBorder="1" applyAlignment="1">
      <alignment horizontal="distributed"/>
    </xf>
    <xf numFmtId="180" fontId="6" fillId="0" borderId="0" xfId="4" applyNumberFormat="1" applyFont="1"/>
    <xf numFmtId="0" fontId="6" fillId="0" borderId="6" xfId="4" applyFont="1" applyBorder="1" applyAlignment="1">
      <alignment horizontal="center"/>
    </xf>
    <xf numFmtId="181" fontId="6" fillId="0" borderId="0" xfId="4" applyNumberFormat="1" applyFont="1"/>
    <xf numFmtId="180" fontId="6" fillId="0" borderId="0" xfId="4" applyNumberFormat="1" applyFont="1" applyAlignment="1">
      <alignment horizontal="right"/>
    </xf>
    <xf numFmtId="181" fontId="6" fillId="0" borderId="0" xfId="5" applyNumberFormat="1" applyFont="1"/>
    <xf numFmtId="181" fontId="6" fillId="0" borderId="0" xfId="4" applyNumberFormat="1" applyFont="1" applyAlignment="1">
      <alignment horizontal="right"/>
    </xf>
    <xf numFmtId="180" fontId="6" fillId="0" borderId="6" xfId="4" applyNumberFormat="1" applyFont="1" applyBorder="1"/>
    <xf numFmtId="181" fontId="9" fillId="0" borderId="0" xfId="4" applyNumberFormat="1" applyFont="1" applyAlignment="1">
      <alignment horizontal="right"/>
    </xf>
    <xf numFmtId="0" fontId="6" fillId="0" borderId="11" xfId="4" applyFont="1" applyBorder="1" applyAlignment="1">
      <alignment horizontal="distributed"/>
    </xf>
    <xf numFmtId="180" fontId="6" fillId="0" borderId="12" xfId="4" applyNumberFormat="1" applyFont="1" applyBorder="1"/>
    <xf numFmtId="180" fontId="6" fillId="0" borderId="1" xfId="4" applyNumberFormat="1" applyFont="1" applyBorder="1"/>
    <xf numFmtId="178" fontId="6" fillId="0" borderId="1" xfId="4" applyNumberFormat="1" applyFont="1" applyBorder="1" applyAlignment="1">
      <alignment horizontal="right"/>
    </xf>
    <xf numFmtId="0" fontId="6" fillId="0" borderId="12" xfId="4" applyFont="1" applyBorder="1" applyAlignment="1">
      <alignment horizontal="center"/>
    </xf>
    <xf numFmtId="0" fontId="6" fillId="0" borderId="0" xfId="4" applyFont="1" applyAlignment="1">
      <alignment vertical="center"/>
    </xf>
    <xf numFmtId="0" fontId="6" fillId="0" borderId="5" xfId="4" applyFont="1" applyBorder="1" applyAlignment="1">
      <alignment horizontal="distributed" vertical="center"/>
    </xf>
    <xf numFmtId="178" fontId="6" fillId="0" borderId="0" xfId="4" applyNumberFormat="1" applyFont="1" applyAlignment="1">
      <alignment horizontal="right" vertical="center"/>
    </xf>
    <xf numFmtId="178" fontId="6" fillId="0" borderId="2" xfId="4" applyNumberFormat="1" applyFont="1" applyBorder="1" applyAlignment="1">
      <alignment horizontal="right" vertical="center"/>
    </xf>
    <xf numFmtId="0" fontId="6" fillId="0" borderId="0" xfId="4" applyFont="1" applyAlignment="1">
      <alignment horizontal="center" vertical="center"/>
    </xf>
    <xf numFmtId="178" fontId="8" fillId="2" borderId="0" xfId="4" applyNumberFormat="1" applyFont="1" applyFill="1" applyAlignment="1">
      <alignment vertical="center"/>
    </xf>
    <xf numFmtId="0" fontId="6" fillId="0" borderId="0" xfId="4" applyFont="1" applyAlignment="1">
      <alignment horizontal="distributed" vertical="center"/>
    </xf>
    <xf numFmtId="181" fontId="6" fillId="0" borderId="0" xfId="4" applyNumberFormat="1" applyFont="1" applyAlignment="1">
      <alignment horizontal="right" vertical="center"/>
    </xf>
    <xf numFmtId="0" fontId="6" fillId="2" borderId="0" xfId="4" applyFont="1" applyFill="1"/>
    <xf numFmtId="180" fontId="6" fillId="2" borderId="0" xfId="4" applyNumberFormat="1" applyFont="1" applyFill="1"/>
    <xf numFmtId="0" fontId="11" fillId="2" borderId="0" xfId="3" applyFill="1" applyAlignment="1">
      <alignment vertical="center"/>
    </xf>
    <xf numFmtId="180" fontId="1" fillId="2" borderId="0" xfId="4" applyNumberFormat="1" applyFill="1" applyAlignment="1">
      <alignment vertical="center"/>
    </xf>
    <xf numFmtId="0" fontId="1" fillId="2" borderId="0" xfId="4" applyFill="1" applyAlignment="1">
      <alignment vertical="center"/>
    </xf>
    <xf numFmtId="182" fontId="1" fillId="2" borderId="0" xfId="4" applyNumberFormat="1" applyFill="1" applyAlignment="1">
      <alignment vertical="center"/>
    </xf>
    <xf numFmtId="178" fontId="6" fillId="2" borderId="0" xfId="4" applyNumberFormat="1" applyFont="1" applyFill="1" applyAlignment="1">
      <alignment vertical="center"/>
    </xf>
    <xf numFmtId="179" fontId="9" fillId="2" borderId="0" xfId="4" applyNumberFormat="1" applyFont="1" applyFill="1" applyAlignment="1">
      <alignment vertical="center"/>
    </xf>
    <xf numFmtId="180" fontId="9" fillId="2" borderId="0" xfId="4" applyNumberFormat="1" applyFont="1" applyFill="1" applyAlignment="1">
      <alignment vertical="center"/>
    </xf>
    <xf numFmtId="0" fontId="6" fillId="2" borderId="0" xfId="4" applyFont="1" applyFill="1" applyAlignment="1">
      <alignment vertical="center"/>
    </xf>
    <xf numFmtId="180" fontId="6" fillId="2" borderId="0" xfId="4" applyNumberFormat="1" applyFont="1" applyFill="1" applyAlignment="1">
      <alignment vertical="center"/>
    </xf>
    <xf numFmtId="178" fontId="6" fillId="2" borderId="0" xfId="4" applyNumberFormat="1" applyFont="1" applyFill="1" applyAlignment="1">
      <alignment horizontal="right" vertical="center"/>
    </xf>
    <xf numFmtId="178" fontId="9" fillId="2" borderId="0" xfId="4" applyNumberFormat="1" applyFont="1" applyFill="1" applyAlignment="1">
      <alignment horizontal="right" vertical="center"/>
    </xf>
    <xf numFmtId="181" fontId="6" fillId="2" borderId="0" xfId="5" applyNumberFormat="1" applyFont="1" applyFill="1" applyAlignment="1">
      <alignment vertical="center"/>
    </xf>
    <xf numFmtId="181" fontId="6" fillId="2" borderId="0" xfId="4" applyNumberFormat="1" applyFont="1" applyFill="1" applyAlignment="1">
      <alignment horizontal="right" vertical="center"/>
    </xf>
    <xf numFmtId="181" fontId="9" fillId="2" borderId="0" xfId="4" applyNumberFormat="1" applyFont="1" applyFill="1" applyAlignment="1">
      <alignment horizontal="right" vertical="center"/>
    </xf>
    <xf numFmtId="180" fontId="6" fillId="2" borderId="12" xfId="4" applyNumberFormat="1" applyFont="1" applyFill="1" applyBorder="1" applyAlignment="1">
      <alignment vertical="center"/>
    </xf>
    <xf numFmtId="180" fontId="6" fillId="2" borderId="1" xfId="4" applyNumberFormat="1" applyFont="1" applyFill="1" applyBorder="1" applyAlignment="1">
      <alignment vertical="center"/>
    </xf>
    <xf numFmtId="178" fontId="6" fillId="2" borderId="1" xfId="4" applyNumberFormat="1" applyFont="1" applyFill="1" applyBorder="1" applyAlignment="1">
      <alignment horizontal="right" vertical="center"/>
    </xf>
    <xf numFmtId="0" fontId="2" fillId="0" borderId="0" xfId="5" applyFont="1" applyAlignment="1">
      <alignment horizontal="centerContinuous"/>
    </xf>
    <xf numFmtId="181" fontId="1" fillId="0" borderId="0" xfId="5" applyNumberFormat="1" applyAlignment="1">
      <alignment horizontal="centerContinuous"/>
    </xf>
    <xf numFmtId="0" fontId="1" fillId="0" borderId="0" xfId="5"/>
    <xf numFmtId="0" fontId="6" fillId="0" borderId="1" xfId="5" applyFont="1" applyBorder="1"/>
    <xf numFmtId="181" fontId="6" fillId="0" borderId="1" xfId="5" applyNumberFormat="1" applyFont="1" applyBorder="1"/>
    <xf numFmtId="181" fontId="6" fillId="0" borderId="1" xfId="5" applyNumberFormat="1" applyFont="1" applyBorder="1" applyAlignment="1">
      <alignment horizontal="right"/>
    </xf>
    <xf numFmtId="0" fontId="6" fillId="0" borderId="0" xfId="5" applyFont="1"/>
    <xf numFmtId="181" fontId="6" fillId="0" borderId="16" xfId="5" applyNumberFormat="1" applyFont="1" applyBorder="1" applyAlignment="1">
      <alignment horizontal="distributed" vertical="center" justifyLastLine="1"/>
    </xf>
    <xf numFmtId="181" fontId="6" fillId="0" borderId="17" xfId="5" applyNumberFormat="1" applyFont="1" applyBorder="1" applyAlignment="1">
      <alignment horizontal="distributed" vertical="center" justifyLastLine="1"/>
    </xf>
    <xf numFmtId="181" fontId="6" fillId="0" borderId="18" xfId="5" applyNumberFormat="1" applyFont="1" applyBorder="1" applyAlignment="1">
      <alignment horizontal="distributed" vertical="center" justifyLastLine="1"/>
    </xf>
    <xf numFmtId="181" fontId="6" fillId="0" borderId="16" xfId="5" applyNumberFormat="1" applyFont="1" applyBorder="1" applyAlignment="1">
      <alignment horizontal="distributed" vertical="center" justifyLastLine="1"/>
    </xf>
    <xf numFmtId="181" fontId="6" fillId="0" borderId="4" xfId="5" applyNumberFormat="1" applyFont="1" applyBorder="1" applyAlignment="1">
      <alignment horizontal="distributed" vertical="center" justifyLastLine="1"/>
    </xf>
    <xf numFmtId="181" fontId="6" fillId="0" borderId="19" xfId="5" applyNumberFormat="1" applyFont="1" applyBorder="1" applyAlignment="1">
      <alignment horizontal="distributed" vertical="center" justifyLastLine="1"/>
    </xf>
    <xf numFmtId="181" fontId="6" fillId="0" borderId="7" xfId="5" applyNumberFormat="1" applyFont="1" applyBorder="1" applyAlignment="1">
      <alignment horizontal="distributed" vertical="center" justifyLastLine="1"/>
    </xf>
    <xf numFmtId="181" fontId="6" fillId="0" borderId="19" xfId="5" applyNumberFormat="1" applyFont="1" applyBorder="1" applyAlignment="1">
      <alignment horizontal="distributed" vertical="center" justifyLastLine="1"/>
    </xf>
    <xf numFmtId="181" fontId="6" fillId="0" borderId="10" xfId="5" applyNumberFormat="1" applyFont="1" applyBorder="1" applyAlignment="1">
      <alignment horizontal="distributed" vertical="center" justifyLastLine="1"/>
    </xf>
    <xf numFmtId="49" fontId="6" fillId="0" borderId="5" xfId="1" applyNumberFormat="1" applyFont="1" applyBorder="1" applyAlignment="1">
      <alignment horizontal="center"/>
    </xf>
    <xf numFmtId="178" fontId="6" fillId="0" borderId="0" xfId="5" applyNumberFormat="1" applyFont="1" applyAlignment="1">
      <alignment horizontal="right"/>
    </xf>
    <xf numFmtId="181" fontId="6" fillId="0" borderId="0" xfId="5" applyNumberFormat="1" applyFont="1" applyAlignment="1">
      <alignment horizontal="right"/>
    </xf>
    <xf numFmtId="178" fontId="6" fillId="0" borderId="0" xfId="5" applyNumberFormat="1" applyFont="1"/>
    <xf numFmtId="49" fontId="9" fillId="0" borderId="5" xfId="1" applyNumberFormat="1" applyFont="1" applyBorder="1" applyAlignment="1">
      <alignment horizontal="center"/>
    </xf>
    <xf numFmtId="178" fontId="9" fillId="0" borderId="0" xfId="5" applyNumberFormat="1" applyFont="1"/>
    <xf numFmtId="181" fontId="9" fillId="0" borderId="0" xfId="5" applyNumberFormat="1" applyFont="1"/>
    <xf numFmtId="0" fontId="9" fillId="0" borderId="0" xfId="5" applyFont="1"/>
    <xf numFmtId="179" fontId="9" fillId="0" borderId="0" xfId="5" applyNumberFormat="1" applyFont="1"/>
    <xf numFmtId="182" fontId="9" fillId="0" borderId="0" xfId="5" applyNumberFormat="1" applyFont="1"/>
    <xf numFmtId="49" fontId="9" fillId="0" borderId="5" xfId="5" applyNumberFormat="1" applyFont="1" applyBorder="1"/>
    <xf numFmtId="0" fontId="9" fillId="0" borderId="5" xfId="5" applyFont="1" applyBorder="1" applyAlignment="1">
      <alignment horizontal="distributed"/>
    </xf>
    <xf numFmtId="183" fontId="9" fillId="0" borderId="0" xfId="5" applyNumberFormat="1" applyFont="1"/>
    <xf numFmtId="0" fontId="6" fillId="0" borderId="5" xfId="5" applyFont="1" applyBorder="1" applyAlignment="1">
      <alignment horizontal="distributed"/>
    </xf>
    <xf numFmtId="179" fontId="6" fillId="0" borderId="0" xfId="5" applyNumberFormat="1" applyFont="1"/>
    <xf numFmtId="0" fontId="6" fillId="0" borderId="11" xfId="5" applyFont="1" applyBorder="1" applyAlignment="1">
      <alignment horizontal="distributed"/>
    </xf>
    <xf numFmtId="178" fontId="6" fillId="0" borderId="12" xfId="5" applyNumberFormat="1" applyFont="1" applyBorder="1"/>
    <xf numFmtId="178" fontId="6" fillId="0" borderId="1" xfId="5" applyNumberFormat="1" applyFont="1" applyBorder="1"/>
    <xf numFmtId="0" fontId="6" fillId="2" borderId="0" xfId="5" applyFont="1" applyFill="1" applyAlignment="1">
      <alignment vertical="center"/>
    </xf>
    <xf numFmtId="178" fontId="6" fillId="2" borderId="0" xfId="5" applyNumberFormat="1" applyFont="1" applyFill="1" applyAlignment="1">
      <alignment vertical="center"/>
    </xf>
    <xf numFmtId="0" fontId="8" fillId="2" borderId="0" xfId="5" applyFont="1" applyFill="1" applyAlignment="1">
      <alignment vertical="center"/>
    </xf>
    <xf numFmtId="181" fontId="1" fillId="2" borderId="0" xfId="5" applyNumberFormat="1" applyFill="1" applyAlignment="1">
      <alignment vertical="center"/>
    </xf>
    <xf numFmtId="0" fontId="1" fillId="2" borderId="0" xfId="5" applyFill="1" applyAlignment="1">
      <alignment vertical="center"/>
    </xf>
    <xf numFmtId="0" fontId="2" fillId="2" borderId="0" xfId="2" applyFont="1" applyFill="1" applyAlignment="1">
      <alignment horizontal="center"/>
    </xf>
    <xf numFmtId="0" fontId="12" fillId="2" borderId="0" xfId="2" applyFont="1" applyFill="1"/>
    <xf numFmtId="0" fontId="11" fillId="2" borderId="0" xfId="3" applyFill="1"/>
    <xf numFmtId="0" fontId="6" fillId="2" borderId="1" xfId="2" applyFont="1" applyFill="1" applyBorder="1"/>
    <xf numFmtId="0" fontId="6" fillId="2" borderId="1" xfId="2" applyFont="1" applyFill="1" applyBorder="1" applyAlignment="1">
      <alignment horizontal="right"/>
    </xf>
    <xf numFmtId="0" fontId="6" fillId="2" borderId="20" xfId="2" applyFont="1" applyFill="1" applyBorder="1" applyAlignment="1">
      <alignment horizontal="center" vertical="center"/>
    </xf>
    <xf numFmtId="0" fontId="6" fillId="2" borderId="18" xfId="2" applyFont="1" applyFill="1" applyBorder="1" applyAlignment="1">
      <alignment horizontal="center" vertical="center"/>
    </xf>
    <xf numFmtId="0" fontId="6" fillId="2" borderId="10" xfId="2" applyFont="1" applyFill="1" applyBorder="1" applyAlignment="1">
      <alignment horizontal="center" vertical="center"/>
    </xf>
    <xf numFmtId="0" fontId="6" fillId="2" borderId="19" xfId="2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/>
    </xf>
    <xf numFmtId="49" fontId="6" fillId="2" borderId="0" xfId="2" quotePrefix="1" applyNumberFormat="1" applyFont="1" applyFill="1" applyAlignment="1">
      <alignment horizontal="center"/>
    </xf>
    <xf numFmtId="49" fontId="6" fillId="2" borderId="5" xfId="2" quotePrefix="1" applyNumberFormat="1" applyFont="1" applyFill="1" applyBorder="1" applyAlignment="1">
      <alignment horizontal="center"/>
    </xf>
    <xf numFmtId="176" fontId="6" fillId="2" borderId="6" xfId="2" applyNumberFormat="1" applyFont="1" applyFill="1" applyBorder="1"/>
    <xf numFmtId="49" fontId="9" fillId="2" borderId="0" xfId="2" quotePrefix="1" applyNumberFormat="1" applyFont="1" applyFill="1" applyAlignment="1">
      <alignment horizontal="center"/>
    </xf>
    <xf numFmtId="49" fontId="9" fillId="2" borderId="5" xfId="2" quotePrefix="1" applyNumberFormat="1" applyFont="1" applyFill="1" applyBorder="1" applyAlignment="1">
      <alignment horizontal="center"/>
    </xf>
    <xf numFmtId="176" fontId="9" fillId="2" borderId="6" xfId="2" applyNumberFormat="1" applyFont="1" applyFill="1" applyBorder="1"/>
    <xf numFmtId="0" fontId="13" fillId="2" borderId="0" xfId="2" applyFont="1" applyFill="1"/>
    <xf numFmtId="49" fontId="6" fillId="2" borderId="0" xfId="2" applyNumberFormat="1" applyFont="1" applyFill="1"/>
    <xf numFmtId="49" fontId="9" fillId="2" borderId="0" xfId="2" applyNumberFormat="1" applyFont="1" applyFill="1"/>
    <xf numFmtId="176" fontId="9" fillId="2" borderId="6" xfId="2" applyNumberFormat="1" applyFont="1" applyFill="1" applyBorder="1" applyAlignment="1">
      <alignment horizontal="right"/>
    </xf>
    <xf numFmtId="176" fontId="9" fillId="2" borderId="0" xfId="2" applyNumberFormat="1" applyFont="1" applyFill="1" applyAlignment="1">
      <alignment horizontal="right"/>
    </xf>
    <xf numFmtId="0" fontId="9" fillId="2" borderId="0" xfId="2" applyFont="1" applyFill="1" applyAlignment="1">
      <alignment horizontal="distributed"/>
    </xf>
    <xf numFmtId="0" fontId="9" fillId="2" borderId="0" xfId="2" applyFont="1" applyFill="1" applyAlignment="1">
      <alignment horizontal="distributed"/>
    </xf>
    <xf numFmtId="0" fontId="13" fillId="2" borderId="5" xfId="2" applyFont="1" applyFill="1" applyBorder="1"/>
    <xf numFmtId="0" fontId="6" fillId="2" borderId="0" xfId="2" applyFont="1" applyFill="1" applyAlignment="1">
      <alignment horizontal="distributed"/>
    </xf>
    <xf numFmtId="0" fontId="6" fillId="2" borderId="0" xfId="2" applyFont="1" applyFill="1" applyAlignment="1">
      <alignment horizontal="distributed"/>
    </xf>
    <xf numFmtId="0" fontId="12" fillId="2" borderId="5" xfId="2" applyFont="1" applyFill="1" applyBorder="1"/>
    <xf numFmtId="176" fontId="6" fillId="2" borderId="0" xfId="6" applyNumberFormat="1" applyFont="1" applyFill="1" applyAlignment="1">
      <alignment horizontal="right"/>
    </xf>
    <xf numFmtId="0" fontId="6" fillId="2" borderId="0" xfId="2" applyFont="1" applyFill="1" applyAlignment="1">
      <alignment horizontal="center"/>
    </xf>
    <xf numFmtId="0" fontId="6" fillId="2" borderId="2" xfId="2" applyFont="1" applyFill="1" applyBorder="1" applyAlignment="1">
      <alignment vertical="center"/>
    </xf>
    <xf numFmtId="176" fontId="6" fillId="2" borderId="2" xfId="2" applyNumberFormat="1" applyFont="1" applyFill="1" applyBorder="1" applyAlignment="1">
      <alignment vertical="center"/>
    </xf>
    <xf numFmtId="0" fontId="12" fillId="2" borderId="0" xfId="2" applyFont="1" applyFill="1" applyAlignment="1">
      <alignment vertical="center"/>
    </xf>
    <xf numFmtId="176" fontId="12" fillId="2" borderId="0" xfId="2" applyNumberFormat="1" applyFont="1" applyFill="1" applyAlignment="1">
      <alignment vertical="center"/>
    </xf>
    <xf numFmtId="176" fontId="12" fillId="2" borderId="0" xfId="2" applyNumberFormat="1" applyFont="1" applyFill="1"/>
    <xf numFmtId="176" fontId="12" fillId="2" borderId="0" xfId="2" applyNumberFormat="1" applyFont="1" applyFill="1" applyAlignment="1">
      <alignment horizontal="right"/>
    </xf>
    <xf numFmtId="0" fontId="6" fillId="2" borderId="21" xfId="2" applyFont="1" applyFill="1" applyBorder="1" applyAlignment="1">
      <alignment horizontal="center" vertical="center"/>
    </xf>
    <xf numFmtId="0" fontId="6" fillId="2" borderId="17" xfId="2" applyFont="1" applyFill="1" applyBorder="1" applyAlignment="1">
      <alignment horizontal="center" vertical="center"/>
    </xf>
    <xf numFmtId="184" fontId="6" fillId="2" borderId="0" xfId="2" applyNumberFormat="1" applyFont="1" applyFill="1" applyAlignment="1">
      <alignment horizontal="right"/>
    </xf>
    <xf numFmtId="184" fontId="6" fillId="2" borderId="0" xfId="2" applyNumberFormat="1" applyFont="1" applyFill="1"/>
    <xf numFmtId="0" fontId="6" fillId="2" borderId="5" xfId="2" applyFont="1" applyFill="1" applyBorder="1" applyAlignment="1">
      <alignment horizontal="center"/>
    </xf>
    <xf numFmtId="184" fontId="12" fillId="2" borderId="0" xfId="2" applyNumberFormat="1" applyFont="1" applyFill="1" applyAlignment="1">
      <alignment vertical="center"/>
    </xf>
    <xf numFmtId="0" fontId="2" fillId="2" borderId="0" xfId="2" applyFont="1" applyFill="1" applyAlignment="1">
      <alignment horizontal="left" vertical="center"/>
    </xf>
    <xf numFmtId="0" fontId="6" fillId="2" borderId="0" xfId="2" applyFont="1" applyFill="1" applyAlignment="1">
      <alignment vertical="center"/>
    </xf>
    <xf numFmtId="0" fontId="2" fillId="2" borderId="0" xfId="2" applyFont="1" applyFill="1" applyAlignment="1">
      <alignment horizontal="right" vertical="center"/>
    </xf>
    <xf numFmtId="0" fontId="6" fillId="2" borderId="0" xfId="2" applyFont="1" applyFill="1" applyAlignment="1">
      <alignment horizontal="right" vertical="center"/>
    </xf>
    <xf numFmtId="0" fontId="6" fillId="2" borderId="3" xfId="2" applyFont="1" applyFill="1" applyBorder="1" applyAlignment="1">
      <alignment horizontal="center" vertical="center" textRotation="255"/>
    </xf>
    <xf numFmtId="0" fontId="6" fillId="2" borderId="17" xfId="2" applyFont="1" applyFill="1" applyBorder="1" applyAlignment="1">
      <alignment horizontal="center" vertical="center"/>
    </xf>
    <xf numFmtId="0" fontId="6" fillId="2" borderId="16" xfId="2" applyFont="1" applyFill="1" applyBorder="1" applyAlignment="1">
      <alignment horizontal="center" vertical="center" textRotation="255"/>
    </xf>
    <xf numFmtId="0" fontId="6" fillId="2" borderId="20" xfId="2" applyFont="1" applyFill="1" applyBorder="1" applyAlignment="1">
      <alignment vertical="center"/>
    </xf>
    <xf numFmtId="0" fontId="6" fillId="2" borderId="5" xfId="2" applyFont="1" applyFill="1" applyBorder="1" applyAlignment="1">
      <alignment horizontal="center" vertical="center" textRotation="255"/>
    </xf>
    <xf numFmtId="0" fontId="6" fillId="2" borderId="13" xfId="2" applyFont="1" applyFill="1" applyBorder="1" applyAlignment="1">
      <alignment horizontal="center" vertical="center" textRotation="255"/>
    </xf>
    <xf numFmtId="0" fontId="6" fillId="2" borderId="15" xfId="2" applyFont="1" applyFill="1" applyBorder="1" applyAlignment="1">
      <alignment horizontal="center" vertical="center" textRotation="255" wrapText="1"/>
    </xf>
    <xf numFmtId="0" fontId="6" fillId="2" borderId="22" xfId="2" applyFont="1" applyFill="1" applyBorder="1" applyAlignment="1">
      <alignment horizontal="center" vertical="center" textRotation="255"/>
    </xf>
    <xf numFmtId="0" fontId="6" fillId="2" borderId="23" xfId="2" applyFont="1" applyFill="1" applyBorder="1" applyAlignment="1">
      <alignment horizontal="center" vertical="distributed" textRotation="255" justifyLastLine="1"/>
    </xf>
    <xf numFmtId="0" fontId="6" fillId="2" borderId="24" xfId="2" applyFont="1" applyFill="1" applyBorder="1" applyAlignment="1">
      <alignment horizontal="center" vertical="center"/>
    </xf>
    <xf numFmtId="0" fontId="6" fillId="2" borderId="25" xfId="2" applyFont="1" applyFill="1" applyBorder="1" applyAlignment="1">
      <alignment horizontal="center" vertical="center"/>
    </xf>
    <xf numFmtId="0" fontId="6" fillId="2" borderId="26" xfId="2" applyFont="1" applyFill="1" applyBorder="1" applyAlignment="1">
      <alignment horizontal="center" vertical="center"/>
    </xf>
    <xf numFmtId="0" fontId="6" fillId="2" borderId="23" xfId="2" applyFont="1" applyFill="1" applyBorder="1" applyAlignment="1">
      <alignment horizontal="center" vertical="center" textRotation="255"/>
    </xf>
    <xf numFmtId="0" fontId="6" fillId="2" borderId="23" xfId="2" applyFont="1" applyFill="1" applyBorder="1" applyAlignment="1">
      <alignment horizontal="distributed" vertical="distributed" textRotation="255" justifyLastLine="1"/>
    </xf>
    <xf numFmtId="0" fontId="6" fillId="2" borderId="6" xfId="2" applyFont="1" applyFill="1" applyBorder="1" applyAlignment="1">
      <alignment horizontal="center" vertical="center" textRotation="255"/>
    </xf>
    <xf numFmtId="0" fontId="6" fillId="2" borderId="0" xfId="2" applyFont="1" applyFill="1" applyAlignment="1">
      <alignment horizontal="center" vertical="center" textRotation="255" wrapText="1"/>
    </xf>
    <xf numFmtId="0" fontId="6" fillId="2" borderId="22" xfId="2" applyFont="1" applyFill="1" applyBorder="1" applyAlignment="1">
      <alignment horizontal="center" vertical="distributed" textRotation="255" justifyLastLine="1"/>
    </xf>
    <xf numFmtId="0" fontId="6" fillId="2" borderId="24" xfId="2" applyFont="1" applyFill="1" applyBorder="1" applyAlignment="1">
      <alignment horizontal="center" vertical="center" wrapText="1"/>
    </xf>
    <xf numFmtId="0" fontId="6" fillId="2" borderId="22" xfId="2" applyFont="1" applyFill="1" applyBorder="1" applyAlignment="1">
      <alignment horizontal="distributed" vertical="distributed" textRotation="255" justifyLastLine="1"/>
    </xf>
    <xf numFmtId="0" fontId="6" fillId="2" borderId="13" xfId="2" applyFont="1" applyFill="1" applyBorder="1" applyAlignment="1">
      <alignment horizontal="center" vertical="distributed" textRotation="255" justifyLastLine="1"/>
    </xf>
    <xf numFmtId="0" fontId="6" fillId="2" borderId="19" xfId="2" applyFont="1" applyFill="1" applyBorder="1" applyAlignment="1">
      <alignment horizontal="center" vertical="center" textRotation="255"/>
    </xf>
    <xf numFmtId="0" fontId="6" fillId="2" borderId="19" xfId="2" applyFont="1" applyFill="1" applyBorder="1" applyAlignment="1">
      <alignment horizontal="center" vertical="distributed" textRotation="255" justifyLastLine="1"/>
    </xf>
    <xf numFmtId="0" fontId="6" fillId="2" borderId="24" xfId="2" applyFont="1" applyFill="1" applyBorder="1" applyAlignment="1">
      <alignment horizontal="distributed" vertical="center" wrapText="1" justifyLastLine="1"/>
    </xf>
    <xf numFmtId="0" fontId="14" fillId="2" borderId="26" xfId="3" applyFont="1" applyFill="1" applyBorder="1" applyAlignment="1">
      <alignment horizontal="distributed" vertical="center" wrapText="1" justifyLastLine="1"/>
    </xf>
    <xf numFmtId="0" fontId="6" fillId="2" borderId="19" xfId="2" applyFont="1" applyFill="1" applyBorder="1" applyAlignment="1">
      <alignment horizontal="distributed" vertical="distributed" textRotation="255" justifyLastLine="1"/>
    </xf>
    <xf numFmtId="0" fontId="6" fillId="2" borderId="6" xfId="2" applyFont="1" applyFill="1" applyBorder="1" applyAlignment="1">
      <alignment horizontal="center" vertical="distributed" textRotation="255" justifyLastLine="1"/>
    </xf>
    <xf numFmtId="0" fontId="6" fillId="2" borderId="10" xfId="2" applyFont="1" applyFill="1" applyBorder="1" applyAlignment="1">
      <alignment horizontal="center" vertical="distributed" textRotation="255" justifyLastLine="1"/>
    </xf>
    <xf numFmtId="0" fontId="6" fillId="2" borderId="14" xfId="2" applyFont="1" applyFill="1" applyBorder="1" applyAlignment="1">
      <alignment horizontal="center" vertical="center" wrapText="1"/>
    </xf>
    <xf numFmtId="0" fontId="6" fillId="2" borderId="13" xfId="2" applyFont="1" applyFill="1" applyBorder="1" applyAlignment="1">
      <alignment vertical="center"/>
    </xf>
    <xf numFmtId="0" fontId="6" fillId="2" borderId="15" xfId="2" applyFont="1" applyFill="1" applyBorder="1" applyAlignment="1">
      <alignment vertical="center"/>
    </xf>
    <xf numFmtId="0" fontId="6" fillId="2" borderId="14" xfId="2" applyFont="1" applyFill="1" applyBorder="1" applyAlignment="1">
      <alignment vertical="center"/>
    </xf>
    <xf numFmtId="0" fontId="6" fillId="2" borderId="22" xfId="2" applyFont="1" applyFill="1" applyBorder="1" applyAlignment="1">
      <alignment horizontal="center" vertical="center"/>
    </xf>
    <xf numFmtId="185" fontId="6" fillId="2" borderId="0" xfId="2" applyNumberFormat="1" applyFont="1" applyFill="1" applyAlignment="1">
      <alignment horizontal="right" vertical="center"/>
    </xf>
    <xf numFmtId="176" fontId="6" fillId="2" borderId="0" xfId="2" applyNumberFormat="1" applyFont="1" applyFill="1" applyAlignment="1">
      <alignment vertical="center"/>
    </xf>
    <xf numFmtId="2" fontId="6" fillId="2" borderId="0" xfId="2" applyNumberFormat="1" applyFont="1" applyFill="1" applyAlignment="1">
      <alignment horizontal="center" vertical="center"/>
    </xf>
    <xf numFmtId="186" fontId="6" fillId="2" borderId="0" xfId="2" applyNumberFormat="1" applyFont="1" applyFill="1" applyAlignment="1">
      <alignment horizontal="right" vertical="center"/>
    </xf>
    <xf numFmtId="186" fontId="6" fillId="2" borderId="0" xfId="2" applyNumberFormat="1" applyFont="1" applyFill="1" applyAlignment="1">
      <alignment horizontal="right" vertical="center"/>
    </xf>
    <xf numFmtId="176" fontId="6" fillId="2" borderId="15" xfId="2" applyNumberFormat="1" applyFont="1" applyFill="1" applyBorder="1" applyAlignment="1">
      <alignment vertical="center"/>
    </xf>
    <xf numFmtId="2" fontId="6" fillId="2" borderId="0" xfId="2" applyNumberFormat="1" applyFont="1" applyFill="1" applyAlignment="1">
      <alignment horizontal="right" vertical="center"/>
    </xf>
    <xf numFmtId="186" fontId="6" fillId="2" borderId="15" xfId="2" applyNumberFormat="1" applyFont="1" applyFill="1" applyBorder="1" applyAlignment="1">
      <alignment horizontal="right" vertical="center"/>
    </xf>
    <xf numFmtId="0" fontId="6" fillId="2" borderId="5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vertical="center"/>
    </xf>
    <xf numFmtId="0" fontId="6" fillId="2" borderId="0" xfId="2" applyFont="1" applyFill="1" applyAlignment="1">
      <alignment vertical="center"/>
    </xf>
    <xf numFmtId="0" fontId="6" fillId="2" borderId="5" xfId="2" applyFont="1" applyFill="1" applyBorder="1" applyAlignment="1">
      <alignment vertical="center"/>
    </xf>
    <xf numFmtId="0" fontId="6" fillId="2" borderId="6" xfId="2" applyFont="1" applyFill="1" applyBorder="1" applyAlignment="1">
      <alignment vertical="center"/>
    </xf>
    <xf numFmtId="0" fontId="6" fillId="2" borderId="22" xfId="2" applyFont="1" applyFill="1" applyBorder="1" applyAlignment="1">
      <alignment vertical="center"/>
    </xf>
    <xf numFmtId="0" fontId="6" fillId="2" borderId="0" xfId="2" applyFont="1" applyFill="1" applyAlignment="1">
      <alignment horizontal="center" vertical="center"/>
    </xf>
    <xf numFmtId="185" fontId="6" fillId="2" borderId="0" xfId="2" applyNumberFormat="1" applyFont="1" applyFill="1" applyAlignment="1">
      <alignment vertical="center"/>
    </xf>
    <xf numFmtId="186" fontId="6" fillId="2" borderId="0" xfId="2" applyNumberFormat="1" applyFont="1" applyFill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185" fontId="6" fillId="2" borderId="2" xfId="2" applyNumberFormat="1" applyFont="1" applyFill="1" applyBorder="1" applyAlignment="1">
      <alignment vertical="center"/>
    </xf>
    <xf numFmtId="2" fontId="6" fillId="2" borderId="2" xfId="2" applyNumberFormat="1" applyFont="1" applyFill="1" applyBorder="1" applyAlignment="1">
      <alignment horizontal="center" vertical="center"/>
    </xf>
    <xf numFmtId="186" fontId="6" fillId="2" borderId="2" xfId="2" applyNumberFormat="1" applyFont="1" applyFill="1" applyBorder="1" applyAlignment="1">
      <alignment horizontal="center" vertical="center"/>
    </xf>
    <xf numFmtId="0" fontId="8" fillId="2" borderId="0" xfId="2" applyFont="1" applyFill="1" applyAlignment="1">
      <alignment horizontal="left" vertical="center"/>
    </xf>
    <xf numFmtId="2" fontId="6" fillId="2" borderId="0" xfId="2" applyNumberFormat="1" applyFont="1" applyFill="1" applyAlignment="1">
      <alignment horizontal="center" vertical="center"/>
    </xf>
    <xf numFmtId="0" fontId="8" fillId="2" borderId="0" xfId="2" applyFont="1" applyFill="1" applyAlignment="1">
      <alignment horizontal="left" vertical="center"/>
    </xf>
    <xf numFmtId="0" fontId="8" fillId="2" borderId="0" xfId="2" applyFont="1" applyFill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0" fontId="6" fillId="2" borderId="23" xfId="2" applyFont="1" applyFill="1" applyBorder="1" applyAlignment="1">
      <alignment horizontal="center" vertical="center"/>
    </xf>
    <xf numFmtId="185" fontId="6" fillId="2" borderId="13" xfId="2" applyNumberFormat="1" applyFont="1" applyFill="1" applyBorder="1" applyAlignment="1">
      <alignment horizontal="center" vertical="center"/>
    </xf>
    <xf numFmtId="185" fontId="6" fillId="2" borderId="15" xfId="2" applyNumberFormat="1" applyFont="1" applyFill="1" applyBorder="1" applyAlignment="1">
      <alignment horizontal="center" vertical="center"/>
    </xf>
    <xf numFmtId="0" fontId="6" fillId="2" borderId="0" xfId="2" applyFont="1" applyFill="1" applyAlignment="1">
      <alignment horizontal="right" vertical="center"/>
    </xf>
    <xf numFmtId="2" fontId="6" fillId="2" borderId="0" xfId="2" applyNumberFormat="1" applyFont="1" applyFill="1" applyAlignment="1">
      <alignment horizontal="right" vertical="center"/>
    </xf>
    <xf numFmtId="186" fontId="6" fillId="2" borderId="15" xfId="2" applyNumberFormat="1" applyFont="1" applyFill="1" applyBorder="1" applyAlignment="1">
      <alignment horizontal="right" vertical="center"/>
    </xf>
    <xf numFmtId="2" fontId="6" fillId="2" borderId="15" xfId="2" applyNumberFormat="1" applyFont="1" applyFill="1" applyBorder="1" applyAlignment="1">
      <alignment horizontal="right" vertical="center"/>
    </xf>
    <xf numFmtId="185" fontId="6" fillId="2" borderId="0" xfId="2" applyNumberFormat="1" applyFont="1" applyFill="1" applyAlignment="1">
      <alignment horizontal="center" vertical="center"/>
    </xf>
    <xf numFmtId="0" fontId="6" fillId="2" borderId="5" xfId="2" applyFont="1" applyFill="1" applyBorder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6" fillId="2" borderId="0" xfId="2" applyFont="1" applyFill="1" applyAlignment="1">
      <alignment vertical="center" wrapText="1"/>
    </xf>
    <xf numFmtId="0" fontId="6" fillId="2" borderId="6" xfId="2" applyFont="1" applyFill="1" applyBorder="1" applyAlignment="1">
      <alignment vertical="center" wrapText="1"/>
    </xf>
    <xf numFmtId="0" fontId="6" fillId="2" borderId="0" xfId="2" applyFont="1" applyFill="1" applyAlignment="1">
      <alignment vertical="center" wrapText="1"/>
    </xf>
    <xf numFmtId="0" fontId="6" fillId="2" borderId="5" xfId="2" applyFont="1" applyFill="1" applyBorder="1" applyAlignment="1">
      <alignment vertical="center" wrapText="1"/>
    </xf>
    <xf numFmtId="176" fontId="6" fillId="2" borderId="0" xfId="2" applyNumberFormat="1" applyFont="1" applyFill="1" applyAlignment="1">
      <alignment horizontal="center" vertical="center"/>
    </xf>
    <xf numFmtId="3" fontId="6" fillId="2" borderId="0" xfId="2" applyNumberFormat="1" applyFont="1" applyFill="1" applyAlignment="1">
      <alignment horizontal="center" vertical="center"/>
    </xf>
    <xf numFmtId="184" fontId="6" fillId="2" borderId="0" xfId="2" applyNumberFormat="1" applyFont="1" applyFill="1" applyAlignment="1">
      <alignment vertical="center"/>
    </xf>
    <xf numFmtId="0" fontId="6" fillId="2" borderId="6" xfId="2" applyFont="1" applyFill="1" applyBorder="1" applyAlignment="1">
      <alignment vertical="center" wrapText="1"/>
    </xf>
    <xf numFmtId="0" fontId="6" fillId="2" borderId="5" xfId="2" applyFont="1" applyFill="1" applyBorder="1" applyAlignment="1">
      <alignment vertical="center" wrapText="1"/>
    </xf>
    <xf numFmtId="0" fontId="6" fillId="2" borderId="11" xfId="2" applyFont="1" applyFill="1" applyBorder="1" applyAlignment="1">
      <alignment horizontal="center" vertical="center" wrapText="1"/>
    </xf>
    <xf numFmtId="0" fontId="6" fillId="2" borderId="12" xfId="2" applyFont="1" applyFill="1" applyBorder="1" applyAlignment="1">
      <alignment vertical="center" wrapText="1"/>
    </xf>
    <xf numFmtId="0" fontId="6" fillId="2" borderId="1" xfId="2" applyFont="1" applyFill="1" applyBorder="1" applyAlignment="1">
      <alignment vertical="center" wrapText="1"/>
    </xf>
    <xf numFmtId="0" fontId="6" fillId="2" borderId="11" xfId="2" applyFont="1" applyFill="1" applyBorder="1" applyAlignment="1">
      <alignment vertical="center" wrapText="1"/>
    </xf>
    <xf numFmtId="0" fontId="6" fillId="2" borderId="27" xfId="2" applyFont="1" applyFill="1" applyBorder="1" applyAlignment="1">
      <alignment horizontal="center" vertical="center"/>
    </xf>
    <xf numFmtId="185" fontId="6" fillId="2" borderId="1" xfId="2" applyNumberFormat="1" applyFont="1" applyFill="1" applyBorder="1" applyAlignment="1">
      <alignment horizontal="center" vertical="center"/>
    </xf>
    <xf numFmtId="176" fontId="6" fillId="2" borderId="1" xfId="2" applyNumberFormat="1" applyFont="1" applyFill="1" applyBorder="1" applyAlignment="1">
      <alignment vertical="center"/>
    </xf>
    <xf numFmtId="2" fontId="6" fillId="2" borderId="1" xfId="2" applyNumberFormat="1" applyFont="1" applyFill="1" applyBorder="1" applyAlignment="1">
      <alignment horizontal="right" vertical="center"/>
    </xf>
    <xf numFmtId="0" fontId="6" fillId="2" borderId="1" xfId="2" applyFont="1" applyFill="1" applyBorder="1" applyAlignment="1">
      <alignment horizontal="right" vertical="center"/>
    </xf>
    <xf numFmtId="186" fontId="6" fillId="2" borderId="1" xfId="2" applyNumberFormat="1" applyFont="1" applyFill="1" applyBorder="1" applyAlignment="1">
      <alignment horizontal="right" vertical="center"/>
    </xf>
    <xf numFmtId="2" fontId="6" fillId="2" borderId="1" xfId="2" applyNumberFormat="1" applyFont="1" applyFill="1" applyBorder="1" applyAlignment="1">
      <alignment horizontal="center" vertical="center"/>
    </xf>
    <xf numFmtId="0" fontId="1" fillId="0" borderId="0" xfId="2"/>
    <xf numFmtId="0" fontId="2" fillId="0" borderId="0" xfId="2" applyFont="1"/>
    <xf numFmtId="0" fontId="2" fillId="0" borderId="0" xfId="2" applyFont="1" applyAlignment="1">
      <alignment horizontal="center"/>
    </xf>
    <xf numFmtId="0" fontId="1" fillId="0" borderId="1" xfId="2" applyBorder="1"/>
    <xf numFmtId="0" fontId="8" fillId="0" borderId="1" xfId="2" applyFont="1" applyBorder="1"/>
    <xf numFmtId="0" fontId="6" fillId="0" borderId="1" xfId="2" applyFont="1" applyBorder="1" applyAlignment="1">
      <alignment horizontal="right"/>
    </xf>
    <xf numFmtId="0" fontId="6" fillId="0" borderId="2" xfId="2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0" fontId="6" fillId="0" borderId="16" xfId="2" applyFont="1" applyBorder="1" applyAlignment="1">
      <alignment horizontal="center" vertical="center"/>
    </xf>
    <xf numFmtId="176" fontId="6" fillId="0" borderId="4" xfId="2" applyNumberFormat="1" applyFont="1" applyBorder="1" applyAlignment="1">
      <alignment horizontal="center" vertical="center"/>
    </xf>
    <xf numFmtId="0" fontId="6" fillId="0" borderId="8" xfId="2" applyFont="1" applyBorder="1" applyAlignment="1">
      <alignment horizontal="distributed" vertical="top" justifyLastLine="1"/>
    </xf>
    <xf numFmtId="0" fontId="6" fillId="0" borderId="9" xfId="2" applyFont="1" applyBorder="1" applyAlignment="1">
      <alignment horizontal="distributed" vertical="top" justifyLastLine="1"/>
    </xf>
    <xf numFmtId="0" fontId="6" fillId="0" borderId="19" xfId="2" applyFont="1" applyBorder="1" applyAlignment="1">
      <alignment horizontal="center" vertical="center"/>
    </xf>
    <xf numFmtId="176" fontId="6" fillId="0" borderId="10" xfId="2" applyNumberFormat="1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 textRotation="255"/>
    </xf>
    <xf numFmtId="0" fontId="6" fillId="0" borderId="23" xfId="2" quotePrefix="1" applyFont="1" applyBorder="1" applyAlignment="1">
      <alignment horizontal="distributed"/>
    </xf>
    <xf numFmtId="176" fontId="6" fillId="0" borderId="0" xfId="2" applyNumberFormat="1" applyFont="1"/>
    <xf numFmtId="0" fontId="6" fillId="0" borderId="5" xfId="2" applyFont="1" applyBorder="1" applyAlignment="1">
      <alignment horizontal="center" vertical="center" textRotation="255"/>
    </xf>
    <xf numFmtId="0" fontId="6" fillId="0" borderId="22" xfId="2" applyFont="1" applyBorder="1" applyAlignment="1">
      <alignment horizontal="distributed"/>
    </xf>
    <xf numFmtId="0" fontId="6" fillId="0" borderId="9" xfId="2" applyFont="1" applyBorder="1" applyAlignment="1">
      <alignment horizontal="center" vertical="center" textRotation="255"/>
    </xf>
    <xf numFmtId="0" fontId="9" fillId="0" borderId="19" xfId="2" applyFont="1" applyBorder="1" applyAlignment="1">
      <alignment horizontal="distributed"/>
    </xf>
    <xf numFmtId="176" fontId="9" fillId="0" borderId="8" xfId="2" applyNumberFormat="1" applyFont="1" applyBorder="1"/>
    <xf numFmtId="176" fontId="9" fillId="0" borderId="8" xfId="2" applyNumberFormat="1" applyFont="1" applyBorder="1" applyAlignment="1">
      <alignment horizontal="right"/>
    </xf>
    <xf numFmtId="176" fontId="10" fillId="0" borderId="0" xfId="2" applyNumberFormat="1" applyFont="1"/>
    <xf numFmtId="0" fontId="10" fillId="0" borderId="0" xfId="2" applyFont="1"/>
    <xf numFmtId="0" fontId="6" fillId="0" borderId="11" xfId="2" applyFont="1" applyBorder="1" applyAlignment="1">
      <alignment horizontal="center" vertical="center" textRotation="255"/>
    </xf>
    <xf numFmtId="0" fontId="9" fillId="0" borderId="27" xfId="2" applyFont="1" applyBorder="1" applyAlignment="1">
      <alignment horizontal="distributed"/>
    </xf>
    <xf numFmtId="176" fontId="9" fillId="0" borderId="1" xfId="2" applyNumberFormat="1" applyFont="1" applyBorder="1"/>
    <xf numFmtId="176" fontId="9" fillId="0" borderId="1" xfId="2" applyNumberFormat="1" applyFont="1" applyBorder="1" applyAlignment="1">
      <alignment horizontal="right"/>
    </xf>
    <xf numFmtId="0" fontId="6" fillId="0" borderId="1" xfId="2" applyFont="1" applyBorder="1" applyAlignment="1">
      <alignment horizontal="right" vertical="center"/>
    </xf>
    <xf numFmtId="0" fontId="6" fillId="0" borderId="20" xfId="2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9" fillId="0" borderId="17" xfId="2" applyFont="1" applyBorder="1" applyAlignment="1">
      <alignment horizontal="center" vertical="center"/>
    </xf>
    <xf numFmtId="0" fontId="9" fillId="0" borderId="0" xfId="2" applyFont="1" applyAlignment="1">
      <alignment vertical="center"/>
    </xf>
    <xf numFmtId="187" fontId="6" fillId="0" borderId="6" xfId="2" applyNumberFormat="1" applyFont="1" applyBorder="1" applyAlignment="1">
      <alignment vertical="center"/>
    </xf>
    <xf numFmtId="187" fontId="9" fillId="0" borderId="6" xfId="2" applyNumberFormat="1" applyFont="1" applyBorder="1" applyAlignment="1">
      <alignment vertical="center"/>
    </xf>
    <xf numFmtId="187" fontId="14" fillId="0" borderId="0" xfId="3" applyNumberFormat="1" applyFont="1" applyAlignment="1">
      <alignment vertical="center"/>
    </xf>
    <xf numFmtId="0" fontId="6" fillId="0" borderId="1" xfId="2" applyFont="1" applyBorder="1" applyAlignment="1">
      <alignment vertical="center"/>
    </xf>
    <xf numFmtId="187" fontId="6" fillId="0" borderId="12" xfId="2" applyNumberFormat="1" applyFont="1" applyBorder="1" applyAlignment="1">
      <alignment vertical="center"/>
    </xf>
    <xf numFmtId="187" fontId="9" fillId="0" borderId="12" xfId="2" applyNumberFormat="1" applyFont="1" applyBorder="1" applyAlignment="1">
      <alignment vertical="center"/>
    </xf>
    <xf numFmtId="0" fontId="2" fillId="0" borderId="0" xfId="7" applyFont="1"/>
    <xf numFmtId="0" fontId="2" fillId="0" borderId="0" xfId="7" applyFont="1" applyAlignment="1">
      <alignment horizontal="centerContinuous"/>
    </xf>
    <xf numFmtId="0" fontId="2" fillId="0" borderId="0" xfId="7" applyFont="1" applyAlignment="1">
      <alignment horizontal="right"/>
    </xf>
    <xf numFmtId="0" fontId="1" fillId="0" borderId="1" xfId="7" applyBorder="1"/>
    <xf numFmtId="0" fontId="1" fillId="0" borderId="1" xfId="7" applyBorder="1" applyAlignment="1">
      <alignment horizontal="centerContinuous"/>
    </xf>
    <xf numFmtId="0" fontId="1" fillId="0" borderId="0" xfId="7"/>
    <xf numFmtId="0" fontId="6" fillId="0" borderId="3" xfId="7" applyFont="1" applyBorder="1" applyAlignment="1">
      <alignment horizontal="center" vertical="center" wrapText="1"/>
    </xf>
    <xf numFmtId="0" fontId="6" fillId="0" borderId="17" xfId="7" applyFont="1" applyBorder="1" applyAlignment="1">
      <alignment horizontal="centerContinuous" vertical="center"/>
    </xf>
    <xf numFmtId="0" fontId="6" fillId="0" borderId="20" xfId="7" applyFont="1" applyBorder="1" applyAlignment="1">
      <alignment horizontal="centerContinuous" vertical="center"/>
    </xf>
    <xf numFmtId="0" fontId="6" fillId="0" borderId="5" xfId="7" applyFont="1" applyBorder="1" applyAlignment="1">
      <alignment horizontal="center" vertical="center" wrapText="1"/>
    </xf>
    <xf numFmtId="0" fontId="6" fillId="0" borderId="24" xfId="7" applyFont="1" applyBorder="1" applyAlignment="1">
      <alignment horizontal="distributed" vertical="center" justifyLastLine="1"/>
    </xf>
    <xf numFmtId="0" fontId="6" fillId="0" borderId="26" xfId="7" applyFont="1" applyBorder="1" applyAlignment="1">
      <alignment horizontal="distributed" vertical="center" justifyLastLine="1"/>
    </xf>
    <xf numFmtId="0" fontId="6" fillId="0" borderId="23" xfId="7" applyFont="1" applyBorder="1" applyAlignment="1">
      <alignment horizontal="distributed" vertical="center" justifyLastLine="1"/>
    </xf>
    <xf numFmtId="0" fontId="6" fillId="0" borderId="13" xfId="7" applyFont="1" applyBorder="1" applyAlignment="1">
      <alignment horizontal="center" vertical="center" justifyLastLine="1"/>
    </xf>
    <xf numFmtId="0" fontId="6" fillId="0" borderId="14" xfId="7" applyFont="1" applyBorder="1" applyAlignment="1">
      <alignment horizontal="center" vertical="center" justifyLastLine="1"/>
    </xf>
    <xf numFmtId="0" fontId="6" fillId="0" borderId="15" xfId="7" applyFont="1" applyBorder="1" applyAlignment="1">
      <alignment horizontal="center" vertical="center" justifyLastLine="1"/>
    </xf>
    <xf numFmtId="0" fontId="6" fillId="0" borderId="9" xfId="7" applyFont="1" applyBorder="1" applyAlignment="1">
      <alignment horizontal="center" vertical="center" wrapText="1"/>
    </xf>
    <xf numFmtId="188" fontId="6" fillId="0" borderId="7" xfId="7" applyNumberFormat="1" applyFont="1" applyBorder="1" applyAlignment="1">
      <alignment horizontal="distributed" vertical="center" justifyLastLine="1"/>
    </xf>
    <xf numFmtId="0" fontId="6" fillId="0" borderId="24" xfId="7" applyFont="1" applyBorder="1" applyAlignment="1">
      <alignment horizontal="distributed" vertical="center" justifyLastLine="1"/>
    </xf>
    <xf numFmtId="0" fontId="6" fillId="0" borderId="19" xfId="7" applyFont="1" applyBorder="1" applyAlignment="1">
      <alignment horizontal="distributed" vertical="center" justifyLastLine="1"/>
    </xf>
    <xf numFmtId="0" fontId="6" fillId="0" borderId="10" xfId="7" applyFont="1" applyBorder="1" applyAlignment="1">
      <alignment horizontal="center" vertical="center" justifyLastLine="1"/>
    </xf>
    <xf numFmtId="0" fontId="6" fillId="0" borderId="9" xfId="7" applyFont="1" applyBorder="1" applyAlignment="1">
      <alignment horizontal="center" vertical="center" justifyLastLine="1"/>
    </xf>
    <xf numFmtId="0" fontId="6" fillId="0" borderId="8" xfId="7" applyFont="1" applyBorder="1" applyAlignment="1">
      <alignment horizontal="center" vertical="center" justifyLastLine="1"/>
    </xf>
    <xf numFmtId="176" fontId="1" fillId="0" borderId="0" xfId="7" applyNumberFormat="1"/>
    <xf numFmtId="0" fontId="8" fillId="0" borderId="0" xfId="7" applyFont="1"/>
    <xf numFmtId="0" fontId="8" fillId="0" borderId="6" xfId="7" applyFont="1" applyBorder="1" applyAlignment="1">
      <alignment horizontal="right" vertical="top"/>
    </xf>
    <xf numFmtId="0" fontId="8" fillId="0" borderId="0" xfId="7" applyFont="1" applyAlignment="1">
      <alignment horizontal="right" vertical="top"/>
    </xf>
    <xf numFmtId="49" fontId="6" fillId="0" borderId="5" xfId="7" applyNumberFormat="1" applyFont="1" applyBorder="1"/>
    <xf numFmtId="176" fontId="6" fillId="0" borderId="6" xfId="7" applyNumberFormat="1" applyFont="1" applyBorder="1"/>
    <xf numFmtId="176" fontId="6" fillId="0" borderId="0" xfId="7" applyNumberFormat="1" applyFont="1"/>
    <xf numFmtId="176" fontId="6" fillId="0" borderId="0" xfId="7" applyNumberFormat="1" applyFont="1"/>
    <xf numFmtId="49" fontId="6" fillId="0" borderId="0" xfId="7" applyNumberFormat="1" applyFont="1"/>
    <xf numFmtId="176" fontId="6" fillId="0" borderId="6" xfId="7" applyNumberFormat="1" applyFont="1" applyBorder="1" applyAlignment="1">
      <alignment horizontal="right"/>
    </xf>
    <xf numFmtId="176" fontId="6" fillId="0" borderId="0" xfId="7" applyNumberFormat="1" applyFont="1" applyAlignment="1">
      <alignment horizontal="right"/>
    </xf>
    <xf numFmtId="178" fontId="6" fillId="0" borderId="0" xfId="7" applyNumberFormat="1" applyFont="1" applyAlignment="1">
      <alignment horizontal="right"/>
    </xf>
    <xf numFmtId="49" fontId="9" fillId="0" borderId="0" xfId="7" applyNumberFormat="1" applyFont="1"/>
    <xf numFmtId="176" fontId="9" fillId="0" borderId="6" xfId="7" applyNumberFormat="1" applyFont="1" applyBorder="1" applyAlignment="1">
      <alignment horizontal="right"/>
    </xf>
    <xf numFmtId="176" fontId="9" fillId="0" borderId="0" xfId="7" applyNumberFormat="1" applyFont="1" applyAlignment="1">
      <alignment horizontal="right"/>
    </xf>
    <xf numFmtId="178" fontId="9" fillId="0" borderId="0" xfId="7" applyNumberFormat="1" applyFont="1" applyAlignment="1">
      <alignment horizontal="right"/>
    </xf>
    <xf numFmtId="0" fontId="10" fillId="0" borderId="0" xfId="7" applyFont="1"/>
    <xf numFmtId="176" fontId="10" fillId="0" borderId="0" xfId="7" applyNumberFormat="1" applyFont="1"/>
    <xf numFmtId="0" fontId="6" fillId="0" borderId="0" xfId="7" applyFont="1"/>
    <xf numFmtId="184" fontId="6" fillId="0" borderId="0" xfId="8" applyNumberFormat="1" applyFont="1" applyAlignment="1">
      <alignment horizontal="right"/>
    </xf>
    <xf numFmtId="0" fontId="6" fillId="0" borderId="0" xfId="7" applyFont="1" applyAlignment="1">
      <alignment horizontal="center"/>
    </xf>
    <xf numFmtId="184" fontId="9" fillId="0" borderId="0" xfId="8" applyNumberFormat="1" applyFont="1" applyAlignment="1">
      <alignment horizontal="right"/>
    </xf>
    <xf numFmtId="0" fontId="9" fillId="0" borderId="0" xfId="7" applyFont="1"/>
    <xf numFmtId="176" fontId="9" fillId="0" borderId="6" xfId="7" applyNumberFormat="1" applyFont="1" applyBorder="1"/>
    <xf numFmtId="176" fontId="9" fillId="0" borderId="0" xfId="7" applyNumberFormat="1" applyFont="1"/>
    <xf numFmtId="0" fontId="6" fillId="0" borderId="0" xfId="7" applyFont="1" applyAlignment="1">
      <alignment horizontal="right"/>
    </xf>
    <xf numFmtId="0" fontId="16" fillId="0" borderId="5" xfId="7" applyFont="1" applyBorder="1" applyAlignment="1">
      <alignment horizontal="right"/>
    </xf>
    <xf numFmtId="176" fontId="6" fillId="0" borderId="0" xfId="8" applyNumberFormat="1" applyFont="1" applyAlignment="1">
      <alignment horizontal="right"/>
    </xf>
    <xf numFmtId="189" fontId="6" fillId="0" borderId="0" xfId="7" applyNumberFormat="1" applyFont="1"/>
    <xf numFmtId="0" fontId="6" fillId="0" borderId="0" xfId="7" applyFont="1" applyAlignment="1">
      <alignment horizontal="right" shrinkToFit="1"/>
    </xf>
    <xf numFmtId="0" fontId="6" fillId="0" borderId="0" xfId="7" quotePrefix="1" applyFont="1" applyAlignment="1">
      <alignment horizontal="right"/>
    </xf>
    <xf numFmtId="0" fontId="6" fillId="0" borderId="1" xfId="7" applyFont="1" applyBorder="1" applyAlignment="1">
      <alignment horizontal="right"/>
    </xf>
    <xf numFmtId="176" fontId="6" fillId="0" borderId="12" xfId="7" applyNumberFormat="1" applyFont="1" applyBorder="1"/>
    <xf numFmtId="176" fontId="6" fillId="0" borderId="1" xfId="7" applyNumberFormat="1" applyFont="1" applyBorder="1"/>
    <xf numFmtId="178" fontId="6" fillId="0" borderId="1" xfId="7" applyNumberFormat="1" applyFont="1" applyBorder="1" applyAlignment="1">
      <alignment horizontal="right"/>
    </xf>
    <xf numFmtId="0" fontId="6" fillId="0" borderId="2" xfId="7" applyFont="1" applyBorder="1" applyAlignment="1">
      <alignment vertical="center"/>
    </xf>
    <xf numFmtId="176" fontId="6" fillId="0" borderId="0" xfId="7" applyNumberFormat="1" applyFont="1" applyAlignment="1">
      <alignment vertical="center"/>
    </xf>
    <xf numFmtId="178" fontId="6" fillId="0" borderId="0" xfId="7" applyNumberFormat="1" applyFont="1" applyAlignment="1">
      <alignment horizontal="right" vertical="center"/>
    </xf>
    <xf numFmtId="0" fontId="1" fillId="0" borderId="0" xfId="7" applyAlignment="1">
      <alignment vertical="center"/>
    </xf>
    <xf numFmtId="176" fontId="1" fillId="0" borderId="0" xfId="7" applyNumberFormat="1" applyAlignment="1">
      <alignment vertical="center"/>
    </xf>
    <xf numFmtId="0" fontId="8" fillId="0" borderId="0" xfId="7" applyFont="1" applyAlignment="1">
      <alignment horizontal="left" vertical="center"/>
    </xf>
    <xf numFmtId="0" fontId="6" fillId="0" borderId="0" xfId="7" applyFont="1" applyAlignment="1">
      <alignment vertical="center"/>
    </xf>
    <xf numFmtId="0" fontId="8" fillId="0" borderId="0" xfId="7" applyFont="1" applyAlignment="1">
      <alignment vertical="center"/>
    </xf>
    <xf numFmtId="0" fontId="2" fillId="0" borderId="0" xfId="7" applyFont="1" applyAlignment="1">
      <alignment horizontal="left" vertical="center"/>
    </xf>
    <xf numFmtId="0" fontId="1" fillId="0" borderId="0" xfId="7" applyAlignment="1">
      <alignment horizontal="left"/>
    </xf>
    <xf numFmtId="0" fontId="1" fillId="0" borderId="0" xfId="7" applyAlignment="1">
      <alignment horizontal="centerContinuous"/>
    </xf>
    <xf numFmtId="0" fontId="6" fillId="0" borderId="10" xfId="7" applyFont="1" applyBorder="1" applyAlignment="1">
      <alignment horizontal="centerContinuous" vertical="center"/>
    </xf>
    <xf numFmtId="0" fontId="6" fillId="0" borderId="8" xfId="7" applyFont="1" applyBorder="1" applyAlignment="1">
      <alignment horizontal="centerContinuous" vertical="center"/>
    </xf>
    <xf numFmtId="0" fontId="8" fillId="0" borderId="13" xfId="7" applyFont="1" applyBorder="1" applyAlignment="1">
      <alignment horizontal="right"/>
    </xf>
    <xf numFmtId="0" fontId="8" fillId="0" borderId="15" xfId="7" applyFont="1" applyBorder="1" applyAlignment="1">
      <alignment horizontal="right"/>
    </xf>
    <xf numFmtId="184" fontId="6" fillId="0" borderId="6" xfId="7" applyNumberFormat="1" applyFont="1" applyBorder="1"/>
    <xf numFmtId="184" fontId="6" fillId="0" borderId="0" xfId="7" applyNumberFormat="1" applyFont="1"/>
    <xf numFmtId="184" fontId="9" fillId="0" borderId="0" xfId="7" applyNumberFormat="1" applyFont="1"/>
    <xf numFmtId="184" fontId="6" fillId="0" borderId="12" xfId="7" applyNumberFormat="1" applyFont="1" applyBorder="1"/>
    <xf numFmtId="184" fontId="6" fillId="0" borderId="1" xfId="7" applyNumberFormat="1" applyFont="1" applyBorder="1"/>
    <xf numFmtId="176" fontId="6" fillId="0" borderId="1" xfId="7" applyNumberFormat="1" applyFont="1" applyBorder="1" applyAlignment="1">
      <alignment horizontal="right"/>
    </xf>
    <xf numFmtId="0" fontId="1" fillId="0" borderId="0" xfId="7" quotePrefix="1" applyAlignment="1">
      <alignment horizontal="left" vertical="center"/>
    </xf>
    <xf numFmtId="0" fontId="6" fillId="0" borderId="17" xfId="7" applyFont="1" applyBorder="1" applyAlignment="1">
      <alignment horizontal="center" vertical="center"/>
    </xf>
    <xf numFmtId="0" fontId="6" fillId="0" borderId="20" xfId="7" applyFont="1" applyBorder="1" applyAlignment="1">
      <alignment horizontal="center" vertical="center"/>
    </xf>
    <xf numFmtId="0" fontId="6" fillId="0" borderId="0" xfId="7" applyFont="1" applyAlignment="1">
      <alignment horizontal="centerContinuous" vertical="center"/>
    </xf>
    <xf numFmtId="0" fontId="6" fillId="0" borderId="24" xfId="7" applyFont="1" applyBorder="1" applyAlignment="1">
      <alignment horizontal="center" vertical="center"/>
    </xf>
    <xf numFmtId="0" fontId="6" fillId="0" borderId="26" xfId="7" applyFont="1" applyBorder="1" applyAlignment="1">
      <alignment horizontal="center" vertical="center"/>
    </xf>
    <xf numFmtId="0" fontId="6" fillId="0" borderId="23" xfId="7" applyFont="1" applyBorder="1" applyAlignment="1">
      <alignment horizontal="center" vertical="center"/>
    </xf>
    <xf numFmtId="0" fontId="6" fillId="0" borderId="25" xfId="7" applyFont="1" applyBorder="1" applyAlignment="1">
      <alignment horizontal="center" vertical="center"/>
    </xf>
    <xf numFmtId="0" fontId="6" fillId="0" borderId="0" xfId="7" applyFont="1" applyAlignment="1">
      <alignment horizontal="center" vertical="center"/>
    </xf>
    <xf numFmtId="0" fontId="6" fillId="0" borderId="24" xfId="7" applyFont="1" applyBorder="1" applyAlignment="1">
      <alignment horizontal="center" vertical="center"/>
    </xf>
    <xf numFmtId="0" fontId="6" fillId="0" borderId="7" xfId="7" applyFont="1" applyBorder="1" applyAlignment="1">
      <alignment horizontal="center" vertical="center"/>
    </xf>
    <xf numFmtId="0" fontId="6" fillId="0" borderId="19" xfId="7" applyFont="1" applyBorder="1" applyAlignment="1">
      <alignment horizontal="center" vertical="center"/>
    </xf>
    <xf numFmtId="0" fontId="1" fillId="0" borderId="0" xfId="7" applyAlignment="1">
      <alignment horizontal="centerContinuous" vertical="center"/>
    </xf>
    <xf numFmtId="49" fontId="6" fillId="0" borderId="0" xfId="7" applyNumberFormat="1" applyFont="1" applyAlignment="1">
      <alignment horizontal="center"/>
    </xf>
    <xf numFmtId="184" fontId="6" fillId="0" borderId="6" xfId="7" applyNumberFormat="1" applyFont="1" applyBorder="1" applyAlignment="1">
      <alignment horizontal="right"/>
    </xf>
    <xf numFmtId="184" fontId="6" fillId="0" borderId="0" xfId="7" applyNumberFormat="1" applyFont="1" applyAlignment="1">
      <alignment horizontal="right"/>
    </xf>
    <xf numFmtId="184" fontId="1" fillId="0" borderId="0" xfId="7" applyNumberFormat="1" applyAlignment="1">
      <alignment horizontal="right"/>
    </xf>
    <xf numFmtId="49" fontId="9" fillId="0" borderId="0" xfId="7" applyNumberFormat="1" applyFont="1" applyAlignment="1">
      <alignment horizontal="center"/>
    </xf>
    <xf numFmtId="0" fontId="1" fillId="0" borderId="1" xfId="7" applyBorder="1" applyAlignment="1">
      <alignment vertical="center"/>
    </xf>
    <xf numFmtId="0" fontId="6" fillId="0" borderId="1" xfId="7" applyFont="1" applyBorder="1" applyAlignment="1">
      <alignment horizontal="right" vertical="center"/>
    </xf>
    <xf numFmtId="49" fontId="6" fillId="0" borderId="5" xfId="7" applyNumberFormat="1" applyFont="1" applyBorder="1" applyAlignment="1">
      <alignment horizontal="center"/>
    </xf>
    <xf numFmtId="0" fontId="8" fillId="0" borderId="0" xfId="7" applyFont="1" applyAlignment="1">
      <alignment horizontal="right"/>
    </xf>
    <xf numFmtId="49" fontId="9" fillId="0" borderId="5" xfId="7" applyNumberFormat="1" applyFont="1" applyBorder="1" applyAlignment="1">
      <alignment horizontal="center"/>
    </xf>
    <xf numFmtId="0" fontId="6" fillId="0" borderId="5" xfId="7" applyFont="1" applyBorder="1" applyAlignment="1">
      <alignment horizontal="right"/>
    </xf>
    <xf numFmtId="0" fontId="6" fillId="0" borderId="11" xfId="7" applyFont="1" applyBorder="1" applyAlignment="1">
      <alignment horizontal="right"/>
    </xf>
    <xf numFmtId="0" fontId="10" fillId="0" borderId="0" xfId="7" applyFont="1" applyAlignment="1">
      <alignment vertical="center"/>
    </xf>
    <xf numFmtId="0" fontId="2" fillId="0" borderId="0" xfId="9" applyFont="1"/>
    <xf numFmtId="0" fontId="2" fillId="0" borderId="0" xfId="9" quotePrefix="1" applyFont="1" applyAlignment="1">
      <alignment horizontal="centerContinuous"/>
    </xf>
    <xf numFmtId="0" fontId="2" fillId="0" borderId="0" xfId="9" applyFont="1" applyAlignment="1">
      <alignment horizontal="centerContinuous"/>
    </xf>
    <xf numFmtId="0" fontId="2" fillId="0" borderId="0" xfId="9" applyFont="1" applyAlignment="1">
      <alignment horizontal="right"/>
    </xf>
    <xf numFmtId="0" fontId="2" fillId="0" borderId="0" xfId="9" applyFont="1" applyAlignment="1">
      <alignment horizontal="left"/>
    </xf>
    <xf numFmtId="0" fontId="2" fillId="0" borderId="0" xfId="9" applyFont="1" applyAlignment="1">
      <alignment horizontal="center"/>
    </xf>
    <xf numFmtId="0" fontId="6" fillId="0" borderId="1" xfId="9" applyFont="1" applyBorder="1"/>
    <xf numFmtId="0" fontId="8" fillId="0" borderId="1" xfId="9" applyFont="1" applyBorder="1"/>
    <xf numFmtId="0" fontId="1" fillId="0" borderId="1" xfId="9" applyBorder="1"/>
    <xf numFmtId="0" fontId="6" fillId="0" borderId="1" xfId="9" applyFont="1" applyBorder="1" applyAlignment="1">
      <alignment horizontal="right"/>
    </xf>
    <xf numFmtId="0" fontId="1" fillId="0" borderId="0" xfId="9"/>
    <xf numFmtId="0" fontId="6" fillId="0" borderId="2" xfId="9" applyFont="1" applyBorder="1" applyAlignment="1">
      <alignment horizontal="center" vertical="center" wrapText="1"/>
    </xf>
    <xf numFmtId="0" fontId="6" fillId="0" borderId="3" xfId="9" applyFont="1" applyBorder="1" applyAlignment="1">
      <alignment horizontal="center" vertical="center" wrapText="1"/>
    </xf>
    <xf numFmtId="0" fontId="6" fillId="0" borderId="16" xfId="9" applyFont="1" applyBorder="1" applyAlignment="1">
      <alignment horizontal="center" vertical="center"/>
    </xf>
    <xf numFmtId="0" fontId="6" fillId="0" borderId="17" xfId="9" applyFont="1" applyBorder="1" applyAlignment="1">
      <alignment horizontal="center" vertical="center"/>
    </xf>
    <xf numFmtId="0" fontId="6" fillId="0" borderId="20" xfId="9" applyFont="1" applyBorder="1" applyAlignment="1">
      <alignment horizontal="center" vertical="center"/>
    </xf>
    <xf numFmtId="0" fontId="6" fillId="0" borderId="18" xfId="9" applyFont="1" applyBorder="1" applyAlignment="1">
      <alignment horizontal="center" vertical="center"/>
    </xf>
    <xf numFmtId="0" fontId="6" fillId="0" borderId="0" xfId="9" applyFont="1" applyAlignment="1">
      <alignment vertical="center"/>
    </xf>
    <xf numFmtId="0" fontId="6" fillId="0" borderId="0" xfId="9" applyFont="1" applyAlignment="1">
      <alignment horizontal="center" vertical="center"/>
    </xf>
    <xf numFmtId="0" fontId="6" fillId="0" borderId="18" xfId="9" applyFont="1" applyBorder="1" applyAlignment="1">
      <alignment horizontal="center" vertical="center"/>
    </xf>
    <xf numFmtId="0" fontId="8" fillId="0" borderId="6" xfId="9" applyFont="1" applyBorder="1" applyAlignment="1">
      <alignment horizontal="center" vertical="center"/>
    </xf>
    <xf numFmtId="0" fontId="6" fillId="0" borderId="6" xfId="9" applyFont="1" applyBorder="1" applyAlignment="1">
      <alignment horizontal="center" vertical="center"/>
    </xf>
    <xf numFmtId="0" fontId="8" fillId="0" borderId="16" xfId="9" applyFont="1" applyBorder="1" applyAlignment="1">
      <alignment horizontal="center" vertical="center" wrapText="1"/>
    </xf>
    <xf numFmtId="0" fontId="6" fillId="0" borderId="10" xfId="9" applyFont="1" applyBorder="1" applyAlignment="1">
      <alignment horizontal="centerContinuous" vertical="center"/>
    </xf>
    <xf numFmtId="0" fontId="6" fillId="0" borderId="8" xfId="9" applyFont="1" applyBorder="1" applyAlignment="1">
      <alignment horizontal="centerContinuous" vertical="center"/>
    </xf>
    <xf numFmtId="0" fontId="6" fillId="0" borderId="4" xfId="9" applyFont="1" applyBorder="1" applyAlignment="1">
      <alignment horizontal="center" vertical="center" wrapText="1"/>
    </xf>
    <xf numFmtId="0" fontId="6" fillId="0" borderId="0" xfId="9" applyFont="1"/>
    <xf numFmtId="0" fontId="6" fillId="0" borderId="8" xfId="9" applyFont="1" applyBorder="1" applyAlignment="1">
      <alignment horizontal="center" vertical="center" wrapText="1"/>
    </xf>
    <xf numFmtId="0" fontId="6" fillId="0" borderId="9" xfId="9" applyFont="1" applyBorder="1" applyAlignment="1">
      <alignment horizontal="center" vertical="center" wrapText="1"/>
    </xf>
    <xf numFmtId="0" fontId="6" fillId="0" borderId="19" xfId="9" applyFont="1" applyBorder="1" applyAlignment="1">
      <alignment horizontal="center" vertical="center"/>
    </xf>
    <xf numFmtId="0" fontId="6" fillId="0" borderId="10" xfId="9" applyFont="1" applyBorder="1" applyAlignment="1">
      <alignment horizontal="center" vertical="center"/>
    </xf>
    <xf numFmtId="0" fontId="6" fillId="0" borderId="24" xfId="9" applyFont="1" applyBorder="1" applyAlignment="1">
      <alignment horizontal="center" vertical="center"/>
    </xf>
    <xf numFmtId="0" fontId="6" fillId="0" borderId="7" xfId="9" applyFont="1" applyBorder="1" applyAlignment="1">
      <alignment horizontal="center" vertical="center"/>
    </xf>
    <xf numFmtId="0" fontId="8" fillId="0" borderId="10" xfId="9" applyFont="1" applyBorder="1" applyAlignment="1">
      <alignment horizontal="center" vertical="center"/>
    </xf>
    <xf numFmtId="0" fontId="8" fillId="0" borderId="19" xfId="9" applyFont="1" applyBorder="1" applyAlignment="1">
      <alignment horizontal="center" vertical="center" wrapText="1"/>
    </xf>
    <xf numFmtId="0" fontId="8" fillId="0" borderId="10" xfId="9" quotePrefix="1" applyFont="1" applyBorder="1" applyAlignment="1">
      <alignment horizontal="center" vertical="center"/>
    </xf>
    <xf numFmtId="0" fontId="6" fillId="0" borderId="10" xfId="9" applyFont="1" applyBorder="1" applyAlignment="1">
      <alignment horizontal="center" vertical="center" wrapText="1"/>
    </xf>
    <xf numFmtId="0" fontId="1" fillId="0" borderId="0" xfId="9" applyAlignment="1">
      <alignment horizontal="center"/>
    </xf>
    <xf numFmtId="0" fontId="1" fillId="0" borderId="13" xfId="9" applyBorder="1" applyAlignment="1">
      <alignment horizontal="right"/>
    </xf>
    <xf numFmtId="0" fontId="1" fillId="0" borderId="0" xfId="9" applyAlignment="1">
      <alignment horizontal="right"/>
    </xf>
    <xf numFmtId="0" fontId="6" fillId="0" borderId="0" xfId="9" applyFont="1" applyAlignment="1">
      <alignment horizontal="right"/>
    </xf>
    <xf numFmtId="0" fontId="8" fillId="0" borderId="0" xfId="9" applyFont="1" applyAlignment="1">
      <alignment horizontal="right"/>
    </xf>
    <xf numFmtId="0" fontId="17" fillId="0" borderId="0" xfId="9" applyFont="1" applyAlignment="1">
      <alignment horizontal="right"/>
    </xf>
    <xf numFmtId="0" fontId="8" fillId="0" borderId="15" xfId="9" applyFont="1" applyBorder="1" applyAlignment="1">
      <alignment horizontal="right"/>
    </xf>
    <xf numFmtId="0" fontId="1" fillId="0" borderId="6" xfId="9" applyBorder="1" applyAlignment="1">
      <alignment horizontal="center"/>
    </xf>
    <xf numFmtId="49" fontId="6" fillId="0" borderId="0" xfId="7" applyNumberFormat="1" applyFont="1" applyAlignment="1">
      <alignment horizontal="center"/>
    </xf>
    <xf numFmtId="49" fontId="6" fillId="0" borderId="5" xfId="7" applyNumberFormat="1" applyFont="1" applyBorder="1" applyAlignment="1">
      <alignment horizontal="center"/>
    </xf>
    <xf numFmtId="176" fontId="18" fillId="0" borderId="6" xfId="9" applyNumberFormat="1" applyFont="1" applyBorder="1" applyAlignment="1">
      <alignment horizontal="right"/>
    </xf>
    <xf numFmtId="176" fontId="18" fillId="0" borderId="0" xfId="9" applyNumberFormat="1" applyFont="1" applyAlignment="1">
      <alignment horizontal="right"/>
    </xf>
    <xf numFmtId="190" fontId="18" fillId="0" borderId="0" xfId="9" applyNumberFormat="1" applyFont="1" applyAlignment="1">
      <alignment horizontal="right"/>
    </xf>
    <xf numFmtId="176" fontId="18" fillId="0" borderId="5" xfId="9" applyNumberFormat="1" applyFont="1" applyBorder="1" applyAlignment="1">
      <alignment horizontal="right"/>
    </xf>
    <xf numFmtId="0" fontId="8" fillId="0" borderId="6" xfId="4" applyFont="1" applyBorder="1"/>
    <xf numFmtId="0" fontId="18" fillId="0" borderId="0" xfId="9" applyFont="1"/>
    <xf numFmtId="191" fontId="18" fillId="0" borderId="0" xfId="9" applyNumberFormat="1" applyFont="1"/>
    <xf numFmtId="176" fontId="18" fillId="0" borderId="0" xfId="9" applyNumberFormat="1" applyFont="1"/>
    <xf numFmtId="49" fontId="8" fillId="0" borderId="6" xfId="4" applyNumberFormat="1" applyFont="1" applyBorder="1" applyAlignment="1">
      <alignment horizontal="left"/>
    </xf>
    <xf numFmtId="191" fontId="18" fillId="0" borderId="0" xfId="9" applyNumberFormat="1" applyFont="1" applyAlignment="1">
      <alignment horizontal="right"/>
    </xf>
    <xf numFmtId="176" fontId="18" fillId="0" borderId="5" xfId="9" applyNumberFormat="1" applyFont="1" applyBorder="1"/>
    <xf numFmtId="49" fontId="9" fillId="0" borderId="0" xfId="7" applyNumberFormat="1" applyFont="1" applyAlignment="1">
      <alignment horizontal="center"/>
    </xf>
    <xf numFmtId="49" fontId="9" fillId="0" borderId="5" xfId="7" applyNumberFormat="1" applyFont="1" applyBorder="1" applyAlignment="1">
      <alignment horizontal="center"/>
    </xf>
    <xf numFmtId="176" fontId="19" fillId="0" borderId="0" xfId="9" applyNumberFormat="1" applyFont="1"/>
    <xf numFmtId="191" fontId="19" fillId="0" borderId="0" xfId="9" applyNumberFormat="1" applyFont="1" applyAlignment="1">
      <alignment horizontal="right"/>
    </xf>
    <xf numFmtId="49" fontId="20" fillId="0" borderId="6" xfId="4" applyNumberFormat="1" applyFont="1" applyBorder="1" applyAlignment="1">
      <alignment horizontal="left"/>
    </xf>
    <xf numFmtId="0" fontId="19" fillId="0" borderId="0" xfId="9" applyFont="1"/>
    <xf numFmtId="0" fontId="20" fillId="0" borderId="5" xfId="9" applyFont="1" applyBorder="1" applyAlignment="1">
      <alignment horizontal="distributed"/>
    </xf>
    <xf numFmtId="176" fontId="19" fillId="0" borderId="0" xfId="9" applyNumberFormat="1" applyFont="1" applyAlignment="1">
      <alignment horizontal="right"/>
    </xf>
    <xf numFmtId="190" fontId="19" fillId="0" borderId="0" xfId="9" applyNumberFormat="1" applyFont="1" applyAlignment="1">
      <alignment horizontal="right"/>
    </xf>
    <xf numFmtId="176" fontId="19" fillId="0" borderId="5" xfId="9" applyNumberFormat="1" applyFont="1" applyBorder="1" applyAlignment="1">
      <alignment horizontal="right"/>
    </xf>
    <xf numFmtId="0" fontId="20" fillId="0" borderId="6" xfId="4" applyFont="1" applyBorder="1" applyAlignment="1">
      <alignment horizontal="center"/>
    </xf>
    <xf numFmtId="0" fontId="21" fillId="0" borderId="0" xfId="9" applyFont="1"/>
    <xf numFmtId="0" fontId="20" fillId="0" borderId="0" xfId="9" applyFont="1"/>
    <xf numFmtId="176" fontId="19" fillId="0" borderId="6" xfId="9" applyNumberFormat="1" applyFont="1" applyBorder="1" applyAlignment="1">
      <alignment horizontal="right"/>
    </xf>
    <xf numFmtId="185" fontId="19" fillId="0" borderId="0" xfId="2" applyNumberFormat="1" applyFont="1" applyAlignment="1">
      <alignment vertical="center"/>
    </xf>
    <xf numFmtId="185" fontId="9" fillId="0" borderId="0" xfId="2" applyNumberFormat="1" applyFont="1" applyAlignment="1">
      <alignment horizontal="right" vertical="center"/>
    </xf>
    <xf numFmtId="49" fontId="9" fillId="0" borderId="0" xfId="2" applyNumberFormat="1" applyFont="1" applyAlignment="1">
      <alignment horizontal="right" vertical="center"/>
    </xf>
    <xf numFmtId="0" fontId="20" fillId="0" borderId="6" xfId="9" applyFont="1" applyBorder="1" applyAlignment="1">
      <alignment horizontal="center"/>
    </xf>
    <xf numFmtId="0" fontId="17" fillId="0" borderId="0" xfId="9" applyFont="1"/>
    <xf numFmtId="190" fontId="18" fillId="0" borderId="0" xfId="9" applyNumberFormat="1" applyFont="1"/>
    <xf numFmtId="0" fontId="17" fillId="0" borderId="6" xfId="9" applyFont="1" applyBorder="1" applyAlignment="1">
      <alignment horizontal="center"/>
    </xf>
    <xf numFmtId="0" fontId="8" fillId="0" borderId="0" xfId="9" applyFont="1" applyAlignment="1">
      <alignment horizontal="distributed"/>
    </xf>
    <xf numFmtId="0" fontId="8" fillId="0" borderId="6" xfId="9" applyFont="1" applyBorder="1" applyAlignment="1">
      <alignment horizontal="center"/>
    </xf>
    <xf numFmtId="0" fontId="20" fillId="0" borderId="0" xfId="9" applyFont="1" applyAlignment="1">
      <alignment horizontal="distributed"/>
    </xf>
    <xf numFmtId="190" fontId="19" fillId="0" borderId="0" xfId="9" applyNumberFormat="1" applyFont="1"/>
    <xf numFmtId="0" fontId="19" fillId="0" borderId="5" xfId="9" applyFont="1" applyBorder="1" applyAlignment="1">
      <alignment horizontal="right"/>
    </xf>
    <xf numFmtId="0" fontId="18" fillId="0" borderId="5" xfId="9" applyFont="1" applyBorder="1" applyAlignment="1">
      <alignment horizontal="right"/>
    </xf>
    <xf numFmtId="192" fontId="9" fillId="0" borderId="0" xfId="2" applyNumberFormat="1" applyFont="1" applyAlignment="1">
      <alignment horizontal="right" vertical="center"/>
    </xf>
    <xf numFmtId="192" fontId="6" fillId="0" borderId="0" xfId="2" applyNumberFormat="1" applyFont="1" applyAlignment="1">
      <alignment horizontal="right" vertical="center"/>
    </xf>
    <xf numFmtId="185" fontId="19" fillId="0" borderId="0" xfId="2" applyNumberFormat="1" applyFont="1" applyAlignment="1">
      <alignment horizontal="right" vertical="center"/>
    </xf>
    <xf numFmtId="185" fontId="18" fillId="0" borderId="0" xfId="2" applyNumberFormat="1" applyFont="1" applyAlignment="1">
      <alignment vertical="center"/>
    </xf>
    <xf numFmtId="0" fontId="19" fillId="0" borderId="5" xfId="9" applyFont="1" applyBorder="1"/>
    <xf numFmtId="0" fontId="19" fillId="0" borderId="6" xfId="9" applyFont="1" applyBorder="1" applyAlignment="1">
      <alignment horizontal="center"/>
    </xf>
    <xf numFmtId="0" fontId="10" fillId="0" borderId="0" xfId="9" applyFont="1"/>
    <xf numFmtId="0" fontId="18" fillId="0" borderId="1" xfId="9" applyFont="1" applyBorder="1"/>
    <xf numFmtId="0" fontId="8" fillId="0" borderId="1" xfId="9" applyFont="1" applyBorder="1" applyAlignment="1">
      <alignment horizontal="distributed"/>
    </xf>
    <xf numFmtId="176" fontId="18" fillId="0" borderId="12" xfId="9" applyNumberFormat="1" applyFont="1" applyBorder="1" applyAlignment="1">
      <alignment horizontal="right"/>
    </xf>
    <xf numFmtId="176" fontId="18" fillId="0" borderId="1" xfId="9" applyNumberFormat="1" applyFont="1" applyBorder="1" applyAlignment="1">
      <alignment horizontal="right"/>
    </xf>
    <xf numFmtId="192" fontId="6" fillId="0" borderId="1" xfId="2" applyNumberFormat="1" applyFont="1" applyBorder="1" applyAlignment="1">
      <alignment horizontal="right" vertical="center"/>
    </xf>
    <xf numFmtId="185" fontId="18" fillId="0" borderId="1" xfId="2" applyNumberFormat="1" applyFont="1" applyBorder="1" applyAlignment="1">
      <alignment vertical="center"/>
    </xf>
    <xf numFmtId="190" fontId="18" fillId="0" borderId="1" xfId="9" applyNumberFormat="1" applyFont="1" applyBorder="1"/>
    <xf numFmtId="0" fontId="18" fillId="0" borderId="11" xfId="9" applyFont="1" applyBorder="1"/>
    <xf numFmtId="0" fontId="18" fillId="0" borderId="1" xfId="9" applyFont="1" applyBorder="1" applyAlignment="1">
      <alignment horizontal="center"/>
    </xf>
    <xf numFmtId="0" fontId="6" fillId="2" borderId="0" xfId="9" applyFont="1" applyFill="1" applyAlignment="1">
      <alignment vertical="center"/>
    </xf>
    <xf numFmtId="0" fontId="8" fillId="2" borderId="0" xfId="9" quotePrefix="1" applyFont="1" applyFill="1" applyAlignment="1">
      <alignment horizontal="left" vertical="center"/>
    </xf>
    <xf numFmtId="0" fontId="1" fillId="2" borderId="0" xfId="9" applyFill="1" applyAlignment="1">
      <alignment vertical="center"/>
    </xf>
    <xf numFmtId="0" fontId="8" fillId="2" borderId="0" xfId="9" applyFont="1" applyFill="1" applyAlignment="1">
      <alignment vertical="center"/>
    </xf>
    <xf numFmtId="0" fontId="22" fillId="2" borderId="0" xfId="9" applyFont="1" applyFill="1" applyAlignment="1">
      <alignment vertical="center"/>
    </xf>
    <xf numFmtId="0" fontId="11" fillId="0" borderId="0" xfId="3" applyAlignment="1">
      <alignment vertical="center"/>
    </xf>
    <xf numFmtId="0" fontId="1" fillId="0" borderId="0" xfId="9" applyAlignment="1">
      <alignment vertical="center"/>
    </xf>
    <xf numFmtId="0" fontId="8" fillId="2" borderId="0" xfId="9" applyFont="1" applyFill="1" applyAlignment="1">
      <alignment horizontal="left" vertical="center"/>
    </xf>
    <xf numFmtId="0" fontId="23" fillId="2" borderId="0" xfId="9" applyFont="1" applyFill="1" applyAlignment="1">
      <alignment vertical="center"/>
    </xf>
    <xf numFmtId="176" fontId="1" fillId="0" borderId="0" xfId="9" applyNumberFormat="1" applyAlignment="1">
      <alignment vertical="center"/>
    </xf>
    <xf numFmtId="0" fontId="8" fillId="0" borderId="0" xfId="9" applyFont="1" applyAlignment="1">
      <alignment vertical="center"/>
    </xf>
    <xf numFmtId="0" fontId="1" fillId="0" borderId="0" xfId="9" applyAlignment="1">
      <alignment horizontal="center" vertical="center"/>
    </xf>
    <xf numFmtId="0" fontId="2" fillId="2" borderId="0" xfId="8" applyFont="1" applyFill="1" applyAlignment="1">
      <alignment horizontal="centerContinuous"/>
    </xf>
    <xf numFmtId="0" fontId="1" fillId="2" borderId="0" xfId="8" applyFill="1" applyAlignment="1">
      <alignment horizontal="centerContinuous"/>
    </xf>
    <xf numFmtId="0" fontId="1" fillId="2" borderId="0" xfId="8" applyFill="1"/>
    <xf numFmtId="0" fontId="2" fillId="2" borderId="0" xfId="8" applyFont="1" applyFill="1"/>
    <xf numFmtId="0" fontId="6" fillId="2" borderId="3" xfId="8" applyFont="1" applyFill="1" applyBorder="1" applyAlignment="1">
      <alignment horizontal="distributed" vertical="center" justifyLastLine="1"/>
    </xf>
    <xf numFmtId="0" fontId="6" fillId="2" borderId="16" xfId="8" applyFont="1" applyFill="1" applyBorder="1" applyAlignment="1">
      <alignment horizontal="distributed" vertical="center" justifyLastLine="1"/>
    </xf>
    <xf numFmtId="0" fontId="6" fillId="2" borderId="4" xfId="8" applyFont="1" applyFill="1" applyBorder="1" applyAlignment="1">
      <alignment horizontal="distributed" vertical="center" justifyLastLine="1"/>
    </xf>
    <xf numFmtId="0" fontId="6" fillId="2" borderId="2" xfId="8" applyFont="1" applyFill="1" applyBorder="1" applyAlignment="1">
      <alignment horizontal="distributed" vertical="center" justifyLastLine="1"/>
    </xf>
    <xf numFmtId="0" fontId="6" fillId="2" borderId="17" xfId="8" applyFont="1" applyFill="1" applyBorder="1" applyAlignment="1">
      <alignment horizontal="distributed" vertical="center" justifyLastLine="1"/>
    </xf>
    <xf numFmtId="0" fontId="6" fillId="2" borderId="20" xfId="8" applyFont="1" applyFill="1" applyBorder="1" applyAlignment="1">
      <alignment horizontal="distributed" vertical="center" justifyLastLine="1"/>
    </xf>
    <xf numFmtId="0" fontId="6" fillId="2" borderId="0" xfId="8" applyFont="1" applyFill="1"/>
    <xf numFmtId="0" fontId="6" fillId="2" borderId="9" xfId="8" applyFont="1" applyFill="1" applyBorder="1" applyAlignment="1">
      <alignment horizontal="distributed" vertical="center" justifyLastLine="1"/>
    </xf>
    <xf numFmtId="0" fontId="6" fillId="2" borderId="19" xfId="8" applyFont="1" applyFill="1" applyBorder="1" applyAlignment="1">
      <alignment horizontal="distributed" vertical="center" justifyLastLine="1"/>
    </xf>
    <xf numFmtId="0" fontId="6" fillId="2" borderId="10" xfId="8" applyFont="1" applyFill="1" applyBorder="1" applyAlignment="1">
      <alignment horizontal="distributed" vertical="center" justifyLastLine="1"/>
    </xf>
    <xf numFmtId="0" fontId="6" fillId="2" borderId="7" xfId="8" applyFont="1" applyFill="1" applyBorder="1" applyAlignment="1">
      <alignment horizontal="distributed" vertical="center" justifyLastLine="1"/>
    </xf>
    <xf numFmtId="0" fontId="6" fillId="2" borderId="24" xfId="8" applyFont="1" applyFill="1" applyBorder="1" applyAlignment="1">
      <alignment horizontal="distributed" vertical="center" justifyLastLine="1"/>
    </xf>
    <xf numFmtId="0" fontId="8" fillId="2" borderId="7" xfId="8" applyFont="1" applyFill="1" applyBorder="1" applyAlignment="1">
      <alignment horizontal="distributed" vertical="center" justifyLastLine="1"/>
    </xf>
    <xf numFmtId="0" fontId="6" fillId="2" borderId="25" xfId="8" applyFont="1" applyFill="1" applyBorder="1" applyAlignment="1">
      <alignment horizontal="distributed" vertical="center" justifyLastLine="1"/>
    </xf>
    <xf numFmtId="0" fontId="8" fillId="2" borderId="0" xfId="8" applyFont="1" applyFill="1" applyAlignment="1">
      <alignment horizontal="distributed" vertical="center"/>
    </xf>
    <xf numFmtId="0" fontId="8" fillId="2" borderId="14" xfId="8" applyFont="1" applyFill="1" applyBorder="1" applyAlignment="1">
      <alignment horizontal="distributed" vertical="center"/>
    </xf>
    <xf numFmtId="0" fontId="8" fillId="2" borderId="0" xfId="8" applyFont="1" applyFill="1" applyAlignment="1">
      <alignment horizontal="right" vertical="center"/>
    </xf>
    <xf numFmtId="0" fontId="8" fillId="2" borderId="0" xfId="8" applyFont="1" applyFill="1"/>
    <xf numFmtId="49" fontId="6" fillId="2" borderId="0" xfId="8" applyNumberFormat="1" applyFont="1" applyFill="1" applyAlignment="1">
      <alignment horizontal="left"/>
    </xf>
    <xf numFmtId="0" fontId="6" fillId="2" borderId="5" xfId="8" applyFont="1" applyFill="1" applyBorder="1"/>
    <xf numFmtId="176" fontId="6" fillId="2" borderId="6" xfId="8" applyNumberFormat="1" applyFont="1" applyFill="1" applyBorder="1"/>
    <xf numFmtId="176" fontId="6" fillId="2" borderId="0" xfId="8" applyNumberFormat="1" applyFont="1" applyFill="1"/>
    <xf numFmtId="181" fontId="6" fillId="2" borderId="0" xfId="8" applyNumberFormat="1" applyFont="1" applyFill="1"/>
    <xf numFmtId="1" fontId="6" fillId="2" borderId="0" xfId="8" applyNumberFormat="1" applyFont="1" applyFill="1"/>
    <xf numFmtId="0" fontId="6" fillId="2" borderId="6" xfId="8" applyFont="1" applyFill="1" applyBorder="1" applyAlignment="1">
      <alignment horizontal="right"/>
    </xf>
    <xf numFmtId="176" fontId="6" fillId="2" borderId="0" xfId="8" applyNumberFormat="1" applyFont="1" applyFill="1" applyAlignment="1">
      <alignment horizontal="right"/>
    </xf>
    <xf numFmtId="181" fontId="6" fillId="2" borderId="0" xfId="8" applyNumberFormat="1" applyFont="1" applyFill="1" applyAlignment="1">
      <alignment horizontal="right"/>
    </xf>
    <xf numFmtId="0" fontId="6" fillId="2" borderId="0" xfId="8" applyFont="1" applyFill="1" applyAlignment="1">
      <alignment horizontal="right"/>
    </xf>
    <xf numFmtId="176" fontId="6" fillId="2" borderId="6" xfId="8" applyNumberFormat="1" applyFont="1" applyFill="1" applyBorder="1" applyAlignment="1">
      <alignment horizontal="right"/>
    </xf>
    <xf numFmtId="178" fontId="6" fillId="2" borderId="0" xfId="8" applyNumberFormat="1" applyFont="1" applyFill="1" applyAlignment="1">
      <alignment horizontal="right"/>
    </xf>
    <xf numFmtId="176" fontId="6" fillId="0" borderId="6" xfId="8" applyNumberFormat="1" applyFont="1" applyBorder="1" applyAlignment="1">
      <alignment horizontal="right"/>
    </xf>
    <xf numFmtId="178" fontId="6" fillId="0" borderId="0" xfId="8" applyNumberFormat="1" applyFont="1" applyAlignment="1">
      <alignment horizontal="right"/>
    </xf>
    <xf numFmtId="0" fontId="9" fillId="0" borderId="1" xfId="8" applyFont="1" applyBorder="1"/>
    <xf numFmtId="0" fontId="9" fillId="0" borderId="0" xfId="8" applyFont="1"/>
    <xf numFmtId="176" fontId="9" fillId="0" borderId="12" xfId="8" applyNumberFormat="1" applyFont="1" applyBorder="1"/>
    <xf numFmtId="176" fontId="9" fillId="0" borderId="1" xfId="8" applyNumberFormat="1" applyFont="1" applyBorder="1"/>
    <xf numFmtId="178" fontId="9" fillId="0" borderId="0" xfId="8" applyNumberFormat="1" applyFont="1"/>
    <xf numFmtId="0" fontId="6" fillId="2" borderId="0" xfId="8" applyFont="1" applyFill="1" applyAlignment="1">
      <alignment vertical="center"/>
    </xf>
    <xf numFmtId="0" fontId="6" fillId="2" borderId="2" xfId="8" applyFont="1" applyFill="1" applyBorder="1" applyAlignment="1">
      <alignment vertical="center"/>
    </xf>
    <xf numFmtId="0" fontId="1" fillId="0" borderId="0" xfId="8"/>
    <xf numFmtId="0" fontId="6" fillId="0" borderId="0" xfId="8" applyFont="1"/>
    <xf numFmtId="0" fontId="8" fillId="0" borderId="0" xfId="8" applyFont="1"/>
    <xf numFmtId="0" fontId="8" fillId="2" borderId="0" xfId="8" applyFont="1" applyFill="1" applyAlignment="1">
      <alignment vertical="center"/>
    </xf>
    <xf numFmtId="0" fontId="6" fillId="0" borderId="0" xfId="8" applyFont="1" applyAlignment="1">
      <alignment vertical="center"/>
    </xf>
    <xf numFmtId="0" fontId="6" fillId="2" borderId="8" xfId="8" applyFont="1" applyFill="1" applyBorder="1" applyAlignment="1">
      <alignment horizontal="distributed" vertical="center" justifyLastLine="1"/>
    </xf>
    <xf numFmtId="0" fontId="8" fillId="2" borderId="14" xfId="8" applyFont="1" applyFill="1" applyBorder="1" applyAlignment="1">
      <alignment horizontal="right" vertical="center"/>
    </xf>
    <xf numFmtId="0" fontId="8" fillId="2" borderId="0" xfId="8" applyFont="1" applyFill="1" applyAlignment="1">
      <alignment horizontal="right"/>
    </xf>
    <xf numFmtId="49" fontId="6" fillId="0" borderId="0" xfId="8" applyNumberFormat="1" applyFont="1" applyAlignment="1">
      <alignment horizontal="left"/>
    </xf>
    <xf numFmtId="0" fontId="6" fillId="0" borderId="5" xfId="8" applyFont="1" applyBorder="1"/>
    <xf numFmtId="176" fontId="6" fillId="0" borderId="0" xfId="8" applyNumberFormat="1" applyFont="1"/>
    <xf numFmtId="176" fontId="6" fillId="0" borderId="6" xfId="8" applyNumberFormat="1" applyFont="1" applyBorder="1"/>
    <xf numFmtId="0" fontId="6" fillId="2" borderId="0" xfId="8" applyFont="1" applyFill="1" applyAlignment="1">
      <alignment horizontal="centerContinuous"/>
    </xf>
    <xf numFmtId="0" fontId="6" fillId="2" borderId="17" xfId="8" applyFont="1" applyFill="1" applyBorder="1" applyAlignment="1">
      <alignment horizontal="center" vertical="center"/>
    </xf>
    <xf numFmtId="0" fontId="6" fillId="2" borderId="20" xfId="8" applyFont="1" applyFill="1" applyBorder="1" applyAlignment="1">
      <alignment horizontal="center" vertical="center"/>
    </xf>
    <xf numFmtId="0" fontId="6" fillId="2" borderId="18" xfId="8" applyFont="1" applyFill="1" applyBorder="1" applyAlignment="1">
      <alignment horizontal="center" vertical="center"/>
    </xf>
    <xf numFmtId="0" fontId="8" fillId="2" borderId="25" xfId="8" applyFont="1" applyFill="1" applyBorder="1" applyAlignment="1">
      <alignment horizontal="distributed" vertical="center" justifyLastLine="1"/>
    </xf>
    <xf numFmtId="0" fontId="6" fillId="2" borderId="0" xfId="8" applyFont="1" applyFill="1" applyAlignment="1">
      <alignment horizontal="distributed" vertical="center"/>
    </xf>
    <xf numFmtId="0" fontId="6" fillId="2" borderId="14" xfId="8" applyFont="1" applyFill="1" applyBorder="1" applyAlignment="1">
      <alignment horizontal="distributed" vertical="center"/>
    </xf>
    <xf numFmtId="0" fontId="6" fillId="2" borderId="6" xfId="8" applyFont="1" applyFill="1" applyBorder="1"/>
    <xf numFmtId="184" fontId="6" fillId="2" borderId="0" xfId="8" applyNumberFormat="1" applyFont="1" applyFill="1"/>
    <xf numFmtId="184" fontId="6" fillId="2" borderId="0" xfId="8" applyNumberFormat="1" applyFont="1" applyFill="1" applyAlignment="1">
      <alignment horizontal="right"/>
    </xf>
    <xf numFmtId="176" fontId="9" fillId="0" borderId="12" xfId="8" applyNumberFormat="1" applyFont="1" applyBorder="1" applyAlignment="1">
      <alignment horizontal="right"/>
    </xf>
    <xf numFmtId="176" fontId="9" fillId="0" borderId="1" xfId="8" applyNumberFormat="1" applyFont="1" applyBorder="1" applyAlignment="1">
      <alignment horizontal="right"/>
    </xf>
    <xf numFmtId="176" fontId="9" fillId="0" borderId="0" xfId="8" applyNumberFormat="1" applyFont="1"/>
    <xf numFmtId="0" fontId="1" fillId="2" borderId="0" xfId="8" applyFill="1" applyAlignment="1">
      <alignment vertical="center"/>
    </xf>
    <xf numFmtId="0" fontId="2" fillId="0" borderId="0" xfId="10" applyFont="1" applyAlignment="1">
      <alignment horizontal="centerContinuous"/>
    </xf>
    <xf numFmtId="0" fontId="1" fillId="0" borderId="0" xfId="10" applyAlignment="1">
      <alignment horizontal="centerContinuous"/>
    </xf>
    <xf numFmtId="0" fontId="1" fillId="2" borderId="0" xfId="10" applyFill="1"/>
    <xf numFmtId="0" fontId="8" fillId="0" borderId="1" xfId="10" applyFont="1" applyBorder="1"/>
    <xf numFmtId="0" fontId="1" fillId="0" borderId="1" xfId="10" applyBorder="1"/>
    <xf numFmtId="0" fontId="6" fillId="0" borderId="1" xfId="10" applyFont="1" applyBorder="1" applyAlignment="1">
      <alignment horizontal="right"/>
    </xf>
    <xf numFmtId="0" fontId="6" fillId="0" borderId="8" xfId="10" applyFont="1" applyBorder="1" applyAlignment="1">
      <alignment horizontal="distributed" vertical="center" justifyLastLine="1"/>
    </xf>
    <xf numFmtId="0" fontId="6" fillId="0" borderId="10" xfId="10" applyFont="1" applyBorder="1" applyAlignment="1">
      <alignment horizontal="distributed" vertical="center" justifyLastLine="1"/>
    </xf>
    <xf numFmtId="49" fontId="6" fillId="0" borderId="0" xfId="10" quotePrefix="1" applyNumberFormat="1" applyFont="1" applyAlignment="1">
      <alignment horizontal="center"/>
    </xf>
    <xf numFmtId="176" fontId="6" fillId="0" borderId="6" xfId="10" applyNumberFormat="1" applyFont="1" applyBorder="1" applyAlignment="1">
      <alignment horizontal="right"/>
    </xf>
    <xf numFmtId="176" fontId="6" fillId="0" borderId="0" xfId="10" applyNumberFormat="1" applyFont="1" applyAlignment="1">
      <alignment horizontal="right"/>
    </xf>
    <xf numFmtId="49" fontId="6" fillId="0" borderId="5" xfId="10" quotePrefix="1" applyNumberFormat="1" applyFont="1" applyBorder="1" applyAlignment="1">
      <alignment horizontal="center"/>
    </xf>
    <xf numFmtId="176" fontId="6" fillId="2" borderId="0" xfId="10" applyNumberFormat="1" applyFont="1" applyFill="1" applyAlignment="1">
      <alignment horizontal="right"/>
    </xf>
    <xf numFmtId="49" fontId="9" fillId="0" borderId="5" xfId="10" quotePrefix="1" applyNumberFormat="1" applyFont="1" applyBorder="1" applyAlignment="1">
      <alignment horizontal="center"/>
    </xf>
    <xf numFmtId="176" fontId="9" fillId="2" borderId="0" xfId="10" applyNumberFormat="1" applyFont="1" applyFill="1" applyAlignment="1">
      <alignment horizontal="right"/>
    </xf>
    <xf numFmtId="0" fontId="10" fillId="2" borderId="0" xfId="10" applyFont="1" applyFill="1"/>
    <xf numFmtId="0" fontId="9" fillId="0" borderId="0" xfId="10" applyFont="1"/>
    <xf numFmtId="176" fontId="9" fillId="2" borderId="6" xfId="10" applyNumberFormat="1" applyFont="1" applyFill="1" applyBorder="1" applyAlignment="1">
      <alignment horizontal="right"/>
    </xf>
    <xf numFmtId="0" fontId="6" fillId="0" borderId="0" xfId="10" applyFont="1" applyAlignment="1">
      <alignment horizontal="distributed"/>
    </xf>
    <xf numFmtId="176" fontId="6" fillId="2" borderId="6" xfId="10" applyNumberFormat="1" applyFont="1" applyFill="1" applyBorder="1" applyAlignment="1">
      <alignment horizontal="right"/>
    </xf>
    <xf numFmtId="176" fontId="6" fillId="2" borderId="0" xfId="10" quotePrefix="1" applyNumberFormat="1" applyFont="1" applyFill="1" applyAlignment="1">
      <alignment horizontal="right"/>
    </xf>
    <xf numFmtId="1" fontId="6" fillId="2" borderId="0" xfId="10" applyNumberFormat="1" applyFont="1" applyFill="1" applyAlignment="1">
      <alignment horizontal="right"/>
    </xf>
    <xf numFmtId="0" fontId="6" fillId="0" borderId="5" xfId="10" applyFont="1" applyBorder="1" applyAlignment="1">
      <alignment horizontal="distributed"/>
    </xf>
    <xf numFmtId="0" fontId="6" fillId="0" borderId="5" xfId="10" applyFont="1" applyBorder="1" applyAlignment="1">
      <alignment horizontal="distributed" wrapText="1"/>
    </xf>
    <xf numFmtId="176" fontId="6" fillId="2" borderId="6" xfId="10" applyNumberFormat="1" applyFont="1" applyFill="1" applyBorder="1" applyAlignment="1">
      <alignment horizontal="right" vertical="center"/>
    </xf>
    <xf numFmtId="176" fontId="6" fillId="2" borderId="0" xfId="10" applyNumberFormat="1" applyFont="1" applyFill="1" applyAlignment="1">
      <alignment horizontal="right" vertical="center"/>
    </xf>
    <xf numFmtId="0" fontId="6" fillId="0" borderId="2" xfId="10" applyFont="1" applyBorder="1" applyAlignment="1">
      <alignment vertical="center"/>
    </xf>
    <xf numFmtId="0" fontId="1" fillId="2" borderId="0" xfId="10" applyFill="1" applyAlignment="1">
      <alignment vertical="center"/>
    </xf>
    <xf numFmtId="0" fontId="8" fillId="0" borderId="0" xfId="10" applyFont="1" applyAlignment="1">
      <alignment vertical="center"/>
    </xf>
    <xf numFmtId="0" fontId="1" fillId="0" borderId="0" xfId="10" applyAlignment="1">
      <alignment vertical="center"/>
    </xf>
    <xf numFmtId="0" fontId="1" fillId="0" borderId="0" xfId="10"/>
    <xf numFmtId="0" fontId="6" fillId="0" borderId="0" xfId="10" applyFont="1" applyAlignment="1">
      <alignment horizontal="right"/>
    </xf>
    <xf numFmtId="0" fontId="6" fillId="0" borderId="0" xfId="10" applyFont="1"/>
    <xf numFmtId="0" fontId="6" fillId="0" borderId="11" xfId="10" applyFont="1" applyBorder="1" applyAlignment="1">
      <alignment horizontal="distributed" wrapText="1"/>
    </xf>
    <xf numFmtId="176" fontId="6" fillId="2" borderId="12" xfId="10" applyNumberFormat="1" applyFont="1" applyFill="1" applyBorder="1" applyAlignment="1">
      <alignment horizontal="right" vertical="center"/>
    </xf>
    <xf numFmtId="176" fontId="6" fillId="2" borderId="1" xfId="10" applyNumberFormat="1" applyFont="1" applyFill="1" applyBorder="1" applyAlignment="1">
      <alignment horizontal="right" vertical="center"/>
    </xf>
    <xf numFmtId="176" fontId="6" fillId="2" borderId="1" xfId="10" quotePrefix="1" applyNumberFormat="1" applyFont="1" applyFill="1" applyBorder="1" applyAlignment="1">
      <alignment horizontal="right" vertical="center"/>
    </xf>
    <xf numFmtId="0" fontId="6" fillId="0" borderId="0" xfId="10" applyFont="1" applyAlignment="1">
      <alignment vertical="center"/>
    </xf>
    <xf numFmtId="176" fontId="6" fillId="0" borderId="0" xfId="10" applyNumberFormat="1" applyFont="1" applyAlignment="1">
      <alignment horizontal="right" vertical="center"/>
    </xf>
    <xf numFmtId="0" fontId="2" fillId="2" borderId="0" xfId="8" applyFont="1" applyFill="1" applyAlignment="1">
      <alignment horizontal="left" indent="10"/>
    </xf>
    <xf numFmtId="0" fontId="6" fillId="2" borderId="1" xfId="8" applyFont="1" applyFill="1" applyBorder="1"/>
    <xf numFmtId="0" fontId="1" fillId="2" borderId="1" xfId="8" applyFill="1" applyBorder="1"/>
    <xf numFmtId="0" fontId="6" fillId="2" borderId="1" xfId="8" applyFont="1" applyFill="1" applyBorder="1" applyAlignment="1">
      <alignment horizontal="right"/>
    </xf>
    <xf numFmtId="0" fontId="6" fillId="2" borderId="0" xfId="8" applyFont="1" applyFill="1" applyAlignment="1">
      <alignment horizontal="center" vertical="center"/>
    </xf>
    <xf numFmtId="0" fontId="8" fillId="2" borderId="10" xfId="8" applyFont="1" applyFill="1" applyBorder="1" applyAlignment="1">
      <alignment horizontal="centerContinuous" vertical="center"/>
    </xf>
    <xf numFmtId="0" fontId="8" fillId="2" borderId="8" xfId="8" applyFont="1" applyFill="1" applyBorder="1" applyAlignment="1">
      <alignment horizontal="centerContinuous" vertical="center"/>
    </xf>
    <xf numFmtId="0" fontId="6" fillId="2" borderId="8" xfId="8" applyFont="1" applyFill="1" applyBorder="1" applyAlignment="1">
      <alignment horizontal="center" vertical="center"/>
    </xf>
    <xf numFmtId="0" fontId="6" fillId="2" borderId="24" xfId="8" applyFont="1" applyFill="1" applyBorder="1" applyAlignment="1">
      <alignment horizontal="center" vertical="center"/>
    </xf>
    <xf numFmtId="49" fontId="6" fillId="2" borderId="0" xfId="8" applyNumberFormat="1" applyFont="1" applyFill="1" applyAlignment="1">
      <alignment horizontal="center"/>
    </xf>
    <xf numFmtId="49" fontId="9" fillId="2" borderId="0" xfId="8" applyNumberFormat="1" applyFont="1" applyFill="1" applyAlignment="1">
      <alignment horizontal="center"/>
    </xf>
    <xf numFmtId="0" fontId="9" fillId="2" borderId="6" xfId="8" applyFont="1" applyFill="1" applyBorder="1"/>
    <xf numFmtId="176" fontId="9" fillId="2" borderId="0" xfId="8" applyNumberFormat="1" applyFont="1" applyFill="1" applyAlignment="1">
      <alignment horizontal="right"/>
    </xf>
    <xf numFmtId="184" fontId="9" fillId="2" borderId="0" xfId="8" applyNumberFormat="1" applyFont="1" applyFill="1" applyAlignment="1">
      <alignment horizontal="right"/>
    </xf>
    <xf numFmtId="0" fontId="9" fillId="2" borderId="0" xfId="8" applyFont="1" applyFill="1"/>
    <xf numFmtId="184" fontId="6" fillId="2" borderId="6" xfId="8" applyNumberFormat="1" applyFont="1" applyFill="1" applyBorder="1" applyAlignment="1">
      <alignment horizontal="right"/>
    </xf>
    <xf numFmtId="0" fontId="6" fillId="2" borderId="5" xfId="8" applyFont="1" applyFill="1" applyBorder="1" applyAlignment="1">
      <alignment horizontal="distributed"/>
    </xf>
    <xf numFmtId="0" fontId="18" fillId="2" borderId="0" xfId="8" applyFont="1" applyFill="1" applyAlignment="1">
      <alignment horizontal="distributed"/>
    </xf>
    <xf numFmtId="0" fontId="6" fillId="2" borderId="1" xfId="8" applyFont="1" applyFill="1" applyBorder="1" applyAlignment="1">
      <alignment horizontal="distributed"/>
    </xf>
    <xf numFmtId="0" fontId="6" fillId="2" borderId="12" xfId="8" applyFont="1" applyFill="1" applyBorder="1"/>
    <xf numFmtId="184" fontId="6" fillId="2" borderId="1" xfId="8" applyNumberFormat="1" applyFont="1" applyFill="1" applyBorder="1" applyAlignment="1">
      <alignment horizontal="right"/>
    </xf>
    <xf numFmtId="184" fontId="1" fillId="2" borderId="0" xfId="8" applyNumberFormat="1" applyFill="1" applyAlignment="1">
      <alignment vertical="center"/>
    </xf>
    <xf numFmtId="0" fontId="12" fillId="2" borderId="0" xfId="3" applyFont="1" applyFill="1" applyAlignment="1">
      <alignment vertical="center"/>
    </xf>
    <xf numFmtId="0" fontId="2" fillId="0" borderId="0" xfId="6" applyFont="1" applyAlignment="1">
      <alignment horizontal="centerContinuous"/>
    </xf>
    <xf numFmtId="0" fontId="1" fillId="0" borderId="0" xfId="6" applyAlignment="1">
      <alignment horizontal="centerContinuous"/>
    </xf>
    <xf numFmtId="0" fontId="1" fillId="2" borderId="0" xfId="6" applyFill="1"/>
    <xf numFmtId="0" fontId="1" fillId="0" borderId="1" xfId="6" applyBorder="1" applyAlignment="1">
      <alignment horizontal="right"/>
    </xf>
    <xf numFmtId="0" fontId="8" fillId="0" borderId="1" xfId="6" applyFont="1" applyBorder="1" applyAlignment="1">
      <alignment horizontal="right"/>
    </xf>
    <xf numFmtId="0" fontId="6" fillId="0" borderId="1" xfId="6" applyFont="1" applyBorder="1" applyAlignment="1">
      <alignment horizontal="right"/>
    </xf>
    <xf numFmtId="0" fontId="1" fillId="2" borderId="0" xfId="6" applyFill="1" applyAlignment="1">
      <alignment horizontal="right"/>
    </xf>
    <xf numFmtId="0" fontId="6" fillId="0" borderId="0" xfId="6" applyFont="1" applyAlignment="1">
      <alignment horizontal="center" vertical="center"/>
    </xf>
    <xf numFmtId="0" fontId="6" fillId="0" borderId="4" xfId="6" applyFont="1" applyBorder="1" applyAlignment="1">
      <alignment horizontal="center" vertical="center"/>
    </xf>
    <xf numFmtId="0" fontId="6" fillId="0" borderId="3" xfId="6" applyFont="1" applyBorder="1" applyAlignment="1">
      <alignment horizontal="center" vertical="center"/>
    </xf>
    <xf numFmtId="0" fontId="6" fillId="0" borderId="17" xfId="6" applyFont="1" applyBorder="1" applyAlignment="1">
      <alignment horizontal="center" vertical="center"/>
    </xf>
    <xf numFmtId="0" fontId="6" fillId="0" borderId="18" xfId="6" applyFont="1" applyBorder="1" applyAlignment="1">
      <alignment horizontal="center" vertical="center"/>
    </xf>
    <xf numFmtId="0" fontId="6" fillId="0" borderId="20" xfId="6" applyFont="1" applyBorder="1" applyAlignment="1">
      <alignment horizontal="center" vertical="center"/>
    </xf>
    <xf numFmtId="0" fontId="1" fillId="2" borderId="0" xfId="6" applyFill="1" applyAlignment="1">
      <alignment vertical="center"/>
    </xf>
    <xf numFmtId="0" fontId="6" fillId="0" borderId="8" xfId="6" applyFont="1" applyBorder="1" applyAlignment="1">
      <alignment horizontal="center" vertical="center"/>
    </xf>
    <xf numFmtId="0" fontId="6" fillId="0" borderId="10" xfId="6" applyFont="1" applyBorder="1" applyAlignment="1">
      <alignment horizontal="center" vertical="center"/>
    </xf>
    <xf numFmtId="0" fontId="6" fillId="0" borderId="9" xfId="6" applyFont="1" applyBorder="1" applyAlignment="1">
      <alignment horizontal="center" vertical="center"/>
    </xf>
    <xf numFmtId="0" fontId="6" fillId="0" borderId="10" xfId="6" applyFont="1" applyBorder="1" applyAlignment="1">
      <alignment horizontal="center" vertical="center"/>
    </xf>
    <xf numFmtId="49" fontId="6" fillId="0" borderId="5" xfId="6" applyNumberFormat="1" applyFont="1" applyBorder="1" applyAlignment="1">
      <alignment horizontal="center" vertical="center"/>
    </xf>
    <xf numFmtId="0" fontId="6" fillId="0" borderId="6" xfId="6" applyFont="1" applyBorder="1" applyAlignment="1">
      <alignment horizontal="center" vertical="center"/>
    </xf>
    <xf numFmtId="0" fontId="6" fillId="0" borderId="0" xfId="6" applyFont="1" applyAlignment="1">
      <alignment horizontal="left"/>
    </xf>
    <xf numFmtId="176" fontId="6" fillId="0" borderId="0" xfId="6" applyNumberFormat="1" applyFont="1"/>
    <xf numFmtId="176" fontId="6" fillId="0" borderId="0" xfId="6" applyNumberFormat="1" applyFont="1" applyAlignment="1">
      <alignment horizontal="right"/>
    </xf>
    <xf numFmtId="176" fontId="6" fillId="0" borderId="0" xfId="6" quotePrefix="1" applyNumberFormat="1" applyFont="1" applyAlignment="1">
      <alignment horizontal="right"/>
    </xf>
    <xf numFmtId="0" fontId="6" fillId="0" borderId="0" xfId="6" applyFont="1" applyAlignment="1">
      <alignment horizontal="left" vertical="top"/>
    </xf>
    <xf numFmtId="176" fontId="6" fillId="0" borderId="0" xfId="6" applyNumberFormat="1" applyFont="1" applyAlignment="1">
      <alignment vertical="top"/>
    </xf>
    <xf numFmtId="176" fontId="6" fillId="2" borderId="0" xfId="6" applyNumberFormat="1" applyFont="1" applyFill="1" applyAlignment="1">
      <alignment horizontal="right" vertical="top"/>
    </xf>
    <xf numFmtId="176" fontId="6" fillId="2" borderId="0" xfId="6" applyNumberFormat="1" applyFont="1" applyFill="1"/>
    <xf numFmtId="49" fontId="9" fillId="0" borderId="5" xfId="6" applyNumberFormat="1" applyFont="1" applyBorder="1" applyAlignment="1">
      <alignment horizontal="center" vertical="center"/>
    </xf>
    <xf numFmtId="0" fontId="9" fillId="0" borderId="6" xfId="6" applyFont="1" applyBorder="1" applyAlignment="1">
      <alignment horizontal="center" vertical="center"/>
    </xf>
    <xf numFmtId="0" fontId="9" fillId="0" borderId="0" xfId="6" applyFont="1" applyAlignment="1">
      <alignment horizontal="left"/>
    </xf>
    <xf numFmtId="176" fontId="9" fillId="0" borderId="0" xfId="6" applyNumberFormat="1" applyFont="1"/>
    <xf numFmtId="176" fontId="9" fillId="0" borderId="0" xfId="6" applyNumberFormat="1" applyFont="1" applyAlignment="1">
      <alignment horizontal="right"/>
    </xf>
    <xf numFmtId="176" fontId="9" fillId="0" borderId="0" xfId="6" quotePrefix="1" applyNumberFormat="1" applyFont="1" applyAlignment="1">
      <alignment horizontal="right"/>
    </xf>
    <xf numFmtId="0" fontId="10" fillId="2" borderId="0" xfId="6" applyFont="1" applyFill="1"/>
    <xf numFmtId="176" fontId="9" fillId="2" borderId="0" xfId="6" applyNumberFormat="1" applyFont="1" applyFill="1"/>
    <xf numFmtId="176" fontId="9" fillId="2" borderId="0" xfId="6" applyNumberFormat="1" applyFont="1" applyFill="1" applyAlignment="1">
      <alignment horizontal="right"/>
    </xf>
    <xf numFmtId="0" fontId="9" fillId="0" borderId="0" xfId="6" applyFont="1" applyAlignment="1">
      <alignment horizontal="left" vertical="top"/>
    </xf>
    <xf numFmtId="176" fontId="9" fillId="0" borderId="0" xfId="6" applyNumberFormat="1" applyFont="1" applyAlignment="1">
      <alignment vertical="top"/>
    </xf>
    <xf numFmtId="0" fontId="6" fillId="0" borderId="5" xfId="6" applyFont="1" applyBorder="1" applyAlignment="1">
      <alignment horizontal="distributed" vertical="center"/>
    </xf>
    <xf numFmtId="0" fontId="6" fillId="0" borderId="6" xfId="6" applyFont="1" applyBorder="1" applyAlignment="1">
      <alignment horizontal="centerContinuous" vertical="center"/>
    </xf>
    <xf numFmtId="176" fontId="6" fillId="2" borderId="0" xfId="6" quotePrefix="1" applyNumberFormat="1" applyFont="1" applyFill="1" applyAlignment="1">
      <alignment horizontal="right" vertical="top"/>
    </xf>
    <xf numFmtId="176" fontId="9" fillId="2" borderId="0" xfId="6" applyNumberFormat="1" applyFont="1" applyFill="1" applyAlignment="1">
      <alignment vertical="top"/>
    </xf>
    <xf numFmtId="0" fontId="6" fillId="0" borderId="0" xfId="6" applyFont="1" applyAlignment="1">
      <alignment horizontal="distributed"/>
    </xf>
    <xf numFmtId="0" fontId="6" fillId="0" borderId="6" xfId="6" applyFont="1" applyBorder="1"/>
    <xf numFmtId="0" fontId="6" fillId="0" borderId="1" xfId="6" applyFont="1" applyBorder="1" applyAlignment="1">
      <alignment horizontal="distributed"/>
    </xf>
    <xf numFmtId="0" fontId="6" fillId="0" borderId="12" xfId="6" applyFont="1" applyBorder="1"/>
    <xf numFmtId="0" fontId="6" fillId="0" borderId="1" xfId="6" applyFont="1" applyBorder="1" applyAlignment="1">
      <alignment horizontal="left"/>
    </xf>
    <xf numFmtId="176" fontId="6" fillId="2" borderId="1" xfId="6" applyNumberFormat="1" applyFont="1" applyFill="1" applyBorder="1" applyAlignment="1">
      <alignment horizontal="right"/>
    </xf>
    <xf numFmtId="0" fontId="6" fillId="0" borderId="0" xfId="6" applyFont="1" applyAlignment="1">
      <alignment vertical="center"/>
    </xf>
    <xf numFmtId="0" fontId="6" fillId="0" borderId="2" xfId="6" applyFont="1" applyBorder="1" applyAlignment="1">
      <alignment vertical="center"/>
    </xf>
    <xf numFmtId="0" fontId="6" fillId="2" borderId="0" xfId="6" applyFont="1" applyFill="1"/>
    <xf numFmtId="0" fontId="2" fillId="0" borderId="0" xfId="11" applyFont="1" applyAlignment="1">
      <alignment horizontal="centerContinuous"/>
    </xf>
    <xf numFmtId="0" fontId="1" fillId="0" borderId="0" xfId="11" applyAlignment="1">
      <alignment horizontal="centerContinuous"/>
    </xf>
    <xf numFmtId="0" fontId="1" fillId="0" borderId="0" xfId="11"/>
    <xf numFmtId="0" fontId="6" fillId="0" borderId="0" xfId="11" applyFont="1" applyAlignment="1">
      <alignment horizontal="left"/>
    </xf>
    <xf numFmtId="0" fontId="6" fillId="0" borderId="3" xfId="11" applyFont="1" applyBorder="1" applyAlignment="1">
      <alignment horizontal="center" vertical="center"/>
    </xf>
    <xf numFmtId="0" fontId="6" fillId="0" borderId="4" xfId="11" applyFont="1" applyBorder="1" applyAlignment="1">
      <alignment horizontal="center" vertical="center"/>
    </xf>
    <xf numFmtId="0" fontId="6" fillId="0" borderId="2" xfId="11" applyFont="1" applyBorder="1" applyAlignment="1">
      <alignment horizontal="center" vertical="center"/>
    </xf>
    <xf numFmtId="0" fontId="6" fillId="0" borderId="0" xfId="11" applyFont="1" applyAlignment="1">
      <alignment vertical="center"/>
    </xf>
    <xf numFmtId="0" fontId="11" fillId="0" borderId="9" xfId="3" applyBorder="1"/>
    <xf numFmtId="0" fontId="6" fillId="0" borderId="7" xfId="11" applyFont="1" applyBorder="1" applyAlignment="1">
      <alignment horizontal="distributed" vertical="center" justifyLastLine="1"/>
    </xf>
    <xf numFmtId="0" fontId="6" fillId="0" borderId="24" xfId="11" applyFont="1" applyBorder="1" applyAlignment="1">
      <alignment horizontal="distributed" vertical="center" justifyLastLine="1"/>
    </xf>
    <xf numFmtId="0" fontId="6" fillId="0" borderId="5" xfId="11" applyFont="1" applyBorder="1"/>
    <xf numFmtId="0" fontId="6" fillId="0" borderId="0" xfId="11" applyFont="1" applyAlignment="1">
      <alignment horizontal="right"/>
    </xf>
    <xf numFmtId="0" fontId="6" fillId="0" borderId="0" xfId="11" applyFont="1"/>
    <xf numFmtId="0" fontId="6" fillId="0" borderId="5" xfId="10" quotePrefix="1" applyFont="1" applyBorder="1" applyAlignment="1">
      <alignment horizontal="center" shrinkToFit="1"/>
    </xf>
    <xf numFmtId="176" fontId="6" fillId="0" borderId="0" xfId="11" applyNumberFormat="1" applyFont="1" applyAlignment="1">
      <alignment horizontal="right"/>
    </xf>
    <xf numFmtId="181" fontId="6" fillId="0" borderId="0" xfId="11" applyNumberFormat="1" applyFont="1" applyAlignment="1">
      <alignment horizontal="right"/>
    </xf>
    <xf numFmtId="176" fontId="6" fillId="0" borderId="0" xfId="12" applyNumberFormat="1" applyFont="1" applyAlignment="1">
      <alignment horizontal="right"/>
    </xf>
    <xf numFmtId="181" fontId="6" fillId="0" borderId="0" xfId="12" applyNumberFormat="1" applyFont="1" applyAlignment="1">
      <alignment horizontal="right"/>
    </xf>
    <xf numFmtId="184" fontId="6" fillId="0" borderId="0" xfId="11" applyNumberFormat="1" applyFont="1" applyAlignment="1">
      <alignment horizontal="right"/>
    </xf>
    <xf numFmtId="181" fontId="6" fillId="0" borderId="0" xfId="11" applyNumberFormat="1" applyFont="1"/>
    <xf numFmtId="0" fontId="9" fillId="0" borderId="5" xfId="10" quotePrefix="1" applyFont="1" applyBorder="1" applyAlignment="1">
      <alignment horizontal="center" shrinkToFit="1"/>
    </xf>
    <xf numFmtId="176" fontId="9" fillId="0" borderId="0" xfId="11" applyNumberFormat="1" applyFont="1" applyAlignment="1">
      <alignment horizontal="right"/>
    </xf>
    <xf numFmtId="181" fontId="9" fillId="0" borderId="0" xfId="11" applyNumberFormat="1" applyFont="1"/>
    <xf numFmtId="181" fontId="9" fillId="0" borderId="0" xfId="11" applyNumberFormat="1" applyFont="1" applyAlignment="1">
      <alignment horizontal="right"/>
    </xf>
    <xf numFmtId="176" fontId="9" fillId="0" borderId="0" xfId="12" applyNumberFormat="1" applyFont="1" applyAlignment="1">
      <alignment horizontal="right"/>
    </xf>
    <xf numFmtId="181" fontId="9" fillId="0" borderId="0" xfId="12" applyNumberFormat="1" applyFont="1" applyAlignment="1">
      <alignment horizontal="right"/>
    </xf>
    <xf numFmtId="0" fontId="9" fillId="0" borderId="0" xfId="11" applyFont="1"/>
    <xf numFmtId="49" fontId="6" fillId="0" borderId="0" xfId="11" quotePrefix="1" applyNumberFormat="1" applyFont="1" applyAlignment="1">
      <alignment horizontal="left"/>
    </xf>
    <xf numFmtId="176" fontId="6" fillId="0" borderId="6" xfId="11" applyNumberFormat="1" applyFont="1" applyBorder="1" applyAlignment="1">
      <alignment horizontal="right"/>
    </xf>
    <xf numFmtId="49" fontId="6" fillId="0" borderId="5" xfId="11" quotePrefix="1" applyNumberFormat="1" applyFont="1" applyBorder="1" applyAlignment="1">
      <alignment horizontal="left"/>
    </xf>
    <xf numFmtId="178" fontId="6" fillId="0" borderId="0" xfId="12" applyNumberFormat="1" applyFont="1" applyAlignment="1">
      <alignment horizontal="right"/>
    </xf>
    <xf numFmtId="49" fontId="6" fillId="0" borderId="11" xfId="11" quotePrefix="1" applyNumberFormat="1" applyFont="1" applyBorder="1" applyAlignment="1">
      <alignment horizontal="left"/>
    </xf>
    <xf numFmtId="176" fontId="6" fillId="0" borderId="12" xfId="12" applyNumberFormat="1" applyFont="1" applyBorder="1" applyAlignment="1">
      <alignment horizontal="right"/>
    </xf>
    <xf numFmtId="181" fontId="6" fillId="0" borderId="1" xfId="11" applyNumberFormat="1" applyFont="1" applyBorder="1" applyAlignment="1">
      <alignment horizontal="right"/>
    </xf>
    <xf numFmtId="176" fontId="6" fillId="0" borderId="1" xfId="12" applyNumberFormat="1" applyFont="1" applyBorder="1" applyAlignment="1">
      <alignment horizontal="right"/>
    </xf>
    <xf numFmtId="181" fontId="6" fillId="0" borderId="1" xfId="12" applyNumberFormat="1" applyFont="1" applyBorder="1" applyAlignment="1">
      <alignment horizontal="right"/>
    </xf>
    <xf numFmtId="176" fontId="6" fillId="0" borderId="0" xfId="11" applyNumberFormat="1" applyFont="1" applyAlignment="1">
      <alignment vertical="center"/>
    </xf>
    <xf numFmtId="176" fontId="1" fillId="0" borderId="0" xfId="11" applyNumberFormat="1" applyAlignment="1">
      <alignment vertical="center"/>
    </xf>
    <xf numFmtId="0" fontId="1" fillId="0" borderId="0" xfId="11" applyAlignment="1">
      <alignment vertical="center"/>
    </xf>
    <xf numFmtId="0" fontId="8" fillId="0" borderId="0" xfId="11" applyFont="1" applyAlignment="1">
      <alignment vertical="center"/>
    </xf>
    <xf numFmtId="0" fontId="2" fillId="0" borderId="0" xfId="11" applyFont="1" applyAlignment="1">
      <alignment horizontal="center"/>
    </xf>
    <xf numFmtId="176" fontId="6" fillId="0" borderId="0" xfId="11" applyNumberFormat="1" applyFont="1"/>
    <xf numFmtId="0" fontId="9" fillId="0" borderId="0" xfId="11" applyFont="1" applyAlignment="1">
      <alignment horizontal="right"/>
    </xf>
    <xf numFmtId="184" fontId="9" fillId="0" borderId="0" xfId="11" applyNumberFormat="1" applyFont="1" applyAlignment="1">
      <alignment horizontal="right"/>
    </xf>
    <xf numFmtId="176" fontId="6" fillId="0" borderId="6" xfId="12" applyNumberFormat="1" applyFont="1" applyBorder="1" applyAlignment="1">
      <alignment horizontal="right"/>
    </xf>
    <xf numFmtId="0" fontId="6" fillId="0" borderId="28" xfId="11" applyFont="1" applyBorder="1" applyAlignment="1">
      <alignment horizontal="center" vertical="center"/>
    </xf>
    <xf numFmtId="0" fontId="6" fillId="0" borderId="29" xfId="11" applyFont="1" applyBorder="1" applyAlignment="1">
      <alignment horizontal="center" vertical="center"/>
    </xf>
    <xf numFmtId="0" fontId="6" fillId="0" borderId="30" xfId="11" applyFont="1" applyBorder="1" applyAlignment="1">
      <alignment horizontal="center" vertical="center"/>
    </xf>
    <xf numFmtId="0" fontId="6" fillId="0" borderId="31" xfId="11" applyFont="1" applyBorder="1" applyAlignment="1">
      <alignment horizontal="center" vertical="center"/>
    </xf>
    <xf numFmtId="0" fontId="6" fillId="0" borderId="32" xfId="11" applyFont="1" applyBorder="1" applyAlignment="1">
      <alignment horizontal="center" vertical="center"/>
    </xf>
    <xf numFmtId="0" fontId="6" fillId="0" borderId="0" xfId="11" applyFont="1" applyAlignment="1">
      <alignment horizontal="center" vertical="center"/>
    </xf>
    <xf numFmtId="1" fontId="6" fillId="0" borderId="0" xfId="11" applyNumberFormat="1" applyFont="1"/>
    <xf numFmtId="176" fontId="8" fillId="0" borderId="0" xfId="11" applyNumberFormat="1" applyFont="1" applyAlignment="1">
      <alignment vertical="center"/>
    </xf>
    <xf numFmtId="0" fontId="2" fillId="0" borderId="0" xfId="13" applyFont="1" applyAlignment="1">
      <alignment horizontal="center" vertical="center"/>
    </xf>
    <xf numFmtId="0" fontId="1" fillId="0" borderId="0" xfId="13" applyAlignment="1">
      <alignment horizontal="centerContinuous"/>
    </xf>
    <xf numFmtId="0" fontId="1" fillId="0" borderId="0" xfId="13"/>
    <xf numFmtId="0" fontId="8" fillId="0" borderId="0" xfId="13" applyFont="1"/>
    <xf numFmtId="0" fontId="6" fillId="0" borderId="0" xfId="13" applyFont="1" applyAlignment="1">
      <alignment horizontal="right"/>
    </xf>
    <xf numFmtId="0" fontId="1" fillId="0" borderId="3" xfId="13" applyBorder="1"/>
    <xf numFmtId="0" fontId="1" fillId="0" borderId="2" xfId="13" applyBorder="1" applyAlignment="1">
      <alignment horizontal="center" vertical="center"/>
    </xf>
    <xf numFmtId="0" fontId="1" fillId="0" borderId="0" xfId="13" applyAlignment="1">
      <alignment horizontal="center" vertical="center"/>
    </xf>
    <xf numFmtId="0" fontId="6" fillId="0" borderId="5" xfId="13" applyFont="1" applyBorder="1" applyAlignment="1">
      <alignment horizontal="center" vertical="center"/>
    </xf>
    <xf numFmtId="0" fontId="6" fillId="0" borderId="23" xfId="13" applyFont="1" applyBorder="1" applyAlignment="1">
      <alignment horizontal="center" vertical="center"/>
    </xf>
    <xf numFmtId="0" fontId="6" fillId="0" borderId="13" xfId="13" applyFont="1" applyBorder="1" applyAlignment="1">
      <alignment horizontal="center" vertical="center"/>
    </xf>
    <xf numFmtId="0" fontId="6" fillId="0" borderId="0" xfId="13" applyFont="1" applyAlignment="1">
      <alignment horizontal="center" vertical="center"/>
    </xf>
    <xf numFmtId="0" fontId="6" fillId="0" borderId="5" xfId="13" applyFont="1" applyBorder="1" applyAlignment="1">
      <alignment horizontal="center" vertical="center"/>
    </xf>
    <xf numFmtId="0" fontId="6" fillId="0" borderId="6" xfId="13" applyFont="1" applyBorder="1" applyAlignment="1">
      <alignment horizontal="center" vertical="center"/>
    </xf>
    <xf numFmtId="0" fontId="6" fillId="0" borderId="0" xfId="13" applyFont="1"/>
    <xf numFmtId="0" fontId="6" fillId="0" borderId="9" xfId="13" applyFont="1" applyBorder="1"/>
    <xf numFmtId="0" fontId="6" fillId="0" borderId="19" xfId="13" applyFont="1" applyBorder="1" applyAlignment="1">
      <alignment horizontal="center" vertical="center"/>
    </xf>
    <xf numFmtId="0" fontId="6" fillId="0" borderId="7" xfId="13" applyFont="1" applyBorder="1" applyAlignment="1">
      <alignment horizontal="center" vertical="center"/>
    </xf>
    <xf numFmtId="0" fontId="6" fillId="0" borderId="10" xfId="13" applyFont="1" applyBorder="1" applyAlignment="1">
      <alignment horizontal="center" vertical="center"/>
    </xf>
    <xf numFmtId="0" fontId="6" fillId="0" borderId="0" xfId="13" applyFont="1" applyAlignment="1">
      <alignment horizontal="center" vertical="center"/>
    </xf>
    <xf numFmtId="49" fontId="6" fillId="0" borderId="15" xfId="13" applyNumberFormat="1" applyFont="1" applyBorder="1" applyAlignment="1">
      <alignment horizontal="center"/>
    </xf>
    <xf numFmtId="176" fontId="6" fillId="0" borderId="13" xfId="13" applyNumberFormat="1" applyFont="1" applyBorder="1" applyAlignment="1">
      <alignment horizontal="right"/>
    </xf>
    <xf numFmtId="176" fontId="6" fillId="0" borderId="15" xfId="13" applyNumberFormat="1" applyFont="1" applyBorder="1" applyAlignment="1">
      <alignment horizontal="right"/>
    </xf>
    <xf numFmtId="176" fontId="6" fillId="0" borderId="0" xfId="13" applyNumberFormat="1" applyFont="1" applyAlignment="1">
      <alignment horizontal="right"/>
    </xf>
    <xf numFmtId="176" fontId="9" fillId="0" borderId="0" xfId="13" applyNumberFormat="1" applyFont="1"/>
    <xf numFmtId="49" fontId="9" fillId="0" borderId="1" xfId="13" applyNumberFormat="1" applyFont="1" applyBorder="1" applyAlignment="1">
      <alignment horizontal="center" vertical="center"/>
    </xf>
    <xf numFmtId="176" fontId="9" fillId="0" borderId="12" xfId="13" applyNumberFormat="1" applyFont="1" applyBorder="1" applyAlignment="1">
      <alignment horizontal="right" vertical="center"/>
    </xf>
    <xf numFmtId="176" fontId="9" fillId="0" borderId="1" xfId="13" applyNumberFormat="1" applyFont="1" applyBorder="1" applyAlignment="1">
      <alignment horizontal="right" vertical="center"/>
    </xf>
    <xf numFmtId="0" fontId="6" fillId="0" borderId="0" xfId="13" applyFont="1" applyAlignment="1">
      <alignment horizontal="left" vertical="center"/>
    </xf>
    <xf numFmtId="176" fontId="1" fillId="0" borderId="0" xfId="13" applyNumberFormat="1" applyAlignment="1">
      <alignment vertical="center"/>
    </xf>
    <xf numFmtId="176" fontId="6" fillId="0" borderId="0" xfId="13" applyNumberFormat="1" applyFont="1" applyAlignment="1">
      <alignment horizontal="right" vertical="center"/>
    </xf>
    <xf numFmtId="176" fontId="6" fillId="0" borderId="0" xfId="13" applyNumberFormat="1" applyFont="1" applyAlignment="1">
      <alignment horizontal="right" vertical="center"/>
    </xf>
    <xf numFmtId="0" fontId="6" fillId="0" borderId="0" xfId="13" applyFont="1" applyAlignment="1">
      <alignment vertical="center"/>
    </xf>
    <xf numFmtId="0" fontId="1" fillId="0" borderId="0" xfId="13" applyAlignment="1">
      <alignment vertical="center"/>
    </xf>
    <xf numFmtId="0" fontId="8" fillId="0" borderId="0" xfId="13" applyFont="1" applyAlignment="1">
      <alignment horizontal="left" vertical="center"/>
    </xf>
    <xf numFmtId="49" fontId="8" fillId="0" borderId="0" xfId="13" applyNumberFormat="1" applyFont="1"/>
    <xf numFmtId="176" fontId="8" fillId="0" borderId="0" xfId="13" applyNumberFormat="1" applyFont="1"/>
    <xf numFmtId="176" fontId="1" fillId="0" borderId="0" xfId="13" applyNumberFormat="1"/>
    <xf numFmtId="176" fontId="1" fillId="0" borderId="0" xfId="13" applyNumberFormat="1" applyAlignment="1">
      <alignment horizontal="right"/>
    </xf>
    <xf numFmtId="0" fontId="2" fillId="0" borderId="0" xfId="13" applyFont="1" applyAlignment="1">
      <alignment horizontal="centerContinuous"/>
    </xf>
    <xf numFmtId="176" fontId="1" fillId="0" borderId="0" xfId="13" applyNumberFormat="1" applyAlignment="1">
      <alignment horizontal="centerContinuous"/>
    </xf>
    <xf numFmtId="0" fontId="1" fillId="0" borderId="0" xfId="13" applyAlignment="1">
      <alignment horizontal="center"/>
    </xf>
    <xf numFmtId="0" fontId="1" fillId="0" borderId="2" xfId="13" applyBorder="1"/>
    <xf numFmtId="0" fontId="6" fillId="0" borderId="17" xfId="13" applyFont="1" applyBorder="1" applyAlignment="1">
      <alignment horizontal="center" vertical="center"/>
    </xf>
    <xf numFmtId="0" fontId="6" fillId="0" borderId="20" xfId="13" applyFont="1" applyBorder="1" applyAlignment="1">
      <alignment horizontal="center" vertical="center"/>
    </xf>
    <xf numFmtId="0" fontId="6" fillId="0" borderId="18" xfId="13" applyFont="1" applyBorder="1" applyAlignment="1">
      <alignment horizontal="center" vertical="center"/>
    </xf>
    <xf numFmtId="0" fontId="6" fillId="0" borderId="4" xfId="13" applyFont="1" applyBorder="1" applyAlignment="1">
      <alignment horizontal="center" vertical="center"/>
    </xf>
    <xf numFmtId="0" fontId="6" fillId="0" borderId="2" xfId="13" applyFont="1" applyBorder="1" applyAlignment="1">
      <alignment horizontal="center" vertical="center"/>
    </xf>
    <xf numFmtId="176" fontId="6" fillId="0" borderId="23" xfId="13" applyNumberFormat="1" applyFont="1" applyBorder="1" applyAlignment="1">
      <alignment horizontal="center" vertical="center"/>
    </xf>
    <xf numFmtId="0" fontId="1" fillId="0" borderId="9" xfId="13" applyBorder="1"/>
    <xf numFmtId="176" fontId="6" fillId="0" borderId="19" xfId="13" applyNumberFormat="1" applyFont="1" applyBorder="1" applyAlignment="1">
      <alignment horizontal="center" vertical="center"/>
    </xf>
    <xf numFmtId="0" fontId="6" fillId="0" borderId="10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49" fontId="6" fillId="0" borderId="5" xfId="13" applyNumberFormat="1" applyFont="1" applyBorder="1" applyAlignment="1">
      <alignment horizontal="center"/>
    </xf>
    <xf numFmtId="0" fontId="6" fillId="0" borderId="6" xfId="13" applyFont="1" applyBorder="1" applyAlignment="1">
      <alignment horizontal="right"/>
    </xf>
    <xf numFmtId="0" fontId="6" fillId="0" borderId="15" xfId="13" applyFont="1" applyBorder="1" applyAlignment="1">
      <alignment horizontal="right"/>
    </xf>
    <xf numFmtId="176" fontId="6" fillId="0" borderId="0" xfId="13" applyNumberFormat="1" applyFont="1" applyAlignment="1">
      <alignment horizontal="right"/>
    </xf>
    <xf numFmtId="0" fontId="10" fillId="0" borderId="0" xfId="13" applyFont="1"/>
    <xf numFmtId="49" fontId="9" fillId="0" borderId="11" xfId="13" applyNumberFormat="1" applyFont="1" applyBorder="1" applyAlignment="1">
      <alignment horizontal="center"/>
    </xf>
    <xf numFmtId="0" fontId="9" fillId="0" borderId="1" xfId="13" applyFont="1" applyBorder="1"/>
    <xf numFmtId="176" fontId="9" fillId="0" borderId="1" xfId="13" applyNumberFormat="1" applyFont="1" applyBorder="1" applyAlignment="1">
      <alignment horizontal="right"/>
    </xf>
    <xf numFmtId="49" fontId="8" fillId="0" borderId="0" xfId="13" applyNumberFormat="1" applyFont="1" applyAlignment="1">
      <alignment vertical="center"/>
    </xf>
    <xf numFmtId="0" fontId="9" fillId="0" borderId="0" xfId="13" applyFont="1" applyAlignment="1">
      <alignment vertical="center"/>
    </xf>
    <xf numFmtId="176" fontId="9" fillId="0" borderId="0" xfId="13" applyNumberFormat="1" applyFont="1" applyAlignment="1">
      <alignment vertical="center"/>
    </xf>
    <xf numFmtId="0" fontId="25" fillId="0" borderId="0" xfId="13" applyFont="1"/>
  </cellXfs>
  <cellStyles count="14">
    <cellStyle name="標準" xfId="0" builtinId="0"/>
    <cellStyle name="標準 2" xfId="3" xr:uid="{1504214E-A5B1-4E16-8166-5AE4C6273EF8}"/>
    <cellStyle name="標準_013_土地気象" xfId="11" xr:uid="{224992E8-041C-4326-80B9-A5ACAAFA1DF5}"/>
    <cellStyle name="標準_1014 運輸及び通信（表109～116）" xfId="2" xr:uid="{F5583F29-72E9-4291-8345-1A6DFF290D05}"/>
    <cellStyle name="標準_1015 運輸及び通信（表117～129）" xfId="8" xr:uid="{FBA17117-8897-40CD-8150-3200199614F0}"/>
    <cellStyle name="標準_109_運輸通信" xfId="1" xr:uid="{A357D53E-8AE5-4268-BCCC-8B0557D01D8C}"/>
    <cellStyle name="標準_110_運輸通信" xfId="4" xr:uid="{6F62E881-6531-41D0-ADD7-8E97BE673090}"/>
    <cellStyle name="標準_111_運輸通信" xfId="5" xr:uid="{2CBDB551-0DC8-4151-A2EE-5F7C1B48234C}"/>
    <cellStyle name="標準_116_運輸通信" xfId="9" xr:uid="{321368E4-2BED-4EE3-9A94-C747C16A2957}"/>
    <cellStyle name="標準_121・122_運輸通信" xfId="10" xr:uid="{2C6A24BB-1D08-45A4-9375-ECC9E5B96DF3}"/>
    <cellStyle name="標準_124_運輸通信" xfId="6" xr:uid="{5B7D375C-06B6-44E0-9C0C-777D25A024CE}"/>
    <cellStyle name="標準_197" xfId="12" xr:uid="{7CA91E4C-C50C-4A90-89B6-A7B2E727B148}"/>
    <cellStyle name="標準_2316_九州郵政公社（001．125．127．151）" xfId="13" xr:uid="{29C3B385-8D9B-4567-9B16-019DF8A4C13F}"/>
    <cellStyle name="標準_2330～2333_鉄道会社【４社】（115）" xfId="7" xr:uid="{620E9442-9187-43DE-9C43-8CBBABDF1B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647700</xdr:colOff>
      <xdr:row>71</xdr:row>
      <xdr:rowOff>0</xdr:rowOff>
    </xdr:from>
    <xdr:to>
      <xdr:col>16</xdr:col>
      <xdr:colOff>409575</xdr:colOff>
      <xdr:row>71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C7B9B41-6578-4676-9162-F2B52600A673}"/>
            </a:ext>
          </a:extLst>
        </xdr:cNvPr>
        <xdr:cNvSpPr>
          <a:spLocks noChangeShapeType="1"/>
        </xdr:cNvSpPr>
      </xdr:nvSpPr>
      <xdr:spPr bwMode="auto">
        <a:xfrm>
          <a:off x="8715375" y="10534650"/>
          <a:ext cx="1028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3</xdr:row>
      <xdr:rowOff>57150</xdr:rowOff>
    </xdr:from>
    <xdr:to>
      <xdr:col>23</xdr:col>
      <xdr:colOff>0</xdr:colOff>
      <xdr:row>3</xdr:row>
      <xdr:rowOff>66675</xdr:rowOff>
    </xdr:to>
    <xdr:sp macro="" textlink="">
      <xdr:nvSpPr>
        <xdr:cNvPr id="2" name="Line 41">
          <a:extLst>
            <a:ext uri="{FF2B5EF4-FFF2-40B4-BE49-F238E27FC236}">
              <a16:creationId xmlns:a16="http://schemas.microsoft.com/office/drawing/2014/main" id="{5C5924EC-DE06-454E-BF24-0DF183090D5D}"/>
            </a:ext>
          </a:extLst>
        </xdr:cNvPr>
        <xdr:cNvSpPr>
          <a:spLocks noChangeShapeType="1"/>
        </xdr:cNvSpPr>
      </xdr:nvSpPr>
      <xdr:spPr bwMode="auto">
        <a:xfrm flipH="1">
          <a:off x="15430500" y="9715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3</xdr:row>
      <xdr:rowOff>19050</xdr:rowOff>
    </xdr:from>
    <xdr:to>
      <xdr:col>23</xdr:col>
      <xdr:colOff>0</xdr:colOff>
      <xdr:row>3</xdr:row>
      <xdr:rowOff>19050</xdr:rowOff>
    </xdr:to>
    <xdr:sp macro="" textlink="">
      <xdr:nvSpPr>
        <xdr:cNvPr id="3" name="Line 42">
          <a:extLst>
            <a:ext uri="{FF2B5EF4-FFF2-40B4-BE49-F238E27FC236}">
              <a16:creationId xmlns:a16="http://schemas.microsoft.com/office/drawing/2014/main" id="{B727A27C-48D8-4545-8D98-D3013750F44E}"/>
            </a:ext>
          </a:extLst>
        </xdr:cNvPr>
        <xdr:cNvSpPr>
          <a:spLocks noChangeShapeType="1"/>
        </xdr:cNvSpPr>
      </xdr:nvSpPr>
      <xdr:spPr bwMode="auto">
        <a:xfrm>
          <a:off x="15430500" y="933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3</xdr:row>
      <xdr:rowOff>57150</xdr:rowOff>
    </xdr:from>
    <xdr:to>
      <xdr:col>23</xdr:col>
      <xdr:colOff>0</xdr:colOff>
      <xdr:row>3</xdr:row>
      <xdr:rowOff>66675</xdr:rowOff>
    </xdr:to>
    <xdr:sp macro="" textlink="">
      <xdr:nvSpPr>
        <xdr:cNvPr id="4" name="Line 83">
          <a:extLst>
            <a:ext uri="{FF2B5EF4-FFF2-40B4-BE49-F238E27FC236}">
              <a16:creationId xmlns:a16="http://schemas.microsoft.com/office/drawing/2014/main" id="{D8CCA625-E868-4AC0-BFBF-B496E882ADD1}"/>
            </a:ext>
          </a:extLst>
        </xdr:cNvPr>
        <xdr:cNvSpPr>
          <a:spLocks noChangeShapeType="1"/>
        </xdr:cNvSpPr>
      </xdr:nvSpPr>
      <xdr:spPr bwMode="auto">
        <a:xfrm flipH="1">
          <a:off x="15430500" y="9715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3</xdr:row>
      <xdr:rowOff>19050</xdr:rowOff>
    </xdr:from>
    <xdr:to>
      <xdr:col>23</xdr:col>
      <xdr:colOff>0</xdr:colOff>
      <xdr:row>3</xdr:row>
      <xdr:rowOff>19050</xdr:rowOff>
    </xdr:to>
    <xdr:sp macro="" textlink="">
      <xdr:nvSpPr>
        <xdr:cNvPr id="5" name="Line 84">
          <a:extLst>
            <a:ext uri="{FF2B5EF4-FFF2-40B4-BE49-F238E27FC236}">
              <a16:creationId xmlns:a16="http://schemas.microsoft.com/office/drawing/2014/main" id="{2DBB5270-AF35-49C3-92E4-634F59F1CAB9}"/>
            </a:ext>
          </a:extLst>
        </xdr:cNvPr>
        <xdr:cNvSpPr>
          <a:spLocks noChangeShapeType="1"/>
        </xdr:cNvSpPr>
      </xdr:nvSpPr>
      <xdr:spPr bwMode="auto">
        <a:xfrm>
          <a:off x="15430500" y="933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8</xdr:row>
      <xdr:rowOff>104775</xdr:rowOff>
    </xdr:from>
    <xdr:to>
      <xdr:col>2</xdr:col>
      <xdr:colOff>0</xdr:colOff>
      <xdr:row>9</xdr:row>
      <xdr:rowOff>142875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6A7A0018-9DFD-4465-BCC0-2B8FB477BFFD}"/>
            </a:ext>
          </a:extLst>
        </xdr:cNvPr>
        <xdr:cNvSpPr>
          <a:spLocks/>
        </xdr:cNvSpPr>
      </xdr:nvSpPr>
      <xdr:spPr bwMode="auto">
        <a:xfrm>
          <a:off x="1219200" y="2019300"/>
          <a:ext cx="104775" cy="26670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142875</xdr:colOff>
      <xdr:row>4</xdr:row>
      <xdr:rowOff>95250</xdr:rowOff>
    </xdr:from>
    <xdr:to>
      <xdr:col>2</xdr:col>
      <xdr:colOff>9525</xdr:colOff>
      <xdr:row>5</xdr:row>
      <xdr:rowOff>133350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B5FC4A60-0CB5-4B53-834B-379A72246D06}"/>
            </a:ext>
          </a:extLst>
        </xdr:cNvPr>
        <xdr:cNvSpPr>
          <a:spLocks/>
        </xdr:cNvSpPr>
      </xdr:nvSpPr>
      <xdr:spPr bwMode="auto">
        <a:xfrm>
          <a:off x="1228725" y="1095375"/>
          <a:ext cx="104775" cy="26670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114300</xdr:colOff>
      <xdr:row>6</xdr:row>
      <xdr:rowOff>57150</xdr:rowOff>
    </xdr:from>
    <xdr:to>
      <xdr:col>1</xdr:col>
      <xdr:colOff>219075</xdr:colOff>
      <xdr:row>7</xdr:row>
      <xdr:rowOff>95250</xdr:rowOff>
    </xdr:to>
    <xdr:sp macro="" textlink="">
      <xdr:nvSpPr>
        <xdr:cNvPr id="4" name="AutoShape 8">
          <a:extLst>
            <a:ext uri="{FF2B5EF4-FFF2-40B4-BE49-F238E27FC236}">
              <a16:creationId xmlns:a16="http://schemas.microsoft.com/office/drawing/2014/main" id="{07CBD3B8-44E5-4D3D-AEEB-C6F0F407AD26}"/>
            </a:ext>
          </a:extLst>
        </xdr:cNvPr>
        <xdr:cNvSpPr>
          <a:spLocks/>
        </xdr:cNvSpPr>
      </xdr:nvSpPr>
      <xdr:spPr bwMode="auto">
        <a:xfrm>
          <a:off x="1200150" y="1514475"/>
          <a:ext cx="104775" cy="26670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14</xdr:row>
      <xdr:rowOff>104775</xdr:rowOff>
    </xdr:from>
    <xdr:to>
      <xdr:col>2</xdr:col>
      <xdr:colOff>0</xdr:colOff>
      <xdr:row>15</xdr:row>
      <xdr:rowOff>142875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2762E21C-B8C4-46E3-B66F-CC96F5FA2D01}"/>
            </a:ext>
          </a:extLst>
        </xdr:cNvPr>
        <xdr:cNvSpPr>
          <a:spLocks/>
        </xdr:cNvSpPr>
      </xdr:nvSpPr>
      <xdr:spPr bwMode="auto">
        <a:xfrm>
          <a:off x="1219200" y="3390900"/>
          <a:ext cx="104775" cy="26670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16</xdr:row>
      <xdr:rowOff>104775</xdr:rowOff>
    </xdr:from>
    <xdr:to>
      <xdr:col>2</xdr:col>
      <xdr:colOff>0</xdr:colOff>
      <xdr:row>17</xdr:row>
      <xdr:rowOff>142875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4012F98B-322A-47BE-B68F-C237E78CB508}"/>
            </a:ext>
          </a:extLst>
        </xdr:cNvPr>
        <xdr:cNvSpPr>
          <a:spLocks/>
        </xdr:cNvSpPr>
      </xdr:nvSpPr>
      <xdr:spPr bwMode="auto">
        <a:xfrm>
          <a:off x="1219200" y="3848100"/>
          <a:ext cx="104775" cy="26670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12</xdr:row>
      <xdr:rowOff>104775</xdr:rowOff>
    </xdr:from>
    <xdr:to>
      <xdr:col>2</xdr:col>
      <xdr:colOff>0</xdr:colOff>
      <xdr:row>13</xdr:row>
      <xdr:rowOff>142875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3026D757-112A-4E27-BC71-FE93A68E4414}"/>
            </a:ext>
          </a:extLst>
        </xdr:cNvPr>
        <xdr:cNvSpPr>
          <a:spLocks/>
        </xdr:cNvSpPr>
      </xdr:nvSpPr>
      <xdr:spPr bwMode="auto">
        <a:xfrm>
          <a:off x="1219200" y="2933700"/>
          <a:ext cx="104775" cy="26670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10</xdr:row>
      <xdr:rowOff>104775</xdr:rowOff>
    </xdr:from>
    <xdr:to>
      <xdr:col>2</xdr:col>
      <xdr:colOff>0</xdr:colOff>
      <xdr:row>11</xdr:row>
      <xdr:rowOff>142875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31B6AE30-2EE0-46B6-AC12-D1A9991F5FAD}"/>
            </a:ext>
          </a:extLst>
        </xdr:cNvPr>
        <xdr:cNvSpPr>
          <a:spLocks/>
        </xdr:cNvSpPr>
      </xdr:nvSpPr>
      <xdr:spPr bwMode="auto">
        <a:xfrm>
          <a:off x="1219200" y="2476500"/>
          <a:ext cx="104775" cy="26670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07B2E-30D7-42EF-92A5-321BF3455BC7}">
  <sheetPr>
    <tabColor rgb="FF92D050"/>
    <pageSetUpPr fitToPage="1"/>
  </sheetPr>
  <dimension ref="A1:H22"/>
  <sheetViews>
    <sheetView showGridLines="0" view="pageBreakPreview" zoomScaleNormal="100" zoomScaleSheetLayoutView="100" workbookViewId="0">
      <selection activeCell="E30" sqref="E30"/>
    </sheetView>
  </sheetViews>
  <sheetFormatPr defaultColWidth="8" defaultRowHeight="12"/>
  <cols>
    <col min="1" max="1" width="3.75" style="3" customWidth="1"/>
    <col min="2" max="2" width="11.25" style="3" customWidth="1"/>
    <col min="3" max="3" width="14.875" style="3" customWidth="1"/>
    <col min="4" max="4" width="13.75" style="3" customWidth="1"/>
    <col min="5" max="5" width="12.5" style="3" customWidth="1"/>
    <col min="6" max="6" width="13.75" style="3" customWidth="1"/>
    <col min="7" max="7" width="12.5" style="3" customWidth="1"/>
    <col min="8" max="8" width="14.875" style="3" customWidth="1"/>
    <col min="9" max="16384" width="8" style="3"/>
  </cols>
  <sheetData>
    <row r="1" spans="1:8" ht="18.75" customHeight="1">
      <c r="A1" s="1" t="s">
        <v>0</v>
      </c>
      <c r="B1" s="1"/>
      <c r="C1" s="2"/>
      <c r="D1" s="2"/>
      <c r="E1" s="2"/>
      <c r="F1" s="2"/>
      <c r="G1" s="2"/>
      <c r="H1" s="2"/>
    </row>
    <row r="2" spans="1:8" ht="21.75" customHeight="1" thickBot="1">
      <c r="A2" s="4" t="s">
        <v>1</v>
      </c>
      <c r="B2" s="4"/>
      <c r="C2" s="5"/>
      <c r="D2" s="5"/>
      <c r="E2" s="5"/>
      <c r="F2" s="5"/>
      <c r="G2" s="6"/>
      <c r="H2" s="7"/>
    </row>
    <row r="3" spans="1:8" ht="18.75" customHeight="1">
      <c r="A3" s="8" t="s">
        <v>2</v>
      </c>
      <c r="B3" s="9"/>
      <c r="C3" s="10" t="s">
        <v>3</v>
      </c>
      <c r="D3" s="11"/>
      <c r="E3" s="11"/>
      <c r="F3" s="11"/>
      <c r="G3" s="11"/>
      <c r="H3" s="12" t="s">
        <v>4</v>
      </c>
    </row>
    <row r="4" spans="1:8" ht="18.75" customHeight="1">
      <c r="A4" s="13"/>
      <c r="B4" s="14"/>
      <c r="C4" s="15"/>
      <c r="D4" s="16" t="s">
        <v>5</v>
      </c>
      <c r="E4" s="16"/>
      <c r="F4" s="16" t="s">
        <v>6</v>
      </c>
      <c r="G4" s="16"/>
      <c r="H4" s="17"/>
    </row>
    <row r="5" spans="1:8" ht="18.75" customHeight="1">
      <c r="A5" s="18"/>
      <c r="B5" s="19"/>
      <c r="C5" s="20"/>
      <c r="D5" s="21" t="s">
        <v>7</v>
      </c>
      <c r="E5" s="22" t="s">
        <v>8</v>
      </c>
      <c r="F5" s="21" t="s">
        <v>7</v>
      </c>
      <c r="G5" s="22" t="s">
        <v>8</v>
      </c>
      <c r="H5" s="23"/>
    </row>
    <row r="6" spans="1:8" s="24" customFormat="1" ht="12" customHeight="1">
      <c r="C6" s="25" t="s">
        <v>9</v>
      </c>
      <c r="D6" s="26" t="s">
        <v>10</v>
      </c>
      <c r="E6" s="26" t="s">
        <v>11</v>
      </c>
      <c r="F6" s="26" t="s">
        <v>9</v>
      </c>
      <c r="G6" s="26" t="s">
        <v>11</v>
      </c>
      <c r="H6" s="26" t="s">
        <v>9</v>
      </c>
    </row>
    <row r="7" spans="1:8" ht="22.5" customHeight="1">
      <c r="A7" s="27" t="s">
        <v>12</v>
      </c>
      <c r="B7" s="28"/>
      <c r="C7" s="29">
        <v>10912769</v>
      </c>
      <c r="D7" s="30">
        <v>8061104</v>
      </c>
      <c r="E7" s="31">
        <v>73.900000000000006</v>
      </c>
      <c r="F7" s="30">
        <v>10547869</v>
      </c>
      <c r="G7" s="31">
        <v>96.7</v>
      </c>
      <c r="H7" s="30">
        <v>1824992</v>
      </c>
    </row>
    <row r="8" spans="1:8" ht="22.5" customHeight="1">
      <c r="A8" s="27" t="s">
        <v>13</v>
      </c>
      <c r="B8" s="28"/>
      <c r="C8" s="29">
        <v>10909875</v>
      </c>
      <c r="D8" s="30">
        <v>8110731</v>
      </c>
      <c r="E8" s="31">
        <v>74.3</v>
      </c>
      <c r="F8" s="30">
        <v>10544975</v>
      </c>
      <c r="G8" s="31">
        <v>96.7</v>
      </c>
      <c r="H8" s="30">
        <v>1865506</v>
      </c>
    </row>
    <row r="9" spans="1:8" ht="22.5" customHeight="1">
      <c r="A9" s="27" t="s">
        <v>14</v>
      </c>
      <c r="B9" s="28"/>
      <c r="C9" s="32">
        <v>10932133</v>
      </c>
      <c r="D9" s="33">
        <v>8151242</v>
      </c>
      <c r="E9" s="34">
        <v>74.599999999999994</v>
      </c>
      <c r="F9" s="33">
        <v>10574387</v>
      </c>
      <c r="G9" s="34">
        <v>96.7</v>
      </c>
      <c r="H9" s="33">
        <v>1892431</v>
      </c>
    </row>
    <row r="10" spans="1:8" ht="22.5" customHeight="1">
      <c r="A10" s="27" t="s">
        <v>15</v>
      </c>
      <c r="B10" s="28"/>
      <c r="C10" s="33">
        <v>10961200</v>
      </c>
      <c r="D10" s="33">
        <v>8225377</v>
      </c>
      <c r="E10" s="34">
        <v>75</v>
      </c>
      <c r="F10" s="33">
        <v>10625621</v>
      </c>
      <c r="G10" s="34">
        <v>96.9</v>
      </c>
      <c r="H10" s="33">
        <v>1907227</v>
      </c>
    </row>
    <row r="11" spans="1:8" s="39" customFormat="1" ht="22.5" customHeight="1">
      <c r="A11" s="35" t="s">
        <v>16</v>
      </c>
      <c r="B11" s="36"/>
      <c r="C11" s="37">
        <v>10970149</v>
      </c>
      <c r="D11" s="37">
        <v>8245692</v>
      </c>
      <c r="E11" s="38">
        <v>75.164813167077313</v>
      </c>
      <c r="F11" s="37">
        <v>10635219</v>
      </c>
      <c r="G11" s="38">
        <v>96.946896528023458</v>
      </c>
      <c r="H11" s="37">
        <v>1909916</v>
      </c>
    </row>
    <row r="12" spans="1:8" ht="7.5" customHeight="1">
      <c r="A12" s="40"/>
      <c r="B12" s="40"/>
      <c r="C12" s="41"/>
      <c r="D12" s="37"/>
      <c r="E12" s="42"/>
      <c r="F12" s="37"/>
      <c r="G12" s="42"/>
      <c r="H12" s="37"/>
    </row>
    <row r="13" spans="1:8" ht="22.5" customHeight="1">
      <c r="A13" s="43" t="s">
        <v>17</v>
      </c>
      <c r="B13" s="44"/>
      <c r="C13" s="32">
        <v>630717</v>
      </c>
      <c r="D13" s="33">
        <v>629881</v>
      </c>
      <c r="E13" s="34">
        <v>99.9</v>
      </c>
      <c r="F13" s="33">
        <v>630717</v>
      </c>
      <c r="G13" s="34">
        <v>100</v>
      </c>
      <c r="H13" s="33">
        <v>462699</v>
      </c>
    </row>
    <row r="14" spans="1:8" ht="22.5" customHeight="1">
      <c r="A14" s="45"/>
      <c r="B14" s="45" t="s">
        <v>18</v>
      </c>
      <c r="C14" s="32">
        <v>239372</v>
      </c>
      <c r="D14" s="33">
        <v>239372</v>
      </c>
      <c r="E14" s="34">
        <v>100</v>
      </c>
      <c r="F14" s="33">
        <v>239372</v>
      </c>
      <c r="G14" s="34">
        <v>100</v>
      </c>
      <c r="H14" s="33">
        <v>172162</v>
      </c>
    </row>
    <row r="15" spans="1:8" ht="22.5" customHeight="1">
      <c r="A15" s="45"/>
      <c r="B15" s="45" t="s">
        <v>19</v>
      </c>
      <c r="C15" s="32">
        <v>391345</v>
      </c>
      <c r="D15" s="33">
        <v>390509</v>
      </c>
      <c r="E15" s="34">
        <v>99.8</v>
      </c>
      <c r="F15" s="33">
        <v>391345</v>
      </c>
      <c r="G15" s="34">
        <v>100</v>
      </c>
      <c r="H15" s="33">
        <v>290537</v>
      </c>
    </row>
    <row r="16" spans="1:8" ht="22.5" customHeight="1">
      <c r="A16" s="43" t="s">
        <v>20</v>
      </c>
      <c r="B16" s="43"/>
      <c r="C16" s="32">
        <v>1275642</v>
      </c>
      <c r="D16" s="33">
        <v>1181919</v>
      </c>
      <c r="E16" s="34">
        <v>92.7</v>
      </c>
      <c r="F16" s="33">
        <v>1275641</v>
      </c>
      <c r="G16" s="34">
        <v>100</v>
      </c>
      <c r="H16" s="33">
        <v>648011</v>
      </c>
    </row>
    <row r="17" spans="1:8" ht="22.5" customHeight="1">
      <c r="A17" s="45"/>
      <c r="B17" s="45" t="s">
        <v>21</v>
      </c>
      <c r="C17" s="32">
        <v>549965</v>
      </c>
      <c r="D17" s="33">
        <v>523957</v>
      </c>
      <c r="E17" s="34">
        <v>95.3</v>
      </c>
      <c r="F17" s="33">
        <v>549965</v>
      </c>
      <c r="G17" s="34">
        <v>100</v>
      </c>
      <c r="H17" s="33">
        <v>338029</v>
      </c>
    </row>
    <row r="18" spans="1:8" ht="22.5" customHeight="1">
      <c r="A18" s="45"/>
      <c r="B18" s="45" t="s">
        <v>22</v>
      </c>
      <c r="C18" s="32">
        <v>725677</v>
      </c>
      <c r="D18" s="33">
        <v>657962</v>
      </c>
      <c r="E18" s="34">
        <v>90.7</v>
      </c>
      <c r="F18" s="33">
        <v>725676</v>
      </c>
      <c r="G18" s="34">
        <v>100</v>
      </c>
      <c r="H18" s="33">
        <v>309982</v>
      </c>
    </row>
    <row r="19" spans="1:8" ht="22.5" customHeight="1" thickBot="1">
      <c r="A19" s="46" t="s">
        <v>23</v>
      </c>
      <c r="B19" s="47"/>
      <c r="C19" s="48">
        <v>9063790</v>
      </c>
      <c r="D19" s="49">
        <v>6433892</v>
      </c>
      <c r="E19" s="50">
        <v>71</v>
      </c>
      <c r="F19" s="49">
        <v>8728861</v>
      </c>
      <c r="G19" s="50">
        <v>96.3</v>
      </c>
      <c r="H19" s="49">
        <v>799206</v>
      </c>
    </row>
    <row r="20" spans="1:8" s="53" customFormat="1" ht="13.5" customHeight="1">
      <c r="A20" s="51" t="s">
        <v>24</v>
      </c>
      <c r="B20" s="51"/>
      <c r="C20" s="52"/>
      <c r="D20" s="52"/>
      <c r="E20" s="52"/>
      <c r="F20" s="52"/>
      <c r="G20" s="52"/>
      <c r="H20" s="52"/>
    </row>
    <row r="21" spans="1:8" ht="15" customHeight="1"/>
    <row r="22" spans="1:8" ht="15" customHeight="1"/>
  </sheetData>
  <mergeCells count="11">
    <mergeCell ref="A10:B10"/>
    <mergeCell ref="A11:B11"/>
    <mergeCell ref="A13:B13"/>
    <mergeCell ref="A16:B16"/>
    <mergeCell ref="A19:B19"/>
    <mergeCell ref="A3:B5"/>
    <mergeCell ref="C3:C5"/>
    <mergeCell ref="H3:H5"/>
    <mergeCell ref="A7:B7"/>
    <mergeCell ref="A8:B8"/>
    <mergeCell ref="A9:B9"/>
  </mergeCells>
  <phoneticPr fontId="4"/>
  <printOptions horizontalCentered="1"/>
  <pageMargins left="0.39370078740157483" right="0.39370078740157483" top="0.59055118110236227" bottom="0.39370078740157483" header="0.51181102362204722" footer="0.31496062992125984"/>
  <pageSetup paperSize="9" scale="9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1BCAA-F761-4787-B386-6AE61E62F6FD}">
  <sheetPr>
    <tabColor rgb="FF92D050"/>
  </sheetPr>
  <dimension ref="A1:X100"/>
  <sheetViews>
    <sheetView showGridLines="0" view="pageBreakPreview" zoomScaleNormal="100" zoomScaleSheetLayoutView="100" workbookViewId="0">
      <selection activeCell="Y18" sqref="Y18"/>
    </sheetView>
  </sheetViews>
  <sheetFormatPr defaultColWidth="7.75" defaultRowHeight="12"/>
  <cols>
    <col min="1" max="1" width="2.5" style="611" customWidth="1"/>
    <col min="2" max="2" width="9.375" style="611" customWidth="1"/>
    <col min="3" max="3" width="10" style="611" customWidth="1"/>
    <col min="4" max="4" width="9.625" style="611" customWidth="1"/>
    <col min="5" max="8" width="9.375" style="611" customWidth="1"/>
    <col min="9" max="9" width="9.625" style="611" customWidth="1"/>
    <col min="10" max="11" width="9.375" style="611" customWidth="1"/>
    <col min="12" max="15" width="8.375" style="611" customWidth="1"/>
    <col min="16" max="16" width="11.375" style="611" customWidth="1"/>
    <col min="17" max="18" width="8.875" style="611" customWidth="1"/>
    <col min="19" max="19" width="9.875" style="611" customWidth="1"/>
    <col min="20" max="20" width="9.875" style="607" customWidth="1"/>
    <col min="21" max="21" width="10" style="607" customWidth="1"/>
    <col min="22" max="22" width="5" style="616" customWidth="1"/>
    <col min="23" max="16384" width="7.75" style="611"/>
  </cols>
  <sheetData>
    <row r="1" spans="1:24" s="504" customFormat="1" ht="18.75" customHeight="1">
      <c r="B1" s="505"/>
      <c r="C1" s="506"/>
      <c r="D1" s="506"/>
      <c r="E1" s="506"/>
      <c r="F1" s="506"/>
      <c r="G1" s="506"/>
      <c r="H1" s="506"/>
      <c r="I1" s="506"/>
      <c r="J1" s="506"/>
      <c r="K1" s="507" t="s">
        <v>413</v>
      </c>
      <c r="L1" s="508" t="s">
        <v>414</v>
      </c>
      <c r="M1" s="508"/>
      <c r="N1" s="508"/>
      <c r="O1" s="508"/>
      <c r="P1" s="508"/>
      <c r="Q1" s="506"/>
      <c r="R1" s="506"/>
      <c r="S1" s="506"/>
      <c r="T1" s="506"/>
      <c r="U1" s="506"/>
      <c r="V1" s="509"/>
    </row>
    <row r="2" spans="1:24" s="514" customFormat="1" ht="37.5" customHeight="1" thickBot="1">
      <c r="A2" s="510" t="s">
        <v>415</v>
      </c>
      <c r="B2" s="510"/>
      <c r="C2" s="511"/>
      <c r="D2" s="511"/>
      <c r="E2" s="512"/>
      <c r="F2" s="512"/>
      <c r="G2" s="511"/>
      <c r="H2" s="511"/>
      <c r="I2" s="512"/>
      <c r="J2" s="512"/>
      <c r="K2" s="512"/>
      <c r="L2" s="512"/>
      <c r="M2" s="512"/>
      <c r="N2" s="512"/>
      <c r="O2" s="512"/>
      <c r="P2" s="512"/>
      <c r="Q2" s="512"/>
      <c r="R2" s="512"/>
      <c r="S2" s="512"/>
      <c r="T2" s="512"/>
      <c r="U2" s="512"/>
      <c r="V2" s="513" t="s">
        <v>416</v>
      </c>
    </row>
    <row r="3" spans="1:24" s="530" customFormat="1" ht="15.95" customHeight="1">
      <c r="A3" s="515" t="s">
        <v>417</v>
      </c>
      <c r="B3" s="516"/>
      <c r="C3" s="517" t="s">
        <v>418</v>
      </c>
      <c r="D3" s="518" t="s">
        <v>419</v>
      </c>
      <c r="E3" s="519"/>
      <c r="F3" s="519"/>
      <c r="G3" s="519"/>
      <c r="H3" s="520"/>
      <c r="I3" s="521"/>
      <c r="J3" s="522" t="s">
        <v>420</v>
      </c>
      <c r="K3" s="523"/>
      <c r="L3" s="518" t="s">
        <v>421</v>
      </c>
      <c r="M3" s="519"/>
      <c r="N3" s="519"/>
      <c r="O3" s="520"/>
      <c r="P3" s="524" t="s">
        <v>422</v>
      </c>
      <c r="Q3" s="525" t="s">
        <v>423</v>
      </c>
      <c r="R3" s="517" t="s">
        <v>424</v>
      </c>
      <c r="S3" s="526" t="s">
        <v>425</v>
      </c>
      <c r="T3" s="527" t="s">
        <v>426</v>
      </c>
      <c r="U3" s="528"/>
      <c r="V3" s="529" t="s">
        <v>417</v>
      </c>
    </row>
    <row r="4" spans="1:24" s="530" customFormat="1" ht="15.95" customHeight="1">
      <c r="A4" s="531"/>
      <c r="B4" s="532"/>
      <c r="C4" s="533"/>
      <c r="D4" s="534" t="s">
        <v>427</v>
      </c>
      <c r="E4" s="534" t="s">
        <v>428</v>
      </c>
      <c r="F4" s="534" t="s">
        <v>429</v>
      </c>
      <c r="G4" s="535" t="s">
        <v>430</v>
      </c>
      <c r="H4" s="535" t="s">
        <v>431</v>
      </c>
      <c r="I4" s="536" t="s">
        <v>427</v>
      </c>
      <c r="J4" s="536" t="s">
        <v>428</v>
      </c>
      <c r="K4" s="536" t="s">
        <v>429</v>
      </c>
      <c r="L4" s="536" t="s">
        <v>427</v>
      </c>
      <c r="M4" s="534" t="s">
        <v>428</v>
      </c>
      <c r="N4" s="534" t="s">
        <v>429</v>
      </c>
      <c r="O4" s="534" t="s">
        <v>432</v>
      </c>
      <c r="P4" s="537" t="s">
        <v>433</v>
      </c>
      <c r="Q4" s="534" t="s">
        <v>434</v>
      </c>
      <c r="R4" s="533"/>
      <c r="S4" s="538"/>
      <c r="T4" s="539" t="s">
        <v>435</v>
      </c>
      <c r="U4" s="539" t="s">
        <v>436</v>
      </c>
      <c r="V4" s="540"/>
    </row>
    <row r="5" spans="1:24" s="514" customFormat="1" ht="9" customHeight="1">
      <c r="B5" s="541"/>
      <c r="C5" s="542"/>
      <c r="D5" s="543"/>
      <c r="E5" s="543"/>
      <c r="F5" s="543"/>
      <c r="G5" s="544"/>
      <c r="H5" s="543"/>
      <c r="I5" s="543"/>
      <c r="J5" s="543"/>
      <c r="K5" s="543"/>
      <c r="L5" s="543"/>
      <c r="M5" s="543"/>
      <c r="N5" s="543"/>
      <c r="O5" s="543"/>
      <c r="P5" s="545"/>
      <c r="Q5" s="543"/>
      <c r="R5" s="543"/>
      <c r="S5" s="546" t="s">
        <v>437</v>
      </c>
      <c r="T5" s="545"/>
      <c r="U5" s="547"/>
      <c r="V5" s="548"/>
    </row>
    <row r="6" spans="1:24" s="556" customFormat="1" ht="12.95" customHeight="1">
      <c r="A6" s="549" t="s">
        <v>438</v>
      </c>
      <c r="B6" s="550"/>
      <c r="C6" s="551">
        <v>675328</v>
      </c>
      <c r="D6" s="552">
        <v>138051</v>
      </c>
      <c r="E6" s="552">
        <v>18118</v>
      </c>
      <c r="F6" s="552">
        <v>27628</v>
      </c>
      <c r="G6" s="552">
        <v>1198</v>
      </c>
      <c r="H6" s="552">
        <v>91107</v>
      </c>
      <c r="I6" s="552">
        <v>2092</v>
      </c>
      <c r="J6" s="552">
        <v>718</v>
      </c>
      <c r="K6" s="552">
        <v>1374</v>
      </c>
      <c r="L6" s="552">
        <v>500299</v>
      </c>
      <c r="M6" s="552">
        <v>113120</v>
      </c>
      <c r="N6" s="552">
        <v>146108</v>
      </c>
      <c r="O6" s="552">
        <v>241071</v>
      </c>
      <c r="P6" s="552">
        <v>11856</v>
      </c>
      <c r="Q6" s="552">
        <v>12464</v>
      </c>
      <c r="R6" s="552">
        <v>1434</v>
      </c>
      <c r="S6" s="553" t="s">
        <v>439</v>
      </c>
      <c r="T6" s="552">
        <v>33740</v>
      </c>
      <c r="U6" s="554">
        <v>9402</v>
      </c>
      <c r="V6" s="555" t="s">
        <v>440</v>
      </c>
      <c r="X6" s="557"/>
    </row>
    <row r="7" spans="1:24" s="556" customFormat="1" ht="12" customHeight="1">
      <c r="A7" s="549" t="s">
        <v>441</v>
      </c>
      <c r="B7" s="550"/>
      <c r="C7" s="558">
        <v>678450</v>
      </c>
      <c r="D7" s="558">
        <v>136766</v>
      </c>
      <c r="E7" s="558">
        <v>18316</v>
      </c>
      <c r="F7" s="558">
        <v>27390</v>
      </c>
      <c r="G7" s="558">
        <v>1233</v>
      </c>
      <c r="H7" s="558">
        <v>89827</v>
      </c>
      <c r="I7" s="558">
        <v>2092</v>
      </c>
      <c r="J7" s="558">
        <v>724</v>
      </c>
      <c r="K7" s="558">
        <v>1368</v>
      </c>
      <c r="L7" s="558">
        <v>504340</v>
      </c>
      <c r="M7" s="558">
        <v>117288</v>
      </c>
      <c r="N7" s="558">
        <v>143123</v>
      </c>
      <c r="O7" s="558">
        <v>243929</v>
      </c>
      <c r="P7" s="558">
        <v>11955</v>
      </c>
      <c r="Q7" s="558">
        <v>12635</v>
      </c>
      <c r="R7" s="558">
        <v>1459</v>
      </c>
      <c r="S7" s="553">
        <v>1.21</v>
      </c>
      <c r="T7" s="558">
        <v>31867</v>
      </c>
      <c r="U7" s="558">
        <v>9481</v>
      </c>
      <c r="V7" s="559" t="s">
        <v>442</v>
      </c>
      <c r="X7" s="553"/>
    </row>
    <row r="8" spans="1:24" s="556" customFormat="1" ht="12.95" customHeight="1">
      <c r="A8" s="549" t="s">
        <v>443</v>
      </c>
      <c r="B8" s="550"/>
      <c r="C8" s="552" t="s">
        <v>444</v>
      </c>
      <c r="D8" s="558">
        <v>135774</v>
      </c>
      <c r="E8" s="558">
        <v>18419</v>
      </c>
      <c r="F8" s="558">
        <v>27115</v>
      </c>
      <c r="G8" s="558">
        <v>1261</v>
      </c>
      <c r="H8" s="558">
        <v>88979</v>
      </c>
      <c r="I8" s="558">
        <v>2084</v>
      </c>
      <c r="J8" s="558">
        <v>718</v>
      </c>
      <c r="K8" s="558">
        <v>1366</v>
      </c>
      <c r="L8" s="558">
        <v>506722</v>
      </c>
      <c r="M8" s="558">
        <v>121290</v>
      </c>
      <c r="N8" s="558">
        <v>139398</v>
      </c>
      <c r="O8" s="558">
        <v>246034</v>
      </c>
      <c r="P8" s="558">
        <v>11995</v>
      </c>
      <c r="Q8" s="558">
        <v>12942</v>
      </c>
      <c r="R8" s="558">
        <v>1453</v>
      </c>
      <c r="S8" s="560">
        <v>1.21</v>
      </c>
      <c r="T8" s="558">
        <v>30283</v>
      </c>
      <c r="U8" s="561">
        <v>9477</v>
      </c>
      <c r="V8" s="559" t="s">
        <v>445</v>
      </c>
      <c r="X8" s="553"/>
    </row>
    <row r="9" spans="1:24" s="556" customFormat="1" ht="13.5" customHeight="1">
      <c r="A9" s="549" t="s">
        <v>446</v>
      </c>
      <c r="B9" s="550"/>
      <c r="C9" s="552" t="s">
        <v>447</v>
      </c>
      <c r="D9" s="558">
        <v>134783</v>
      </c>
      <c r="E9" s="558">
        <v>18561</v>
      </c>
      <c r="F9" s="558">
        <v>26827</v>
      </c>
      <c r="G9" s="558">
        <v>1309</v>
      </c>
      <c r="H9" s="558">
        <v>88086</v>
      </c>
      <c r="I9" s="558">
        <v>2025</v>
      </c>
      <c r="J9" s="558">
        <v>693</v>
      </c>
      <c r="K9" s="558">
        <v>1332</v>
      </c>
      <c r="L9" s="558">
        <v>509005</v>
      </c>
      <c r="M9" s="558">
        <v>125384</v>
      </c>
      <c r="N9" s="558">
        <v>135901</v>
      </c>
      <c r="O9" s="558">
        <v>247720</v>
      </c>
      <c r="P9" s="558">
        <v>12107</v>
      </c>
      <c r="Q9" s="558">
        <v>13150</v>
      </c>
      <c r="R9" s="558">
        <v>1427</v>
      </c>
      <c r="S9" s="560" t="e">
        <f>809720/C9</f>
        <v>#VALUE!</v>
      </c>
      <c r="T9" s="558">
        <v>28581</v>
      </c>
      <c r="U9" s="558">
        <v>9718</v>
      </c>
      <c r="V9" s="559" t="s">
        <v>448</v>
      </c>
      <c r="X9" s="553"/>
    </row>
    <row r="10" spans="1:24" s="567" customFormat="1" ht="12.95" customHeight="1">
      <c r="A10" s="562" t="s">
        <v>449</v>
      </c>
      <c r="B10" s="563"/>
      <c r="C10" s="564">
        <v>684250</v>
      </c>
      <c r="D10" s="564">
        <v>134866</v>
      </c>
      <c r="E10" s="564">
        <v>18811</v>
      </c>
      <c r="F10" s="564">
        <v>26797</v>
      </c>
      <c r="G10" s="564">
        <v>1329</v>
      </c>
      <c r="H10" s="564">
        <v>87929</v>
      </c>
      <c r="I10" s="564">
        <v>1954</v>
      </c>
      <c r="J10" s="564">
        <v>665</v>
      </c>
      <c r="K10" s="564">
        <v>1289</v>
      </c>
      <c r="L10" s="564">
        <v>510785</v>
      </c>
      <c r="M10" s="564">
        <v>129269</v>
      </c>
      <c r="N10" s="564">
        <v>132868</v>
      </c>
      <c r="O10" s="564">
        <v>248648</v>
      </c>
      <c r="P10" s="564">
        <v>12215</v>
      </c>
      <c r="Q10" s="564">
        <v>13552</v>
      </c>
      <c r="R10" s="564">
        <v>1417</v>
      </c>
      <c r="S10" s="565">
        <f>807362/C10</f>
        <v>1.1799225429302156</v>
      </c>
      <c r="T10" s="564">
        <v>26981</v>
      </c>
      <c r="U10" s="564">
        <v>9887</v>
      </c>
      <c r="V10" s="566" t="s">
        <v>449</v>
      </c>
      <c r="X10" s="565"/>
    </row>
    <row r="11" spans="1:24" s="567" customFormat="1" ht="12.95" customHeight="1">
      <c r="A11" s="495"/>
      <c r="B11" s="500"/>
      <c r="C11" s="564"/>
      <c r="D11" s="564"/>
      <c r="E11" s="564"/>
      <c r="F11" s="564"/>
      <c r="G11" s="564"/>
      <c r="H11" s="564"/>
      <c r="I11" s="564"/>
      <c r="J11" s="564"/>
      <c r="K11" s="564"/>
      <c r="L11" s="564"/>
      <c r="M11" s="564"/>
      <c r="N11" s="564"/>
      <c r="O11" s="564"/>
      <c r="P11" s="564"/>
      <c r="Q11" s="564"/>
      <c r="R11" s="564"/>
      <c r="S11" s="565"/>
      <c r="T11" s="564"/>
      <c r="U11" s="564"/>
      <c r="V11" s="566"/>
      <c r="X11" s="565"/>
    </row>
    <row r="12" spans="1:24" s="567" customFormat="1" ht="12.75" customHeight="1">
      <c r="B12" s="568" t="s">
        <v>68</v>
      </c>
      <c r="C12" s="569">
        <v>554472</v>
      </c>
      <c r="D12" s="569">
        <v>108699</v>
      </c>
      <c r="E12" s="569">
        <v>15183</v>
      </c>
      <c r="F12" s="569">
        <v>22286</v>
      </c>
      <c r="G12" s="569">
        <v>1085</v>
      </c>
      <c r="H12" s="569">
        <v>70145</v>
      </c>
      <c r="I12" s="569">
        <v>1718</v>
      </c>
      <c r="J12" s="569">
        <v>624</v>
      </c>
      <c r="K12" s="569">
        <v>1094</v>
      </c>
      <c r="L12" s="569">
        <v>421750</v>
      </c>
      <c r="M12" s="569">
        <v>106985</v>
      </c>
      <c r="N12" s="569">
        <v>110004</v>
      </c>
      <c r="O12" s="569">
        <v>204761</v>
      </c>
      <c r="P12" s="569">
        <v>10095</v>
      </c>
      <c r="Q12" s="569">
        <v>11055</v>
      </c>
      <c r="R12" s="569">
        <v>1155</v>
      </c>
      <c r="S12" s="570">
        <f>668775/C12</f>
        <v>1.2061474700255379</v>
      </c>
      <c r="T12" s="569">
        <v>22230</v>
      </c>
      <c r="U12" s="571">
        <v>8220</v>
      </c>
      <c r="V12" s="572" t="s">
        <v>68</v>
      </c>
      <c r="X12" s="570"/>
    </row>
    <row r="13" spans="1:24" s="567" customFormat="1" ht="12.95" customHeight="1">
      <c r="B13" s="568" t="s">
        <v>69</v>
      </c>
      <c r="C13" s="569">
        <v>120235</v>
      </c>
      <c r="D13" s="569">
        <v>26123</v>
      </c>
      <c r="E13" s="569">
        <v>3622</v>
      </c>
      <c r="F13" s="569">
        <v>4510</v>
      </c>
      <c r="G13" s="569">
        <v>244</v>
      </c>
      <c r="H13" s="569">
        <v>17747</v>
      </c>
      <c r="I13" s="569">
        <v>236</v>
      </c>
      <c r="J13" s="569">
        <v>41</v>
      </c>
      <c r="K13" s="569">
        <v>195</v>
      </c>
      <c r="L13" s="569">
        <v>89007</v>
      </c>
      <c r="M13" s="569">
        <v>22284</v>
      </c>
      <c r="N13" s="569">
        <v>22864</v>
      </c>
      <c r="O13" s="569">
        <v>43859</v>
      </c>
      <c r="P13" s="569">
        <v>2110</v>
      </c>
      <c r="Q13" s="569">
        <v>2497</v>
      </c>
      <c r="R13" s="569">
        <v>262</v>
      </c>
      <c r="S13" s="570">
        <f>138587/C13</f>
        <v>1.1526344242525055</v>
      </c>
      <c r="T13" s="569">
        <v>4751</v>
      </c>
      <c r="U13" s="571">
        <v>1667</v>
      </c>
      <c r="V13" s="572" t="s">
        <v>69</v>
      </c>
      <c r="X13" s="570"/>
    </row>
    <row r="14" spans="1:24" s="573" customFormat="1" ht="12.95" customHeight="1">
      <c r="B14" s="574" t="s">
        <v>450</v>
      </c>
      <c r="C14" s="575">
        <v>82</v>
      </c>
      <c r="D14" s="569">
        <v>44</v>
      </c>
      <c r="E14" s="576">
        <v>6</v>
      </c>
      <c r="F14" s="577">
        <v>1</v>
      </c>
      <c r="G14" s="577" t="s">
        <v>451</v>
      </c>
      <c r="H14" s="569">
        <v>37</v>
      </c>
      <c r="I14" s="577" t="s">
        <v>451</v>
      </c>
      <c r="J14" s="577" t="s">
        <v>451</v>
      </c>
      <c r="K14" s="577" t="s">
        <v>451</v>
      </c>
      <c r="L14" s="576">
        <v>28</v>
      </c>
      <c r="M14" s="577" t="s">
        <v>451</v>
      </c>
      <c r="N14" s="577" t="s">
        <v>451</v>
      </c>
      <c r="O14" s="569">
        <v>28</v>
      </c>
      <c r="P14" s="576">
        <v>10</v>
      </c>
      <c r="Q14" s="577" t="s">
        <v>451</v>
      </c>
      <c r="R14" s="577" t="s">
        <v>451</v>
      </c>
      <c r="S14" s="578" t="s">
        <v>451</v>
      </c>
      <c r="T14" s="577" t="s">
        <v>41</v>
      </c>
      <c r="U14" s="577" t="s">
        <v>41</v>
      </c>
      <c r="V14" s="579" t="s">
        <v>452</v>
      </c>
      <c r="X14" s="576"/>
    </row>
    <row r="15" spans="1:24" s="580" customFormat="1" ht="12.95" customHeight="1">
      <c r="C15" s="551"/>
      <c r="D15" s="552"/>
      <c r="E15" s="552"/>
      <c r="F15" s="552"/>
      <c r="G15" s="552"/>
      <c r="H15" s="552"/>
      <c r="I15" s="552"/>
      <c r="J15" s="552"/>
      <c r="K15" s="552"/>
      <c r="L15" s="552"/>
      <c r="M15" s="552"/>
      <c r="N15" s="552"/>
      <c r="O15" s="552"/>
      <c r="P15" s="552"/>
      <c r="Q15" s="552"/>
      <c r="R15" s="552"/>
      <c r="S15" s="581"/>
      <c r="V15" s="582"/>
      <c r="X15" s="581"/>
    </row>
    <row r="16" spans="1:24" s="556" customFormat="1" ht="12.95" customHeight="1">
      <c r="A16" s="556">
        <v>1</v>
      </c>
      <c r="B16" s="583" t="s">
        <v>453</v>
      </c>
      <c r="C16" s="551">
        <v>183390</v>
      </c>
      <c r="D16" s="552">
        <v>31669</v>
      </c>
      <c r="E16" s="552">
        <v>4233</v>
      </c>
      <c r="F16" s="552">
        <v>8076</v>
      </c>
      <c r="G16" s="552">
        <v>245</v>
      </c>
      <c r="H16" s="552">
        <v>19115</v>
      </c>
      <c r="I16" s="552">
        <v>585</v>
      </c>
      <c r="J16" s="552">
        <v>246</v>
      </c>
      <c r="K16" s="552">
        <v>339</v>
      </c>
      <c r="L16" s="552">
        <v>144328</v>
      </c>
      <c r="M16" s="552">
        <v>39188</v>
      </c>
      <c r="N16" s="552">
        <v>40180</v>
      </c>
      <c r="O16" s="552">
        <v>64960</v>
      </c>
      <c r="P16" s="552">
        <v>3026</v>
      </c>
      <c r="Q16" s="552">
        <v>3384</v>
      </c>
      <c r="R16" s="552">
        <v>398</v>
      </c>
      <c r="S16" s="581">
        <f>232158/C16</f>
        <v>1.2659250777032554</v>
      </c>
      <c r="T16" s="552">
        <v>7390</v>
      </c>
      <c r="U16" s="554">
        <v>2604</v>
      </c>
      <c r="V16" s="584">
        <v>1</v>
      </c>
      <c r="X16" s="581"/>
    </row>
    <row r="17" spans="1:24" s="556" customFormat="1" ht="12.95" customHeight="1">
      <c r="A17" s="556">
        <v>2</v>
      </c>
      <c r="B17" s="583" t="s">
        <v>454</v>
      </c>
      <c r="C17" s="551">
        <v>95086</v>
      </c>
      <c r="D17" s="552">
        <v>20135</v>
      </c>
      <c r="E17" s="552">
        <v>2057</v>
      </c>
      <c r="F17" s="552">
        <v>3613</v>
      </c>
      <c r="G17" s="552">
        <v>111</v>
      </c>
      <c r="H17" s="552">
        <v>14354</v>
      </c>
      <c r="I17" s="552">
        <v>352</v>
      </c>
      <c r="J17" s="552">
        <v>143</v>
      </c>
      <c r="K17" s="552">
        <v>209</v>
      </c>
      <c r="L17" s="552">
        <v>70606</v>
      </c>
      <c r="M17" s="552">
        <v>16571</v>
      </c>
      <c r="N17" s="552">
        <v>17219</v>
      </c>
      <c r="O17" s="552">
        <v>36816</v>
      </c>
      <c r="P17" s="552">
        <v>1694</v>
      </c>
      <c r="Q17" s="552">
        <v>2090</v>
      </c>
      <c r="R17" s="552">
        <v>209</v>
      </c>
      <c r="S17" s="581">
        <f>116547/C17</f>
        <v>1.2257009444082199</v>
      </c>
      <c r="T17" s="552">
        <v>4973</v>
      </c>
      <c r="U17" s="554">
        <v>1809</v>
      </c>
      <c r="V17" s="584">
        <v>2</v>
      </c>
      <c r="X17" s="581"/>
    </row>
    <row r="18" spans="1:24" s="556" customFormat="1" ht="12.95" customHeight="1">
      <c r="A18" s="556">
        <v>3</v>
      </c>
      <c r="B18" s="583" t="s">
        <v>455</v>
      </c>
      <c r="C18" s="551">
        <v>55644</v>
      </c>
      <c r="D18" s="552">
        <v>9901</v>
      </c>
      <c r="E18" s="552">
        <v>2932</v>
      </c>
      <c r="F18" s="552">
        <v>2315</v>
      </c>
      <c r="G18" s="552">
        <v>306</v>
      </c>
      <c r="H18" s="552">
        <v>4348</v>
      </c>
      <c r="I18" s="552">
        <v>129</v>
      </c>
      <c r="J18" s="552">
        <v>47</v>
      </c>
      <c r="K18" s="552">
        <v>82</v>
      </c>
      <c r="L18" s="552">
        <v>42768</v>
      </c>
      <c r="M18" s="552">
        <v>11391</v>
      </c>
      <c r="N18" s="552">
        <v>11937</v>
      </c>
      <c r="O18" s="552">
        <v>19440</v>
      </c>
      <c r="P18" s="552">
        <v>1723</v>
      </c>
      <c r="Q18" s="552">
        <v>1019</v>
      </c>
      <c r="R18" s="552">
        <v>104</v>
      </c>
      <c r="S18" s="581">
        <f>74136/C18</f>
        <v>1.3323269355186542</v>
      </c>
      <c r="T18" s="552">
        <v>2376</v>
      </c>
      <c r="U18" s="554">
        <v>826</v>
      </c>
      <c r="V18" s="584">
        <v>3</v>
      </c>
      <c r="X18" s="581"/>
    </row>
    <row r="19" spans="1:24" s="556" customFormat="1" ht="12.95" customHeight="1">
      <c r="A19" s="556">
        <v>4</v>
      </c>
      <c r="B19" s="583" t="s">
        <v>456</v>
      </c>
      <c r="C19" s="551">
        <v>17121</v>
      </c>
      <c r="D19" s="552">
        <v>3939</v>
      </c>
      <c r="E19" s="552">
        <v>658</v>
      </c>
      <c r="F19" s="552">
        <v>610</v>
      </c>
      <c r="G19" s="552">
        <v>45</v>
      </c>
      <c r="H19" s="552">
        <v>2626</v>
      </c>
      <c r="I19" s="552">
        <v>56</v>
      </c>
      <c r="J19" s="552">
        <v>10</v>
      </c>
      <c r="K19" s="552">
        <v>46</v>
      </c>
      <c r="L19" s="552">
        <v>12464</v>
      </c>
      <c r="M19" s="552">
        <v>2920</v>
      </c>
      <c r="N19" s="552">
        <v>3090</v>
      </c>
      <c r="O19" s="552">
        <v>6454</v>
      </c>
      <c r="P19" s="552">
        <v>300</v>
      </c>
      <c r="Q19" s="552">
        <v>323</v>
      </c>
      <c r="R19" s="552">
        <v>39</v>
      </c>
      <c r="S19" s="581">
        <f>18163/C19</f>
        <v>1.0608609310203843</v>
      </c>
      <c r="T19" s="552">
        <v>519</v>
      </c>
      <c r="U19" s="554">
        <v>210</v>
      </c>
      <c r="V19" s="584">
        <v>4</v>
      </c>
      <c r="X19" s="581"/>
    </row>
    <row r="20" spans="1:24" s="556" customFormat="1" ht="12.95" customHeight="1">
      <c r="A20" s="556">
        <v>5</v>
      </c>
      <c r="B20" s="583" t="s">
        <v>74</v>
      </c>
      <c r="C20" s="551">
        <v>46611</v>
      </c>
      <c r="D20" s="552">
        <v>10208</v>
      </c>
      <c r="E20" s="552">
        <v>1274</v>
      </c>
      <c r="F20" s="552">
        <v>1497</v>
      </c>
      <c r="G20" s="552">
        <v>244</v>
      </c>
      <c r="H20" s="552">
        <v>7193</v>
      </c>
      <c r="I20" s="552">
        <v>207</v>
      </c>
      <c r="J20" s="552">
        <v>83</v>
      </c>
      <c r="K20" s="552">
        <v>124</v>
      </c>
      <c r="L20" s="552">
        <v>34381</v>
      </c>
      <c r="M20" s="552">
        <v>8403</v>
      </c>
      <c r="N20" s="552">
        <v>8628</v>
      </c>
      <c r="O20" s="552">
        <v>17350</v>
      </c>
      <c r="P20" s="552">
        <v>867</v>
      </c>
      <c r="Q20" s="552">
        <v>869</v>
      </c>
      <c r="R20" s="552">
        <v>79</v>
      </c>
      <c r="S20" s="581">
        <f>52303/C20</f>
        <v>1.1221170968226384</v>
      </c>
      <c r="T20" s="552">
        <v>1482</v>
      </c>
      <c r="U20" s="554">
        <v>678</v>
      </c>
      <c r="V20" s="584">
        <v>5</v>
      </c>
      <c r="X20" s="581"/>
    </row>
    <row r="21" spans="1:24" s="556" customFormat="1" ht="12.95" customHeight="1">
      <c r="A21" s="556">
        <v>6</v>
      </c>
      <c r="B21" s="583" t="s">
        <v>457</v>
      </c>
      <c r="C21" s="551">
        <v>43183</v>
      </c>
      <c r="D21" s="552">
        <v>9082</v>
      </c>
      <c r="E21" s="552">
        <v>1130</v>
      </c>
      <c r="F21" s="552">
        <v>1419</v>
      </c>
      <c r="G21" s="552">
        <v>57</v>
      </c>
      <c r="H21" s="552">
        <v>6476</v>
      </c>
      <c r="I21" s="552">
        <v>86</v>
      </c>
      <c r="J21" s="552">
        <v>6</v>
      </c>
      <c r="K21" s="552">
        <v>80</v>
      </c>
      <c r="L21" s="552">
        <v>32379</v>
      </c>
      <c r="M21" s="552">
        <v>7701</v>
      </c>
      <c r="N21" s="552">
        <v>7935</v>
      </c>
      <c r="O21" s="552">
        <v>16743</v>
      </c>
      <c r="P21" s="552">
        <v>624</v>
      </c>
      <c r="Q21" s="552">
        <v>916</v>
      </c>
      <c r="R21" s="552">
        <v>96</v>
      </c>
      <c r="S21" s="581">
        <f>47701/C21</f>
        <v>1.104624505013547</v>
      </c>
      <c r="T21" s="552">
        <v>1409</v>
      </c>
      <c r="U21" s="554">
        <v>603</v>
      </c>
      <c r="V21" s="584">
        <v>6</v>
      </c>
      <c r="X21" s="581"/>
    </row>
    <row r="22" spans="1:24" s="556" customFormat="1" ht="12.95" customHeight="1">
      <c r="A22" s="556">
        <v>7</v>
      </c>
      <c r="B22" s="583" t="s">
        <v>458</v>
      </c>
      <c r="C22" s="551">
        <v>25008</v>
      </c>
      <c r="D22" s="552">
        <v>5782</v>
      </c>
      <c r="E22" s="552">
        <v>500</v>
      </c>
      <c r="F22" s="552">
        <v>1261</v>
      </c>
      <c r="G22" s="552">
        <v>10</v>
      </c>
      <c r="H22" s="552">
        <v>4011</v>
      </c>
      <c r="I22" s="552">
        <v>113</v>
      </c>
      <c r="J22" s="552">
        <v>54</v>
      </c>
      <c r="K22" s="552">
        <v>59</v>
      </c>
      <c r="L22" s="552">
        <v>18173</v>
      </c>
      <c r="M22" s="552">
        <v>4198</v>
      </c>
      <c r="N22" s="552">
        <v>4252</v>
      </c>
      <c r="O22" s="552">
        <v>9723</v>
      </c>
      <c r="P22" s="552">
        <v>374</v>
      </c>
      <c r="Q22" s="552">
        <v>525</v>
      </c>
      <c r="R22" s="552">
        <v>41</v>
      </c>
      <c r="S22" s="581">
        <f>27633/C22</f>
        <v>1.1049664107485604</v>
      </c>
      <c r="T22" s="552">
        <v>945</v>
      </c>
      <c r="U22" s="554">
        <v>344</v>
      </c>
      <c r="V22" s="584">
        <v>7</v>
      </c>
      <c r="X22" s="581"/>
    </row>
    <row r="23" spans="1:24" s="556" customFormat="1" ht="12.95" customHeight="1">
      <c r="A23" s="556">
        <v>8</v>
      </c>
      <c r="B23" s="583" t="s">
        <v>459</v>
      </c>
      <c r="C23" s="551">
        <v>38625</v>
      </c>
      <c r="D23" s="552">
        <v>7374</v>
      </c>
      <c r="E23" s="552">
        <v>1136</v>
      </c>
      <c r="F23" s="552">
        <v>1740</v>
      </c>
      <c r="G23" s="552">
        <v>19</v>
      </c>
      <c r="H23" s="552">
        <v>4479</v>
      </c>
      <c r="I23" s="552">
        <v>56</v>
      </c>
      <c r="J23" s="552">
        <v>6</v>
      </c>
      <c r="K23" s="552">
        <v>50</v>
      </c>
      <c r="L23" s="552">
        <v>29659</v>
      </c>
      <c r="M23" s="552">
        <v>7424</v>
      </c>
      <c r="N23" s="552">
        <v>7645</v>
      </c>
      <c r="O23" s="552">
        <v>14590</v>
      </c>
      <c r="P23" s="552">
        <v>585</v>
      </c>
      <c r="Q23" s="552">
        <v>876</v>
      </c>
      <c r="R23" s="552">
        <v>75</v>
      </c>
      <c r="S23" s="581">
        <f>43770/C23</f>
        <v>1.1332038834951457</v>
      </c>
      <c r="T23" s="552">
        <v>1229</v>
      </c>
      <c r="U23" s="554">
        <v>489</v>
      </c>
      <c r="V23" s="584">
        <v>8</v>
      </c>
      <c r="X23" s="581"/>
    </row>
    <row r="24" spans="1:24" s="556" customFormat="1" ht="12.95" customHeight="1">
      <c r="A24" s="556">
        <v>9</v>
      </c>
      <c r="B24" s="583" t="s">
        <v>460</v>
      </c>
      <c r="C24" s="551">
        <v>22335</v>
      </c>
      <c r="D24" s="552">
        <v>5171</v>
      </c>
      <c r="E24" s="552">
        <v>382</v>
      </c>
      <c r="F24" s="552">
        <v>877</v>
      </c>
      <c r="G24" s="552">
        <v>4</v>
      </c>
      <c r="H24" s="552">
        <v>3908</v>
      </c>
      <c r="I24" s="552">
        <v>69</v>
      </c>
      <c r="J24" s="552">
        <v>18</v>
      </c>
      <c r="K24" s="552">
        <v>51</v>
      </c>
      <c r="L24" s="552">
        <v>16276</v>
      </c>
      <c r="M24" s="552">
        <v>3881</v>
      </c>
      <c r="N24" s="552">
        <v>3933</v>
      </c>
      <c r="O24" s="552">
        <v>8462</v>
      </c>
      <c r="P24" s="552">
        <v>291</v>
      </c>
      <c r="Q24" s="552">
        <v>464</v>
      </c>
      <c r="R24" s="552">
        <v>64</v>
      </c>
      <c r="S24" s="581">
        <f>25589/C24</f>
        <v>1.1456906201029773</v>
      </c>
      <c r="T24" s="552">
        <v>909</v>
      </c>
      <c r="U24" s="554">
        <v>279</v>
      </c>
      <c r="V24" s="584">
        <v>9</v>
      </c>
      <c r="X24" s="581"/>
    </row>
    <row r="25" spans="1:24" s="556" customFormat="1" ht="12.95" customHeight="1">
      <c r="A25" s="556">
        <v>10</v>
      </c>
      <c r="B25" s="583" t="s">
        <v>461</v>
      </c>
      <c r="C25" s="551">
        <v>27469</v>
      </c>
      <c r="D25" s="552">
        <v>5438</v>
      </c>
      <c r="E25" s="552">
        <v>881</v>
      </c>
      <c r="F25" s="552">
        <v>878</v>
      </c>
      <c r="G25" s="552">
        <v>44</v>
      </c>
      <c r="H25" s="552">
        <v>3635</v>
      </c>
      <c r="I25" s="552">
        <v>65</v>
      </c>
      <c r="J25" s="552">
        <v>11</v>
      </c>
      <c r="K25" s="552">
        <v>54</v>
      </c>
      <c r="L25" s="552">
        <v>20716</v>
      </c>
      <c r="M25" s="552">
        <v>5308</v>
      </c>
      <c r="N25" s="552">
        <v>5185</v>
      </c>
      <c r="O25" s="552">
        <v>10223</v>
      </c>
      <c r="P25" s="552">
        <v>611</v>
      </c>
      <c r="Q25" s="552">
        <v>589</v>
      </c>
      <c r="R25" s="552">
        <v>50</v>
      </c>
      <c r="S25" s="581">
        <f>30775/C25</f>
        <v>1.120353853434781</v>
      </c>
      <c r="T25" s="552">
        <v>998</v>
      </c>
      <c r="U25" s="554">
        <v>378</v>
      </c>
      <c r="V25" s="584">
        <v>10</v>
      </c>
      <c r="X25" s="581"/>
    </row>
    <row r="26" spans="1:24" s="556" customFormat="1" ht="12.95" customHeight="1">
      <c r="B26" s="580"/>
      <c r="C26" s="551"/>
      <c r="D26" s="552"/>
      <c r="E26" s="552"/>
      <c r="F26" s="552"/>
      <c r="G26" s="552"/>
      <c r="H26" s="552"/>
      <c r="I26" s="552"/>
      <c r="J26" s="552"/>
      <c r="K26" s="552"/>
      <c r="L26" s="552"/>
      <c r="M26" s="552"/>
      <c r="N26" s="552"/>
      <c r="O26" s="552"/>
      <c r="P26" s="552"/>
      <c r="Q26" s="552"/>
      <c r="R26" s="552"/>
      <c r="S26" s="553"/>
      <c r="T26" s="552"/>
      <c r="U26" s="554"/>
      <c r="V26" s="582"/>
      <c r="X26" s="553"/>
    </row>
    <row r="27" spans="1:24" s="567" customFormat="1" ht="12.95" customHeight="1">
      <c r="B27" s="585" t="s">
        <v>462</v>
      </c>
      <c r="C27" s="575">
        <v>13126</v>
      </c>
      <c r="D27" s="569">
        <v>2089</v>
      </c>
      <c r="E27" s="569">
        <v>342</v>
      </c>
      <c r="F27" s="569">
        <v>397</v>
      </c>
      <c r="G27" s="569">
        <v>4</v>
      </c>
      <c r="H27" s="569">
        <v>1346</v>
      </c>
      <c r="I27" s="569">
        <v>23</v>
      </c>
      <c r="J27" s="569">
        <v>3</v>
      </c>
      <c r="K27" s="569">
        <v>20</v>
      </c>
      <c r="L27" s="569">
        <v>10453</v>
      </c>
      <c r="M27" s="569">
        <v>2735</v>
      </c>
      <c r="N27" s="569">
        <v>2667</v>
      </c>
      <c r="O27" s="569">
        <v>5051</v>
      </c>
      <c r="P27" s="569">
        <v>253</v>
      </c>
      <c r="Q27" s="569">
        <v>279</v>
      </c>
      <c r="R27" s="569">
        <v>29</v>
      </c>
      <c r="S27" s="586">
        <f>16334/C27</f>
        <v>1.2444004266341613</v>
      </c>
      <c r="T27" s="569">
        <v>422</v>
      </c>
      <c r="U27" s="587">
        <v>211</v>
      </c>
      <c r="V27" s="579" t="s">
        <v>463</v>
      </c>
      <c r="X27" s="586"/>
    </row>
    <row r="28" spans="1:24" s="556" customFormat="1" ht="12.75" customHeight="1">
      <c r="A28" s="556">
        <v>11</v>
      </c>
      <c r="B28" s="583" t="s">
        <v>82</v>
      </c>
      <c r="C28" s="551">
        <v>13126</v>
      </c>
      <c r="D28" s="552">
        <v>2089</v>
      </c>
      <c r="E28" s="552">
        <v>342</v>
      </c>
      <c r="F28" s="552">
        <v>397</v>
      </c>
      <c r="G28" s="552">
        <v>4</v>
      </c>
      <c r="H28" s="552">
        <v>1346</v>
      </c>
      <c r="I28" s="552">
        <v>23</v>
      </c>
      <c r="J28" s="552">
        <v>3</v>
      </c>
      <c r="K28" s="552">
        <v>20</v>
      </c>
      <c r="L28" s="552">
        <v>10453</v>
      </c>
      <c r="M28" s="552">
        <v>2735</v>
      </c>
      <c r="N28" s="552">
        <v>2667</v>
      </c>
      <c r="O28" s="552">
        <v>5051</v>
      </c>
      <c r="P28" s="552">
        <v>253</v>
      </c>
      <c r="Q28" s="552">
        <v>279</v>
      </c>
      <c r="R28" s="552">
        <v>29</v>
      </c>
      <c r="S28" s="581">
        <f>16334/C28</f>
        <v>1.2444004266341613</v>
      </c>
      <c r="T28" s="552">
        <v>422</v>
      </c>
      <c r="U28" s="588">
        <v>211</v>
      </c>
      <c r="V28" s="584">
        <v>11</v>
      </c>
      <c r="X28" s="581"/>
    </row>
    <row r="29" spans="1:24" s="556" customFormat="1" ht="12.95" customHeight="1">
      <c r="B29" s="580"/>
      <c r="C29" s="551"/>
      <c r="D29" s="552"/>
      <c r="E29" s="552"/>
      <c r="F29" s="552"/>
      <c r="G29" s="552"/>
      <c r="H29" s="552"/>
      <c r="I29" s="552"/>
      <c r="J29" s="552"/>
      <c r="K29" s="552"/>
      <c r="L29" s="552"/>
      <c r="M29" s="552"/>
      <c r="N29" s="552"/>
      <c r="O29" s="552"/>
      <c r="P29" s="552"/>
      <c r="Q29" s="552"/>
      <c r="R29" s="552"/>
      <c r="S29" s="553"/>
      <c r="T29" s="552"/>
      <c r="U29" s="554"/>
      <c r="V29" s="584"/>
      <c r="X29" s="553"/>
    </row>
    <row r="30" spans="1:24" s="573" customFormat="1" ht="12.95" customHeight="1">
      <c r="A30" s="567"/>
      <c r="B30" s="585" t="s">
        <v>464</v>
      </c>
      <c r="C30" s="575">
        <v>42519</v>
      </c>
      <c r="D30" s="569">
        <v>8070</v>
      </c>
      <c r="E30" s="569">
        <v>1705</v>
      </c>
      <c r="F30" s="569">
        <v>1386</v>
      </c>
      <c r="G30" s="569">
        <v>171</v>
      </c>
      <c r="H30" s="569">
        <v>4808</v>
      </c>
      <c r="I30" s="569">
        <v>54</v>
      </c>
      <c r="J30" s="569">
        <v>9</v>
      </c>
      <c r="K30" s="569">
        <v>45</v>
      </c>
      <c r="L30" s="569">
        <v>32567</v>
      </c>
      <c r="M30" s="569">
        <v>8310</v>
      </c>
      <c r="N30" s="569">
        <v>8631</v>
      </c>
      <c r="O30" s="569">
        <v>15626</v>
      </c>
      <c r="P30" s="569">
        <v>891</v>
      </c>
      <c r="Q30" s="569">
        <v>864</v>
      </c>
      <c r="R30" s="569">
        <v>73</v>
      </c>
      <c r="S30" s="586">
        <f>52159/C30</f>
        <v>1.226722171264611</v>
      </c>
      <c r="T30" s="569">
        <v>1764</v>
      </c>
      <c r="U30" s="569">
        <v>660</v>
      </c>
      <c r="V30" s="579" t="s">
        <v>465</v>
      </c>
      <c r="X30" s="586"/>
    </row>
    <row r="31" spans="1:24" s="556" customFormat="1" ht="12.95" customHeight="1">
      <c r="A31" s="556">
        <v>12</v>
      </c>
      <c r="B31" s="583" t="s">
        <v>466</v>
      </c>
      <c r="C31" s="551">
        <v>12712</v>
      </c>
      <c r="D31" s="552">
        <v>2138</v>
      </c>
      <c r="E31" s="552">
        <v>504</v>
      </c>
      <c r="F31" s="552">
        <v>356</v>
      </c>
      <c r="G31" s="552">
        <v>127</v>
      </c>
      <c r="H31" s="552">
        <v>1151</v>
      </c>
      <c r="I31" s="552">
        <v>25</v>
      </c>
      <c r="J31" s="552">
        <v>4</v>
      </c>
      <c r="K31" s="552">
        <v>21</v>
      </c>
      <c r="L31" s="552">
        <v>9954</v>
      </c>
      <c r="M31" s="552">
        <v>2599</v>
      </c>
      <c r="N31" s="552">
        <v>2860</v>
      </c>
      <c r="O31" s="552">
        <v>4495</v>
      </c>
      <c r="P31" s="552">
        <v>336</v>
      </c>
      <c r="Q31" s="552">
        <v>238</v>
      </c>
      <c r="R31" s="552">
        <v>21</v>
      </c>
      <c r="S31" s="581">
        <f>17264/C31</f>
        <v>1.3580868470736311</v>
      </c>
      <c r="T31" s="552">
        <v>551</v>
      </c>
      <c r="U31" s="554">
        <v>195</v>
      </c>
      <c r="V31" s="584">
        <v>12</v>
      </c>
      <c r="X31" s="581"/>
    </row>
    <row r="32" spans="1:24" s="556" customFormat="1" ht="12.95" customHeight="1">
      <c r="A32" s="556">
        <v>13</v>
      </c>
      <c r="B32" s="583" t="s">
        <v>467</v>
      </c>
      <c r="C32" s="551">
        <v>8055</v>
      </c>
      <c r="D32" s="552">
        <v>1443</v>
      </c>
      <c r="E32" s="552">
        <v>437</v>
      </c>
      <c r="F32" s="552">
        <v>216</v>
      </c>
      <c r="G32" s="552">
        <v>16</v>
      </c>
      <c r="H32" s="552">
        <v>774</v>
      </c>
      <c r="I32" s="552">
        <v>10</v>
      </c>
      <c r="J32" s="552">
        <v>1</v>
      </c>
      <c r="K32" s="552">
        <v>9</v>
      </c>
      <c r="L32" s="552">
        <v>6259</v>
      </c>
      <c r="M32" s="552">
        <v>1613</v>
      </c>
      <c r="N32" s="552">
        <v>1613</v>
      </c>
      <c r="O32" s="552">
        <v>3033</v>
      </c>
      <c r="P32" s="552">
        <v>173</v>
      </c>
      <c r="Q32" s="552">
        <v>158</v>
      </c>
      <c r="R32" s="552">
        <v>12</v>
      </c>
      <c r="S32" s="581">
        <f>9334/C32</f>
        <v>1.1587833643699565</v>
      </c>
      <c r="T32" s="552">
        <v>265</v>
      </c>
      <c r="U32" s="554">
        <v>122</v>
      </c>
      <c r="V32" s="584">
        <v>13</v>
      </c>
      <c r="X32" s="581"/>
    </row>
    <row r="33" spans="1:24" s="556" customFormat="1" ht="12.95" customHeight="1">
      <c r="A33" s="556">
        <v>14</v>
      </c>
      <c r="B33" s="583" t="s">
        <v>468</v>
      </c>
      <c r="C33" s="551">
        <v>21752</v>
      </c>
      <c r="D33" s="552">
        <v>4489</v>
      </c>
      <c r="E33" s="552">
        <v>764</v>
      </c>
      <c r="F33" s="552">
        <v>814</v>
      </c>
      <c r="G33" s="552">
        <v>28</v>
      </c>
      <c r="H33" s="552">
        <v>2883</v>
      </c>
      <c r="I33" s="552">
        <v>19</v>
      </c>
      <c r="J33" s="552">
        <v>4</v>
      </c>
      <c r="K33" s="552">
        <v>15</v>
      </c>
      <c r="L33" s="552">
        <v>16354</v>
      </c>
      <c r="M33" s="552">
        <v>4098</v>
      </c>
      <c r="N33" s="552">
        <v>4158</v>
      </c>
      <c r="O33" s="552">
        <v>8098</v>
      </c>
      <c r="P33" s="552">
        <v>382</v>
      </c>
      <c r="Q33" s="552">
        <v>468</v>
      </c>
      <c r="R33" s="552">
        <v>40</v>
      </c>
      <c r="S33" s="581">
        <f>25561/C33</f>
        <v>1.1751103346818683</v>
      </c>
      <c r="T33" s="552">
        <v>948</v>
      </c>
      <c r="U33" s="554">
        <v>343</v>
      </c>
      <c r="V33" s="584">
        <v>14</v>
      </c>
      <c r="X33" s="581"/>
    </row>
    <row r="34" spans="1:24" s="556" customFormat="1" ht="12.95" customHeight="1">
      <c r="A34" s="580"/>
      <c r="B34" s="580"/>
      <c r="C34" s="551"/>
      <c r="D34" s="552"/>
      <c r="E34" s="552"/>
      <c r="F34" s="552"/>
      <c r="G34" s="552"/>
      <c r="H34" s="552"/>
      <c r="I34" s="552"/>
      <c r="J34" s="552"/>
      <c r="K34" s="552"/>
      <c r="L34" s="552"/>
      <c r="M34" s="552"/>
      <c r="N34" s="552"/>
      <c r="O34" s="552"/>
      <c r="P34" s="552"/>
      <c r="Q34" s="552"/>
      <c r="R34" s="552"/>
      <c r="S34" s="553"/>
      <c r="T34" s="552"/>
      <c r="U34" s="552"/>
      <c r="V34" s="584"/>
      <c r="X34" s="553"/>
    </row>
    <row r="35" spans="1:24" s="567" customFormat="1" ht="12.95" customHeight="1">
      <c r="B35" s="585" t="s">
        <v>469</v>
      </c>
      <c r="C35" s="575">
        <v>5502</v>
      </c>
      <c r="D35" s="569">
        <v>1662</v>
      </c>
      <c r="E35" s="569">
        <v>185</v>
      </c>
      <c r="F35" s="569">
        <v>268</v>
      </c>
      <c r="G35" s="589" t="s">
        <v>451</v>
      </c>
      <c r="H35" s="569">
        <v>1209</v>
      </c>
      <c r="I35" s="569">
        <v>46</v>
      </c>
      <c r="J35" s="569">
        <v>20</v>
      </c>
      <c r="K35" s="569">
        <v>26</v>
      </c>
      <c r="L35" s="569">
        <v>3514</v>
      </c>
      <c r="M35" s="569">
        <v>970</v>
      </c>
      <c r="N35" s="569">
        <v>788</v>
      </c>
      <c r="O35" s="569">
        <v>1756</v>
      </c>
      <c r="P35" s="569">
        <v>107</v>
      </c>
      <c r="Q35" s="569">
        <v>135</v>
      </c>
      <c r="R35" s="569">
        <v>38</v>
      </c>
      <c r="S35" s="586">
        <f>5540/C35</f>
        <v>1.0069065794256633</v>
      </c>
      <c r="T35" s="569">
        <v>317</v>
      </c>
      <c r="U35" s="571">
        <v>79</v>
      </c>
      <c r="V35" s="579" t="s">
        <v>470</v>
      </c>
      <c r="X35" s="586"/>
    </row>
    <row r="36" spans="1:24" s="556" customFormat="1" ht="12.95" customHeight="1">
      <c r="A36" s="556">
        <v>15</v>
      </c>
      <c r="B36" s="583" t="s">
        <v>471</v>
      </c>
      <c r="C36" s="551">
        <v>5502</v>
      </c>
      <c r="D36" s="552">
        <v>1662</v>
      </c>
      <c r="E36" s="552">
        <v>185</v>
      </c>
      <c r="F36" s="552">
        <v>268</v>
      </c>
      <c r="G36" s="590" t="s">
        <v>451</v>
      </c>
      <c r="H36" s="552">
        <v>1209</v>
      </c>
      <c r="I36" s="552">
        <v>46</v>
      </c>
      <c r="J36" s="552">
        <v>20</v>
      </c>
      <c r="K36" s="552">
        <v>26</v>
      </c>
      <c r="L36" s="552">
        <v>3514</v>
      </c>
      <c r="M36" s="552">
        <v>970</v>
      </c>
      <c r="N36" s="552">
        <v>788</v>
      </c>
      <c r="O36" s="552">
        <v>1756</v>
      </c>
      <c r="P36" s="552">
        <v>107</v>
      </c>
      <c r="Q36" s="552">
        <v>135</v>
      </c>
      <c r="R36" s="552">
        <v>38</v>
      </c>
      <c r="S36" s="581">
        <f>5540/C36</f>
        <v>1.0069065794256633</v>
      </c>
      <c r="T36" s="552">
        <v>317</v>
      </c>
      <c r="U36" s="554">
        <v>79</v>
      </c>
      <c r="V36" s="582">
        <v>15</v>
      </c>
      <c r="X36" s="581"/>
    </row>
    <row r="37" spans="1:24" s="556" customFormat="1" ht="12.95" customHeight="1">
      <c r="B37" s="580"/>
      <c r="C37" s="551"/>
      <c r="D37" s="552"/>
      <c r="E37" s="552"/>
      <c r="F37" s="552"/>
      <c r="G37" s="552"/>
      <c r="H37" s="552"/>
      <c r="I37" s="552"/>
      <c r="J37" s="552"/>
      <c r="K37" s="552"/>
      <c r="L37" s="552"/>
      <c r="M37" s="552"/>
      <c r="N37" s="552"/>
      <c r="O37" s="552"/>
      <c r="P37" s="552"/>
      <c r="Q37" s="552"/>
      <c r="R37" s="552"/>
      <c r="S37" s="553"/>
      <c r="T37" s="552"/>
      <c r="U37" s="552"/>
      <c r="V37" s="584"/>
      <c r="X37" s="553"/>
    </row>
    <row r="38" spans="1:24" s="567" customFormat="1" ht="12.95" customHeight="1">
      <c r="B38" s="585" t="s">
        <v>472</v>
      </c>
      <c r="C38" s="575">
        <v>16073</v>
      </c>
      <c r="D38" s="569">
        <v>3130</v>
      </c>
      <c r="E38" s="569">
        <v>345</v>
      </c>
      <c r="F38" s="569">
        <v>447</v>
      </c>
      <c r="G38" s="569">
        <v>48</v>
      </c>
      <c r="H38" s="569">
        <v>2290</v>
      </c>
      <c r="I38" s="569">
        <v>21</v>
      </c>
      <c r="J38" s="569">
        <v>2</v>
      </c>
      <c r="K38" s="569">
        <v>19</v>
      </c>
      <c r="L38" s="569">
        <v>12369</v>
      </c>
      <c r="M38" s="569">
        <v>2793</v>
      </c>
      <c r="N38" s="569">
        <v>3289</v>
      </c>
      <c r="O38" s="569">
        <v>6287</v>
      </c>
      <c r="P38" s="569">
        <v>187</v>
      </c>
      <c r="Q38" s="569">
        <v>339</v>
      </c>
      <c r="R38" s="569">
        <v>27</v>
      </c>
      <c r="S38" s="586">
        <f>18845/C38</f>
        <v>1.1724631369377216</v>
      </c>
      <c r="T38" s="569">
        <v>474</v>
      </c>
      <c r="U38" s="569">
        <v>218</v>
      </c>
      <c r="V38" s="579" t="s">
        <v>473</v>
      </c>
      <c r="X38" s="586"/>
    </row>
    <row r="39" spans="1:24" s="556" customFormat="1" ht="12.95" customHeight="1">
      <c r="A39" s="556">
        <v>16</v>
      </c>
      <c r="B39" s="583" t="s">
        <v>474</v>
      </c>
      <c r="C39" s="551">
        <v>16073</v>
      </c>
      <c r="D39" s="552">
        <v>3130</v>
      </c>
      <c r="E39" s="552">
        <v>345</v>
      </c>
      <c r="F39" s="552">
        <v>447</v>
      </c>
      <c r="G39" s="552">
        <v>48</v>
      </c>
      <c r="H39" s="552">
        <v>2290</v>
      </c>
      <c r="I39" s="552">
        <v>21</v>
      </c>
      <c r="J39" s="552">
        <v>2</v>
      </c>
      <c r="K39" s="552">
        <v>19</v>
      </c>
      <c r="L39" s="552">
        <v>12369</v>
      </c>
      <c r="M39" s="552">
        <v>2793</v>
      </c>
      <c r="N39" s="552">
        <v>3289</v>
      </c>
      <c r="O39" s="552">
        <v>6287</v>
      </c>
      <c r="P39" s="552">
        <v>187</v>
      </c>
      <c r="Q39" s="552">
        <v>339</v>
      </c>
      <c r="R39" s="552">
        <v>27</v>
      </c>
      <c r="S39" s="581">
        <f>18845/C39</f>
        <v>1.1724631369377216</v>
      </c>
      <c r="T39" s="552">
        <v>474</v>
      </c>
      <c r="U39" s="552">
        <v>218</v>
      </c>
      <c r="V39" s="584">
        <v>16</v>
      </c>
      <c r="X39" s="581"/>
    </row>
    <row r="40" spans="1:24" s="556" customFormat="1" ht="12.95" customHeight="1">
      <c r="B40" s="580"/>
      <c r="C40" s="551"/>
      <c r="D40" s="552"/>
      <c r="E40" s="552"/>
      <c r="F40" s="552"/>
      <c r="G40" s="552"/>
      <c r="H40" s="552"/>
      <c r="I40" s="552"/>
      <c r="J40" s="552"/>
      <c r="K40" s="552"/>
      <c r="L40" s="552"/>
      <c r="M40" s="552"/>
      <c r="N40" s="552"/>
      <c r="O40" s="552"/>
      <c r="P40" s="552"/>
      <c r="Q40" s="552"/>
      <c r="R40" s="552"/>
      <c r="S40" s="581"/>
      <c r="T40" s="552"/>
      <c r="U40" s="552"/>
      <c r="V40" s="584"/>
      <c r="X40" s="581"/>
    </row>
    <row r="41" spans="1:24" s="573" customFormat="1" ht="12.95" customHeight="1">
      <c r="A41" s="567"/>
      <c r="B41" s="585" t="s">
        <v>475</v>
      </c>
      <c r="C41" s="575">
        <v>35107</v>
      </c>
      <c r="D41" s="569">
        <v>8685</v>
      </c>
      <c r="E41" s="569">
        <v>886</v>
      </c>
      <c r="F41" s="569">
        <v>1428</v>
      </c>
      <c r="G41" s="569">
        <v>21</v>
      </c>
      <c r="H41" s="569">
        <v>6350</v>
      </c>
      <c r="I41" s="569">
        <v>65</v>
      </c>
      <c r="J41" s="591">
        <v>5</v>
      </c>
      <c r="K41" s="569">
        <v>60</v>
      </c>
      <c r="L41" s="569">
        <v>24921</v>
      </c>
      <c r="M41" s="569">
        <v>6227</v>
      </c>
      <c r="N41" s="569">
        <v>6151</v>
      </c>
      <c r="O41" s="569">
        <v>12543</v>
      </c>
      <c r="P41" s="569">
        <v>559</v>
      </c>
      <c r="Q41" s="569">
        <v>800</v>
      </c>
      <c r="R41" s="569">
        <v>77</v>
      </c>
      <c r="S41" s="586">
        <f>37685/C41</f>
        <v>1.0734326487595067</v>
      </c>
      <c r="T41" s="569">
        <v>1332</v>
      </c>
      <c r="U41" s="569">
        <v>441</v>
      </c>
      <c r="V41" s="579" t="s">
        <v>476</v>
      </c>
      <c r="X41" s="586"/>
    </row>
    <row r="42" spans="1:24" s="556" customFormat="1" ht="12.95" customHeight="1">
      <c r="A42" s="556">
        <v>17</v>
      </c>
      <c r="B42" s="583" t="s">
        <v>477</v>
      </c>
      <c r="C42" s="551">
        <v>4902</v>
      </c>
      <c r="D42" s="552">
        <v>697</v>
      </c>
      <c r="E42" s="552">
        <v>63</v>
      </c>
      <c r="F42" s="552">
        <v>106</v>
      </c>
      <c r="G42" s="552">
        <v>1</v>
      </c>
      <c r="H42" s="552">
        <v>527</v>
      </c>
      <c r="I42" s="552">
        <v>8</v>
      </c>
      <c r="J42" s="590" t="s">
        <v>451</v>
      </c>
      <c r="K42" s="552">
        <v>8</v>
      </c>
      <c r="L42" s="552">
        <v>4008</v>
      </c>
      <c r="M42" s="552">
        <v>900</v>
      </c>
      <c r="N42" s="552">
        <v>953</v>
      </c>
      <c r="O42" s="552">
        <v>2155</v>
      </c>
      <c r="P42" s="552">
        <v>95</v>
      </c>
      <c r="Q42" s="552">
        <v>85</v>
      </c>
      <c r="R42" s="552">
        <v>9</v>
      </c>
      <c r="S42" s="581">
        <f>6267/C42</f>
        <v>1.2784577723378212</v>
      </c>
      <c r="T42" s="552">
        <v>185</v>
      </c>
      <c r="U42" s="552">
        <v>55</v>
      </c>
      <c r="V42" s="584">
        <v>17</v>
      </c>
      <c r="X42" s="581"/>
    </row>
    <row r="43" spans="1:24" s="556" customFormat="1" ht="12.95" customHeight="1">
      <c r="A43" s="556">
        <v>18</v>
      </c>
      <c r="B43" s="583" t="s">
        <v>478</v>
      </c>
      <c r="C43" s="551">
        <v>8272</v>
      </c>
      <c r="D43" s="552">
        <v>1671</v>
      </c>
      <c r="E43" s="552">
        <v>191</v>
      </c>
      <c r="F43" s="552">
        <v>237</v>
      </c>
      <c r="G43" s="552">
        <v>12</v>
      </c>
      <c r="H43" s="552">
        <v>1231</v>
      </c>
      <c r="I43" s="552">
        <v>12</v>
      </c>
      <c r="J43" s="590">
        <v>4</v>
      </c>
      <c r="K43" s="552">
        <v>8</v>
      </c>
      <c r="L43" s="552">
        <v>6283</v>
      </c>
      <c r="M43" s="552">
        <v>1610</v>
      </c>
      <c r="N43" s="552">
        <v>1510</v>
      </c>
      <c r="O43" s="552">
        <v>3163</v>
      </c>
      <c r="P43" s="552">
        <v>103</v>
      </c>
      <c r="Q43" s="552">
        <v>194</v>
      </c>
      <c r="R43" s="552">
        <v>9</v>
      </c>
      <c r="S43" s="581">
        <f>9573/C43</f>
        <v>1.1572775628626693</v>
      </c>
      <c r="T43" s="552">
        <v>308</v>
      </c>
      <c r="U43" s="552">
        <v>84</v>
      </c>
      <c r="V43" s="584">
        <v>18</v>
      </c>
      <c r="X43" s="581"/>
    </row>
    <row r="44" spans="1:24" s="514" customFormat="1" ht="11.25" customHeight="1">
      <c r="A44" s="556">
        <v>19</v>
      </c>
      <c r="B44" s="583" t="s">
        <v>479</v>
      </c>
      <c r="C44" s="551">
        <v>21933</v>
      </c>
      <c r="D44" s="552">
        <v>6317</v>
      </c>
      <c r="E44" s="552">
        <v>632</v>
      </c>
      <c r="F44" s="552">
        <v>1085</v>
      </c>
      <c r="G44" s="552">
        <v>8</v>
      </c>
      <c r="H44" s="552">
        <v>4592</v>
      </c>
      <c r="I44" s="552">
        <v>45</v>
      </c>
      <c r="J44" s="592">
        <v>1</v>
      </c>
      <c r="K44" s="552">
        <v>44</v>
      </c>
      <c r="L44" s="552">
        <v>14630</v>
      </c>
      <c r="M44" s="552">
        <v>3717</v>
      </c>
      <c r="N44" s="552">
        <v>3688</v>
      </c>
      <c r="O44" s="552">
        <v>7225</v>
      </c>
      <c r="P44" s="552">
        <v>361</v>
      </c>
      <c r="Q44" s="552">
        <v>521</v>
      </c>
      <c r="R44" s="552">
        <v>59</v>
      </c>
      <c r="S44" s="581">
        <f>21845/C44</f>
        <v>0.99598778096931562</v>
      </c>
      <c r="T44" s="552">
        <v>839</v>
      </c>
      <c r="U44" s="552">
        <v>302</v>
      </c>
      <c r="V44" s="584">
        <v>19</v>
      </c>
      <c r="X44" s="581"/>
    </row>
    <row r="45" spans="1:24" s="514" customFormat="1" ht="11.25" customHeight="1">
      <c r="A45" s="580"/>
      <c r="B45" s="580"/>
      <c r="C45" s="551"/>
      <c r="D45" s="552"/>
      <c r="E45" s="552"/>
      <c r="F45" s="552"/>
      <c r="G45" s="552"/>
      <c r="H45" s="552"/>
      <c r="I45" s="552"/>
      <c r="J45" s="552"/>
      <c r="K45" s="552"/>
      <c r="L45" s="552"/>
      <c r="M45" s="552"/>
      <c r="N45" s="552"/>
      <c r="O45" s="552"/>
      <c r="P45" s="552"/>
      <c r="Q45" s="552"/>
      <c r="R45" s="552"/>
      <c r="S45" s="553"/>
      <c r="V45" s="548"/>
      <c r="X45" s="553"/>
    </row>
    <row r="46" spans="1:24" s="595" customFormat="1" ht="12.75" customHeight="1">
      <c r="A46" s="567"/>
      <c r="B46" s="585" t="s">
        <v>480</v>
      </c>
      <c r="C46" s="575">
        <v>7908</v>
      </c>
      <c r="D46" s="569">
        <v>2487</v>
      </c>
      <c r="E46" s="569">
        <v>159</v>
      </c>
      <c r="F46" s="569">
        <v>584</v>
      </c>
      <c r="G46" s="589" t="s">
        <v>451</v>
      </c>
      <c r="H46" s="569">
        <v>1744</v>
      </c>
      <c r="I46" s="569">
        <v>27</v>
      </c>
      <c r="J46" s="576">
        <v>2</v>
      </c>
      <c r="K46" s="569">
        <v>25</v>
      </c>
      <c r="L46" s="569">
        <v>5183</v>
      </c>
      <c r="M46" s="569">
        <v>1249</v>
      </c>
      <c r="N46" s="569">
        <v>1338</v>
      </c>
      <c r="O46" s="569">
        <v>2596</v>
      </c>
      <c r="P46" s="569">
        <v>113</v>
      </c>
      <c r="Q46" s="569">
        <v>80</v>
      </c>
      <c r="R46" s="569">
        <v>18</v>
      </c>
      <c r="S46" s="586">
        <f>8024/C46</f>
        <v>1.0146686899342439</v>
      </c>
      <c r="T46" s="567">
        <v>442</v>
      </c>
      <c r="U46" s="593">
        <v>58</v>
      </c>
      <c r="V46" s="594" t="s">
        <v>481</v>
      </c>
      <c r="X46" s="586"/>
    </row>
    <row r="47" spans="1:24" s="514" customFormat="1" ht="12.75" thickBot="1">
      <c r="A47" s="596">
        <v>20</v>
      </c>
      <c r="B47" s="597" t="s">
        <v>482</v>
      </c>
      <c r="C47" s="598">
        <v>7908</v>
      </c>
      <c r="D47" s="599">
        <v>2487</v>
      </c>
      <c r="E47" s="599">
        <v>159</v>
      </c>
      <c r="F47" s="599">
        <v>584</v>
      </c>
      <c r="G47" s="600" t="s">
        <v>451</v>
      </c>
      <c r="H47" s="599">
        <v>1744</v>
      </c>
      <c r="I47" s="599">
        <v>27</v>
      </c>
      <c r="J47" s="601">
        <v>2</v>
      </c>
      <c r="K47" s="599">
        <v>25</v>
      </c>
      <c r="L47" s="599">
        <v>5183</v>
      </c>
      <c r="M47" s="599">
        <v>1249</v>
      </c>
      <c r="N47" s="599">
        <v>1338</v>
      </c>
      <c r="O47" s="599">
        <v>2596</v>
      </c>
      <c r="P47" s="599">
        <v>113</v>
      </c>
      <c r="Q47" s="599">
        <v>80</v>
      </c>
      <c r="R47" s="599">
        <v>18</v>
      </c>
      <c r="S47" s="602">
        <f>8024/C47</f>
        <v>1.0146686899342439</v>
      </c>
      <c r="T47" s="596">
        <v>442</v>
      </c>
      <c r="U47" s="603">
        <v>58</v>
      </c>
      <c r="V47" s="604">
        <v>20</v>
      </c>
    </row>
    <row r="48" spans="1:24" ht="15" customHeight="1">
      <c r="A48" s="605" t="s">
        <v>483</v>
      </c>
      <c r="B48" s="606"/>
      <c r="C48" s="607"/>
      <c r="D48" s="607"/>
      <c r="E48" s="607"/>
      <c r="F48" s="607"/>
      <c r="G48" s="607"/>
      <c r="H48" s="607"/>
      <c r="I48" s="607"/>
      <c r="J48" s="607"/>
      <c r="K48" s="607"/>
      <c r="L48" s="608" t="s">
        <v>484</v>
      </c>
      <c r="M48" s="607"/>
      <c r="N48" s="607"/>
      <c r="O48" s="607"/>
      <c r="P48" s="607"/>
      <c r="Q48" s="609"/>
      <c r="R48" s="609"/>
      <c r="S48" s="607"/>
      <c r="T48" s="610"/>
      <c r="U48" s="610"/>
      <c r="V48" s="610"/>
    </row>
    <row r="49" spans="1:19" ht="13.5" customHeight="1">
      <c r="A49" s="612" t="s">
        <v>485</v>
      </c>
      <c r="B49" s="606"/>
      <c r="C49" s="607"/>
      <c r="D49" s="607"/>
      <c r="E49" s="607"/>
      <c r="F49" s="607"/>
      <c r="G49" s="607"/>
      <c r="H49" s="609"/>
      <c r="I49" s="609"/>
      <c r="J49" s="609"/>
      <c r="K49" s="609"/>
      <c r="L49" s="608" t="s">
        <v>486</v>
      </c>
      <c r="M49" s="607"/>
      <c r="N49" s="607"/>
      <c r="O49" s="607"/>
      <c r="P49" s="607"/>
      <c r="Q49" s="607"/>
      <c r="R49" s="609"/>
      <c r="S49" s="607"/>
    </row>
    <row r="50" spans="1:19">
      <c r="A50" s="609"/>
      <c r="B50" s="609"/>
      <c r="C50" s="609"/>
      <c r="D50" s="609"/>
      <c r="E50" s="609"/>
      <c r="F50" s="609"/>
      <c r="G50" s="609"/>
      <c r="H50" s="609"/>
      <c r="I50" s="609"/>
      <c r="J50" s="609"/>
      <c r="K50" s="609"/>
      <c r="L50" s="608" t="s">
        <v>487</v>
      </c>
      <c r="M50" s="607"/>
      <c r="N50" s="607"/>
      <c r="O50" s="607"/>
      <c r="P50" s="607"/>
      <c r="Q50" s="613"/>
      <c r="R50" s="609"/>
      <c r="S50" s="607"/>
    </row>
    <row r="51" spans="1:19">
      <c r="E51" s="614"/>
      <c r="L51" s="608" t="s">
        <v>488</v>
      </c>
    </row>
    <row r="52" spans="1:19">
      <c r="E52" s="614"/>
      <c r="L52" s="615"/>
    </row>
    <row r="53" spans="1:19">
      <c r="E53" s="614"/>
      <c r="L53" s="615"/>
    </row>
    <row r="54" spans="1:19">
      <c r="E54" s="614"/>
    </row>
    <row r="55" spans="1:19">
      <c r="E55" s="614"/>
    </row>
    <row r="56" spans="1:19">
      <c r="E56" s="614"/>
    </row>
    <row r="57" spans="1:19">
      <c r="E57" s="614"/>
    </row>
    <row r="58" spans="1:19">
      <c r="E58" s="614"/>
    </row>
    <row r="59" spans="1:19">
      <c r="E59" s="614"/>
    </row>
    <row r="60" spans="1:19">
      <c r="E60" s="614"/>
    </row>
    <row r="61" spans="1:19">
      <c r="E61" s="614"/>
    </row>
    <row r="62" spans="1:19">
      <c r="E62" s="614"/>
    </row>
    <row r="63" spans="1:19">
      <c r="E63" s="614"/>
    </row>
    <row r="64" spans="1:19">
      <c r="E64" s="614"/>
    </row>
    <row r="65" spans="5:5">
      <c r="E65" s="614"/>
    </row>
    <row r="66" spans="5:5">
      <c r="E66" s="614"/>
    </row>
    <row r="67" spans="5:5">
      <c r="E67" s="614"/>
    </row>
    <row r="68" spans="5:5">
      <c r="E68" s="614"/>
    </row>
    <row r="69" spans="5:5">
      <c r="E69" s="614"/>
    </row>
    <row r="70" spans="5:5">
      <c r="E70" s="614"/>
    </row>
    <row r="71" spans="5:5">
      <c r="E71" s="614"/>
    </row>
    <row r="72" spans="5:5">
      <c r="E72" s="614"/>
    </row>
    <row r="73" spans="5:5">
      <c r="E73" s="614"/>
    </row>
    <row r="74" spans="5:5">
      <c r="E74" s="614"/>
    </row>
    <row r="75" spans="5:5">
      <c r="E75" s="614"/>
    </row>
    <row r="76" spans="5:5">
      <c r="E76" s="614"/>
    </row>
    <row r="77" spans="5:5">
      <c r="E77" s="614"/>
    </row>
    <row r="78" spans="5:5">
      <c r="E78" s="614"/>
    </row>
    <row r="79" spans="5:5">
      <c r="E79" s="614"/>
    </row>
    <row r="80" spans="5:5">
      <c r="E80" s="614"/>
    </row>
    <row r="81" spans="5:5">
      <c r="E81" s="614"/>
    </row>
    <row r="82" spans="5:5">
      <c r="E82" s="614"/>
    </row>
    <row r="83" spans="5:5">
      <c r="E83" s="614"/>
    </row>
    <row r="84" spans="5:5">
      <c r="E84" s="614"/>
    </row>
    <row r="85" spans="5:5">
      <c r="E85" s="614"/>
    </row>
    <row r="86" spans="5:5">
      <c r="E86" s="614"/>
    </row>
    <row r="87" spans="5:5">
      <c r="E87" s="614"/>
    </row>
    <row r="88" spans="5:5">
      <c r="E88" s="614"/>
    </row>
    <row r="89" spans="5:5">
      <c r="E89" s="614"/>
    </row>
    <row r="90" spans="5:5">
      <c r="E90" s="614"/>
    </row>
    <row r="91" spans="5:5">
      <c r="E91" s="614"/>
    </row>
    <row r="92" spans="5:5">
      <c r="E92" s="614"/>
    </row>
    <row r="93" spans="5:5">
      <c r="E93" s="614"/>
    </row>
    <row r="94" spans="5:5">
      <c r="E94" s="614"/>
    </row>
    <row r="95" spans="5:5">
      <c r="E95" s="614"/>
    </row>
    <row r="96" spans="5:5">
      <c r="E96" s="614"/>
    </row>
    <row r="97" spans="5:5">
      <c r="E97" s="614"/>
    </row>
    <row r="98" spans="5:5">
      <c r="E98" s="614"/>
    </row>
    <row r="99" spans="5:5">
      <c r="E99" s="614"/>
    </row>
    <row r="100" spans="5:5">
      <c r="E100" s="614"/>
    </row>
  </sheetData>
  <mergeCells count="12">
    <mergeCell ref="V3:V4"/>
    <mergeCell ref="A6:B6"/>
    <mergeCell ref="A7:B7"/>
    <mergeCell ref="A8:B8"/>
    <mergeCell ref="A9:B9"/>
    <mergeCell ref="A10:B10"/>
    <mergeCell ref="A3:B4"/>
    <mergeCell ref="C3:C4"/>
    <mergeCell ref="D3:H3"/>
    <mergeCell ref="L3:O3"/>
    <mergeCell ref="R3:R4"/>
    <mergeCell ref="S3:S4"/>
  </mergeCells>
  <phoneticPr fontId="4"/>
  <printOptions horizontalCentered="1" gridLinesSet="0"/>
  <pageMargins left="0.39370078740157483" right="0.39370078740157483" top="0.59055118110236227" bottom="0.39370078740157483" header="0.39370078740157483" footer="0.31496062992125984"/>
  <pageSetup paperSize="9" scale="49" fitToWidth="0" fitToHeight="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37A15-6702-48EC-8F42-0B205A80064D}">
  <sheetPr>
    <tabColor rgb="FF92D050"/>
  </sheetPr>
  <dimension ref="A1:M51"/>
  <sheetViews>
    <sheetView showGridLines="0" view="pageBreakPreview" topLeftCell="A31" zoomScaleNormal="100" zoomScaleSheetLayoutView="100" workbookViewId="0">
      <selection activeCell="R49" sqref="R49"/>
    </sheetView>
  </sheetViews>
  <sheetFormatPr defaultColWidth="8" defaultRowHeight="12"/>
  <cols>
    <col min="1" max="1" width="4" style="685" customWidth="1"/>
    <col min="2" max="2" width="2.5" style="685" customWidth="1"/>
    <col min="3" max="3" width="4.125" style="685" customWidth="1"/>
    <col min="4" max="12" width="9.625" style="685" customWidth="1"/>
    <col min="13" max="16384" width="8" style="685"/>
  </cols>
  <sheetData>
    <row r="1" spans="1:12" s="619" customFormat="1" ht="18.75" customHeight="1">
      <c r="A1" s="617" t="s">
        <v>489</v>
      </c>
      <c r="B1" s="618"/>
      <c r="C1" s="618"/>
      <c r="D1" s="618"/>
      <c r="E1" s="618"/>
      <c r="F1" s="618"/>
      <c r="G1" s="618"/>
      <c r="H1" s="618"/>
      <c r="I1" s="618"/>
      <c r="J1" s="618"/>
      <c r="K1" s="618"/>
      <c r="L1" s="618"/>
    </row>
    <row r="2" spans="1:12" s="619" customFormat="1" ht="22.5" customHeight="1" thickBot="1">
      <c r="A2" s="620"/>
    </row>
    <row r="3" spans="1:12" s="627" customFormat="1" ht="18.75" customHeight="1">
      <c r="A3" s="621" t="s">
        <v>490</v>
      </c>
      <c r="B3" s="622"/>
      <c r="C3" s="622"/>
      <c r="D3" s="622" t="s">
        <v>491</v>
      </c>
      <c r="E3" s="622" t="s">
        <v>492</v>
      </c>
      <c r="F3" s="622" t="s">
        <v>493</v>
      </c>
      <c r="G3" s="622" t="s">
        <v>494</v>
      </c>
      <c r="H3" s="623" t="s">
        <v>495</v>
      </c>
      <c r="I3" s="623" t="s">
        <v>496</v>
      </c>
      <c r="J3" s="624"/>
      <c r="K3" s="625" t="s">
        <v>497</v>
      </c>
      <c r="L3" s="626"/>
    </row>
    <row r="4" spans="1:12" s="627" customFormat="1" ht="18.75" customHeight="1">
      <c r="A4" s="628"/>
      <c r="B4" s="629"/>
      <c r="C4" s="629"/>
      <c r="D4" s="629"/>
      <c r="E4" s="629"/>
      <c r="F4" s="629"/>
      <c r="G4" s="629"/>
      <c r="H4" s="630"/>
      <c r="I4" s="631" t="s">
        <v>498</v>
      </c>
      <c r="J4" s="632" t="s">
        <v>494</v>
      </c>
      <c r="K4" s="633" t="s">
        <v>499</v>
      </c>
      <c r="L4" s="634" t="s">
        <v>500</v>
      </c>
    </row>
    <row r="5" spans="1:12" s="638" customFormat="1" ht="15" customHeight="1">
      <c r="A5" s="635"/>
      <c r="B5" s="635"/>
      <c r="C5" s="636"/>
      <c r="D5" s="637" t="s">
        <v>501</v>
      </c>
      <c r="E5" s="637" t="s">
        <v>501</v>
      </c>
      <c r="F5" s="637" t="s">
        <v>502</v>
      </c>
      <c r="G5" s="637" t="s">
        <v>503</v>
      </c>
      <c r="H5" s="637" t="s">
        <v>504</v>
      </c>
      <c r="I5" s="637" t="s">
        <v>505</v>
      </c>
      <c r="J5" s="637" t="s">
        <v>506</v>
      </c>
      <c r="K5" s="637" t="s">
        <v>507</v>
      </c>
      <c r="L5" s="637" t="s">
        <v>507</v>
      </c>
    </row>
    <row r="6" spans="1:12" s="627" customFormat="1" ht="18.75" customHeight="1">
      <c r="A6" s="639" t="s">
        <v>508</v>
      </c>
      <c r="B6" s="627">
        <v>28</v>
      </c>
      <c r="C6" s="640" t="s">
        <v>509</v>
      </c>
      <c r="D6" s="641">
        <v>556</v>
      </c>
      <c r="E6" s="642">
        <v>118111</v>
      </c>
      <c r="F6" s="642">
        <v>18292</v>
      </c>
      <c r="G6" s="642">
        <v>10481</v>
      </c>
      <c r="H6" s="642">
        <v>3656571</v>
      </c>
      <c r="I6" s="643">
        <v>154.80000000000001</v>
      </c>
      <c r="J6" s="644">
        <v>88</v>
      </c>
      <c r="K6" s="642">
        <v>30958</v>
      </c>
      <c r="L6" s="642">
        <v>199</v>
      </c>
    </row>
    <row r="7" spans="1:12" s="627" customFormat="1" ht="18.75" customHeight="1">
      <c r="A7" s="639"/>
      <c r="B7" s="627">
        <v>29</v>
      </c>
      <c r="C7" s="640"/>
      <c r="D7" s="645" t="s">
        <v>510</v>
      </c>
      <c r="E7" s="646" t="s">
        <v>511</v>
      </c>
      <c r="F7" s="646" t="s">
        <v>512</v>
      </c>
      <c r="G7" s="646" t="s">
        <v>513</v>
      </c>
      <c r="H7" s="646" t="s">
        <v>514</v>
      </c>
      <c r="I7" s="647" t="s">
        <v>515</v>
      </c>
      <c r="J7" s="648" t="s">
        <v>516</v>
      </c>
      <c r="K7" s="646" t="s">
        <v>517</v>
      </c>
      <c r="L7" s="648" t="s">
        <v>518</v>
      </c>
    </row>
    <row r="8" spans="1:12" s="627" customFormat="1" ht="18.75" customHeight="1">
      <c r="B8" s="627">
        <v>30</v>
      </c>
      <c r="C8" s="640"/>
      <c r="D8" s="649" t="s">
        <v>519</v>
      </c>
      <c r="E8" s="646" t="s">
        <v>520</v>
      </c>
      <c r="F8" s="646" t="s">
        <v>521</v>
      </c>
      <c r="G8" s="646" t="s">
        <v>522</v>
      </c>
      <c r="H8" s="646" t="s">
        <v>523</v>
      </c>
      <c r="I8" s="650" t="s">
        <v>524</v>
      </c>
      <c r="J8" s="646" t="s">
        <v>525</v>
      </c>
      <c r="K8" s="646" t="s">
        <v>526</v>
      </c>
      <c r="L8" s="646" t="s">
        <v>527</v>
      </c>
    </row>
    <row r="9" spans="1:12" s="627" customFormat="1" ht="18.75" customHeight="1">
      <c r="A9" s="627" t="s">
        <v>528</v>
      </c>
      <c r="B9" s="627" t="s">
        <v>529</v>
      </c>
      <c r="C9" s="627" t="s">
        <v>509</v>
      </c>
      <c r="D9" s="651">
        <v>710</v>
      </c>
      <c r="E9" s="449">
        <v>117552</v>
      </c>
      <c r="F9" s="449">
        <v>17908</v>
      </c>
      <c r="G9" s="449">
        <v>10407</v>
      </c>
      <c r="H9" s="449">
        <v>2861518</v>
      </c>
      <c r="I9" s="652">
        <v>156.55000000000001</v>
      </c>
      <c r="J9" s="449">
        <v>89</v>
      </c>
      <c r="K9" s="449">
        <v>26308</v>
      </c>
      <c r="L9" s="449">
        <v>160</v>
      </c>
    </row>
    <row r="10" spans="1:12" s="654" customFormat="1" ht="18.75" customHeight="1" thickBot="1">
      <c r="A10" s="653"/>
      <c r="B10" s="654">
        <v>2</v>
      </c>
      <c r="C10" s="653"/>
      <c r="D10" s="655">
        <v>713</v>
      </c>
      <c r="E10" s="656">
        <v>112801</v>
      </c>
      <c r="F10" s="656">
        <v>16570</v>
      </c>
      <c r="G10" s="656">
        <v>6808</v>
      </c>
      <c r="H10" s="656">
        <v>1849109</v>
      </c>
      <c r="I10" s="657">
        <v>146.80000000000001</v>
      </c>
      <c r="J10" s="656">
        <v>60</v>
      </c>
      <c r="K10" s="656">
        <v>16392</v>
      </c>
      <c r="L10" s="656">
        <v>116</v>
      </c>
    </row>
    <row r="11" spans="1:12" s="658" customFormat="1" ht="15" customHeight="1">
      <c r="A11" s="658" t="s">
        <v>530</v>
      </c>
      <c r="B11" s="659"/>
      <c r="I11" s="659"/>
    </row>
    <row r="12" spans="1:12" s="627" customFormat="1" ht="20.100000000000001" customHeight="1"/>
    <row r="13" spans="1:12" s="660" customFormat="1" ht="18.75" customHeight="1">
      <c r="A13" s="617" t="s">
        <v>531</v>
      </c>
      <c r="B13" s="618"/>
      <c r="C13" s="618"/>
      <c r="D13" s="618"/>
      <c r="E13" s="618"/>
      <c r="F13" s="618"/>
      <c r="G13" s="618"/>
      <c r="H13" s="618"/>
      <c r="I13" s="618"/>
      <c r="J13" s="618"/>
      <c r="K13" s="618"/>
      <c r="L13" s="618"/>
    </row>
    <row r="14" spans="1:12" s="660" customFormat="1" ht="22.5" customHeight="1" thickBot="1">
      <c r="A14" s="617"/>
      <c r="B14" s="618"/>
      <c r="C14" s="618"/>
      <c r="D14" s="618"/>
      <c r="E14" s="618"/>
      <c r="F14" s="618"/>
      <c r="G14" s="618"/>
      <c r="H14" s="618"/>
      <c r="I14" s="618"/>
      <c r="J14" s="618"/>
      <c r="K14" s="618"/>
      <c r="L14" s="618"/>
    </row>
    <row r="15" spans="1:12" s="661" customFormat="1" ht="18.75" customHeight="1">
      <c r="A15" s="621" t="s">
        <v>490</v>
      </c>
      <c r="B15" s="622"/>
      <c r="C15" s="622"/>
      <c r="D15" s="622" t="s">
        <v>491</v>
      </c>
      <c r="E15" s="622" t="s">
        <v>492</v>
      </c>
      <c r="F15" s="622" t="s">
        <v>493</v>
      </c>
      <c r="G15" s="622" t="s">
        <v>494</v>
      </c>
      <c r="H15" s="623" t="s">
        <v>495</v>
      </c>
      <c r="I15" s="623" t="s">
        <v>496</v>
      </c>
      <c r="J15" s="624"/>
      <c r="K15" s="625" t="s">
        <v>532</v>
      </c>
      <c r="L15" s="626"/>
    </row>
    <row r="16" spans="1:12" s="661" customFormat="1" ht="18.75" customHeight="1">
      <c r="A16" s="628"/>
      <c r="B16" s="629"/>
      <c r="C16" s="629"/>
      <c r="D16" s="629"/>
      <c r="E16" s="629"/>
      <c r="F16" s="629"/>
      <c r="G16" s="629"/>
      <c r="H16" s="630"/>
      <c r="I16" s="631" t="s">
        <v>498</v>
      </c>
      <c r="J16" s="632" t="s">
        <v>494</v>
      </c>
      <c r="K16" s="631" t="s">
        <v>499</v>
      </c>
      <c r="L16" s="634" t="s">
        <v>500</v>
      </c>
    </row>
    <row r="17" spans="1:12" s="662" customFormat="1" ht="15" customHeight="1">
      <c r="A17" s="635"/>
      <c r="B17" s="635"/>
      <c r="C17" s="636"/>
      <c r="D17" s="637" t="s">
        <v>501</v>
      </c>
      <c r="E17" s="637" t="s">
        <v>501</v>
      </c>
      <c r="F17" s="637" t="s">
        <v>502</v>
      </c>
      <c r="G17" s="637" t="s">
        <v>503</v>
      </c>
      <c r="H17" s="637" t="s">
        <v>504</v>
      </c>
      <c r="I17" s="637" t="s">
        <v>505</v>
      </c>
      <c r="J17" s="637" t="s">
        <v>506</v>
      </c>
      <c r="K17" s="637" t="s">
        <v>507</v>
      </c>
      <c r="L17" s="637" t="s">
        <v>507</v>
      </c>
    </row>
    <row r="18" spans="1:12" s="661" customFormat="1" ht="18.75" customHeight="1">
      <c r="A18" s="639" t="s">
        <v>508</v>
      </c>
      <c r="B18" s="627">
        <v>28</v>
      </c>
      <c r="C18" s="640" t="s">
        <v>509</v>
      </c>
      <c r="D18" s="641">
        <v>330</v>
      </c>
      <c r="E18" s="642">
        <v>51806</v>
      </c>
      <c r="F18" s="642">
        <v>9174</v>
      </c>
      <c r="G18" s="642">
        <v>1583</v>
      </c>
      <c r="H18" s="642">
        <v>3429372</v>
      </c>
      <c r="I18" s="642">
        <v>177</v>
      </c>
      <c r="J18" s="642">
        <v>30</v>
      </c>
      <c r="K18" s="642">
        <v>66196</v>
      </c>
      <c r="L18" s="642">
        <v>373</v>
      </c>
    </row>
    <row r="19" spans="1:12" s="661" customFormat="1" ht="18.75" customHeight="1">
      <c r="A19" s="639"/>
      <c r="B19" s="627">
        <v>29</v>
      </c>
      <c r="C19" s="640"/>
      <c r="D19" s="641">
        <v>323</v>
      </c>
      <c r="E19" s="642">
        <v>50501</v>
      </c>
      <c r="F19" s="642">
        <v>8529</v>
      </c>
      <c r="G19" s="642">
        <v>1682</v>
      </c>
      <c r="H19" s="642">
        <v>3455288</v>
      </c>
      <c r="I19" s="642">
        <v>168</v>
      </c>
      <c r="J19" s="642">
        <v>33</v>
      </c>
      <c r="K19" s="642">
        <v>68420</v>
      </c>
      <c r="L19" s="642">
        <v>405</v>
      </c>
    </row>
    <row r="20" spans="1:12" s="661" customFormat="1" ht="18.75" customHeight="1">
      <c r="A20" s="627"/>
      <c r="B20" s="627">
        <v>30</v>
      </c>
      <c r="C20" s="640"/>
      <c r="D20" s="645">
        <v>361</v>
      </c>
      <c r="E20" s="646">
        <v>46976</v>
      </c>
      <c r="F20" s="646">
        <v>8835</v>
      </c>
      <c r="G20" s="646">
        <v>1493</v>
      </c>
      <c r="H20" s="646">
        <v>3089558</v>
      </c>
      <c r="I20" s="646">
        <v>188</v>
      </c>
      <c r="J20" s="646">
        <v>31</v>
      </c>
      <c r="K20" s="646">
        <v>65768</v>
      </c>
      <c r="L20" s="648">
        <v>349</v>
      </c>
    </row>
    <row r="21" spans="1:12" s="661" customFormat="1" ht="18.75" customHeight="1">
      <c r="A21" s="627" t="s">
        <v>528</v>
      </c>
      <c r="B21" s="627" t="s">
        <v>529</v>
      </c>
      <c r="C21" s="627" t="s">
        <v>509</v>
      </c>
      <c r="D21" s="651">
        <v>347</v>
      </c>
      <c r="E21" s="449">
        <v>46778</v>
      </c>
      <c r="F21" s="449">
        <v>7254</v>
      </c>
      <c r="G21" s="449">
        <v>1534</v>
      </c>
      <c r="H21" s="449">
        <v>2806339</v>
      </c>
      <c r="I21" s="449">
        <v>155</v>
      </c>
      <c r="J21" s="449">
        <v>32</v>
      </c>
      <c r="K21" s="449">
        <v>59992</v>
      </c>
      <c r="L21" s="449">
        <v>386</v>
      </c>
    </row>
    <row r="22" spans="1:12" s="654" customFormat="1" ht="18.75" customHeight="1" thickBot="1">
      <c r="A22" s="653"/>
      <c r="B22" s="653">
        <v>2</v>
      </c>
      <c r="C22" s="653"/>
      <c r="D22" s="655">
        <v>330</v>
      </c>
      <c r="E22" s="656">
        <v>27562</v>
      </c>
      <c r="F22" s="656">
        <v>3124</v>
      </c>
      <c r="G22" s="656">
        <v>865</v>
      </c>
      <c r="H22" s="656">
        <v>1724250</v>
      </c>
      <c r="I22" s="656">
        <v>113.3</v>
      </c>
      <c r="J22" s="656">
        <v>31</v>
      </c>
      <c r="K22" s="656">
        <v>62559</v>
      </c>
      <c r="L22" s="656">
        <v>552</v>
      </c>
    </row>
    <row r="23" spans="1:12" s="664" customFormat="1" ht="15" customHeight="1">
      <c r="A23" s="658" t="s">
        <v>530</v>
      </c>
      <c r="B23" s="658"/>
      <c r="C23" s="658"/>
      <c r="D23" s="658"/>
      <c r="E23" s="658"/>
      <c r="F23" s="663"/>
      <c r="G23" s="658"/>
      <c r="H23" s="658"/>
      <c r="I23" s="658"/>
      <c r="J23" s="658"/>
      <c r="K23" s="658"/>
      <c r="L23" s="658"/>
    </row>
    <row r="24" spans="1:12" s="627" customFormat="1" ht="20.100000000000001" customHeight="1"/>
    <row r="25" spans="1:12" s="619" customFormat="1" ht="18.75" customHeight="1">
      <c r="A25" s="617" t="s">
        <v>533</v>
      </c>
      <c r="B25" s="618"/>
      <c r="C25" s="618"/>
      <c r="D25" s="618"/>
      <c r="E25" s="618"/>
      <c r="F25" s="618"/>
      <c r="G25" s="618"/>
      <c r="H25" s="618"/>
      <c r="I25" s="618"/>
      <c r="J25" s="618"/>
      <c r="K25" s="618"/>
      <c r="L25" s="618"/>
    </row>
    <row r="26" spans="1:12" s="619" customFormat="1" ht="22.5" customHeight="1" thickBot="1">
      <c r="A26" s="617"/>
      <c r="B26" s="618"/>
      <c r="C26" s="618"/>
      <c r="D26" s="618"/>
      <c r="E26" s="618"/>
      <c r="F26" s="618"/>
      <c r="G26" s="618"/>
      <c r="H26" s="618"/>
      <c r="I26" s="618"/>
      <c r="J26" s="618"/>
      <c r="K26" s="618"/>
      <c r="L26" s="618"/>
    </row>
    <row r="27" spans="1:12" s="627" customFormat="1" ht="18.75" customHeight="1">
      <c r="A27" s="621" t="s">
        <v>490</v>
      </c>
      <c r="B27" s="622"/>
      <c r="C27" s="622"/>
      <c r="D27" s="623" t="s">
        <v>534</v>
      </c>
      <c r="E27" s="623" t="s">
        <v>492</v>
      </c>
      <c r="F27" s="621"/>
      <c r="G27" s="623" t="s">
        <v>493</v>
      </c>
      <c r="H27" s="621"/>
      <c r="I27" s="623" t="s">
        <v>494</v>
      </c>
      <c r="J27" s="621"/>
      <c r="K27" s="623" t="s">
        <v>495</v>
      </c>
      <c r="L27" s="624"/>
    </row>
    <row r="28" spans="1:12" s="627" customFormat="1" ht="18.75" customHeight="1">
      <c r="A28" s="628"/>
      <c r="B28" s="629"/>
      <c r="C28" s="629"/>
      <c r="D28" s="630"/>
      <c r="E28" s="630"/>
      <c r="F28" s="628"/>
      <c r="G28" s="630"/>
      <c r="H28" s="628"/>
      <c r="I28" s="630"/>
      <c r="J28" s="628"/>
      <c r="K28" s="630"/>
      <c r="L28" s="665"/>
    </row>
    <row r="29" spans="1:12" s="667" customFormat="1" ht="15" customHeight="1">
      <c r="A29" s="637"/>
      <c r="B29" s="637"/>
      <c r="C29" s="666"/>
      <c r="D29" s="637" t="s">
        <v>535</v>
      </c>
      <c r="E29" s="637" t="s">
        <v>536</v>
      </c>
      <c r="F29" s="637" t="s">
        <v>535</v>
      </c>
      <c r="G29" s="637"/>
      <c r="H29" s="637" t="s">
        <v>537</v>
      </c>
      <c r="I29" s="637"/>
      <c r="J29" s="637" t="s">
        <v>538</v>
      </c>
      <c r="K29" s="637"/>
      <c r="L29" s="637" t="s">
        <v>539</v>
      </c>
    </row>
    <row r="30" spans="1:12" s="661" customFormat="1" ht="18.75" customHeight="1">
      <c r="A30" s="668" t="s">
        <v>508</v>
      </c>
      <c r="B30" s="661">
        <v>28</v>
      </c>
      <c r="C30" s="669" t="s">
        <v>509</v>
      </c>
      <c r="D30" s="651">
        <v>1154</v>
      </c>
      <c r="E30" s="449"/>
      <c r="F30" s="449">
        <v>299450</v>
      </c>
      <c r="G30" s="449"/>
      <c r="H30" s="449">
        <v>39655</v>
      </c>
      <c r="I30" s="449"/>
      <c r="J30" s="449">
        <v>6297</v>
      </c>
      <c r="K30" s="449"/>
      <c r="L30" s="449">
        <v>5475042</v>
      </c>
    </row>
    <row r="31" spans="1:12" s="661" customFormat="1" ht="18.75" customHeight="1">
      <c r="A31" s="668"/>
      <c r="B31" s="661">
        <v>29</v>
      </c>
      <c r="C31" s="669"/>
      <c r="D31" s="651">
        <v>1136</v>
      </c>
      <c r="E31" s="449"/>
      <c r="F31" s="449">
        <v>283925</v>
      </c>
      <c r="G31" s="449"/>
      <c r="H31" s="449">
        <v>38293</v>
      </c>
      <c r="I31" s="449"/>
      <c r="J31" s="449">
        <v>6121</v>
      </c>
      <c r="K31" s="449"/>
      <c r="L31" s="449">
        <v>5513309</v>
      </c>
    </row>
    <row r="32" spans="1:12" s="661" customFormat="1" ht="18.75" customHeight="1">
      <c r="B32" s="661">
        <v>30</v>
      </c>
      <c r="C32" s="669"/>
      <c r="D32" s="651">
        <v>1123</v>
      </c>
      <c r="E32" s="670"/>
      <c r="F32" s="449">
        <v>276034</v>
      </c>
      <c r="G32" s="670"/>
      <c r="H32" s="449">
        <v>37343</v>
      </c>
      <c r="I32" s="670"/>
      <c r="J32" s="449">
        <v>5939</v>
      </c>
      <c r="K32" s="670"/>
      <c r="L32" s="449">
        <v>5364210</v>
      </c>
    </row>
    <row r="33" spans="1:13" s="661" customFormat="1" ht="18.75" customHeight="1">
      <c r="A33" s="661" t="s">
        <v>528</v>
      </c>
      <c r="B33" s="661" t="s">
        <v>529</v>
      </c>
      <c r="C33" s="661" t="s">
        <v>509</v>
      </c>
      <c r="D33" s="671">
        <v>1105</v>
      </c>
      <c r="E33" s="670"/>
      <c r="F33" s="670">
        <v>261381</v>
      </c>
      <c r="G33" s="670"/>
      <c r="H33" s="670">
        <v>34619</v>
      </c>
      <c r="I33" s="670"/>
      <c r="J33" s="670">
        <v>5421</v>
      </c>
      <c r="K33" s="670"/>
      <c r="L33" s="670">
        <v>5048308</v>
      </c>
    </row>
    <row r="34" spans="1:13" s="654" customFormat="1" ht="18.75" customHeight="1" thickBot="1">
      <c r="A34" s="653"/>
      <c r="B34" s="653">
        <v>2</v>
      </c>
      <c r="C34" s="653"/>
      <c r="D34" s="655">
        <v>1080</v>
      </c>
      <c r="E34" s="656"/>
      <c r="F34" s="656">
        <v>219164</v>
      </c>
      <c r="G34" s="656"/>
      <c r="H34" s="656">
        <v>23241</v>
      </c>
      <c r="I34" s="656"/>
      <c r="J34" s="656">
        <v>3312</v>
      </c>
      <c r="K34" s="656"/>
      <c r="L34" s="656">
        <v>3479397</v>
      </c>
    </row>
    <row r="35" spans="1:13" s="658" customFormat="1" ht="15" customHeight="1">
      <c r="A35" s="658" t="s">
        <v>530</v>
      </c>
      <c r="F35" s="663"/>
    </row>
    <row r="36" spans="1:13" s="627" customFormat="1" ht="20.100000000000001" customHeight="1"/>
    <row r="37" spans="1:13" s="660" customFormat="1" ht="18.75" customHeight="1">
      <c r="A37" s="617" t="s">
        <v>540</v>
      </c>
      <c r="B37" s="618"/>
      <c r="C37" s="618"/>
      <c r="D37" s="618"/>
      <c r="E37" s="618"/>
      <c r="F37" s="618"/>
      <c r="G37" s="618"/>
      <c r="H37" s="618"/>
      <c r="I37" s="618"/>
      <c r="J37" s="618"/>
      <c r="K37" s="618"/>
      <c r="L37" s="618"/>
    </row>
    <row r="38" spans="1:13" s="660" customFormat="1" ht="22.5" customHeight="1" thickBot="1">
      <c r="A38" s="617"/>
      <c r="B38" s="618"/>
      <c r="C38" s="618"/>
      <c r="D38" s="618"/>
      <c r="E38" s="618"/>
      <c r="F38" s="618"/>
      <c r="G38" s="618"/>
      <c r="H38" s="618"/>
      <c r="I38" s="618"/>
      <c r="J38" s="672"/>
      <c r="K38" s="672"/>
      <c r="L38" s="648" t="s">
        <v>541</v>
      </c>
    </row>
    <row r="39" spans="1:13" s="661" customFormat="1" ht="15" customHeight="1">
      <c r="A39" s="621" t="s">
        <v>490</v>
      </c>
      <c r="B39" s="622"/>
      <c r="C39" s="622"/>
      <c r="D39" s="673" t="s">
        <v>542</v>
      </c>
      <c r="E39" s="674"/>
      <c r="F39" s="674"/>
      <c r="G39" s="674"/>
      <c r="H39" s="675"/>
      <c r="I39" s="673" t="s">
        <v>543</v>
      </c>
      <c r="J39" s="674"/>
      <c r="K39" s="674"/>
      <c r="L39" s="674"/>
    </row>
    <row r="40" spans="1:13" s="661" customFormat="1" ht="22.5" customHeight="1">
      <c r="A40" s="628"/>
      <c r="B40" s="629"/>
      <c r="C40" s="629"/>
      <c r="D40" s="631" t="s">
        <v>32</v>
      </c>
      <c r="E40" s="631" t="s">
        <v>544</v>
      </c>
      <c r="F40" s="631" t="s">
        <v>545</v>
      </c>
      <c r="G40" s="631" t="s">
        <v>546</v>
      </c>
      <c r="H40" s="631" t="s">
        <v>547</v>
      </c>
      <c r="I40" s="631" t="s">
        <v>32</v>
      </c>
      <c r="J40" s="632" t="s">
        <v>548</v>
      </c>
      <c r="K40" s="631" t="s">
        <v>549</v>
      </c>
      <c r="L40" s="676" t="s">
        <v>550</v>
      </c>
    </row>
    <row r="41" spans="1:13" s="661" customFormat="1" ht="10.5" customHeight="1">
      <c r="A41" s="677"/>
      <c r="B41" s="677"/>
      <c r="C41" s="678"/>
      <c r="D41" s="677"/>
      <c r="E41" s="677"/>
      <c r="F41" s="677"/>
      <c r="G41" s="677"/>
      <c r="H41" s="677"/>
      <c r="I41" s="677"/>
      <c r="J41" s="677"/>
      <c r="K41" s="677"/>
      <c r="L41" s="677"/>
    </row>
    <row r="42" spans="1:13" s="661" customFormat="1" ht="18.75" customHeight="1">
      <c r="A42" s="639" t="s">
        <v>508</v>
      </c>
      <c r="B42" s="627">
        <v>28</v>
      </c>
      <c r="C42" s="640" t="s">
        <v>509</v>
      </c>
      <c r="D42" s="649">
        <v>643</v>
      </c>
      <c r="E42" s="646">
        <v>22</v>
      </c>
      <c r="F42" s="646">
        <v>586</v>
      </c>
      <c r="G42" s="646">
        <v>34</v>
      </c>
      <c r="H42" s="646">
        <v>1</v>
      </c>
      <c r="I42" s="646">
        <v>11021</v>
      </c>
      <c r="J42" s="646">
        <v>8038</v>
      </c>
      <c r="K42" s="646">
        <v>376</v>
      </c>
      <c r="L42" s="646">
        <v>2607</v>
      </c>
    </row>
    <row r="43" spans="1:13" s="661" customFormat="1" ht="18.75" customHeight="1">
      <c r="A43" s="639"/>
      <c r="B43" s="627">
        <v>29</v>
      </c>
      <c r="C43" s="640"/>
      <c r="D43" s="645">
        <v>640</v>
      </c>
      <c r="E43" s="648">
        <v>22</v>
      </c>
      <c r="F43" s="648">
        <v>584</v>
      </c>
      <c r="G43" s="648">
        <v>33</v>
      </c>
      <c r="H43" s="648">
        <v>1</v>
      </c>
      <c r="I43" s="646">
        <v>11184</v>
      </c>
      <c r="J43" s="646">
        <v>8161</v>
      </c>
      <c r="K43" s="646">
        <v>365</v>
      </c>
      <c r="L43" s="646">
        <v>2658</v>
      </c>
    </row>
    <row r="44" spans="1:13" s="661" customFormat="1" ht="18.75" customHeight="1">
      <c r="A44" s="627"/>
      <c r="B44" s="627">
        <v>30</v>
      </c>
      <c r="C44" s="640"/>
      <c r="D44" s="679">
        <v>638</v>
      </c>
      <c r="E44" s="627">
        <v>22</v>
      </c>
      <c r="F44" s="627">
        <v>584</v>
      </c>
      <c r="G44" s="627">
        <v>31</v>
      </c>
      <c r="H44" s="627">
        <v>1</v>
      </c>
      <c r="I44" s="441">
        <v>11217</v>
      </c>
      <c r="J44" s="441">
        <v>8225</v>
      </c>
      <c r="K44" s="680">
        <v>355</v>
      </c>
      <c r="L44" s="681">
        <v>2637</v>
      </c>
    </row>
    <row r="45" spans="1:13" s="661" customFormat="1" ht="18.75" customHeight="1">
      <c r="A45" s="627" t="s">
        <v>528</v>
      </c>
      <c r="B45" s="627" t="s">
        <v>529</v>
      </c>
      <c r="C45" s="627" t="s">
        <v>509</v>
      </c>
      <c r="D45" s="671">
        <v>643</v>
      </c>
      <c r="E45" s="670">
        <v>22</v>
      </c>
      <c r="F45" s="670">
        <v>589</v>
      </c>
      <c r="G45" s="670">
        <v>31</v>
      </c>
      <c r="H45" s="670">
        <v>1</v>
      </c>
      <c r="I45" s="449" t="s">
        <v>551</v>
      </c>
      <c r="J45" s="449" t="s">
        <v>552</v>
      </c>
      <c r="K45" s="449">
        <v>367</v>
      </c>
      <c r="L45" s="449" t="s">
        <v>553</v>
      </c>
    </row>
    <row r="46" spans="1:13" s="654" customFormat="1" ht="18.75" customHeight="1" thickBot="1">
      <c r="A46" s="653"/>
      <c r="B46" s="653">
        <v>2</v>
      </c>
      <c r="C46" s="653"/>
      <c r="D46" s="682">
        <v>654</v>
      </c>
      <c r="E46" s="683">
        <v>22</v>
      </c>
      <c r="F46" s="683">
        <v>600</v>
      </c>
      <c r="G46" s="683">
        <v>32</v>
      </c>
      <c r="H46" s="683" t="s">
        <v>451</v>
      </c>
      <c r="I46" s="683">
        <v>11596</v>
      </c>
      <c r="J46" s="683">
        <v>8508</v>
      </c>
      <c r="K46" s="683">
        <v>362</v>
      </c>
      <c r="L46" s="683">
        <v>2726</v>
      </c>
      <c r="M46" s="684"/>
    </row>
    <row r="47" spans="1:13" s="664" customFormat="1" ht="15" customHeight="1">
      <c r="A47" s="658" t="s">
        <v>530</v>
      </c>
      <c r="B47" s="659"/>
      <c r="C47" s="658"/>
      <c r="D47" s="658"/>
      <c r="E47" s="658"/>
      <c r="F47" s="658"/>
      <c r="G47" s="658"/>
      <c r="H47" s="658"/>
      <c r="I47" s="658"/>
      <c r="J47" s="658"/>
      <c r="K47" s="658"/>
      <c r="L47" s="658"/>
    </row>
    <row r="48" spans="1:13" s="658" customFormat="1" ht="11.25"/>
    <row r="49" s="658" customFormat="1" ht="11.25"/>
    <row r="50" s="658" customFormat="1" ht="11.25"/>
    <row r="51" s="658" customFormat="1" ht="11.25"/>
  </sheetData>
  <mergeCells count="25">
    <mergeCell ref="A39:C40"/>
    <mergeCell ref="D39:H39"/>
    <mergeCell ref="I39:L39"/>
    <mergeCell ref="A27:C28"/>
    <mergeCell ref="D27:D28"/>
    <mergeCell ref="E27:F28"/>
    <mergeCell ref="G27:H28"/>
    <mergeCell ref="I27:J28"/>
    <mergeCell ref="K27:L28"/>
    <mergeCell ref="I3:J3"/>
    <mergeCell ref="K3:L3"/>
    <mergeCell ref="A15:C16"/>
    <mergeCell ref="D15:D16"/>
    <mergeCell ref="E15:E16"/>
    <mergeCell ref="F15:F16"/>
    <mergeCell ref="G15:G16"/>
    <mergeCell ref="H15:H16"/>
    <mergeCell ref="I15:J15"/>
    <mergeCell ref="K15:L15"/>
    <mergeCell ref="A3:C4"/>
    <mergeCell ref="D3:D4"/>
    <mergeCell ref="E3:E4"/>
    <mergeCell ref="F3:F4"/>
    <mergeCell ref="G3:G4"/>
    <mergeCell ref="H3:H4"/>
  </mergeCells>
  <phoneticPr fontId="4"/>
  <printOptions horizontalCentered="1"/>
  <pageMargins left="0.39370078740157483" right="0.39370078740157483" top="0.59055118110236227" bottom="0.39370078740157483" header="0.39370078740157483" footer="0.31496062992125984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A80B4-EF31-419E-AE50-CAB7543F66C5}">
  <sheetPr>
    <tabColor rgb="FF92D050"/>
  </sheetPr>
  <dimension ref="A1:I44"/>
  <sheetViews>
    <sheetView showGridLines="0" view="pageBreakPreview" zoomScaleNormal="100" zoomScaleSheetLayoutView="100" workbookViewId="0">
      <selection activeCell="Q8" sqref="Q8"/>
    </sheetView>
  </sheetViews>
  <sheetFormatPr defaultColWidth="8" defaultRowHeight="12"/>
  <cols>
    <col min="1" max="1" width="13.375" style="713" customWidth="1"/>
    <col min="2" max="2" width="10.5" style="713" customWidth="1"/>
    <col min="3" max="9" width="10.25" style="713" customWidth="1"/>
    <col min="10" max="16384" width="8" style="713"/>
  </cols>
  <sheetData>
    <row r="1" spans="1:9" s="688" customFormat="1" ht="18.75" customHeight="1">
      <c r="A1" s="686" t="s">
        <v>554</v>
      </c>
      <c r="B1" s="687"/>
      <c r="C1" s="687"/>
      <c r="D1" s="687"/>
      <c r="E1" s="687"/>
      <c r="F1" s="687"/>
      <c r="G1" s="687"/>
      <c r="H1" s="687"/>
      <c r="I1" s="687"/>
    </row>
    <row r="2" spans="1:9" s="688" customFormat="1" ht="22.5" customHeight="1" thickBot="1">
      <c r="A2" s="689"/>
      <c r="B2" s="690"/>
      <c r="C2" s="690"/>
      <c r="D2" s="690"/>
      <c r="E2" s="690"/>
      <c r="F2" s="690"/>
      <c r="G2" s="690"/>
      <c r="H2" s="690"/>
      <c r="I2" s="691" t="s">
        <v>555</v>
      </c>
    </row>
    <row r="3" spans="1:9" s="688" customFormat="1" ht="22.5" customHeight="1">
      <c r="A3" s="692" t="s">
        <v>556</v>
      </c>
      <c r="B3" s="693" t="s">
        <v>557</v>
      </c>
      <c r="C3" s="693" t="s">
        <v>558</v>
      </c>
      <c r="D3" s="693" t="s">
        <v>559</v>
      </c>
      <c r="E3" s="693" t="s">
        <v>560</v>
      </c>
      <c r="F3" s="693" t="s">
        <v>561</v>
      </c>
      <c r="G3" s="693" t="s">
        <v>562</v>
      </c>
      <c r="H3" s="693" t="s">
        <v>563</v>
      </c>
      <c r="I3" s="693" t="s">
        <v>564</v>
      </c>
    </row>
    <row r="4" spans="1:9" s="688" customFormat="1" ht="17.850000000000001" customHeight="1">
      <c r="A4" s="694" t="s">
        <v>12</v>
      </c>
      <c r="B4" s="695">
        <v>2924125</v>
      </c>
      <c r="C4" s="696">
        <v>1776264</v>
      </c>
      <c r="D4" s="696">
        <v>1136571</v>
      </c>
      <c r="E4" s="696">
        <v>7644</v>
      </c>
      <c r="F4" s="696" t="s">
        <v>565</v>
      </c>
      <c r="G4" s="696" t="s">
        <v>565</v>
      </c>
      <c r="H4" s="696">
        <v>248</v>
      </c>
      <c r="I4" s="696">
        <v>3398</v>
      </c>
    </row>
    <row r="5" spans="1:9" s="688" customFormat="1" ht="17.850000000000001" customHeight="1">
      <c r="A5" s="697" t="s">
        <v>13</v>
      </c>
      <c r="B5" s="696">
        <v>3024425</v>
      </c>
      <c r="C5" s="696">
        <v>1799806</v>
      </c>
      <c r="D5" s="696">
        <v>1214334</v>
      </c>
      <c r="E5" s="696">
        <v>6878</v>
      </c>
      <c r="F5" s="696" t="s">
        <v>565</v>
      </c>
      <c r="G5" s="696" t="s">
        <v>565</v>
      </c>
      <c r="H5" s="696">
        <v>289</v>
      </c>
      <c r="I5" s="696">
        <v>3118</v>
      </c>
    </row>
    <row r="6" spans="1:9" s="688" customFormat="1" ht="17.850000000000001" customHeight="1">
      <c r="A6" s="697" t="s">
        <v>14</v>
      </c>
      <c r="B6" s="696">
        <v>3161080</v>
      </c>
      <c r="C6" s="696">
        <v>2003125</v>
      </c>
      <c r="D6" s="696">
        <v>1156602</v>
      </c>
      <c r="E6" s="696" t="s">
        <v>565</v>
      </c>
      <c r="F6" s="696" t="s">
        <v>565</v>
      </c>
      <c r="G6" s="696" t="s">
        <v>565</v>
      </c>
      <c r="H6" s="696">
        <v>294</v>
      </c>
      <c r="I6" s="696">
        <v>1059</v>
      </c>
    </row>
    <row r="7" spans="1:9" s="688" customFormat="1" ht="17.850000000000001" customHeight="1">
      <c r="A7" s="697" t="s">
        <v>15</v>
      </c>
      <c r="B7" s="698">
        <v>3060481</v>
      </c>
      <c r="C7" s="698">
        <v>1895978</v>
      </c>
      <c r="D7" s="698">
        <v>1157115</v>
      </c>
      <c r="E7" s="698">
        <v>1400</v>
      </c>
      <c r="F7" s="698" t="s">
        <v>565</v>
      </c>
      <c r="G7" s="698" t="s">
        <v>565</v>
      </c>
      <c r="H7" s="698">
        <v>214</v>
      </c>
      <c r="I7" s="698">
        <v>5774</v>
      </c>
    </row>
    <row r="8" spans="1:9" s="701" customFormat="1" ht="17.850000000000001" customHeight="1">
      <c r="A8" s="699" t="s">
        <v>566</v>
      </c>
      <c r="B8" s="700">
        <v>2981884</v>
      </c>
      <c r="C8" s="700">
        <v>1889434</v>
      </c>
      <c r="D8" s="700">
        <v>1084419</v>
      </c>
      <c r="E8" s="700" t="s">
        <v>41</v>
      </c>
      <c r="F8" s="700" t="s">
        <v>41</v>
      </c>
      <c r="G8" s="700" t="s">
        <v>41</v>
      </c>
      <c r="H8" s="700">
        <v>243</v>
      </c>
      <c r="I8" s="700">
        <v>7788</v>
      </c>
    </row>
    <row r="9" spans="1:9" s="688" customFormat="1" ht="7.5" customHeight="1">
      <c r="A9" s="702" t="s">
        <v>567</v>
      </c>
      <c r="B9" s="703"/>
      <c r="C9" s="700"/>
      <c r="D9" s="700"/>
      <c r="E9" s="700"/>
      <c r="F9" s="700"/>
      <c r="G9" s="700"/>
      <c r="H9" s="700"/>
      <c r="I9" s="700"/>
    </row>
    <row r="10" spans="1:9" s="688" customFormat="1" ht="21.95" customHeight="1">
      <c r="A10" s="704" t="s">
        <v>568</v>
      </c>
      <c r="B10" s="705">
        <v>45517</v>
      </c>
      <c r="C10" s="698">
        <v>15373</v>
      </c>
      <c r="D10" s="698">
        <v>22113</v>
      </c>
      <c r="E10" s="698" t="s">
        <v>565</v>
      </c>
      <c r="F10" s="698" t="s">
        <v>565</v>
      </c>
      <c r="G10" s="698" t="s">
        <v>565</v>
      </c>
      <c r="H10" s="706">
        <v>243</v>
      </c>
      <c r="I10" s="698">
        <v>7788</v>
      </c>
    </row>
    <row r="11" spans="1:9" s="688" customFormat="1" ht="21.95" customHeight="1">
      <c r="A11" s="704" t="s">
        <v>569</v>
      </c>
      <c r="B11" s="705">
        <v>79719</v>
      </c>
      <c r="C11" s="706" t="s">
        <v>41</v>
      </c>
      <c r="D11" s="698">
        <v>79719</v>
      </c>
      <c r="E11" s="698" t="s">
        <v>565</v>
      </c>
      <c r="F11" s="698" t="s">
        <v>565</v>
      </c>
      <c r="G11" s="698" t="s">
        <v>565</v>
      </c>
      <c r="H11" s="698" t="s">
        <v>565</v>
      </c>
      <c r="I11" s="698" t="s">
        <v>565</v>
      </c>
    </row>
    <row r="12" spans="1:9" s="688" customFormat="1" ht="21.95" customHeight="1">
      <c r="A12" s="704" t="s">
        <v>570</v>
      </c>
      <c r="B12" s="705">
        <v>949205</v>
      </c>
      <c r="C12" s="698">
        <v>729816</v>
      </c>
      <c r="D12" s="698">
        <v>219389</v>
      </c>
      <c r="E12" s="698" t="s">
        <v>565</v>
      </c>
      <c r="F12" s="698" t="s">
        <v>565</v>
      </c>
      <c r="G12" s="698" t="s">
        <v>565</v>
      </c>
      <c r="H12" s="698" t="s">
        <v>565</v>
      </c>
      <c r="I12" s="698" t="s">
        <v>565</v>
      </c>
    </row>
    <row r="13" spans="1:9" s="688" customFormat="1" ht="21.95" customHeight="1">
      <c r="A13" s="704" t="s">
        <v>571</v>
      </c>
      <c r="B13" s="705">
        <v>273504</v>
      </c>
      <c r="C13" s="698">
        <v>13886</v>
      </c>
      <c r="D13" s="698">
        <v>259618</v>
      </c>
      <c r="E13" s="698" t="s">
        <v>565</v>
      </c>
      <c r="F13" s="698" t="s">
        <v>565</v>
      </c>
      <c r="G13" s="698" t="s">
        <v>565</v>
      </c>
      <c r="H13" s="698" t="s">
        <v>565</v>
      </c>
      <c r="I13" s="698" t="s">
        <v>565</v>
      </c>
    </row>
    <row r="14" spans="1:9" s="688" customFormat="1" ht="21.95" customHeight="1">
      <c r="A14" s="704" t="s">
        <v>572</v>
      </c>
      <c r="B14" s="705">
        <v>1041899</v>
      </c>
      <c r="C14" s="698">
        <v>693606</v>
      </c>
      <c r="D14" s="698">
        <v>348293</v>
      </c>
      <c r="E14" s="698" t="s">
        <v>565</v>
      </c>
      <c r="F14" s="698" t="s">
        <v>565</v>
      </c>
      <c r="G14" s="698" t="s">
        <v>565</v>
      </c>
      <c r="H14" s="698" t="s">
        <v>565</v>
      </c>
      <c r="I14" s="706" t="s">
        <v>565</v>
      </c>
    </row>
    <row r="15" spans="1:9" s="688" customFormat="1" ht="21.95" customHeight="1">
      <c r="A15" s="704" t="s">
        <v>573</v>
      </c>
      <c r="B15" s="705">
        <v>12406</v>
      </c>
      <c r="C15" s="706" t="s">
        <v>41</v>
      </c>
      <c r="D15" s="698">
        <v>12406</v>
      </c>
      <c r="E15" s="698" t="s">
        <v>565</v>
      </c>
      <c r="F15" s="698" t="s">
        <v>565</v>
      </c>
      <c r="G15" s="698" t="s">
        <v>565</v>
      </c>
      <c r="H15" s="698" t="s">
        <v>565</v>
      </c>
      <c r="I15" s="698" t="s">
        <v>565</v>
      </c>
    </row>
    <row r="16" spans="1:9" s="688" customFormat="1" ht="21.95" customHeight="1">
      <c r="A16" s="704" t="s">
        <v>574</v>
      </c>
      <c r="B16" s="705">
        <v>73217</v>
      </c>
      <c r="C16" s="707">
        <v>4</v>
      </c>
      <c r="D16" s="698">
        <v>73213</v>
      </c>
      <c r="E16" s="698" t="s">
        <v>565</v>
      </c>
      <c r="F16" s="698" t="s">
        <v>565</v>
      </c>
      <c r="G16" s="698" t="s">
        <v>565</v>
      </c>
      <c r="H16" s="698" t="s">
        <v>565</v>
      </c>
      <c r="I16" s="698" t="s">
        <v>565</v>
      </c>
    </row>
    <row r="17" spans="1:9" s="688" customFormat="1" ht="21.95" customHeight="1">
      <c r="A17" s="704" t="s">
        <v>575</v>
      </c>
      <c r="B17" s="705">
        <v>65058</v>
      </c>
      <c r="C17" s="698">
        <v>349</v>
      </c>
      <c r="D17" s="698">
        <v>64709</v>
      </c>
      <c r="E17" s="698" t="s">
        <v>565</v>
      </c>
      <c r="F17" s="698" t="s">
        <v>565</v>
      </c>
      <c r="G17" s="698" t="s">
        <v>565</v>
      </c>
      <c r="H17" s="698" t="s">
        <v>565</v>
      </c>
      <c r="I17" s="698" t="s">
        <v>565</v>
      </c>
    </row>
    <row r="18" spans="1:9" s="688" customFormat="1" ht="21.95" customHeight="1">
      <c r="A18" s="708" t="s">
        <v>576</v>
      </c>
      <c r="B18" s="705">
        <v>4959</v>
      </c>
      <c r="C18" s="706" t="s">
        <v>41</v>
      </c>
      <c r="D18" s="698">
        <v>4959</v>
      </c>
      <c r="E18" s="698" t="s">
        <v>565</v>
      </c>
      <c r="F18" s="698" t="s">
        <v>565</v>
      </c>
      <c r="G18" s="698" t="s">
        <v>565</v>
      </c>
      <c r="H18" s="698" t="s">
        <v>565</v>
      </c>
      <c r="I18" s="698" t="s">
        <v>565</v>
      </c>
    </row>
    <row r="19" spans="1:9" s="688" customFormat="1" ht="26.25" customHeight="1" thickBot="1">
      <c r="A19" s="709" t="s">
        <v>577</v>
      </c>
      <c r="B19" s="710">
        <v>436400</v>
      </c>
      <c r="C19" s="711">
        <v>436400</v>
      </c>
      <c r="D19" s="711" t="s">
        <v>41</v>
      </c>
      <c r="E19" s="711" t="s">
        <v>565</v>
      </c>
      <c r="F19" s="711" t="s">
        <v>565</v>
      </c>
      <c r="G19" s="711" t="s">
        <v>565</v>
      </c>
      <c r="H19" s="711" t="s">
        <v>565</v>
      </c>
      <c r="I19" s="711" t="s">
        <v>565</v>
      </c>
    </row>
    <row r="20" spans="1:9" ht="15" customHeight="1">
      <c r="A20" s="712" t="s">
        <v>578</v>
      </c>
      <c r="B20" s="712"/>
      <c r="C20" s="712"/>
      <c r="D20" s="712"/>
      <c r="E20" s="712"/>
      <c r="F20" s="712"/>
      <c r="G20" s="712"/>
      <c r="H20" s="712"/>
      <c r="I20" s="712"/>
    </row>
    <row r="21" spans="1:9" ht="13.5" customHeight="1">
      <c r="A21" s="714" t="s">
        <v>579</v>
      </c>
      <c r="B21" s="715"/>
      <c r="C21" s="715"/>
      <c r="D21" s="715"/>
      <c r="E21" s="715"/>
      <c r="F21" s="715"/>
      <c r="G21" s="715"/>
      <c r="H21" s="715"/>
      <c r="I21" s="715"/>
    </row>
    <row r="22" spans="1:9" s="688" customFormat="1" ht="22.5" customHeight="1">
      <c r="A22" s="716"/>
      <c r="B22" s="716"/>
      <c r="C22" s="716"/>
      <c r="D22" s="716"/>
      <c r="E22" s="716"/>
      <c r="F22" s="716"/>
      <c r="G22" s="716"/>
      <c r="H22" s="716"/>
      <c r="I22" s="716"/>
    </row>
    <row r="23" spans="1:9" s="688" customFormat="1" ht="18.75" customHeight="1">
      <c r="A23" s="686" t="s">
        <v>580</v>
      </c>
      <c r="B23" s="687"/>
      <c r="C23" s="687"/>
      <c r="D23" s="687"/>
      <c r="E23" s="687"/>
      <c r="F23" s="687"/>
      <c r="G23" s="687"/>
      <c r="H23" s="687"/>
      <c r="I23" s="687"/>
    </row>
    <row r="24" spans="1:9" s="688" customFormat="1" ht="22.5" customHeight="1" thickBot="1">
      <c r="A24" s="689"/>
      <c r="B24" s="690"/>
      <c r="C24" s="690"/>
      <c r="D24" s="690"/>
      <c r="E24" s="690"/>
      <c r="F24" s="690"/>
      <c r="G24" s="690"/>
      <c r="H24" s="690"/>
      <c r="I24" s="691" t="s">
        <v>555</v>
      </c>
    </row>
    <row r="25" spans="1:9" s="688" customFormat="1" ht="22.5" customHeight="1">
      <c r="A25" s="692" t="s">
        <v>556</v>
      </c>
      <c r="B25" s="693" t="s">
        <v>581</v>
      </c>
      <c r="C25" s="693" t="s">
        <v>582</v>
      </c>
      <c r="D25" s="693" t="s">
        <v>583</v>
      </c>
      <c r="E25" s="693" t="s">
        <v>560</v>
      </c>
      <c r="F25" s="693" t="s">
        <v>584</v>
      </c>
      <c r="G25" s="693" t="s">
        <v>562</v>
      </c>
      <c r="H25" s="693" t="s">
        <v>563</v>
      </c>
      <c r="I25" s="693" t="s">
        <v>564</v>
      </c>
    </row>
    <row r="26" spans="1:9" s="688" customFormat="1" ht="17.850000000000001" customHeight="1">
      <c r="A26" s="694" t="s">
        <v>37</v>
      </c>
      <c r="B26" s="695">
        <v>996117</v>
      </c>
      <c r="C26" s="696">
        <v>604854</v>
      </c>
      <c r="D26" s="696">
        <v>317663</v>
      </c>
      <c r="E26" s="696">
        <v>73381</v>
      </c>
      <c r="F26" s="696" t="s">
        <v>565</v>
      </c>
      <c r="G26" s="717" t="s">
        <v>565</v>
      </c>
      <c r="H26" s="717" t="s">
        <v>565</v>
      </c>
      <c r="I26" s="696">
        <v>219</v>
      </c>
    </row>
    <row r="27" spans="1:9" s="688" customFormat="1" ht="17.850000000000001" customHeight="1">
      <c r="A27" s="697" t="s">
        <v>38</v>
      </c>
      <c r="B27" s="696">
        <v>1159299</v>
      </c>
      <c r="C27" s="696">
        <v>773480</v>
      </c>
      <c r="D27" s="696">
        <v>322103</v>
      </c>
      <c r="E27" s="696">
        <v>63505</v>
      </c>
      <c r="F27" s="696" t="s">
        <v>565</v>
      </c>
      <c r="G27" s="696" t="s">
        <v>565</v>
      </c>
      <c r="H27" s="696" t="s">
        <v>565</v>
      </c>
      <c r="I27" s="696">
        <v>211</v>
      </c>
    </row>
    <row r="28" spans="1:9" s="688" customFormat="1" ht="17.850000000000001" customHeight="1">
      <c r="A28" s="697" t="s">
        <v>39</v>
      </c>
      <c r="B28" s="696">
        <v>1038527</v>
      </c>
      <c r="C28" s="696">
        <v>724512</v>
      </c>
      <c r="D28" s="696">
        <v>310965</v>
      </c>
      <c r="E28" s="696">
        <v>3050</v>
      </c>
      <c r="F28" s="696" t="s">
        <v>565</v>
      </c>
      <c r="G28" s="696" t="s">
        <v>565</v>
      </c>
      <c r="H28" s="696" t="s">
        <v>565</v>
      </c>
      <c r="I28" s="696" t="s">
        <v>565</v>
      </c>
    </row>
    <row r="29" spans="1:9" s="688" customFormat="1" ht="17.850000000000001" customHeight="1">
      <c r="A29" s="697" t="s">
        <v>40</v>
      </c>
      <c r="B29" s="698">
        <v>1013641</v>
      </c>
      <c r="C29" s="698">
        <v>679185</v>
      </c>
      <c r="D29" s="698">
        <v>333056</v>
      </c>
      <c r="E29" s="698">
        <v>1400</v>
      </c>
      <c r="F29" s="698" t="s">
        <v>565</v>
      </c>
      <c r="G29" s="698" t="s">
        <v>565</v>
      </c>
      <c r="H29" s="698" t="s">
        <v>565</v>
      </c>
      <c r="I29" s="698" t="s">
        <v>565</v>
      </c>
    </row>
    <row r="30" spans="1:9" s="701" customFormat="1" ht="17.850000000000001" customHeight="1">
      <c r="A30" s="699" t="s">
        <v>566</v>
      </c>
      <c r="B30" s="700">
        <v>1053293</v>
      </c>
      <c r="C30" s="700">
        <v>736031</v>
      </c>
      <c r="D30" s="700">
        <v>317262</v>
      </c>
      <c r="E30" s="700" t="s">
        <v>41</v>
      </c>
      <c r="F30" s="700" t="s">
        <v>41</v>
      </c>
      <c r="G30" s="700" t="s">
        <v>41</v>
      </c>
      <c r="H30" s="700" t="s">
        <v>565</v>
      </c>
      <c r="I30" s="700" t="s">
        <v>565</v>
      </c>
    </row>
    <row r="31" spans="1:9" s="688" customFormat="1" ht="7.5" customHeight="1">
      <c r="A31" s="718" t="s">
        <v>567</v>
      </c>
      <c r="B31" s="703"/>
      <c r="C31" s="700"/>
      <c r="D31" s="698"/>
      <c r="E31" s="698"/>
      <c r="F31" s="698"/>
      <c r="G31" s="698"/>
      <c r="H31" s="698"/>
      <c r="I31" s="698"/>
    </row>
    <row r="32" spans="1:9" s="688" customFormat="1" ht="21.95" customHeight="1">
      <c r="A32" s="704" t="s">
        <v>568</v>
      </c>
      <c r="B32" s="705">
        <v>7055</v>
      </c>
      <c r="C32" s="698">
        <v>3323</v>
      </c>
      <c r="D32" s="698">
        <v>3732</v>
      </c>
      <c r="E32" s="698" t="s">
        <v>565</v>
      </c>
      <c r="F32" s="706" t="s">
        <v>565</v>
      </c>
      <c r="G32" s="706" t="s">
        <v>565</v>
      </c>
      <c r="H32" s="706" t="s">
        <v>565</v>
      </c>
      <c r="I32" s="698" t="s">
        <v>565</v>
      </c>
    </row>
    <row r="33" spans="1:9" s="688" customFormat="1" ht="21.95" customHeight="1">
      <c r="A33" s="704" t="s">
        <v>569</v>
      </c>
      <c r="B33" s="705">
        <v>123894</v>
      </c>
      <c r="C33" s="698">
        <v>8070</v>
      </c>
      <c r="D33" s="698">
        <v>115824</v>
      </c>
      <c r="E33" s="698" t="s">
        <v>565</v>
      </c>
      <c r="F33" s="706" t="s">
        <v>565</v>
      </c>
      <c r="G33" s="706" t="s">
        <v>565</v>
      </c>
      <c r="H33" s="706" t="s">
        <v>565</v>
      </c>
      <c r="I33" s="706" t="s">
        <v>565</v>
      </c>
    </row>
    <row r="34" spans="1:9" s="688" customFormat="1" ht="21.95" customHeight="1">
      <c r="A34" s="704" t="s">
        <v>570</v>
      </c>
      <c r="B34" s="705">
        <v>87569</v>
      </c>
      <c r="C34" s="698">
        <v>78875</v>
      </c>
      <c r="D34" s="698">
        <v>8694</v>
      </c>
      <c r="E34" s="698" t="s">
        <v>565</v>
      </c>
      <c r="F34" s="706" t="s">
        <v>565</v>
      </c>
      <c r="G34" s="706" t="s">
        <v>565</v>
      </c>
      <c r="H34" s="706" t="s">
        <v>565</v>
      </c>
      <c r="I34" s="706" t="s">
        <v>565</v>
      </c>
    </row>
    <row r="35" spans="1:9" s="688" customFormat="1" ht="21.95" customHeight="1">
      <c r="A35" s="704" t="s">
        <v>571</v>
      </c>
      <c r="B35" s="705">
        <v>48695</v>
      </c>
      <c r="C35" s="698">
        <v>15464</v>
      </c>
      <c r="D35" s="698">
        <v>33231</v>
      </c>
      <c r="E35" s="698" t="s">
        <v>565</v>
      </c>
      <c r="F35" s="706" t="s">
        <v>565</v>
      </c>
      <c r="G35" s="706" t="s">
        <v>565</v>
      </c>
      <c r="H35" s="706" t="s">
        <v>565</v>
      </c>
      <c r="I35" s="706" t="s">
        <v>565</v>
      </c>
    </row>
    <row r="36" spans="1:9" s="688" customFormat="1" ht="21.95" customHeight="1">
      <c r="A36" s="704" t="s">
        <v>572</v>
      </c>
      <c r="B36" s="705">
        <v>127929</v>
      </c>
      <c r="C36" s="698">
        <v>119839</v>
      </c>
      <c r="D36" s="698">
        <v>8090</v>
      </c>
      <c r="E36" s="698" t="s">
        <v>565</v>
      </c>
      <c r="F36" s="706" t="s">
        <v>565</v>
      </c>
      <c r="G36" s="706" t="s">
        <v>565</v>
      </c>
      <c r="H36" s="706" t="s">
        <v>565</v>
      </c>
      <c r="I36" s="706" t="s">
        <v>565</v>
      </c>
    </row>
    <row r="37" spans="1:9" s="688" customFormat="1" ht="21.95" customHeight="1">
      <c r="A37" s="704" t="s">
        <v>573</v>
      </c>
      <c r="B37" s="705">
        <v>114048</v>
      </c>
      <c r="C37" s="698">
        <v>22122</v>
      </c>
      <c r="D37" s="698">
        <v>91926</v>
      </c>
      <c r="E37" s="698" t="s">
        <v>565</v>
      </c>
      <c r="F37" s="706" t="s">
        <v>565</v>
      </c>
      <c r="G37" s="706" t="s">
        <v>565</v>
      </c>
      <c r="H37" s="706" t="s">
        <v>565</v>
      </c>
      <c r="I37" s="706" t="s">
        <v>565</v>
      </c>
    </row>
    <row r="38" spans="1:9" s="688" customFormat="1" ht="21.95" customHeight="1">
      <c r="A38" s="704" t="s">
        <v>574</v>
      </c>
      <c r="B38" s="705">
        <v>365</v>
      </c>
      <c r="C38" s="707">
        <v>234</v>
      </c>
      <c r="D38" s="698">
        <v>131</v>
      </c>
      <c r="E38" s="698" t="s">
        <v>565</v>
      </c>
      <c r="F38" s="706" t="s">
        <v>565</v>
      </c>
      <c r="G38" s="706" t="s">
        <v>565</v>
      </c>
      <c r="H38" s="706" t="s">
        <v>565</v>
      </c>
      <c r="I38" s="706" t="s">
        <v>565</v>
      </c>
    </row>
    <row r="39" spans="1:9" s="688" customFormat="1" ht="21.95" customHeight="1">
      <c r="A39" s="704" t="s">
        <v>585</v>
      </c>
      <c r="B39" s="705">
        <v>99846</v>
      </c>
      <c r="C39" s="698">
        <v>45054</v>
      </c>
      <c r="D39" s="698">
        <v>54792</v>
      </c>
      <c r="E39" s="698" t="s">
        <v>565</v>
      </c>
      <c r="F39" s="706" t="s">
        <v>565</v>
      </c>
      <c r="G39" s="706" t="s">
        <v>565</v>
      </c>
      <c r="H39" s="706" t="s">
        <v>565</v>
      </c>
      <c r="I39" s="706" t="s">
        <v>565</v>
      </c>
    </row>
    <row r="40" spans="1:9" s="688" customFormat="1" ht="21.95" customHeight="1">
      <c r="A40" s="708" t="s">
        <v>576</v>
      </c>
      <c r="B40" s="705">
        <v>842</v>
      </c>
      <c r="C40" s="706" t="s">
        <v>41</v>
      </c>
      <c r="D40" s="698">
        <v>842</v>
      </c>
      <c r="E40" s="706" t="s">
        <v>565</v>
      </c>
      <c r="F40" s="706" t="s">
        <v>565</v>
      </c>
      <c r="G40" s="706" t="s">
        <v>565</v>
      </c>
      <c r="H40" s="706" t="s">
        <v>565</v>
      </c>
      <c r="I40" s="706" t="s">
        <v>565</v>
      </c>
    </row>
    <row r="41" spans="1:9" s="688" customFormat="1" ht="26.25" customHeight="1" thickBot="1">
      <c r="A41" s="719" t="s">
        <v>577</v>
      </c>
      <c r="B41" s="720">
        <v>443050</v>
      </c>
      <c r="C41" s="721">
        <v>443050</v>
      </c>
      <c r="D41" s="722" t="s">
        <v>41</v>
      </c>
      <c r="E41" s="722" t="s">
        <v>565</v>
      </c>
      <c r="F41" s="722" t="s">
        <v>565</v>
      </c>
      <c r="G41" s="722" t="s">
        <v>565</v>
      </c>
      <c r="H41" s="722" t="s">
        <v>565</v>
      </c>
      <c r="I41" s="722" t="s">
        <v>565</v>
      </c>
    </row>
    <row r="42" spans="1:9" ht="15" customHeight="1">
      <c r="A42" s="723" t="s">
        <v>578</v>
      </c>
      <c r="B42" s="610"/>
      <c r="C42" s="610"/>
      <c r="D42" s="610"/>
      <c r="E42" s="610"/>
      <c r="F42" s="610"/>
      <c r="G42" s="610"/>
      <c r="H42" s="724"/>
      <c r="I42" s="610"/>
    </row>
    <row r="43" spans="1:9" ht="13.5" customHeight="1">
      <c r="A43" s="714" t="s">
        <v>579</v>
      </c>
      <c r="B43" s="715"/>
      <c r="C43" s="715"/>
      <c r="D43" s="715"/>
      <c r="E43" s="715"/>
      <c r="F43" s="715"/>
      <c r="G43" s="715"/>
      <c r="H43" s="715"/>
      <c r="I43" s="610"/>
    </row>
    <row r="44" spans="1:9">
      <c r="A44" s="715"/>
      <c r="B44" s="715"/>
      <c r="C44" s="715"/>
      <c r="D44" s="715"/>
      <c r="E44" s="715"/>
      <c r="F44" s="715"/>
      <c r="G44" s="715"/>
      <c r="H44" s="715"/>
      <c r="I44" s="715"/>
    </row>
  </sheetData>
  <phoneticPr fontId="4"/>
  <printOptions horizontalCentered="1"/>
  <pageMargins left="0.39370078740157483" right="0.39370078740157483" top="0.59055118110236227" bottom="0.39370078740157483" header="0.39370078740157483" footer="0.19685039370078741"/>
  <pageSetup paperSize="9" fitToWidth="0" fitToHeight="0" orientation="portrait" r:id="rId1"/>
  <headerFooter alignWithMargins="0"/>
  <rowBreaks count="1" manualBreakCount="1">
    <brk id="44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EDA35-1F6D-4C1B-B999-93346E807F7A}">
  <sheetPr>
    <tabColor rgb="FF92D050"/>
  </sheetPr>
  <dimension ref="A1:M25"/>
  <sheetViews>
    <sheetView showGridLines="0" view="pageBreakPreview" zoomScaleNormal="100" zoomScaleSheetLayoutView="100" workbookViewId="0">
      <selection activeCell="P11" sqref="P11"/>
    </sheetView>
  </sheetViews>
  <sheetFormatPr defaultColWidth="8" defaultRowHeight="12"/>
  <cols>
    <col min="1" max="1" width="15" style="685" customWidth="1"/>
    <col min="2" max="2" width="5.625" style="685" customWidth="1"/>
    <col min="3" max="3" width="8.25" style="685" customWidth="1"/>
    <col min="4" max="4" width="5.625" style="685" customWidth="1"/>
    <col min="5" max="5" width="8" style="685" customWidth="1"/>
    <col min="6" max="6" width="5.625" style="685" customWidth="1"/>
    <col min="7" max="7" width="8" style="685" customWidth="1"/>
    <col min="8" max="8" width="5.625" style="685" customWidth="1"/>
    <col min="9" max="9" width="8" style="685" customWidth="1"/>
    <col min="10" max="10" width="5.625" style="685" customWidth="1"/>
    <col min="11" max="11" width="8.125" style="685" customWidth="1"/>
    <col min="12" max="12" width="5.625" style="685" customWidth="1"/>
    <col min="13" max="13" width="8.125" style="685" customWidth="1"/>
    <col min="14" max="16384" width="8" style="685"/>
  </cols>
  <sheetData>
    <row r="1" spans="1:13" s="619" customFormat="1" ht="18.75" customHeight="1">
      <c r="A1" s="725" t="s">
        <v>586</v>
      </c>
      <c r="B1" s="618"/>
      <c r="C1" s="618"/>
      <c r="D1" s="618"/>
      <c r="E1" s="618"/>
      <c r="F1" s="618"/>
      <c r="G1" s="618"/>
      <c r="H1" s="618"/>
      <c r="I1" s="618"/>
      <c r="J1" s="618"/>
      <c r="K1" s="618"/>
      <c r="L1" s="618"/>
      <c r="M1" s="618"/>
    </row>
    <row r="2" spans="1:13" s="619" customFormat="1" ht="22.5" customHeight="1" thickBot="1">
      <c r="A2" s="726" t="s">
        <v>587</v>
      </c>
      <c r="B2" s="727"/>
      <c r="C2" s="727"/>
      <c r="D2" s="727"/>
      <c r="E2" s="727"/>
      <c r="F2" s="727"/>
      <c r="G2" s="727"/>
      <c r="H2" s="727"/>
      <c r="I2" s="727"/>
      <c r="J2" s="727"/>
      <c r="K2" s="727"/>
      <c r="L2" s="726"/>
      <c r="M2" s="728" t="s">
        <v>588</v>
      </c>
    </row>
    <row r="3" spans="1:13" s="627" customFormat="1" ht="18.75" customHeight="1">
      <c r="A3" s="729" t="s">
        <v>27</v>
      </c>
      <c r="B3" s="730" t="s">
        <v>581</v>
      </c>
      <c r="C3" s="731"/>
      <c r="D3" s="730" t="s">
        <v>589</v>
      </c>
      <c r="E3" s="731"/>
      <c r="F3" s="730" t="s">
        <v>590</v>
      </c>
      <c r="G3" s="731"/>
      <c r="H3" s="730" t="s">
        <v>591</v>
      </c>
      <c r="I3" s="730"/>
      <c r="J3" s="730" t="s">
        <v>592</v>
      </c>
      <c r="K3" s="731"/>
      <c r="L3" s="730" t="s">
        <v>593</v>
      </c>
      <c r="M3" s="731"/>
    </row>
    <row r="4" spans="1:13" s="627" customFormat="1" ht="18.75" customHeight="1">
      <c r="A4" s="732" t="s">
        <v>594</v>
      </c>
      <c r="B4" s="733" t="s">
        <v>595</v>
      </c>
      <c r="C4" s="733" t="s">
        <v>596</v>
      </c>
      <c r="D4" s="733" t="s">
        <v>595</v>
      </c>
      <c r="E4" s="733" t="s">
        <v>596</v>
      </c>
      <c r="F4" s="733" t="s">
        <v>595</v>
      </c>
      <c r="G4" s="733" t="s">
        <v>596</v>
      </c>
      <c r="H4" s="733" t="s">
        <v>595</v>
      </c>
      <c r="I4" s="733" t="s">
        <v>596</v>
      </c>
      <c r="J4" s="733" t="s">
        <v>595</v>
      </c>
      <c r="K4" s="733" t="s">
        <v>596</v>
      </c>
      <c r="L4" s="733" t="s">
        <v>595</v>
      </c>
      <c r="M4" s="733" t="s">
        <v>596</v>
      </c>
    </row>
    <row r="5" spans="1:13" s="627" customFormat="1" ht="18" customHeight="1">
      <c r="A5" s="734" t="s">
        <v>597</v>
      </c>
      <c r="B5" s="645">
        <v>47</v>
      </c>
      <c r="C5" s="646">
        <v>17193</v>
      </c>
      <c r="D5" s="646" t="s">
        <v>41</v>
      </c>
      <c r="E5" s="646" t="s">
        <v>41</v>
      </c>
      <c r="F5" s="646">
        <v>3</v>
      </c>
      <c r="G5" s="646">
        <v>137</v>
      </c>
      <c r="H5" s="646">
        <v>3</v>
      </c>
      <c r="I5" s="646">
        <v>241</v>
      </c>
      <c r="J5" s="646">
        <v>1</v>
      </c>
      <c r="K5" s="646">
        <v>129</v>
      </c>
      <c r="L5" s="646">
        <v>40</v>
      </c>
      <c r="M5" s="646">
        <v>16686</v>
      </c>
    </row>
    <row r="6" spans="1:13" s="627" customFormat="1" ht="18" customHeight="1">
      <c r="A6" s="734" t="s">
        <v>14</v>
      </c>
      <c r="B6" s="679">
        <v>50</v>
      </c>
      <c r="C6" s="646">
        <v>18185</v>
      </c>
      <c r="D6" s="681" t="s">
        <v>41</v>
      </c>
      <c r="E6" s="681" t="s">
        <v>41</v>
      </c>
      <c r="F6" s="627">
        <v>4</v>
      </c>
      <c r="G6" s="627">
        <v>176</v>
      </c>
      <c r="H6" s="627">
        <v>3</v>
      </c>
      <c r="I6" s="627">
        <v>241</v>
      </c>
      <c r="J6" s="627">
        <v>1</v>
      </c>
      <c r="K6" s="627">
        <v>129</v>
      </c>
      <c r="L6" s="627">
        <v>42</v>
      </c>
      <c r="M6" s="681">
        <v>17639</v>
      </c>
    </row>
    <row r="7" spans="1:13" s="627" customFormat="1" ht="18" customHeight="1">
      <c r="A7" s="734" t="s">
        <v>15</v>
      </c>
      <c r="B7" s="679">
        <v>45</v>
      </c>
      <c r="C7" s="646">
        <v>16096</v>
      </c>
      <c r="D7" s="681" t="s">
        <v>41</v>
      </c>
      <c r="E7" s="681" t="s">
        <v>41</v>
      </c>
      <c r="F7" s="627">
        <v>4</v>
      </c>
      <c r="G7" s="627">
        <v>176</v>
      </c>
      <c r="H7" s="627">
        <v>3</v>
      </c>
      <c r="I7" s="627">
        <v>241</v>
      </c>
      <c r="J7" s="627">
        <v>1</v>
      </c>
      <c r="K7" s="627">
        <v>129</v>
      </c>
      <c r="L7" s="627">
        <v>37</v>
      </c>
      <c r="M7" s="681">
        <v>15550</v>
      </c>
    </row>
    <row r="8" spans="1:13" s="627" customFormat="1" ht="18" customHeight="1">
      <c r="A8" s="734" t="s">
        <v>598</v>
      </c>
      <c r="B8" s="679">
        <v>45</v>
      </c>
      <c r="C8" s="646">
        <v>16157</v>
      </c>
      <c r="D8" s="681" t="s">
        <v>41</v>
      </c>
      <c r="E8" s="681" t="s">
        <v>41</v>
      </c>
      <c r="F8" s="627">
        <v>4</v>
      </c>
      <c r="G8" s="627">
        <v>176</v>
      </c>
      <c r="H8" s="627">
        <v>3</v>
      </c>
      <c r="I8" s="627">
        <v>241</v>
      </c>
      <c r="J8" s="627">
        <v>1</v>
      </c>
      <c r="K8" s="627">
        <v>129</v>
      </c>
      <c r="L8" s="627">
        <v>37</v>
      </c>
      <c r="M8" s="681">
        <v>15611</v>
      </c>
    </row>
    <row r="9" spans="1:13" s="739" customFormat="1" ht="18" customHeight="1">
      <c r="A9" s="735" t="s">
        <v>599</v>
      </c>
      <c r="B9" s="736">
        <v>43</v>
      </c>
      <c r="C9" s="737">
        <v>15164</v>
      </c>
      <c r="D9" s="738" t="s">
        <v>41</v>
      </c>
      <c r="E9" s="738" t="s">
        <v>41</v>
      </c>
      <c r="F9" s="739">
        <v>4</v>
      </c>
      <c r="G9" s="739">
        <v>176</v>
      </c>
      <c r="H9" s="739">
        <v>3</v>
      </c>
      <c r="I9" s="739">
        <v>241</v>
      </c>
      <c r="J9" s="739">
        <v>1</v>
      </c>
      <c r="K9" s="739">
        <v>129</v>
      </c>
      <c r="L9" s="739">
        <v>35</v>
      </c>
      <c r="M9" s="738">
        <v>14618</v>
      </c>
    </row>
    <row r="10" spans="1:13" s="627" customFormat="1" ht="15" customHeight="1">
      <c r="B10" s="740"/>
      <c r="C10" s="646"/>
      <c r="D10" s="681"/>
      <c r="E10" s="681"/>
      <c r="F10" s="681"/>
      <c r="G10" s="681"/>
      <c r="H10" s="681"/>
      <c r="I10" s="681"/>
      <c r="J10" s="681"/>
      <c r="K10" s="681"/>
      <c r="L10" s="681"/>
      <c r="M10" s="681"/>
    </row>
    <row r="11" spans="1:13" s="627" customFormat="1" ht="18" customHeight="1">
      <c r="A11" s="741" t="s">
        <v>600</v>
      </c>
      <c r="B11" s="627">
        <v>40</v>
      </c>
      <c r="C11" s="646">
        <v>15014</v>
      </c>
      <c r="D11" s="681" t="s">
        <v>41</v>
      </c>
      <c r="E11" s="681" t="s">
        <v>41</v>
      </c>
      <c r="F11" s="627">
        <v>2</v>
      </c>
      <c r="G11" s="627">
        <v>83</v>
      </c>
      <c r="H11" s="627">
        <v>2</v>
      </c>
      <c r="I11" s="627">
        <v>184</v>
      </c>
      <c r="J11" s="627">
        <v>1</v>
      </c>
      <c r="K11" s="627">
        <v>129</v>
      </c>
      <c r="L11" s="627">
        <v>35</v>
      </c>
      <c r="M11" s="681">
        <v>14618</v>
      </c>
    </row>
    <row r="12" spans="1:13" s="627" customFormat="1" ht="18" customHeight="1">
      <c r="A12" s="741" t="s">
        <v>601</v>
      </c>
      <c r="B12" s="681" t="s">
        <v>41</v>
      </c>
      <c r="C12" s="681" t="s">
        <v>41</v>
      </c>
      <c r="D12" s="681" t="s">
        <v>41</v>
      </c>
      <c r="E12" s="681" t="s">
        <v>41</v>
      </c>
      <c r="F12" s="681" t="s">
        <v>41</v>
      </c>
      <c r="G12" s="681" t="s">
        <v>41</v>
      </c>
      <c r="H12" s="681" t="s">
        <v>41</v>
      </c>
      <c r="I12" s="681" t="s">
        <v>41</v>
      </c>
      <c r="J12" s="681" t="s">
        <v>41</v>
      </c>
      <c r="K12" s="681" t="s">
        <v>41</v>
      </c>
      <c r="L12" s="681" t="s">
        <v>41</v>
      </c>
      <c r="M12" s="681" t="s">
        <v>41</v>
      </c>
    </row>
    <row r="13" spans="1:13" s="627" customFormat="1" ht="18" customHeight="1">
      <c r="A13" s="741" t="s">
        <v>602</v>
      </c>
      <c r="B13" s="681" t="s">
        <v>41</v>
      </c>
      <c r="C13" s="681" t="s">
        <v>41</v>
      </c>
      <c r="D13" s="681" t="s">
        <v>41</v>
      </c>
      <c r="E13" s="681" t="s">
        <v>41</v>
      </c>
      <c r="F13" s="681" t="s">
        <v>41</v>
      </c>
      <c r="G13" s="681" t="s">
        <v>41</v>
      </c>
      <c r="H13" s="681" t="s">
        <v>41</v>
      </c>
      <c r="I13" s="681" t="s">
        <v>41</v>
      </c>
      <c r="J13" s="681" t="s">
        <v>41</v>
      </c>
      <c r="K13" s="681" t="s">
        <v>41</v>
      </c>
      <c r="L13" s="681" t="s">
        <v>41</v>
      </c>
      <c r="M13" s="681" t="s">
        <v>41</v>
      </c>
    </row>
    <row r="14" spans="1:13" s="627" customFormat="1" ht="18" customHeight="1">
      <c r="A14" s="741" t="s">
        <v>603</v>
      </c>
      <c r="B14" s="681" t="s">
        <v>41</v>
      </c>
      <c r="C14" s="681" t="s">
        <v>41</v>
      </c>
      <c r="D14" s="681" t="s">
        <v>41</v>
      </c>
      <c r="E14" s="681" t="s">
        <v>41</v>
      </c>
      <c r="F14" s="681" t="s">
        <v>41</v>
      </c>
      <c r="G14" s="681" t="s">
        <v>41</v>
      </c>
      <c r="H14" s="681" t="s">
        <v>41</v>
      </c>
      <c r="I14" s="681" t="s">
        <v>41</v>
      </c>
      <c r="J14" s="681" t="s">
        <v>41</v>
      </c>
      <c r="K14" s="681" t="s">
        <v>41</v>
      </c>
      <c r="L14" s="681" t="s">
        <v>41</v>
      </c>
      <c r="M14" s="681" t="s">
        <v>41</v>
      </c>
    </row>
    <row r="15" spans="1:13" s="627" customFormat="1" ht="18" customHeight="1">
      <c r="A15" s="742" t="s">
        <v>604</v>
      </c>
      <c r="B15" s="679">
        <v>1</v>
      </c>
      <c r="C15" s="627">
        <v>45</v>
      </c>
      <c r="D15" s="681" t="s">
        <v>41</v>
      </c>
      <c r="E15" s="681" t="s">
        <v>41</v>
      </c>
      <c r="F15" s="627">
        <v>1</v>
      </c>
      <c r="G15" s="627">
        <v>45</v>
      </c>
      <c r="H15" s="681" t="s">
        <v>41</v>
      </c>
      <c r="I15" s="681" t="s">
        <v>41</v>
      </c>
      <c r="J15" s="681" t="s">
        <v>41</v>
      </c>
      <c r="K15" s="681" t="s">
        <v>41</v>
      </c>
      <c r="L15" s="681" t="s">
        <v>41</v>
      </c>
      <c r="M15" s="681" t="s">
        <v>41</v>
      </c>
    </row>
    <row r="16" spans="1:13" s="627" customFormat="1" ht="18" customHeight="1" thickBot="1">
      <c r="A16" s="743" t="s">
        <v>605</v>
      </c>
      <c r="B16" s="744">
        <v>2</v>
      </c>
      <c r="C16" s="726">
        <v>105</v>
      </c>
      <c r="D16" s="745" t="s">
        <v>41</v>
      </c>
      <c r="E16" s="745" t="s">
        <v>41</v>
      </c>
      <c r="F16" s="726">
        <v>1</v>
      </c>
      <c r="G16" s="726">
        <v>48</v>
      </c>
      <c r="H16" s="726">
        <v>1</v>
      </c>
      <c r="I16" s="726">
        <v>57</v>
      </c>
      <c r="J16" s="745" t="s">
        <v>41</v>
      </c>
      <c r="K16" s="745" t="s">
        <v>41</v>
      </c>
      <c r="L16" s="745" t="s">
        <v>41</v>
      </c>
      <c r="M16" s="745" t="s">
        <v>41</v>
      </c>
    </row>
    <row r="17" spans="1:13" s="658" customFormat="1" ht="15" customHeight="1">
      <c r="A17" s="658" t="s">
        <v>606</v>
      </c>
    </row>
    <row r="18" spans="1:13" ht="13.5">
      <c r="A18" s="169"/>
      <c r="B18" s="746"/>
      <c r="C18" s="746"/>
      <c r="D18" s="746"/>
      <c r="E18" s="746"/>
      <c r="F18" s="746"/>
      <c r="G18" s="746"/>
      <c r="H18" s="746"/>
      <c r="I18" s="746"/>
      <c r="J18" s="746"/>
      <c r="K18" s="746"/>
      <c r="L18" s="746"/>
      <c r="M18" s="746"/>
    </row>
    <row r="19" spans="1:13" ht="13.5">
      <c r="A19" s="169"/>
      <c r="B19" s="746"/>
      <c r="C19" s="746"/>
      <c r="D19" s="746"/>
      <c r="E19" s="746"/>
      <c r="F19" s="746"/>
      <c r="G19" s="746"/>
      <c r="H19" s="746"/>
      <c r="I19" s="746"/>
      <c r="J19" s="746"/>
      <c r="K19" s="746"/>
      <c r="L19" s="746"/>
      <c r="M19" s="746"/>
    </row>
    <row r="20" spans="1:13" ht="13.5">
      <c r="A20" s="169"/>
      <c r="B20" s="746"/>
      <c r="C20" s="746"/>
      <c r="D20" s="746"/>
      <c r="E20" s="746"/>
      <c r="F20" s="746"/>
      <c r="G20" s="746"/>
      <c r="H20" s="746"/>
      <c r="I20" s="746"/>
      <c r="J20" s="746"/>
      <c r="K20" s="746"/>
      <c r="L20" s="746"/>
      <c r="M20" s="746"/>
    </row>
    <row r="21" spans="1:13" ht="11.25" customHeight="1">
      <c r="A21" s="169"/>
      <c r="B21" s="169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</row>
    <row r="25" spans="1:13" ht="13.5">
      <c r="A25" s="169"/>
      <c r="B25" s="169"/>
      <c r="C25" s="747"/>
      <c r="D25" s="747"/>
      <c r="E25" s="747"/>
      <c r="F25" s="747"/>
      <c r="G25" s="747"/>
      <c r="H25" s="747"/>
      <c r="I25" s="747"/>
      <c r="J25" s="747"/>
      <c r="K25" s="169"/>
      <c r="L25" s="169"/>
      <c r="M25" s="169"/>
    </row>
  </sheetData>
  <phoneticPr fontId="4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DEA85-A160-4550-9608-351DC6E104F8}">
  <sheetPr>
    <tabColor rgb="FF92D050"/>
  </sheetPr>
  <dimension ref="A1:M26"/>
  <sheetViews>
    <sheetView showGridLines="0" view="pageBreakPreview" zoomScaleNormal="100" zoomScaleSheetLayoutView="100" workbookViewId="0">
      <selection activeCell="J2" sqref="J2"/>
    </sheetView>
  </sheetViews>
  <sheetFormatPr defaultColWidth="8" defaultRowHeight="12"/>
  <cols>
    <col min="1" max="1" width="14.25" style="761" customWidth="1"/>
    <col min="2" max="2" width="3.125" style="761" customWidth="1"/>
    <col min="3" max="3" width="9.25" style="761" customWidth="1"/>
    <col min="4" max="7" width="17.5" style="761" customWidth="1"/>
    <col min="8" max="9" width="8" style="761"/>
    <col min="10" max="13" width="17.5" style="761" customWidth="1"/>
    <col min="14" max="16384" width="8" style="761"/>
  </cols>
  <sheetData>
    <row r="1" spans="1:13" s="750" customFormat="1" ht="18.75" customHeight="1">
      <c r="A1" s="748" t="s">
        <v>607</v>
      </c>
      <c r="B1" s="749"/>
      <c r="C1" s="749"/>
      <c r="D1" s="749"/>
      <c r="E1" s="749"/>
      <c r="F1" s="749"/>
      <c r="G1" s="749"/>
    </row>
    <row r="2" spans="1:13" s="754" customFormat="1" ht="22.5" customHeight="1" thickBot="1">
      <c r="A2" s="751"/>
      <c r="B2" s="751"/>
      <c r="C2" s="751"/>
      <c r="D2" s="751"/>
      <c r="E2" s="751"/>
      <c r="F2" s="752"/>
      <c r="G2" s="753" t="s">
        <v>608</v>
      </c>
    </row>
    <row r="3" spans="1:13" ht="18.75" customHeight="1">
      <c r="A3" s="755" t="s">
        <v>609</v>
      </c>
      <c r="B3" s="756" t="s">
        <v>610</v>
      </c>
      <c r="C3" s="757"/>
      <c r="D3" s="758" t="s">
        <v>611</v>
      </c>
      <c r="E3" s="759"/>
      <c r="F3" s="758" t="s">
        <v>612</v>
      </c>
      <c r="G3" s="760"/>
    </row>
    <row r="4" spans="1:13" ht="18.75" customHeight="1">
      <c r="A4" s="762" t="s">
        <v>613</v>
      </c>
      <c r="B4" s="763"/>
      <c r="C4" s="764"/>
      <c r="D4" s="765" t="s">
        <v>614</v>
      </c>
      <c r="E4" s="765" t="s">
        <v>615</v>
      </c>
      <c r="F4" s="765" t="s">
        <v>616</v>
      </c>
      <c r="G4" s="765" t="s">
        <v>617</v>
      </c>
    </row>
    <row r="5" spans="1:13" s="750" customFormat="1" ht="18.600000000000001" customHeight="1">
      <c r="A5" s="766" t="s">
        <v>618</v>
      </c>
      <c r="B5" s="767"/>
      <c r="C5" s="768" t="s">
        <v>619</v>
      </c>
      <c r="D5" s="769">
        <v>353</v>
      </c>
      <c r="E5" s="769">
        <v>2674603</v>
      </c>
      <c r="F5" s="770" t="s">
        <v>565</v>
      </c>
      <c r="G5" s="771" t="s">
        <v>565</v>
      </c>
      <c r="J5" s="252"/>
      <c r="K5" s="252"/>
      <c r="L5" s="252"/>
      <c r="M5" s="252"/>
    </row>
    <row r="6" spans="1:13" s="750" customFormat="1" ht="18.600000000000001" customHeight="1">
      <c r="A6" s="766"/>
      <c r="B6" s="767"/>
      <c r="C6" s="772" t="s">
        <v>620</v>
      </c>
      <c r="D6" s="773">
        <v>32787</v>
      </c>
      <c r="E6" s="773">
        <v>4927383</v>
      </c>
      <c r="F6" s="773">
        <v>334396</v>
      </c>
      <c r="G6" s="773">
        <v>332692</v>
      </c>
      <c r="J6" s="774"/>
      <c r="K6" s="774"/>
      <c r="L6" s="774"/>
      <c r="M6" s="774"/>
    </row>
    <row r="7" spans="1:13" s="750" customFormat="1" ht="18.600000000000001" customHeight="1">
      <c r="A7" s="766" t="s">
        <v>621</v>
      </c>
      <c r="B7" s="767"/>
      <c r="C7" s="768" t="s">
        <v>619</v>
      </c>
      <c r="D7" s="769">
        <v>504</v>
      </c>
      <c r="E7" s="769">
        <v>3314010</v>
      </c>
      <c r="F7" s="770" t="s">
        <v>565</v>
      </c>
      <c r="G7" s="771" t="s">
        <v>565</v>
      </c>
      <c r="J7" s="252"/>
      <c r="K7" s="252"/>
      <c r="L7" s="252"/>
      <c r="M7" s="252"/>
    </row>
    <row r="8" spans="1:13" s="750" customFormat="1" ht="18.600000000000001" customHeight="1">
      <c r="A8" s="766"/>
      <c r="B8" s="767"/>
      <c r="C8" s="772" t="s">
        <v>620</v>
      </c>
      <c r="D8" s="773">
        <v>27132</v>
      </c>
      <c r="E8" s="773">
        <v>4573141</v>
      </c>
      <c r="F8" s="773">
        <v>272278</v>
      </c>
      <c r="G8" s="773">
        <v>274416</v>
      </c>
      <c r="J8" s="774"/>
      <c r="K8" s="774"/>
      <c r="L8" s="774"/>
      <c r="M8" s="774"/>
    </row>
    <row r="9" spans="1:13" s="750" customFormat="1" ht="18.600000000000001" customHeight="1">
      <c r="A9" s="766" t="s">
        <v>622</v>
      </c>
      <c r="B9" s="767"/>
      <c r="C9" s="768" t="s">
        <v>619</v>
      </c>
      <c r="D9" s="769">
        <v>470</v>
      </c>
      <c r="E9" s="769">
        <v>3332644</v>
      </c>
      <c r="F9" s="770" t="s">
        <v>565</v>
      </c>
      <c r="G9" s="771" t="s">
        <v>565</v>
      </c>
      <c r="J9" s="775"/>
      <c r="K9" s="775"/>
      <c r="L9" s="252"/>
      <c r="M9" s="252"/>
    </row>
    <row r="10" spans="1:13" s="750" customFormat="1" ht="18" customHeight="1">
      <c r="A10" s="766"/>
      <c r="B10" s="767"/>
      <c r="C10" s="772" t="s">
        <v>620</v>
      </c>
      <c r="D10" s="773">
        <v>25376</v>
      </c>
      <c r="E10" s="773">
        <v>5206130</v>
      </c>
      <c r="F10" s="773">
        <v>264205</v>
      </c>
      <c r="G10" s="773">
        <v>263776</v>
      </c>
      <c r="J10" s="775"/>
      <c r="K10" s="775"/>
      <c r="L10" s="775"/>
      <c r="M10" s="775"/>
    </row>
    <row r="11" spans="1:13" s="750" customFormat="1" ht="18.600000000000001" customHeight="1">
      <c r="A11" s="766" t="s">
        <v>40</v>
      </c>
      <c r="B11" s="767"/>
      <c r="C11" s="768" t="s">
        <v>619</v>
      </c>
      <c r="D11" s="769">
        <v>467</v>
      </c>
      <c r="E11" s="769">
        <v>3230942</v>
      </c>
      <c r="F11" s="770" t="s">
        <v>41</v>
      </c>
      <c r="G11" s="771" t="s">
        <v>41</v>
      </c>
      <c r="J11" s="775"/>
      <c r="K11" s="775"/>
      <c r="L11" s="252"/>
      <c r="M11" s="252"/>
    </row>
    <row r="12" spans="1:13" s="750" customFormat="1" ht="18.600000000000001" customHeight="1">
      <c r="A12" s="766"/>
      <c r="B12" s="767"/>
      <c r="C12" s="772" t="s">
        <v>620</v>
      </c>
      <c r="D12" s="773">
        <v>25418</v>
      </c>
      <c r="E12" s="773">
        <v>5808260</v>
      </c>
      <c r="F12" s="773">
        <v>260647</v>
      </c>
      <c r="G12" s="773">
        <v>261104</v>
      </c>
      <c r="J12" s="775"/>
      <c r="K12" s="775"/>
      <c r="L12" s="775"/>
      <c r="M12" s="775"/>
    </row>
    <row r="13" spans="1:13" s="782" customFormat="1" ht="18.600000000000001" customHeight="1">
      <c r="A13" s="776" t="s">
        <v>623</v>
      </c>
      <c r="B13" s="777"/>
      <c r="C13" s="778" t="s">
        <v>619</v>
      </c>
      <c r="D13" s="779">
        <v>535</v>
      </c>
      <c r="E13" s="779">
        <v>3413292</v>
      </c>
      <c r="F13" s="780" t="s">
        <v>41</v>
      </c>
      <c r="G13" s="781" t="s">
        <v>41</v>
      </c>
      <c r="J13" s="783"/>
      <c r="K13" s="783"/>
      <c r="L13" s="784"/>
      <c r="M13" s="784"/>
    </row>
    <row r="14" spans="1:13" s="782" customFormat="1" ht="18.600000000000001" customHeight="1">
      <c r="A14" s="776"/>
      <c r="B14" s="777"/>
      <c r="C14" s="785" t="s">
        <v>620</v>
      </c>
      <c r="D14" s="786">
        <v>23364</v>
      </c>
      <c r="E14" s="786">
        <v>4952010</v>
      </c>
      <c r="F14" s="786">
        <v>170029</v>
      </c>
      <c r="G14" s="786">
        <v>169422</v>
      </c>
      <c r="J14" s="783"/>
      <c r="K14" s="783"/>
      <c r="L14" s="783"/>
      <c r="M14" s="783"/>
    </row>
    <row r="15" spans="1:13" s="750" customFormat="1" ht="18.600000000000001" customHeight="1">
      <c r="A15" s="787" t="s">
        <v>582</v>
      </c>
      <c r="B15" s="788"/>
      <c r="C15" s="768" t="s">
        <v>624</v>
      </c>
      <c r="D15" s="252">
        <v>75</v>
      </c>
      <c r="E15" s="252">
        <v>999533</v>
      </c>
      <c r="F15" s="252" t="s">
        <v>41</v>
      </c>
      <c r="G15" s="252" t="s">
        <v>41</v>
      </c>
      <c r="J15" s="252"/>
      <c r="K15" s="252"/>
      <c r="L15" s="252"/>
      <c r="M15" s="252"/>
    </row>
    <row r="16" spans="1:13" s="750" customFormat="1" ht="18.600000000000001" customHeight="1">
      <c r="A16" s="787"/>
      <c r="B16" s="788"/>
      <c r="C16" s="772" t="s">
        <v>625</v>
      </c>
      <c r="D16" s="774">
        <v>4107</v>
      </c>
      <c r="E16" s="774">
        <v>3199603</v>
      </c>
      <c r="F16" s="774">
        <v>40014</v>
      </c>
      <c r="G16" s="789">
        <v>41183</v>
      </c>
      <c r="J16" s="774"/>
      <c r="K16" s="774"/>
      <c r="L16" s="774"/>
      <c r="M16" s="774"/>
    </row>
    <row r="17" spans="1:13" s="750" customFormat="1" ht="18.600000000000001" customHeight="1">
      <c r="A17" s="787" t="s">
        <v>583</v>
      </c>
      <c r="B17" s="788"/>
      <c r="C17" s="768" t="s">
        <v>624</v>
      </c>
      <c r="D17" s="252">
        <v>460</v>
      </c>
      <c r="E17" s="252">
        <v>2413759</v>
      </c>
      <c r="F17" s="252" t="s">
        <v>41</v>
      </c>
      <c r="G17" s="252" t="s">
        <v>41</v>
      </c>
      <c r="J17" s="783"/>
      <c r="K17" s="783"/>
      <c r="L17" s="784"/>
      <c r="M17" s="784"/>
    </row>
    <row r="18" spans="1:13" s="750" customFormat="1" ht="18.600000000000001" customHeight="1">
      <c r="A18" s="787"/>
      <c r="B18" s="788"/>
      <c r="C18" s="772" t="s">
        <v>625</v>
      </c>
      <c r="D18" s="774">
        <v>3802</v>
      </c>
      <c r="E18" s="774">
        <v>1083061</v>
      </c>
      <c r="F18" s="774">
        <v>4161</v>
      </c>
      <c r="G18" s="774">
        <v>3827</v>
      </c>
      <c r="J18" s="790"/>
      <c r="K18" s="790"/>
      <c r="L18" s="790"/>
      <c r="M18" s="790"/>
    </row>
    <row r="19" spans="1:13" s="750" customFormat="1" ht="18.600000000000001" customHeight="1">
      <c r="A19" s="791" t="s">
        <v>560</v>
      </c>
      <c r="B19" s="792"/>
      <c r="C19" s="768" t="s">
        <v>625</v>
      </c>
      <c r="D19" s="252">
        <v>9962</v>
      </c>
      <c r="E19" s="252">
        <v>418143</v>
      </c>
      <c r="F19" s="252">
        <v>118074</v>
      </c>
      <c r="G19" s="252">
        <v>116659</v>
      </c>
      <c r="J19" s="252"/>
      <c r="K19" s="252"/>
      <c r="L19" s="252"/>
      <c r="M19" s="252"/>
    </row>
    <row r="20" spans="1:13" s="750" customFormat="1" ht="18.600000000000001" customHeight="1">
      <c r="A20" s="791" t="s">
        <v>626</v>
      </c>
      <c r="B20" s="792"/>
      <c r="C20" s="768" t="s">
        <v>625</v>
      </c>
      <c r="D20" s="252">
        <v>353</v>
      </c>
      <c r="E20" s="252">
        <v>6621</v>
      </c>
      <c r="F20" s="252" t="s">
        <v>41</v>
      </c>
      <c r="G20" s="252" t="s">
        <v>41</v>
      </c>
      <c r="J20" s="252"/>
      <c r="K20" s="252"/>
      <c r="L20" s="252"/>
      <c r="M20" s="252"/>
    </row>
    <row r="21" spans="1:13" s="750" customFormat="1" ht="18.600000000000001" customHeight="1">
      <c r="A21" s="791" t="s">
        <v>562</v>
      </c>
      <c r="B21" s="792"/>
      <c r="C21" s="768" t="s">
        <v>625</v>
      </c>
      <c r="D21" s="252">
        <v>4898</v>
      </c>
      <c r="E21" s="252">
        <v>145949</v>
      </c>
      <c r="F21" s="252">
        <v>7780</v>
      </c>
      <c r="G21" s="252">
        <v>7753</v>
      </c>
      <c r="J21" s="252"/>
      <c r="K21" s="252"/>
      <c r="L21" s="252"/>
      <c r="M21" s="252"/>
    </row>
    <row r="22" spans="1:13" s="750" customFormat="1" ht="18.600000000000001" customHeight="1">
      <c r="A22" s="791" t="s">
        <v>584</v>
      </c>
      <c r="B22" s="792"/>
      <c r="C22" s="768" t="s">
        <v>625</v>
      </c>
      <c r="D22" s="252">
        <v>242</v>
      </c>
      <c r="E22" s="252">
        <v>98633</v>
      </c>
      <c r="F22" s="252" t="s">
        <v>41</v>
      </c>
      <c r="G22" s="252" t="s">
        <v>41</v>
      </c>
      <c r="J22" s="252"/>
      <c r="K22" s="252"/>
      <c r="L22" s="252"/>
      <c r="M22" s="252"/>
    </row>
    <row r="23" spans="1:13" s="750" customFormat="1" ht="18.600000000000001" customHeight="1">
      <c r="A23" s="791" t="s">
        <v>627</v>
      </c>
      <c r="B23" s="792"/>
      <c r="C23" s="768" t="s">
        <v>625</v>
      </c>
      <c r="D23" s="252" t="s">
        <v>41</v>
      </c>
      <c r="E23" s="252" t="s">
        <v>41</v>
      </c>
      <c r="F23" s="252" t="s">
        <v>41</v>
      </c>
      <c r="G23" s="252" t="s">
        <v>41</v>
      </c>
      <c r="J23" s="252"/>
      <c r="K23" s="252"/>
      <c r="L23" s="252"/>
      <c r="M23" s="252"/>
    </row>
    <row r="24" spans="1:13" s="750" customFormat="1" ht="18.600000000000001" customHeight="1" thickBot="1">
      <c r="A24" s="793" t="s">
        <v>563</v>
      </c>
      <c r="B24" s="794"/>
      <c r="C24" s="795" t="s">
        <v>625</v>
      </c>
      <c r="D24" s="796" t="s">
        <v>41</v>
      </c>
      <c r="E24" s="252" t="s">
        <v>41</v>
      </c>
      <c r="F24" s="796" t="s">
        <v>41</v>
      </c>
      <c r="G24" s="252" t="s">
        <v>41</v>
      </c>
      <c r="J24" s="252"/>
      <c r="K24" s="252"/>
      <c r="L24" s="252"/>
      <c r="M24" s="252"/>
    </row>
    <row r="25" spans="1:13" ht="15" customHeight="1">
      <c r="A25" s="797" t="s">
        <v>578</v>
      </c>
      <c r="B25" s="797"/>
      <c r="C25" s="797"/>
      <c r="D25" s="797"/>
      <c r="E25" s="798"/>
      <c r="F25" s="797"/>
      <c r="G25" s="798"/>
    </row>
    <row r="26" spans="1:13" s="750" customFormat="1" ht="12.75" customHeight="1">
      <c r="A26" s="799"/>
    </row>
  </sheetData>
  <mergeCells count="10">
    <mergeCell ref="A11:A12"/>
    <mergeCell ref="A13:A14"/>
    <mergeCell ref="A15:A16"/>
    <mergeCell ref="A17:A18"/>
    <mergeCell ref="B3:C4"/>
    <mergeCell ref="D3:E3"/>
    <mergeCell ref="F3:G3"/>
    <mergeCell ref="A5:A6"/>
    <mergeCell ref="A7:A8"/>
    <mergeCell ref="A9:A10"/>
  </mergeCells>
  <phoneticPr fontId="4"/>
  <printOptions horizontalCentered="1"/>
  <pageMargins left="0.39370078740157483" right="0.39370078740157483" top="0.59055118110236227" bottom="0.39370078740157483" header="0.39370078740157483" footer="0.31496062992125984"/>
  <pageSetup paperSize="9" scale="90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21173-4CE6-4309-88AC-AE25C45EE35E}">
  <sheetPr>
    <tabColor rgb="FF92D050"/>
  </sheetPr>
  <dimension ref="A1:G26"/>
  <sheetViews>
    <sheetView showGridLines="0" view="pageBreakPreview" zoomScaleNormal="100" zoomScaleSheetLayoutView="100" workbookViewId="0">
      <selection activeCell="N17" sqref="N17"/>
    </sheetView>
  </sheetViews>
  <sheetFormatPr defaultColWidth="8" defaultRowHeight="12"/>
  <cols>
    <col min="1" max="1" width="11.875" style="839" customWidth="1"/>
    <col min="2" max="7" width="13.25" style="839" customWidth="1"/>
    <col min="8" max="16384" width="8" style="839"/>
  </cols>
  <sheetData>
    <row r="1" spans="1:7" s="802" customFormat="1" ht="18.75" customHeight="1">
      <c r="A1" s="800" t="s">
        <v>628</v>
      </c>
      <c r="B1" s="801"/>
      <c r="C1" s="800"/>
      <c r="D1" s="800"/>
      <c r="E1" s="801"/>
      <c r="F1" s="801"/>
      <c r="G1" s="801"/>
    </row>
    <row r="2" spans="1:7" s="802" customFormat="1" ht="22.5" customHeight="1" thickBot="1">
      <c r="A2" s="803"/>
    </row>
    <row r="3" spans="1:7" s="807" customFormat="1" ht="15" customHeight="1">
      <c r="A3" s="804" t="s">
        <v>629</v>
      </c>
      <c r="B3" s="805" t="s">
        <v>630</v>
      </c>
      <c r="C3" s="804"/>
      <c r="D3" s="805" t="s">
        <v>631</v>
      </c>
      <c r="E3" s="804"/>
      <c r="F3" s="805" t="s">
        <v>632</v>
      </c>
      <c r="G3" s="806"/>
    </row>
    <row r="4" spans="1:7" s="807" customFormat="1" ht="15" customHeight="1">
      <c r="A4" s="808"/>
      <c r="B4" s="809" t="s">
        <v>633</v>
      </c>
      <c r="C4" s="809" t="s">
        <v>634</v>
      </c>
      <c r="D4" s="809" t="s">
        <v>633</v>
      </c>
      <c r="E4" s="809" t="s">
        <v>634</v>
      </c>
      <c r="F4" s="809" t="s">
        <v>633</v>
      </c>
      <c r="G4" s="810" t="s">
        <v>634</v>
      </c>
    </row>
    <row r="5" spans="1:7" s="813" customFormat="1" ht="15" customHeight="1">
      <c r="A5" s="811"/>
      <c r="B5" s="812" t="s">
        <v>635</v>
      </c>
      <c r="C5" s="812" t="s">
        <v>636</v>
      </c>
      <c r="D5" s="812" t="s">
        <v>291</v>
      </c>
      <c r="E5" s="812" t="s">
        <v>636</v>
      </c>
      <c r="F5" s="812" t="s">
        <v>291</v>
      </c>
      <c r="G5" s="812" t="s">
        <v>636</v>
      </c>
    </row>
    <row r="6" spans="1:7" s="813" customFormat="1" ht="17.25" customHeight="1">
      <c r="A6" s="814" t="s">
        <v>637</v>
      </c>
      <c r="B6" s="815">
        <v>560358</v>
      </c>
      <c r="C6" s="816">
        <v>69.3</v>
      </c>
      <c r="D6" s="815">
        <v>429047</v>
      </c>
      <c r="E6" s="812">
        <v>67.3</v>
      </c>
      <c r="F6" s="817">
        <v>131311</v>
      </c>
      <c r="G6" s="818">
        <v>76.8</v>
      </c>
    </row>
    <row r="7" spans="1:7" s="813" customFormat="1" ht="17.25" customHeight="1">
      <c r="A7" s="814">
        <v>29</v>
      </c>
      <c r="B7" s="815">
        <v>589744</v>
      </c>
      <c r="C7" s="816">
        <v>71</v>
      </c>
      <c r="D7" s="819">
        <v>458962</v>
      </c>
      <c r="E7" s="812">
        <v>73.3</v>
      </c>
      <c r="F7" s="817">
        <v>130782</v>
      </c>
      <c r="G7" s="818">
        <v>64</v>
      </c>
    </row>
    <row r="8" spans="1:7" s="813" customFormat="1" ht="17.25" customHeight="1">
      <c r="A8" s="814">
        <v>30</v>
      </c>
      <c r="B8" s="815">
        <v>589101</v>
      </c>
      <c r="C8" s="816">
        <v>75.5</v>
      </c>
      <c r="D8" s="815">
        <v>481230</v>
      </c>
      <c r="E8" s="816">
        <v>75</v>
      </c>
      <c r="F8" s="817">
        <v>107871</v>
      </c>
      <c r="G8" s="818">
        <v>77.8</v>
      </c>
    </row>
    <row r="9" spans="1:7" s="813" customFormat="1" ht="17.25" customHeight="1">
      <c r="A9" s="814" t="s">
        <v>256</v>
      </c>
      <c r="B9" s="815">
        <v>581427</v>
      </c>
      <c r="C9" s="820">
        <v>71.5</v>
      </c>
      <c r="D9" s="815">
        <v>457041</v>
      </c>
      <c r="E9" s="816">
        <v>69.900000000000006</v>
      </c>
      <c r="F9" s="817">
        <v>124386</v>
      </c>
      <c r="G9" s="818">
        <v>78.099999999999994</v>
      </c>
    </row>
    <row r="10" spans="1:7" s="827" customFormat="1" ht="17.25" customHeight="1">
      <c r="A10" s="821" t="s">
        <v>638</v>
      </c>
      <c r="B10" s="822">
        <f>D10+F10</f>
        <v>113395</v>
      </c>
      <c r="C10" s="823">
        <v>36.6</v>
      </c>
      <c r="D10" s="822">
        <v>100060</v>
      </c>
      <c r="E10" s="824">
        <v>38</v>
      </c>
      <c r="F10" s="825">
        <v>13335</v>
      </c>
      <c r="G10" s="826">
        <v>28.7</v>
      </c>
    </row>
    <row r="11" spans="1:7" s="813" customFormat="1" ht="14.25" customHeight="1">
      <c r="A11" s="828"/>
      <c r="B11" s="829"/>
      <c r="C11" s="816"/>
      <c r="D11" s="816"/>
      <c r="E11" s="816"/>
      <c r="F11" s="815"/>
      <c r="G11" s="820"/>
    </row>
    <row r="12" spans="1:7" s="813" customFormat="1" ht="19.5" customHeight="1">
      <c r="A12" s="830" t="s">
        <v>639</v>
      </c>
      <c r="B12" s="815">
        <v>3688</v>
      </c>
      <c r="C12" s="816">
        <v>13.9</v>
      </c>
      <c r="D12" s="815">
        <v>2621</v>
      </c>
      <c r="E12" s="816">
        <v>12.4</v>
      </c>
      <c r="F12" s="817">
        <v>1067</v>
      </c>
      <c r="G12" s="831">
        <v>20.2</v>
      </c>
    </row>
    <row r="13" spans="1:7" s="813" customFormat="1" ht="19.5" customHeight="1">
      <c r="A13" s="830" t="s">
        <v>640</v>
      </c>
      <c r="B13" s="815">
        <v>2340</v>
      </c>
      <c r="C13" s="816">
        <v>21.2</v>
      </c>
      <c r="D13" s="815">
        <v>1935</v>
      </c>
      <c r="E13" s="816">
        <v>21.2</v>
      </c>
      <c r="F13" s="817">
        <v>405</v>
      </c>
      <c r="G13" s="831">
        <v>21.4</v>
      </c>
    </row>
    <row r="14" spans="1:7" s="813" customFormat="1" ht="19.5" customHeight="1">
      <c r="A14" s="830" t="s">
        <v>641</v>
      </c>
      <c r="B14" s="815">
        <v>4448</v>
      </c>
      <c r="C14" s="816">
        <v>43.7</v>
      </c>
      <c r="D14" s="815">
        <v>3630</v>
      </c>
      <c r="E14" s="816">
        <v>41.9</v>
      </c>
      <c r="F14" s="817">
        <v>818</v>
      </c>
      <c r="G14" s="831">
        <v>54.1</v>
      </c>
    </row>
    <row r="15" spans="1:7" s="813" customFormat="1" ht="19.5" customHeight="1">
      <c r="A15" s="830" t="s">
        <v>642</v>
      </c>
      <c r="B15" s="815">
        <v>8482</v>
      </c>
      <c r="C15" s="816">
        <v>36.9</v>
      </c>
      <c r="D15" s="815">
        <v>6972</v>
      </c>
      <c r="E15" s="816">
        <v>37.1</v>
      </c>
      <c r="F15" s="817">
        <v>1510</v>
      </c>
      <c r="G15" s="831">
        <v>36.299999999999997</v>
      </c>
    </row>
    <row r="16" spans="1:7" s="813" customFormat="1" ht="19.5" customHeight="1">
      <c r="A16" s="830" t="s">
        <v>643</v>
      </c>
      <c r="B16" s="815">
        <v>10659</v>
      </c>
      <c r="C16" s="816">
        <v>25.4</v>
      </c>
      <c r="D16" s="815">
        <v>9172</v>
      </c>
      <c r="E16" s="816">
        <v>27.5</v>
      </c>
      <c r="F16" s="817">
        <v>1487</v>
      </c>
      <c r="G16" s="831">
        <v>17.100000000000001</v>
      </c>
    </row>
    <row r="17" spans="1:7" s="813" customFormat="1" ht="19.5" customHeight="1">
      <c r="A17" s="830" t="s">
        <v>644</v>
      </c>
      <c r="B17" s="815">
        <v>11555</v>
      </c>
      <c r="C17" s="816">
        <v>36.200000000000003</v>
      </c>
      <c r="D17" s="815">
        <v>9593</v>
      </c>
      <c r="E17" s="816">
        <v>36</v>
      </c>
      <c r="F17" s="817">
        <v>1962</v>
      </c>
      <c r="G17" s="831">
        <v>37.1</v>
      </c>
    </row>
    <row r="18" spans="1:7" s="813" customFormat="1" ht="19.5" customHeight="1">
      <c r="A18" s="830" t="s">
        <v>645</v>
      </c>
      <c r="B18" s="815">
        <v>15217</v>
      </c>
      <c r="C18" s="816">
        <v>44.6</v>
      </c>
      <c r="D18" s="815">
        <v>13613</v>
      </c>
      <c r="E18" s="816">
        <v>46.6</v>
      </c>
      <c r="F18" s="817">
        <v>1604</v>
      </c>
      <c r="G18" s="831">
        <v>32.6</v>
      </c>
    </row>
    <row r="19" spans="1:7" s="813" customFormat="1" ht="19.5" customHeight="1">
      <c r="A19" s="830" t="s">
        <v>646</v>
      </c>
      <c r="B19" s="815">
        <v>18609</v>
      </c>
      <c r="C19" s="816">
        <v>53.8</v>
      </c>
      <c r="D19" s="815">
        <v>17411</v>
      </c>
      <c r="E19" s="816">
        <v>55.8</v>
      </c>
      <c r="F19" s="817">
        <v>1198</v>
      </c>
      <c r="G19" s="831">
        <v>35.200000000000003</v>
      </c>
    </row>
    <row r="20" spans="1:7" s="813" customFormat="1" ht="19.5" customHeight="1">
      <c r="A20" s="830" t="s">
        <v>647</v>
      </c>
      <c r="B20" s="815">
        <v>17801</v>
      </c>
      <c r="C20" s="816">
        <v>40.6</v>
      </c>
      <c r="D20" s="815">
        <v>16795</v>
      </c>
      <c r="E20" s="816">
        <v>41.9</v>
      </c>
      <c r="F20" s="817">
        <v>1006</v>
      </c>
      <c r="G20" s="831">
        <v>26.6</v>
      </c>
    </row>
    <row r="21" spans="1:7" s="813" customFormat="1" ht="19.5" customHeight="1">
      <c r="A21" s="830" t="s">
        <v>648</v>
      </c>
      <c r="B21" s="815">
        <v>8339</v>
      </c>
      <c r="C21" s="816">
        <v>29.2</v>
      </c>
      <c r="D21" s="815">
        <v>7313</v>
      </c>
      <c r="E21" s="816">
        <v>30.4</v>
      </c>
      <c r="F21" s="817">
        <v>1026</v>
      </c>
      <c r="G21" s="831">
        <v>22.6</v>
      </c>
    </row>
    <row r="22" spans="1:7" s="813" customFormat="1" ht="19.5" customHeight="1">
      <c r="A22" s="830" t="s">
        <v>649</v>
      </c>
      <c r="B22" s="829">
        <v>3870</v>
      </c>
      <c r="C22" s="816">
        <v>46.5</v>
      </c>
      <c r="D22" s="815">
        <v>3386</v>
      </c>
      <c r="E22" s="816">
        <v>49.7</v>
      </c>
      <c r="F22" s="817">
        <v>484</v>
      </c>
      <c r="G22" s="831">
        <v>32</v>
      </c>
    </row>
    <row r="23" spans="1:7" s="813" customFormat="1" ht="19.5" customHeight="1" thickBot="1">
      <c r="A23" s="832" t="s">
        <v>650</v>
      </c>
      <c r="B23" s="833">
        <v>8387</v>
      </c>
      <c r="C23" s="834">
        <v>54.1</v>
      </c>
      <c r="D23" s="835">
        <v>7619</v>
      </c>
      <c r="E23" s="834">
        <v>54.4</v>
      </c>
      <c r="F23" s="835">
        <v>768</v>
      </c>
      <c r="G23" s="836">
        <v>50.8</v>
      </c>
    </row>
    <row r="24" spans="1:7" ht="15" customHeight="1">
      <c r="A24" s="807" t="s">
        <v>651</v>
      </c>
      <c r="B24" s="837"/>
      <c r="C24" s="838"/>
      <c r="D24" s="838"/>
      <c r="E24" s="838"/>
      <c r="F24" s="838"/>
      <c r="G24" s="838"/>
    </row>
    <row r="25" spans="1:7" s="807" customFormat="1" ht="13.5" customHeight="1">
      <c r="A25" s="840"/>
      <c r="B25" s="837"/>
      <c r="C25" s="837"/>
    </row>
    <row r="26" spans="1:7">
      <c r="D26" s="838"/>
      <c r="E26" s="838"/>
      <c r="F26" s="838"/>
      <c r="G26" s="838"/>
    </row>
  </sheetData>
  <mergeCells count="4">
    <mergeCell ref="A3:A4"/>
    <mergeCell ref="B3:C3"/>
    <mergeCell ref="D3:E3"/>
    <mergeCell ref="F3:G3"/>
  </mergeCells>
  <phoneticPr fontId="4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AE5C3-0AA8-4C31-BD4A-F533FC0F3B6C}">
  <sheetPr>
    <tabColor rgb="FF92D050"/>
  </sheetPr>
  <dimension ref="A1:M51"/>
  <sheetViews>
    <sheetView showGridLines="0" view="pageBreakPreview" zoomScaleNormal="100" zoomScaleSheetLayoutView="100" workbookViewId="0">
      <selection activeCell="N43" sqref="N43"/>
    </sheetView>
  </sheetViews>
  <sheetFormatPr defaultColWidth="8" defaultRowHeight="12"/>
  <cols>
    <col min="1" max="1" width="11.625" style="802" customWidth="1"/>
    <col min="2" max="9" width="10.625" style="802" customWidth="1"/>
    <col min="10" max="13" width="11.25" style="802" customWidth="1"/>
    <col min="14" max="16384" width="8" style="802"/>
  </cols>
  <sheetData>
    <row r="1" spans="1:13" ht="18.75" customHeight="1">
      <c r="A1" s="841" t="s">
        <v>652</v>
      </c>
      <c r="B1" s="841"/>
      <c r="C1" s="841"/>
      <c r="D1" s="841"/>
      <c r="E1" s="841"/>
      <c r="F1" s="841"/>
      <c r="G1" s="841"/>
      <c r="H1" s="841"/>
      <c r="I1" s="841"/>
      <c r="J1" s="801"/>
      <c r="K1" s="801"/>
      <c r="L1" s="801"/>
      <c r="M1" s="801"/>
    </row>
    <row r="2" spans="1:13" ht="22.5" customHeight="1" thickBot="1">
      <c r="A2" s="803"/>
    </row>
    <row r="3" spans="1:13" s="807" customFormat="1" ht="15" customHeight="1">
      <c r="A3" s="804" t="s">
        <v>629</v>
      </c>
      <c r="B3" s="805" t="s">
        <v>653</v>
      </c>
      <c r="C3" s="804"/>
      <c r="D3" s="805" t="s">
        <v>654</v>
      </c>
      <c r="E3" s="804"/>
      <c r="F3" s="805" t="s">
        <v>655</v>
      </c>
      <c r="G3" s="806"/>
      <c r="H3" s="805" t="s">
        <v>656</v>
      </c>
      <c r="I3" s="806"/>
    </row>
    <row r="4" spans="1:13" s="807" customFormat="1" ht="15" customHeight="1">
      <c r="A4" s="808"/>
      <c r="B4" s="809" t="s">
        <v>633</v>
      </c>
      <c r="C4" s="809" t="s">
        <v>634</v>
      </c>
      <c r="D4" s="809" t="s">
        <v>633</v>
      </c>
      <c r="E4" s="809" t="s">
        <v>634</v>
      </c>
      <c r="F4" s="809" t="s">
        <v>633</v>
      </c>
      <c r="G4" s="810" t="s">
        <v>634</v>
      </c>
      <c r="H4" s="809" t="s">
        <v>633</v>
      </c>
      <c r="I4" s="810" t="s">
        <v>634</v>
      </c>
    </row>
    <row r="5" spans="1:13" s="813" customFormat="1" ht="17.25" customHeight="1">
      <c r="A5" s="811"/>
      <c r="B5" s="812" t="s">
        <v>635</v>
      </c>
      <c r="C5" s="812" t="s">
        <v>636</v>
      </c>
      <c r="D5" s="812" t="s">
        <v>635</v>
      </c>
      <c r="E5" s="812" t="s">
        <v>636</v>
      </c>
      <c r="F5" s="812" t="s">
        <v>635</v>
      </c>
      <c r="G5" s="812" t="s">
        <v>636</v>
      </c>
      <c r="H5" s="812" t="s">
        <v>635</v>
      </c>
      <c r="I5" s="812" t="s">
        <v>636</v>
      </c>
    </row>
    <row r="6" spans="1:13" s="813" customFormat="1" ht="17.25" customHeight="1">
      <c r="A6" s="814" t="s">
        <v>637</v>
      </c>
      <c r="B6" s="842">
        <v>100717</v>
      </c>
      <c r="C6" s="813">
        <v>82.6</v>
      </c>
      <c r="D6" s="815">
        <v>48145</v>
      </c>
      <c r="E6" s="812">
        <v>85.5</v>
      </c>
      <c r="F6" s="817" t="s">
        <v>451</v>
      </c>
      <c r="G6" s="818" t="s">
        <v>451</v>
      </c>
      <c r="H6" s="817">
        <v>52572</v>
      </c>
      <c r="I6" s="818">
        <v>80.2</v>
      </c>
    </row>
    <row r="7" spans="1:13" s="813" customFormat="1" ht="17.25" customHeight="1">
      <c r="A7" s="814">
        <v>29</v>
      </c>
      <c r="B7" s="815">
        <v>186677</v>
      </c>
      <c r="C7" s="812">
        <v>80.599999999999994</v>
      </c>
      <c r="D7" s="819">
        <v>49801</v>
      </c>
      <c r="E7" s="816">
        <v>86</v>
      </c>
      <c r="F7" s="817" t="s">
        <v>451</v>
      </c>
      <c r="G7" s="818" t="s">
        <v>451</v>
      </c>
      <c r="H7" s="817">
        <v>104919</v>
      </c>
      <c r="I7" s="818">
        <v>77.3</v>
      </c>
    </row>
    <row r="8" spans="1:13" s="813" customFormat="1" ht="17.25" customHeight="1">
      <c r="A8" s="814">
        <v>30</v>
      </c>
      <c r="B8" s="815">
        <v>229895</v>
      </c>
      <c r="C8" s="812">
        <v>79.3</v>
      </c>
      <c r="D8" s="819">
        <v>52234</v>
      </c>
      <c r="E8" s="816">
        <v>86.6</v>
      </c>
      <c r="F8" s="817" t="s">
        <v>451</v>
      </c>
      <c r="G8" s="818" t="s">
        <v>451</v>
      </c>
      <c r="H8" s="817">
        <v>125104</v>
      </c>
      <c r="I8" s="818">
        <v>78.599999999999994</v>
      </c>
    </row>
    <row r="9" spans="1:13" s="813" customFormat="1" ht="17.25" customHeight="1">
      <c r="A9" s="814" t="s">
        <v>256</v>
      </c>
      <c r="B9" s="815">
        <v>148732</v>
      </c>
      <c r="C9" s="812">
        <v>71.2</v>
      </c>
      <c r="D9" s="819">
        <v>55674</v>
      </c>
      <c r="E9" s="816">
        <v>83.3</v>
      </c>
      <c r="F9" s="817">
        <v>10103</v>
      </c>
      <c r="G9" s="818">
        <v>66.2</v>
      </c>
      <c r="H9" s="817">
        <v>34841</v>
      </c>
      <c r="I9" s="818">
        <v>66.8</v>
      </c>
    </row>
    <row r="10" spans="1:13" s="827" customFormat="1" ht="17.25" customHeight="1">
      <c r="A10" s="814" t="s">
        <v>638</v>
      </c>
      <c r="B10" s="822" t="s">
        <v>451</v>
      </c>
      <c r="C10" s="843" t="s">
        <v>451</v>
      </c>
      <c r="D10" s="844" t="s">
        <v>451</v>
      </c>
      <c r="E10" s="824" t="s">
        <v>451</v>
      </c>
      <c r="F10" s="825" t="s">
        <v>451</v>
      </c>
      <c r="G10" s="826" t="s">
        <v>451</v>
      </c>
      <c r="H10" s="825" t="s">
        <v>451</v>
      </c>
      <c r="I10" s="826" t="s">
        <v>451</v>
      </c>
    </row>
    <row r="11" spans="1:13" s="813" customFormat="1" ht="17.25" customHeight="1">
      <c r="A11" s="828"/>
      <c r="B11" s="829"/>
      <c r="C11" s="816"/>
      <c r="D11" s="816"/>
      <c r="E11" s="816"/>
      <c r="F11" s="815"/>
      <c r="G11" s="820"/>
      <c r="H11" s="815"/>
      <c r="I11" s="820"/>
    </row>
    <row r="12" spans="1:13" s="813" customFormat="1" ht="17.25" customHeight="1">
      <c r="A12" s="830" t="s">
        <v>639</v>
      </c>
      <c r="B12" s="815" t="s">
        <v>451</v>
      </c>
      <c r="C12" s="816" t="s">
        <v>451</v>
      </c>
      <c r="D12" s="815" t="s">
        <v>451</v>
      </c>
      <c r="E12" s="816" t="s">
        <v>451</v>
      </c>
      <c r="F12" s="817" t="s">
        <v>451</v>
      </c>
      <c r="G12" s="817" t="s">
        <v>451</v>
      </c>
      <c r="H12" s="817" t="s">
        <v>451</v>
      </c>
      <c r="I12" s="818" t="s">
        <v>451</v>
      </c>
    </row>
    <row r="13" spans="1:13" s="813" customFormat="1" ht="17.25" customHeight="1">
      <c r="A13" s="830" t="s">
        <v>640</v>
      </c>
      <c r="B13" s="815" t="s">
        <v>451</v>
      </c>
      <c r="C13" s="816" t="s">
        <v>451</v>
      </c>
      <c r="D13" s="815" t="s">
        <v>451</v>
      </c>
      <c r="E13" s="816" t="s">
        <v>451</v>
      </c>
      <c r="F13" s="817" t="s">
        <v>451</v>
      </c>
      <c r="G13" s="817" t="s">
        <v>451</v>
      </c>
      <c r="H13" s="817" t="s">
        <v>451</v>
      </c>
      <c r="I13" s="818" t="s">
        <v>451</v>
      </c>
    </row>
    <row r="14" spans="1:13" s="813" customFormat="1" ht="17.25" customHeight="1">
      <c r="A14" s="830" t="s">
        <v>641</v>
      </c>
      <c r="B14" s="815" t="s">
        <v>451</v>
      </c>
      <c r="C14" s="816" t="s">
        <v>451</v>
      </c>
      <c r="D14" s="815" t="s">
        <v>451</v>
      </c>
      <c r="E14" s="816" t="s">
        <v>451</v>
      </c>
      <c r="F14" s="817" t="s">
        <v>451</v>
      </c>
      <c r="G14" s="817" t="s">
        <v>451</v>
      </c>
      <c r="H14" s="817" t="s">
        <v>451</v>
      </c>
      <c r="I14" s="818" t="s">
        <v>451</v>
      </c>
    </row>
    <row r="15" spans="1:13" s="813" customFormat="1" ht="17.25" customHeight="1">
      <c r="A15" s="830" t="s">
        <v>642</v>
      </c>
      <c r="B15" s="815" t="s">
        <v>451</v>
      </c>
      <c r="C15" s="816" t="s">
        <v>451</v>
      </c>
      <c r="D15" s="815" t="s">
        <v>451</v>
      </c>
      <c r="E15" s="816" t="s">
        <v>451</v>
      </c>
      <c r="F15" s="817" t="s">
        <v>451</v>
      </c>
      <c r="G15" s="817" t="s">
        <v>451</v>
      </c>
      <c r="H15" s="817" t="s">
        <v>451</v>
      </c>
      <c r="I15" s="818" t="s">
        <v>451</v>
      </c>
    </row>
    <row r="16" spans="1:13" s="813" customFormat="1" ht="17.25" customHeight="1">
      <c r="A16" s="830" t="s">
        <v>643</v>
      </c>
      <c r="B16" s="815" t="s">
        <v>451</v>
      </c>
      <c r="C16" s="816" t="s">
        <v>451</v>
      </c>
      <c r="D16" s="815" t="s">
        <v>451</v>
      </c>
      <c r="E16" s="816" t="s">
        <v>451</v>
      </c>
      <c r="F16" s="817" t="s">
        <v>451</v>
      </c>
      <c r="G16" s="817" t="s">
        <v>451</v>
      </c>
      <c r="H16" s="817" t="s">
        <v>451</v>
      </c>
      <c r="I16" s="818" t="s">
        <v>451</v>
      </c>
    </row>
    <row r="17" spans="1:13" s="813" customFormat="1" ht="17.25" customHeight="1">
      <c r="A17" s="830" t="s">
        <v>644</v>
      </c>
      <c r="B17" s="815" t="s">
        <v>451</v>
      </c>
      <c r="C17" s="816" t="s">
        <v>451</v>
      </c>
      <c r="D17" s="815" t="s">
        <v>451</v>
      </c>
      <c r="E17" s="816" t="s">
        <v>451</v>
      </c>
      <c r="F17" s="817" t="s">
        <v>451</v>
      </c>
      <c r="G17" s="817" t="s">
        <v>451</v>
      </c>
      <c r="H17" s="817" t="s">
        <v>451</v>
      </c>
      <c r="I17" s="817" t="s">
        <v>451</v>
      </c>
    </row>
    <row r="18" spans="1:13" s="813" customFormat="1" ht="17.25" customHeight="1">
      <c r="A18" s="830" t="s">
        <v>657</v>
      </c>
      <c r="B18" s="815" t="s">
        <v>451</v>
      </c>
      <c r="C18" s="816" t="s">
        <v>451</v>
      </c>
      <c r="D18" s="815" t="s">
        <v>451</v>
      </c>
      <c r="E18" s="816" t="s">
        <v>451</v>
      </c>
      <c r="F18" s="817" t="s">
        <v>451</v>
      </c>
      <c r="G18" s="818" t="s">
        <v>451</v>
      </c>
      <c r="H18" s="817" t="s">
        <v>451</v>
      </c>
      <c r="I18" s="817" t="s">
        <v>451</v>
      </c>
    </row>
    <row r="19" spans="1:13" s="813" customFormat="1" ht="17.25" customHeight="1">
      <c r="A19" s="830" t="s">
        <v>658</v>
      </c>
      <c r="B19" s="815" t="s">
        <v>451</v>
      </c>
      <c r="C19" s="816" t="s">
        <v>451</v>
      </c>
      <c r="D19" s="815" t="s">
        <v>451</v>
      </c>
      <c r="E19" s="816" t="s">
        <v>451</v>
      </c>
      <c r="F19" s="817" t="s">
        <v>451</v>
      </c>
      <c r="G19" s="818" t="s">
        <v>451</v>
      </c>
      <c r="H19" s="817" t="s">
        <v>451</v>
      </c>
      <c r="I19" s="817" t="s">
        <v>451</v>
      </c>
    </row>
    <row r="20" spans="1:13" s="813" customFormat="1" ht="17.25" customHeight="1">
      <c r="A20" s="830" t="s">
        <v>647</v>
      </c>
      <c r="B20" s="815" t="s">
        <v>451</v>
      </c>
      <c r="C20" s="816" t="s">
        <v>451</v>
      </c>
      <c r="D20" s="815" t="s">
        <v>451</v>
      </c>
      <c r="E20" s="816" t="s">
        <v>451</v>
      </c>
      <c r="F20" s="817" t="s">
        <v>451</v>
      </c>
      <c r="G20" s="818" t="s">
        <v>451</v>
      </c>
      <c r="H20" s="817" t="s">
        <v>451</v>
      </c>
      <c r="I20" s="817" t="s">
        <v>451</v>
      </c>
    </row>
    <row r="21" spans="1:13" s="813" customFormat="1" ht="17.25" customHeight="1">
      <c r="A21" s="830" t="s">
        <v>648</v>
      </c>
      <c r="B21" s="815" t="s">
        <v>451</v>
      </c>
      <c r="C21" s="816" t="s">
        <v>451</v>
      </c>
      <c r="D21" s="815" t="s">
        <v>451</v>
      </c>
      <c r="E21" s="816" t="s">
        <v>451</v>
      </c>
      <c r="F21" s="817" t="s">
        <v>451</v>
      </c>
      <c r="G21" s="818" t="s">
        <v>451</v>
      </c>
      <c r="H21" s="817" t="s">
        <v>451</v>
      </c>
      <c r="I21" s="817" t="s">
        <v>451</v>
      </c>
    </row>
    <row r="22" spans="1:13" s="813" customFormat="1" ht="17.25" customHeight="1">
      <c r="A22" s="830" t="s">
        <v>649</v>
      </c>
      <c r="B22" s="829" t="s">
        <v>451</v>
      </c>
      <c r="C22" s="816" t="s">
        <v>451</v>
      </c>
      <c r="D22" s="815" t="s">
        <v>451</v>
      </c>
      <c r="E22" s="816" t="s">
        <v>451</v>
      </c>
      <c r="F22" s="817" t="s">
        <v>451</v>
      </c>
      <c r="G22" s="818" t="s">
        <v>451</v>
      </c>
      <c r="H22" s="817" t="s">
        <v>451</v>
      </c>
      <c r="I22" s="817" t="s">
        <v>451</v>
      </c>
    </row>
    <row r="23" spans="1:13" s="813" customFormat="1" ht="17.25" customHeight="1" thickBot="1">
      <c r="A23" s="832" t="s">
        <v>650</v>
      </c>
      <c r="B23" s="845" t="s">
        <v>451</v>
      </c>
      <c r="C23" s="816" t="s">
        <v>451</v>
      </c>
      <c r="D23" s="817" t="s">
        <v>451</v>
      </c>
      <c r="E23" s="816" t="s">
        <v>451</v>
      </c>
      <c r="F23" s="817" t="s">
        <v>451</v>
      </c>
      <c r="G23" s="818" t="s">
        <v>451</v>
      </c>
      <c r="H23" s="817" t="s">
        <v>451</v>
      </c>
      <c r="I23" s="817" t="s">
        <v>451</v>
      </c>
    </row>
    <row r="24" spans="1:13" s="813" customFormat="1" ht="19.5" customHeight="1" thickTop="1">
      <c r="A24" s="846" t="s">
        <v>629</v>
      </c>
      <c r="B24" s="847" t="s">
        <v>659</v>
      </c>
      <c r="C24" s="848"/>
      <c r="D24" s="847" t="s">
        <v>660</v>
      </c>
      <c r="E24" s="848"/>
      <c r="F24" s="849" t="s">
        <v>661</v>
      </c>
      <c r="G24" s="850"/>
      <c r="H24" s="850"/>
      <c r="I24" s="850"/>
      <c r="J24" s="817"/>
      <c r="K24" s="818"/>
      <c r="L24" s="817"/>
      <c r="M24" s="818"/>
    </row>
    <row r="25" spans="1:13" s="813" customFormat="1" ht="19.5" customHeight="1">
      <c r="A25" s="808"/>
      <c r="B25" s="809" t="s">
        <v>633</v>
      </c>
      <c r="C25" s="810" t="s">
        <v>634</v>
      </c>
      <c r="D25" s="809" t="s">
        <v>633</v>
      </c>
      <c r="E25" s="810" t="s">
        <v>634</v>
      </c>
      <c r="F25" s="809" t="s">
        <v>633</v>
      </c>
      <c r="G25" s="810" t="s">
        <v>634</v>
      </c>
      <c r="H25" s="851"/>
      <c r="I25" s="851"/>
      <c r="J25" s="817"/>
      <c r="K25" s="818"/>
      <c r="L25" s="817"/>
      <c r="M25" s="818"/>
    </row>
    <row r="26" spans="1:13" s="813" customFormat="1" ht="17.25" customHeight="1">
      <c r="A26" s="811"/>
      <c r="B26" s="812" t="s">
        <v>635</v>
      </c>
      <c r="C26" s="812" t="s">
        <v>662</v>
      </c>
      <c r="D26" s="812" t="s">
        <v>635</v>
      </c>
      <c r="E26" s="812" t="s">
        <v>662</v>
      </c>
      <c r="F26" s="812" t="s">
        <v>635</v>
      </c>
      <c r="G26" s="812" t="s">
        <v>662</v>
      </c>
      <c r="H26" s="812"/>
      <c r="I26" s="812"/>
      <c r="J26" s="817"/>
      <c r="K26" s="818"/>
      <c r="L26" s="817"/>
      <c r="M26" s="818"/>
    </row>
    <row r="27" spans="1:13" s="813" customFormat="1" ht="17.25" customHeight="1">
      <c r="A27" s="814" t="s">
        <v>637</v>
      </c>
      <c r="B27" s="817" t="s">
        <v>565</v>
      </c>
      <c r="C27" s="817" t="s">
        <v>565</v>
      </c>
      <c r="D27" s="817" t="s">
        <v>565</v>
      </c>
      <c r="E27" s="817" t="s">
        <v>565</v>
      </c>
      <c r="F27" s="817" t="s">
        <v>565</v>
      </c>
      <c r="G27" s="818" t="s">
        <v>565</v>
      </c>
      <c r="H27" s="817"/>
      <c r="I27" s="818"/>
      <c r="J27" s="817"/>
      <c r="K27" s="818"/>
      <c r="L27" s="817"/>
      <c r="M27" s="818"/>
    </row>
    <row r="28" spans="1:13" s="813" customFormat="1" ht="17.25" customHeight="1">
      <c r="A28" s="814">
        <v>29</v>
      </c>
      <c r="B28" s="817" t="s">
        <v>565</v>
      </c>
      <c r="C28" s="817" t="s">
        <v>565</v>
      </c>
      <c r="D28" s="817" t="s">
        <v>565</v>
      </c>
      <c r="E28" s="817" t="s">
        <v>565</v>
      </c>
      <c r="F28" s="817">
        <v>31957</v>
      </c>
      <c r="G28" s="818">
        <v>84.2</v>
      </c>
      <c r="H28" s="817"/>
      <c r="I28" s="818"/>
      <c r="J28" s="817"/>
      <c r="K28" s="818"/>
      <c r="L28" s="817"/>
      <c r="M28" s="818"/>
    </row>
    <row r="29" spans="1:13" s="813" customFormat="1" ht="17.25" customHeight="1">
      <c r="A29" s="814">
        <v>30</v>
      </c>
      <c r="B29" s="817">
        <v>14484</v>
      </c>
      <c r="C29" s="818">
        <v>67.3</v>
      </c>
      <c r="D29" s="817">
        <v>5230</v>
      </c>
      <c r="E29" s="818">
        <v>47.8</v>
      </c>
      <c r="F29" s="817">
        <v>32843</v>
      </c>
      <c r="G29" s="818">
        <v>86.9</v>
      </c>
      <c r="H29" s="817"/>
      <c r="I29" s="818"/>
      <c r="J29" s="817"/>
      <c r="K29" s="818"/>
      <c r="L29" s="817"/>
      <c r="M29" s="818"/>
    </row>
    <row r="30" spans="1:13" s="813" customFormat="1" ht="17.25" customHeight="1">
      <c r="A30" s="814" t="s">
        <v>256</v>
      </c>
      <c r="B30" s="817">
        <v>15320</v>
      </c>
      <c r="C30" s="818">
        <v>53.3</v>
      </c>
      <c r="D30" s="817">
        <v>5428</v>
      </c>
      <c r="E30" s="818">
        <v>45.6</v>
      </c>
      <c r="F30" s="817">
        <v>27366</v>
      </c>
      <c r="G30" s="818">
        <v>80</v>
      </c>
      <c r="H30" s="817"/>
      <c r="I30" s="818"/>
      <c r="J30" s="817"/>
      <c r="K30" s="818"/>
      <c r="L30" s="817"/>
      <c r="M30" s="818"/>
    </row>
    <row r="31" spans="1:13" s="813" customFormat="1" ht="17.25" customHeight="1">
      <c r="A31" s="821" t="s">
        <v>638</v>
      </c>
      <c r="B31" s="825" t="s">
        <v>451</v>
      </c>
      <c r="C31" s="826" t="s">
        <v>451</v>
      </c>
      <c r="D31" s="825" t="s">
        <v>451</v>
      </c>
      <c r="E31" s="826" t="s">
        <v>451</v>
      </c>
      <c r="F31" s="825" t="s">
        <v>451</v>
      </c>
      <c r="G31" s="826" t="s">
        <v>451</v>
      </c>
      <c r="H31" s="825"/>
      <c r="I31" s="826"/>
      <c r="J31" s="817"/>
      <c r="K31" s="818"/>
      <c r="L31" s="817"/>
      <c r="M31" s="818"/>
    </row>
    <row r="32" spans="1:13" s="813" customFormat="1" ht="17.25" customHeight="1">
      <c r="A32" s="830"/>
      <c r="B32" s="852"/>
      <c r="C32" s="820"/>
      <c r="D32" s="852"/>
      <c r="E32" s="820"/>
      <c r="F32" s="815"/>
      <c r="G32" s="820"/>
      <c r="H32" s="815"/>
      <c r="I32" s="820"/>
      <c r="J32" s="817"/>
      <c r="K32" s="818"/>
      <c r="L32" s="817"/>
      <c r="M32" s="818"/>
    </row>
    <row r="33" spans="1:13" s="813" customFormat="1" ht="17.25" customHeight="1">
      <c r="A33" s="830" t="s">
        <v>639</v>
      </c>
      <c r="B33" s="817" t="s">
        <v>451</v>
      </c>
      <c r="C33" s="818" t="s">
        <v>451</v>
      </c>
      <c r="D33" s="817" t="s">
        <v>451</v>
      </c>
      <c r="E33" s="818" t="s">
        <v>451</v>
      </c>
      <c r="F33" s="817" t="s">
        <v>451</v>
      </c>
      <c r="G33" s="818" t="s">
        <v>451</v>
      </c>
      <c r="H33" s="817"/>
      <c r="I33" s="818"/>
      <c r="J33" s="817"/>
      <c r="K33" s="818"/>
      <c r="L33" s="817"/>
      <c r="M33" s="818"/>
    </row>
    <row r="34" spans="1:13" s="813" customFormat="1" ht="17.25" customHeight="1">
      <c r="A34" s="830" t="s">
        <v>663</v>
      </c>
      <c r="B34" s="817" t="s">
        <v>451</v>
      </c>
      <c r="C34" s="818" t="s">
        <v>451</v>
      </c>
      <c r="D34" s="817" t="s">
        <v>451</v>
      </c>
      <c r="E34" s="818" t="s">
        <v>451</v>
      </c>
      <c r="F34" s="817" t="s">
        <v>451</v>
      </c>
      <c r="G34" s="818" t="s">
        <v>451</v>
      </c>
      <c r="H34" s="817"/>
      <c r="I34" s="818"/>
      <c r="J34" s="817"/>
      <c r="K34" s="818"/>
      <c r="L34" s="817"/>
      <c r="M34" s="818"/>
    </row>
    <row r="35" spans="1:13" s="813" customFormat="1" ht="17.25" customHeight="1">
      <c r="A35" s="830" t="s">
        <v>641</v>
      </c>
      <c r="B35" s="817" t="s">
        <v>451</v>
      </c>
      <c r="C35" s="818" t="s">
        <v>451</v>
      </c>
      <c r="D35" s="817" t="s">
        <v>451</v>
      </c>
      <c r="E35" s="817" t="s">
        <v>451</v>
      </c>
      <c r="F35" s="817" t="s">
        <v>451</v>
      </c>
      <c r="G35" s="818" t="s">
        <v>451</v>
      </c>
      <c r="H35" s="817"/>
      <c r="I35" s="818"/>
      <c r="J35" s="817"/>
      <c r="K35" s="818"/>
      <c r="L35" s="817"/>
      <c r="M35" s="818"/>
    </row>
    <row r="36" spans="1:13" s="813" customFormat="1" ht="17.25" customHeight="1">
      <c r="A36" s="830" t="s">
        <v>642</v>
      </c>
      <c r="B36" s="817" t="s">
        <v>451</v>
      </c>
      <c r="C36" s="818" t="s">
        <v>451</v>
      </c>
      <c r="D36" s="817" t="s">
        <v>451</v>
      </c>
      <c r="E36" s="817" t="s">
        <v>451</v>
      </c>
      <c r="F36" s="817" t="s">
        <v>451</v>
      </c>
      <c r="G36" s="818" t="s">
        <v>451</v>
      </c>
      <c r="H36" s="817"/>
      <c r="I36" s="818"/>
      <c r="J36" s="817"/>
      <c r="K36" s="818"/>
      <c r="L36" s="817"/>
      <c r="M36" s="818"/>
    </row>
    <row r="37" spans="1:13" s="813" customFormat="1" ht="17.25" customHeight="1">
      <c r="A37" s="830" t="s">
        <v>643</v>
      </c>
      <c r="B37" s="817" t="s">
        <v>451</v>
      </c>
      <c r="C37" s="818" t="s">
        <v>451</v>
      </c>
      <c r="D37" s="817" t="s">
        <v>451</v>
      </c>
      <c r="E37" s="817" t="s">
        <v>451</v>
      </c>
      <c r="F37" s="817" t="s">
        <v>451</v>
      </c>
      <c r="G37" s="818" t="s">
        <v>451</v>
      </c>
      <c r="H37" s="817"/>
      <c r="I37" s="818"/>
      <c r="J37" s="817"/>
      <c r="K37" s="818"/>
      <c r="L37" s="817"/>
      <c r="M37" s="818"/>
    </row>
    <row r="38" spans="1:13" s="813" customFormat="1" ht="17.25" customHeight="1">
      <c r="A38" s="830" t="s">
        <v>644</v>
      </c>
      <c r="B38" s="817" t="s">
        <v>451</v>
      </c>
      <c r="C38" s="817" t="s">
        <v>451</v>
      </c>
      <c r="D38" s="817" t="s">
        <v>451</v>
      </c>
      <c r="E38" s="817" t="s">
        <v>451</v>
      </c>
      <c r="F38" s="817" t="s">
        <v>451</v>
      </c>
      <c r="G38" s="818" t="s">
        <v>451</v>
      </c>
      <c r="H38" s="817"/>
      <c r="I38" s="818"/>
      <c r="J38" s="817"/>
      <c r="K38" s="818"/>
      <c r="L38" s="817"/>
      <c r="M38" s="818"/>
    </row>
    <row r="39" spans="1:13" s="813" customFormat="1" ht="17.25" customHeight="1">
      <c r="A39" s="830" t="s">
        <v>645</v>
      </c>
      <c r="B39" s="817" t="s">
        <v>451</v>
      </c>
      <c r="C39" s="817" t="s">
        <v>451</v>
      </c>
      <c r="D39" s="817" t="s">
        <v>451</v>
      </c>
      <c r="E39" s="817" t="s">
        <v>451</v>
      </c>
      <c r="F39" s="817" t="s">
        <v>451</v>
      </c>
      <c r="G39" s="818" t="s">
        <v>451</v>
      </c>
      <c r="H39" s="817"/>
      <c r="I39" s="818"/>
      <c r="J39" s="817"/>
      <c r="K39" s="818"/>
      <c r="L39" s="817"/>
      <c r="M39" s="818"/>
    </row>
    <row r="40" spans="1:13" s="813" customFormat="1" ht="17.25" customHeight="1">
      <c r="A40" s="830" t="s">
        <v>646</v>
      </c>
      <c r="B40" s="817" t="s">
        <v>451</v>
      </c>
      <c r="C40" s="817" t="s">
        <v>451</v>
      </c>
      <c r="D40" s="817" t="s">
        <v>451</v>
      </c>
      <c r="E40" s="817" t="s">
        <v>451</v>
      </c>
      <c r="F40" s="817" t="s">
        <v>451</v>
      </c>
      <c r="G40" s="818" t="s">
        <v>451</v>
      </c>
      <c r="H40" s="817"/>
      <c r="I40" s="818"/>
      <c r="J40" s="817"/>
      <c r="K40" s="818"/>
      <c r="L40" s="817"/>
      <c r="M40" s="818"/>
    </row>
    <row r="41" spans="1:13" s="813" customFormat="1" ht="17.25" customHeight="1">
      <c r="A41" s="830" t="s">
        <v>647</v>
      </c>
      <c r="B41" s="817" t="s">
        <v>451</v>
      </c>
      <c r="C41" s="818" t="s">
        <v>451</v>
      </c>
      <c r="D41" s="817" t="s">
        <v>451</v>
      </c>
      <c r="E41" s="818" t="s">
        <v>451</v>
      </c>
      <c r="F41" s="817" t="s">
        <v>451</v>
      </c>
      <c r="G41" s="818" t="s">
        <v>451</v>
      </c>
      <c r="H41" s="817"/>
      <c r="I41" s="818"/>
      <c r="J41" s="817"/>
      <c r="K41" s="818"/>
      <c r="L41" s="817"/>
      <c r="M41" s="818"/>
    </row>
    <row r="42" spans="1:13" s="813" customFormat="1" ht="17.25" customHeight="1">
      <c r="A42" s="830" t="s">
        <v>648</v>
      </c>
      <c r="B42" s="817" t="s">
        <v>451</v>
      </c>
      <c r="C42" s="818" t="s">
        <v>451</v>
      </c>
      <c r="D42" s="817" t="s">
        <v>451</v>
      </c>
      <c r="E42" s="818" t="s">
        <v>451</v>
      </c>
      <c r="F42" s="817" t="s">
        <v>451</v>
      </c>
      <c r="G42" s="818" t="s">
        <v>451</v>
      </c>
      <c r="H42" s="817"/>
      <c r="I42" s="818"/>
      <c r="J42" s="817"/>
      <c r="K42" s="818"/>
      <c r="L42" s="817"/>
      <c r="M42" s="818"/>
    </row>
    <row r="43" spans="1:13" s="813" customFormat="1" ht="17.25" customHeight="1">
      <c r="A43" s="830" t="s">
        <v>649</v>
      </c>
      <c r="B43" s="817" t="s">
        <v>451</v>
      </c>
      <c r="C43" s="818" t="s">
        <v>451</v>
      </c>
      <c r="D43" s="817" t="s">
        <v>451</v>
      </c>
      <c r="E43" s="818" t="s">
        <v>451</v>
      </c>
      <c r="F43" s="817" t="s">
        <v>451</v>
      </c>
      <c r="G43" s="818" t="s">
        <v>451</v>
      </c>
      <c r="H43" s="817"/>
      <c r="I43" s="818"/>
      <c r="J43" s="817"/>
      <c r="K43" s="818"/>
      <c r="L43" s="817"/>
      <c r="M43" s="818"/>
    </row>
    <row r="44" spans="1:13" s="813" customFormat="1" ht="17.25" customHeight="1" thickBot="1">
      <c r="A44" s="832" t="s">
        <v>650</v>
      </c>
      <c r="B44" s="835" t="s">
        <v>565</v>
      </c>
      <c r="C44" s="836" t="s">
        <v>565</v>
      </c>
      <c r="D44" s="835" t="s">
        <v>565</v>
      </c>
      <c r="E44" s="836" t="s">
        <v>565</v>
      </c>
      <c r="F44" s="835" t="s">
        <v>451</v>
      </c>
      <c r="G44" s="836" t="s">
        <v>451</v>
      </c>
      <c r="H44" s="817"/>
      <c r="I44" s="818"/>
      <c r="J44" s="817"/>
      <c r="K44" s="818"/>
      <c r="L44" s="817"/>
      <c r="M44" s="818"/>
    </row>
    <row r="45" spans="1:13" s="839" customFormat="1" ht="15" customHeight="1">
      <c r="A45" s="807" t="s">
        <v>651</v>
      </c>
      <c r="B45" s="837"/>
      <c r="C45" s="838"/>
      <c r="D45" s="838"/>
      <c r="E45" s="838"/>
      <c r="F45" s="838"/>
      <c r="G45" s="838"/>
      <c r="H45" s="838"/>
      <c r="I45" s="838"/>
      <c r="J45" s="838"/>
      <c r="K45" s="838"/>
      <c r="L45" s="838"/>
      <c r="M45" s="838"/>
    </row>
    <row r="46" spans="1:13" s="840" customFormat="1" ht="12.75" customHeight="1">
      <c r="A46" s="840" t="s">
        <v>664</v>
      </c>
      <c r="B46" s="853"/>
      <c r="C46" s="853"/>
    </row>
    <row r="47" spans="1:13" s="840" customFormat="1" ht="12.75" customHeight="1">
      <c r="A47" s="840" t="s">
        <v>665</v>
      </c>
      <c r="B47" s="853"/>
      <c r="C47" s="853"/>
    </row>
    <row r="48" spans="1:13" s="840" customFormat="1" ht="12.75" customHeight="1">
      <c r="A48" s="840" t="s">
        <v>666</v>
      </c>
      <c r="D48" s="853"/>
      <c r="E48" s="853"/>
      <c r="F48" s="853"/>
      <c r="G48" s="853"/>
      <c r="H48" s="853"/>
      <c r="I48" s="853"/>
      <c r="J48" s="853"/>
      <c r="K48" s="853"/>
      <c r="L48" s="853"/>
      <c r="M48" s="853"/>
    </row>
    <row r="49" spans="1:1" s="839" customFormat="1" ht="12.75" customHeight="1">
      <c r="A49" s="840" t="s">
        <v>667</v>
      </c>
    </row>
    <row r="50" spans="1:1" s="839" customFormat="1" ht="12.75" customHeight="1">
      <c r="A50" s="840" t="s">
        <v>668</v>
      </c>
    </row>
    <row r="51" spans="1:1" s="839" customFormat="1" ht="12.75" customHeight="1">
      <c r="A51" s="840" t="s">
        <v>669</v>
      </c>
    </row>
  </sheetData>
  <mergeCells count="11">
    <mergeCell ref="A24:A25"/>
    <mergeCell ref="B24:C24"/>
    <mergeCell ref="D24:E24"/>
    <mergeCell ref="F24:G24"/>
    <mergeCell ref="H24:I24"/>
    <mergeCell ref="A1:I1"/>
    <mergeCell ref="A3:A4"/>
    <mergeCell ref="B3:C3"/>
    <mergeCell ref="D3:E3"/>
    <mergeCell ref="F3:G3"/>
    <mergeCell ref="H3:I3"/>
  </mergeCells>
  <phoneticPr fontId="4"/>
  <printOptions horizontalCentered="1"/>
  <pageMargins left="0.39370078740157483" right="0.39370078740157483" top="0.59055118110236227" bottom="0.39370078740157483" header="0.39370078740157483" footer="0.31496062992125984"/>
  <pageSetup paperSize="9" scale="9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62B8B-A4E6-49EC-A859-90C5040B76A8}">
  <sheetPr>
    <tabColor rgb="FF92D050"/>
  </sheetPr>
  <dimension ref="A1:L12"/>
  <sheetViews>
    <sheetView showGridLines="0" view="pageBreakPreview" zoomScaleNormal="100" zoomScaleSheetLayoutView="100" workbookViewId="0">
      <selection activeCell="G16" sqref="G16"/>
    </sheetView>
  </sheetViews>
  <sheetFormatPr defaultColWidth="8" defaultRowHeight="12"/>
  <cols>
    <col min="1" max="1" width="12.875" style="856" customWidth="1"/>
    <col min="2" max="7" width="13.875" style="856" customWidth="1"/>
    <col min="8" max="11" width="7.875" style="856" customWidth="1"/>
    <col min="12" max="16384" width="8" style="856"/>
  </cols>
  <sheetData>
    <row r="1" spans="1:12" ht="18.75" customHeight="1">
      <c r="A1" s="854" t="s">
        <v>670</v>
      </c>
      <c r="B1" s="854"/>
      <c r="C1" s="854"/>
      <c r="D1" s="854"/>
      <c r="E1" s="854"/>
      <c r="F1" s="854"/>
      <c r="G1" s="854"/>
      <c r="H1" s="855"/>
      <c r="I1" s="855"/>
      <c r="J1" s="855"/>
      <c r="K1" s="855"/>
    </row>
    <row r="2" spans="1:12" ht="22.5" customHeight="1" thickBot="1">
      <c r="E2" s="857"/>
      <c r="G2" s="858" t="s">
        <v>671</v>
      </c>
    </row>
    <row r="3" spans="1:12" ht="33.75" customHeight="1">
      <c r="A3" s="859"/>
      <c r="B3" s="860" t="s">
        <v>672</v>
      </c>
      <c r="C3" s="860"/>
      <c r="D3" s="860"/>
      <c r="E3" s="860"/>
      <c r="F3" s="860"/>
      <c r="G3" s="860"/>
      <c r="H3" s="861"/>
      <c r="I3" s="861"/>
      <c r="J3" s="861"/>
      <c r="K3" s="861"/>
    </row>
    <row r="4" spans="1:12" s="868" customFormat="1" ht="33.75" customHeight="1">
      <c r="A4" s="862" t="s">
        <v>673</v>
      </c>
      <c r="B4" s="863" t="s">
        <v>674</v>
      </c>
      <c r="C4" s="863" t="s">
        <v>675</v>
      </c>
      <c r="D4" s="863" t="s">
        <v>676</v>
      </c>
      <c r="E4" s="863"/>
      <c r="F4" s="863" t="s">
        <v>677</v>
      </c>
      <c r="G4" s="864" t="s">
        <v>678</v>
      </c>
      <c r="H4" s="865"/>
      <c r="I4" s="865"/>
      <c r="J4" s="866"/>
      <c r="K4" s="867"/>
    </row>
    <row r="5" spans="1:12" s="868" customFormat="1" ht="33.75" customHeight="1">
      <c r="A5" s="869"/>
      <c r="B5" s="870"/>
      <c r="C5" s="870"/>
      <c r="D5" s="871" t="s">
        <v>679</v>
      </c>
      <c r="E5" s="871" t="s">
        <v>680</v>
      </c>
      <c r="F5" s="870"/>
      <c r="G5" s="872"/>
      <c r="H5" s="865"/>
      <c r="I5" s="865"/>
      <c r="J5" s="873"/>
      <c r="K5" s="873"/>
    </row>
    <row r="6" spans="1:12" ht="33.75" customHeight="1">
      <c r="A6" s="874" t="s">
        <v>256</v>
      </c>
      <c r="B6" s="875">
        <v>58749</v>
      </c>
      <c r="C6" s="876" t="s">
        <v>681</v>
      </c>
      <c r="D6" s="876" t="s">
        <v>681</v>
      </c>
      <c r="E6" s="876" t="s">
        <v>681</v>
      </c>
      <c r="F6" s="876" t="s">
        <v>681</v>
      </c>
      <c r="G6" s="876" t="s">
        <v>681</v>
      </c>
      <c r="H6" s="877"/>
      <c r="I6" s="877"/>
      <c r="J6" s="877"/>
      <c r="K6" s="877"/>
      <c r="L6" s="878"/>
    </row>
    <row r="7" spans="1:12" ht="20.25" customHeight="1" thickBot="1">
      <c r="A7" s="879" t="s">
        <v>638</v>
      </c>
      <c r="B7" s="880">
        <v>55451</v>
      </c>
      <c r="C7" s="881" t="s">
        <v>681</v>
      </c>
      <c r="D7" s="881" t="s">
        <v>681</v>
      </c>
      <c r="E7" s="881" t="s">
        <v>681</v>
      </c>
      <c r="F7" s="881" t="s">
        <v>681</v>
      </c>
      <c r="G7" s="881" t="s">
        <v>681</v>
      </c>
      <c r="H7" s="877"/>
      <c r="I7" s="877"/>
      <c r="J7" s="877"/>
      <c r="K7" s="877"/>
      <c r="L7" s="878"/>
    </row>
    <row r="8" spans="1:12" s="887" customFormat="1" ht="15" customHeight="1">
      <c r="A8" s="882" t="s">
        <v>682</v>
      </c>
      <c r="B8" s="883"/>
      <c r="C8" s="884"/>
      <c r="D8" s="884"/>
      <c r="E8" s="884"/>
      <c r="F8" s="885"/>
      <c r="G8" s="885"/>
      <c r="H8" s="886"/>
      <c r="I8" s="886"/>
      <c r="J8" s="885"/>
      <c r="K8" s="885"/>
    </row>
    <row r="9" spans="1:12" s="887" customFormat="1" ht="13.5" customHeight="1">
      <c r="A9" s="888" t="s">
        <v>683</v>
      </c>
      <c r="B9" s="883"/>
      <c r="C9" s="883"/>
      <c r="D9" s="883"/>
      <c r="E9" s="883"/>
    </row>
    <row r="10" spans="1:12" ht="13.5" customHeight="1">
      <c r="A10" s="857"/>
    </row>
    <row r="11" spans="1:12" ht="13.5" customHeight="1">
      <c r="A11" s="889"/>
      <c r="B11" s="890"/>
      <c r="C11" s="891"/>
      <c r="D11" s="891"/>
      <c r="E11" s="892"/>
    </row>
    <row r="12" spans="1:12">
      <c r="A12" s="857"/>
    </row>
  </sheetData>
  <mergeCells count="13">
    <mergeCell ref="J4:K4"/>
    <mergeCell ref="F8:G8"/>
    <mergeCell ref="J8:K8"/>
    <mergeCell ref="A1:G1"/>
    <mergeCell ref="B3:G3"/>
    <mergeCell ref="H3:K3"/>
    <mergeCell ref="B4:B5"/>
    <mergeCell ref="C4:C5"/>
    <mergeCell ref="D4:E4"/>
    <mergeCell ref="F4:F5"/>
    <mergeCell ref="G4:G5"/>
    <mergeCell ref="H4:H5"/>
    <mergeCell ref="I4:I5"/>
  </mergeCells>
  <phoneticPr fontId="4"/>
  <printOptions horizontalCentered="1"/>
  <pageMargins left="0.39370078740157483" right="0.39370078740157483" top="0.59055118110236227" bottom="0.39370078740157483" header="0.39370078740157483" footer="0.31496062992125984"/>
  <pageSetup paperSize="9" scale="91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5B0CC-C7E8-405E-8295-0D7F003EFBE1}">
  <sheetPr>
    <tabColor rgb="FF92D050"/>
  </sheetPr>
  <dimension ref="A1:F13"/>
  <sheetViews>
    <sheetView showGridLines="0" tabSelected="1" view="pageBreakPreview" zoomScaleNormal="100" zoomScaleSheetLayoutView="100" workbookViewId="0">
      <selection activeCell="B6" sqref="B6"/>
    </sheetView>
  </sheetViews>
  <sheetFormatPr defaultColWidth="8" defaultRowHeight="12"/>
  <cols>
    <col min="1" max="1" width="12.5" style="856" customWidth="1"/>
    <col min="2" max="4" width="20.625" style="856" customWidth="1"/>
    <col min="5" max="6" width="10.625" style="856" customWidth="1"/>
    <col min="7" max="16384" width="8" style="856"/>
  </cols>
  <sheetData>
    <row r="1" spans="1:6" ht="18.75" customHeight="1">
      <c r="A1" s="893" t="s">
        <v>684</v>
      </c>
      <c r="B1" s="855"/>
      <c r="C1" s="894"/>
      <c r="D1" s="894"/>
      <c r="E1" s="855"/>
      <c r="F1" s="855"/>
    </row>
    <row r="2" spans="1:6" ht="22.5" customHeight="1" thickBot="1">
      <c r="A2" s="868" t="s">
        <v>685</v>
      </c>
      <c r="B2" s="895"/>
      <c r="C2" s="895"/>
      <c r="D2" s="895"/>
      <c r="F2" s="858" t="s">
        <v>686</v>
      </c>
    </row>
    <row r="3" spans="1:6" ht="33.75" customHeight="1">
      <c r="A3" s="896"/>
      <c r="B3" s="897" t="s">
        <v>687</v>
      </c>
      <c r="C3" s="898"/>
      <c r="D3" s="899"/>
      <c r="E3" s="900"/>
      <c r="F3" s="901"/>
    </row>
    <row r="4" spans="1:6" ht="33.75" customHeight="1">
      <c r="A4" s="873" t="s">
        <v>673</v>
      </c>
      <c r="B4" s="863" t="s">
        <v>32</v>
      </c>
      <c r="C4" s="902" t="s">
        <v>688</v>
      </c>
      <c r="D4" s="902" t="s">
        <v>689</v>
      </c>
      <c r="E4" s="867" t="s">
        <v>690</v>
      </c>
      <c r="F4" s="865"/>
    </row>
    <row r="5" spans="1:6" ht="33.75" customHeight="1">
      <c r="A5" s="903"/>
      <c r="B5" s="870"/>
      <c r="C5" s="904"/>
      <c r="D5" s="904"/>
      <c r="E5" s="905"/>
      <c r="F5" s="906"/>
    </row>
    <row r="6" spans="1:6" ht="30.75" customHeight="1">
      <c r="A6" s="907" t="s">
        <v>691</v>
      </c>
      <c r="B6" s="908">
        <v>207</v>
      </c>
      <c r="C6" s="877">
        <v>166</v>
      </c>
      <c r="D6" s="877">
        <v>41</v>
      </c>
      <c r="E6" s="909"/>
      <c r="F6" s="876">
        <v>1627</v>
      </c>
    </row>
    <row r="7" spans="1:6" ht="20.25" customHeight="1">
      <c r="A7" s="907" t="s">
        <v>384</v>
      </c>
      <c r="B7" s="908">
        <v>207</v>
      </c>
      <c r="C7" s="877">
        <v>166</v>
      </c>
      <c r="D7" s="877">
        <v>41</v>
      </c>
      <c r="E7" s="910">
        <v>1611</v>
      </c>
      <c r="F7" s="910"/>
    </row>
    <row r="8" spans="1:6" s="911" customFormat="1" ht="20.25" customHeight="1">
      <c r="A8" s="907" t="s">
        <v>385</v>
      </c>
      <c r="B8" s="868">
        <v>207</v>
      </c>
      <c r="C8" s="868">
        <v>166</v>
      </c>
      <c r="D8" s="868">
        <v>41</v>
      </c>
      <c r="E8" s="910">
        <v>1573</v>
      </c>
      <c r="F8" s="910"/>
    </row>
    <row r="9" spans="1:6" s="911" customFormat="1" ht="20.25" customHeight="1" thickBot="1">
      <c r="A9" s="912" t="s">
        <v>409</v>
      </c>
      <c r="B9" s="913">
        <v>207</v>
      </c>
      <c r="C9" s="913">
        <v>166</v>
      </c>
      <c r="D9" s="913">
        <v>41</v>
      </c>
      <c r="E9" s="914">
        <v>1554</v>
      </c>
      <c r="F9" s="914">
        <v>1554</v>
      </c>
    </row>
    <row r="10" spans="1:6" s="887" customFormat="1" ht="15" customHeight="1">
      <c r="A10" s="886" t="s">
        <v>692</v>
      </c>
    </row>
    <row r="11" spans="1:6" s="887" customFormat="1" ht="13.5" customHeight="1">
      <c r="A11" s="915" t="s">
        <v>693</v>
      </c>
      <c r="B11" s="916"/>
      <c r="C11" s="916"/>
      <c r="D11" s="916"/>
      <c r="E11" s="916"/>
      <c r="F11" s="917"/>
    </row>
    <row r="12" spans="1:6">
      <c r="A12" s="889"/>
    </row>
    <row r="13" spans="1:6">
      <c r="A13" s="918"/>
    </row>
  </sheetData>
  <mergeCells count="8">
    <mergeCell ref="E8:F8"/>
    <mergeCell ref="E9:F9"/>
    <mergeCell ref="B3:D3"/>
    <mergeCell ref="B4:B5"/>
    <mergeCell ref="C4:C5"/>
    <mergeCell ref="D4:D5"/>
    <mergeCell ref="E4:F4"/>
    <mergeCell ref="E7:F7"/>
  </mergeCells>
  <phoneticPr fontId="4"/>
  <printOptions horizontalCentered="1"/>
  <pageMargins left="0.39370078740157483" right="0.39370078740157483" top="0.59055118110236227" bottom="0.39370078740157483" header="0.39370078740157483" footer="0.31496062992125984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84E03-3D5B-48C9-BFED-8AF874DB959B}">
  <sheetPr>
    <tabColor rgb="FF92D050"/>
  </sheetPr>
  <dimension ref="A1:W27"/>
  <sheetViews>
    <sheetView showGridLines="0" view="pageBreakPreview" zoomScaleNormal="100" zoomScaleSheetLayoutView="100" workbookViewId="0">
      <selection activeCell="Y29" sqref="Y29"/>
    </sheetView>
  </sheetViews>
  <sheetFormatPr defaultColWidth="8" defaultRowHeight="12"/>
  <cols>
    <col min="1" max="1" width="3.75" style="55" customWidth="1"/>
    <col min="2" max="2" width="9.625" style="55" customWidth="1"/>
    <col min="3" max="3" width="10.125" style="55" customWidth="1"/>
    <col min="4" max="4" width="8.125" style="55" customWidth="1"/>
    <col min="5" max="5" width="9.625" style="55" customWidth="1"/>
    <col min="6" max="6" width="8.125" style="55" customWidth="1"/>
    <col min="7" max="7" width="9.625" style="55" customWidth="1"/>
    <col min="8" max="10" width="6.625" style="55" customWidth="1"/>
    <col min="11" max="11" width="8.125" style="55" customWidth="1"/>
    <col min="12" max="12" width="8.625" style="55" customWidth="1"/>
    <col min="13" max="13" width="8" style="55"/>
    <col min="14" max="14" width="11.25" style="55" customWidth="1"/>
    <col min="15" max="16384" width="8" style="55"/>
  </cols>
  <sheetData>
    <row r="1" spans="1:23" ht="12.75" thickBot="1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23" s="60" customFormat="1" ht="18.75" customHeight="1">
      <c r="A2" s="56"/>
      <c r="B2" s="57"/>
      <c r="C2" s="58" t="s">
        <v>25</v>
      </c>
      <c r="D2" s="58"/>
      <c r="E2" s="58"/>
      <c r="F2" s="58"/>
      <c r="G2" s="58"/>
      <c r="H2" s="58"/>
      <c r="I2" s="58"/>
      <c r="J2" s="58"/>
      <c r="K2" s="58"/>
      <c r="L2" s="59" t="s">
        <v>26</v>
      </c>
    </row>
    <row r="3" spans="1:23" s="60" customFormat="1" ht="18.75" customHeight="1">
      <c r="A3" s="61" t="s">
        <v>27</v>
      </c>
      <c r="B3" s="62"/>
      <c r="C3" s="63"/>
      <c r="D3" s="58" t="s">
        <v>28</v>
      </c>
      <c r="E3" s="58"/>
      <c r="F3" s="58"/>
      <c r="G3" s="58"/>
      <c r="H3" s="58"/>
      <c r="I3" s="64"/>
      <c r="J3" s="65" t="s">
        <v>29</v>
      </c>
      <c r="K3" s="66"/>
      <c r="L3" s="59"/>
    </row>
    <row r="4" spans="1:23" s="60" customFormat="1" ht="18.75" customHeight="1">
      <c r="A4" s="61" t="s">
        <v>30</v>
      </c>
      <c r="B4" s="62"/>
      <c r="C4" s="67" t="s">
        <v>31</v>
      </c>
      <c r="D4" s="68" t="s">
        <v>32</v>
      </c>
      <c r="E4" s="69"/>
      <c r="F4" s="68" t="s">
        <v>33</v>
      </c>
      <c r="G4" s="69"/>
      <c r="H4" s="68" t="s">
        <v>34</v>
      </c>
      <c r="I4" s="69"/>
      <c r="J4" s="70"/>
      <c r="K4" s="19"/>
      <c r="L4" s="59"/>
    </row>
    <row r="5" spans="1:23" s="60" customFormat="1" ht="18.75" customHeight="1">
      <c r="A5" s="71"/>
      <c r="B5" s="72"/>
      <c r="C5" s="73"/>
      <c r="D5" s="74" t="s">
        <v>35</v>
      </c>
      <c r="E5" s="74" t="s">
        <v>36</v>
      </c>
      <c r="F5" s="74" t="s">
        <v>35</v>
      </c>
      <c r="G5" s="74" t="s">
        <v>36</v>
      </c>
      <c r="H5" s="74" t="s">
        <v>35</v>
      </c>
      <c r="I5" s="74" t="s">
        <v>36</v>
      </c>
      <c r="J5" s="74" t="s">
        <v>35</v>
      </c>
      <c r="K5" s="74" t="s">
        <v>36</v>
      </c>
      <c r="L5" s="75"/>
    </row>
    <row r="6" spans="1:23" s="81" customFormat="1" ht="12" customHeight="1">
      <c r="A6" s="60"/>
      <c r="B6" s="76"/>
      <c r="C6" s="77" t="s">
        <v>9</v>
      </c>
      <c r="D6" s="78"/>
      <c r="E6" s="79" t="s">
        <v>9</v>
      </c>
      <c r="F6" s="78"/>
      <c r="G6" s="79" t="s">
        <v>9</v>
      </c>
      <c r="H6" s="78"/>
      <c r="I6" s="79" t="s">
        <v>9</v>
      </c>
      <c r="J6" s="78"/>
      <c r="K6" s="80" t="s">
        <v>9</v>
      </c>
    </row>
    <row r="7" spans="1:23" s="60" customFormat="1" ht="22.5" customHeight="1">
      <c r="A7" s="27" t="s">
        <v>37</v>
      </c>
      <c r="B7" s="28"/>
      <c r="C7" s="29">
        <v>10758214</v>
      </c>
      <c r="D7" s="30">
        <v>11788</v>
      </c>
      <c r="E7" s="30">
        <v>140381</v>
      </c>
      <c r="F7" s="30">
        <v>11773</v>
      </c>
      <c r="G7" s="30">
        <v>140126</v>
      </c>
      <c r="H7" s="30">
        <v>15</v>
      </c>
      <c r="I7" s="30">
        <v>255</v>
      </c>
      <c r="J7" s="30">
        <v>39</v>
      </c>
      <c r="K7" s="30">
        <v>14174</v>
      </c>
      <c r="L7" s="30">
        <v>19454</v>
      </c>
      <c r="N7" s="82"/>
      <c r="O7" s="82"/>
      <c r="P7" s="82"/>
      <c r="Q7" s="82"/>
      <c r="R7" s="82"/>
      <c r="S7" s="82"/>
      <c r="T7" s="82"/>
      <c r="U7" s="82"/>
      <c r="V7" s="82"/>
      <c r="W7" s="82"/>
    </row>
    <row r="8" spans="1:23" s="60" customFormat="1" ht="22.5" customHeight="1">
      <c r="A8" s="27" t="s">
        <v>38</v>
      </c>
      <c r="B8" s="28"/>
      <c r="C8" s="30">
        <v>10754677</v>
      </c>
      <c r="D8" s="30">
        <v>11871</v>
      </c>
      <c r="E8" s="30">
        <v>141252</v>
      </c>
      <c r="F8" s="30">
        <v>11858</v>
      </c>
      <c r="G8" s="30">
        <v>141003</v>
      </c>
      <c r="H8" s="83">
        <v>13</v>
      </c>
      <c r="I8" s="83">
        <v>249</v>
      </c>
      <c r="J8" s="83">
        <v>38</v>
      </c>
      <c r="K8" s="30">
        <v>14072</v>
      </c>
      <c r="L8" s="30">
        <v>19454</v>
      </c>
      <c r="N8" s="82"/>
      <c r="O8" s="82"/>
      <c r="P8" s="82"/>
      <c r="Q8" s="82"/>
      <c r="R8" s="82"/>
      <c r="S8" s="82"/>
      <c r="T8" s="82"/>
      <c r="U8" s="82"/>
      <c r="V8" s="82"/>
      <c r="W8" s="82"/>
    </row>
    <row r="9" spans="1:23" s="60" customFormat="1" ht="22.5" customHeight="1">
      <c r="A9" s="27" t="s">
        <v>39</v>
      </c>
      <c r="B9" s="28"/>
      <c r="C9" s="29">
        <v>10776065</v>
      </c>
      <c r="D9" s="30">
        <v>11871</v>
      </c>
      <c r="E9" s="30">
        <v>141996</v>
      </c>
      <c r="F9" s="30">
        <v>11858</v>
      </c>
      <c r="G9" s="30">
        <v>141747</v>
      </c>
      <c r="H9" s="30">
        <v>13</v>
      </c>
      <c r="I9" s="30">
        <v>249</v>
      </c>
      <c r="J9" s="30">
        <v>38</v>
      </c>
      <c r="K9" s="30">
        <v>14072</v>
      </c>
      <c r="L9" s="30">
        <v>19554</v>
      </c>
      <c r="N9" s="82"/>
      <c r="O9" s="82"/>
      <c r="P9" s="82"/>
      <c r="Q9" s="82"/>
      <c r="R9" s="82"/>
      <c r="S9" s="84"/>
      <c r="T9" s="84"/>
      <c r="U9" s="82"/>
      <c r="V9" s="82"/>
      <c r="W9" s="82"/>
    </row>
    <row r="10" spans="1:23" s="60" customFormat="1" ht="22.5" customHeight="1">
      <c r="A10" s="27" t="s">
        <v>40</v>
      </c>
      <c r="B10" s="28"/>
      <c r="C10" s="29">
        <v>10800383</v>
      </c>
      <c r="D10" s="30">
        <v>12158</v>
      </c>
      <c r="E10" s="30">
        <v>145491</v>
      </c>
      <c r="F10" s="30">
        <v>12145</v>
      </c>
      <c r="G10" s="30">
        <v>145242</v>
      </c>
      <c r="H10" s="30">
        <v>13</v>
      </c>
      <c r="I10" s="30">
        <v>249</v>
      </c>
      <c r="J10" s="30">
        <v>39</v>
      </c>
      <c r="K10" s="30">
        <v>15326</v>
      </c>
      <c r="L10" s="30">
        <v>19694</v>
      </c>
      <c r="N10" s="82"/>
      <c r="O10" s="85"/>
      <c r="P10" s="85"/>
      <c r="Q10" s="85"/>
      <c r="R10" s="85"/>
      <c r="V10" s="85"/>
      <c r="W10" s="85"/>
    </row>
    <row r="11" spans="1:23" s="88" customFormat="1" ht="22.5" customHeight="1">
      <c r="A11" s="35" t="s">
        <v>16</v>
      </c>
      <c r="B11" s="36"/>
      <c r="C11" s="86">
        <v>10808705</v>
      </c>
      <c r="D11" s="87">
        <v>12132</v>
      </c>
      <c r="E11" s="87">
        <v>146238</v>
      </c>
      <c r="F11" s="87">
        <v>12119</v>
      </c>
      <c r="G11" s="87">
        <v>145989</v>
      </c>
      <c r="H11" s="87">
        <v>13</v>
      </c>
      <c r="I11" s="87">
        <v>249</v>
      </c>
      <c r="J11" s="87">
        <v>40</v>
      </c>
      <c r="K11" s="87">
        <v>15326</v>
      </c>
      <c r="L11" s="87">
        <v>19785</v>
      </c>
      <c r="N11" s="89"/>
      <c r="O11" s="89"/>
      <c r="P11" s="89"/>
      <c r="Q11" s="89"/>
      <c r="R11" s="89"/>
      <c r="S11" s="89"/>
      <c r="T11" s="89"/>
      <c r="U11" s="89"/>
      <c r="V11" s="89"/>
      <c r="W11" s="89"/>
    </row>
    <row r="12" spans="1:23" s="60" customFormat="1" ht="7.5" customHeight="1">
      <c r="A12" s="40"/>
      <c r="B12" s="90"/>
      <c r="C12" s="30"/>
      <c r="D12" s="30"/>
      <c r="E12" s="30"/>
      <c r="F12" s="30"/>
      <c r="G12" s="30"/>
      <c r="H12" s="30"/>
      <c r="I12" s="30"/>
      <c r="J12" s="30"/>
      <c r="K12" s="30"/>
      <c r="L12" s="30"/>
      <c r="N12" s="82"/>
      <c r="O12" s="82"/>
      <c r="P12" s="82"/>
      <c r="Q12" s="82"/>
      <c r="R12" s="82"/>
      <c r="S12" s="82"/>
      <c r="T12" s="82"/>
      <c r="U12" s="82"/>
      <c r="V12" s="82"/>
      <c r="W12" s="82"/>
    </row>
    <row r="13" spans="1:23" s="60" customFormat="1" ht="22.5" customHeight="1">
      <c r="A13" s="91" t="s">
        <v>17</v>
      </c>
      <c r="B13" s="92"/>
      <c r="C13" s="30">
        <v>580582</v>
      </c>
      <c r="D13" s="82">
        <v>1373</v>
      </c>
      <c r="E13" s="82">
        <v>39891</v>
      </c>
      <c r="F13" s="82">
        <v>1373</v>
      </c>
      <c r="G13" s="82">
        <v>39891</v>
      </c>
      <c r="H13" s="30" t="s">
        <v>41</v>
      </c>
      <c r="I13" s="30" t="s">
        <v>41</v>
      </c>
      <c r="J13" s="30">
        <v>22</v>
      </c>
      <c r="K13" s="30">
        <v>10244</v>
      </c>
      <c r="L13" s="30">
        <v>19</v>
      </c>
      <c r="R13" s="82"/>
      <c r="S13" s="82"/>
      <c r="T13" s="82"/>
      <c r="U13" s="82"/>
      <c r="V13" s="82"/>
      <c r="W13" s="82"/>
    </row>
    <row r="14" spans="1:23" s="60" customFormat="1" ht="22.5" customHeight="1">
      <c r="A14" s="93"/>
      <c r="B14" s="94" t="s">
        <v>18</v>
      </c>
      <c r="C14" s="30">
        <v>213510</v>
      </c>
      <c r="D14" s="82">
        <v>568</v>
      </c>
      <c r="E14" s="82">
        <v>20836</v>
      </c>
      <c r="F14" s="82">
        <v>568</v>
      </c>
      <c r="G14" s="82">
        <v>20836</v>
      </c>
      <c r="H14" s="30" t="s">
        <v>41</v>
      </c>
      <c r="I14" s="30" t="s">
        <v>41</v>
      </c>
      <c r="J14" s="30">
        <v>13</v>
      </c>
      <c r="K14" s="30">
        <v>5026</v>
      </c>
      <c r="L14" s="30">
        <v>7</v>
      </c>
      <c r="R14" s="82"/>
      <c r="S14" s="82"/>
      <c r="T14" s="82"/>
      <c r="U14" s="82"/>
      <c r="V14" s="82"/>
      <c r="W14" s="82"/>
    </row>
    <row r="15" spans="1:23" s="60" customFormat="1" ht="22.5" customHeight="1">
      <c r="B15" s="94" t="s">
        <v>19</v>
      </c>
      <c r="C15" s="30">
        <v>367072</v>
      </c>
      <c r="D15" s="82">
        <v>805</v>
      </c>
      <c r="E15" s="82">
        <v>19055</v>
      </c>
      <c r="F15" s="82">
        <v>805</v>
      </c>
      <c r="G15" s="82">
        <v>19055</v>
      </c>
      <c r="H15" s="30" t="s">
        <v>41</v>
      </c>
      <c r="I15" s="30" t="s">
        <v>41</v>
      </c>
      <c r="J15" s="30">
        <v>9</v>
      </c>
      <c r="K15" s="30">
        <v>5218</v>
      </c>
      <c r="L15" s="30">
        <v>12</v>
      </c>
      <c r="R15" s="82"/>
      <c r="S15" s="82"/>
      <c r="T15" s="82"/>
      <c r="U15" s="82"/>
      <c r="V15" s="82"/>
      <c r="W15" s="82"/>
    </row>
    <row r="16" spans="1:23" s="60" customFormat="1" ht="22.5" customHeight="1">
      <c r="A16" s="91" t="s">
        <v>20</v>
      </c>
      <c r="B16" s="92"/>
      <c r="C16" s="30">
        <v>1245595</v>
      </c>
      <c r="D16" s="82">
        <v>1659</v>
      </c>
      <c r="E16" s="82">
        <v>26461</v>
      </c>
      <c r="F16" s="82">
        <v>1659</v>
      </c>
      <c r="G16" s="82">
        <v>26461</v>
      </c>
      <c r="H16" s="30" t="s">
        <v>41</v>
      </c>
      <c r="I16" s="30" t="s">
        <v>41</v>
      </c>
      <c r="J16" s="30">
        <v>10</v>
      </c>
      <c r="K16" s="30">
        <v>3760</v>
      </c>
      <c r="L16" s="30">
        <v>180</v>
      </c>
      <c r="R16" s="82"/>
      <c r="S16" s="82"/>
      <c r="T16" s="82"/>
      <c r="U16" s="82"/>
      <c r="V16" s="82"/>
      <c r="W16" s="82"/>
    </row>
    <row r="17" spans="1:23" s="60" customFormat="1" ht="22.5" customHeight="1">
      <c r="A17" s="95"/>
      <c r="B17" s="94" t="s">
        <v>42</v>
      </c>
      <c r="C17" s="30">
        <v>534608</v>
      </c>
      <c r="D17" s="82">
        <v>832</v>
      </c>
      <c r="E17" s="82">
        <v>11848</v>
      </c>
      <c r="F17" s="82">
        <v>832</v>
      </c>
      <c r="G17" s="82">
        <v>11848</v>
      </c>
      <c r="H17" s="30" t="s">
        <v>41</v>
      </c>
      <c r="I17" s="30" t="s">
        <v>41</v>
      </c>
      <c r="J17" s="30">
        <v>9</v>
      </c>
      <c r="K17" s="30">
        <v>3519</v>
      </c>
      <c r="L17" s="30">
        <v>43</v>
      </c>
      <c r="R17" s="82"/>
      <c r="S17" s="82"/>
      <c r="T17" s="82"/>
      <c r="U17" s="82"/>
      <c r="V17" s="82"/>
      <c r="W17" s="82"/>
    </row>
    <row r="18" spans="1:23" s="60" customFormat="1" ht="22.5" customHeight="1">
      <c r="A18" s="93"/>
      <c r="B18" s="94" t="s">
        <v>22</v>
      </c>
      <c r="C18" s="30">
        <v>710987</v>
      </c>
      <c r="D18" s="82">
        <v>827</v>
      </c>
      <c r="E18" s="82">
        <v>14613</v>
      </c>
      <c r="F18" s="82">
        <v>827</v>
      </c>
      <c r="G18" s="82">
        <v>14613</v>
      </c>
      <c r="H18" s="30" t="s">
        <v>41</v>
      </c>
      <c r="I18" s="30" t="s">
        <v>41</v>
      </c>
      <c r="J18" s="30">
        <v>1</v>
      </c>
      <c r="K18" s="30">
        <v>241</v>
      </c>
      <c r="L18" s="30">
        <v>137</v>
      </c>
      <c r="R18" s="82"/>
      <c r="S18" s="82"/>
      <c r="T18" s="82"/>
      <c r="U18" s="82"/>
      <c r="V18" s="82"/>
      <c r="W18" s="82"/>
    </row>
    <row r="19" spans="1:23" s="60" customFormat="1" ht="22.5" customHeight="1" thickBot="1">
      <c r="A19" s="96" t="s">
        <v>23</v>
      </c>
      <c r="B19" s="97"/>
      <c r="C19" s="98">
        <v>8982528</v>
      </c>
      <c r="D19" s="99">
        <v>9100</v>
      </c>
      <c r="E19" s="99">
        <v>79886</v>
      </c>
      <c r="F19" s="100">
        <v>9087</v>
      </c>
      <c r="G19" s="100">
        <v>79637</v>
      </c>
      <c r="H19" s="101">
        <v>13</v>
      </c>
      <c r="I19" s="101">
        <v>249</v>
      </c>
      <c r="J19" s="101">
        <v>8</v>
      </c>
      <c r="K19" s="101">
        <v>1322</v>
      </c>
      <c r="L19" s="101">
        <v>19586</v>
      </c>
      <c r="R19" s="82"/>
      <c r="S19" s="82"/>
      <c r="T19" s="82"/>
      <c r="U19" s="82"/>
      <c r="V19" s="82"/>
      <c r="W19" s="82"/>
    </row>
    <row r="20" spans="1:23" ht="15" customHeight="1">
      <c r="A20" s="102" t="s">
        <v>43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</row>
    <row r="21" spans="1:23" s="105" customFormat="1" ht="13.5" customHeight="1">
      <c r="A21" s="104" t="s">
        <v>44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</row>
    <row r="22" spans="1:23" ht="13.5" customHeight="1">
      <c r="A22" s="104" t="s">
        <v>45</v>
      </c>
      <c r="B22" s="106"/>
      <c r="C22" s="103"/>
      <c r="D22" s="103"/>
      <c r="E22" s="103"/>
      <c r="F22" s="103"/>
      <c r="G22" s="103"/>
      <c r="H22" s="103"/>
      <c r="I22" s="103"/>
      <c r="J22" s="103"/>
      <c r="K22" s="103"/>
      <c r="L22" s="103"/>
    </row>
    <row r="23" spans="1:23" ht="13.5" customHeight="1">
      <c r="A23" s="104" t="s">
        <v>46</v>
      </c>
      <c r="B23" s="104"/>
      <c r="C23" s="103"/>
      <c r="D23" s="103"/>
      <c r="E23" s="103"/>
      <c r="F23" s="103"/>
      <c r="G23" s="103"/>
      <c r="H23" s="103"/>
      <c r="I23" s="103"/>
      <c r="J23" s="103"/>
      <c r="K23" s="103"/>
      <c r="L23" s="103"/>
    </row>
    <row r="24" spans="1:23" s="107" customFormat="1"/>
    <row r="27" spans="1:23" ht="6" customHeight="1"/>
  </sheetData>
  <mergeCells count="12">
    <mergeCell ref="A9:B9"/>
    <mergeCell ref="A10:B10"/>
    <mergeCell ref="A11:B11"/>
    <mergeCell ref="A13:B13"/>
    <mergeCell ref="A16:B16"/>
    <mergeCell ref="A19:B19"/>
    <mergeCell ref="L2:L5"/>
    <mergeCell ref="A3:B3"/>
    <mergeCell ref="J3:K4"/>
    <mergeCell ref="A4:B4"/>
    <mergeCell ref="A7:B7"/>
    <mergeCell ref="A8:B8"/>
  </mergeCells>
  <phoneticPr fontId="4"/>
  <printOptions horizontalCentered="1"/>
  <pageMargins left="0.39370078740157483" right="0.39370078740157483" top="0.59055118110236227" bottom="0.39370078740157483" header="0.51181102362204722" footer="0.31496062992125984"/>
  <pageSetup paperSize="9" scale="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8EB51-A2A4-4FF2-B5BE-8DC638D49053}">
  <sheetPr>
    <tabColor rgb="FF92D050"/>
    <pageSetUpPr fitToPage="1"/>
  </sheetPr>
  <dimension ref="A1:AG84"/>
  <sheetViews>
    <sheetView showGridLines="0" view="pageBreakPreview" topLeftCell="A10" zoomScaleNormal="100" zoomScaleSheetLayoutView="100" workbookViewId="0">
      <selection activeCell="C45" sqref="C45"/>
    </sheetView>
  </sheetViews>
  <sheetFormatPr defaultColWidth="8" defaultRowHeight="12"/>
  <cols>
    <col min="1" max="1" width="2.5" style="171" customWidth="1"/>
    <col min="2" max="2" width="9" style="171" customWidth="1"/>
    <col min="3" max="5" width="12.625" style="171" customWidth="1"/>
    <col min="6" max="9" width="12" style="171" customWidth="1"/>
    <col min="10" max="10" width="11.25" style="171" customWidth="1"/>
    <col min="11" max="17" width="11.125" style="171" customWidth="1"/>
    <col min="18" max="18" width="8.125" style="171" customWidth="1"/>
    <col min="19" max="16384" width="8" style="171"/>
  </cols>
  <sheetData>
    <row r="1" spans="1:21" s="114" customFormat="1" ht="18.75" customHeight="1">
      <c r="A1" s="108"/>
      <c r="B1" s="109"/>
      <c r="C1" s="110"/>
      <c r="D1" s="110"/>
      <c r="E1" s="110"/>
      <c r="F1" s="111"/>
      <c r="G1" s="111"/>
      <c r="H1" s="110"/>
      <c r="I1" s="112" t="s">
        <v>47</v>
      </c>
      <c r="J1" s="113" t="s">
        <v>48</v>
      </c>
      <c r="O1" s="110"/>
      <c r="P1" s="110"/>
      <c r="Q1" s="110"/>
      <c r="R1" s="110"/>
    </row>
    <row r="2" spans="1:21" s="118" customFormat="1" ht="37.5" customHeight="1" thickBot="1">
      <c r="A2" s="115" t="s">
        <v>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6"/>
      <c r="R2" s="117" t="s">
        <v>49</v>
      </c>
    </row>
    <row r="3" spans="1:21" s="118" customFormat="1" ht="30" customHeight="1">
      <c r="A3" s="119" t="s">
        <v>50</v>
      </c>
      <c r="B3" s="120"/>
      <c r="C3" s="121" t="s">
        <v>51</v>
      </c>
      <c r="D3" s="122"/>
      <c r="E3" s="122"/>
      <c r="F3" s="121" t="s">
        <v>52</v>
      </c>
      <c r="G3" s="122"/>
      <c r="H3" s="122"/>
      <c r="I3" s="123" t="s">
        <v>53</v>
      </c>
      <c r="J3" s="124" t="s">
        <v>54</v>
      </c>
      <c r="K3" s="122"/>
      <c r="L3" s="121" t="s">
        <v>55</v>
      </c>
      <c r="M3" s="122"/>
      <c r="N3" s="122"/>
      <c r="O3" s="121" t="s">
        <v>56</v>
      </c>
      <c r="P3" s="122"/>
      <c r="Q3" s="122"/>
      <c r="R3" s="125" t="s">
        <v>57</v>
      </c>
    </row>
    <row r="4" spans="1:21" s="118" customFormat="1" ht="30" customHeight="1">
      <c r="A4" s="126"/>
      <c r="B4" s="127"/>
      <c r="C4" s="128" t="s">
        <v>58</v>
      </c>
      <c r="D4" s="128" t="s">
        <v>59</v>
      </c>
      <c r="E4" s="128" t="s">
        <v>60</v>
      </c>
      <c r="F4" s="128" t="s">
        <v>58</v>
      </c>
      <c r="G4" s="128" t="s">
        <v>59</v>
      </c>
      <c r="H4" s="128" t="s">
        <v>60</v>
      </c>
      <c r="I4" s="128" t="s">
        <v>58</v>
      </c>
      <c r="J4" s="128" t="s">
        <v>59</v>
      </c>
      <c r="K4" s="128" t="s">
        <v>60</v>
      </c>
      <c r="L4" s="128" t="s">
        <v>58</v>
      </c>
      <c r="M4" s="128" t="s">
        <v>59</v>
      </c>
      <c r="N4" s="128" t="s">
        <v>60</v>
      </c>
      <c r="O4" s="128" t="s">
        <v>58</v>
      </c>
      <c r="P4" s="128" t="s">
        <v>59</v>
      </c>
      <c r="Q4" s="128" t="s">
        <v>60</v>
      </c>
      <c r="R4" s="129"/>
    </row>
    <row r="5" spans="1:21" s="118" customFormat="1" ht="13.5" customHeight="1">
      <c r="A5" s="27" t="s">
        <v>37</v>
      </c>
      <c r="B5" s="28"/>
      <c r="C5" s="130">
        <v>1887.2</v>
      </c>
      <c r="D5" s="130">
        <v>1725.6</v>
      </c>
      <c r="E5" s="130">
        <v>1887.2</v>
      </c>
      <c r="F5" s="130">
        <v>230.4</v>
      </c>
      <c r="G5" s="130">
        <v>230.4</v>
      </c>
      <c r="H5" s="130">
        <v>230.4</v>
      </c>
      <c r="I5" s="130">
        <v>385.5</v>
      </c>
      <c r="J5" s="130">
        <v>379.4</v>
      </c>
      <c r="K5" s="130">
        <v>385.5</v>
      </c>
      <c r="L5" s="130">
        <v>550.29999999999995</v>
      </c>
      <c r="M5" s="130">
        <v>509.1</v>
      </c>
      <c r="N5" s="130">
        <v>550.29999999999995</v>
      </c>
      <c r="O5" s="130">
        <v>720.9</v>
      </c>
      <c r="P5" s="130">
        <v>606.79999999999995</v>
      </c>
      <c r="Q5" s="130">
        <v>720.9</v>
      </c>
      <c r="R5" s="131" t="s">
        <v>61</v>
      </c>
      <c r="T5" s="132"/>
      <c r="U5" s="132"/>
    </row>
    <row r="6" spans="1:21" s="118" customFormat="1" ht="13.5" customHeight="1">
      <c r="A6" s="27" t="s">
        <v>38</v>
      </c>
      <c r="B6" s="28"/>
      <c r="C6" s="130">
        <v>1884.3</v>
      </c>
      <c r="D6" s="130">
        <v>1775</v>
      </c>
      <c r="E6" s="130">
        <v>1884.3</v>
      </c>
      <c r="F6" s="130">
        <v>230.4</v>
      </c>
      <c r="G6" s="130">
        <v>230.4</v>
      </c>
      <c r="H6" s="130">
        <v>230.4</v>
      </c>
      <c r="I6" s="130">
        <v>388.8</v>
      </c>
      <c r="J6" s="130">
        <v>387.7</v>
      </c>
      <c r="K6" s="130">
        <v>388.8</v>
      </c>
      <c r="L6" s="130">
        <v>547.9</v>
      </c>
      <c r="M6" s="130">
        <v>517.9</v>
      </c>
      <c r="N6" s="130">
        <v>547.9</v>
      </c>
      <c r="O6" s="130">
        <v>717.2</v>
      </c>
      <c r="P6" s="130">
        <v>639.1</v>
      </c>
      <c r="Q6" s="130">
        <v>717.2</v>
      </c>
      <c r="R6" s="133" t="s">
        <v>62</v>
      </c>
    </row>
    <row r="7" spans="1:21" s="118" customFormat="1" ht="13.5" customHeight="1">
      <c r="A7" s="27" t="s">
        <v>39</v>
      </c>
      <c r="B7" s="28"/>
      <c r="C7" s="130" t="s">
        <v>63</v>
      </c>
      <c r="D7" s="130" t="s">
        <v>64</v>
      </c>
      <c r="E7" s="130" t="s">
        <v>63</v>
      </c>
      <c r="F7" s="130">
        <v>230.4</v>
      </c>
      <c r="G7" s="130">
        <v>230.4</v>
      </c>
      <c r="H7" s="130">
        <v>230.4</v>
      </c>
      <c r="I7" s="134">
        <v>388.8</v>
      </c>
      <c r="J7" s="134">
        <v>387.7</v>
      </c>
      <c r="K7" s="134">
        <v>388.8</v>
      </c>
      <c r="L7" s="134">
        <v>549</v>
      </c>
      <c r="M7" s="134">
        <v>520.1</v>
      </c>
      <c r="N7" s="134">
        <v>549</v>
      </c>
      <c r="O7" s="134">
        <v>724.2</v>
      </c>
      <c r="P7" s="134">
        <v>650.4</v>
      </c>
      <c r="Q7" s="134">
        <v>724.2</v>
      </c>
      <c r="R7" s="133" t="s">
        <v>65</v>
      </c>
    </row>
    <row r="8" spans="1:21" s="118" customFormat="1" ht="13.5" customHeight="1">
      <c r="A8" s="27" t="s">
        <v>40</v>
      </c>
      <c r="B8" s="28"/>
      <c r="C8" s="130">
        <v>1899.4</v>
      </c>
      <c r="D8" s="130">
        <v>1807.5</v>
      </c>
      <c r="E8" s="130">
        <v>1899.4</v>
      </c>
      <c r="F8" s="130">
        <v>236</v>
      </c>
      <c r="G8" s="130">
        <v>236</v>
      </c>
      <c r="H8" s="130">
        <v>236</v>
      </c>
      <c r="I8" s="130">
        <v>388.4</v>
      </c>
      <c r="J8" s="130">
        <v>387.6</v>
      </c>
      <c r="K8" s="130">
        <v>388.4</v>
      </c>
      <c r="L8" s="130">
        <v>549.1</v>
      </c>
      <c r="M8" s="130">
        <v>522.79999999999995</v>
      </c>
      <c r="N8" s="130">
        <v>549.1</v>
      </c>
      <c r="O8" s="130">
        <v>725.9</v>
      </c>
      <c r="P8" s="130">
        <v>661.1</v>
      </c>
      <c r="Q8" s="130">
        <v>725.9</v>
      </c>
      <c r="R8" s="133" t="s">
        <v>66</v>
      </c>
    </row>
    <row r="9" spans="1:21" s="138" customFormat="1" ht="13.5" customHeight="1">
      <c r="A9" s="35" t="s">
        <v>16</v>
      </c>
      <c r="B9" s="36"/>
      <c r="C9" s="135">
        <v>1896.0529999999997</v>
      </c>
      <c r="D9" s="135">
        <v>1801.4869999999999</v>
      </c>
      <c r="E9" s="135">
        <v>1896.0529999999997</v>
      </c>
      <c r="F9" s="135">
        <v>230.86500000000001</v>
      </c>
      <c r="G9" s="135">
        <v>230.86500000000001</v>
      </c>
      <c r="H9" s="135">
        <v>230.86500000000001</v>
      </c>
      <c r="I9" s="135">
        <v>387.10300000000001</v>
      </c>
      <c r="J9" s="135">
        <v>386.26600000000002</v>
      </c>
      <c r="K9" s="135">
        <v>387.10300000000001</v>
      </c>
      <c r="L9" s="135">
        <v>549.96600000000001</v>
      </c>
      <c r="M9" s="135">
        <v>523.95800000000008</v>
      </c>
      <c r="N9" s="135">
        <v>549.96600000000001</v>
      </c>
      <c r="O9" s="135">
        <v>728.11900000000003</v>
      </c>
      <c r="P9" s="135">
        <v>660.39799999999991</v>
      </c>
      <c r="Q9" s="135">
        <v>728.11900000000003</v>
      </c>
      <c r="R9" s="136" t="s">
        <v>67</v>
      </c>
      <c r="S9" s="137"/>
    </row>
    <row r="10" spans="1:21" s="138" customFormat="1" ht="3.75" customHeight="1">
      <c r="A10" s="139"/>
      <c r="B10" s="140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2"/>
    </row>
    <row r="11" spans="1:21" s="138" customFormat="1" ht="13.5" customHeight="1">
      <c r="B11" s="143" t="s">
        <v>68</v>
      </c>
      <c r="C11" s="144">
        <v>1571.1239999999998</v>
      </c>
      <c r="D11" s="144">
        <v>1495.4219999999998</v>
      </c>
      <c r="E11" s="144">
        <v>1571.1239999999998</v>
      </c>
      <c r="F11" s="144">
        <v>196.27700000000002</v>
      </c>
      <c r="G11" s="144">
        <v>196.27700000000002</v>
      </c>
      <c r="H11" s="144">
        <v>196.27700000000002</v>
      </c>
      <c r="I11" s="144">
        <v>310.125</v>
      </c>
      <c r="J11" s="144">
        <v>309.66000000000003</v>
      </c>
      <c r="K11" s="144">
        <v>310.125</v>
      </c>
      <c r="L11" s="144">
        <v>488.45799999999997</v>
      </c>
      <c r="M11" s="144">
        <v>463.77100000000007</v>
      </c>
      <c r="N11" s="144">
        <v>488.45799999999997</v>
      </c>
      <c r="O11" s="144">
        <v>576.26400000000001</v>
      </c>
      <c r="P11" s="144">
        <v>525.71399999999994</v>
      </c>
      <c r="Q11" s="144">
        <v>576.26400000000001</v>
      </c>
      <c r="R11" s="142" t="s">
        <v>68</v>
      </c>
      <c r="T11" s="137"/>
      <c r="U11" s="137"/>
    </row>
    <row r="12" spans="1:21" s="138" customFormat="1" ht="13.5" customHeight="1">
      <c r="B12" s="143" t="s">
        <v>69</v>
      </c>
      <c r="C12" s="144">
        <v>322.5</v>
      </c>
      <c r="D12" s="144">
        <v>306.065</v>
      </c>
      <c r="E12" s="144">
        <v>324.92899999999992</v>
      </c>
      <c r="F12" s="144">
        <v>34.588000000000001</v>
      </c>
      <c r="G12" s="144">
        <v>34.588000000000001</v>
      </c>
      <c r="H12" s="144">
        <v>34.588000000000001</v>
      </c>
      <c r="I12" s="144">
        <v>76.977999999999994</v>
      </c>
      <c r="J12" s="144">
        <v>76.605999999999995</v>
      </c>
      <c r="K12" s="144">
        <v>76.977999999999994</v>
      </c>
      <c r="L12" s="144">
        <v>61.508000000000003</v>
      </c>
      <c r="M12" s="144">
        <v>60.187000000000005</v>
      </c>
      <c r="N12" s="144">
        <v>61.508000000000003</v>
      </c>
      <c r="O12" s="144">
        <v>151.85500000000002</v>
      </c>
      <c r="P12" s="144">
        <v>134.684</v>
      </c>
      <c r="Q12" s="144">
        <v>151.85500000000002</v>
      </c>
      <c r="R12" s="142" t="s">
        <v>69</v>
      </c>
      <c r="T12" s="137"/>
      <c r="U12" s="137"/>
    </row>
    <row r="13" spans="1:21" s="118" customFormat="1" ht="3.75" customHeight="1">
      <c r="B13" s="145"/>
      <c r="C13" s="146"/>
      <c r="D13" s="146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47"/>
      <c r="T13" s="132"/>
      <c r="U13" s="132"/>
    </row>
    <row r="14" spans="1:21" s="118" customFormat="1" ht="15" customHeight="1">
      <c r="A14" s="118">
        <v>1</v>
      </c>
      <c r="B14" s="145" t="s">
        <v>70</v>
      </c>
      <c r="C14" s="146">
        <v>387.48</v>
      </c>
      <c r="D14" s="146">
        <v>366.81100000000004</v>
      </c>
      <c r="E14" s="148">
        <v>387.48</v>
      </c>
      <c r="F14" s="130">
        <v>15.228</v>
      </c>
      <c r="G14" s="130">
        <v>15.228</v>
      </c>
      <c r="H14" s="130">
        <v>15.228</v>
      </c>
      <c r="I14" s="130">
        <v>101.453</v>
      </c>
      <c r="J14" s="130">
        <v>101.011</v>
      </c>
      <c r="K14" s="130">
        <v>101.453</v>
      </c>
      <c r="L14" s="130">
        <v>141.751</v>
      </c>
      <c r="M14" s="130">
        <v>134.75800000000001</v>
      </c>
      <c r="N14" s="130">
        <v>141.751</v>
      </c>
      <c r="O14" s="130">
        <v>129.048</v>
      </c>
      <c r="P14" s="130">
        <v>115.81399999999999</v>
      </c>
      <c r="Q14" s="130">
        <v>129.048</v>
      </c>
      <c r="R14" s="147">
        <v>1</v>
      </c>
      <c r="T14" s="132"/>
      <c r="U14" s="132"/>
    </row>
    <row r="15" spans="1:21" s="118" customFormat="1" ht="15" customHeight="1">
      <c r="A15" s="118">
        <v>2</v>
      </c>
      <c r="B15" s="145" t="s">
        <v>71</v>
      </c>
      <c r="C15" s="146">
        <v>381.07499999999999</v>
      </c>
      <c r="D15" s="146">
        <v>365.84799999999996</v>
      </c>
      <c r="E15" s="146">
        <v>381.07499999999999</v>
      </c>
      <c r="F15" s="130">
        <v>61.698999999999998</v>
      </c>
      <c r="G15" s="130">
        <v>61.698999999999998</v>
      </c>
      <c r="H15" s="130">
        <v>61.698999999999998</v>
      </c>
      <c r="I15" s="130">
        <v>62.048000000000002</v>
      </c>
      <c r="J15" s="130">
        <v>62.048000000000002</v>
      </c>
      <c r="K15" s="130">
        <v>62.048000000000002</v>
      </c>
      <c r="L15" s="130">
        <v>84.795000000000002</v>
      </c>
      <c r="M15" s="130">
        <v>83.001000000000005</v>
      </c>
      <c r="N15" s="130">
        <v>84.795000000000002</v>
      </c>
      <c r="O15" s="130">
        <v>172.53299999999999</v>
      </c>
      <c r="P15" s="130">
        <v>159.1</v>
      </c>
      <c r="Q15" s="130">
        <v>172.53299999999999</v>
      </c>
      <c r="R15" s="147">
        <v>2</v>
      </c>
      <c r="T15" s="132"/>
      <c r="U15" s="132"/>
    </row>
    <row r="16" spans="1:21" s="118" customFormat="1" ht="15" customHeight="1">
      <c r="A16" s="118">
        <v>3</v>
      </c>
      <c r="B16" s="145" t="s">
        <v>72</v>
      </c>
      <c r="C16" s="146">
        <v>56.125999999999998</v>
      </c>
      <c r="D16" s="146">
        <v>53.531999999999996</v>
      </c>
      <c r="E16" s="146">
        <v>56.125999999999998</v>
      </c>
      <c r="F16" s="130">
        <v>16.631</v>
      </c>
      <c r="G16" s="130">
        <v>16.631</v>
      </c>
      <c r="H16" s="130">
        <v>16.631</v>
      </c>
      <c r="I16" s="130">
        <v>1.1619999999999999</v>
      </c>
      <c r="J16" s="130">
        <v>1.1619999999999999</v>
      </c>
      <c r="K16" s="130">
        <v>1.1619999999999999</v>
      </c>
      <c r="L16" s="130">
        <v>15.827</v>
      </c>
      <c r="M16" s="130">
        <v>15.483000000000001</v>
      </c>
      <c r="N16" s="130">
        <v>15.827</v>
      </c>
      <c r="O16" s="130">
        <v>22.506</v>
      </c>
      <c r="P16" s="130">
        <v>20.256</v>
      </c>
      <c r="Q16" s="130">
        <v>22.506</v>
      </c>
      <c r="R16" s="147">
        <v>3</v>
      </c>
      <c r="T16" s="132"/>
      <c r="U16" s="132"/>
    </row>
    <row r="17" spans="1:21" s="118" customFormat="1" ht="15" customHeight="1">
      <c r="A17" s="118">
        <v>4</v>
      </c>
      <c r="B17" s="145" t="s">
        <v>73</v>
      </c>
      <c r="C17" s="146">
        <v>61.830999999999996</v>
      </c>
      <c r="D17" s="146">
        <v>59.940999999999995</v>
      </c>
      <c r="E17" s="146">
        <v>61.830999999999996</v>
      </c>
      <c r="F17" s="130">
        <v>15.234999999999999</v>
      </c>
      <c r="G17" s="130">
        <v>15.234999999999999</v>
      </c>
      <c r="H17" s="130">
        <v>15.234999999999999</v>
      </c>
      <c r="I17" s="30" t="s">
        <v>41</v>
      </c>
      <c r="J17" s="30" t="s">
        <v>41</v>
      </c>
      <c r="K17" s="30" t="s">
        <v>41</v>
      </c>
      <c r="L17" s="130">
        <v>23.562000000000001</v>
      </c>
      <c r="M17" s="130">
        <v>23.562000000000001</v>
      </c>
      <c r="N17" s="130">
        <v>23.562000000000001</v>
      </c>
      <c r="O17" s="130">
        <v>23.033999999999999</v>
      </c>
      <c r="P17" s="130">
        <v>21.143999999999998</v>
      </c>
      <c r="Q17" s="130">
        <v>23.033999999999999</v>
      </c>
      <c r="R17" s="147">
        <v>4</v>
      </c>
      <c r="T17" s="132"/>
      <c r="U17" s="132"/>
    </row>
    <row r="18" spans="1:21" s="118" customFormat="1" ht="15" customHeight="1">
      <c r="A18" s="118">
        <v>5</v>
      </c>
      <c r="B18" s="145" t="s">
        <v>74</v>
      </c>
      <c r="C18" s="146">
        <v>189.428</v>
      </c>
      <c r="D18" s="146">
        <v>173.64400000000001</v>
      </c>
      <c r="E18" s="146">
        <v>189.428</v>
      </c>
      <c r="F18" s="130">
        <v>26.867999999999999</v>
      </c>
      <c r="G18" s="130">
        <v>26.867999999999999</v>
      </c>
      <c r="H18" s="130">
        <v>26.867999999999999</v>
      </c>
      <c r="I18" s="130">
        <v>52.561</v>
      </c>
      <c r="J18" s="130">
        <v>52.561</v>
      </c>
      <c r="K18" s="130">
        <v>52.561</v>
      </c>
      <c r="L18" s="130">
        <v>57.996000000000002</v>
      </c>
      <c r="M18" s="130">
        <v>47.857999999999997</v>
      </c>
      <c r="N18" s="130">
        <v>57.996000000000002</v>
      </c>
      <c r="O18" s="130">
        <v>52.003</v>
      </c>
      <c r="P18" s="130">
        <v>46.356999999999999</v>
      </c>
      <c r="Q18" s="130">
        <v>52.003</v>
      </c>
      <c r="R18" s="147">
        <v>5</v>
      </c>
      <c r="T18" s="132"/>
      <c r="U18" s="132"/>
    </row>
    <row r="19" spans="1:21" s="118" customFormat="1" ht="15" customHeight="1">
      <c r="A19" s="118">
        <v>6</v>
      </c>
      <c r="B19" s="145" t="s">
        <v>75</v>
      </c>
      <c r="C19" s="146">
        <v>141.32299999999998</v>
      </c>
      <c r="D19" s="146">
        <v>141.06899999999999</v>
      </c>
      <c r="E19" s="146">
        <v>141.32299999999998</v>
      </c>
      <c r="F19" s="130">
        <v>28.681000000000001</v>
      </c>
      <c r="G19" s="130">
        <v>28.681000000000001</v>
      </c>
      <c r="H19" s="130">
        <v>28.681000000000001</v>
      </c>
      <c r="I19" s="130">
        <v>16.960999999999999</v>
      </c>
      <c r="J19" s="130">
        <v>16.960999999999999</v>
      </c>
      <c r="K19" s="130">
        <v>16.960999999999999</v>
      </c>
      <c r="L19" s="130">
        <v>54.963999999999999</v>
      </c>
      <c r="M19" s="130">
        <v>54.710999999999999</v>
      </c>
      <c r="N19" s="130">
        <v>54.963999999999999</v>
      </c>
      <c r="O19" s="130">
        <v>40.716999999999999</v>
      </c>
      <c r="P19" s="130">
        <v>40.716000000000001</v>
      </c>
      <c r="Q19" s="130">
        <v>40.716999999999999</v>
      </c>
      <c r="R19" s="147">
        <v>6</v>
      </c>
      <c r="T19" s="132"/>
      <c r="U19" s="132"/>
    </row>
    <row r="20" spans="1:21" s="118" customFormat="1" ht="15" customHeight="1">
      <c r="A20" s="118">
        <v>7</v>
      </c>
      <c r="B20" s="145" t="s">
        <v>76</v>
      </c>
      <c r="C20" s="146">
        <v>69.417000000000002</v>
      </c>
      <c r="D20" s="146">
        <v>69.225999999999999</v>
      </c>
      <c r="E20" s="149">
        <v>69.417000000000002</v>
      </c>
      <c r="F20" s="30" t="s">
        <v>41</v>
      </c>
      <c r="G20" s="30" t="s">
        <v>41</v>
      </c>
      <c r="H20" s="30" t="s">
        <v>41</v>
      </c>
      <c r="I20" s="130">
        <v>38.835999999999999</v>
      </c>
      <c r="J20" s="130">
        <v>38.835999999999999</v>
      </c>
      <c r="K20" s="130">
        <v>38.835999999999999</v>
      </c>
      <c r="L20" s="130">
        <v>3.2189999999999999</v>
      </c>
      <c r="M20" s="130">
        <v>3.2189999999999999</v>
      </c>
      <c r="N20" s="130">
        <v>3.2189999999999999</v>
      </c>
      <c r="O20" s="130">
        <v>27.361999999999998</v>
      </c>
      <c r="P20" s="130">
        <v>27.170999999999999</v>
      </c>
      <c r="Q20" s="130">
        <v>27.361999999999998</v>
      </c>
      <c r="R20" s="147">
        <v>7</v>
      </c>
      <c r="T20" s="132"/>
      <c r="U20" s="132"/>
    </row>
    <row r="21" spans="1:21" s="118" customFormat="1" ht="15" customHeight="1">
      <c r="A21" s="118">
        <v>8</v>
      </c>
      <c r="B21" s="145" t="s">
        <v>77</v>
      </c>
      <c r="C21" s="146">
        <v>86.706999999999994</v>
      </c>
      <c r="D21" s="146">
        <v>80.10799999999999</v>
      </c>
      <c r="E21" s="146">
        <v>86.706999999999994</v>
      </c>
      <c r="F21" s="130">
        <v>15.907</v>
      </c>
      <c r="G21" s="130">
        <v>15.907</v>
      </c>
      <c r="H21" s="130">
        <v>15.907</v>
      </c>
      <c r="I21" s="130">
        <v>11.45</v>
      </c>
      <c r="J21" s="130">
        <v>11.45</v>
      </c>
      <c r="K21" s="130">
        <v>11.45</v>
      </c>
      <c r="L21" s="130">
        <v>21.760999999999999</v>
      </c>
      <c r="M21" s="130">
        <v>21.760999999999999</v>
      </c>
      <c r="N21" s="130">
        <v>21.760999999999999</v>
      </c>
      <c r="O21" s="130">
        <v>37.588999999999999</v>
      </c>
      <c r="P21" s="130">
        <v>30.99</v>
      </c>
      <c r="Q21" s="130">
        <v>37.588999999999999</v>
      </c>
      <c r="R21" s="147">
        <v>8</v>
      </c>
      <c r="T21" s="132"/>
      <c r="U21" s="132"/>
    </row>
    <row r="22" spans="1:21" s="118" customFormat="1" ht="15" customHeight="1">
      <c r="A22" s="118">
        <v>9</v>
      </c>
      <c r="B22" s="145" t="s">
        <v>78</v>
      </c>
      <c r="C22" s="146">
        <v>90.757999999999996</v>
      </c>
      <c r="D22" s="146">
        <v>82.106999999999999</v>
      </c>
      <c r="E22" s="146">
        <v>90.757999999999996</v>
      </c>
      <c r="F22" s="130">
        <v>9.9629999999999992</v>
      </c>
      <c r="G22" s="130">
        <v>9.9629999999999992</v>
      </c>
      <c r="H22" s="130">
        <v>9.9629999999999992</v>
      </c>
      <c r="I22" s="130">
        <v>6.8890000000000002</v>
      </c>
      <c r="J22" s="130">
        <v>6.8890000000000002</v>
      </c>
      <c r="K22" s="130">
        <v>6.8890000000000002</v>
      </c>
      <c r="L22" s="130">
        <v>29.683</v>
      </c>
      <c r="M22" s="130">
        <v>27.864999999999998</v>
      </c>
      <c r="N22" s="130">
        <v>29.683</v>
      </c>
      <c r="O22" s="130">
        <v>44.222999999999999</v>
      </c>
      <c r="P22" s="130">
        <v>37.39</v>
      </c>
      <c r="Q22" s="130">
        <v>44.222999999999999</v>
      </c>
      <c r="R22" s="147">
        <v>9</v>
      </c>
      <c r="T22" s="132"/>
      <c r="U22" s="132"/>
    </row>
    <row r="23" spans="1:21" s="118" customFormat="1" ht="15" customHeight="1">
      <c r="A23" s="118">
        <v>10</v>
      </c>
      <c r="B23" s="145" t="s">
        <v>79</v>
      </c>
      <c r="C23" s="146">
        <v>106.979</v>
      </c>
      <c r="D23" s="146">
        <v>103.136</v>
      </c>
      <c r="E23" s="146">
        <v>106.979</v>
      </c>
      <c r="F23" s="130">
        <v>6.0650000000000004</v>
      </c>
      <c r="G23" s="130">
        <v>6.0650000000000004</v>
      </c>
      <c r="H23" s="130">
        <v>6.0650000000000004</v>
      </c>
      <c r="I23" s="130">
        <v>18.765000000000001</v>
      </c>
      <c r="J23" s="130">
        <v>18.742000000000001</v>
      </c>
      <c r="K23" s="130">
        <v>18.765000000000001</v>
      </c>
      <c r="L23" s="130">
        <v>54.9</v>
      </c>
      <c r="M23" s="130">
        <v>51.552999999999997</v>
      </c>
      <c r="N23" s="130">
        <v>54.9</v>
      </c>
      <c r="O23" s="130">
        <v>27.248999999999999</v>
      </c>
      <c r="P23" s="130">
        <v>26.776</v>
      </c>
      <c r="Q23" s="130">
        <v>27.248999999999999</v>
      </c>
      <c r="R23" s="147">
        <v>10</v>
      </c>
      <c r="T23" s="132"/>
      <c r="U23" s="132"/>
    </row>
    <row r="24" spans="1:21" s="138" customFormat="1" ht="15" customHeight="1">
      <c r="B24" s="143" t="s">
        <v>80</v>
      </c>
      <c r="C24" s="141">
        <v>40.253</v>
      </c>
      <c r="D24" s="141">
        <v>38.946999999999996</v>
      </c>
      <c r="E24" s="141">
        <v>40.253</v>
      </c>
      <c r="F24" s="135">
        <v>3.641</v>
      </c>
      <c r="G24" s="135">
        <v>3.641</v>
      </c>
      <c r="H24" s="135">
        <v>3.641</v>
      </c>
      <c r="I24" s="135">
        <v>19.125</v>
      </c>
      <c r="J24" s="135">
        <v>18.884</v>
      </c>
      <c r="K24" s="135">
        <v>19.125</v>
      </c>
      <c r="L24" s="135">
        <v>9.0120000000000005</v>
      </c>
      <c r="M24" s="135">
        <v>8.2170000000000005</v>
      </c>
      <c r="N24" s="135">
        <v>9.0120000000000005</v>
      </c>
      <c r="O24" s="135">
        <v>8.4749999999999996</v>
      </c>
      <c r="P24" s="135">
        <v>8.2050000000000001</v>
      </c>
      <c r="Q24" s="135">
        <v>8.4749999999999996</v>
      </c>
      <c r="R24" s="142" t="s">
        <v>81</v>
      </c>
      <c r="T24" s="137"/>
      <c r="U24" s="137"/>
    </row>
    <row r="25" spans="1:21" s="118" customFormat="1" ht="15" customHeight="1">
      <c r="A25" s="118">
        <v>11</v>
      </c>
      <c r="B25" s="145" t="s">
        <v>82</v>
      </c>
      <c r="C25" s="146">
        <v>40.253</v>
      </c>
      <c r="D25" s="146">
        <v>38.946999999999996</v>
      </c>
      <c r="E25" s="146">
        <v>40.253</v>
      </c>
      <c r="F25" s="130">
        <v>3.641</v>
      </c>
      <c r="G25" s="130">
        <v>3.641</v>
      </c>
      <c r="H25" s="130">
        <v>3.641</v>
      </c>
      <c r="I25" s="130">
        <v>19.125</v>
      </c>
      <c r="J25" s="130">
        <v>18.884</v>
      </c>
      <c r="K25" s="130">
        <v>19.125</v>
      </c>
      <c r="L25" s="130">
        <v>9.0120000000000005</v>
      </c>
      <c r="M25" s="130">
        <v>8.2170000000000005</v>
      </c>
      <c r="N25" s="130">
        <v>9.0120000000000005</v>
      </c>
      <c r="O25" s="130">
        <v>8.4749999999999996</v>
      </c>
      <c r="P25" s="130">
        <v>8.2050000000000001</v>
      </c>
      <c r="Q25" s="130">
        <v>8.4749999999999996</v>
      </c>
      <c r="R25" s="147">
        <v>11</v>
      </c>
      <c r="T25" s="132"/>
      <c r="U25" s="132"/>
    </row>
    <row r="26" spans="1:21" s="138" customFormat="1" ht="15" customHeight="1">
      <c r="B26" s="143" t="s">
        <v>83</v>
      </c>
      <c r="C26" s="141">
        <v>90.762</v>
      </c>
      <c r="D26" s="141">
        <v>86.979000000000013</v>
      </c>
      <c r="E26" s="141">
        <v>90.762</v>
      </c>
      <c r="F26" s="141">
        <v>8.3770000000000007</v>
      </c>
      <c r="G26" s="141">
        <v>8.3770000000000007</v>
      </c>
      <c r="H26" s="141">
        <v>8.3770000000000007</v>
      </c>
      <c r="I26" s="141">
        <v>9.6280000000000001</v>
      </c>
      <c r="J26" s="141">
        <v>9.4969999999999999</v>
      </c>
      <c r="K26" s="141">
        <v>9.6280000000000001</v>
      </c>
      <c r="L26" s="141">
        <v>23.491</v>
      </c>
      <c r="M26" s="141">
        <v>23.09</v>
      </c>
      <c r="N26" s="141">
        <v>23.491</v>
      </c>
      <c r="O26" s="141">
        <v>49.265999999999998</v>
      </c>
      <c r="P26" s="141">
        <v>46.015000000000001</v>
      </c>
      <c r="Q26" s="141">
        <v>49.265999999999998</v>
      </c>
      <c r="R26" s="142" t="s">
        <v>84</v>
      </c>
      <c r="T26" s="137"/>
      <c r="U26" s="137"/>
    </row>
    <row r="27" spans="1:21" s="118" customFormat="1" ht="15" customHeight="1">
      <c r="A27" s="118">
        <v>12</v>
      </c>
      <c r="B27" s="145" t="s">
        <v>85</v>
      </c>
      <c r="C27" s="146">
        <v>21.003999999999998</v>
      </c>
      <c r="D27" s="146">
        <v>21.003999999999998</v>
      </c>
      <c r="E27" s="146">
        <v>21.003999999999998</v>
      </c>
      <c r="F27" s="150">
        <v>4.3</v>
      </c>
      <c r="G27" s="150">
        <v>4.3</v>
      </c>
      <c r="H27" s="150">
        <v>4.3</v>
      </c>
      <c r="I27" s="30" t="s">
        <v>41</v>
      </c>
      <c r="J27" s="30" t="s">
        <v>41</v>
      </c>
      <c r="K27" s="30" t="s">
        <v>41</v>
      </c>
      <c r="L27" s="151">
        <v>4.3380000000000001</v>
      </c>
      <c r="M27" s="151">
        <v>4.3380000000000001</v>
      </c>
      <c r="N27" s="151">
        <v>4.3380000000000001</v>
      </c>
      <c r="O27" s="130">
        <v>12.366</v>
      </c>
      <c r="P27" s="130">
        <v>12.366</v>
      </c>
      <c r="Q27" s="130">
        <v>12.366</v>
      </c>
      <c r="R27" s="147">
        <v>12</v>
      </c>
      <c r="T27" s="132"/>
      <c r="U27" s="132"/>
    </row>
    <row r="28" spans="1:21" s="118" customFormat="1" ht="15" customHeight="1">
      <c r="A28" s="118">
        <v>13</v>
      </c>
      <c r="B28" s="145" t="s">
        <v>86</v>
      </c>
      <c r="C28" s="146">
        <v>16.314999999999998</v>
      </c>
      <c r="D28" s="146">
        <v>16.152000000000001</v>
      </c>
      <c r="E28" s="146">
        <v>16.314999999999998</v>
      </c>
      <c r="F28" s="130">
        <v>1.7669999999999999</v>
      </c>
      <c r="G28" s="130">
        <v>1.7669999999999999</v>
      </c>
      <c r="H28" s="130">
        <v>1.7669999999999999</v>
      </c>
      <c r="I28" s="30" t="s">
        <v>41</v>
      </c>
      <c r="J28" s="30" t="s">
        <v>41</v>
      </c>
      <c r="K28" s="30" t="s">
        <v>41</v>
      </c>
      <c r="L28" s="150">
        <v>5.8680000000000003</v>
      </c>
      <c r="M28" s="150">
        <v>5.8680000000000003</v>
      </c>
      <c r="N28" s="150">
        <v>5.8680000000000003</v>
      </c>
      <c r="O28" s="130">
        <v>8.68</v>
      </c>
      <c r="P28" s="130">
        <v>8.5169999999999995</v>
      </c>
      <c r="Q28" s="130">
        <v>8.68</v>
      </c>
      <c r="R28" s="147">
        <v>13</v>
      </c>
      <c r="T28" s="132"/>
      <c r="U28" s="132"/>
    </row>
    <row r="29" spans="1:21" s="118" customFormat="1" ht="15" customHeight="1">
      <c r="A29" s="118">
        <v>14</v>
      </c>
      <c r="B29" s="145" t="s">
        <v>87</v>
      </c>
      <c r="C29" s="152">
        <v>53.442999999999998</v>
      </c>
      <c r="D29" s="146">
        <v>49.823000000000008</v>
      </c>
      <c r="E29" s="146">
        <v>53.442999999999998</v>
      </c>
      <c r="F29" s="130">
        <v>2.31</v>
      </c>
      <c r="G29" s="130">
        <v>2.31</v>
      </c>
      <c r="H29" s="130">
        <v>2.31</v>
      </c>
      <c r="I29" s="130">
        <v>9.6280000000000001</v>
      </c>
      <c r="J29" s="130">
        <v>9.4969999999999999</v>
      </c>
      <c r="K29" s="130">
        <v>9.6280000000000001</v>
      </c>
      <c r="L29" s="130">
        <v>13.285</v>
      </c>
      <c r="M29" s="130">
        <v>12.884</v>
      </c>
      <c r="N29" s="130">
        <v>13.285</v>
      </c>
      <c r="O29" s="130">
        <v>28.22</v>
      </c>
      <c r="P29" s="130">
        <v>25.132000000000001</v>
      </c>
      <c r="Q29" s="130">
        <v>28.22</v>
      </c>
      <c r="R29" s="147">
        <v>14</v>
      </c>
      <c r="T29" s="132"/>
      <c r="U29" s="132"/>
    </row>
    <row r="30" spans="1:21" s="138" customFormat="1" ht="15" customHeight="1">
      <c r="B30" s="143" t="s">
        <v>88</v>
      </c>
      <c r="C30" s="141">
        <v>28.502999999999997</v>
      </c>
      <c r="D30" s="141">
        <v>28.377999999999997</v>
      </c>
      <c r="E30" s="141">
        <v>28.502999999999997</v>
      </c>
      <c r="F30" s="87" t="s">
        <v>41</v>
      </c>
      <c r="G30" s="87" t="s">
        <v>41</v>
      </c>
      <c r="H30" s="87" t="s">
        <v>41</v>
      </c>
      <c r="I30" s="135">
        <v>9.3759999999999994</v>
      </c>
      <c r="J30" s="135">
        <v>9.3759999999999994</v>
      </c>
      <c r="K30" s="135">
        <v>9.3759999999999994</v>
      </c>
      <c r="L30" s="135">
        <v>9.7899999999999991</v>
      </c>
      <c r="M30" s="135">
        <v>9.6649999999999991</v>
      </c>
      <c r="N30" s="135">
        <v>9.7899999999999991</v>
      </c>
      <c r="O30" s="135">
        <v>9.3369999999999997</v>
      </c>
      <c r="P30" s="135">
        <v>9.3369999999999997</v>
      </c>
      <c r="Q30" s="135">
        <v>9.3369999999999997</v>
      </c>
      <c r="R30" s="142" t="s">
        <v>89</v>
      </c>
      <c r="T30" s="137"/>
      <c r="U30" s="137"/>
    </row>
    <row r="31" spans="1:21" s="118" customFormat="1" ht="15" customHeight="1">
      <c r="A31" s="118">
        <v>15</v>
      </c>
      <c r="B31" s="145" t="s">
        <v>90</v>
      </c>
      <c r="C31" s="146">
        <v>28.502999999999997</v>
      </c>
      <c r="D31" s="146">
        <v>28.377999999999997</v>
      </c>
      <c r="E31" s="146">
        <v>28.502999999999997</v>
      </c>
      <c r="F31" s="30" t="s">
        <v>41</v>
      </c>
      <c r="G31" s="30" t="s">
        <v>41</v>
      </c>
      <c r="H31" s="30" t="s">
        <v>41</v>
      </c>
      <c r="I31" s="130">
        <v>9.3759999999999994</v>
      </c>
      <c r="J31" s="130">
        <v>9.3759999999999994</v>
      </c>
      <c r="K31" s="130">
        <v>9.3759999999999994</v>
      </c>
      <c r="L31" s="130">
        <v>9.7899999999999991</v>
      </c>
      <c r="M31" s="130">
        <v>9.6649999999999991</v>
      </c>
      <c r="N31" s="130">
        <v>9.7899999999999991</v>
      </c>
      <c r="O31" s="130">
        <v>9.3369999999999997</v>
      </c>
      <c r="P31" s="130">
        <v>9.3369999999999997</v>
      </c>
      <c r="Q31" s="130">
        <v>9.3369999999999997</v>
      </c>
      <c r="R31" s="147">
        <v>15</v>
      </c>
      <c r="T31" s="132"/>
      <c r="U31" s="132"/>
    </row>
    <row r="32" spans="1:21" s="138" customFormat="1" ht="15" customHeight="1">
      <c r="B32" s="143" t="s">
        <v>91</v>
      </c>
      <c r="C32" s="141">
        <v>59.003999999999998</v>
      </c>
      <c r="D32" s="141">
        <v>50.129999999999995</v>
      </c>
      <c r="E32" s="141">
        <v>59.003999999999998</v>
      </c>
      <c r="F32" s="135">
        <v>13.765000000000001</v>
      </c>
      <c r="G32" s="135">
        <v>13.765000000000001</v>
      </c>
      <c r="H32" s="135">
        <v>13.765000000000001</v>
      </c>
      <c r="I32" s="135">
        <v>3.22</v>
      </c>
      <c r="J32" s="135">
        <v>3.22</v>
      </c>
      <c r="K32" s="135">
        <v>3.22</v>
      </c>
      <c r="L32" s="135">
        <v>3.0329999999999999</v>
      </c>
      <c r="M32" s="135">
        <v>3.0329999999999999</v>
      </c>
      <c r="N32" s="135">
        <v>3.0329999999999999</v>
      </c>
      <c r="O32" s="135">
        <v>38.985999999999997</v>
      </c>
      <c r="P32" s="135">
        <v>30.111999999999998</v>
      </c>
      <c r="Q32" s="135">
        <v>38.985999999999997</v>
      </c>
      <c r="R32" s="142" t="s">
        <v>92</v>
      </c>
      <c r="T32" s="137"/>
      <c r="U32" s="137"/>
    </row>
    <row r="33" spans="1:33" s="118" customFormat="1" ht="15" customHeight="1">
      <c r="A33" s="118">
        <v>16</v>
      </c>
      <c r="B33" s="145" t="s">
        <v>93</v>
      </c>
      <c r="C33" s="146">
        <v>59.003999999999998</v>
      </c>
      <c r="D33" s="146">
        <v>50.129999999999995</v>
      </c>
      <c r="E33" s="146">
        <v>59.003999999999998</v>
      </c>
      <c r="F33" s="130">
        <v>13.765000000000001</v>
      </c>
      <c r="G33" s="130">
        <v>13.765000000000001</v>
      </c>
      <c r="H33" s="130">
        <v>13.765000000000001</v>
      </c>
      <c r="I33" s="151">
        <v>3.22</v>
      </c>
      <c r="J33" s="130">
        <v>3.22</v>
      </c>
      <c r="K33" s="151">
        <v>3.22</v>
      </c>
      <c r="L33" s="130">
        <v>3.0329999999999999</v>
      </c>
      <c r="M33" s="130">
        <v>3.0329999999999999</v>
      </c>
      <c r="N33" s="130">
        <v>3.0329999999999999</v>
      </c>
      <c r="O33" s="130">
        <v>38.985999999999997</v>
      </c>
      <c r="P33" s="130">
        <v>30.111999999999998</v>
      </c>
      <c r="Q33" s="130">
        <v>38.985999999999997</v>
      </c>
      <c r="R33" s="147">
        <v>16</v>
      </c>
      <c r="T33" s="132"/>
      <c r="U33" s="132"/>
    </row>
    <row r="34" spans="1:33" s="138" customFormat="1" ht="15" customHeight="1">
      <c r="B34" s="143" t="s">
        <v>94</v>
      </c>
      <c r="C34" s="141">
        <v>80.096000000000004</v>
      </c>
      <c r="D34" s="141">
        <v>75.984999999999999</v>
      </c>
      <c r="E34" s="141">
        <v>80.096000000000004</v>
      </c>
      <c r="F34" s="141">
        <v>8.8049999999999997</v>
      </c>
      <c r="G34" s="141">
        <v>8.8049999999999997</v>
      </c>
      <c r="H34" s="141">
        <v>8.8049999999999997</v>
      </c>
      <c r="I34" s="141">
        <v>23.105999999999998</v>
      </c>
      <c r="J34" s="141">
        <v>23.105999999999998</v>
      </c>
      <c r="K34" s="141">
        <v>23.105999999999998</v>
      </c>
      <c r="L34" s="141">
        <v>16.182000000000002</v>
      </c>
      <c r="M34" s="141">
        <v>16.182000000000002</v>
      </c>
      <c r="N34" s="141">
        <v>16.182000000000002</v>
      </c>
      <c r="O34" s="141">
        <v>32.003</v>
      </c>
      <c r="P34" s="141">
        <v>27.892000000000003</v>
      </c>
      <c r="Q34" s="141">
        <v>32.003</v>
      </c>
      <c r="R34" s="142" t="s">
        <v>95</v>
      </c>
      <c r="T34" s="137"/>
      <c r="U34" s="137"/>
    </row>
    <row r="35" spans="1:33" s="118" customFormat="1" ht="15" customHeight="1">
      <c r="A35" s="118">
        <v>17</v>
      </c>
      <c r="B35" s="145" t="s">
        <v>96</v>
      </c>
      <c r="C35" s="146">
        <v>6.69</v>
      </c>
      <c r="D35" s="146">
        <v>6.69</v>
      </c>
      <c r="E35" s="146">
        <v>6.69</v>
      </c>
      <c r="F35" s="130">
        <v>4.0990000000000002</v>
      </c>
      <c r="G35" s="130">
        <v>4.0990000000000002</v>
      </c>
      <c r="H35" s="130">
        <v>4.0990000000000002</v>
      </c>
      <c r="I35" s="30" t="s">
        <v>41</v>
      </c>
      <c r="J35" s="30" t="s">
        <v>41</v>
      </c>
      <c r="K35" s="30" t="s">
        <v>41</v>
      </c>
      <c r="L35" s="30" t="s">
        <v>41</v>
      </c>
      <c r="M35" s="30" t="s">
        <v>41</v>
      </c>
      <c r="N35" s="30" t="s">
        <v>41</v>
      </c>
      <c r="O35" s="130">
        <v>2.5910000000000002</v>
      </c>
      <c r="P35" s="130">
        <v>2.5910000000000002</v>
      </c>
      <c r="Q35" s="130">
        <v>2.5910000000000002</v>
      </c>
      <c r="R35" s="147">
        <v>17</v>
      </c>
      <c r="T35" s="132"/>
      <c r="U35" s="132"/>
    </row>
    <row r="36" spans="1:33" s="118" customFormat="1" ht="15" customHeight="1">
      <c r="A36" s="118">
        <v>18</v>
      </c>
      <c r="B36" s="145" t="s">
        <v>97</v>
      </c>
      <c r="C36" s="146">
        <v>15.1</v>
      </c>
      <c r="D36" s="146">
        <v>15.1</v>
      </c>
      <c r="E36" s="146">
        <v>15.1</v>
      </c>
      <c r="F36" s="130">
        <v>4.7060000000000004</v>
      </c>
      <c r="G36" s="130">
        <v>4.7060000000000004</v>
      </c>
      <c r="H36" s="130">
        <v>4.7060000000000004</v>
      </c>
      <c r="I36" s="130">
        <v>2.9180000000000001</v>
      </c>
      <c r="J36" s="130">
        <v>2.9180000000000001</v>
      </c>
      <c r="K36" s="130">
        <v>2.9180000000000001</v>
      </c>
      <c r="L36" s="130">
        <v>6.0410000000000004</v>
      </c>
      <c r="M36" s="130">
        <v>6.0410000000000004</v>
      </c>
      <c r="N36" s="130">
        <v>6.0410000000000004</v>
      </c>
      <c r="O36" s="130">
        <v>1.4</v>
      </c>
      <c r="P36" s="130">
        <v>1.4</v>
      </c>
      <c r="Q36" s="130">
        <v>1.4</v>
      </c>
      <c r="R36" s="147">
        <v>18</v>
      </c>
      <c r="T36" s="132"/>
      <c r="U36" s="132"/>
    </row>
    <row r="37" spans="1:33" s="118" customFormat="1" ht="15" customHeight="1">
      <c r="A37" s="118">
        <v>19</v>
      </c>
      <c r="B37" s="145" t="s">
        <v>98</v>
      </c>
      <c r="C37" s="146">
        <v>55.908999999999999</v>
      </c>
      <c r="D37" s="146">
        <v>51.798000000000002</v>
      </c>
      <c r="E37" s="146">
        <v>55.908999999999999</v>
      </c>
      <c r="F37" s="30" t="s">
        <v>41</v>
      </c>
      <c r="G37" s="30" t="s">
        <v>41</v>
      </c>
      <c r="H37" s="30" t="s">
        <v>41</v>
      </c>
      <c r="I37" s="130">
        <v>20.187999999999999</v>
      </c>
      <c r="J37" s="130">
        <v>20.187999999999999</v>
      </c>
      <c r="K37" s="130">
        <v>20.187999999999999</v>
      </c>
      <c r="L37" s="130">
        <v>10.141</v>
      </c>
      <c r="M37" s="130">
        <v>10.141</v>
      </c>
      <c r="N37" s="130">
        <v>10.141</v>
      </c>
      <c r="O37" s="130">
        <v>25.58</v>
      </c>
      <c r="P37" s="130">
        <v>21.469000000000001</v>
      </c>
      <c r="Q37" s="130">
        <v>25.58</v>
      </c>
      <c r="R37" s="147">
        <v>19</v>
      </c>
      <c r="T37" s="132"/>
      <c r="U37" s="132"/>
    </row>
    <row r="38" spans="1:33" s="138" customFormat="1" ht="15" customHeight="1">
      <c r="B38" s="143" t="s">
        <v>99</v>
      </c>
      <c r="C38" s="141">
        <v>26.311</v>
      </c>
      <c r="D38" s="141">
        <v>25.646000000000001</v>
      </c>
      <c r="E38" s="141">
        <v>26.311</v>
      </c>
      <c r="F38" s="87" t="s">
        <v>41</v>
      </c>
      <c r="G38" s="87" t="s">
        <v>41</v>
      </c>
      <c r="H38" s="87" t="s">
        <v>41</v>
      </c>
      <c r="I38" s="135">
        <v>12.523</v>
      </c>
      <c r="J38" s="135">
        <v>12.523</v>
      </c>
      <c r="K38" s="135">
        <v>12.523</v>
      </c>
      <c r="L38" s="153" t="s">
        <v>41</v>
      </c>
      <c r="M38" s="153" t="s">
        <v>41</v>
      </c>
      <c r="N38" s="153" t="s">
        <v>41</v>
      </c>
      <c r="O38" s="135">
        <v>13.788</v>
      </c>
      <c r="P38" s="135">
        <v>13.122999999999999</v>
      </c>
      <c r="Q38" s="135">
        <v>13.788</v>
      </c>
      <c r="R38" s="142" t="s">
        <v>100</v>
      </c>
      <c r="T38" s="137"/>
      <c r="U38" s="137"/>
    </row>
    <row r="39" spans="1:33" s="118" customFormat="1" ht="15" customHeight="1" thickBot="1">
      <c r="A39" s="115">
        <v>20</v>
      </c>
      <c r="B39" s="154" t="s">
        <v>101</v>
      </c>
      <c r="C39" s="155">
        <v>26.311</v>
      </c>
      <c r="D39" s="156">
        <v>25.646000000000001</v>
      </c>
      <c r="E39" s="156">
        <v>26.311</v>
      </c>
      <c r="F39" s="101" t="s">
        <v>41</v>
      </c>
      <c r="G39" s="101" t="s">
        <v>41</v>
      </c>
      <c r="H39" s="101" t="s">
        <v>41</v>
      </c>
      <c r="I39" s="157">
        <v>12.523</v>
      </c>
      <c r="J39" s="157">
        <v>12.523</v>
      </c>
      <c r="K39" s="157">
        <v>12.523</v>
      </c>
      <c r="L39" s="101" t="s">
        <v>41</v>
      </c>
      <c r="M39" s="101" t="s">
        <v>41</v>
      </c>
      <c r="N39" s="101" t="s">
        <v>41</v>
      </c>
      <c r="O39" s="157">
        <v>13.788</v>
      </c>
      <c r="P39" s="157">
        <v>13.122999999999999</v>
      </c>
      <c r="Q39" s="157">
        <v>13.788</v>
      </c>
      <c r="R39" s="158">
        <v>20</v>
      </c>
      <c r="T39" s="132"/>
      <c r="U39" s="132"/>
    </row>
    <row r="40" spans="1:33" s="159" customFormat="1" ht="15" customHeight="1">
      <c r="A40" s="159" t="s">
        <v>43</v>
      </c>
      <c r="B40" s="160"/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162"/>
      <c r="R40" s="163"/>
    </row>
    <row r="41" spans="1:33" s="159" customFormat="1" ht="13.5" customHeight="1">
      <c r="A41" s="164" t="s">
        <v>102</v>
      </c>
      <c r="B41" s="165"/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6"/>
      <c r="N41" s="161"/>
      <c r="O41" s="161"/>
      <c r="P41" s="161"/>
      <c r="Q41" s="161"/>
      <c r="R41" s="163"/>
    </row>
    <row r="42" spans="1:33" s="167" customFormat="1" ht="11.25"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</row>
    <row r="43" spans="1:33" ht="13.5">
      <c r="A43" s="169"/>
      <c r="B43" s="169"/>
      <c r="C43" s="170"/>
      <c r="D43" s="170"/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</row>
    <row r="44" spans="1:33" ht="13.5">
      <c r="A44" s="169"/>
      <c r="B44" s="169"/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69"/>
      <c r="AG44" s="169"/>
    </row>
    <row r="45" spans="1:33" ht="13.5">
      <c r="A45" s="169"/>
      <c r="B45" s="169"/>
      <c r="C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69"/>
      <c r="S45" s="169"/>
      <c r="T45" s="169"/>
      <c r="U45" s="169"/>
      <c r="V45" s="169"/>
      <c r="W45" s="169"/>
      <c r="X45" s="169"/>
      <c r="Y45" s="169"/>
      <c r="Z45" s="169"/>
      <c r="AA45" s="169"/>
      <c r="AB45" s="169"/>
      <c r="AC45" s="169"/>
      <c r="AD45" s="169"/>
      <c r="AE45" s="169"/>
      <c r="AF45" s="169"/>
      <c r="AG45" s="169"/>
    </row>
    <row r="46" spans="1:33" ht="13.5">
      <c r="B46" s="169"/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69"/>
      <c r="S46" s="169"/>
      <c r="T46" s="169"/>
      <c r="U46" s="169"/>
      <c r="V46" s="169"/>
      <c r="W46" s="169"/>
      <c r="X46" s="169"/>
      <c r="Y46" s="169"/>
    </row>
    <row r="47" spans="1:33"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</row>
    <row r="48" spans="1:33"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</row>
    <row r="49" spans="3:17"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</row>
    <row r="50" spans="3:17"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5"/>
      <c r="Q50" s="175"/>
    </row>
    <row r="51" spans="3:17">
      <c r="C51" s="175"/>
      <c r="D51" s="175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5"/>
      <c r="Q51" s="175"/>
    </row>
    <row r="52" spans="3:17">
      <c r="C52" s="175"/>
      <c r="D52" s="175"/>
      <c r="E52" s="175"/>
      <c r="F52" s="175"/>
      <c r="G52" s="175"/>
      <c r="H52" s="175"/>
      <c r="I52" s="175"/>
      <c r="J52" s="175"/>
      <c r="K52" s="175"/>
      <c r="L52" s="175"/>
      <c r="M52" s="175"/>
      <c r="N52" s="175"/>
      <c r="O52" s="175"/>
      <c r="P52" s="175"/>
      <c r="Q52" s="175"/>
    </row>
    <row r="53" spans="3:17">
      <c r="C53" s="175"/>
      <c r="D53" s="175"/>
      <c r="E53" s="176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</row>
    <row r="54" spans="3:17">
      <c r="C54" s="177"/>
      <c r="D54" s="177"/>
      <c r="E54" s="177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 s="178"/>
    </row>
    <row r="55" spans="3:17">
      <c r="C55" s="177"/>
      <c r="D55" s="177"/>
      <c r="E55" s="177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178"/>
    </row>
    <row r="56" spans="3:17">
      <c r="C56" s="177"/>
      <c r="D56" s="177"/>
      <c r="E56" s="177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178"/>
    </row>
    <row r="57" spans="3:17">
      <c r="C57" s="177"/>
      <c r="D57" s="177"/>
      <c r="E57" s="177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178"/>
    </row>
    <row r="58" spans="3:17">
      <c r="C58" s="177"/>
      <c r="D58" s="177"/>
      <c r="E58" s="177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</row>
    <row r="59" spans="3:17">
      <c r="C59" s="177"/>
      <c r="D59" s="177"/>
      <c r="E59" s="177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178"/>
    </row>
    <row r="60" spans="3:17">
      <c r="C60" s="177"/>
      <c r="D60" s="177"/>
      <c r="E60" s="177"/>
      <c r="F60" s="178"/>
      <c r="G60" s="178"/>
      <c r="H60" s="178"/>
      <c r="I60" s="178"/>
      <c r="J60" s="178"/>
      <c r="K60" s="178"/>
      <c r="L60" s="178"/>
      <c r="M60" s="178"/>
      <c r="N60" s="178"/>
      <c r="O60" s="178"/>
      <c r="P60" s="178"/>
      <c r="Q60" s="178"/>
    </row>
    <row r="61" spans="3:17">
      <c r="C61" s="177"/>
      <c r="D61" s="177"/>
      <c r="E61" s="177"/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178"/>
      <c r="Q61" s="178"/>
    </row>
    <row r="62" spans="3:17">
      <c r="C62" s="177"/>
      <c r="D62" s="177"/>
      <c r="E62" s="177"/>
      <c r="F62" s="178"/>
      <c r="G62" s="178"/>
      <c r="H62" s="178"/>
      <c r="I62" s="178"/>
      <c r="J62" s="178"/>
      <c r="K62" s="178"/>
      <c r="L62" s="178"/>
      <c r="M62" s="178"/>
      <c r="N62" s="178"/>
      <c r="O62" s="178"/>
      <c r="P62" s="178"/>
      <c r="Q62" s="178"/>
    </row>
    <row r="63" spans="3:17">
      <c r="C63" s="177"/>
      <c r="D63" s="177"/>
      <c r="E63" s="177"/>
      <c r="F63" s="178"/>
      <c r="G63" s="178"/>
      <c r="H63" s="178"/>
      <c r="I63" s="178"/>
      <c r="J63" s="178"/>
      <c r="K63" s="178"/>
      <c r="L63" s="178"/>
      <c r="M63" s="178"/>
      <c r="N63" s="178"/>
      <c r="O63" s="178"/>
      <c r="P63" s="178"/>
      <c r="Q63" s="178"/>
    </row>
    <row r="64" spans="3:17">
      <c r="C64" s="175"/>
      <c r="D64" s="175"/>
      <c r="E64" s="175"/>
      <c r="F64" s="179"/>
      <c r="G64" s="179"/>
      <c r="H64" s="179"/>
      <c r="I64" s="179"/>
      <c r="J64" s="179"/>
      <c r="K64" s="179"/>
      <c r="L64" s="179"/>
      <c r="M64" s="179"/>
      <c r="N64" s="179"/>
      <c r="O64" s="179"/>
      <c r="P64" s="179"/>
      <c r="Q64" s="179"/>
    </row>
    <row r="65" spans="2:25">
      <c r="C65" s="177"/>
      <c r="D65" s="177"/>
      <c r="E65" s="177"/>
      <c r="F65" s="178"/>
      <c r="G65" s="178"/>
      <c r="H65" s="178"/>
      <c r="I65" s="178"/>
      <c r="J65" s="178"/>
      <c r="K65" s="178"/>
      <c r="L65" s="178"/>
      <c r="M65" s="178"/>
      <c r="N65" s="178"/>
      <c r="O65" s="178"/>
      <c r="P65" s="178"/>
      <c r="Q65" s="178"/>
    </row>
    <row r="66" spans="2:25">
      <c r="C66" s="175"/>
      <c r="D66" s="175"/>
      <c r="E66" s="175"/>
      <c r="F66" s="175"/>
      <c r="G66" s="175"/>
      <c r="H66" s="175"/>
      <c r="I66" s="175"/>
      <c r="J66" s="175"/>
      <c r="K66" s="175"/>
      <c r="L66" s="175"/>
      <c r="M66" s="175"/>
      <c r="N66" s="175"/>
      <c r="O66" s="175"/>
      <c r="P66" s="175"/>
      <c r="Q66" s="175"/>
    </row>
    <row r="67" spans="2:25">
      <c r="C67" s="177"/>
      <c r="D67" s="177"/>
      <c r="E67" s="177"/>
      <c r="F67" s="180"/>
      <c r="G67" s="180"/>
      <c r="H67" s="180"/>
      <c r="I67" s="178"/>
      <c r="J67" s="178"/>
      <c r="K67" s="178"/>
      <c r="L67" s="181"/>
      <c r="M67" s="181"/>
      <c r="N67" s="181"/>
      <c r="O67" s="178"/>
      <c r="P67" s="178"/>
      <c r="Q67" s="178"/>
    </row>
    <row r="68" spans="2:25">
      <c r="C68" s="177"/>
      <c r="D68" s="177"/>
      <c r="E68" s="177"/>
      <c r="F68" s="178"/>
      <c r="G68" s="178"/>
      <c r="H68" s="178"/>
      <c r="I68" s="178"/>
      <c r="J68" s="178"/>
      <c r="K68" s="178"/>
      <c r="L68" s="180"/>
      <c r="M68" s="180"/>
      <c r="N68" s="180"/>
      <c r="O68" s="178"/>
      <c r="P68" s="178"/>
      <c r="Q68" s="178"/>
    </row>
    <row r="69" spans="2:25">
      <c r="C69" s="177"/>
      <c r="D69" s="177"/>
      <c r="E69" s="177"/>
      <c r="F69" s="178"/>
      <c r="G69" s="178"/>
      <c r="H69" s="178"/>
      <c r="I69" s="178"/>
      <c r="J69" s="178"/>
      <c r="K69" s="178"/>
      <c r="L69" s="178"/>
      <c r="M69" s="178"/>
      <c r="N69" s="178"/>
      <c r="O69" s="178"/>
      <c r="P69" s="178"/>
      <c r="Q69" s="178"/>
    </row>
    <row r="70" spans="2:25">
      <c r="C70" s="175"/>
      <c r="D70" s="175"/>
      <c r="E70" s="175"/>
      <c r="F70" s="182"/>
      <c r="G70" s="182"/>
      <c r="H70" s="182"/>
      <c r="I70" s="179"/>
      <c r="J70" s="179"/>
      <c r="K70" s="179"/>
      <c r="L70" s="179"/>
      <c r="M70" s="179"/>
      <c r="N70" s="179"/>
      <c r="O70" s="179"/>
      <c r="P70" s="179"/>
      <c r="Q70" s="179"/>
    </row>
    <row r="71" spans="2:25">
      <c r="C71" s="177"/>
      <c r="D71" s="177"/>
      <c r="E71" s="177"/>
      <c r="F71" s="178"/>
      <c r="G71" s="178"/>
      <c r="H71" s="178"/>
      <c r="I71" s="178"/>
      <c r="J71" s="178"/>
      <c r="K71" s="178"/>
      <c r="L71" s="178"/>
      <c r="M71" s="178"/>
      <c r="N71" s="178"/>
      <c r="O71" s="178"/>
      <c r="P71" s="178"/>
      <c r="Q71" s="178"/>
    </row>
    <row r="72" spans="2:25">
      <c r="C72" s="175"/>
      <c r="D72" s="175"/>
      <c r="E72" s="175"/>
      <c r="F72" s="179"/>
      <c r="G72" s="179"/>
      <c r="H72" s="179"/>
      <c r="I72" s="179"/>
      <c r="J72" s="179"/>
      <c r="K72" s="179"/>
      <c r="L72" s="179"/>
      <c r="M72" s="179"/>
      <c r="N72" s="179"/>
      <c r="O72" s="179"/>
      <c r="P72" s="179"/>
      <c r="Q72" s="179"/>
    </row>
    <row r="73" spans="2:25">
      <c r="C73" s="177"/>
      <c r="D73" s="177"/>
      <c r="E73" s="177"/>
      <c r="F73" s="178"/>
      <c r="G73" s="178"/>
      <c r="H73" s="178"/>
      <c r="I73" s="181"/>
      <c r="J73" s="178"/>
      <c r="K73" s="181"/>
      <c r="L73" s="178"/>
      <c r="M73" s="178"/>
      <c r="N73" s="178"/>
      <c r="O73" s="178"/>
      <c r="P73" s="178"/>
      <c r="Q73" s="178"/>
    </row>
    <row r="74" spans="2:25">
      <c r="C74" s="175"/>
      <c r="D74" s="175"/>
      <c r="E74" s="175"/>
      <c r="F74" s="175"/>
      <c r="G74" s="175"/>
      <c r="H74" s="175"/>
      <c r="I74" s="175"/>
      <c r="J74" s="175"/>
      <c r="K74" s="175"/>
      <c r="L74" s="175"/>
      <c r="M74" s="175"/>
      <c r="N74" s="175"/>
      <c r="O74" s="175"/>
      <c r="P74" s="175"/>
      <c r="Q74" s="175"/>
    </row>
    <row r="75" spans="2:25">
      <c r="C75" s="177"/>
      <c r="D75" s="177"/>
      <c r="E75" s="177"/>
      <c r="F75" s="178"/>
      <c r="G75" s="178"/>
      <c r="H75" s="178"/>
      <c r="I75" s="178"/>
      <c r="J75" s="178"/>
      <c r="K75" s="178"/>
      <c r="L75" s="178"/>
      <c r="M75" s="178"/>
      <c r="N75" s="178"/>
      <c r="O75" s="178"/>
      <c r="P75" s="178"/>
      <c r="Q75" s="178"/>
    </row>
    <row r="76" spans="2:25" ht="13.5">
      <c r="B76" s="169"/>
      <c r="C76" s="177"/>
      <c r="D76" s="177"/>
      <c r="E76" s="177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  <c r="Q76" s="178"/>
      <c r="S76" s="169"/>
      <c r="T76" s="169"/>
      <c r="U76" s="169"/>
      <c r="V76" s="169"/>
      <c r="W76" s="169"/>
      <c r="X76" s="169"/>
      <c r="Y76" s="169"/>
    </row>
    <row r="77" spans="2:25" ht="13.5">
      <c r="B77" s="169"/>
      <c r="C77" s="177"/>
      <c r="D77" s="177"/>
      <c r="E77" s="177"/>
      <c r="F77" s="178"/>
      <c r="G77" s="178"/>
      <c r="H77" s="178"/>
      <c r="I77" s="178"/>
      <c r="J77" s="178"/>
      <c r="K77" s="178"/>
      <c r="L77" s="178"/>
      <c r="M77" s="178"/>
      <c r="N77" s="178"/>
      <c r="O77" s="178"/>
      <c r="P77" s="178"/>
      <c r="Q77" s="178"/>
      <c r="S77" s="169"/>
      <c r="T77" s="169"/>
      <c r="U77" s="169"/>
      <c r="V77" s="169"/>
      <c r="W77" s="169"/>
      <c r="X77" s="169"/>
      <c r="Y77" s="169"/>
    </row>
    <row r="78" spans="2:25">
      <c r="C78" s="175"/>
      <c r="D78" s="175"/>
      <c r="E78" s="175"/>
      <c r="F78" s="182"/>
      <c r="G78" s="182"/>
      <c r="H78" s="182"/>
      <c r="I78" s="179"/>
      <c r="J78" s="179"/>
      <c r="K78" s="179"/>
      <c r="L78" s="182"/>
      <c r="M78" s="182"/>
      <c r="N78" s="182"/>
      <c r="O78" s="179"/>
      <c r="P78" s="179"/>
      <c r="Q78" s="179"/>
    </row>
    <row r="79" spans="2:25" ht="12.75" thickBot="1">
      <c r="C79" s="183"/>
      <c r="D79" s="184"/>
      <c r="E79" s="184"/>
      <c r="F79" s="185"/>
      <c r="G79" s="185"/>
      <c r="H79" s="178"/>
      <c r="I79" s="178"/>
      <c r="J79" s="178"/>
      <c r="K79" s="178"/>
      <c r="L79" s="178"/>
      <c r="M79" s="178"/>
      <c r="N79" s="178"/>
      <c r="O79" s="178"/>
      <c r="P79" s="178"/>
      <c r="Q79" s="178"/>
    </row>
    <row r="80" spans="2:25" ht="13.5">
      <c r="C80" s="169"/>
      <c r="D80" s="169"/>
      <c r="E80" s="169"/>
      <c r="F80" s="169"/>
      <c r="G80" s="169"/>
    </row>
    <row r="81" spans="3:7" ht="13.5">
      <c r="C81" s="169"/>
      <c r="D81" s="169"/>
      <c r="E81" s="169"/>
      <c r="F81" s="169"/>
      <c r="G81" s="169"/>
    </row>
    <row r="82" spans="3:7" ht="13.5">
      <c r="C82" s="169"/>
      <c r="D82" s="169"/>
      <c r="E82" s="169"/>
      <c r="F82" s="169"/>
      <c r="G82" s="169"/>
    </row>
    <row r="83" spans="3:7" ht="13.5">
      <c r="C83" s="169"/>
      <c r="D83" s="169"/>
      <c r="E83" s="169"/>
      <c r="F83" s="169"/>
      <c r="G83" s="169"/>
    </row>
    <row r="84" spans="3:7" ht="13.5">
      <c r="C84" s="169"/>
      <c r="D84" s="169"/>
      <c r="E84" s="169"/>
      <c r="F84" s="169"/>
      <c r="G84" s="169"/>
    </row>
  </sheetData>
  <mergeCells count="7">
    <mergeCell ref="A9:B9"/>
    <mergeCell ref="A3:B4"/>
    <mergeCell ref="R3:R4"/>
    <mergeCell ref="A5:B5"/>
    <mergeCell ref="A6:B6"/>
    <mergeCell ref="A7:B7"/>
    <mergeCell ref="A8:B8"/>
  </mergeCells>
  <phoneticPr fontId="4"/>
  <printOptions horizontalCentered="1"/>
  <pageMargins left="0.39370078740157483" right="0.39370078740157483" top="0.59055118110236227" bottom="0.39370078740157483" header="0.51181102362204722" footer="0.31496062992125984"/>
  <pageSetup paperSize="8" scale="9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1C365-E269-42F0-94EE-883CF3E62702}">
  <sheetPr>
    <tabColor rgb="FF92D050"/>
  </sheetPr>
  <dimension ref="A1:P41"/>
  <sheetViews>
    <sheetView showGridLines="0" view="pageBreakPreview" topLeftCell="A22" zoomScaleNormal="100" zoomScaleSheetLayoutView="100" workbookViewId="0">
      <selection activeCell="C48" sqref="C48"/>
    </sheetView>
  </sheetViews>
  <sheetFormatPr defaultColWidth="8" defaultRowHeight="12"/>
  <cols>
    <col min="1" max="1" width="11.875" style="224" customWidth="1"/>
    <col min="2" max="2" width="11" style="223" customWidth="1"/>
    <col min="3" max="9" width="10.625" style="223" customWidth="1"/>
    <col min="10" max="11" width="8" style="224"/>
    <col min="12" max="12" width="14.75" style="224" bestFit="1" customWidth="1"/>
    <col min="13" max="16384" width="8" style="224"/>
  </cols>
  <sheetData>
    <row r="1" spans="1:16" s="188" customFormat="1" ht="18.75" customHeight="1">
      <c r="A1" s="186" t="s">
        <v>103</v>
      </c>
      <c r="B1" s="187"/>
      <c r="C1" s="187"/>
      <c r="D1" s="187"/>
      <c r="E1" s="187"/>
      <c r="F1" s="187"/>
      <c r="G1" s="187"/>
      <c r="H1" s="187"/>
      <c r="I1" s="187"/>
    </row>
    <row r="2" spans="1:16" s="192" customFormat="1" ht="37.5" customHeight="1" thickBot="1">
      <c r="A2" s="189" t="s">
        <v>104</v>
      </c>
      <c r="B2" s="190"/>
      <c r="C2" s="190"/>
      <c r="D2" s="190"/>
      <c r="E2" s="190"/>
      <c r="F2" s="190"/>
      <c r="G2" s="190"/>
      <c r="H2" s="190"/>
      <c r="I2" s="191" t="s">
        <v>105</v>
      </c>
    </row>
    <row r="3" spans="1:16" s="192" customFormat="1" ht="30" customHeight="1">
      <c r="A3" s="120" t="s">
        <v>57</v>
      </c>
      <c r="B3" s="193" t="s">
        <v>106</v>
      </c>
      <c r="C3" s="194" t="s">
        <v>107</v>
      </c>
      <c r="D3" s="195"/>
      <c r="E3" s="194" t="s">
        <v>108</v>
      </c>
      <c r="F3" s="195"/>
      <c r="G3" s="196" t="s">
        <v>109</v>
      </c>
      <c r="H3" s="193" t="s">
        <v>110</v>
      </c>
      <c r="I3" s="197" t="s">
        <v>111</v>
      </c>
    </row>
    <row r="4" spans="1:16" s="192" customFormat="1" ht="30" customHeight="1">
      <c r="A4" s="127"/>
      <c r="B4" s="198"/>
      <c r="C4" s="199" t="s">
        <v>112</v>
      </c>
      <c r="D4" s="199" t="s">
        <v>113</v>
      </c>
      <c r="E4" s="199" t="s">
        <v>114</v>
      </c>
      <c r="F4" s="199" t="s">
        <v>115</v>
      </c>
      <c r="G4" s="200" t="s">
        <v>31</v>
      </c>
      <c r="H4" s="198"/>
      <c r="I4" s="201"/>
    </row>
    <row r="5" spans="1:16" s="192" customFormat="1" ht="18" customHeight="1">
      <c r="A5" s="202" t="s">
        <v>12</v>
      </c>
      <c r="B5" s="203">
        <v>9012.9</v>
      </c>
      <c r="C5" s="203">
        <v>6322.6999999999989</v>
      </c>
      <c r="D5" s="203">
        <v>2690.1000000000004</v>
      </c>
      <c r="E5" s="203">
        <v>8648</v>
      </c>
      <c r="F5" s="203">
        <v>365.0000000000004</v>
      </c>
      <c r="G5" s="203">
        <v>774.9</v>
      </c>
      <c r="H5" s="203">
        <v>70.2</v>
      </c>
      <c r="I5" s="203">
        <v>96</v>
      </c>
    </row>
    <row r="6" spans="1:16" s="192" customFormat="1" ht="18" customHeight="1">
      <c r="A6" s="202" t="s">
        <v>13</v>
      </c>
      <c r="B6" s="203">
        <v>9027</v>
      </c>
      <c r="C6" s="203">
        <v>6352.7</v>
      </c>
      <c r="D6" s="203">
        <v>2674.3</v>
      </c>
      <c r="E6" s="203">
        <v>8669.2000000000007</v>
      </c>
      <c r="F6" s="203">
        <v>357.79999999999927</v>
      </c>
      <c r="G6" s="203">
        <v>779.4</v>
      </c>
      <c r="H6" s="204">
        <v>70.374432258779223</v>
      </c>
      <c r="I6" s="204">
        <v>96.036335438130067</v>
      </c>
    </row>
    <row r="7" spans="1:16" s="192" customFormat="1" ht="18" customHeight="1">
      <c r="A7" s="202" t="s">
        <v>14</v>
      </c>
      <c r="B7" s="203">
        <v>9043.6</v>
      </c>
      <c r="C7" s="203">
        <v>6394.4</v>
      </c>
      <c r="D7" s="203">
        <v>2649.2000000000007</v>
      </c>
      <c r="E7" s="203">
        <v>8706.1</v>
      </c>
      <c r="F7" s="203">
        <v>337.5</v>
      </c>
      <c r="G7" s="203">
        <v>788.5</v>
      </c>
      <c r="H7" s="204">
        <v>70.7</v>
      </c>
      <c r="I7" s="204">
        <v>96.3</v>
      </c>
    </row>
    <row r="8" spans="1:16" s="192" customFormat="1" ht="18" customHeight="1">
      <c r="A8" s="202" t="s">
        <v>15</v>
      </c>
      <c r="B8" s="205">
        <v>9054.2000000000007</v>
      </c>
      <c r="C8" s="205">
        <v>6413.3</v>
      </c>
      <c r="D8" s="205">
        <v>2640.9</v>
      </c>
      <c r="E8" s="205">
        <v>8718.6</v>
      </c>
      <c r="F8" s="205">
        <v>335.6</v>
      </c>
      <c r="G8" s="205">
        <v>795.1</v>
      </c>
      <c r="H8" s="150">
        <v>70.8</v>
      </c>
      <c r="I8" s="150">
        <v>96.3</v>
      </c>
    </row>
    <row r="9" spans="1:16" s="209" customFormat="1" ht="18" customHeight="1">
      <c r="A9" s="206" t="s">
        <v>16</v>
      </c>
      <c r="B9" s="207">
        <v>9063.7900000000009</v>
      </c>
      <c r="C9" s="207">
        <v>6433.8919999999998</v>
      </c>
      <c r="D9" s="207">
        <v>2629.898000000001</v>
      </c>
      <c r="E9" s="207">
        <v>8728.8610000000008</v>
      </c>
      <c r="F9" s="207">
        <v>334.92900000000009</v>
      </c>
      <c r="G9" s="207">
        <v>799.20600000000002</v>
      </c>
      <c r="H9" s="208">
        <v>71</v>
      </c>
      <c r="I9" s="208">
        <v>96.3</v>
      </c>
      <c r="K9" s="210"/>
      <c r="L9" s="211"/>
      <c r="M9" s="211"/>
      <c r="N9" s="211"/>
    </row>
    <row r="10" spans="1:16" s="209" customFormat="1" ht="6" customHeight="1">
      <c r="A10" s="212"/>
      <c r="B10" s="207"/>
      <c r="C10" s="207"/>
      <c r="D10" s="207"/>
      <c r="E10" s="207"/>
      <c r="F10" s="207"/>
      <c r="G10" s="207"/>
      <c r="H10" s="208"/>
      <c r="I10" s="208"/>
      <c r="M10" s="210"/>
    </row>
    <row r="11" spans="1:16" s="209" customFormat="1" ht="18.75" customHeight="1">
      <c r="A11" s="213" t="s">
        <v>116</v>
      </c>
      <c r="B11" s="207">
        <v>7164.6469999999999</v>
      </c>
      <c r="C11" s="207">
        <v>4988.7439999999997</v>
      </c>
      <c r="D11" s="207">
        <v>2175.9030000000002</v>
      </c>
      <c r="E11" s="207">
        <v>6896.1859999999997</v>
      </c>
      <c r="F11" s="207">
        <v>268.46100000000024</v>
      </c>
      <c r="G11" s="207">
        <v>621.35599999999999</v>
      </c>
      <c r="H11" s="214">
        <v>69.599999999999994</v>
      </c>
      <c r="I11" s="207">
        <v>96.3</v>
      </c>
      <c r="K11" s="210"/>
      <c r="M11" s="210"/>
      <c r="O11" s="210"/>
      <c r="P11" s="210"/>
    </row>
    <row r="12" spans="1:16" s="209" customFormat="1" ht="18.75" customHeight="1">
      <c r="A12" s="213" t="s">
        <v>117</v>
      </c>
      <c r="B12" s="207">
        <v>1899.143</v>
      </c>
      <c r="C12" s="207">
        <v>1445.1479999999999</v>
      </c>
      <c r="D12" s="207">
        <v>453.99500000000012</v>
      </c>
      <c r="E12" s="207">
        <v>1832.675</v>
      </c>
      <c r="F12" s="207">
        <v>66.468000000000075</v>
      </c>
      <c r="G12" s="207">
        <v>177.85</v>
      </c>
      <c r="H12" s="207">
        <v>76.099999999999994</v>
      </c>
      <c r="I12" s="207">
        <v>96.5</v>
      </c>
      <c r="K12" s="210"/>
      <c r="M12" s="210"/>
      <c r="O12" s="210"/>
      <c r="P12" s="210"/>
    </row>
    <row r="13" spans="1:16" s="192" customFormat="1" ht="6.75" customHeight="1">
      <c r="A13" s="215"/>
      <c r="B13" s="205"/>
      <c r="C13" s="205"/>
      <c r="D13" s="205"/>
      <c r="E13" s="205"/>
      <c r="F13" s="150"/>
      <c r="G13" s="150"/>
      <c r="H13" s="150"/>
      <c r="I13" s="150"/>
    </row>
    <row r="14" spans="1:16" s="192" customFormat="1" ht="19.5" customHeight="1">
      <c r="A14" s="215" t="s">
        <v>70</v>
      </c>
      <c r="B14" s="203">
        <v>1741.57</v>
      </c>
      <c r="C14" s="205">
        <v>1246.644</v>
      </c>
      <c r="D14" s="205">
        <v>494.92599999999993</v>
      </c>
      <c r="E14" s="205">
        <v>1697.7819999999999</v>
      </c>
      <c r="F14" s="205">
        <v>43.788000000000011</v>
      </c>
      <c r="G14" s="150">
        <v>171.28800000000001</v>
      </c>
      <c r="H14" s="205">
        <v>71.581618884110327</v>
      </c>
      <c r="I14" s="205">
        <v>97.485716910603642</v>
      </c>
      <c r="K14" s="150"/>
      <c r="L14" s="216"/>
    </row>
    <row r="15" spans="1:16" s="192" customFormat="1" ht="19.5" customHeight="1">
      <c r="A15" s="215" t="s">
        <v>71</v>
      </c>
      <c r="B15" s="203">
        <v>1440.673</v>
      </c>
      <c r="C15" s="205">
        <v>1067.422</v>
      </c>
      <c r="D15" s="205">
        <v>373.25099999999998</v>
      </c>
      <c r="E15" s="205">
        <v>1401.163</v>
      </c>
      <c r="F15" s="205">
        <v>39.509999999999991</v>
      </c>
      <c r="G15" s="150">
        <v>127.125</v>
      </c>
      <c r="H15" s="205">
        <v>74.091900105020358</v>
      </c>
      <c r="I15" s="205">
        <v>97.257531723021117</v>
      </c>
      <c r="K15" s="150"/>
      <c r="L15" s="216"/>
    </row>
    <row r="16" spans="1:16" s="192" customFormat="1" ht="19.5" customHeight="1">
      <c r="A16" s="215" t="s">
        <v>72</v>
      </c>
      <c r="B16" s="203">
        <v>633.029</v>
      </c>
      <c r="C16" s="205">
        <v>368.46699999999998</v>
      </c>
      <c r="D16" s="205">
        <v>264.56200000000001</v>
      </c>
      <c r="E16" s="205">
        <v>572.59100000000001</v>
      </c>
      <c r="F16" s="205">
        <v>60.437999999999988</v>
      </c>
      <c r="G16" s="150">
        <v>66.701999999999998</v>
      </c>
      <c r="H16" s="205">
        <v>58.206969980838167</v>
      </c>
      <c r="I16" s="205">
        <v>90.452570103423383</v>
      </c>
      <c r="K16" s="150"/>
      <c r="L16" s="216"/>
    </row>
    <row r="17" spans="1:12" s="192" customFormat="1" ht="19.5" customHeight="1">
      <c r="A17" s="215" t="s">
        <v>73</v>
      </c>
      <c r="B17" s="203">
        <v>322.55399999999997</v>
      </c>
      <c r="C17" s="205">
        <v>214.488</v>
      </c>
      <c r="D17" s="205">
        <v>108.06599999999997</v>
      </c>
      <c r="E17" s="205">
        <v>305.79399999999998</v>
      </c>
      <c r="F17" s="205">
        <v>16.759999999999991</v>
      </c>
      <c r="G17" s="150">
        <v>30.61</v>
      </c>
      <c r="H17" s="205">
        <v>66.496772633419525</v>
      </c>
      <c r="I17" s="205">
        <v>94.803970807988748</v>
      </c>
      <c r="K17" s="150"/>
      <c r="L17" s="216"/>
    </row>
    <row r="18" spans="1:12" s="192" customFormat="1" ht="19.5" customHeight="1">
      <c r="A18" s="215" t="s">
        <v>74</v>
      </c>
      <c r="B18" s="203">
        <v>943.59799999999996</v>
      </c>
      <c r="C18" s="205">
        <v>506.178</v>
      </c>
      <c r="D18" s="205">
        <v>437.41999999999996</v>
      </c>
      <c r="E18" s="205">
        <v>866.23</v>
      </c>
      <c r="F18" s="205">
        <v>77.367999999999938</v>
      </c>
      <c r="G18" s="150">
        <v>61.79</v>
      </c>
      <c r="H18" s="205">
        <v>53.643394750730714</v>
      </c>
      <c r="I18" s="205">
        <v>91.800745656518984</v>
      </c>
      <c r="K18" s="150"/>
      <c r="L18" s="216"/>
    </row>
    <row r="19" spans="1:12" s="192" customFormat="1" ht="19.5" customHeight="1">
      <c r="A19" s="215" t="s">
        <v>75</v>
      </c>
      <c r="B19" s="203">
        <v>602.29600000000005</v>
      </c>
      <c r="C19" s="205">
        <v>463.35399999999998</v>
      </c>
      <c r="D19" s="205">
        <v>138.94200000000006</v>
      </c>
      <c r="E19" s="205">
        <v>597.06700000000001</v>
      </c>
      <c r="F19" s="205">
        <v>5.2290000000000418</v>
      </c>
      <c r="G19" s="150">
        <v>64.519000000000005</v>
      </c>
      <c r="H19" s="205">
        <v>76.93127631596424</v>
      </c>
      <c r="I19" s="205">
        <v>99.131822226944891</v>
      </c>
      <c r="K19" s="150"/>
      <c r="L19" s="216"/>
    </row>
    <row r="20" spans="1:12" s="192" customFormat="1" ht="19.5" customHeight="1">
      <c r="A20" s="215" t="s">
        <v>76</v>
      </c>
      <c r="B20" s="203">
        <v>339.70699999999999</v>
      </c>
      <c r="C20" s="205">
        <v>253.584</v>
      </c>
      <c r="D20" s="205">
        <v>86.12299999999999</v>
      </c>
      <c r="E20" s="205">
        <v>336.51799999999997</v>
      </c>
      <c r="F20" s="205">
        <v>3.1890000000000214</v>
      </c>
      <c r="G20" s="150">
        <v>17.617000000000001</v>
      </c>
      <c r="H20" s="205">
        <v>74.64785830141858</v>
      </c>
      <c r="I20" s="205">
        <v>99.061249841775407</v>
      </c>
      <c r="K20" s="150"/>
      <c r="L20" s="216"/>
    </row>
    <row r="21" spans="1:12" s="192" customFormat="1" ht="19.5" customHeight="1">
      <c r="A21" s="215" t="s">
        <v>77</v>
      </c>
      <c r="B21" s="203">
        <v>354.65300000000002</v>
      </c>
      <c r="C21" s="205">
        <v>279.19200000000001</v>
      </c>
      <c r="D21" s="205">
        <v>75.461000000000013</v>
      </c>
      <c r="E21" s="205">
        <v>351.46499999999997</v>
      </c>
      <c r="F21" s="205">
        <v>3.188000000000045</v>
      </c>
      <c r="G21" s="150">
        <v>29.213999999999999</v>
      </c>
      <c r="H21" s="205">
        <v>78.722582355147139</v>
      </c>
      <c r="I21" s="205">
        <v>99.101093181222197</v>
      </c>
      <c r="K21" s="150"/>
      <c r="L21" s="216"/>
    </row>
    <row r="22" spans="1:12" s="192" customFormat="1" ht="19.5" customHeight="1">
      <c r="A22" s="215" t="s">
        <v>118</v>
      </c>
      <c r="B22" s="203">
        <v>305.27600000000001</v>
      </c>
      <c r="C22" s="205">
        <v>214.96899999999999</v>
      </c>
      <c r="D22" s="205">
        <v>90.307000000000016</v>
      </c>
      <c r="E22" s="205">
        <v>299.83199999999999</v>
      </c>
      <c r="F22" s="205">
        <v>5.4440000000000168</v>
      </c>
      <c r="G22" s="150">
        <v>24.811</v>
      </c>
      <c r="H22" s="205">
        <v>70.417916901426906</v>
      </c>
      <c r="I22" s="205">
        <v>98.216695711421792</v>
      </c>
      <c r="K22" s="150"/>
      <c r="L22" s="216"/>
    </row>
    <row r="23" spans="1:12" s="192" customFormat="1" ht="19.5" customHeight="1">
      <c r="A23" s="215" t="s">
        <v>79</v>
      </c>
      <c r="B23" s="203">
        <v>481.291</v>
      </c>
      <c r="C23" s="205">
        <v>374.44600000000003</v>
      </c>
      <c r="D23" s="205">
        <v>106.84499999999997</v>
      </c>
      <c r="E23" s="205">
        <v>467.74400000000003</v>
      </c>
      <c r="F23" s="205">
        <v>13.546999999999969</v>
      </c>
      <c r="G23" s="150">
        <v>27.68</v>
      </c>
      <c r="H23" s="205">
        <v>77.80033285475939</v>
      </c>
      <c r="I23" s="205">
        <v>97.18527876066662</v>
      </c>
      <c r="K23" s="150"/>
      <c r="L23" s="216"/>
    </row>
    <row r="24" spans="1:12" s="209" customFormat="1" ht="19.5" customHeight="1">
      <c r="A24" s="213" t="s">
        <v>80</v>
      </c>
      <c r="B24" s="207">
        <v>135.12100000000001</v>
      </c>
      <c r="C24" s="207">
        <v>115.959</v>
      </c>
      <c r="D24" s="207">
        <v>19.162000000000006</v>
      </c>
      <c r="E24" s="207">
        <v>131.40100000000001</v>
      </c>
      <c r="F24" s="207">
        <v>3.7199999999999989</v>
      </c>
      <c r="G24" s="208">
        <v>21.654</v>
      </c>
      <c r="H24" s="207">
        <v>85.818636629391435</v>
      </c>
      <c r="I24" s="207">
        <v>97.246912026998018</v>
      </c>
      <c r="K24" s="208"/>
      <c r="L24" s="210"/>
    </row>
    <row r="25" spans="1:12" s="192" customFormat="1" ht="19.5" customHeight="1">
      <c r="A25" s="215" t="s">
        <v>82</v>
      </c>
      <c r="B25" s="205">
        <v>135.12100000000001</v>
      </c>
      <c r="C25" s="205">
        <v>115.959</v>
      </c>
      <c r="D25" s="205">
        <v>19.162000000000006</v>
      </c>
      <c r="E25" s="205">
        <v>131.40100000000001</v>
      </c>
      <c r="F25" s="205">
        <v>3.7199999999999989</v>
      </c>
      <c r="G25" s="150">
        <v>21.654</v>
      </c>
      <c r="H25" s="205">
        <v>85.818636629391435</v>
      </c>
      <c r="I25" s="205">
        <v>97.246912026998018</v>
      </c>
      <c r="K25" s="150"/>
      <c r="L25" s="216"/>
    </row>
    <row r="26" spans="1:12" s="209" customFormat="1" ht="19.5" customHeight="1">
      <c r="A26" s="213" t="s">
        <v>83</v>
      </c>
      <c r="B26" s="207">
        <v>504.19299999999998</v>
      </c>
      <c r="C26" s="207">
        <v>341.47899999999998</v>
      </c>
      <c r="D26" s="207">
        <v>162.714</v>
      </c>
      <c r="E26" s="207">
        <v>487.82499999999999</v>
      </c>
      <c r="F26" s="207">
        <v>16.367999999999995</v>
      </c>
      <c r="G26" s="207">
        <v>53.9</v>
      </c>
      <c r="H26" s="207">
        <v>67.72783438088193</v>
      </c>
      <c r="I26" s="207">
        <v>96.753624108228394</v>
      </c>
      <c r="K26" s="208"/>
      <c r="L26" s="210"/>
    </row>
    <row r="27" spans="1:12" s="192" customFormat="1" ht="19.5" customHeight="1">
      <c r="A27" s="215" t="s">
        <v>85</v>
      </c>
      <c r="B27" s="205">
        <v>142.53</v>
      </c>
      <c r="C27" s="205">
        <v>65.718000000000004</v>
      </c>
      <c r="D27" s="205">
        <v>76.811999999999998</v>
      </c>
      <c r="E27" s="205">
        <v>129.554</v>
      </c>
      <c r="F27" s="205">
        <v>12.975999999999999</v>
      </c>
      <c r="G27" s="205">
        <v>22.109000000000002</v>
      </c>
      <c r="H27" s="205">
        <v>46.108187749947383</v>
      </c>
      <c r="I27" s="205">
        <v>90.895951729460464</v>
      </c>
      <c r="K27" s="150"/>
      <c r="L27" s="216"/>
    </row>
    <row r="28" spans="1:12" s="192" customFormat="1" ht="19.5" customHeight="1">
      <c r="A28" s="215" t="s">
        <v>86</v>
      </c>
      <c r="B28" s="205">
        <v>81.924999999999997</v>
      </c>
      <c r="C28" s="205">
        <v>64.959999999999994</v>
      </c>
      <c r="D28" s="205">
        <v>16.965000000000003</v>
      </c>
      <c r="E28" s="205">
        <v>79.453000000000003</v>
      </c>
      <c r="F28" s="205">
        <v>2.4719999999999942</v>
      </c>
      <c r="G28" s="150">
        <v>6.992</v>
      </c>
      <c r="H28" s="205">
        <v>79.292035398230084</v>
      </c>
      <c r="I28" s="205">
        <v>96.982606042111698</v>
      </c>
      <c r="K28" s="150"/>
      <c r="L28" s="216"/>
    </row>
    <row r="29" spans="1:12" s="192" customFormat="1" ht="19.5" customHeight="1">
      <c r="A29" s="215" t="s">
        <v>87</v>
      </c>
      <c r="B29" s="205">
        <v>279.738</v>
      </c>
      <c r="C29" s="205">
        <v>210.80099999999999</v>
      </c>
      <c r="D29" s="205">
        <v>68.937000000000012</v>
      </c>
      <c r="E29" s="205">
        <v>278.81799999999998</v>
      </c>
      <c r="F29" s="150">
        <f>B29-E29</f>
        <v>0.92000000000001592</v>
      </c>
      <c r="G29" s="150">
        <v>24.748999999999999</v>
      </c>
      <c r="H29" s="205">
        <v>75.356583660425102</v>
      </c>
      <c r="I29" s="205">
        <v>99.671120834495127</v>
      </c>
      <c r="K29" s="150"/>
      <c r="L29" s="216"/>
    </row>
    <row r="30" spans="1:12" s="209" customFormat="1" ht="19.5" customHeight="1">
      <c r="A30" s="213" t="s">
        <v>88</v>
      </c>
      <c r="B30" s="207">
        <v>139.05500000000001</v>
      </c>
      <c r="C30" s="207">
        <v>118.604</v>
      </c>
      <c r="D30" s="207">
        <v>20.451000000000008</v>
      </c>
      <c r="E30" s="207">
        <v>138.74799999999999</v>
      </c>
      <c r="F30" s="208">
        <v>0.30700000000001637</v>
      </c>
      <c r="G30" s="208">
        <v>13.542</v>
      </c>
      <c r="H30" s="207">
        <v>85.292869727805538</v>
      </c>
      <c r="I30" s="207">
        <v>99.779224048038543</v>
      </c>
      <c r="K30" s="208"/>
      <c r="L30" s="210"/>
    </row>
    <row r="31" spans="1:12" s="192" customFormat="1" ht="19.5" customHeight="1">
      <c r="A31" s="215" t="s">
        <v>90</v>
      </c>
      <c r="B31" s="205">
        <v>139.05500000000001</v>
      </c>
      <c r="C31" s="205">
        <v>118.604</v>
      </c>
      <c r="D31" s="205">
        <v>20.451000000000008</v>
      </c>
      <c r="E31" s="205">
        <v>138.74799999999999</v>
      </c>
      <c r="F31" s="150">
        <v>0.30700000000001637</v>
      </c>
      <c r="G31" s="150">
        <v>13.542</v>
      </c>
      <c r="H31" s="205">
        <v>85.292869727805538</v>
      </c>
      <c r="I31" s="205">
        <v>99.779224048038543</v>
      </c>
      <c r="K31" s="150"/>
      <c r="L31" s="216"/>
    </row>
    <row r="32" spans="1:12" s="209" customFormat="1" ht="19.5" customHeight="1">
      <c r="A32" s="213" t="s">
        <v>91</v>
      </c>
      <c r="B32" s="207">
        <v>290.34399999999999</v>
      </c>
      <c r="C32" s="207">
        <v>218.17099999999999</v>
      </c>
      <c r="D32" s="207">
        <v>72.173000000000002</v>
      </c>
      <c r="E32" s="207">
        <v>263.41399999999999</v>
      </c>
      <c r="F32" s="207">
        <v>26.930000000000007</v>
      </c>
      <c r="G32" s="208">
        <v>23.091000000000001</v>
      </c>
      <c r="H32" s="207">
        <v>75.142245061031048</v>
      </c>
      <c r="I32" s="207">
        <v>90.724795415093823</v>
      </c>
      <c r="K32" s="208"/>
      <c r="L32" s="210"/>
    </row>
    <row r="33" spans="1:12" s="192" customFormat="1" ht="19.5" customHeight="1">
      <c r="A33" s="215" t="s">
        <v>93</v>
      </c>
      <c r="B33" s="205">
        <v>290.34399999999999</v>
      </c>
      <c r="C33" s="205">
        <v>218.17099999999999</v>
      </c>
      <c r="D33" s="205">
        <v>72.173000000000002</v>
      </c>
      <c r="E33" s="205">
        <v>263.41399999999999</v>
      </c>
      <c r="F33" s="205">
        <v>26.930000000000007</v>
      </c>
      <c r="G33" s="205">
        <v>23.091000000000001</v>
      </c>
      <c r="H33" s="205">
        <v>75.142245061031048</v>
      </c>
      <c r="I33" s="205">
        <v>90.724795415093823</v>
      </c>
      <c r="K33" s="150"/>
      <c r="L33" s="216"/>
    </row>
    <row r="34" spans="1:12" s="209" customFormat="1" ht="19.5" customHeight="1">
      <c r="A34" s="213" t="s">
        <v>94</v>
      </c>
      <c r="B34" s="207">
        <v>583.15300000000002</v>
      </c>
      <c r="C34" s="207">
        <v>526.08699999999999</v>
      </c>
      <c r="D34" s="207">
        <v>57.066000000000031</v>
      </c>
      <c r="E34" s="207">
        <v>564.06799999999998</v>
      </c>
      <c r="F34" s="207">
        <v>19.085000000000036</v>
      </c>
      <c r="G34" s="207">
        <v>63.9</v>
      </c>
      <c r="H34" s="207">
        <v>90.214231942560517</v>
      </c>
      <c r="I34" s="207">
        <v>96.727273974411503</v>
      </c>
      <c r="K34" s="208"/>
      <c r="L34" s="210"/>
    </row>
    <row r="35" spans="1:12" s="192" customFormat="1" ht="19.5" customHeight="1">
      <c r="A35" s="215" t="s">
        <v>96</v>
      </c>
      <c r="B35" s="205">
        <v>52.563000000000002</v>
      </c>
      <c r="C35" s="205">
        <v>49.676000000000002</v>
      </c>
      <c r="D35" s="205">
        <v>2.8870000000000005</v>
      </c>
      <c r="E35" s="205">
        <v>52.466999999999999</v>
      </c>
      <c r="F35" s="150">
        <v>9.6000000000003638E-2</v>
      </c>
      <c r="G35" s="150">
        <v>4.4939999999999998</v>
      </c>
      <c r="H35" s="205">
        <v>94.507543328957638</v>
      </c>
      <c r="I35" s="205">
        <v>99.817362022715599</v>
      </c>
      <c r="K35" s="150"/>
      <c r="L35" s="216"/>
    </row>
    <row r="36" spans="1:12" s="192" customFormat="1" ht="19.5" customHeight="1">
      <c r="A36" s="215" t="s">
        <v>97</v>
      </c>
      <c r="B36" s="205">
        <v>98.070999999999998</v>
      </c>
      <c r="C36" s="205">
        <v>82.19</v>
      </c>
      <c r="D36" s="205">
        <v>15.881</v>
      </c>
      <c r="E36" s="205">
        <v>97.436000000000007</v>
      </c>
      <c r="F36" s="150">
        <v>0.63499999999999091</v>
      </c>
      <c r="G36" s="205">
        <v>20.774999999999999</v>
      </c>
      <c r="H36" s="205">
        <v>83.806629890589463</v>
      </c>
      <c r="I36" s="205">
        <v>99.352509916285143</v>
      </c>
      <c r="K36" s="150"/>
      <c r="L36" s="216"/>
    </row>
    <row r="37" spans="1:12" s="192" customFormat="1" ht="19.5" customHeight="1">
      <c r="A37" s="215" t="s">
        <v>98</v>
      </c>
      <c r="B37" s="205">
        <v>432.51900000000001</v>
      </c>
      <c r="C37" s="205">
        <v>394.221</v>
      </c>
      <c r="D37" s="205">
        <v>38.298000000000002</v>
      </c>
      <c r="E37" s="205">
        <v>414.16500000000002</v>
      </c>
      <c r="F37" s="205">
        <v>18.353999999999985</v>
      </c>
      <c r="G37" s="150">
        <v>38.627000000000002</v>
      </c>
      <c r="H37" s="205">
        <v>91.145360088227335</v>
      </c>
      <c r="I37" s="205">
        <v>95.756486998259035</v>
      </c>
      <c r="K37" s="150"/>
      <c r="L37" s="216"/>
    </row>
    <row r="38" spans="1:12" s="209" customFormat="1" ht="19.5" customHeight="1">
      <c r="A38" s="213" t="s">
        <v>99</v>
      </c>
      <c r="B38" s="207">
        <v>247.27699999999999</v>
      </c>
      <c r="C38" s="207">
        <v>124.848</v>
      </c>
      <c r="D38" s="207">
        <v>122.42899999999999</v>
      </c>
      <c r="E38" s="207">
        <v>247.21899999999999</v>
      </c>
      <c r="F38" s="208">
        <v>5.7999999999992724E-2</v>
      </c>
      <c r="G38" s="208">
        <v>1.8169999999999999</v>
      </c>
      <c r="H38" s="207">
        <v>50.489127577574941</v>
      </c>
      <c r="I38" s="207">
        <v>99.976544522943911</v>
      </c>
      <c r="K38" s="208"/>
      <c r="L38" s="210"/>
    </row>
    <row r="39" spans="1:12" s="192" customFormat="1" ht="19.5" customHeight="1" thickBot="1">
      <c r="A39" s="217" t="s">
        <v>101</v>
      </c>
      <c r="B39" s="218">
        <v>247.27699999999999</v>
      </c>
      <c r="C39" s="219">
        <v>124.848</v>
      </c>
      <c r="D39" s="219">
        <v>122.42899999999999</v>
      </c>
      <c r="E39" s="219">
        <v>247.21899999999999</v>
      </c>
      <c r="F39" s="190">
        <v>5.7999999999992724E-2</v>
      </c>
      <c r="G39" s="190">
        <v>1.8169999999999999</v>
      </c>
      <c r="H39" s="219">
        <v>50.489127577574941</v>
      </c>
      <c r="I39" s="219">
        <v>99.976544522943911</v>
      </c>
      <c r="K39" s="150"/>
      <c r="L39" s="216"/>
    </row>
    <row r="40" spans="1:12" s="220" customFormat="1" ht="15" customHeight="1">
      <c r="A40" s="220" t="s">
        <v>119</v>
      </c>
      <c r="B40" s="180"/>
      <c r="C40" s="180"/>
      <c r="D40" s="221"/>
      <c r="E40" s="180"/>
      <c r="F40" s="180"/>
      <c r="G40" s="180"/>
      <c r="H40" s="180"/>
      <c r="I40" s="180"/>
    </row>
    <row r="41" spans="1:12" ht="13.5" customHeight="1">
      <c r="A41" s="222" t="s">
        <v>120</v>
      </c>
    </row>
  </sheetData>
  <mergeCells count="6">
    <mergeCell ref="A3:A4"/>
    <mergeCell ref="B3:B4"/>
    <mergeCell ref="C3:D3"/>
    <mergeCell ref="E3:F3"/>
    <mergeCell ref="H3:H4"/>
    <mergeCell ref="I3:I4"/>
  </mergeCells>
  <phoneticPr fontId="4"/>
  <printOptions horizontalCentered="1"/>
  <pageMargins left="0.39370078740157483" right="0.39370078740157483" top="0.59055118110236227" bottom="0.39370078740157483" header="0.51181102362204722" footer="0.31496062992125984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AC6AB-E67F-4B00-A622-768F6EAB9748}">
  <sheetPr>
    <tabColor rgb="FF92D050"/>
  </sheetPr>
  <dimension ref="A1:G57"/>
  <sheetViews>
    <sheetView showGridLines="0" view="pageBreakPreview" topLeftCell="A7" zoomScaleNormal="100" zoomScaleSheetLayoutView="100" workbookViewId="0">
      <selection activeCell="L21" sqref="L21"/>
    </sheetView>
  </sheetViews>
  <sheetFormatPr defaultColWidth="8.875" defaultRowHeight="13.5"/>
  <cols>
    <col min="1" max="1" width="6.25" style="256" customWidth="1"/>
    <col min="2" max="2" width="11.25" style="256" customWidth="1"/>
    <col min="3" max="3" width="6.25" style="256" customWidth="1"/>
    <col min="4" max="4" width="3.125" style="256" customWidth="1"/>
    <col min="5" max="5" width="23.625" style="256" customWidth="1"/>
    <col min="6" max="7" width="23.375" style="256" customWidth="1"/>
    <col min="8" max="16384" width="8.875" style="256"/>
  </cols>
  <sheetData>
    <row r="1" spans="1:7" s="226" customFormat="1" ht="19.5" customHeight="1">
      <c r="A1" s="225" t="s">
        <v>121</v>
      </c>
      <c r="B1" s="225"/>
      <c r="C1" s="225"/>
      <c r="D1" s="225"/>
      <c r="E1" s="225"/>
      <c r="F1" s="225"/>
      <c r="G1" s="225"/>
    </row>
    <row r="2" spans="1:7" s="226" customFormat="1" ht="22.5" customHeight="1">
      <c r="A2" s="107" t="s">
        <v>122</v>
      </c>
      <c r="B2" s="227"/>
      <c r="C2" s="227"/>
      <c r="D2" s="227"/>
      <c r="E2" s="227"/>
      <c r="F2" s="227"/>
      <c r="G2" s="227"/>
    </row>
    <row r="3" spans="1:7" s="226" customFormat="1" ht="13.5" customHeight="1" thickBot="1">
      <c r="A3" s="228" t="s">
        <v>123</v>
      </c>
      <c r="B3" s="228"/>
      <c r="C3" s="228"/>
      <c r="D3" s="228"/>
      <c r="E3" s="228"/>
      <c r="F3" s="229"/>
      <c r="G3" s="229" t="s">
        <v>124</v>
      </c>
    </row>
    <row r="4" spans="1:7" s="226" customFormat="1" ht="22.5" customHeight="1">
      <c r="A4" s="230" t="s">
        <v>125</v>
      </c>
      <c r="B4" s="230"/>
      <c r="C4" s="230"/>
      <c r="D4" s="231"/>
      <c r="E4" s="232" t="s">
        <v>32</v>
      </c>
      <c r="F4" s="233" t="s">
        <v>126</v>
      </c>
      <c r="G4" s="234" t="s">
        <v>127</v>
      </c>
    </row>
    <row r="5" spans="1:7" s="226" customFormat="1" ht="15.6" customHeight="1">
      <c r="A5" s="61" t="s">
        <v>128</v>
      </c>
      <c r="B5" s="61"/>
      <c r="C5" s="61"/>
      <c r="D5" s="62"/>
      <c r="E5" s="84">
        <v>565945</v>
      </c>
      <c r="F5" s="84">
        <v>291961</v>
      </c>
      <c r="G5" s="84">
        <v>273984</v>
      </c>
    </row>
    <row r="6" spans="1:7" s="226" customFormat="1" ht="15.6" customHeight="1">
      <c r="A6" s="235" t="s">
        <v>13</v>
      </c>
      <c r="B6" s="235"/>
      <c r="C6" s="235"/>
      <c r="D6" s="236"/>
      <c r="E6" s="82">
        <v>564328</v>
      </c>
      <c r="F6" s="82">
        <v>290260</v>
      </c>
      <c r="G6" s="82">
        <v>274068</v>
      </c>
    </row>
    <row r="7" spans="1:7" s="226" customFormat="1" ht="15.6" customHeight="1">
      <c r="A7" s="235" t="s">
        <v>14</v>
      </c>
      <c r="B7" s="235"/>
      <c r="C7" s="235"/>
      <c r="D7" s="236"/>
      <c r="E7" s="237">
        <v>562839</v>
      </c>
      <c r="F7" s="82">
        <v>288627</v>
      </c>
      <c r="G7" s="82">
        <v>274212</v>
      </c>
    </row>
    <row r="8" spans="1:7" s="226" customFormat="1" ht="15.6" customHeight="1">
      <c r="A8" s="235" t="s">
        <v>15</v>
      </c>
      <c r="B8" s="235"/>
      <c r="C8" s="235"/>
      <c r="D8" s="236"/>
      <c r="E8" s="237">
        <v>560591</v>
      </c>
      <c r="F8" s="82">
        <v>286860</v>
      </c>
      <c r="G8" s="82">
        <v>273731</v>
      </c>
    </row>
    <row r="9" spans="1:7" s="241" customFormat="1" ht="15.6" customHeight="1">
      <c r="A9" s="238" t="s">
        <v>16</v>
      </c>
      <c r="B9" s="238"/>
      <c r="C9" s="238"/>
      <c r="D9" s="239"/>
      <c r="E9" s="240">
        <v>558559</v>
      </c>
      <c r="F9" s="89">
        <v>285219</v>
      </c>
      <c r="G9" s="89">
        <v>273340</v>
      </c>
    </row>
    <row r="10" spans="1:7" s="226" customFormat="1" ht="11.25" customHeight="1">
      <c r="A10" s="242"/>
      <c r="B10" s="243"/>
      <c r="C10" s="243"/>
      <c r="D10" s="241"/>
      <c r="E10" s="244"/>
      <c r="F10" s="245"/>
      <c r="G10" s="245"/>
    </row>
    <row r="11" spans="1:7" s="241" customFormat="1" ht="15.6" customHeight="1">
      <c r="A11" s="246" t="s">
        <v>129</v>
      </c>
      <c r="B11" s="246"/>
      <c r="C11" s="247"/>
      <c r="D11" s="248"/>
      <c r="E11" s="245"/>
      <c r="F11" s="245"/>
      <c r="G11" s="245"/>
    </row>
    <row r="12" spans="1:7" s="226" customFormat="1" ht="15.6" customHeight="1">
      <c r="A12" s="249"/>
      <c r="B12" s="250" t="s">
        <v>130</v>
      </c>
      <c r="C12" s="250"/>
      <c r="D12" s="251"/>
      <c r="E12" s="84">
        <v>5936</v>
      </c>
      <c r="F12" s="84">
        <v>5871</v>
      </c>
      <c r="G12" s="84">
        <v>65</v>
      </c>
    </row>
    <row r="13" spans="1:7" s="226" customFormat="1" ht="15.6" customHeight="1">
      <c r="A13" s="249"/>
      <c r="B13" s="250" t="s">
        <v>131</v>
      </c>
      <c r="C13" s="250"/>
      <c r="D13" s="251"/>
      <c r="E13" s="84">
        <v>22</v>
      </c>
      <c r="F13" s="84">
        <v>21</v>
      </c>
      <c r="G13" s="84">
        <v>1</v>
      </c>
    </row>
    <row r="14" spans="1:7" s="226" customFormat="1" ht="15.6" customHeight="1">
      <c r="A14" s="85" t="s">
        <v>132</v>
      </c>
      <c r="B14" s="250" t="s">
        <v>133</v>
      </c>
      <c r="C14" s="250"/>
      <c r="D14" s="251"/>
      <c r="E14" s="84">
        <v>4991</v>
      </c>
      <c r="F14" s="84">
        <v>4706</v>
      </c>
      <c r="G14" s="84">
        <v>285</v>
      </c>
    </row>
    <row r="15" spans="1:7" s="226" customFormat="1" ht="15.6" customHeight="1">
      <c r="A15" s="249"/>
      <c r="B15" s="250" t="s">
        <v>134</v>
      </c>
      <c r="C15" s="250"/>
      <c r="D15" s="251"/>
      <c r="E15" s="84">
        <v>239</v>
      </c>
      <c r="F15" s="84">
        <v>209</v>
      </c>
      <c r="G15" s="84">
        <v>30</v>
      </c>
    </row>
    <row r="16" spans="1:7" s="226" customFormat="1" ht="15.6" customHeight="1">
      <c r="A16" s="249"/>
      <c r="B16" s="250" t="s">
        <v>135</v>
      </c>
      <c r="C16" s="250"/>
      <c r="D16" s="251"/>
      <c r="E16" s="84">
        <v>4</v>
      </c>
      <c r="F16" s="84">
        <v>4</v>
      </c>
      <c r="G16" s="252" t="s">
        <v>41</v>
      </c>
    </row>
    <row r="17" spans="1:7" s="226" customFormat="1" ht="15.6" customHeight="1">
      <c r="A17" s="249"/>
      <c r="B17" s="250" t="s">
        <v>136</v>
      </c>
      <c r="C17" s="250"/>
      <c r="D17" s="251"/>
      <c r="E17" s="84">
        <v>3</v>
      </c>
      <c r="F17" s="84">
        <v>3</v>
      </c>
      <c r="G17" s="252" t="s">
        <v>41</v>
      </c>
    </row>
    <row r="18" spans="1:7" s="241" customFormat="1" ht="15.6" customHeight="1">
      <c r="A18" s="246" t="s">
        <v>137</v>
      </c>
      <c r="B18" s="246"/>
      <c r="C18" s="247"/>
      <c r="D18" s="248"/>
      <c r="E18" s="245"/>
      <c r="F18" s="245"/>
      <c r="G18" s="245"/>
    </row>
    <row r="19" spans="1:7" s="226" customFormat="1" ht="15.6" customHeight="1">
      <c r="A19" s="249"/>
      <c r="B19" s="250" t="s">
        <v>130</v>
      </c>
      <c r="C19" s="250"/>
      <c r="D19" s="251"/>
      <c r="E19" s="84">
        <v>36938</v>
      </c>
      <c r="F19" s="84">
        <v>35750</v>
      </c>
      <c r="G19" s="84">
        <v>1188</v>
      </c>
    </row>
    <row r="20" spans="1:7" s="226" customFormat="1" ht="15.6" customHeight="1">
      <c r="A20" s="249"/>
      <c r="B20" s="250" t="s">
        <v>131</v>
      </c>
      <c r="C20" s="250"/>
      <c r="D20" s="251"/>
      <c r="E20" s="84">
        <v>5296</v>
      </c>
      <c r="F20" s="84">
        <v>5097</v>
      </c>
      <c r="G20" s="84">
        <v>199</v>
      </c>
    </row>
    <row r="21" spans="1:7" s="226" customFormat="1" ht="15.6" customHeight="1">
      <c r="A21" s="85" t="s">
        <v>132</v>
      </c>
      <c r="B21" s="250" t="s">
        <v>133</v>
      </c>
      <c r="C21" s="250"/>
      <c r="D21" s="251"/>
      <c r="E21" s="84">
        <v>404620</v>
      </c>
      <c r="F21" s="84">
        <v>185097</v>
      </c>
      <c r="G21" s="84">
        <v>219523</v>
      </c>
    </row>
    <row r="22" spans="1:7" s="226" customFormat="1" ht="15.6" customHeight="1">
      <c r="A22" s="253"/>
      <c r="B22" s="250" t="s">
        <v>138</v>
      </c>
      <c r="C22" s="250"/>
      <c r="D22" s="251"/>
      <c r="E22" s="84">
        <v>1178</v>
      </c>
      <c r="F22" s="84">
        <v>1139</v>
      </c>
      <c r="G22" s="84">
        <v>39</v>
      </c>
    </row>
    <row r="23" spans="1:7" s="226" customFormat="1" ht="15.6" customHeight="1">
      <c r="A23" s="85" t="s">
        <v>139</v>
      </c>
      <c r="B23" s="250" t="s">
        <v>140</v>
      </c>
      <c r="C23" s="250"/>
      <c r="D23" s="251"/>
      <c r="E23" s="84">
        <v>65641</v>
      </c>
      <c r="F23" s="84">
        <v>31159</v>
      </c>
      <c r="G23" s="84">
        <v>34482</v>
      </c>
    </row>
    <row r="24" spans="1:7" s="226" customFormat="1" ht="15.6" customHeight="1">
      <c r="A24" s="249"/>
      <c r="B24" s="250" t="s">
        <v>134</v>
      </c>
      <c r="C24" s="250"/>
      <c r="D24" s="251"/>
      <c r="E24" s="84">
        <v>28765</v>
      </c>
      <c r="F24" s="84">
        <v>14217</v>
      </c>
      <c r="G24" s="84">
        <v>14548</v>
      </c>
    </row>
    <row r="25" spans="1:7" s="226" customFormat="1" ht="15.6" customHeight="1">
      <c r="A25" s="249"/>
      <c r="B25" s="250" t="s">
        <v>135</v>
      </c>
      <c r="C25" s="250"/>
      <c r="D25" s="251"/>
      <c r="E25" s="84">
        <v>4</v>
      </c>
      <c r="F25" s="84">
        <v>4</v>
      </c>
      <c r="G25" s="252" t="s">
        <v>41</v>
      </c>
    </row>
    <row r="26" spans="1:7" s="226" customFormat="1" ht="15.6" customHeight="1">
      <c r="A26" s="249"/>
      <c r="B26" s="250" t="s">
        <v>136</v>
      </c>
      <c r="C26" s="250"/>
      <c r="D26" s="251"/>
      <c r="E26" s="84" t="s">
        <v>41</v>
      </c>
      <c r="F26" s="84" t="s">
        <v>41</v>
      </c>
      <c r="G26" s="84" t="s">
        <v>41</v>
      </c>
    </row>
    <row r="27" spans="1:7" s="226" customFormat="1" ht="15.6" customHeight="1">
      <c r="A27" s="249"/>
      <c r="B27" s="250" t="s">
        <v>141</v>
      </c>
      <c r="C27" s="250"/>
      <c r="D27" s="251"/>
      <c r="E27" s="84">
        <v>542</v>
      </c>
      <c r="F27" s="84">
        <v>382</v>
      </c>
      <c r="G27" s="84">
        <v>160</v>
      </c>
    </row>
    <row r="28" spans="1:7" s="226" customFormat="1" ht="15.6" customHeight="1">
      <c r="A28" s="249"/>
      <c r="B28" s="250" t="s">
        <v>142</v>
      </c>
      <c r="C28" s="250"/>
      <c r="D28" s="251"/>
      <c r="E28" s="84">
        <v>156</v>
      </c>
      <c r="F28" s="84">
        <v>67</v>
      </c>
      <c r="G28" s="84">
        <v>89</v>
      </c>
    </row>
    <row r="29" spans="1:7" s="226" customFormat="1" ht="15.6" customHeight="1" thickBot="1">
      <c r="A29" s="249"/>
      <c r="B29" s="250" t="s">
        <v>143</v>
      </c>
      <c r="C29" s="250"/>
      <c r="D29" s="251"/>
      <c r="E29" s="84">
        <v>4224</v>
      </c>
      <c r="F29" s="84">
        <v>1493</v>
      </c>
      <c r="G29" s="84">
        <v>2731</v>
      </c>
    </row>
    <row r="30" spans="1:7" ht="15" customHeight="1">
      <c r="A30" s="254" t="s">
        <v>144</v>
      </c>
      <c r="B30" s="254"/>
      <c r="C30" s="254"/>
      <c r="D30" s="254"/>
      <c r="E30" s="255"/>
      <c r="F30" s="255"/>
      <c r="G30" s="255"/>
    </row>
    <row r="31" spans="1:7">
      <c r="A31" s="105" t="s">
        <v>145</v>
      </c>
      <c r="F31" s="257"/>
      <c r="G31" s="169"/>
    </row>
    <row r="32" spans="1:7">
      <c r="A32" s="105" t="s">
        <v>146</v>
      </c>
      <c r="F32" s="257"/>
      <c r="G32" s="169"/>
    </row>
    <row r="33" spans="1:7" s="226" customFormat="1" ht="22.5" customHeight="1">
      <c r="A33" s="227"/>
      <c r="B33" s="227"/>
      <c r="C33" s="227"/>
      <c r="D33" s="227"/>
      <c r="E33" s="227"/>
      <c r="F33" s="227"/>
      <c r="G33" s="258"/>
    </row>
    <row r="34" spans="1:7" s="226" customFormat="1">
      <c r="A34" s="107" t="s">
        <v>147</v>
      </c>
      <c r="B34" s="227"/>
      <c r="C34" s="227"/>
      <c r="D34" s="227"/>
      <c r="E34" s="259"/>
      <c r="F34" s="259"/>
      <c r="G34" s="259"/>
    </row>
    <row r="35" spans="1:7" s="226" customFormat="1" ht="14.25" thickBot="1">
      <c r="A35" s="60" t="s">
        <v>123</v>
      </c>
      <c r="B35" s="60"/>
      <c r="C35" s="60"/>
      <c r="D35" s="60"/>
      <c r="E35" s="85"/>
      <c r="F35" s="85"/>
      <c r="G35" s="85" t="s">
        <v>148</v>
      </c>
    </row>
    <row r="36" spans="1:7" s="226" customFormat="1" ht="22.5" customHeight="1">
      <c r="A36" s="230" t="s">
        <v>125</v>
      </c>
      <c r="B36" s="230"/>
      <c r="C36" s="230"/>
      <c r="D36" s="231"/>
      <c r="E36" s="260" t="s">
        <v>32</v>
      </c>
      <c r="F36" s="260" t="s">
        <v>126</v>
      </c>
      <c r="G36" s="261" t="s">
        <v>127</v>
      </c>
    </row>
    <row r="37" spans="1:7" s="226" customFormat="1">
      <c r="A37" s="61" t="s">
        <v>128</v>
      </c>
      <c r="B37" s="61"/>
      <c r="C37" s="61"/>
      <c r="D37" s="62"/>
      <c r="E37" s="84">
        <v>565945</v>
      </c>
      <c r="F37" s="84">
        <v>291961</v>
      </c>
      <c r="G37" s="262">
        <v>273984</v>
      </c>
    </row>
    <row r="38" spans="1:7" s="226" customFormat="1">
      <c r="A38" s="235" t="s">
        <v>38</v>
      </c>
      <c r="B38" s="235"/>
      <c r="C38" s="235"/>
      <c r="D38" s="236"/>
      <c r="E38" s="84">
        <v>564328</v>
      </c>
      <c r="F38" s="263">
        <v>290260</v>
      </c>
      <c r="G38" s="262">
        <v>274068</v>
      </c>
    </row>
    <row r="39" spans="1:7" s="226" customFormat="1">
      <c r="A39" s="235" t="s">
        <v>39</v>
      </c>
      <c r="B39" s="235"/>
      <c r="C39" s="235"/>
      <c r="D39" s="236"/>
      <c r="E39" s="84">
        <v>562839</v>
      </c>
      <c r="F39" s="263">
        <v>288627</v>
      </c>
      <c r="G39" s="263">
        <v>274212</v>
      </c>
    </row>
    <row r="40" spans="1:7" s="226" customFormat="1">
      <c r="A40" s="235" t="s">
        <v>40</v>
      </c>
      <c r="B40" s="235"/>
      <c r="C40" s="235"/>
      <c r="D40" s="236"/>
      <c r="E40" s="84">
        <v>560591</v>
      </c>
      <c r="F40" s="263">
        <v>286860</v>
      </c>
      <c r="G40" s="263">
        <v>273731</v>
      </c>
    </row>
    <row r="41" spans="1:7" s="241" customFormat="1">
      <c r="A41" s="238" t="s">
        <v>16</v>
      </c>
      <c r="B41" s="238"/>
      <c r="C41" s="238"/>
      <c r="D41" s="239"/>
      <c r="E41" s="245">
        <v>558559</v>
      </c>
      <c r="F41" s="89">
        <v>285219</v>
      </c>
      <c r="G41" s="89">
        <v>273340</v>
      </c>
    </row>
    <row r="42" spans="1:7" s="226" customFormat="1">
      <c r="A42" s="60"/>
      <c r="B42" s="60"/>
      <c r="C42" s="60"/>
      <c r="D42" s="251"/>
      <c r="E42" s="84"/>
      <c r="F42" s="84"/>
      <c r="G42" s="84"/>
    </row>
    <row r="43" spans="1:7" s="226" customFormat="1">
      <c r="A43" s="60"/>
      <c r="B43" s="253">
        <v>16</v>
      </c>
      <c r="C43" s="60" t="s">
        <v>149</v>
      </c>
      <c r="D43" s="76"/>
      <c r="E43" s="262">
        <v>55</v>
      </c>
      <c r="F43" s="262">
        <v>45</v>
      </c>
      <c r="G43" s="262">
        <v>10</v>
      </c>
    </row>
    <row r="44" spans="1:7" s="226" customFormat="1">
      <c r="A44" s="60"/>
      <c r="B44" s="253">
        <v>17</v>
      </c>
      <c r="C44" s="60"/>
      <c r="D44" s="76"/>
      <c r="E44" s="262">
        <v>137</v>
      </c>
      <c r="F44" s="262">
        <v>117</v>
      </c>
      <c r="G44" s="262">
        <v>20</v>
      </c>
    </row>
    <row r="45" spans="1:7" s="226" customFormat="1">
      <c r="A45" s="60"/>
      <c r="B45" s="253">
        <v>18</v>
      </c>
      <c r="C45" s="60"/>
      <c r="D45" s="76"/>
      <c r="E45" s="262">
        <v>1533</v>
      </c>
      <c r="F45" s="262">
        <v>836</v>
      </c>
      <c r="G45" s="262">
        <v>697</v>
      </c>
    </row>
    <row r="46" spans="1:7" s="226" customFormat="1">
      <c r="A46" s="60"/>
      <c r="B46" s="253">
        <v>19</v>
      </c>
      <c r="C46" s="60"/>
      <c r="D46" s="76"/>
      <c r="E46" s="262">
        <v>5507</v>
      </c>
      <c r="F46" s="262">
        <v>2774</v>
      </c>
      <c r="G46" s="262">
        <v>2733</v>
      </c>
    </row>
    <row r="47" spans="1:7" s="226" customFormat="1">
      <c r="A47" s="60">
        <v>20</v>
      </c>
      <c r="B47" s="253" t="s">
        <v>150</v>
      </c>
      <c r="C47" s="56">
        <v>24</v>
      </c>
      <c r="D47" s="264" t="s">
        <v>149</v>
      </c>
      <c r="E47" s="262">
        <v>32678</v>
      </c>
      <c r="F47" s="262">
        <v>16526</v>
      </c>
      <c r="G47" s="262">
        <v>16152</v>
      </c>
    </row>
    <row r="48" spans="1:7" s="226" customFormat="1">
      <c r="A48" s="60">
        <v>25</v>
      </c>
      <c r="B48" s="253" t="s">
        <v>150</v>
      </c>
      <c r="C48" s="56">
        <v>29</v>
      </c>
      <c r="D48" s="76"/>
      <c r="E48" s="262">
        <v>33047</v>
      </c>
      <c r="F48" s="262">
        <v>16691</v>
      </c>
      <c r="G48" s="262">
        <v>16356</v>
      </c>
    </row>
    <row r="49" spans="1:7" s="226" customFormat="1">
      <c r="A49" s="60">
        <v>30</v>
      </c>
      <c r="B49" s="253" t="s">
        <v>150</v>
      </c>
      <c r="C49" s="56">
        <v>39</v>
      </c>
      <c r="D49" s="76"/>
      <c r="E49" s="262">
        <v>83035</v>
      </c>
      <c r="F49" s="262">
        <v>41318</v>
      </c>
      <c r="G49" s="262">
        <v>41717</v>
      </c>
    </row>
    <row r="50" spans="1:7" s="226" customFormat="1">
      <c r="A50" s="60">
        <v>40</v>
      </c>
      <c r="B50" s="253" t="s">
        <v>150</v>
      </c>
      <c r="C50" s="56">
        <v>49</v>
      </c>
      <c r="D50" s="76"/>
      <c r="E50" s="262">
        <v>102489</v>
      </c>
      <c r="F50" s="262">
        <v>51129</v>
      </c>
      <c r="G50" s="262">
        <v>51360</v>
      </c>
    </row>
    <row r="51" spans="1:7" s="226" customFormat="1">
      <c r="A51" s="60">
        <v>50</v>
      </c>
      <c r="B51" s="253" t="s">
        <v>150</v>
      </c>
      <c r="C51" s="56">
        <v>59</v>
      </c>
      <c r="D51" s="76"/>
      <c r="E51" s="262">
        <v>95175</v>
      </c>
      <c r="F51" s="262">
        <v>46331</v>
      </c>
      <c r="G51" s="262">
        <v>48844</v>
      </c>
    </row>
    <row r="52" spans="1:7" s="226" customFormat="1">
      <c r="A52" s="60">
        <v>60</v>
      </c>
      <c r="B52" s="253" t="s">
        <v>150</v>
      </c>
      <c r="C52" s="56">
        <v>64</v>
      </c>
      <c r="D52" s="76"/>
      <c r="E52" s="262">
        <v>50688</v>
      </c>
      <c r="F52" s="262">
        <v>24943</v>
      </c>
      <c r="G52" s="262">
        <v>25745</v>
      </c>
    </row>
    <row r="53" spans="1:7" s="226" customFormat="1">
      <c r="A53" s="85">
        <v>65</v>
      </c>
      <c r="B53" s="253" t="s">
        <v>150</v>
      </c>
      <c r="C53" s="56">
        <v>69</v>
      </c>
      <c r="D53" s="76"/>
      <c r="E53" s="262">
        <v>54985</v>
      </c>
      <c r="F53" s="262">
        <v>28159</v>
      </c>
      <c r="G53" s="262">
        <v>26826</v>
      </c>
    </row>
    <row r="54" spans="1:7" s="226" customFormat="1" ht="14.25" thickBot="1">
      <c r="A54" s="85">
        <v>70</v>
      </c>
      <c r="B54" s="60"/>
      <c r="C54" s="56" t="s">
        <v>151</v>
      </c>
      <c r="D54" s="76"/>
      <c r="E54" s="262">
        <v>99230</v>
      </c>
      <c r="F54" s="262">
        <v>56350</v>
      </c>
      <c r="G54" s="262">
        <v>42880</v>
      </c>
    </row>
    <row r="55" spans="1:7" ht="15" customHeight="1">
      <c r="A55" s="254" t="s">
        <v>144</v>
      </c>
      <c r="B55" s="254"/>
      <c r="C55" s="254"/>
      <c r="D55" s="254"/>
      <c r="E55" s="255"/>
      <c r="F55" s="255"/>
      <c r="G55" s="255"/>
    </row>
    <row r="57" spans="1:7">
      <c r="A57" s="169"/>
      <c r="B57" s="169"/>
      <c r="C57" s="169"/>
      <c r="D57" s="169"/>
      <c r="E57" s="265"/>
      <c r="F57" s="265"/>
      <c r="G57" s="265"/>
    </row>
  </sheetData>
  <mergeCells count="32">
    <mergeCell ref="A40:D40"/>
    <mergeCell ref="A41:D41"/>
    <mergeCell ref="B28:C28"/>
    <mergeCell ref="B29:C29"/>
    <mergeCell ref="A36:D36"/>
    <mergeCell ref="A37:D37"/>
    <mergeCell ref="A38:D38"/>
    <mergeCell ref="A39:D39"/>
    <mergeCell ref="B22:C22"/>
    <mergeCell ref="B23:C23"/>
    <mergeCell ref="B24:C24"/>
    <mergeCell ref="B25:C25"/>
    <mergeCell ref="B26:C26"/>
    <mergeCell ref="B27:C27"/>
    <mergeCell ref="B16:C16"/>
    <mergeCell ref="B17:C17"/>
    <mergeCell ref="A18:B18"/>
    <mergeCell ref="B19:C19"/>
    <mergeCell ref="B20:C20"/>
    <mergeCell ref="B21:C21"/>
    <mergeCell ref="A9:D9"/>
    <mergeCell ref="A11:B11"/>
    <mergeCell ref="B12:C12"/>
    <mergeCell ref="B13:C13"/>
    <mergeCell ref="B14:C14"/>
    <mergeCell ref="B15:C15"/>
    <mergeCell ref="A1:G1"/>
    <mergeCell ref="A4:D4"/>
    <mergeCell ref="A5:D5"/>
    <mergeCell ref="A6:D6"/>
    <mergeCell ref="A7:D7"/>
    <mergeCell ref="A8:D8"/>
  </mergeCells>
  <phoneticPr fontId="4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3688D-3587-42F8-ADEB-503CF93E853D}">
  <sheetPr>
    <tabColor rgb="FF92D050"/>
  </sheetPr>
  <dimension ref="A1:AA74"/>
  <sheetViews>
    <sheetView showGridLines="0" view="pageBreakPreview" zoomScaleNormal="100" zoomScaleSheetLayoutView="100" workbookViewId="0">
      <selection activeCell="AB60" sqref="AB60"/>
    </sheetView>
  </sheetViews>
  <sheetFormatPr defaultColWidth="8" defaultRowHeight="11.25"/>
  <cols>
    <col min="1" max="1" width="8.125" style="267" customWidth="1"/>
    <col min="2" max="4" width="7.5" style="267" customWidth="1"/>
    <col min="5" max="8" width="6.25" style="267" customWidth="1"/>
    <col min="9" max="12" width="8.25" style="267" customWidth="1"/>
    <col min="13" max="15" width="8.625" style="267" customWidth="1"/>
    <col min="16" max="16384" width="8" style="267"/>
  </cols>
  <sheetData>
    <row r="1" spans="1:27" ht="18.75" customHeight="1">
      <c r="A1" s="266"/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N1" s="268" t="s">
        <v>152</v>
      </c>
      <c r="O1" s="266" t="s">
        <v>153</v>
      </c>
      <c r="P1" s="266"/>
      <c r="Q1" s="266"/>
      <c r="R1" s="266"/>
      <c r="S1" s="266"/>
      <c r="T1" s="266"/>
      <c r="U1" s="266"/>
      <c r="V1" s="266"/>
      <c r="W1" s="266"/>
    </row>
    <row r="2" spans="1:27" ht="37.5" customHeight="1" thickBot="1">
      <c r="A2" s="60" t="s">
        <v>154</v>
      </c>
      <c r="W2" s="269"/>
      <c r="Y2" s="269"/>
      <c r="AA2" s="85" t="s">
        <v>155</v>
      </c>
    </row>
    <row r="3" spans="1:27" ht="18.75" customHeight="1">
      <c r="A3" s="270" t="s">
        <v>156</v>
      </c>
      <c r="B3" s="271" t="s">
        <v>157</v>
      </c>
      <c r="C3" s="230"/>
      <c r="D3" s="231"/>
      <c r="E3" s="272" t="s">
        <v>158</v>
      </c>
      <c r="F3" s="271" t="s">
        <v>159</v>
      </c>
      <c r="G3" s="230"/>
      <c r="H3" s="230"/>
      <c r="I3" s="230"/>
      <c r="J3" s="230"/>
      <c r="K3" s="230"/>
      <c r="L3" s="230"/>
      <c r="M3" s="230"/>
      <c r="N3" s="230"/>
      <c r="O3" s="231"/>
      <c r="P3" s="271" t="s">
        <v>160</v>
      </c>
      <c r="Q3" s="230"/>
      <c r="R3" s="230"/>
      <c r="S3" s="230"/>
      <c r="T3" s="230"/>
      <c r="U3" s="230"/>
      <c r="V3" s="230"/>
      <c r="W3" s="230"/>
      <c r="X3" s="230"/>
      <c r="Y3" s="230"/>
      <c r="Z3" s="273"/>
      <c r="AA3" s="273"/>
    </row>
    <row r="4" spans="1:27" ht="18.75" customHeight="1">
      <c r="A4" s="274"/>
      <c r="B4" s="275" t="s">
        <v>161</v>
      </c>
      <c r="C4" s="276" t="s">
        <v>162</v>
      </c>
      <c r="D4" s="66" t="s">
        <v>163</v>
      </c>
      <c r="E4" s="277"/>
      <c r="F4" s="278" t="s">
        <v>164</v>
      </c>
      <c r="G4" s="278" t="s">
        <v>165</v>
      </c>
      <c r="H4" s="278" t="s">
        <v>166</v>
      </c>
      <c r="I4" s="279" t="s">
        <v>167</v>
      </c>
      <c r="J4" s="280"/>
      <c r="K4" s="280"/>
      <c r="L4" s="280"/>
      <c r="M4" s="281"/>
      <c r="N4" s="282" t="s">
        <v>168</v>
      </c>
      <c r="O4" s="283" t="s">
        <v>169</v>
      </c>
      <c r="P4" s="279" t="s">
        <v>170</v>
      </c>
      <c r="Q4" s="281"/>
      <c r="R4" s="279" t="s">
        <v>171</v>
      </c>
      <c r="S4" s="280"/>
      <c r="T4" s="279" t="s">
        <v>172</v>
      </c>
      <c r="U4" s="280"/>
      <c r="V4" s="279" t="s">
        <v>173</v>
      </c>
      <c r="W4" s="280"/>
      <c r="X4" s="279" t="s">
        <v>174</v>
      </c>
      <c r="Y4" s="280"/>
      <c r="Z4" s="279" t="s">
        <v>175</v>
      </c>
      <c r="AA4" s="280"/>
    </row>
    <row r="5" spans="1:27" ht="18.75" customHeight="1">
      <c r="A5" s="274"/>
      <c r="B5" s="284"/>
      <c r="C5" s="285"/>
      <c r="D5" s="14"/>
      <c r="E5" s="277"/>
      <c r="F5" s="286"/>
      <c r="G5" s="286"/>
      <c r="H5" s="286"/>
      <c r="I5" s="287" t="s">
        <v>176</v>
      </c>
      <c r="J5" s="281"/>
      <c r="K5" s="287" t="s">
        <v>177</v>
      </c>
      <c r="L5" s="281"/>
      <c r="M5" s="282" t="s">
        <v>178</v>
      </c>
      <c r="N5" s="277"/>
      <c r="O5" s="288"/>
      <c r="P5" s="278" t="s">
        <v>179</v>
      </c>
      <c r="Q5" s="278" t="s">
        <v>180</v>
      </c>
      <c r="R5" s="278" t="s">
        <v>179</v>
      </c>
      <c r="S5" s="278" t="s">
        <v>180</v>
      </c>
      <c r="T5" s="278" t="s">
        <v>179</v>
      </c>
      <c r="U5" s="278" t="s">
        <v>180</v>
      </c>
      <c r="V5" s="278" t="s">
        <v>179</v>
      </c>
      <c r="W5" s="289" t="s">
        <v>180</v>
      </c>
      <c r="X5" s="278" t="s">
        <v>179</v>
      </c>
      <c r="Y5" s="278" t="s">
        <v>180</v>
      </c>
      <c r="Z5" s="278" t="s">
        <v>179</v>
      </c>
      <c r="AA5" s="289" t="s">
        <v>180</v>
      </c>
    </row>
    <row r="6" spans="1:27" ht="45" customHeight="1">
      <c r="A6" s="274"/>
      <c r="B6" s="284"/>
      <c r="C6" s="285"/>
      <c r="D6" s="67" t="s">
        <v>181</v>
      </c>
      <c r="E6" s="290"/>
      <c r="F6" s="291"/>
      <c r="G6" s="291"/>
      <c r="H6" s="291"/>
      <c r="I6" s="292" t="s">
        <v>182</v>
      </c>
      <c r="J6" s="293"/>
      <c r="K6" s="292" t="s">
        <v>183</v>
      </c>
      <c r="L6" s="293"/>
      <c r="M6" s="290"/>
      <c r="N6" s="290"/>
      <c r="O6" s="294"/>
      <c r="P6" s="291"/>
      <c r="Q6" s="291"/>
      <c r="R6" s="291"/>
      <c r="S6" s="291"/>
      <c r="T6" s="286"/>
      <c r="U6" s="291"/>
      <c r="V6" s="291"/>
      <c r="W6" s="295"/>
      <c r="X6" s="286"/>
      <c r="Y6" s="291"/>
      <c r="Z6" s="291"/>
      <c r="AA6" s="296"/>
    </row>
    <row r="7" spans="1:27" ht="12" customHeight="1">
      <c r="A7" s="297" t="s">
        <v>184</v>
      </c>
      <c r="B7" s="298" t="s">
        <v>185</v>
      </c>
      <c r="C7" s="299"/>
      <c r="D7" s="300"/>
      <c r="E7" s="301" t="s">
        <v>186</v>
      </c>
      <c r="F7" s="302" t="s">
        <v>41</v>
      </c>
      <c r="G7" s="302" t="s">
        <v>41</v>
      </c>
      <c r="H7" s="302" t="s">
        <v>41</v>
      </c>
      <c r="I7" s="303">
        <v>62823</v>
      </c>
      <c r="J7" s="303"/>
      <c r="K7" s="303">
        <v>17061</v>
      </c>
      <c r="L7" s="303"/>
      <c r="M7" s="303">
        <f>I7+K7</f>
        <v>79884</v>
      </c>
      <c r="N7" s="304">
        <v>1.29</v>
      </c>
      <c r="O7" s="13" t="s">
        <v>187</v>
      </c>
      <c r="P7" s="303">
        <v>43454</v>
      </c>
      <c r="Q7" s="305"/>
      <c r="R7" s="303">
        <v>55907</v>
      </c>
      <c r="S7" s="306">
        <v>1.27</v>
      </c>
      <c r="T7" s="307">
        <v>62297</v>
      </c>
      <c r="U7" s="308">
        <v>1.2995168306660032</v>
      </c>
      <c r="V7" s="303">
        <v>67482</v>
      </c>
      <c r="W7" s="309">
        <v>1.29714590557482</v>
      </c>
      <c r="X7" s="307">
        <v>74485</v>
      </c>
      <c r="Y7" s="308">
        <v>1.2883533597368597</v>
      </c>
      <c r="Z7" s="303">
        <v>73263</v>
      </c>
      <c r="AA7" s="308">
        <v>1.3051199104595772</v>
      </c>
    </row>
    <row r="8" spans="1:27" ht="12" customHeight="1">
      <c r="A8" s="310"/>
      <c r="B8" s="311"/>
      <c r="C8" s="312"/>
      <c r="D8" s="313"/>
      <c r="E8" s="301" t="s">
        <v>188</v>
      </c>
      <c r="F8" s="302" t="s">
        <v>41</v>
      </c>
      <c r="G8" s="302" t="s">
        <v>41</v>
      </c>
      <c r="H8" s="302" t="s">
        <v>41</v>
      </c>
      <c r="I8" s="303">
        <f>I9-I7</f>
        <v>13913</v>
      </c>
      <c r="J8" s="303"/>
      <c r="K8" s="303">
        <f>K9-K7</f>
        <v>9293</v>
      </c>
      <c r="L8" s="303"/>
      <c r="M8" s="303">
        <f>I8+K8</f>
        <v>23206</v>
      </c>
      <c r="N8" s="304"/>
      <c r="O8" s="13"/>
      <c r="P8" s="303">
        <v>13968</v>
      </c>
      <c r="Q8" s="305">
        <v>1.32</v>
      </c>
      <c r="R8" s="303">
        <v>14910</v>
      </c>
      <c r="S8" s="306"/>
      <c r="T8" s="303">
        <v>18659</v>
      </c>
      <c r="U8" s="308"/>
      <c r="V8" s="303">
        <v>20052</v>
      </c>
      <c r="W8" s="306"/>
      <c r="X8" s="303">
        <v>21478</v>
      </c>
      <c r="Y8" s="308"/>
      <c r="Z8" s="303">
        <v>22354</v>
      </c>
      <c r="AA8" s="308"/>
    </row>
    <row r="9" spans="1:27" ht="12" customHeight="1">
      <c r="A9" s="310"/>
      <c r="B9" s="311"/>
      <c r="C9" s="312"/>
      <c r="D9" s="313"/>
      <c r="E9" s="301" t="s">
        <v>32</v>
      </c>
      <c r="F9" s="302" t="s">
        <v>41</v>
      </c>
      <c r="G9" s="302" t="s">
        <v>41</v>
      </c>
      <c r="H9" s="302" t="s">
        <v>41</v>
      </c>
      <c r="I9" s="303">
        <v>76736</v>
      </c>
      <c r="J9" s="303"/>
      <c r="K9" s="303">
        <v>26354</v>
      </c>
      <c r="L9" s="303"/>
      <c r="M9" s="303">
        <f>I9+K9</f>
        <v>103090</v>
      </c>
      <c r="N9" s="304"/>
      <c r="O9" s="13"/>
      <c r="P9" s="303">
        <v>57422</v>
      </c>
      <c r="Q9" s="305"/>
      <c r="R9" s="303">
        <v>70817</v>
      </c>
      <c r="S9" s="306"/>
      <c r="T9" s="303">
        <v>80956</v>
      </c>
      <c r="U9" s="308"/>
      <c r="V9" s="303">
        <v>87534</v>
      </c>
      <c r="W9" s="306"/>
      <c r="X9" s="303">
        <v>95963</v>
      </c>
      <c r="Y9" s="308"/>
      <c r="Z9" s="303">
        <v>95617</v>
      </c>
      <c r="AA9" s="308"/>
    </row>
    <row r="10" spans="1:27" ht="4.5" customHeight="1">
      <c r="B10" s="314"/>
      <c r="D10" s="63"/>
      <c r="E10" s="315"/>
      <c r="F10" s="302"/>
      <c r="G10" s="302"/>
      <c r="H10" s="302"/>
      <c r="I10" s="303"/>
      <c r="J10" s="303"/>
      <c r="K10" s="303"/>
      <c r="L10" s="303"/>
      <c r="M10" s="303"/>
      <c r="N10" s="316"/>
      <c r="O10" s="316"/>
      <c r="P10" s="303"/>
      <c r="Q10" s="305"/>
      <c r="R10" s="303"/>
      <c r="S10" s="305"/>
      <c r="T10" s="303"/>
      <c r="U10" s="269"/>
      <c r="V10" s="303"/>
      <c r="W10" s="305"/>
      <c r="X10" s="303"/>
      <c r="Y10" s="269"/>
      <c r="Z10" s="303"/>
      <c r="AA10" s="269"/>
    </row>
    <row r="11" spans="1:27" ht="12" customHeight="1">
      <c r="A11" s="310" t="s">
        <v>189</v>
      </c>
      <c r="B11" s="311" t="s">
        <v>190</v>
      </c>
      <c r="C11" s="312"/>
      <c r="D11" s="313"/>
      <c r="E11" s="301" t="s">
        <v>186</v>
      </c>
      <c r="F11" s="302" t="s">
        <v>41</v>
      </c>
      <c r="G11" s="302" t="s">
        <v>41</v>
      </c>
      <c r="H11" s="302" t="s">
        <v>41</v>
      </c>
      <c r="I11" s="303">
        <v>29377</v>
      </c>
      <c r="J11" s="303"/>
      <c r="K11" s="303">
        <v>10807</v>
      </c>
      <c r="L11" s="303"/>
      <c r="M11" s="303">
        <f>I11+K11</f>
        <v>40184</v>
      </c>
      <c r="N11" s="304">
        <v>1.28</v>
      </c>
      <c r="O11" s="13" t="s">
        <v>191</v>
      </c>
      <c r="P11" s="303">
        <v>20102</v>
      </c>
      <c r="R11" s="303">
        <v>29498</v>
      </c>
      <c r="S11" s="306">
        <v>1.25</v>
      </c>
      <c r="T11" s="303">
        <v>33738</v>
      </c>
      <c r="U11" s="308">
        <v>1.2569209793111624</v>
      </c>
      <c r="V11" s="303">
        <v>33819</v>
      </c>
      <c r="W11" s="306">
        <v>1.2706171087258642</v>
      </c>
      <c r="X11" s="303">
        <v>67146</v>
      </c>
      <c r="Y11" s="308">
        <v>1.1501802043308611</v>
      </c>
      <c r="Z11" s="303">
        <v>37723</v>
      </c>
      <c r="AA11" s="308">
        <v>1.2715849746838799</v>
      </c>
    </row>
    <row r="12" spans="1:27" ht="12" customHeight="1">
      <c r="A12" s="310"/>
      <c r="B12" s="311"/>
      <c r="C12" s="312"/>
      <c r="D12" s="313"/>
      <c r="E12" s="301" t="s">
        <v>188</v>
      </c>
      <c r="F12" s="302" t="s">
        <v>41</v>
      </c>
      <c r="G12" s="302" t="s">
        <v>41</v>
      </c>
      <c r="H12" s="302" t="s">
        <v>41</v>
      </c>
      <c r="I12" s="303">
        <f>I13-I11</f>
        <v>6081</v>
      </c>
      <c r="J12" s="303"/>
      <c r="K12" s="303">
        <f>K13-K11</f>
        <v>5033</v>
      </c>
      <c r="L12" s="303"/>
      <c r="M12" s="303">
        <f>I12+K12</f>
        <v>11114</v>
      </c>
      <c r="N12" s="304"/>
      <c r="O12" s="13"/>
      <c r="P12" s="303">
        <v>5646</v>
      </c>
      <c r="Q12" s="305">
        <v>1.28</v>
      </c>
      <c r="R12" s="303">
        <v>7481</v>
      </c>
      <c r="S12" s="306"/>
      <c r="T12" s="303">
        <v>8668</v>
      </c>
      <c r="U12" s="308"/>
      <c r="V12" s="303">
        <v>9152</v>
      </c>
      <c r="W12" s="306"/>
      <c r="X12" s="303">
        <v>10084</v>
      </c>
      <c r="Y12" s="308"/>
      <c r="Z12" s="303">
        <v>10245</v>
      </c>
      <c r="AA12" s="308"/>
    </row>
    <row r="13" spans="1:27" ht="12" customHeight="1">
      <c r="A13" s="310"/>
      <c r="B13" s="311"/>
      <c r="C13" s="312"/>
      <c r="D13" s="313"/>
      <c r="E13" s="301" t="s">
        <v>32</v>
      </c>
      <c r="F13" s="302" t="s">
        <v>41</v>
      </c>
      <c r="G13" s="302" t="s">
        <v>41</v>
      </c>
      <c r="H13" s="302" t="s">
        <v>41</v>
      </c>
      <c r="I13" s="303">
        <v>35458</v>
      </c>
      <c r="J13" s="303"/>
      <c r="K13" s="303">
        <v>15840</v>
      </c>
      <c r="L13" s="303"/>
      <c r="M13" s="303">
        <f>I13+K13</f>
        <v>51298</v>
      </c>
      <c r="N13" s="304"/>
      <c r="O13" s="13"/>
      <c r="P13" s="303">
        <v>25748</v>
      </c>
      <c r="Q13" s="305"/>
      <c r="R13" s="303">
        <v>36979</v>
      </c>
      <c r="S13" s="306"/>
      <c r="T13" s="303">
        <v>42406</v>
      </c>
      <c r="U13" s="308"/>
      <c r="V13" s="303">
        <v>42971</v>
      </c>
      <c r="W13" s="306"/>
      <c r="X13" s="303">
        <v>77230</v>
      </c>
      <c r="Y13" s="308"/>
      <c r="Z13" s="303">
        <v>47968</v>
      </c>
      <c r="AA13" s="308"/>
    </row>
    <row r="14" spans="1:27" ht="4.5" customHeight="1">
      <c r="B14" s="314"/>
      <c r="D14" s="63"/>
      <c r="E14" s="315"/>
      <c r="F14" s="302"/>
      <c r="G14" s="302"/>
      <c r="H14" s="302"/>
      <c r="I14" s="303"/>
      <c r="J14" s="303"/>
      <c r="K14" s="303"/>
      <c r="L14" s="303"/>
      <c r="M14" s="303"/>
      <c r="N14" s="316"/>
      <c r="O14" s="316"/>
      <c r="P14" s="303"/>
      <c r="Q14" s="305"/>
      <c r="R14" s="303"/>
      <c r="S14" s="305"/>
      <c r="T14" s="303"/>
      <c r="U14" s="269"/>
      <c r="V14" s="303"/>
      <c r="W14" s="305"/>
      <c r="X14" s="303"/>
      <c r="Y14" s="269"/>
      <c r="Z14" s="303"/>
      <c r="AA14" s="269"/>
    </row>
    <row r="15" spans="1:27" ht="12" customHeight="1">
      <c r="A15" s="310" t="s">
        <v>192</v>
      </c>
      <c r="B15" s="311" t="s">
        <v>193</v>
      </c>
      <c r="C15" s="312"/>
      <c r="D15" s="313"/>
      <c r="E15" s="301" t="s">
        <v>186</v>
      </c>
      <c r="F15" s="302" t="s">
        <v>41</v>
      </c>
      <c r="G15" s="302" t="s">
        <v>41</v>
      </c>
      <c r="H15" s="302" t="s">
        <v>41</v>
      </c>
      <c r="I15" s="303">
        <v>22674</v>
      </c>
      <c r="J15" s="303"/>
      <c r="K15" s="303">
        <v>6532</v>
      </c>
      <c r="L15" s="303"/>
      <c r="M15" s="303">
        <f>I15+K15</f>
        <v>29206</v>
      </c>
      <c r="N15" s="304">
        <v>1.25</v>
      </c>
      <c r="O15" s="13" t="s">
        <v>194</v>
      </c>
      <c r="P15" s="303">
        <v>15350</v>
      </c>
      <c r="R15" s="303">
        <v>20212</v>
      </c>
      <c r="S15" s="305"/>
      <c r="T15" s="303">
        <v>23829</v>
      </c>
      <c r="U15" s="308">
        <v>1.245079524948592</v>
      </c>
      <c r="V15" s="303">
        <v>25208</v>
      </c>
      <c r="W15" s="306">
        <v>1.2468264043160902</v>
      </c>
      <c r="X15" s="303">
        <v>27020</v>
      </c>
      <c r="Y15" s="308">
        <v>1.2498889711324945</v>
      </c>
      <c r="Z15" s="303">
        <v>27883</v>
      </c>
      <c r="AA15" s="308">
        <v>1.2477495248000574</v>
      </c>
    </row>
    <row r="16" spans="1:27" ht="12" customHeight="1">
      <c r="A16" s="310"/>
      <c r="B16" s="311"/>
      <c r="C16" s="312"/>
      <c r="D16" s="313"/>
      <c r="E16" s="301" t="s">
        <v>188</v>
      </c>
      <c r="F16" s="302" t="s">
        <v>41</v>
      </c>
      <c r="G16" s="302" t="s">
        <v>41</v>
      </c>
      <c r="H16" s="302" t="s">
        <v>41</v>
      </c>
      <c r="I16" s="303">
        <f>I17-I15</f>
        <v>4572</v>
      </c>
      <c r="J16" s="303"/>
      <c r="K16" s="303">
        <f>K17-K15</f>
        <v>2823</v>
      </c>
      <c r="L16" s="303"/>
      <c r="M16" s="303">
        <f>I16+K16</f>
        <v>7395</v>
      </c>
      <c r="N16" s="304"/>
      <c r="O16" s="13"/>
      <c r="P16" s="303">
        <v>3887</v>
      </c>
      <c r="Q16" s="305">
        <v>1.25</v>
      </c>
      <c r="R16" s="303">
        <v>4481</v>
      </c>
      <c r="S16" s="305">
        <v>1.22</v>
      </c>
      <c r="T16" s="303">
        <v>5840</v>
      </c>
      <c r="U16" s="308"/>
      <c r="V16" s="303">
        <v>6222</v>
      </c>
      <c r="W16" s="306"/>
      <c r="X16" s="303">
        <v>6752</v>
      </c>
      <c r="Y16" s="308"/>
      <c r="Z16" s="303">
        <v>6908</v>
      </c>
      <c r="AA16" s="308"/>
    </row>
    <row r="17" spans="1:27" ht="12" customHeight="1">
      <c r="A17" s="310"/>
      <c r="B17" s="311"/>
      <c r="C17" s="312"/>
      <c r="D17" s="313"/>
      <c r="E17" s="301" t="s">
        <v>32</v>
      </c>
      <c r="F17" s="302" t="s">
        <v>41</v>
      </c>
      <c r="G17" s="302" t="s">
        <v>41</v>
      </c>
      <c r="H17" s="302" t="s">
        <v>41</v>
      </c>
      <c r="I17" s="303">
        <v>27246</v>
      </c>
      <c r="J17" s="303"/>
      <c r="K17" s="303">
        <v>9355</v>
      </c>
      <c r="L17" s="303"/>
      <c r="M17" s="303">
        <f>I17+K17</f>
        <v>36601</v>
      </c>
      <c r="N17" s="304"/>
      <c r="O17" s="13"/>
      <c r="P17" s="303">
        <v>19237</v>
      </c>
      <c r="Q17" s="305"/>
      <c r="R17" s="303">
        <v>24693</v>
      </c>
      <c r="S17" s="305"/>
      <c r="T17" s="303">
        <v>29669</v>
      </c>
      <c r="U17" s="308"/>
      <c r="V17" s="303">
        <v>31430</v>
      </c>
      <c r="W17" s="306"/>
      <c r="X17" s="303">
        <v>33772</v>
      </c>
      <c r="Y17" s="308"/>
      <c r="Z17" s="303">
        <v>34791</v>
      </c>
      <c r="AA17" s="308"/>
    </row>
    <row r="18" spans="1:27" ht="4.5" customHeight="1">
      <c r="B18" s="314"/>
      <c r="D18" s="63"/>
      <c r="E18" s="315"/>
      <c r="F18" s="302"/>
      <c r="G18" s="302"/>
      <c r="H18" s="302"/>
      <c r="I18" s="303"/>
      <c r="J18" s="303"/>
      <c r="K18" s="303"/>
      <c r="L18" s="303"/>
      <c r="M18" s="303"/>
      <c r="N18" s="316"/>
      <c r="O18" s="316"/>
      <c r="P18" s="303"/>
      <c r="Q18" s="305"/>
      <c r="R18" s="303"/>
      <c r="S18" s="305"/>
      <c r="T18" s="303"/>
      <c r="U18" s="269"/>
      <c r="V18" s="303"/>
      <c r="W18" s="305"/>
      <c r="X18" s="303"/>
      <c r="Y18" s="269"/>
      <c r="Z18" s="303"/>
      <c r="AA18" s="269"/>
    </row>
    <row r="19" spans="1:27" ht="12" customHeight="1">
      <c r="A19" s="310" t="s">
        <v>189</v>
      </c>
      <c r="B19" s="311" t="s">
        <v>195</v>
      </c>
      <c r="C19" s="312"/>
      <c r="D19" s="313"/>
      <c r="E19" s="301" t="s">
        <v>186</v>
      </c>
      <c r="F19" s="302" t="s">
        <v>41</v>
      </c>
      <c r="G19" s="302" t="s">
        <v>41</v>
      </c>
      <c r="H19" s="302" t="s">
        <v>41</v>
      </c>
      <c r="I19" s="303">
        <v>20590</v>
      </c>
      <c r="J19" s="303"/>
      <c r="K19" s="303">
        <v>5379</v>
      </c>
      <c r="L19" s="303"/>
      <c r="M19" s="303">
        <f>I19+K19</f>
        <v>25969</v>
      </c>
      <c r="N19" s="304">
        <v>1.25</v>
      </c>
      <c r="O19" s="13" t="s">
        <v>194</v>
      </c>
      <c r="P19" s="303">
        <v>14733</v>
      </c>
      <c r="R19" s="303">
        <v>20311</v>
      </c>
      <c r="S19" s="306">
        <v>1.22</v>
      </c>
      <c r="T19" s="303">
        <v>22354</v>
      </c>
      <c r="U19" s="308">
        <v>1.2459067728370761</v>
      </c>
      <c r="V19" s="303">
        <v>23292</v>
      </c>
      <c r="W19" s="306">
        <v>1.2495277348445819</v>
      </c>
      <c r="X19" s="303">
        <v>23989</v>
      </c>
      <c r="Y19" s="308">
        <v>1.2530326399599816</v>
      </c>
      <c r="Z19" s="303">
        <v>25318</v>
      </c>
      <c r="AA19" s="308">
        <v>1.2415672643968718</v>
      </c>
    </row>
    <row r="20" spans="1:27" ht="12" customHeight="1">
      <c r="A20" s="310"/>
      <c r="B20" s="311"/>
      <c r="C20" s="312"/>
      <c r="D20" s="313"/>
      <c r="E20" s="301" t="s">
        <v>188</v>
      </c>
      <c r="F20" s="302" t="s">
        <v>41</v>
      </c>
      <c r="G20" s="302" t="s">
        <v>41</v>
      </c>
      <c r="H20" s="302" t="s">
        <v>41</v>
      </c>
      <c r="I20" s="303">
        <f>I21-I19</f>
        <v>4033</v>
      </c>
      <c r="J20" s="303"/>
      <c r="K20" s="303">
        <f>K21-K19</f>
        <v>2427</v>
      </c>
      <c r="L20" s="303"/>
      <c r="M20" s="303">
        <f>I20+K20</f>
        <v>6460</v>
      </c>
      <c r="N20" s="304"/>
      <c r="O20" s="13"/>
      <c r="P20" s="303">
        <v>3745</v>
      </c>
      <c r="Q20" s="305">
        <v>1.25</v>
      </c>
      <c r="R20" s="303">
        <v>4462</v>
      </c>
      <c r="S20" s="306"/>
      <c r="T20" s="303">
        <v>5497</v>
      </c>
      <c r="U20" s="308"/>
      <c r="V20" s="303">
        <v>5812</v>
      </c>
      <c r="W20" s="306"/>
      <c r="X20" s="303">
        <v>6070</v>
      </c>
      <c r="Y20" s="308"/>
      <c r="Z20" s="303">
        <v>6116</v>
      </c>
      <c r="AA20" s="308"/>
    </row>
    <row r="21" spans="1:27" ht="12" customHeight="1">
      <c r="A21" s="310"/>
      <c r="B21" s="311"/>
      <c r="C21" s="312"/>
      <c r="D21" s="313"/>
      <c r="E21" s="301" t="s">
        <v>32</v>
      </c>
      <c r="F21" s="302" t="s">
        <v>41</v>
      </c>
      <c r="G21" s="302" t="s">
        <v>41</v>
      </c>
      <c r="H21" s="302" t="s">
        <v>41</v>
      </c>
      <c r="I21" s="303">
        <v>24623</v>
      </c>
      <c r="J21" s="303"/>
      <c r="K21" s="303">
        <v>7806</v>
      </c>
      <c r="L21" s="303"/>
      <c r="M21" s="303">
        <f>I21+K21</f>
        <v>32429</v>
      </c>
      <c r="N21" s="304"/>
      <c r="O21" s="13"/>
      <c r="P21" s="303">
        <v>18478</v>
      </c>
      <c r="Q21" s="305"/>
      <c r="R21" s="303">
        <v>24773</v>
      </c>
      <c r="S21" s="306"/>
      <c r="T21" s="303">
        <v>27851</v>
      </c>
      <c r="U21" s="308"/>
      <c r="V21" s="303">
        <v>29104</v>
      </c>
      <c r="W21" s="306"/>
      <c r="X21" s="303">
        <v>30059</v>
      </c>
      <c r="Y21" s="308"/>
      <c r="Z21" s="303">
        <v>31434</v>
      </c>
      <c r="AA21" s="308"/>
    </row>
    <row r="22" spans="1:27" ht="4.5" customHeight="1">
      <c r="B22" s="314"/>
      <c r="D22" s="63"/>
      <c r="E22" s="315"/>
      <c r="F22" s="302"/>
      <c r="G22" s="302"/>
      <c r="H22" s="302"/>
      <c r="I22" s="303"/>
      <c r="J22" s="303"/>
      <c r="K22" s="303"/>
      <c r="L22" s="303"/>
      <c r="M22" s="303"/>
      <c r="N22" s="316"/>
      <c r="O22" s="316"/>
      <c r="P22" s="303"/>
      <c r="Q22" s="305"/>
      <c r="R22" s="303"/>
      <c r="S22" s="305"/>
      <c r="T22" s="303"/>
      <c r="U22" s="269"/>
      <c r="V22" s="317"/>
      <c r="W22" s="305"/>
      <c r="X22" s="303"/>
      <c r="Y22" s="269"/>
      <c r="Z22" s="303"/>
      <c r="AA22" s="269"/>
    </row>
    <row r="23" spans="1:27" ht="12" customHeight="1">
      <c r="A23" s="310" t="s">
        <v>189</v>
      </c>
      <c r="B23" s="311" t="s">
        <v>196</v>
      </c>
      <c r="C23" s="312"/>
      <c r="D23" s="313"/>
      <c r="E23" s="301" t="s">
        <v>186</v>
      </c>
      <c r="F23" s="302" t="s">
        <v>41</v>
      </c>
      <c r="G23" s="302" t="s">
        <v>41</v>
      </c>
      <c r="H23" s="302" t="s">
        <v>41</v>
      </c>
      <c r="I23" s="303">
        <v>17291</v>
      </c>
      <c r="J23" s="303"/>
      <c r="K23" s="303">
        <v>4447</v>
      </c>
      <c r="L23" s="303"/>
      <c r="M23" s="303">
        <f>I23+K23</f>
        <v>21738</v>
      </c>
      <c r="N23" s="304">
        <v>1.24</v>
      </c>
      <c r="O23" s="13" t="s">
        <v>197</v>
      </c>
      <c r="P23" s="303">
        <v>12068</v>
      </c>
      <c r="R23" s="303">
        <v>16592</v>
      </c>
      <c r="S23" s="306">
        <v>1.23</v>
      </c>
      <c r="T23" s="303">
        <v>19029</v>
      </c>
      <c r="U23" s="308">
        <v>1.2360607493825213</v>
      </c>
      <c r="V23" s="303">
        <v>19543</v>
      </c>
      <c r="W23" s="306">
        <v>1.2413140254822699</v>
      </c>
      <c r="X23" s="303">
        <v>19685</v>
      </c>
      <c r="Y23" s="308">
        <v>1.2542037084074169</v>
      </c>
      <c r="Z23" s="303">
        <v>21582</v>
      </c>
      <c r="AA23" s="308">
        <v>1.2430729311463256</v>
      </c>
    </row>
    <row r="24" spans="1:27" ht="12" customHeight="1">
      <c r="A24" s="310"/>
      <c r="B24" s="311"/>
      <c r="C24" s="312"/>
      <c r="D24" s="313"/>
      <c r="E24" s="301" t="s">
        <v>188</v>
      </c>
      <c r="F24" s="302" t="s">
        <v>41</v>
      </c>
      <c r="G24" s="302" t="s">
        <v>41</v>
      </c>
      <c r="H24" s="302" t="s">
        <v>41</v>
      </c>
      <c r="I24" s="303">
        <f>I25-I23</f>
        <v>3224</v>
      </c>
      <c r="J24" s="303"/>
      <c r="K24" s="303">
        <f>K25-K23</f>
        <v>2040</v>
      </c>
      <c r="L24" s="303"/>
      <c r="M24" s="303">
        <f>I24+K24</f>
        <v>5264</v>
      </c>
      <c r="N24" s="304"/>
      <c r="O24" s="13"/>
      <c r="P24" s="303">
        <v>2970</v>
      </c>
      <c r="Q24" s="305">
        <v>1.25</v>
      </c>
      <c r="R24" s="303">
        <v>3740</v>
      </c>
      <c r="S24" s="306"/>
      <c r="T24" s="303">
        <v>4492</v>
      </c>
      <c r="U24" s="308"/>
      <c r="V24" s="303">
        <v>4716</v>
      </c>
      <c r="W24" s="306"/>
      <c r="X24" s="303">
        <v>5004</v>
      </c>
      <c r="Y24" s="308"/>
      <c r="Z24" s="303">
        <v>5246</v>
      </c>
      <c r="AA24" s="308"/>
    </row>
    <row r="25" spans="1:27" ht="12" customHeight="1">
      <c r="A25" s="310"/>
      <c r="B25" s="311"/>
      <c r="C25" s="312"/>
      <c r="D25" s="313"/>
      <c r="E25" s="301" t="s">
        <v>32</v>
      </c>
      <c r="F25" s="302" t="s">
        <v>41</v>
      </c>
      <c r="G25" s="302" t="s">
        <v>41</v>
      </c>
      <c r="H25" s="302" t="s">
        <v>41</v>
      </c>
      <c r="I25" s="303">
        <v>20515</v>
      </c>
      <c r="J25" s="303"/>
      <c r="K25" s="303">
        <v>6487</v>
      </c>
      <c r="L25" s="303"/>
      <c r="M25" s="303">
        <f>I25+K25</f>
        <v>27002</v>
      </c>
      <c r="N25" s="304"/>
      <c r="O25" s="13"/>
      <c r="P25" s="303">
        <v>15038</v>
      </c>
      <c r="Q25" s="305"/>
      <c r="R25" s="303">
        <v>20332</v>
      </c>
      <c r="S25" s="306"/>
      <c r="T25" s="303">
        <v>23521</v>
      </c>
      <c r="U25" s="308"/>
      <c r="V25" s="303">
        <v>24259</v>
      </c>
      <c r="W25" s="306"/>
      <c r="X25" s="303">
        <v>24689</v>
      </c>
      <c r="Y25" s="308"/>
      <c r="Z25" s="303">
        <v>26828</v>
      </c>
      <c r="AA25" s="308"/>
    </row>
    <row r="26" spans="1:27" ht="4.5" customHeight="1">
      <c r="B26" s="314"/>
      <c r="D26" s="63"/>
      <c r="E26" s="315"/>
      <c r="F26" s="302"/>
      <c r="G26" s="302"/>
      <c r="H26" s="302"/>
      <c r="I26" s="303"/>
      <c r="J26" s="303"/>
      <c r="K26" s="303"/>
      <c r="L26" s="303"/>
      <c r="M26" s="303"/>
      <c r="N26" s="316"/>
      <c r="O26" s="316"/>
      <c r="P26" s="303"/>
      <c r="Q26" s="305"/>
      <c r="R26" s="303"/>
      <c r="S26" s="305"/>
      <c r="T26" s="303"/>
      <c r="U26" s="269"/>
      <c r="V26" s="303"/>
      <c r="W26" s="305"/>
      <c r="X26" s="303"/>
      <c r="Y26" s="269"/>
      <c r="Z26" s="303"/>
      <c r="AA26" s="269"/>
    </row>
    <row r="27" spans="1:27" ht="12" customHeight="1">
      <c r="A27" s="310" t="s">
        <v>189</v>
      </c>
      <c r="B27" s="311" t="s">
        <v>198</v>
      </c>
      <c r="C27" s="312"/>
      <c r="D27" s="313"/>
      <c r="E27" s="301" t="s">
        <v>186</v>
      </c>
      <c r="F27" s="302" t="s">
        <v>41</v>
      </c>
      <c r="G27" s="302" t="s">
        <v>41</v>
      </c>
      <c r="H27" s="302" t="s">
        <v>41</v>
      </c>
      <c r="I27" s="303">
        <v>15877</v>
      </c>
      <c r="J27" s="303"/>
      <c r="K27" s="303">
        <v>3995</v>
      </c>
      <c r="L27" s="303"/>
      <c r="M27" s="303">
        <f>I27+K27</f>
        <v>19872</v>
      </c>
      <c r="N27" s="304">
        <v>1.25</v>
      </c>
      <c r="O27" s="13" t="s">
        <v>194</v>
      </c>
      <c r="P27" s="303">
        <v>10365</v>
      </c>
      <c r="R27" s="303">
        <v>14911</v>
      </c>
      <c r="S27" s="306">
        <v>1.22</v>
      </c>
      <c r="T27" s="303">
        <v>16893</v>
      </c>
      <c r="U27" s="308">
        <v>1.2390339193748889</v>
      </c>
      <c r="V27" s="303">
        <v>17275</v>
      </c>
      <c r="W27" s="306">
        <v>1.2510564399421129</v>
      </c>
      <c r="X27" s="303">
        <v>17612</v>
      </c>
      <c r="Y27" s="308">
        <v>1.2560186236656825</v>
      </c>
      <c r="Z27" s="303">
        <v>19545</v>
      </c>
      <c r="AA27" s="308">
        <v>1.2482476336658992</v>
      </c>
    </row>
    <row r="28" spans="1:27" ht="12" customHeight="1">
      <c r="A28" s="310"/>
      <c r="B28" s="311"/>
      <c r="C28" s="312"/>
      <c r="D28" s="313"/>
      <c r="E28" s="301" t="s">
        <v>188</v>
      </c>
      <c r="F28" s="302" t="s">
        <v>41</v>
      </c>
      <c r="G28" s="302" t="s">
        <v>41</v>
      </c>
      <c r="H28" s="302" t="s">
        <v>41</v>
      </c>
      <c r="I28" s="303">
        <f>I29-I27</f>
        <v>2930</v>
      </c>
      <c r="J28" s="303"/>
      <c r="K28" s="303">
        <f>K29-K27</f>
        <v>1944</v>
      </c>
      <c r="L28" s="303"/>
      <c r="M28" s="303">
        <f>I28+K28</f>
        <v>4874</v>
      </c>
      <c r="N28" s="304"/>
      <c r="O28" s="13"/>
      <c r="P28" s="303">
        <v>2805</v>
      </c>
      <c r="Q28" s="305">
        <v>1.27</v>
      </c>
      <c r="R28" s="303">
        <v>3277</v>
      </c>
      <c r="S28" s="306"/>
      <c r="T28" s="303">
        <v>4038</v>
      </c>
      <c r="U28" s="308"/>
      <c r="V28" s="303">
        <v>4337</v>
      </c>
      <c r="W28" s="306"/>
      <c r="X28" s="303">
        <v>4509</v>
      </c>
      <c r="Y28" s="308"/>
      <c r="Z28" s="303">
        <v>4852</v>
      </c>
      <c r="AA28" s="308"/>
    </row>
    <row r="29" spans="1:27" ht="12" customHeight="1">
      <c r="A29" s="310"/>
      <c r="B29" s="311"/>
      <c r="C29" s="312"/>
      <c r="D29" s="313"/>
      <c r="E29" s="301" t="s">
        <v>32</v>
      </c>
      <c r="F29" s="302" t="s">
        <v>41</v>
      </c>
      <c r="G29" s="302" t="s">
        <v>41</v>
      </c>
      <c r="H29" s="302" t="s">
        <v>41</v>
      </c>
      <c r="I29" s="303">
        <v>18807</v>
      </c>
      <c r="J29" s="303"/>
      <c r="K29" s="303">
        <v>5939</v>
      </c>
      <c r="L29" s="303"/>
      <c r="M29" s="303">
        <f>I29+K29</f>
        <v>24746</v>
      </c>
      <c r="N29" s="304"/>
      <c r="O29" s="13"/>
      <c r="P29" s="303">
        <v>13170</v>
      </c>
      <c r="Q29" s="305"/>
      <c r="R29" s="303">
        <v>18188</v>
      </c>
      <c r="S29" s="306"/>
      <c r="T29" s="303">
        <v>20931</v>
      </c>
      <c r="U29" s="308"/>
      <c r="V29" s="303">
        <v>21612</v>
      </c>
      <c r="W29" s="306"/>
      <c r="X29" s="303">
        <v>22121</v>
      </c>
      <c r="Y29" s="308"/>
      <c r="Z29" s="303">
        <v>24397</v>
      </c>
      <c r="AA29" s="308"/>
    </row>
    <row r="30" spans="1:27" ht="4.5" customHeight="1">
      <c r="B30" s="314"/>
      <c r="D30" s="63"/>
      <c r="E30" s="315"/>
      <c r="F30" s="302"/>
      <c r="G30" s="302"/>
      <c r="H30" s="302"/>
      <c r="I30" s="303"/>
      <c r="J30" s="303"/>
      <c r="K30" s="303"/>
      <c r="L30" s="303"/>
      <c r="M30" s="303"/>
      <c r="N30" s="316"/>
      <c r="O30" s="316"/>
      <c r="P30" s="303"/>
      <c r="Q30" s="305"/>
      <c r="R30" s="303"/>
      <c r="S30" s="305"/>
      <c r="T30" s="303"/>
      <c r="U30" s="269"/>
      <c r="V30" s="303"/>
      <c r="W30" s="305"/>
      <c r="X30" s="303"/>
      <c r="Y30" s="269"/>
      <c r="Z30" s="303"/>
      <c r="AA30" s="269"/>
    </row>
    <row r="31" spans="1:27" ht="12" customHeight="1">
      <c r="A31" s="310" t="s">
        <v>189</v>
      </c>
      <c r="B31" s="311" t="s">
        <v>199</v>
      </c>
      <c r="C31" s="312"/>
      <c r="D31" s="313"/>
      <c r="E31" s="301" t="s">
        <v>186</v>
      </c>
      <c r="F31" s="302" t="s">
        <v>41</v>
      </c>
      <c r="G31" s="302" t="s">
        <v>41</v>
      </c>
      <c r="H31" s="302" t="s">
        <v>41</v>
      </c>
      <c r="I31" s="303">
        <v>12988</v>
      </c>
      <c r="J31" s="303"/>
      <c r="K31" s="303">
        <v>3251</v>
      </c>
      <c r="L31" s="303"/>
      <c r="M31" s="303">
        <f>I31+K31</f>
        <v>16239</v>
      </c>
      <c r="N31" s="304">
        <v>1.25</v>
      </c>
      <c r="O31" s="13" t="s">
        <v>194</v>
      </c>
      <c r="P31" s="303">
        <v>7710</v>
      </c>
      <c r="R31" s="303">
        <v>11922</v>
      </c>
      <c r="S31" s="306">
        <v>1.23</v>
      </c>
      <c r="T31" s="303">
        <v>13386</v>
      </c>
      <c r="U31" s="308">
        <v>1.2474973853279545</v>
      </c>
      <c r="V31" s="303">
        <v>13662</v>
      </c>
      <c r="W31" s="306">
        <v>1.2581613233787148</v>
      </c>
      <c r="X31" s="303">
        <v>13749</v>
      </c>
      <c r="Y31" s="308">
        <v>1.2635828060222563</v>
      </c>
      <c r="Z31" s="303">
        <v>15892</v>
      </c>
      <c r="AA31" s="308">
        <v>1.2646614648879939</v>
      </c>
    </row>
    <row r="32" spans="1:27" ht="12" customHeight="1">
      <c r="A32" s="310"/>
      <c r="B32" s="311"/>
      <c r="C32" s="312"/>
      <c r="D32" s="313"/>
      <c r="E32" s="301" t="s">
        <v>188</v>
      </c>
      <c r="F32" s="302" t="s">
        <v>41</v>
      </c>
      <c r="G32" s="302" t="s">
        <v>41</v>
      </c>
      <c r="H32" s="302" t="s">
        <v>41</v>
      </c>
      <c r="I32" s="303">
        <f>I33-I31</f>
        <v>2392</v>
      </c>
      <c r="J32" s="303"/>
      <c r="K32" s="303">
        <f>K33-K31</f>
        <v>1654</v>
      </c>
      <c r="L32" s="303"/>
      <c r="M32" s="303">
        <f>I32+K32</f>
        <v>4046</v>
      </c>
      <c r="N32" s="304"/>
      <c r="O32" s="13"/>
      <c r="P32" s="303">
        <v>2112</v>
      </c>
      <c r="Q32" s="305">
        <v>1.27</v>
      </c>
      <c r="R32" s="303">
        <v>2753</v>
      </c>
      <c r="S32" s="306"/>
      <c r="T32" s="303">
        <v>3313</v>
      </c>
      <c r="U32" s="308"/>
      <c r="V32" s="303">
        <v>3527</v>
      </c>
      <c r="W32" s="306"/>
      <c r="X32" s="303">
        <v>3624</v>
      </c>
      <c r="Y32" s="308"/>
      <c r="Z32" s="303">
        <v>4206</v>
      </c>
      <c r="AA32" s="308"/>
    </row>
    <row r="33" spans="1:27" ht="12" customHeight="1">
      <c r="A33" s="310"/>
      <c r="B33" s="311"/>
      <c r="C33" s="312"/>
      <c r="D33" s="313"/>
      <c r="E33" s="301" t="s">
        <v>32</v>
      </c>
      <c r="F33" s="302" t="s">
        <v>41</v>
      </c>
      <c r="G33" s="302" t="s">
        <v>41</v>
      </c>
      <c r="H33" s="302" t="s">
        <v>41</v>
      </c>
      <c r="I33" s="303">
        <v>15380</v>
      </c>
      <c r="J33" s="303"/>
      <c r="K33" s="303">
        <v>4905</v>
      </c>
      <c r="L33" s="303"/>
      <c r="M33" s="303">
        <f>I33+K33</f>
        <v>20285</v>
      </c>
      <c r="N33" s="304"/>
      <c r="O33" s="13"/>
      <c r="P33" s="303">
        <v>9822</v>
      </c>
      <c r="Q33" s="305"/>
      <c r="R33" s="303">
        <v>14675</v>
      </c>
      <c r="S33" s="306"/>
      <c r="T33" s="303">
        <v>16699</v>
      </c>
      <c r="U33" s="308"/>
      <c r="V33" s="303">
        <v>17189</v>
      </c>
      <c r="W33" s="306"/>
      <c r="X33" s="303">
        <v>17373</v>
      </c>
      <c r="Y33" s="308"/>
      <c r="Z33" s="303">
        <v>20098</v>
      </c>
      <c r="AA33" s="308"/>
    </row>
    <row r="34" spans="1:27" ht="4.5" customHeight="1">
      <c r="B34" s="314"/>
      <c r="D34" s="63"/>
      <c r="E34" s="315"/>
      <c r="F34" s="302"/>
      <c r="G34" s="302"/>
      <c r="H34" s="302"/>
      <c r="I34" s="303"/>
      <c r="J34" s="303"/>
      <c r="K34" s="303"/>
      <c r="L34" s="303"/>
      <c r="M34" s="303"/>
      <c r="N34" s="316"/>
      <c r="O34" s="316"/>
      <c r="P34" s="303"/>
      <c r="Q34" s="305"/>
      <c r="R34" s="303"/>
      <c r="S34" s="305"/>
      <c r="T34" s="303"/>
      <c r="U34" s="269"/>
      <c r="V34" s="303"/>
      <c r="W34" s="305"/>
      <c r="X34" s="303"/>
      <c r="Y34" s="269"/>
      <c r="Z34" s="303"/>
      <c r="AA34" s="269"/>
    </row>
    <row r="35" spans="1:27" ht="12" customHeight="1">
      <c r="A35" s="310" t="s">
        <v>189</v>
      </c>
      <c r="B35" s="311" t="s">
        <v>200</v>
      </c>
      <c r="C35" s="312"/>
      <c r="D35" s="313"/>
      <c r="E35" s="301" t="s">
        <v>186</v>
      </c>
      <c r="F35" s="302" t="s">
        <v>41</v>
      </c>
      <c r="G35" s="302" t="s">
        <v>41</v>
      </c>
      <c r="H35" s="302" t="s">
        <v>41</v>
      </c>
      <c r="I35" s="303">
        <v>11539</v>
      </c>
      <c r="J35" s="303"/>
      <c r="K35" s="303">
        <v>2587</v>
      </c>
      <c r="L35" s="303"/>
      <c r="M35" s="303">
        <f>I35+K35</f>
        <v>14126</v>
      </c>
      <c r="N35" s="304">
        <v>1.24</v>
      </c>
      <c r="O35" s="13" t="s">
        <v>194</v>
      </c>
      <c r="P35" s="303">
        <v>6182</v>
      </c>
      <c r="R35" s="303">
        <v>9572</v>
      </c>
      <c r="S35" s="306">
        <v>1.23</v>
      </c>
      <c r="T35" s="303">
        <v>10890</v>
      </c>
      <c r="U35" s="308">
        <v>1.2419651056014693</v>
      </c>
      <c r="V35" s="303">
        <v>11249</v>
      </c>
      <c r="W35" s="306">
        <v>1.2511334340830296</v>
      </c>
      <c r="X35" s="303">
        <v>11658</v>
      </c>
      <c r="Y35" s="308">
        <v>1.2522731171727568</v>
      </c>
      <c r="Z35" s="303">
        <v>13922</v>
      </c>
      <c r="AA35" s="308">
        <v>1.2505387157017669</v>
      </c>
    </row>
    <row r="36" spans="1:27" ht="12" customHeight="1">
      <c r="A36" s="310"/>
      <c r="B36" s="311"/>
      <c r="C36" s="312"/>
      <c r="D36" s="313"/>
      <c r="E36" s="301" t="s">
        <v>188</v>
      </c>
      <c r="F36" s="302" t="s">
        <v>41</v>
      </c>
      <c r="G36" s="302" t="s">
        <v>41</v>
      </c>
      <c r="H36" s="302" t="s">
        <v>41</v>
      </c>
      <c r="I36" s="303">
        <f>I37-I35</f>
        <v>2072</v>
      </c>
      <c r="J36" s="303"/>
      <c r="K36" s="303">
        <f>K37-K35</f>
        <v>1311</v>
      </c>
      <c r="L36" s="303"/>
      <c r="M36" s="303">
        <f>I36+K36</f>
        <v>3383</v>
      </c>
      <c r="N36" s="304"/>
      <c r="O36" s="13"/>
      <c r="P36" s="303">
        <v>1745</v>
      </c>
      <c r="Q36" s="305">
        <v>1.28</v>
      </c>
      <c r="R36" s="303">
        <v>2215</v>
      </c>
      <c r="S36" s="306"/>
      <c r="T36" s="303">
        <v>2635</v>
      </c>
      <c r="U36" s="308"/>
      <c r="V36" s="303">
        <v>2825</v>
      </c>
      <c r="W36" s="306"/>
      <c r="X36" s="303">
        <v>2941</v>
      </c>
      <c r="Y36" s="308"/>
      <c r="Z36" s="303">
        <v>3488</v>
      </c>
      <c r="AA36" s="308"/>
    </row>
    <row r="37" spans="1:27" ht="12" customHeight="1">
      <c r="A37" s="310"/>
      <c r="B37" s="311"/>
      <c r="C37" s="312"/>
      <c r="D37" s="313"/>
      <c r="E37" s="301" t="s">
        <v>32</v>
      </c>
      <c r="F37" s="302" t="s">
        <v>41</v>
      </c>
      <c r="G37" s="302" t="s">
        <v>41</v>
      </c>
      <c r="H37" s="302" t="s">
        <v>41</v>
      </c>
      <c r="I37" s="303">
        <v>13611</v>
      </c>
      <c r="J37" s="303"/>
      <c r="K37" s="303">
        <v>3898</v>
      </c>
      <c r="L37" s="303"/>
      <c r="M37" s="303">
        <f>I37+K37</f>
        <v>17509</v>
      </c>
      <c r="N37" s="304"/>
      <c r="O37" s="13"/>
      <c r="P37" s="303">
        <v>7927</v>
      </c>
      <c r="Q37" s="305"/>
      <c r="R37" s="303">
        <v>11787</v>
      </c>
      <c r="S37" s="306"/>
      <c r="T37" s="303">
        <v>13525</v>
      </c>
      <c r="U37" s="308"/>
      <c r="V37" s="303">
        <v>14074</v>
      </c>
      <c r="W37" s="306"/>
      <c r="X37" s="303">
        <v>14599</v>
      </c>
      <c r="Y37" s="308"/>
      <c r="Z37" s="303">
        <v>17410</v>
      </c>
      <c r="AA37" s="308"/>
    </row>
    <row r="38" spans="1:27" ht="4.5" customHeight="1">
      <c r="B38" s="314"/>
      <c r="D38" s="63"/>
      <c r="E38" s="315"/>
      <c r="F38" s="302"/>
      <c r="G38" s="302"/>
      <c r="H38" s="302"/>
      <c r="I38" s="303"/>
      <c r="J38" s="303"/>
      <c r="K38" s="303"/>
      <c r="L38" s="303"/>
      <c r="M38" s="303"/>
      <c r="P38" s="303"/>
      <c r="Q38" s="305"/>
      <c r="R38" s="303"/>
      <c r="S38" s="305"/>
      <c r="T38" s="303"/>
      <c r="U38" s="269"/>
      <c r="V38" s="303"/>
      <c r="W38" s="305"/>
      <c r="X38" s="303"/>
      <c r="Y38" s="269"/>
      <c r="Z38" s="303"/>
      <c r="AA38" s="269"/>
    </row>
    <row r="39" spans="1:27" ht="12" customHeight="1">
      <c r="A39" s="310" t="s">
        <v>201</v>
      </c>
      <c r="B39" s="311" t="s">
        <v>202</v>
      </c>
      <c r="C39" s="312"/>
      <c r="D39" s="313"/>
      <c r="E39" s="301" t="s">
        <v>186</v>
      </c>
      <c r="F39" s="302" t="s">
        <v>41</v>
      </c>
      <c r="G39" s="302" t="s">
        <v>41</v>
      </c>
      <c r="H39" s="302" t="s">
        <v>41</v>
      </c>
      <c r="I39" s="303">
        <v>12002</v>
      </c>
      <c r="J39" s="303"/>
      <c r="K39" s="303">
        <v>4948</v>
      </c>
      <c r="L39" s="303"/>
      <c r="M39" s="303">
        <f>I39+K39</f>
        <v>16950</v>
      </c>
      <c r="N39" s="304">
        <v>1.44</v>
      </c>
      <c r="O39" s="13" t="s">
        <v>187</v>
      </c>
      <c r="P39" s="303">
        <v>14802</v>
      </c>
      <c r="R39" s="303">
        <v>15985</v>
      </c>
      <c r="S39" s="306">
        <v>1.56</v>
      </c>
      <c r="T39" s="303">
        <v>15992</v>
      </c>
      <c r="U39" s="308">
        <v>1.6179964982491246</v>
      </c>
      <c r="V39" s="303">
        <v>15395</v>
      </c>
      <c r="W39" s="306">
        <v>1.6050665800584605</v>
      </c>
      <c r="X39" s="303">
        <v>15824</v>
      </c>
      <c r="Y39" s="308">
        <v>1.5854398382204247</v>
      </c>
      <c r="Z39" s="303">
        <v>17030</v>
      </c>
      <c r="AA39" s="308">
        <v>1.4571931884908984</v>
      </c>
    </row>
    <row r="40" spans="1:27" ht="12" customHeight="1">
      <c r="A40" s="310"/>
      <c r="B40" s="311"/>
      <c r="C40" s="312"/>
      <c r="D40" s="313"/>
      <c r="E40" s="301" t="s">
        <v>188</v>
      </c>
      <c r="F40" s="302" t="s">
        <v>41</v>
      </c>
      <c r="G40" s="302" t="s">
        <v>41</v>
      </c>
      <c r="H40" s="302" t="s">
        <v>41</v>
      </c>
      <c r="I40" s="303">
        <f>I41-I39</f>
        <v>5885</v>
      </c>
      <c r="J40" s="303"/>
      <c r="K40" s="303">
        <f>K41-K39</f>
        <v>1606</v>
      </c>
      <c r="L40" s="303"/>
      <c r="M40" s="303">
        <f>I40+K40</f>
        <v>7491</v>
      </c>
      <c r="N40" s="304"/>
      <c r="O40" s="13"/>
      <c r="P40" s="303">
        <v>6964</v>
      </c>
      <c r="Q40" s="305">
        <v>1.47</v>
      </c>
      <c r="R40" s="303">
        <v>8935</v>
      </c>
      <c r="S40" s="306"/>
      <c r="T40" s="303">
        <v>9883</v>
      </c>
      <c r="U40" s="308"/>
      <c r="V40" s="303">
        <v>9315</v>
      </c>
      <c r="W40" s="306"/>
      <c r="X40" s="303">
        <v>9264</v>
      </c>
      <c r="Y40" s="308"/>
      <c r="Z40" s="303">
        <v>7786</v>
      </c>
      <c r="AA40" s="308"/>
    </row>
    <row r="41" spans="1:27" ht="12" customHeight="1">
      <c r="A41" s="310"/>
      <c r="B41" s="311"/>
      <c r="C41" s="312"/>
      <c r="D41" s="313"/>
      <c r="E41" s="301" t="s">
        <v>32</v>
      </c>
      <c r="F41" s="302" t="s">
        <v>41</v>
      </c>
      <c r="G41" s="302" t="s">
        <v>41</v>
      </c>
      <c r="H41" s="302" t="s">
        <v>41</v>
      </c>
      <c r="I41" s="303">
        <v>17887</v>
      </c>
      <c r="J41" s="303"/>
      <c r="K41" s="303">
        <v>6554</v>
      </c>
      <c r="L41" s="303"/>
      <c r="M41" s="303">
        <f>I41+K41</f>
        <v>24441</v>
      </c>
      <c r="N41" s="304"/>
      <c r="O41" s="13"/>
      <c r="P41" s="303">
        <v>21766</v>
      </c>
      <c r="Q41" s="305"/>
      <c r="R41" s="303">
        <v>24920</v>
      </c>
      <c r="S41" s="306"/>
      <c r="T41" s="303">
        <v>25875</v>
      </c>
      <c r="U41" s="308"/>
      <c r="V41" s="303">
        <v>24710</v>
      </c>
      <c r="W41" s="306"/>
      <c r="X41" s="303">
        <v>25088</v>
      </c>
      <c r="Y41" s="308"/>
      <c r="Z41" s="303">
        <v>24816</v>
      </c>
      <c r="AA41" s="308"/>
    </row>
    <row r="42" spans="1:27" ht="4.5" customHeight="1">
      <c r="B42" s="314"/>
      <c r="D42" s="63"/>
      <c r="E42" s="315"/>
      <c r="F42" s="302"/>
      <c r="G42" s="302"/>
      <c r="H42" s="302"/>
      <c r="I42" s="303"/>
      <c r="J42" s="303"/>
      <c r="K42" s="303"/>
      <c r="L42" s="303"/>
      <c r="M42" s="303"/>
      <c r="P42" s="303"/>
      <c r="Q42" s="305"/>
      <c r="R42" s="303"/>
      <c r="S42" s="305"/>
      <c r="T42" s="303"/>
      <c r="U42" s="269"/>
      <c r="V42" s="303"/>
      <c r="W42" s="305"/>
      <c r="X42" s="303"/>
      <c r="Y42" s="269"/>
      <c r="Z42" s="303"/>
      <c r="AA42" s="269"/>
    </row>
    <row r="43" spans="1:27" ht="12" customHeight="1">
      <c r="A43" s="310" t="s">
        <v>203</v>
      </c>
      <c r="B43" s="311" t="s">
        <v>204</v>
      </c>
      <c r="C43" s="312"/>
      <c r="D43" s="313"/>
      <c r="E43" s="301" t="s">
        <v>186</v>
      </c>
      <c r="F43" s="302" t="s">
        <v>41</v>
      </c>
      <c r="G43" s="302" t="s">
        <v>41</v>
      </c>
      <c r="H43" s="302" t="s">
        <v>41</v>
      </c>
      <c r="I43" s="303">
        <v>10826</v>
      </c>
      <c r="J43" s="303"/>
      <c r="K43" s="303">
        <v>4057</v>
      </c>
      <c r="L43" s="303"/>
      <c r="M43" s="303">
        <f>I43+K43</f>
        <v>14883</v>
      </c>
      <c r="N43" s="304">
        <v>1.43</v>
      </c>
      <c r="O43" s="13" t="s">
        <v>187</v>
      </c>
      <c r="P43" s="303">
        <v>15866</v>
      </c>
      <c r="R43" s="303">
        <v>18051</v>
      </c>
      <c r="S43" s="306">
        <v>1.42</v>
      </c>
      <c r="T43" s="303">
        <v>16185</v>
      </c>
      <c r="U43" s="308">
        <v>1.5079394501081249</v>
      </c>
      <c r="V43" s="303">
        <v>17471</v>
      </c>
      <c r="W43" s="306">
        <v>1.4640833381031424</v>
      </c>
      <c r="X43" s="303">
        <v>18963</v>
      </c>
      <c r="Y43" s="308">
        <v>1.4421768707482994</v>
      </c>
      <c r="Z43" s="303">
        <v>15422</v>
      </c>
      <c r="AA43" s="308">
        <v>1.4489041628841914</v>
      </c>
    </row>
    <row r="44" spans="1:27" ht="12" customHeight="1">
      <c r="A44" s="310"/>
      <c r="B44" s="311"/>
      <c r="C44" s="312"/>
      <c r="D44" s="313"/>
      <c r="E44" s="301" t="s">
        <v>188</v>
      </c>
      <c r="F44" s="302" t="s">
        <v>41</v>
      </c>
      <c r="G44" s="302" t="s">
        <v>41</v>
      </c>
      <c r="H44" s="302" t="s">
        <v>41</v>
      </c>
      <c r="I44" s="303">
        <f>I45-I43</f>
        <v>4470</v>
      </c>
      <c r="J44" s="303"/>
      <c r="K44" s="303">
        <f>K45-K43</f>
        <v>1976</v>
      </c>
      <c r="L44" s="303"/>
      <c r="M44" s="303">
        <f>I44+K44</f>
        <v>6446</v>
      </c>
      <c r="N44" s="304"/>
      <c r="O44" s="13"/>
      <c r="P44" s="303">
        <v>6473</v>
      </c>
      <c r="Q44" s="305">
        <v>1.41</v>
      </c>
      <c r="R44" s="303">
        <v>7497</v>
      </c>
      <c r="S44" s="306"/>
      <c r="T44" s="303">
        <v>8221</v>
      </c>
      <c r="U44" s="308"/>
      <c r="V44" s="303">
        <v>8108</v>
      </c>
      <c r="W44" s="306"/>
      <c r="X44" s="303">
        <v>8385</v>
      </c>
      <c r="Y44" s="308"/>
      <c r="Z44" s="303">
        <v>6923</v>
      </c>
      <c r="AA44" s="308"/>
    </row>
    <row r="45" spans="1:27" ht="12" customHeight="1">
      <c r="A45" s="310"/>
      <c r="B45" s="311"/>
      <c r="C45" s="312"/>
      <c r="D45" s="313"/>
      <c r="E45" s="301" t="s">
        <v>32</v>
      </c>
      <c r="F45" s="302" t="s">
        <v>41</v>
      </c>
      <c r="G45" s="302" t="s">
        <v>41</v>
      </c>
      <c r="H45" s="302" t="s">
        <v>41</v>
      </c>
      <c r="I45" s="303">
        <v>15296</v>
      </c>
      <c r="J45" s="303"/>
      <c r="K45" s="303">
        <v>6033</v>
      </c>
      <c r="L45" s="303"/>
      <c r="M45" s="303">
        <f>I45+K45</f>
        <v>21329</v>
      </c>
      <c r="N45" s="304"/>
      <c r="O45" s="13"/>
      <c r="P45" s="303">
        <v>22339</v>
      </c>
      <c r="Q45" s="305"/>
      <c r="R45" s="303">
        <v>25548</v>
      </c>
      <c r="S45" s="306"/>
      <c r="T45" s="303">
        <v>24406</v>
      </c>
      <c r="U45" s="308"/>
      <c r="V45" s="303">
        <v>25579</v>
      </c>
      <c r="W45" s="306"/>
      <c r="X45" s="303">
        <v>27348</v>
      </c>
      <c r="Y45" s="308"/>
      <c r="Z45" s="303">
        <v>22345</v>
      </c>
      <c r="AA45" s="308"/>
    </row>
    <row r="46" spans="1:27" ht="4.5" customHeight="1">
      <c r="B46" s="314"/>
      <c r="D46" s="63"/>
      <c r="E46" s="315"/>
      <c r="F46" s="302"/>
      <c r="G46" s="302"/>
      <c r="H46" s="302"/>
      <c r="I46" s="303"/>
      <c r="J46" s="303"/>
      <c r="K46" s="303"/>
      <c r="L46" s="303"/>
      <c r="M46" s="303"/>
      <c r="P46" s="303"/>
      <c r="Q46" s="305"/>
      <c r="R46" s="303"/>
      <c r="S46" s="305"/>
      <c r="T46" s="303"/>
      <c r="U46" s="269"/>
      <c r="V46" s="303"/>
      <c r="W46" s="305"/>
      <c r="X46" s="303"/>
      <c r="Y46" s="269"/>
      <c r="Z46" s="303"/>
      <c r="AA46" s="269"/>
    </row>
    <row r="47" spans="1:27" ht="12" customHeight="1">
      <c r="A47" s="310" t="s">
        <v>189</v>
      </c>
      <c r="B47" s="311" t="s">
        <v>205</v>
      </c>
      <c r="C47" s="312"/>
      <c r="D47" s="313"/>
      <c r="E47" s="301" t="s">
        <v>186</v>
      </c>
      <c r="F47" s="302" t="s">
        <v>41</v>
      </c>
      <c r="G47" s="302" t="s">
        <v>41</v>
      </c>
      <c r="H47" s="302" t="s">
        <v>41</v>
      </c>
      <c r="I47" s="303">
        <v>15615</v>
      </c>
      <c r="J47" s="303"/>
      <c r="K47" s="303">
        <v>2032</v>
      </c>
      <c r="L47" s="303"/>
      <c r="M47" s="303">
        <f>I47+K47</f>
        <v>17647</v>
      </c>
      <c r="N47" s="304">
        <v>1.4</v>
      </c>
      <c r="O47" s="13" t="s">
        <v>187</v>
      </c>
      <c r="P47" s="303">
        <v>19421</v>
      </c>
      <c r="R47" s="303">
        <v>17586</v>
      </c>
      <c r="S47" s="306">
        <v>1.43</v>
      </c>
      <c r="T47" s="303">
        <v>17662</v>
      </c>
      <c r="U47" s="308">
        <v>1.4181859359075983</v>
      </c>
      <c r="V47" s="303">
        <v>16393</v>
      </c>
      <c r="W47" s="306">
        <v>1.4167632526078204</v>
      </c>
      <c r="X47" s="303">
        <v>17800</v>
      </c>
      <c r="Y47" s="308">
        <v>1.4294943820224719</v>
      </c>
      <c r="Z47" s="303">
        <v>16847</v>
      </c>
      <c r="AA47" s="308">
        <v>1.3800083100848817</v>
      </c>
    </row>
    <row r="48" spans="1:27" ht="12" customHeight="1">
      <c r="A48" s="310"/>
      <c r="B48" s="311"/>
      <c r="C48" s="312"/>
      <c r="D48" s="313"/>
      <c r="E48" s="301" t="s">
        <v>188</v>
      </c>
      <c r="F48" s="302" t="s">
        <v>41</v>
      </c>
      <c r="G48" s="302" t="s">
        <v>41</v>
      </c>
      <c r="H48" s="302" t="s">
        <v>41</v>
      </c>
      <c r="I48" s="303">
        <f>I49-I47</f>
        <v>6191</v>
      </c>
      <c r="J48" s="303"/>
      <c r="K48" s="303">
        <f>K49-K47</f>
        <v>868</v>
      </c>
      <c r="L48" s="303"/>
      <c r="M48" s="303">
        <f>I48+K48</f>
        <v>7059</v>
      </c>
      <c r="N48" s="304"/>
      <c r="O48" s="13"/>
      <c r="P48" s="303">
        <v>7119</v>
      </c>
      <c r="Q48" s="305">
        <v>1.37</v>
      </c>
      <c r="R48" s="303">
        <v>7572</v>
      </c>
      <c r="S48" s="306"/>
      <c r="T48" s="303">
        <v>7386</v>
      </c>
      <c r="U48" s="308"/>
      <c r="V48" s="303">
        <v>6832</v>
      </c>
      <c r="W48" s="306"/>
      <c r="X48" s="303">
        <v>7645</v>
      </c>
      <c r="Y48" s="308"/>
      <c r="Z48" s="303">
        <v>6402</v>
      </c>
      <c r="AA48" s="308"/>
    </row>
    <row r="49" spans="1:27" ht="12" customHeight="1">
      <c r="A49" s="310"/>
      <c r="B49" s="311"/>
      <c r="C49" s="312"/>
      <c r="D49" s="313"/>
      <c r="E49" s="301" t="s">
        <v>32</v>
      </c>
      <c r="F49" s="302" t="s">
        <v>41</v>
      </c>
      <c r="G49" s="302" t="s">
        <v>41</v>
      </c>
      <c r="H49" s="302" t="s">
        <v>41</v>
      </c>
      <c r="I49" s="303">
        <v>21806</v>
      </c>
      <c r="J49" s="303"/>
      <c r="K49" s="303">
        <v>2900</v>
      </c>
      <c r="L49" s="303"/>
      <c r="M49" s="303">
        <f>I49+K49</f>
        <v>24706</v>
      </c>
      <c r="N49" s="304"/>
      <c r="O49" s="13"/>
      <c r="P49" s="303">
        <v>26540</v>
      </c>
      <c r="Q49" s="305"/>
      <c r="R49" s="303">
        <v>25158</v>
      </c>
      <c r="S49" s="306"/>
      <c r="T49" s="303">
        <v>25048</v>
      </c>
      <c r="U49" s="308"/>
      <c r="V49" s="303">
        <v>23225</v>
      </c>
      <c r="W49" s="306"/>
      <c r="X49" s="303">
        <v>25445</v>
      </c>
      <c r="Y49" s="308"/>
      <c r="Z49" s="303">
        <v>23249</v>
      </c>
      <c r="AA49" s="308"/>
    </row>
    <row r="50" spans="1:27" ht="4.5" customHeight="1">
      <c r="B50" s="314"/>
      <c r="D50" s="63"/>
      <c r="E50" s="315"/>
      <c r="F50" s="302"/>
      <c r="G50" s="302"/>
      <c r="H50" s="302"/>
      <c r="I50" s="303"/>
      <c r="J50" s="303"/>
      <c r="K50" s="303"/>
      <c r="L50" s="303"/>
      <c r="M50" s="303"/>
      <c r="P50" s="303"/>
      <c r="Q50" s="305"/>
      <c r="R50" s="303"/>
      <c r="S50" s="305"/>
      <c r="T50" s="303"/>
      <c r="U50" s="269"/>
      <c r="V50" s="303"/>
      <c r="W50" s="305"/>
      <c r="X50" s="303"/>
      <c r="Y50" s="269"/>
      <c r="Z50" s="303"/>
      <c r="AA50" s="269"/>
    </row>
    <row r="51" spans="1:27" ht="12" customHeight="1">
      <c r="A51" s="310" t="s">
        <v>189</v>
      </c>
      <c r="B51" s="311" t="s">
        <v>206</v>
      </c>
      <c r="C51" s="312"/>
      <c r="D51" s="313"/>
      <c r="E51" s="301" t="s">
        <v>186</v>
      </c>
      <c r="F51" s="302" t="s">
        <v>41</v>
      </c>
      <c r="G51" s="302" t="s">
        <v>41</v>
      </c>
      <c r="H51" s="302" t="s">
        <v>41</v>
      </c>
      <c r="I51" s="303">
        <v>28285</v>
      </c>
      <c r="J51" s="303"/>
      <c r="K51" s="303">
        <v>3175</v>
      </c>
      <c r="L51" s="303"/>
      <c r="M51" s="303">
        <f>I51+K51</f>
        <v>31460</v>
      </c>
      <c r="N51" s="304">
        <v>1.34</v>
      </c>
      <c r="O51" s="13" t="s">
        <v>197</v>
      </c>
      <c r="P51" s="303">
        <v>34747</v>
      </c>
      <c r="R51" s="303">
        <v>32756</v>
      </c>
      <c r="S51" s="306">
        <v>1.33</v>
      </c>
      <c r="T51" s="303">
        <v>33875</v>
      </c>
      <c r="U51" s="308">
        <v>1.2982140221402214</v>
      </c>
      <c r="V51" s="303">
        <v>26302</v>
      </c>
      <c r="W51" s="306">
        <v>1.4476845867234431</v>
      </c>
      <c r="X51" s="303">
        <v>33815</v>
      </c>
      <c r="Y51" s="308">
        <v>1.350938932426438</v>
      </c>
      <c r="Z51" s="303">
        <v>33888</v>
      </c>
      <c r="AA51" s="308">
        <v>1.3403269593956564</v>
      </c>
    </row>
    <row r="52" spans="1:27" ht="12" customHeight="1">
      <c r="A52" s="310"/>
      <c r="B52" s="311"/>
      <c r="C52" s="312"/>
      <c r="D52" s="313"/>
      <c r="E52" s="301" t="s">
        <v>188</v>
      </c>
      <c r="F52" s="302" t="s">
        <v>41</v>
      </c>
      <c r="G52" s="302" t="s">
        <v>41</v>
      </c>
      <c r="H52" s="302" t="s">
        <v>41</v>
      </c>
      <c r="I52" s="303">
        <f>I53-I51</f>
        <v>9445</v>
      </c>
      <c r="J52" s="303"/>
      <c r="K52" s="303">
        <f>K53-K51</f>
        <v>1251</v>
      </c>
      <c r="L52" s="303"/>
      <c r="M52" s="303">
        <f>I52+K52</f>
        <v>10696</v>
      </c>
      <c r="N52" s="304"/>
      <c r="O52" s="13"/>
      <c r="P52" s="303">
        <v>11203</v>
      </c>
      <c r="Q52" s="305">
        <v>1.32</v>
      </c>
      <c r="R52" s="303">
        <v>10835</v>
      </c>
      <c r="S52" s="306"/>
      <c r="T52" s="303">
        <v>10102</v>
      </c>
      <c r="U52" s="308"/>
      <c r="V52" s="303">
        <v>11775</v>
      </c>
      <c r="W52" s="306"/>
      <c r="X52" s="303">
        <v>11867</v>
      </c>
      <c r="Y52" s="308"/>
      <c r="Z52" s="303">
        <v>11533</v>
      </c>
      <c r="AA52" s="308"/>
    </row>
    <row r="53" spans="1:27" ht="12" customHeight="1">
      <c r="A53" s="310"/>
      <c r="B53" s="311"/>
      <c r="C53" s="312"/>
      <c r="D53" s="313"/>
      <c r="E53" s="301" t="s">
        <v>32</v>
      </c>
      <c r="F53" s="302" t="s">
        <v>41</v>
      </c>
      <c r="G53" s="302" t="s">
        <v>41</v>
      </c>
      <c r="H53" s="302" t="s">
        <v>41</v>
      </c>
      <c r="I53" s="303">
        <v>37730</v>
      </c>
      <c r="J53" s="303"/>
      <c r="K53" s="303">
        <v>4426</v>
      </c>
      <c r="L53" s="303"/>
      <c r="M53" s="303">
        <f>I53+K53</f>
        <v>42156</v>
      </c>
      <c r="N53" s="304"/>
      <c r="O53" s="13"/>
      <c r="P53" s="303">
        <v>45950</v>
      </c>
      <c r="Q53" s="305"/>
      <c r="R53" s="303">
        <v>43591</v>
      </c>
      <c r="S53" s="306"/>
      <c r="T53" s="303">
        <v>43977</v>
      </c>
      <c r="U53" s="308"/>
      <c r="V53" s="303">
        <v>38077</v>
      </c>
      <c r="W53" s="306"/>
      <c r="X53" s="303">
        <v>45682</v>
      </c>
      <c r="Y53" s="308"/>
      <c r="Z53" s="303">
        <v>45421</v>
      </c>
      <c r="AA53" s="308"/>
    </row>
    <row r="54" spans="1:27" ht="4.5" customHeight="1">
      <c r="B54" s="314"/>
      <c r="D54" s="63"/>
      <c r="E54" s="315"/>
      <c r="F54" s="302"/>
      <c r="G54" s="302"/>
      <c r="H54" s="302"/>
      <c r="I54" s="303"/>
      <c r="J54" s="303"/>
      <c r="K54" s="303"/>
      <c r="L54" s="303"/>
      <c r="M54" s="303"/>
      <c r="P54" s="303"/>
      <c r="Q54" s="305"/>
      <c r="R54" s="303"/>
      <c r="S54" s="305"/>
      <c r="T54" s="303"/>
      <c r="U54" s="269"/>
      <c r="V54" s="303"/>
      <c r="W54" s="305"/>
      <c r="X54" s="303"/>
      <c r="Y54" s="269"/>
      <c r="Z54" s="303"/>
      <c r="AA54" s="269"/>
    </row>
    <row r="55" spans="1:27" ht="12" customHeight="1">
      <c r="A55" s="310" t="s">
        <v>189</v>
      </c>
      <c r="B55" s="311" t="s">
        <v>207</v>
      </c>
      <c r="C55" s="312"/>
      <c r="D55" s="313"/>
      <c r="E55" s="301" t="s">
        <v>186</v>
      </c>
      <c r="F55" s="302" t="s">
        <v>41</v>
      </c>
      <c r="G55" s="302" t="s">
        <v>41</v>
      </c>
      <c r="H55" s="302" t="s">
        <v>41</v>
      </c>
      <c r="I55" s="303">
        <v>22670</v>
      </c>
      <c r="J55" s="303"/>
      <c r="K55" s="303">
        <v>3248</v>
      </c>
      <c r="L55" s="303"/>
      <c r="M55" s="303">
        <f>I55+K55</f>
        <v>25918</v>
      </c>
      <c r="N55" s="304">
        <v>1.34</v>
      </c>
      <c r="O55" s="13" t="s">
        <v>197</v>
      </c>
      <c r="P55" s="303">
        <v>22863</v>
      </c>
      <c r="R55" s="303">
        <v>25816</v>
      </c>
      <c r="S55" s="306">
        <v>1.34</v>
      </c>
      <c r="T55" s="303">
        <v>30283</v>
      </c>
      <c r="U55" s="308">
        <v>1.3480170392629529</v>
      </c>
      <c r="V55" s="303">
        <v>32245</v>
      </c>
      <c r="W55" s="306">
        <v>1.3471235850519461</v>
      </c>
      <c r="X55" s="303">
        <v>31906</v>
      </c>
      <c r="Y55" s="308">
        <v>1.3690215006581834</v>
      </c>
      <c r="Z55" s="303">
        <v>31007</v>
      </c>
      <c r="AA55" s="308">
        <v>1.3438900893346664</v>
      </c>
    </row>
    <row r="56" spans="1:27" ht="12" customHeight="1">
      <c r="A56" s="310"/>
      <c r="B56" s="311"/>
      <c r="C56" s="312"/>
      <c r="D56" s="313"/>
      <c r="E56" s="301" t="s">
        <v>188</v>
      </c>
      <c r="F56" s="302" t="s">
        <v>41</v>
      </c>
      <c r="G56" s="302" t="s">
        <v>41</v>
      </c>
      <c r="H56" s="302" t="s">
        <v>41</v>
      </c>
      <c r="I56" s="303">
        <f>I57-I55</f>
        <v>7288</v>
      </c>
      <c r="J56" s="303"/>
      <c r="K56" s="303">
        <f>K57-K55</f>
        <v>1524</v>
      </c>
      <c r="L56" s="303"/>
      <c r="M56" s="303">
        <f>I56+K56</f>
        <v>8812</v>
      </c>
      <c r="N56" s="304"/>
      <c r="O56" s="13"/>
      <c r="P56" s="303">
        <v>7961</v>
      </c>
      <c r="Q56" s="305">
        <v>1.35</v>
      </c>
      <c r="R56" s="303">
        <v>8773</v>
      </c>
      <c r="S56" s="306"/>
      <c r="T56" s="303">
        <v>10539</v>
      </c>
      <c r="U56" s="308"/>
      <c r="V56" s="303">
        <v>11193</v>
      </c>
      <c r="W56" s="306"/>
      <c r="X56" s="303">
        <v>11774</v>
      </c>
      <c r="Y56" s="308"/>
      <c r="Z56" s="303">
        <v>10663</v>
      </c>
      <c r="AA56" s="308"/>
    </row>
    <row r="57" spans="1:27" ht="12" customHeight="1">
      <c r="A57" s="310"/>
      <c r="B57" s="311"/>
      <c r="C57" s="312"/>
      <c r="D57" s="313"/>
      <c r="E57" s="301" t="s">
        <v>32</v>
      </c>
      <c r="F57" s="302" t="s">
        <v>41</v>
      </c>
      <c r="G57" s="302" t="s">
        <v>41</v>
      </c>
      <c r="H57" s="302" t="s">
        <v>41</v>
      </c>
      <c r="I57" s="303">
        <v>29958</v>
      </c>
      <c r="J57" s="303"/>
      <c r="K57" s="303">
        <v>4772</v>
      </c>
      <c r="L57" s="303"/>
      <c r="M57" s="303">
        <f>I57+K57</f>
        <v>34730</v>
      </c>
      <c r="N57" s="304"/>
      <c r="O57" s="13"/>
      <c r="P57" s="303">
        <v>30824</v>
      </c>
      <c r="Q57" s="305"/>
      <c r="R57" s="303">
        <v>34589</v>
      </c>
      <c r="S57" s="306"/>
      <c r="T57" s="303">
        <v>40822</v>
      </c>
      <c r="U57" s="308"/>
      <c r="V57" s="303">
        <v>43438</v>
      </c>
      <c r="W57" s="306"/>
      <c r="X57" s="303">
        <v>43680</v>
      </c>
      <c r="Y57" s="308"/>
      <c r="Z57" s="303">
        <v>41670</v>
      </c>
      <c r="AA57" s="308"/>
    </row>
    <row r="58" spans="1:27" ht="4.5" customHeight="1">
      <c r="B58" s="314"/>
      <c r="D58" s="63"/>
      <c r="E58" s="315"/>
      <c r="F58" s="302"/>
      <c r="G58" s="302"/>
      <c r="H58" s="302"/>
      <c r="I58" s="303"/>
      <c r="J58" s="303"/>
      <c r="K58" s="303"/>
      <c r="L58" s="303"/>
      <c r="M58" s="303"/>
      <c r="P58" s="303"/>
      <c r="Q58" s="305"/>
      <c r="R58" s="303"/>
      <c r="S58" s="305"/>
      <c r="T58" s="303"/>
      <c r="U58" s="269"/>
      <c r="V58" s="303"/>
      <c r="W58" s="305"/>
      <c r="X58" s="303"/>
      <c r="Y58" s="269"/>
      <c r="Z58" s="303"/>
      <c r="AA58" s="269"/>
    </row>
    <row r="59" spans="1:27" ht="12" customHeight="1">
      <c r="A59" s="310" t="s">
        <v>189</v>
      </c>
      <c r="B59" s="311" t="s">
        <v>208</v>
      </c>
      <c r="C59" s="312"/>
      <c r="D59" s="313"/>
      <c r="E59" s="301" t="s">
        <v>186</v>
      </c>
      <c r="F59" s="302" t="s">
        <v>41</v>
      </c>
      <c r="G59" s="302" t="s">
        <v>41</v>
      </c>
      <c r="H59" s="302" t="s">
        <v>41</v>
      </c>
      <c r="I59" s="303">
        <v>13370</v>
      </c>
      <c r="J59" s="303"/>
      <c r="K59" s="303">
        <v>1526</v>
      </c>
      <c r="L59" s="303"/>
      <c r="M59" s="303">
        <f>I59+K59</f>
        <v>14896</v>
      </c>
      <c r="N59" s="304">
        <v>1.27</v>
      </c>
      <c r="O59" s="13" t="s">
        <v>197</v>
      </c>
      <c r="P59" s="302" t="s">
        <v>41</v>
      </c>
      <c r="Q59" s="302"/>
      <c r="R59" s="302" t="s">
        <v>41</v>
      </c>
      <c r="S59" s="302"/>
      <c r="T59" s="302" t="s">
        <v>41</v>
      </c>
      <c r="U59" s="302"/>
      <c r="V59" s="302" t="s">
        <v>41</v>
      </c>
      <c r="W59" s="302"/>
      <c r="X59" s="302" t="s">
        <v>41</v>
      </c>
      <c r="Y59" s="302"/>
      <c r="Z59" s="302" t="s">
        <v>41</v>
      </c>
      <c r="AA59" s="302"/>
    </row>
    <row r="60" spans="1:27" ht="12" customHeight="1">
      <c r="A60" s="310"/>
      <c r="B60" s="311"/>
      <c r="C60" s="312"/>
      <c r="D60" s="313"/>
      <c r="E60" s="301" t="s">
        <v>188</v>
      </c>
      <c r="F60" s="302" t="s">
        <v>41</v>
      </c>
      <c r="G60" s="302" t="s">
        <v>41</v>
      </c>
      <c r="H60" s="302" t="s">
        <v>41</v>
      </c>
      <c r="I60" s="303">
        <f>I61-I59</f>
        <v>3181</v>
      </c>
      <c r="J60" s="303"/>
      <c r="K60" s="303">
        <f>K61-K59</f>
        <v>769</v>
      </c>
      <c r="L60" s="303"/>
      <c r="M60" s="303">
        <f>I60+K60</f>
        <v>3950</v>
      </c>
      <c r="N60" s="304"/>
      <c r="O60" s="13"/>
      <c r="P60" s="302" t="s">
        <v>41</v>
      </c>
      <c r="Q60" s="302" t="s">
        <v>41</v>
      </c>
      <c r="R60" s="302" t="s">
        <v>41</v>
      </c>
      <c r="S60" s="302" t="s">
        <v>41</v>
      </c>
      <c r="T60" s="302" t="s">
        <v>41</v>
      </c>
      <c r="U60" s="302" t="s">
        <v>41</v>
      </c>
      <c r="V60" s="302" t="s">
        <v>41</v>
      </c>
      <c r="W60" s="302" t="s">
        <v>41</v>
      </c>
      <c r="X60" s="302" t="s">
        <v>41</v>
      </c>
      <c r="Y60" s="302" t="s">
        <v>41</v>
      </c>
      <c r="Z60" s="302" t="s">
        <v>41</v>
      </c>
      <c r="AA60" s="302" t="s">
        <v>41</v>
      </c>
    </row>
    <row r="61" spans="1:27" ht="12" customHeight="1">
      <c r="A61" s="310"/>
      <c r="B61" s="311"/>
      <c r="C61" s="312"/>
      <c r="D61" s="313"/>
      <c r="E61" s="301" t="s">
        <v>32</v>
      </c>
      <c r="F61" s="302" t="s">
        <v>41</v>
      </c>
      <c r="G61" s="302" t="s">
        <v>41</v>
      </c>
      <c r="H61" s="302" t="s">
        <v>41</v>
      </c>
      <c r="I61" s="303">
        <v>16551</v>
      </c>
      <c r="J61" s="303"/>
      <c r="K61" s="303">
        <v>2295</v>
      </c>
      <c r="L61" s="303"/>
      <c r="M61" s="303">
        <f>I61+K61</f>
        <v>18846</v>
      </c>
      <c r="N61" s="304"/>
      <c r="O61" s="13"/>
      <c r="P61" s="302" t="s">
        <v>41</v>
      </c>
      <c r="Q61" s="302"/>
      <c r="R61" s="302" t="s">
        <v>41</v>
      </c>
      <c r="S61" s="302"/>
      <c r="T61" s="302" t="s">
        <v>41</v>
      </c>
      <c r="U61" s="302"/>
      <c r="V61" s="302" t="s">
        <v>41</v>
      </c>
      <c r="W61" s="302"/>
      <c r="X61" s="302" t="s">
        <v>41</v>
      </c>
      <c r="Y61" s="302"/>
      <c r="Z61" s="302" t="s">
        <v>41</v>
      </c>
      <c r="AA61" s="302"/>
    </row>
    <row r="62" spans="1:27" ht="4.5" customHeight="1">
      <c r="B62" s="314"/>
      <c r="D62" s="63"/>
      <c r="E62" s="315"/>
      <c r="F62" s="302"/>
      <c r="G62" s="302"/>
      <c r="H62" s="302"/>
      <c r="I62" s="303"/>
      <c r="J62" s="303"/>
      <c r="K62" s="303"/>
      <c r="L62" s="303"/>
      <c r="M62" s="303"/>
      <c r="P62" s="303"/>
      <c r="Q62" s="305"/>
      <c r="R62" s="303"/>
      <c r="S62" s="305"/>
      <c r="T62" s="303"/>
      <c r="U62" s="269"/>
      <c r="V62" s="303"/>
      <c r="W62" s="305"/>
      <c r="X62" s="303"/>
      <c r="Y62" s="269"/>
      <c r="Z62" s="303"/>
      <c r="AA62" s="269"/>
    </row>
    <row r="63" spans="1:27" ht="12" customHeight="1">
      <c r="A63" s="310" t="s">
        <v>189</v>
      </c>
      <c r="B63" s="311" t="s">
        <v>209</v>
      </c>
      <c r="C63" s="312"/>
      <c r="D63" s="313"/>
      <c r="E63" s="301" t="s">
        <v>186</v>
      </c>
      <c r="F63" s="302" t="s">
        <v>41</v>
      </c>
      <c r="G63" s="302" t="s">
        <v>41</v>
      </c>
      <c r="H63" s="302" t="s">
        <v>41</v>
      </c>
      <c r="I63" s="303">
        <v>5710</v>
      </c>
      <c r="J63" s="303"/>
      <c r="K63" s="303">
        <v>640</v>
      </c>
      <c r="L63" s="303"/>
      <c r="M63" s="303">
        <f>I63+K63</f>
        <v>6350</v>
      </c>
      <c r="N63" s="304">
        <v>1.27</v>
      </c>
      <c r="O63" s="13" t="s">
        <v>197</v>
      </c>
      <c r="P63" s="303">
        <v>12157</v>
      </c>
      <c r="R63" s="303">
        <v>12716</v>
      </c>
      <c r="S63" s="306">
        <v>1.36</v>
      </c>
      <c r="T63" s="303">
        <v>12458</v>
      </c>
      <c r="U63" s="308">
        <v>1.2994060041740247</v>
      </c>
      <c r="V63" s="303">
        <v>12405</v>
      </c>
      <c r="W63" s="306">
        <v>1.3182587666263603</v>
      </c>
      <c r="X63" s="303">
        <v>10341</v>
      </c>
      <c r="Y63" s="308">
        <v>1.2884633981239726</v>
      </c>
      <c r="Z63" s="303">
        <v>3303</v>
      </c>
      <c r="AA63" s="308">
        <v>1.2721768089615502</v>
      </c>
    </row>
    <row r="64" spans="1:27" ht="12" customHeight="1">
      <c r="A64" s="310"/>
      <c r="B64" s="311"/>
      <c r="C64" s="312"/>
      <c r="D64" s="313"/>
      <c r="E64" s="301" t="s">
        <v>188</v>
      </c>
      <c r="F64" s="302" t="s">
        <v>41</v>
      </c>
      <c r="G64" s="302" t="s">
        <v>41</v>
      </c>
      <c r="H64" s="302" t="s">
        <v>41</v>
      </c>
      <c r="I64" s="303">
        <f>I65-I63</f>
        <v>1357</v>
      </c>
      <c r="J64" s="303"/>
      <c r="K64" s="303">
        <f>K65-K63</f>
        <v>358</v>
      </c>
      <c r="L64" s="303"/>
      <c r="M64" s="303">
        <f>I64+K64</f>
        <v>1715</v>
      </c>
      <c r="N64" s="304"/>
      <c r="O64" s="13"/>
      <c r="P64" s="303">
        <v>3843</v>
      </c>
      <c r="Q64" s="305">
        <v>1.32</v>
      </c>
      <c r="R64" s="303">
        <v>4606</v>
      </c>
      <c r="S64" s="306"/>
      <c r="T64" s="303">
        <v>3730</v>
      </c>
      <c r="U64" s="308"/>
      <c r="V64" s="303">
        <v>3948</v>
      </c>
      <c r="W64" s="306"/>
      <c r="X64" s="303">
        <v>2983</v>
      </c>
      <c r="Y64" s="308"/>
      <c r="Z64" s="303">
        <v>899</v>
      </c>
      <c r="AA64" s="308"/>
    </row>
    <row r="65" spans="1:27" ht="12" customHeight="1">
      <c r="A65" s="310"/>
      <c r="B65" s="311"/>
      <c r="C65" s="312"/>
      <c r="D65" s="313"/>
      <c r="E65" s="301" t="s">
        <v>32</v>
      </c>
      <c r="F65" s="302" t="s">
        <v>41</v>
      </c>
      <c r="G65" s="302" t="s">
        <v>41</v>
      </c>
      <c r="H65" s="302" t="s">
        <v>41</v>
      </c>
      <c r="I65" s="303">
        <v>7067</v>
      </c>
      <c r="J65" s="303"/>
      <c r="K65" s="303">
        <v>998</v>
      </c>
      <c r="L65" s="303"/>
      <c r="M65" s="303">
        <f>I65+K65</f>
        <v>8065</v>
      </c>
      <c r="N65" s="304"/>
      <c r="O65" s="13"/>
      <c r="P65" s="303">
        <v>16000</v>
      </c>
      <c r="Q65" s="305"/>
      <c r="R65" s="303">
        <v>17322</v>
      </c>
      <c r="S65" s="306"/>
      <c r="T65" s="303">
        <v>16188</v>
      </c>
      <c r="U65" s="308"/>
      <c r="V65" s="303">
        <v>16353</v>
      </c>
      <c r="W65" s="306"/>
      <c r="X65" s="303">
        <v>13324</v>
      </c>
      <c r="Y65" s="308"/>
      <c r="Z65" s="303">
        <v>4202</v>
      </c>
      <c r="AA65" s="308"/>
    </row>
    <row r="66" spans="1:27" ht="4.5" customHeight="1">
      <c r="B66" s="314"/>
      <c r="D66" s="63"/>
      <c r="E66" s="315"/>
      <c r="F66" s="302"/>
      <c r="G66" s="302"/>
      <c r="H66" s="302"/>
      <c r="I66" s="303"/>
      <c r="J66" s="303"/>
      <c r="K66" s="303"/>
      <c r="L66" s="303"/>
      <c r="M66" s="303"/>
      <c r="P66" s="303"/>
      <c r="Q66" s="305"/>
      <c r="R66" s="303"/>
      <c r="S66" s="305"/>
      <c r="T66" s="303"/>
      <c r="U66" s="269"/>
      <c r="V66" s="303"/>
      <c r="W66" s="305"/>
      <c r="X66" s="303"/>
      <c r="Y66" s="269"/>
      <c r="Z66" s="303"/>
      <c r="AA66" s="269"/>
    </row>
    <row r="67" spans="1:27" ht="12" customHeight="1">
      <c r="A67" s="310" t="s">
        <v>210</v>
      </c>
      <c r="B67" s="311" t="s">
        <v>211</v>
      </c>
      <c r="C67" s="312"/>
      <c r="D67" s="313"/>
      <c r="E67" s="301" t="s">
        <v>186</v>
      </c>
      <c r="F67" s="302" t="s">
        <v>41</v>
      </c>
      <c r="G67" s="302" t="s">
        <v>41</v>
      </c>
      <c r="H67" s="302" t="s">
        <v>41</v>
      </c>
      <c r="I67" s="303">
        <v>8507</v>
      </c>
      <c r="J67" s="303"/>
      <c r="K67" s="303">
        <v>984</v>
      </c>
      <c r="L67" s="303"/>
      <c r="M67" s="303">
        <f>I67+K67</f>
        <v>9491</v>
      </c>
      <c r="N67" s="304">
        <v>1.25</v>
      </c>
      <c r="O67" s="13" t="s">
        <v>197</v>
      </c>
      <c r="P67" s="303">
        <v>12132</v>
      </c>
      <c r="R67" s="303">
        <v>12902</v>
      </c>
      <c r="S67" s="306">
        <v>1.32</v>
      </c>
      <c r="T67" s="303">
        <v>13896</v>
      </c>
      <c r="U67" s="308">
        <v>1.3110967184801381</v>
      </c>
      <c r="V67" s="303">
        <v>13961</v>
      </c>
      <c r="W67" s="306">
        <v>1.343241888116897</v>
      </c>
      <c r="X67" s="303">
        <v>13399</v>
      </c>
      <c r="Y67" s="308">
        <v>1.3448018508843944</v>
      </c>
      <c r="Z67" s="303">
        <v>9960</v>
      </c>
      <c r="AA67" s="308">
        <v>1.2935742971887549</v>
      </c>
    </row>
    <row r="68" spans="1:27" ht="12" customHeight="1">
      <c r="A68" s="310"/>
      <c r="B68" s="311"/>
      <c r="C68" s="312"/>
      <c r="D68" s="313"/>
      <c r="E68" s="301" t="s">
        <v>188</v>
      </c>
      <c r="F68" s="302" t="s">
        <v>41</v>
      </c>
      <c r="G68" s="302" t="s">
        <v>41</v>
      </c>
      <c r="H68" s="302" t="s">
        <v>41</v>
      </c>
      <c r="I68" s="303">
        <f>I69-I67</f>
        <v>2203</v>
      </c>
      <c r="J68" s="303"/>
      <c r="K68" s="303">
        <f>K69-K67</f>
        <v>206</v>
      </c>
      <c r="L68" s="303"/>
      <c r="M68" s="303">
        <f>I68+K68</f>
        <v>2409</v>
      </c>
      <c r="N68" s="304"/>
      <c r="O68" s="13"/>
      <c r="P68" s="303">
        <v>3743</v>
      </c>
      <c r="Q68" s="305">
        <v>1.31</v>
      </c>
      <c r="R68" s="303">
        <v>4146</v>
      </c>
      <c r="S68" s="306"/>
      <c r="T68" s="303">
        <v>4323</v>
      </c>
      <c r="U68" s="308"/>
      <c r="V68" s="303">
        <v>4792</v>
      </c>
      <c r="W68" s="306"/>
      <c r="X68" s="303">
        <v>4620</v>
      </c>
      <c r="Y68" s="308"/>
      <c r="Z68" s="303">
        <v>2924</v>
      </c>
      <c r="AA68" s="308"/>
    </row>
    <row r="69" spans="1:27" ht="12" customHeight="1" thickBot="1">
      <c r="A69" s="310"/>
      <c r="B69" s="311"/>
      <c r="C69" s="312"/>
      <c r="D69" s="313"/>
      <c r="E69" s="301" t="s">
        <v>32</v>
      </c>
      <c r="F69" s="302" t="s">
        <v>41</v>
      </c>
      <c r="G69" s="302" t="s">
        <v>41</v>
      </c>
      <c r="H69" s="302" t="s">
        <v>41</v>
      </c>
      <c r="I69" s="303">
        <v>10710</v>
      </c>
      <c r="J69" s="303"/>
      <c r="K69" s="303">
        <v>1190</v>
      </c>
      <c r="L69" s="303"/>
      <c r="M69" s="303">
        <f>I69+K69</f>
        <v>11900</v>
      </c>
      <c r="N69" s="304"/>
      <c r="O69" s="13"/>
      <c r="P69" s="303">
        <v>15875</v>
      </c>
      <c r="Q69" s="318"/>
      <c r="R69" s="303">
        <v>17048</v>
      </c>
      <c r="S69" s="306"/>
      <c r="T69" s="303">
        <v>18219</v>
      </c>
      <c r="U69" s="308"/>
      <c r="V69" s="303">
        <v>18753</v>
      </c>
      <c r="W69" s="306"/>
      <c r="X69" s="303">
        <v>18019</v>
      </c>
      <c r="Y69" s="308"/>
      <c r="Z69" s="303">
        <v>12884</v>
      </c>
      <c r="AA69" s="308"/>
    </row>
    <row r="70" spans="1:27" ht="15" customHeight="1">
      <c r="A70" s="254" t="s">
        <v>212</v>
      </c>
      <c r="B70" s="319"/>
      <c r="C70" s="254"/>
      <c r="D70" s="254"/>
      <c r="E70" s="319"/>
      <c r="F70" s="320"/>
      <c r="G70" s="320"/>
      <c r="H70" s="320"/>
      <c r="I70" s="255"/>
      <c r="J70" s="255"/>
      <c r="K70" s="255"/>
      <c r="L70" s="255"/>
      <c r="M70" s="255"/>
      <c r="N70" s="321"/>
      <c r="O70" s="319"/>
      <c r="P70" s="255"/>
      <c r="Q70" s="322"/>
      <c r="R70" s="255"/>
      <c r="S70" s="322"/>
      <c r="T70" s="255"/>
      <c r="U70" s="322"/>
      <c r="V70" s="255"/>
      <c r="W70" s="322"/>
      <c r="X70" s="254"/>
      <c r="Y70" s="254"/>
      <c r="Z70" s="254"/>
      <c r="AA70" s="254"/>
    </row>
    <row r="71" spans="1:27" ht="13.5" customHeight="1">
      <c r="A71" s="323" t="s">
        <v>213</v>
      </c>
      <c r="B71" s="316"/>
      <c r="E71" s="316"/>
      <c r="F71" s="317"/>
      <c r="G71" s="317"/>
      <c r="H71" s="317"/>
      <c r="I71" s="303"/>
      <c r="J71" s="303"/>
      <c r="K71" s="303"/>
      <c r="L71" s="303"/>
      <c r="M71" s="303"/>
      <c r="N71" s="324"/>
      <c r="O71" s="325" t="s">
        <v>214</v>
      </c>
      <c r="P71" s="105" t="s">
        <v>215</v>
      </c>
      <c r="Q71" s="318"/>
      <c r="R71" s="303"/>
      <c r="S71" s="318"/>
      <c r="T71" s="303"/>
      <c r="U71" s="318"/>
      <c r="V71" s="303"/>
      <c r="W71" s="318"/>
    </row>
    <row r="72" spans="1:27" ht="13.5" customHeight="1">
      <c r="A72" s="323" t="s">
        <v>216</v>
      </c>
      <c r="E72" s="316"/>
      <c r="F72" s="317"/>
      <c r="G72" s="317"/>
      <c r="H72" s="317"/>
      <c r="I72" s="303"/>
      <c r="J72" s="303"/>
      <c r="K72" s="303"/>
      <c r="L72" s="303"/>
      <c r="M72" s="303"/>
      <c r="O72" s="325"/>
      <c r="P72" s="105" t="s">
        <v>217</v>
      </c>
      <c r="Q72" s="105"/>
      <c r="R72" s="303"/>
      <c r="S72" s="318"/>
      <c r="T72" s="303"/>
      <c r="U72" s="318"/>
      <c r="V72" s="303"/>
      <c r="W72" s="318"/>
      <c r="X72" s="303"/>
      <c r="Y72" s="324"/>
      <c r="Z72" s="303"/>
      <c r="AA72" s="324"/>
    </row>
    <row r="73" spans="1:27" ht="11.25" customHeight="1">
      <c r="A73" s="326"/>
      <c r="O73" s="105" t="s">
        <v>218</v>
      </c>
      <c r="P73" s="105"/>
      <c r="Q73" s="327"/>
    </row>
    <row r="74" spans="1:27" ht="12" customHeight="1">
      <c r="A74" s="326"/>
      <c r="B74" s="266"/>
      <c r="C74" s="266"/>
      <c r="D74" s="266"/>
      <c r="E74" s="266"/>
      <c r="F74" s="266"/>
      <c r="G74" s="266"/>
      <c r="H74" s="266"/>
      <c r="I74" s="266"/>
      <c r="J74" s="266"/>
      <c r="K74" s="266"/>
      <c r="L74" s="266"/>
      <c r="M74" s="268"/>
      <c r="N74" s="266"/>
      <c r="P74" s="266"/>
      <c r="Q74" s="266"/>
      <c r="R74" s="266"/>
      <c r="S74" s="266"/>
      <c r="T74" s="266"/>
      <c r="U74" s="266"/>
      <c r="V74" s="266"/>
      <c r="W74" s="266"/>
    </row>
  </sheetData>
  <mergeCells count="177">
    <mergeCell ref="Y67:Y69"/>
    <mergeCell ref="AA67:AA69"/>
    <mergeCell ref="O71:O72"/>
    <mergeCell ref="A73:A74"/>
    <mergeCell ref="W63:W65"/>
    <mergeCell ref="Y63:Y65"/>
    <mergeCell ref="AA63:AA65"/>
    <mergeCell ref="A67:A69"/>
    <mergeCell ref="B67:D69"/>
    <mergeCell ref="N67:N69"/>
    <mergeCell ref="O67:O69"/>
    <mergeCell ref="S67:S69"/>
    <mergeCell ref="U67:U69"/>
    <mergeCell ref="W67:W69"/>
    <mergeCell ref="A63:A65"/>
    <mergeCell ref="B63:D65"/>
    <mergeCell ref="N63:N65"/>
    <mergeCell ref="O63:O65"/>
    <mergeCell ref="S63:S65"/>
    <mergeCell ref="U63:U65"/>
    <mergeCell ref="Y55:Y57"/>
    <mergeCell ref="AA55:AA57"/>
    <mergeCell ref="A59:A61"/>
    <mergeCell ref="B59:D61"/>
    <mergeCell ref="N59:N61"/>
    <mergeCell ref="O59:O61"/>
    <mergeCell ref="W51:W53"/>
    <mergeCell ref="Y51:Y53"/>
    <mergeCell ref="AA51:AA53"/>
    <mergeCell ref="A55:A57"/>
    <mergeCell ref="B55:D57"/>
    <mergeCell ref="N55:N57"/>
    <mergeCell ref="O55:O57"/>
    <mergeCell ref="S55:S57"/>
    <mergeCell ref="U55:U57"/>
    <mergeCell ref="W55:W57"/>
    <mergeCell ref="A51:A53"/>
    <mergeCell ref="B51:D53"/>
    <mergeCell ref="N51:N53"/>
    <mergeCell ref="O51:O53"/>
    <mergeCell ref="S51:S53"/>
    <mergeCell ref="U51:U53"/>
    <mergeCell ref="AA43:AA45"/>
    <mergeCell ref="A47:A49"/>
    <mergeCell ref="B47:D49"/>
    <mergeCell ref="N47:N49"/>
    <mergeCell ref="O47:O49"/>
    <mergeCell ref="S47:S49"/>
    <mergeCell ref="U47:U49"/>
    <mergeCell ref="W47:W49"/>
    <mergeCell ref="Y47:Y49"/>
    <mergeCell ref="AA47:AA49"/>
    <mergeCell ref="Y39:Y41"/>
    <mergeCell ref="AA39:AA41"/>
    <mergeCell ref="A43:A45"/>
    <mergeCell ref="B43:D45"/>
    <mergeCell ref="N43:N45"/>
    <mergeCell ref="O43:O45"/>
    <mergeCell ref="S43:S45"/>
    <mergeCell ref="U43:U45"/>
    <mergeCell ref="W43:W45"/>
    <mergeCell ref="Y43:Y45"/>
    <mergeCell ref="W35:W37"/>
    <mergeCell ref="Y35:Y37"/>
    <mergeCell ref="AA35:AA37"/>
    <mergeCell ref="A39:A41"/>
    <mergeCell ref="B39:D41"/>
    <mergeCell ref="N39:N41"/>
    <mergeCell ref="O39:O41"/>
    <mergeCell ref="S39:S41"/>
    <mergeCell ref="U39:U41"/>
    <mergeCell ref="W39:W41"/>
    <mergeCell ref="A35:A37"/>
    <mergeCell ref="B35:D37"/>
    <mergeCell ref="N35:N37"/>
    <mergeCell ref="O35:O37"/>
    <mergeCell ref="S35:S37"/>
    <mergeCell ref="U35:U37"/>
    <mergeCell ref="AA27:AA29"/>
    <mergeCell ref="A31:A33"/>
    <mergeCell ref="B31:D33"/>
    <mergeCell ref="N31:N33"/>
    <mergeCell ref="O31:O33"/>
    <mergeCell ref="S31:S33"/>
    <mergeCell ref="U31:U33"/>
    <mergeCell ref="W31:W33"/>
    <mergeCell ref="Y31:Y33"/>
    <mergeCell ref="AA31:AA33"/>
    <mergeCell ref="Y23:Y25"/>
    <mergeCell ref="AA23:AA25"/>
    <mergeCell ref="A27:A29"/>
    <mergeCell ref="B27:D29"/>
    <mergeCell ref="N27:N29"/>
    <mergeCell ref="O27:O29"/>
    <mergeCell ref="S27:S29"/>
    <mergeCell ref="U27:U29"/>
    <mergeCell ref="W27:W29"/>
    <mergeCell ref="Y27:Y29"/>
    <mergeCell ref="W19:W21"/>
    <mergeCell ref="Y19:Y21"/>
    <mergeCell ref="AA19:AA21"/>
    <mergeCell ref="A23:A25"/>
    <mergeCell ref="B23:D25"/>
    <mergeCell ref="N23:N25"/>
    <mergeCell ref="O23:O25"/>
    <mergeCell ref="S23:S25"/>
    <mergeCell ref="U23:U25"/>
    <mergeCell ref="W23:W25"/>
    <mergeCell ref="A19:A21"/>
    <mergeCell ref="B19:D21"/>
    <mergeCell ref="N19:N21"/>
    <mergeCell ref="O19:O21"/>
    <mergeCell ref="S19:S21"/>
    <mergeCell ref="U19:U21"/>
    <mergeCell ref="Y11:Y13"/>
    <mergeCell ref="AA11:AA13"/>
    <mergeCell ref="A15:A17"/>
    <mergeCell ref="B15:D17"/>
    <mergeCell ref="N15:N17"/>
    <mergeCell ref="O15:O17"/>
    <mergeCell ref="U15:U17"/>
    <mergeCell ref="W15:W17"/>
    <mergeCell ref="Y15:Y17"/>
    <mergeCell ref="AA15:AA17"/>
    <mergeCell ref="W7:W9"/>
    <mergeCell ref="Y7:Y9"/>
    <mergeCell ref="AA7:AA9"/>
    <mergeCell ref="A11:A13"/>
    <mergeCell ref="B11:D13"/>
    <mergeCell ref="N11:N13"/>
    <mergeCell ref="O11:O13"/>
    <mergeCell ref="S11:S13"/>
    <mergeCell ref="U11:U13"/>
    <mergeCell ref="W11:W13"/>
    <mergeCell ref="Z5:Z6"/>
    <mergeCell ref="AA5:AA6"/>
    <mergeCell ref="I6:J6"/>
    <mergeCell ref="K6:L6"/>
    <mergeCell ref="A7:A9"/>
    <mergeCell ref="B7:D9"/>
    <mergeCell ref="N7:N9"/>
    <mergeCell ref="O7:O9"/>
    <mergeCell ref="S7:S9"/>
    <mergeCell ref="U7:U9"/>
    <mergeCell ref="T5:T6"/>
    <mergeCell ref="U5:U6"/>
    <mergeCell ref="V5:V6"/>
    <mergeCell ref="W5:W6"/>
    <mergeCell ref="X5:X6"/>
    <mergeCell ref="Y5:Y6"/>
    <mergeCell ref="T4:U4"/>
    <mergeCell ref="V4:W4"/>
    <mergeCell ref="X4:Y4"/>
    <mergeCell ref="Z4:AA4"/>
    <mergeCell ref="I5:J5"/>
    <mergeCell ref="K5:L5"/>
    <mergeCell ref="M5:M6"/>
    <mergeCell ref="P5:P6"/>
    <mergeCell ref="Q5:Q6"/>
    <mergeCell ref="R5:R6"/>
    <mergeCell ref="H4:H6"/>
    <mergeCell ref="I4:M4"/>
    <mergeCell ref="N4:N6"/>
    <mergeCell ref="O4:O6"/>
    <mergeCell ref="P4:Q4"/>
    <mergeCell ref="R4:S4"/>
    <mergeCell ref="S5:S6"/>
    <mergeCell ref="A3:A6"/>
    <mergeCell ref="B3:D3"/>
    <mergeCell ref="E3:E6"/>
    <mergeCell ref="F3:O3"/>
    <mergeCell ref="P3:Y3"/>
    <mergeCell ref="B4:B6"/>
    <mergeCell ref="C4:C6"/>
    <mergeCell ref="D4:D5"/>
    <mergeCell ref="F4:F6"/>
    <mergeCell ref="G4:G6"/>
  </mergeCells>
  <phoneticPr fontId="4"/>
  <printOptions horizontalCentered="1"/>
  <pageMargins left="0.39370078740157483" right="0.39370078740157483" top="0.59055118110236227" bottom="0.39370078740157483" header="0.39370078740157483" footer="0.31496062992125984"/>
  <pageSetup paperSize="8" scale="92" fitToWidth="0" fitToHeight="0" pageOrder="overThenDown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FE1E8-6605-4B3D-98E6-AD50C8AA6037}">
  <sheetPr>
    <tabColor rgb="FF92D050"/>
    <pageSetUpPr fitToPage="1"/>
  </sheetPr>
  <dimension ref="A1:AA71"/>
  <sheetViews>
    <sheetView showGridLines="0" view="pageBreakPreview" topLeftCell="A13" zoomScaleNormal="115" zoomScaleSheetLayoutView="100" workbookViewId="0">
      <selection activeCell="K7" sqref="K7"/>
    </sheetView>
  </sheetViews>
  <sheetFormatPr defaultColWidth="8" defaultRowHeight="11.25"/>
  <cols>
    <col min="1" max="1" width="8.125" style="267" customWidth="1"/>
    <col min="2" max="4" width="7.5" style="267" customWidth="1"/>
    <col min="5" max="8" width="6.25" style="267" customWidth="1"/>
    <col min="9" max="12" width="8.25" style="267" customWidth="1"/>
    <col min="13" max="15" width="8.625" style="267" customWidth="1"/>
    <col min="16" max="16384" width="8" style="267"/>
  </cols>
  <sheetData>
    <row r="1" spans="1:27" ht="18.75" customHeight="1">
      <c r="A1" s="266"/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N1" s="268" t="s">
        <v>152</v>
      </c>
      <c r="O1" s="266" t="s">
        <v>219</v>
      </c>
      <c r="P1" s="266"/>
      <c r="Q1" s="266"/>
      <c r="R1" s="266"/>
      <c r="S1" s="266"/>
      <c r="T1" s="266"/>
      <c r="U1" s="266"/>
      <c r="V1" s="266"/>
      <c r="W1" s="266"/>
    </row>
    <row r="2" spans="1:27" ht="37.5" customHeight="1" thickBot="1">
      <c r="A2" s="81" t="s">
        <v>154</v>
      </c>
      <c r="W2" s="269"/>
      <c r="Y2" s="269"/>
      <c r="AA2" s="85" t="s">
        <v>155</v>
      </c>
    </row>
    <row r="3" spans="1:27" ht="37.5" customHeight="1">
      <c r="A3" s="270" t="s">
        <v>156</v>
      </c>
      <c r="B3" s="271" t="s">
        <v>157</v>
      </c>
      <c r="C3" s="230"/>
      <c r="D3" s="231"/>
      <c r="E3" s="272" t="s">
        <v>220</v>
      </c>
      <c r="F3" s="271" t="s">
        <v>159</v>
      </c>
      <c r="G3" s="230"/>
      <c r="H3" s="230"/>
      <c r="I3" s="230"/>
      <c r="J3" s="230"/>
      <c r="K3" s="230"/>
      <c r="L3" s="230"/>
      <c r="M3" s="230"/>
      <c r="N3" s="230"/>
      <c r="O3" s="231"/>
      <c r="P3" s="271" t="s">
        <v>160</v>
      </c>
      <c r="Q3" s="230"/>
      <c r="R3" s="230"/>
      <c r="S3" s="230"/>
      <c r="T3" s="230"/>
      <c r="U3" s="230"/>
      <c r="V3" s="230"/>
      <c r="W3" s="230"/>
      <c r="X3" s="230"/>
      <c r="Y3" s="230"/>
      <c r="Z3" s="273"/>
      <c r="AA3" s="273"/>
    </row>
    <row r="4" spans="1:27" ht="18.75" customHeight="1">
      <c r="A4" s="274"/>
      <c r="B4" s="275" t="s">
        <v>161</v>
      </c>
      <c r="C4" s="276" t="s">
        <v>162</v>
      </c>
      <c r="D4" s="66" t="s">
        <v>163</v>
      </c>
      <c r="E4" s="277"/>
      <c r="F4" s="278" t="s">
        <v>164</v>
      </c>
      <c r="G4" s="278" t="s">
        <v>165</v>
      </c>
      <c r="H4" s="278" t="s">
        <v>166</v>
      </c>
      <c r="I4" s="279" t="s">
        <v>167</v>
      </c>
      <c r="J4" s="280"/>
      <c r="K4" s="280"/>
      <c r="L4" s="280"/>
      <c r="M4" s="281"/>
      <c r="N4" s="278" t="s">
        <v>180</v>
      </c>
      <c r="O4" s="278" t="s">
        <v>221</v>
      </c>
      <c r="P4" s="279" t="s">
        <v>170</v>
      </c>
      <c r="Q4" s="281"/>
      <c r="R4" s="279" t="s">
        <v>171</v>
      </c>
      <c r="S4" s="280"/>
      <c r="T4" s="279" t="s">
        <v>172</v>
      </c>
      <c r="U4" s="280"/>
      <c r="V4" s="279" t="s">
        <v>173</v>
      </c>
      <c r="W4" s="280"/>
      <c r="X4" s="279" t="s">
        <v>174</v>
      </c>
      <c r="Y4" s="280"/>
      <c r="Z4" s="279" t="s">
        <v>175</v>
      </c>
      <c r="AA4" s="280"/>
    </row>
    <row r="5" spans="1:27" ht="18.75" customHeight="1">
      <c r="A5" s="274"/>
      <c r="B5" s="284"/>
      <c r="C5" s="285"/>
      <c r="D5" s="14"/>
      <c r="E5" s="277"/>
      <c r="F5" s="286"/>
      <c r="G5" s="286"/>
      <c r="H5" s="286"/>
      <c r="I5" s="287" t="s">
        <v>176</v>
      </c>
      <c r="J5" s="281"/>
      <c r="K5" s="287" t="s">
        <v>177</v>
      </c>
      <c r="L5" s="281"/>
      <c r="M5" s="282" t="s">
        <v>178</v>
      </c>
      <c r="N5" s="286"/>
      <c r="O5" s="286"/>
      <c r="P5" s="278" t="s">
        <v>179</v>
      </c>
      <c r="Q5" s="278" t="s">
        <v>180</v>
      </c>
      <c r="R5" s="278" t="s">
        <v>179</v>
      </c>
      <c r="S5" s="278" t="s">
        <v>180</v>
      </c>
      <c r="T5" s="278" t="s">
        <v>179</v>
      </c>
      <c r="U5" s="278" t="s">
        <v>180</v>
      </c>
      <c r="V5" s="278" t="s">
        <v>179</v>
      </c>
      <c r="W5" s="289" t="s">
        <v>180</v>
      </c>
      <c r="X5" s="278" t="s">
        <v>179</v>
      </c>
      <c r="Y5" s="278" t="s">
        <v>180</v>
      </c>
      <c r="Z5" s="278" t="s">
        <v>179</v>
      </c>
      <c r="AA5" s="289" t="s">
        <v>180</v>
      </c>
    </row>
    <row r="6" spans="1:27" ht="45" customHeight="1">
      <c r="A6" s="274"/>
      <c r="B6" s="284"/>
      <c r="C6" s="285"/>
      <c r="D6" s="67" t="s">
        <v>181</v>
      </c>
      <c r="E6" s="277"/>
      <c r="F6" s="286"/>
      <c r="G6" s="286"/>
      <c r="H6" s="295"/>
      <c r="I6" s="292" t="s">
        <v>182</v>
      </c>
      <c r="J6" s="293"/>
      <c r="K6" s="292" t="s">
        <v>183</v>
      </c>
      <c r="L6" s="293"/>
      <c r="M6" s="290"/>
      <c r="N6" s="291"/>
      <c r="O6" s="291"/>
      <c r="P6" s="291"/>
      <c r="Q6" s="291"/>
      <c r="R6" s="291"/>
      <c r="S6" s="291"/>
      <c r="T6" s="291"/>
      <c r="U6" s="291"/>
      <c r="V6" s="291"/>
      <c r="W6" s="295"/>
      <c r="X6" s="286"/>
      <c r="Y6" s="291"/>
      <c r="Z6" s="286"/>
      <c r="AA6" s="295"/>
    </row>
    <row r="7" spans="1:27" ht="12" customHeight="1">
      <c r="A7" s="297" t="s">
        <v>222</v>
      </c>
      <c r="B7" s="298" t="s">
        <v>223</v>
      </c>
      <c r="C7" s="299"/>
      <c r="D7" s="300"/>
      <c r="E7" s="328" t="s">
        <v>186</v>
      </c>
      <c r="F7" s="329" t="s">
        <v>41</v>
      </c>
      <c r="G7" s="330" t="s">
        <v>41</v>
      </c>
      <c r="H7" s="330" t="s">
        <v>41</v>
      </c>
      <c r="I7" s="303">
        <v>19060</v>
      </c>
      <c r="J7" s="303"/>
      <c r="K7" s="303">
        <v>1698</v>
      </c>
      <c r="L7" s="303"/>
      <c r="M7" s="303">
        <f>I7+K7</f>
        <v>20758</v>
      </c>
      <c r="N7" s="308">
        <v>1.25</v>
      </c>
      <c r="O7" s="331" t="s">
        <v>197</v>
      </c>
      <c r="P7" s="303">
        <v>21127</v>
      </c>
      <c r="Q7" s="305"/>
      <c r="R7" s="303">
        <v>23185</v>
      </c>
      <c r="S7" s="305"/>
      <c r="T7" s="303">
        <v>25706</v>
      </c>
      <c r="U7" s="332"/>
      <c r="V7" s="303">
        <v>23047</v>
      </c>
      <c r="W7" s="333"/>
      <c r="X7" s="307">
        <v>24077</v>
      </c>
      <c r="Y7" s="308">
        <v>1.2891971591145077</v>
      </c>
      <c r="Z7" s="307">
        <v>22381</v>
      </c>
      <c r="AA7" s="334">
        <v>1.2499888298110005</v>
      </c>
    </row>
    <row r="8" spans="1:27" ht="12" customHeight="1">
      <c r="A8" s="310"/>
      <c r="B8" s="311"/>
      <c r="C8" s="312"/>
      <c r="D8" s="313"/>
      <c r="E8" s="301" t="s">
        <v>188</v>
      </c>
      <c r="F8" s="335" t="s">
        <v>41</v>
      </c>
      <c r="G8" s="335" t="s">
        <v>41</v>
      </c>
      <c r="H8" s="335" t="s">
        <v>41</v>
      </c>
      <c r="I8" s="303">
        <f>I9-I7</f>
        <v>5029</v>
      </c>
      <c r="J8" s="303"/>
      <c r="K8" s="303">
        <f>K9-K7</f>
        <v>161</v>
      </c>
      <c r="L8" s="303"/>
      <c r="M8" s="303">
        <f>I8+K8</f>
        <v>5190</v>
      </c>
      <c r="N8" s="308"/>
      <c r="O8" s="331"/>
      <c r="P8" s="303">
        <v>5576</v>
      </c>
      <c r="Q8" s="305">
        <v>1.26</v>
      </c>
      <c r="R8" s="303">
        <v>5818</v>
      </c>
      <c r="S8" s="305">
        <v>1.25</v>
      </c>
      <c r="T8" s="303">
        <v>6953</v>
      </c>
      <c r="U8" s="332">
        <v>1.2704815996265499</v>
      </c>
      <c r="V8" s="303">
        <v>5976</v>
      </c>
      <c r="W8" s="305">
        <v>1.2592962207662599</v>
      </c>
      <c r="X8" s="303">
        <v>6963</v>
      </c>
      <c r="Y8" s="308"/>
      <c r="Z8" s="303">
        <v>5595</v>
      </c>
      <c r="AA8" s="308"/>
    </row>
    <row r="9" spans="1:27" ht="12" customHeight="1">
      <c r="A9" s="310"/>
      <c r="B9" s="311"/>
      <c r="C9" s="312"/>
      <c r="D9" s="313"/>
      <c r="E9" s="301" t="s">
        <v>32</v>
      </c>
      <c r="F9" s="335" t="s">
        <v>41</v>
      </c>
      <c r="G9" s="335" t="s">
        <v>41</v>
      </c>
      <c r="H9" s="335" t="s">
        <v>41</v>
      </c>
      <c r="I9" s="303">
        <v>24089</v>
      </c>
      <c r="J9" s="303"/>
      <c r="K9" s="303">
        <v>1859</v>
      </c>
      <c r="L9" s="303"/>
      <c r="M9" s="303">
        <f>I9+K9</f>
        <v>25948</v>
      </c>
      <c r="N9" s="308"/>
      <c r="O9" s="331"/>
      <c r="P9" s="303">
        <v>26703</v>
      </c>
      <c r="Q9" s="305"/>
      <c r="R9" s="303">
        <v>29003</v>
      </c>
      <c r="S9" s="305"/>
      <c r="T9" s="303">
        <v>32659</v>
      </c>
      <c r="U9" s="332"/>
      <c r="V9" s="303">
        <v>29023</v>
      </c>
      <c r="W9" s="305"/>
      <c r="X9" s="303">
        <v>31040</v>
      </c>
      <c r="Y9" s="308"/>
      <c r="Z9" s="303">
        <v>27976</v>
      </c>
      <c r="AA9" s="308"/>
    </row>
    <row r="10" spans="1:27" ht="4.5" customHeight="1">
      <c r="A10" s="336"/>
      <c r="B10" s="314"/>
      <c r="D10" s="63"/>
      <c r="E10" s="315"/>
      <c r="F10" s="316"/>
      <c r="G10" s="316"/>
      <c r="H10" s="316"/>
      <c r="I10" s="303"/>
      <c r="J10" s="303"/>
      <c r="K10" s="303"/>
      <c r="L10" s="303"/>
      <c r="M10" s="303"/>
      <c r="N10" s="269"/>
      <c r="O10" s="269"/>
      <c r="P10" s="303"/>
      <c r="Q10" s="305"/>
      <c r="R10" s="303"/>
      <c r="S10" s="305"/>
      <c r="T10" s="303"/>
      <c r="U10" s="269"/>
      <c r="V10" s="303"/>
      <c r="W10" s="305"/>
      <c r="X10" s="303"/>
      <c r="Y10" s="269"/>
      <c r="Z10" s="303"/>
      <c r="AA10" s="269"/>
    </row>
    <row r="11" spans="1:27" ht="12" customHeight="1">
      <c r="A11" s="310" t="s">
        <v>189</v>
      </c>
      <c r="B11" s="311" t="s">
        <v>224</v>
      </c>
      <c r="C11" s="312"/>
      <c r="D11" s="313"/>
      <c r="E11" s="301" t="s">
        <v>186</v>
      </c>
      <c r="F11" s="335" t="s">
        <v>41</v>
      </c>
      <c r="G11" s="335" t="s">
        <v>41</v>
      </c>
      <c r="H11" s="335" t="s">
        <v>41</v>
      </c>
      <c r="I11" s="303">
        <v>14999</v>
      </c>
      <c r="J11" s="303"/>
      <c r="K11" s="303">
        <v>2227</v>
      </c>
      <c r="L11" s="303"/>
      <c r="M11" s="303">
        <f>I11+K11</f>
        <v>17226</v>
      </c>
      <c r="N11" s="308">
        <v>1.26</v>
      </c>
      <c r="O11" s="331" t="s">
        <v>191</v>
      </c>
      <c r="P11" s="303">
        <v>20496</v>
      </c>
      <c r="R11" s="303">
        <v>21651</v>
      </c>
      <c r="T11" s="303">
        <v>22359</v>
      </c>
      <c r="V11" s="303">
        <v>22698</v>
      </c>
      <c r="X11" s="303">
        <v>18642</v>
      </c>
      <c r="Y11" s="308">
        <v>1.2668705074562816</v>
      </c>
      <c r="Z11" s="303">
        <v>16943</v>
      </c>
      <c r="AA11" s="308">
        <v>1.2566251549312399</v>
      </c>
    </row>
    <row r="12" spans="1:27" ht="12" customHeight="1">
      <c r="A12" s="310"/>
      <c r="B12" s="311"/>
      <c r="C12" s="312"/>
      <c r="D12" s="313"/>
      <c r="E12" s="301" t="s">
        <v>188</v>
      </c>
      <c r="F12" s="335" t="s">
        <v>41</v>
      </c>
      <c r="G12" s="335" t="s">
        <v>41</v>
      </c>
      <c r="H12" s="335" t="s">
        <v>41</v>
      </c>
      <c r="I12" s="303">
        <f>I13-I11</f>
        <v>4049</v>
      </c>
      <c r="J12" s="303"/>
      <c r="K12" s="303">
        <f>K13-K11</f>
        <v>430</v>
      </c>
      <c r="L12" s="303"/>
      <c r="M12" s="303">
        <f>I12+K12</f>
        <v>4479</v>
      </c>
      <c r="N12" s="308"/>
      <c r="O12" s="331"/>
      <c r="P12" s="303">
        <v>5223</v>
      </c>
      <c r="Q12" s="305">
        <v>1.25</v>
      </c>
      <c r="R12" s="303">
        <v>5109</v>
      </c>
      <c r="S12" s="305">
        <v>1.24</v>
      </c>
      <c r="T12" s="303">
        <v>5753</v>
      </c>
      <c r="U12" s="332">
        <v>1.257301310434277</v>
      </c>
      <c r="V12" s="303">
        <v>5852</v>
      </c>
      <c r="W12" s="305">
        <v>1.2578200722530619</v>
      </c>
      <c r="X12" s="303">
        <v>4975</v>
      </c>
      <c r="Y12" s="308"/>
      <c r="Z12" s="303">
        <v>4348</v>
      </c>
      <c r="AA12" s="308"/>
    </row>
    <row r="13" spans="1:27" ht="12" customHeight="1">
      <c r="A13" s="310"/>
      <c r="B13" s="311"/>
      <c r="C13" s="312"/>
      <c r="D13" s="313"/>
      <c r="E13" s="301" t="s">
        <v>32</v>
      </c>
      <c r="F13" s="335" t="s">
        <v>41</v>
      </c>
      <c r="G13" s="335" t="s">
        <v>41</v>
      </c>
      <c r="H13" s="335" t="s">
        <v>41</v>
      </c>
      <c r="I13" s="303">
        <v>19048</v>
      </c>
      <c r="J13" s="303"/>
      <c r="K13" s="303">
        <v>2657</v>
      </c>
      <c r="L13" s="303"/>
      <c r="M13" s="303">
        <f>I13+K13</f>
        <v>21705</v>
      </c>
      <c r="N13" s="308"/>
      <c r="O13" s="331"/>
      <c r="P13" s="303">
        <v>25719</v>
      </c>
      <c r="Q13" s="305"/>
      <c r="R13" s="303">
        <v>26760</v>
      </c>
      <c r="S13" s="305"/>
      <c r="T13" s="303">
        <v>28112</v>
      </c>
      <c r="U13" s="332"/>
      <c r="V13" s="303">
        <v>28550</v>
      </c>
      <c r="W13" s="305"/>
      <c r="X13" s="303">
        <v>23617</v>
      </c>
      <c r="Y13" s="308"/>
      <c r="Z13" s="303">
        <v>21291</v>
      </c>
      <c r="AA13" s="308"/>
    </row>
    <row r="14" spans="1:27" ht="4.5" customHeight="1">
      <c r="A14" s="337"/>
      <c r="B14" s="314"/>
      <c r="D14" s="63"/>
      <c r="E14" s="315"/>
      <c r="F14" s="316"/>
      <c r="G14" s="316"/>
      <c r="H14" s="316"/>
      <c r="I14" s="303"/>
      <c r="J14" s="303"/>
      <c r="K14" s="303"/>
      <c r="L14" s="303"/>
      <c r="M14" s="303"/>
      <c r="N14" s="269"/>
      <c r="O14" s="269"/>
      <c r="P14" s="303"/>
      <c r="Q14" s="305"/>
      <c r="R14" s="303"/>
      <c r="S14" s="305"/>
      <c r="T14" s="303"/>
      <c r="U14" s="332"/>
      <c r="V14" s="303"/>
      <c r="W14" s="305"/>
      <c r="X14" s="303"/>
      <c r="Y14" s="269"/>
      <c r="Z14" s="303"/>
      <c r="AA14" s="269"/>
    </row>
    <row r="15" spans="1:27" ht="12" customHeight="1">
      <c r="A15" s="310" t="s">
        <v>225</v>
      </c>
      <c r="B15" s="311" t="s">
        <v>226</v>
      </c>
      <c r="C15" s="312"/>
      <c r="D15" s="313"/>
      <c r="E15" s="301" t="s">
        <v>186</v>
      </c>
      <c r="F15" s="335" t="s">
        <v>41</v>
      </c>
      <c r="G15" s="335" t="s">
        <v>41</v>
      </c>
      <c r="H15" s="335" t="s">
        <v>41</v>
      </c>
      <c r="I15" s="303">
        <v>10114</v>
      </c>
      <c r="J15" s="303"/>
      <c r="K15" s="303">
        <v>1659</v>
      </c>
      <c r="L15" s="303"/>
      <c r="M15" s="303">
        <f>I15+K15</f>
        <v>11773</v>
      </c>
      <c r="N15" s="308">
        <v>1.28</v>
      </c>
      <c r="O15" s="331" t="s">
        <v>197</v>
      </c>
      <c r="P15" s="303">
        <v>12124</v>
      </c>
      <c r="Q15" s="305"/>
      <c r="R15" s="303">
        <v>13239</v>
      </c>
      <c r="S15" s="305"/>
      <c r="T15" s="303">
        <v>15375</v>
      </c>
      <c r="U15" s="269"/>
      <c r="V15" s="303">
        <v>14283</v>
      </c>
      <c r="W15" s="305"/>
      <c r="X15" s="303">
        <v>14472</v>
      </c>
      <c r="Y15" s="308">
        <v>1.2716279712548368</v>
      </c>
      <c r="Z15" s="303">
        <v>13095</v>
      </c>
      <c r="AA15" s="308">
        <v>1.2800305460099275</v>
      </c>
    </row>
    <row r="16" spans="1:27" ht="12" customHeight="1">
      <c r="A16" s="310"/>
      <c r="B16" s="311"/>
      <c r="C16" s="312"/>
      <c r="D16" s="313"/>
      <c r="E16" s="301" t="s">
        <v>188</v>
      </c>
      <c r="F16" s="335" t="s">
        <v>41</v>
      </c>
      <c r="G16" s="335" t="s">
        <v>41</v>
      </c>
      <c r="H16" s="335" t="s">
        <v>41</v>
      </c>
      <c r="I16" s="303">
        <f>I17-I15</f>
        <v>2829</v>
      </c>
      <c r="J16" s="303"/>
      <c r="K16" s="303">
        <f>K17-K15</f>
        <v>435</v>
      </c>
      <c r="L16" s="303"/>
      <c r="M16" s="303">
        <f>I16+K16</f>
        <v>3264</v>
      </c>
      <c r="N16" s="308"/>
      <c r="O16" s="331"/>
      <c r="P16" s="303">
        <v>2869</v>
      </c>
      <c r="Q16" s="305">
        <v>1.24</v>
      </c>
      <c r="R16" s="303">
        <v>2965</v>
      </c>
      <c r="S16" s="305">
        <v>1.22</v>
      </c>
      <c r="T16" s="303">
        <v>3495</v>
      </c>
      <c r="U16" s="332">
        <v>1.2273170731707317</v>
      </c>
      <c r="V16" s="303">
        <v>3407</v>
      </c>
      <c r="W16" s="305">
        <v>1.238535321711125</v>
      </c>
      <c r="X16" s="303">
        <v>3931</v>
      </c>
      <c r="Y16" s="308"/>
      <c r="Z16" s="303">
        <v>3667</v>
      </c>
      <c r="AA16" s="308"/>
    </row>
    <row r="17" spans="1:27" ht="12" customHeight="1">
      <c r="A17" s="310"/>
      <c r="B17" s="311"/>
      <c r="C17" s="312"/>
      <c r="D17" s="313"/>
      <c r="E17" s="301" t="s">
        <v>32</v>
      </c>
      <c r="F17" s="335" t="s">
        <v>41</v>
      </c>
      <c r="G17" s="335" t="s">
        <v>41</v>
      </c>
      <c r="H17" s="335" t="s">
        <v>41</v>
      </c>
      <c r="I17" s="303">
        <v>12943</v>
      </c>
      <c r="J17" s="303"/>
      <c r="K17" s="303">
        <v>2094</v>
      </c>
      <c r="L17" s="303"/>
      <c r="M17" s="303">
        <f>I17+K17</f>
        <v>15037</v>
      </c>
      <c r="N17" s="308"/>
      <c r="O17" s="331"/>
      <c r="P17" s="303">
        <v>14993</v>
      </c>
      <c r="Q17" s="305"/>
      <c r="R17" s="303">
        <v>16204</v>
      </c>
      <c r="S17" s="305"/>
      <c r="T17" s="303">
        <v>18870</v>
      </c>
      <c r="U17" s="332"/>
      <c r="V17" s="303">
        <v>17690</v>
      </c>
      <c r="W17" s="305"/>
      <c r="X17" s="303">
        <v>18403</v>
      </c>
      <c r="Y17" s="308"/>
      <c r="Z17" s="303">
        <v>16762</v>
      </c>
      <c r="AA17" s="308"/>
    </row>
    <row r="18" spans="1:27" ht="4.5" customHeight="1">
      <c r="A18" s="338"/>
      <c r="B18" s="314"/>
      <c r="D18" s="63"/>
      <c r="E18" s="315"/>
      <c r="F18" s="316"/>
      <c r="G18" s="316"/>
      <c r="H18" s="316"/>
      <c r="I18" s="303"/>
      <c r="J18" s="303"/>
      <c r="K18" s="303"/>
      <c r="L18" s="303"/>
      <c r="M18" s="303"/>
      <c r="N18" s="269"/>
      <c r="O18" s="269"/>
      <c r="P18" s="303"/>
      <c r="Q18" s="305"/>
      <c r="R18" s="303"/>
      <c r="S18" s="305"/>
      <c r="T18" s="303"/>
      <c r="U18" s="332"/>
      <c r="V18" s="303"/>
      <c r="W18" s="305"/>
      <c r="X18" s="303"/>
      <c r="Y18" s="269"/>
      <c r="Z18" s="303"/>
      <c r="AA18" s="269"/>
    </row>
    <row r="19" spans="1:27" ht="12" customHeight="1">
      <c r="A19" s="310" t="s">
        <v>227</v>
      </c>
      <c r="B19" s="339" t="s">
        <v>228</v>
      </c>
      <c r="C19" s="340"/>
      <c r="D19" s="341"/>
      <c r="E19" s="301" t="s">
        <v>186</v>
      </c>
      <c r="F19" s="335" t="s">
        <v>41</v>
      </c>
      <c r="G19" s="335" t="s">
        <v>41</v>
      </c>
      <c r="H19" s="335" t="s">
        <v>41</v>
      </c>
      <c r="I19" s="303">
        <v>9361</v>
      </c>
      <c r="J19" s="303"/>
      <c r="K19" s="303">
        <v>780</v>
      </c>
      <c r="L19" s="303"/>
      <c r="M19" s="303">
        <f>I19+K19</f>
        <v>10141</v>
      </c>
      <c r="N19" s="308">
        <v>1.25</v>
      </c>
      <c r="O19" s="331" t="s">
        <v>187</v>
      </c>
      <c r="P19" s="303">
        <v>15223</v>
      </c>
      <c r="Q19" s="305"/>
      <c r="R19" s="303">
        <v>17598</v>
      </c>
      <c r="S19" s="305"/>
      <c r="T19" s="303">
        <v>9365</v>
      </c>
      <c r="U19" s="269"/>
      <c r="V19" s="303">
        <v>9241</v>
      </c>
      <c r="W19" s="305"/>
      <c r="X19" s="303">
        <v>5806</v>
      </c>
      <c r="Y19" s="308">
        <v>1.3603169135377196</v>
      </c>
      <c r="Z19" s="303">
        <v>5005</v>
      </c>
      <c r="AA19" s="308">
        <v>1.3192807192807192</v>
      </c>
    </row>
    <row r="20" spans="1:27" ht="12" customHeight="1">
      <c r="A20" s="310"/>
      <c r="B20" s="339"/>
      <c r="C20" s="340"/>
      <c r="D20" s="341"/>
      <c r="E20" s="301" t="s">
        <v>188</v>
      </c>
      <c r="F20" s="335" t="s">
        <v>41</v>
      </c>
      <c r="G20" s="335" t="s">
        <v>41</v>
      </c>
      <c r="H20" s="335" t="s">
        <v>41</v>
      </c>
      <c r="I20" s="303">
        <f>I21-I19</f>
        <v>2521</v>
      </c>
      <c r="J20" s="303"/>
      <c r="K20" s="303">
        <f>K21-K19</f>
        <v>44</v>
      </c>
      <c r="L20" s="303"/>
      <c r="M20" s="303">
        <f>I20+K20</f>
        <v>2565</v>
      </c>
      <c r="N20" s="308"/>
      <c r="O20" s="331"/>
      <c r="P20" s="303">
        <v>5683</v>
      </c>
      <c r="Q20" s="305">
        <v>1.37</v>
      </c>
      <c r="R20" s="303">
        <v>4983</v>
      </c>
      <c r="S20" s="305">
        <v>1.28</v>
      </c>
      <c r="T20" s="303">
        <v>3387</v>
      </c>
      <c r="U20" s="332">
        <v>1.3616657768286171</v>
      </c>
      <c r="V20" s="303">
        <v>3245</v>
      </c>
      <c r="W20" s="305">
        <v>1.3511524726761173</v>
      </c>
      <c r="X20" s="303">
        <v>2092</v>
      </c>
      <c r="Y20" s="308"/>
      <c r="Z20" s="303">
        <v>1598</v>
      </c>
      <c r="AA20" s="308"/>
    </row>
    <row r="21" spans="1:27" ht="12" customHeight="1">
      <c r="A21" s="310"/>
      <c r="B21" s="339"/>
      <c r="C21" s="340"/>
      <c r="D21" s="341"/>
      <c r="E21" s="301" t="s">
        <v>32</v>
      </c>
      <c r="F21" s="335" t="s">
        <v>41</v>
      </c>
      <c r="G21" s="335" t="s">
        <v>41</v>
      </c>
      <c r="H21" s="335" t="s">
        <v>41</v>
      </c>
      <c r="I21" s="303">
        <v>11882</v>
      </c>
      <c r="J21" s="303"/>
      <c r="K21" s="303">
        <v>824</v>
      </c>
      <c r="L21" s="303"/>
      <c r="M21" s="303">
        <f>I21+K21</f>
        <v>12706</v>
      </c>
      <c r="N21" s="308"/>
      <c r="O21" s="331"/>
      <c r="P21" s="303">
        <v>20906</v>
      </c>
      <c r="Q21" s="305"/>
      <c r="R21" s="303">
        <v>22581</v>
      </c>
      <c r="S21" s="305"/>
      <c r="T21" s="303">
        <v>12752</v>
      </c>
      <c r="U21" s="332"/>
      <c r="V21" s="303">
        <v>12486</v>
      </c>
      <c r="W21" s="305"/>
      <c r="X21" s="303">
        <v>7898</v>
      </c>
      <c r="Y21" s="308"/>
      <c r="Z21" s="303">
        <v>6603</v>
      </c>
      <c r="AA21" s="308"/>
    </row>
    <row r="22" spans="1:27" ht="4.5" customHeight="1">
      <c r="A22" s="338"/>
      <c r="B22" s="314"/>
      <c r="D22" s="63"/>
      <c r="E22" s="315"/>
      <c r="F22" s="316"/>
      <c r="G22" s="316"/>
      <c r="H22" s="316"/>
      <c r="I22" s="303"/>
      <c r="J22" s="303"/>
      <c r="K22" s="303"/>
      <c r="L22" s="303"/>
      <c r="M22" s="303"/>
      <c r="N22" s="269"/>
      <c r="O22" s="269"/>
      <c r="P22" s="303"/>
      <c r="Q22" s="305"/>
      <c r="R22" s="303"/>
      <c r="S22" s="305"/>
      <c r="T22" s="303"/>
      <c r="U22" s="332"/>
      <c r="V22" s="303"/>
      <c r="W22" s="305"/>
      <c r="X22" s="303"/>
      <c r="Y22" s="269"/>
      <c r="Z22" s="303"/>
      <c r="AA22" s="269"/>
    </row>
    <row r="23" spans="1:27" ht="12" customHeight="1">
      <c r="A23" s="310" t="s">
        <v>189</v>
      </c>
      <c r="B23" s="339" t="s">
        <v>229</v>
      </c>
      <c r="C23" s="340"/>
      <c r="D23" s="341"/>
      <c r="E23" s="301" t="s">
        <v>186</v>
      </c>
      <c r="F23" s="335" t="s">
        <v>41</v>
      </c>
      <c r="G23" s="335" t="s">
        <v>41</v>
      </c>
      <c r="H23" s="335" t="s">
        <v>41</v>
      </c>
      <c r="I23" s="303">
        <v>9879</v>
      </c>
      <c r="J23" s="303"/>
      <c r="K23" s="303">
        <v>1738</v>
      </c>
      <c r="L23" s="303"/>
      <c r="M23" s="303">
        <f t="shared" ref="M23:M29" si="0">I23+K23</f>
        <v>11617</v>
      </c>
      <c r="N23" s="308">
        <v>1.3</v>
      </c>
      <c r="O23" s="331" t="s">
        <v>197</v>
      </c>
      <c r="P23" s="303">
        <v>7575</v>
      </c>
      <c r="Q23" s="305"/>
      <c r="R23" s="303">
        <v>8137</v>
      </c>
      <c r="S23" s="305"/>
      <c r="T23" s="303">
        <v>8513</v>
      </c>
      <c r="U23" s="269"/>
      <c r="V23" s="303">
        <v>9451</v>
      </c>
      <c r="W23" s="305"/>
      <c r="X23" s="303">
        <v>9157</v>
      </c>
      <c r="Y23" s="308">
        <v>2.2992246368898113</v>
      </c>
      <c r="Z23" s="303">
        <v>5226</v>
      </c>
      <c r="AA23" s="308">
        <v>1.3277841561423651</v>
      </c>
    </row>
    <row r="24" spans="1:27" ht="12" customHeight="1">
      <c r="A24" s="310"/>
      <c r="B24" s="339"/>
      <c r="C24" s="340"/>
      <c r="D24" s="341"/>
      <c r="E24" s="301" t="s">
        <v>188</v>
      </c>
      <c r="F24" s="335" t="s">
        <v>41</v>
      </c>
      <c r="G24" s="335" t="s">
        <v>41</v>
      </c>
      <c r="H24" s="335" t="s">
        <v>41</v>
      </c>
      <c r="I24" s="303">
        <f>I25-I23</f>
        <v>3353</v>
      </c>
      <c r="J24" s="303"/>
      <c r="K24" s="303">
        <f>K25-K23</f>
        <v>171</v>
      </c>
      <c r="L24" s="303"/>
      <c r="M24" s="303">
        <f t="shared" si="0"/>
        <v>3524</v>
      </c>
      <c r="N24" s="308"/>
      <c r="O24" s="331"/>
      <c r="P24" s="303">
        <v>2661</v>
      </c>
      <c r="Q24" s="305">
        <v>1.35</v>
      </c>
      <c r="R24" s="303">
        <v>1894</v>
      </c>
      <c r="S24" s="305">
        <v>1.23</v>
      </c>
      <c r="T24" s="303">
        <v>2396</v>
      </c>
      <c r="U24" s="332">
        <v>1.2814518970985551</v>
      </c>
      <c r="V24" s="303">
        <v>2720</v>
      </c>
      <c r="W24" s="305">
        <v>1.2878002327796001</v>
      </c>
      <c r="X24" s="303">
        <v>2740</v>
      </c>
      <c r="Y24" s="308"/>
      <c r="Z24" s="303">
        <v>1713</v>
      </c>
      <c r="AA24" s="308"/>
    </row>
    <row r="25" spans="1:27" ht="12" customHeight="1">
      <c r="A25" s="310"/>
      <c r="B25" s="339"/>
      <c r="C25" s="340"/>
      <c r="D25" s="341"/>
      <c r="E25" s="301" t="s">
        <v>32</v>
      </c>
      <c r="F25" s="335" t="s">
        <v>41</v>
      </c>
      <c r="G25" s="335" t="s">
        <v>41</v>
      </c>
      <c r="H25" s="335" t="s">
        <v>41</v>
      </c>
      <c r="I25" s="303">
        <v>13232</v>
      </c>
      <c r="J25" s="303"/>
      <c r="K25" s="303">
        <v>1909</v>
      </c>
      <c r="L25" s="303"/>
      <c r="M25" s="303">
        <f t="shared" si="0"/>
        <v>15141</v>
      </c>
      <c r="N25" s="308"/>
      <c r="O25" s="331"/>
      <c r="P25" s="303">
        <v>10236</v>
      </c>
      <c r="Q25" s="305"/>
      <c r="R25" s="303">
        <v>10031</v>
      </c>
      <c r="S25" s="305"/>
      <c r="T25" s="303">
        <v>10909</v>
      </c>
      <c r="U25" s="332"/>
      <c r="V25" s="303">
        <v>12171</v>
      </c>
      <c r="W25" s="305"/>
      <c r="X25" s="303">
        <v>11897</v>
      </c>
      <c r="Y25" s="308"/>
      <c r="Z25" s="303">
        <v>6939</v>
      </c>
      <c r="AA25" s="308"/>
    </row>
    <row r="26" spans="1:27" ht="4.5" customHeight="1">
      <c r="A26" s="337"/>
      <c r="B26" s="314"/>
      <c r="D26" s="63"/>
      <c r="E26" s="315"/>
      <c r="F26" s="316"/>
      <c r="G26" s="316"/>
      <c r="H26" s="316"/>
      <c r="I26" s="303"/>
      <c r="J26" s="303"/>
      <c r="K26" s="303"/>
      <c r="L26" s="303"/>
      <c r="M26" s="303">
        <f t="shared" si="0"/>
        <v>0</v>
      </c>
      <c r="N26" s="269"/>
      <c r="O26" s="269"/>
      <c r="P26" s="303"/>
      <c r="Q26" s="305"/>
      <c r="R26" s="303"/>
      <c r="S26" s="305"/>
      <c r="T26" s="303"/>
      <c r="U26" s="332"/>
      <c r="V26" s="303"/>
      <c r="W26" s="305"/>
      <c r="X26" s="303"/>
      <c r="Y26" s="269"/>
      <c r="Z26" s="303"/>
      <c r="AA26" s="269"/>
    </row>
    <row r="27" spans="1:27" ht="12" customHeight="1">
      <c r="A27" s="310" t="s">
        <v>230</v>
      </c>
      <c r="B27" s="339" t="s">
        <v>231</v>
      </c>
      <c r="C27" s="340"/>
      <c r="D27" s="341"/>
      <c r="E27" s="301" t="s">
        <v>186</v>
      </c>
      <c r="F27" s="335" t="s">
        <v>41</v>
      </c>
      <c r="G27" s="335" t="s">
        <v>41</v>
      </c>
      <c r="H27" s="335" t="s">
        <v>41</v>
      </c>
      <c r="I27" s="303">
        <v>12488</v>
      </c>
      <c r="J27" s="303"/>
      <c r="K27" s="303">
        <v>1775</v>
      </c>
      <c r="L27" s="303"/>
      <c r="M27" s="303">
        <f t="shared" si="0"/>
        <v>14263</v>
      </c>
      <c r="N27" s="308">
        <v>1.29</v>
      </c>
      <c r="O27" s="331" t="s">
        <v>191</v>
      </c>
      <c r="P27" s="302" t="s">
        <v>41</v>
      </c>
      <c r="Q27" s="305"/>
      <c r="R27" s="302" t="s">
        <v>41</v>
      </c>
      <c r="S27" s="305"/>
      <c r="T27" s="302" t="s">
        <v>41</v>
      </c>
      <c r="U27" s="269"/>
      <c r="V27" s="302" t="s">
        <v>41</v>
      </c>
      <c r="W27" s="305"/>
      <c r="X27" s="303">
        <v>12409</v>
      </c>
      <c r="Y27" s="308">
        <v>1.3118704166330888</v>
      </c>
      <c r="Z27" s="303">
        <v>13528</v>
      </c>
      <c r="AA27" s="308">
        <v>1.3123151981076286</v>
      </c>
    </row>
    <row r="28" spans="1:27" ht="12" customHeight="1">
      <c r="A28" s="310"/>
      <c r="B28" s="339"/>
      <c r="C28" s="340"/>
      <c r="D28" s="341"/>
      <c r="E28" s="301" t="s">
        <v>188</v>
      </c>
      <c r="F28" s="335" t="s">
        <v>41</v>
      </c>
      <c r="G28" s="335" t="s">
        <v>41</v>
      </c>
      <c r="H28" s="335" t="s">
        <v>41</v>
      </c>
      <c r="I28" s="303">
        <f>I29-I27</f>
        <v>3480</v>
      </c>
      <c r="J28" s="303"/>
      <c r="K28" s="303">
        <f>K29-K27</f>
        <v>613</v>
      </c>
      <c r="L28" s="303"/>
      <c r="M28" s="303">
        <f t="shared" si="0"/>
        <v>4093</v>
      </c>
      <c r="N28" s="308"/>
      <c r="O28" s="331"/>
      <c r="P28" s="302" t="s">
        <v>41</v>
      </c>
      <c r="Q28" s="305" t="s">
        <v>41</v>
      </c>
      <c r="R28" s="302" t="s">
        <v>41</v>
      </c>
      <c r="S28" s="305" t="s">
        <v>41</v>
      </c>
      <c r="T28" s="302" t="s">
        <v>41</v>
      </c>
      <c r="U28" s="305" t="s">
        <v>41</v>
      </c>
      <c r="V28" s="302" t="s">
        <v>41</v>
      </c>
      <c r="W28" s="305" t="s">
        <v>41</v>
      </c>
      <c r="X28" s="303">
        <v>3870</v>
      </c>
      <c r="Y28" s="308"/>
      <c r="Z28" s="303">
        <v>4225</v>
      </c>
      <c r="AA28" s="308"/>
    </row>
    <row r="29" spans="1:27" ht="12" customHeight="1">
      <c r="A29" s="310"/>
      <c r="B29" s="339"/>
      <c r="C29" s="340"/>
      <c r="D29" s="341"/>
      <c r="E29" s="301" t="s">
        <v>32</v>
      </c>
      <c r="F29" s="335" t="s">
        <v>41</v>
      </c>
      <c r="G29" s="335" t="s">
        <v>41</v>
      </c>
      <c r="H29" s="335" t="s">
        <v>41</v>
      </c>
      <c r="I29" s="303">
        <v>15968</v>
      </c>
      <c r="J29" s="303"/>
      <c r="K29" s="303">
        <v>2388</v>
      </c>
      <c r="L29" s="303"/>
      <c r="M29" s="303">
        <f t="shared" si="0"/>
        <v>18356</v>
      </c>
      <c r="N29" s="308"/>
      <c r="O29" s="331"/>
      <c r="P29" s="302" t="s">
        <v>41</v>
      </c>
      <c r="Q29" s="305"/>
      <c r="R29" s="302" t="s">
        <v>41</v>
      </c>
      <c r="S29" s="305"/>
      <c r="T29" s="302" t="s">
        <v>41</v>
      </c>
      <c r="U29" s="305"/>
      <c r="V29" s="302" t="s">
        <v>41</v>
      </c>
      <c r="W29" s="305"/>
      <c r="X29" s="303">
        <v>16279</v>
      </c>
      <c r="Y29" s="308"/>
      <c r="Z29" s="303">
        <v>17753</v>
      </c>
      <c r="AA29" s="308"/>
    </row>
    <row r="30" spans="1:27" ht="4.5" customHeight="1">
      <c r="A30" s="338"/>
      <c r="B30" s="314"/>
      <c r="D30" s="63"/>
      <c r="E30" s="315"/>
      <c r="F30" s="316"/>
      <c r="G30" s="316"/>
      <c r="H30" s="316"/>
      <c r="I30" s="303"/>
      <c r="J30" s="303"/>
      <c r="K30" s="303"/>
      <c r="L30" s="303"/>
      <c r="M30" s="303"/>
      <c r="N30" s="269"/>
      <c r="O30" s="269"/>
      <c r="P30" s="303"/>
      <c r="Q30" s="305"/>
      <c r="R30" s="303"/>
      <c r="S30" s="305"/>
      <c r="T30" s="303"/>
      <c r="U30" s="305"/>
      <c r="V30" s="303"/>
      <c r="W30" s="305"/>
      <c r="X30" s="303"/>
      <c r="Y30" s="269"/>
      <c r="Z30" s="303"/>
      <c r="AA30" s="269"/>
    </row>
    <row r="31" spans="1:27" ht="12" customHeight="1">
      <c r="A31" s="310" t="s">
        <v>189</v>
      </c>
      <c r="B31" s="339" t="s">
        <v>232</v>
      </c>
      <c r="C31" s="340"/>
      <c r="D31" s="341"/>
      <c r="E31" s="301" t="s">
        <v>186</v>
      </c>
      <c r="F31" s="335" t="s">
        <v>41</v>
      </c>
      <c r="G31" s="335" t="s">
        <v>41</v>
      </c>
      <c r="H31" s="335" t="s">
        <v>41</v>
      </c>
      <c r="I31" s="303">
        <v>4560</v>
      </c>
      <c r="J31" s="303"/>
      <c r="K31" s="303">
        <v>1126</v>
      </c>
      <c r="L31" s="303"/>
      <c r="M31" s="303">
        <f>I31+K31</f>
        <v>5686</v>
      </c>
      <c r="N31" s="308">
        <v>1.25</v>
      </c>
      <c r="O31" s="331" t="s">
        <v>197</v>
      </c>
      <c r="P31" s="303">
        <v>4436</v>
      </c>
      <c r="Q31" s="305"/>
      <c r="R31" s="303">
        <v>4678</v>
      </c>
      <c r="S31" s="305"/>
      <c r="T31" s="303">
        <v>5323</v>
      </c>
      <c r="U31" s="269"/>
      <c r="V31" s="303">
        <v>5329</v>
      </c>
      <c r="W31" s="305"/>
      <c r="X31" s="303">
        <v>5054</v>
      </c>
      <c r="Y31" s="308">
        <v>1.384447962010289</v>
      </c>
      <c r="Z31" s="303">
        <v>4883</v>
      </c>
      <c r="AA31" s="308">
        <v>1.3440507884497235</v>
      </c>
    </row>
    <row r="32" spans="1:27" ht="12" customHeight="1">
      <c r="A32" s="310"/>
      <c r="B32" s="339"/>
      <c r="C32" s="340"/>
      <c r="D32" s="341"/>
      <c r="E32" s="301" t="s">
        <v>188</v>
      </c>
      <c r="F32" s="335" t="s">
        <v>41</v>
      </c>
      <c r="G32" s="335" t="s">
        <v>41</v>
      </c>
      <c r="H32" s="335" t="s">
        <v>41</v>
      </c>
      <c r="I32" s="303">
        <f>I33-I31</f>
        <v>1231</v>
      </c>
      <c r="J32" s="303"/>
      <c r="K32" s="303">
        <f>K33-K31</f>
        <v>191</v>
      </c>
      <c r="L32" s="303"/>
      <c r="M32" s="303">
        <f>I32+K32</f>
        <v>1422</v>
      </c>
      <c r="N32" s="308"/>
      <c r="O32" s="331"/>
      <c r="P32" s="303">
        <v>1711</v>
      </c>
      <c r="Q32" s="305">
        <v>1.39</v>
      </c>
      <c r="R32" s="303">
        <v>1865</v>
      </c>
      <c r="S32" s="305">
        <v>1.4</v>
      </c>
      <c r="T32" s="303">
        <v>2085</v>
      </c>
      <c r="U32" s="332">
        <v>1.3916964117978583</v>
      </c>
      <c r="V32" s="303">
        <v>1992</v>
      </c>
      <c r="W32" s="305">
        <v>1.3738037155188592</v>
      </c>
      <c r="X32" s="303">
        <v>1943</v>
      </c>
      <c r="Y32" s="308"/>
      <c r="Z32" s="303">
        <v>1680</v>
      </c>
      <c r="AA32" s="308"/>
    </row>
    <row r="33" spans="1:27" ht="12" customHeight="1">
      <c r="A33" s="310"/>
      <c r="B33" s="339"/>
      <c r="C33" s="340"/>
      <c r="D33" s="341"/>
      <c r="E33" s="301" t="s">
        <v>32</v>
      </c>
      <c r="F33" s="335" t="s">
        <v>41</v>
      </c>
      <c r="G33" s="335" t="s">
        <v>41</v>
      </c>
      <c r="H33" s="335" t="s">
        <v>41</v>
      </c>
      <c r="I33" s="303">
        <v>5791</v>
      </c>
      <c r="J33" s="303"/>
      <c r="K33" s="303">
        <v>1317</v>
      </c>
      <c r="L33" s="303"/>
      <c r="M33" s="303">
        <f>I33+K33</f>
        <v>7108</v>
      </c>
      <c r="N33" s="308"/>
      <c r="O33" s="331"/>
      <c r="P33" s="303">
        <v>6147</v>
      </c>
      <c r="Q33" s="305"/>
      <c r="R33" s="303">
        <v>6543</v>
      </c>
      <c r="S33" s="305"/>
      <c r="T33" s="303">
        <v>7408</v>
      </c>
      <c r="U33" s="332"/>
      <c r="V33" s="303">
        <v>7321</v>
      </c>
      <c r="W33" s="305"/>
      <c r="X33" s="303">
        <v>6997</v>
      </c>
      <c r="Y33" s="308"/>
      <c r="Z33" s="303">
        <v>6563</v>
      </c>
      <c r="AA33" s="308"/>
    </row>
    <row r="34" spans="1:27" ht="4.5" customHeight="1">
      <c r="A34" s="337"/>
      <c r="B34" s="314"/>
      <c r="D34" s="63"/>
      <c r="E34" s="315"/>
      <c r="F34" s="316"/>
      <c r="G34" s="316"/>
      <c r="H34" s="316"/>
      <c r="I34" s="303"/>
      <c r="J34" s="303"/>
      <c r="K34" s="303"/>
      <c r="L34" s="303"/>
      <c r="M34" s="303"/>
      <c r="N34" s="269"/>
      <c r="O34" s="269"/>
      <c r="P34" s="303"/>
      <c r="Q34" s="305"/>
      <c r="R34" s="303"/>
      <c r="S34" s="305"/>
      <c r="T34" s="303"/>
      <c r="U34" s="332"/>
      <c r="V34" s="303"/>
      <c r="W34" s="305"/>
      <c r="X34" s="303"/>
      <c r="Y34" s="269"/>
      <c r="Z34" s="303"/>
      <c r="AA34" s="269"/>
    </row>
    <row r="35" spans="1:27" ht="12" customHeight="1">
      <c r="A35" s="310" t="s">
        <v>233</v>
      </c>
      <c r="B35" s="339" t="s">
        <v>234</v>
      </c>
      <c r="C35" s="340"/>
      <c r="D35" s="341"/>
      <c r="E35" s="301" t="s">
        <v>186</v>
      </c>
      <c r="F35" s="335" t="s">
        <v>41</v>
      </c>
      <c r="G35" s="335" t="s">
        <v>41</v>
      </c>
      <c r="H35" s="335" t="s">
        <v>41</v>
      </c>
      <c r="I35" s="303">
        <v>6731</v>
      </c>
      <c r="J35" s="303"/>
      <c r="K35" s="303">
        <v>521</v>
      </c>
      <c r="L35" s="303"/>
      <c r="M35" s="303">
        <f>I35+K35</f>
        <v>7252</v>
      </c>
      <c r="N35" s="308">
        <v>1.19</v>
      </c>
      <c r="O35" s="331" t="s">
        <v>194</v>
      </c>
      <c r="P35" s="303">
        <v>4973</v>
      </c>
      <c r="Q35" s="305"/>
      <c r="R35" s="303">
        <v>5850</v>
      </c>
      <c r="S35" s="305"/>
      <c r="T35" s="303">
        <v>7022</v>
      </c>
      <c r="U35" s="269"/>
      <c r="V35" s="303">
        <v>6636</v>
      </c>
      <c r="W35" s="305"/>
      <c r="X35" s="303">
        <v>7791</v>
      </c>
      <c r="Y35" s="308">
        <v>1.2422025413939159</v>
      </c>
      <c r="Z35" s="303">
        <v>7572</v>
      </c>
      <c r="AA35" s="308">
        <v>1.2032488114104596</v>
      </c>
    </row>
    <row r="36" spans="1:27" ht="12" customHeight="1">
      <c r="A36" s="310"/>
      <c r="B36" s="339"/>
      <c r="C36" s="340"/>
      <c r="D36" s="341"/>
      <c r="E36" s="301" t="s">
        <v>188</v>
      </c>
      <c r="F36" s="335" t="s">
        <v>41</v>
      </c>
      <c r="G36" s="335" t="s">
        <v>41</v>
      </c>
      <c r="H36" s="335" t="s">
        <v>41</v>
      </c>
      <c r="I36" s="303">
        <f>I37-I35</f>
        <v>1276</v>
      </c>
      <c r="J36" s="303"/>
      <c r="K36" s="303">
        <f>K37-K35</f>
        <v>96</v>
      </c>
      <c r="L36" s="303"/>
      <c r="M36" s="303">
        <f>I36+K36</f>
        <v>1372</v>
      </c>
      <c r="N36" s="308"/>
      <c r="O36" s="331"/>
      <c r="P36" s="303">
        <v>1101</v>
      </c>
      <c r="Q36" s="305">
        <v>1.22</v>
      </c>
      <c r="R36" s="303">
        <v>1175</v>
      </c>
      <c r="S36" s="305">
        <v>1.2</v>
      </c>
      <c r="T36" s="303">
        <v>1640</v>
      </c>
      <c r="U36" s="332">
        <v>1.233551694673882</v>
      </c>
      <c r="V36" s="303">
        <v>1531</v>
      </c>
      <c r="W36" s="305">
        <v>1.2307112718505124</v>
      </c>
      <c r="X36" s="303">
        <v>1887</v>
      </c>
      <c r="Y36" s="308"/>
      <c r="Z36" s="303">
        <v>1539</v>
      </c>
      <c r="AA36" s="308"/>
    </row>
    <row r="37" spans="1:27" ht="12" customHeight="1">
      <c r="A37" s="310"/>
      <c r="B37" s="339"/>
      <c r="C37" s="340"/>
      <c r="D37" s="341"/>
      <c r="E37" s="301" t="s">
        <v>32</v>
      </c>
      <c r="F37" s="335" t="s">
        <v>41</v>
      </c>
      <c r="G37" s="335" t="s">
        <v>41</v>
      </c>
      <c r="H37" s="335" t="s">
        <v>41</v>
      </c>
      <c r="I37" s="303">
        <v>8007</v>
      </c>
      <c r="J37" s="303"/>
      <c r="K37" s="303">
        <v>617</v>
      </c>
      <c r="L37" s="303"/>
      <c r="M37" s="303">
        <f>I37+K37</f>
        <v>8624</v>
      </c>
      <c r="N37" s="308"/>
      <c r="O37" s="331"/>
      <c r="P37" s="303">
        <v>6074</v>
      </c>
      <c r="Q37" s="305"/>
      <c r="R37" s="303">
        <v>7025</v>
      </c>
      <c r="S37" s="305"/>
      <c r="T37" s="303">
        <v>8662</v>
      </c>
      <c r="U37" s="332"/>
      <c r="V37" s="303">
        <v>8167</v>
      </c>
      <c r="W37" s="305"/>
      <c r="X37" s="303">
        <v>9678</v>
      </c>
      <c r="Y37" s="308"/>
      <c r="Z37" s="303">
        <v>9111</v>
      </c>
      <c r="AA37" s="308"/>
    </row>
    <row r="38" spans="1:27" ht="4.5" customHeight="1">
      <c r="A38" s="338"/>
      <c r="B38" s="314"/>
      <c r="D38" s="63"/>
      <c r="E38" s="315"/>
      <c r="F38" s="316"/>
      <c r="G38" s="316"/>
      <c r="H38" s="316"/>
      <c r="I38" s="303"/>
      <c r="J38" s="303"/>
      <c r="K38" s="303"/>
      <c r="L38" s="303"/>
      <c r="M38" s="303"/>
      <c r="N38" s="269"/>
      <c r="O38" s="269"/>
      <c r="P38" s="303"/>
      <c r="Q38" s="305"/>
      <c r="R38" s="303"/>
      <c r="S38" s="305"/>
      <c r="T38" s="303"/>
      <c r="U38" s="332"/>
      <c r="V38" s="303"/>
      <c r="W38" s="305"/>
      <c r="X38" s="303"/>
      <c r="Y38" s="269"/>
      <c r="Z38" s="303"/>
      <c r="AA38" s="269"/>
    </row>
    <row r="39" spans="1:27" ht="12" customHeight="1">
      <c r="A39" s="310" t="s">
        <v>235</v>
      </c>
      <c r="B39" s="339" t="s">
        <v>236</v>
      </c>
      <c r="C39" s="340"/>
      <c r="D39" s="341"/>
      <c r="E39" s="301" t="s">
        <v>186</v>
      </c>
      <c r="F39" s="335" t="s">
        <v>41</v>
      </c>
      <c r="G39" s="335" t="s">
        <v>41</v>
      </c>
      <c r="H39" s="335" t="s">
        <v>41</v>
      </c>
      <c r="I39" s="303">
        <v>22061</v>
      </c>
      <c r="J39" s="303"/>
      <c r="K39" s="303">
        <v>1005</v>
      </c>
      <c r="L39" s="303"/>
      <c r="M39" s="303">
        <f>I39+K39</f>
        <v>23066</v>
      </c>
      <c r="N39" s="308">
        <v>1.27</v>
      </c>
      <c r="O39" s="331" t="s">
        <v>191</v>
      </c>
      <c r="P39" s="303">
        <v>15242</v>
      </c>
      <c r="Q39" s="305"/>
      <c r="R39" s="303">
        <v>14964</v>
      </c>
      <c r="S39" s="305"/>
      <c r="T39" s="303">
        <v>15687</v>
      </c>
      <c r="U39" s="269"/>
      <c r="V39" s="303">
        <v>16065</v>
      </c>
      <c r="W39" s="305"/>
      <c r="X39" s="303">
        <v>17984</v>
      </c>
      <c r="Y39" s="308">
        <v>1.3223420818505338</v>
      </c>
      <c r="Z39" s="303">
        <v>21562</v>
      </c>
      <c r="AA39" s="308">
        <v>1.2621278174566366</v>
      </c>
    </row>
    <row r="40" spans="1:27" ht="12" customHeight="1">
      <c r="A40" s="310"/>
      <c r="B40" s="339"/>
      <c r="C40" s="340"/>
      <c r="D40" s="341"/>
      <c r="E40" s="301" t="s">
        <v>188</v>
      </c>
      <c r="F40" s="335" t="s">
        <v>41</v>
      </c>
      <c r="G40" s="335" t="s">
        <v>41</v>
      </c>
      <c r="H40" s="335" t="s">
        <v>41</v>
      </c>
      <c r="I40" s="303">
        <f>I41-I39</f>
        <v>6123</v>
      </c>
      <c r="J40" s="303"/>
      <c r="K40" s="303">
        <f>K41-K39</f>
        <v>130</v>
      </c>
      <c r="L40" s="303"/>
      <c r="M40" s="303">
        <f>I40+K40</f>
        <v>6253</v>
      </c>
      <c r="N40" s="308"/>
      <c r="O40" s="331"/>
      <c r="P40" s="303">
        <v>4717</v>
      </c>
      <c r="Q40" s="305">
        <v>1.31</v>
      </c>
      <c r="R40" s="303">
        <v>4803</v>
      </c>
      <c r="S40" s="305">
        <v>1.32</v>
      </c>
      <c r="T40" s="303">
        <v>4810</v>
      </c>
      <c r="U40" s="332">
        <v>1.3066233186715115</v>
      </c>
      <c r="V40" s="303">
        <v>4902</v>
      </c>
      <c r="W40" s="305">
        <v>1.3051353874883287</v>
      </c>
      <c r="X40" s="303">
        <v>5797</v>
      </c>
      <c r="Y40" s="308"/>
      <c r="Z40" s="303">
        <v>5652</v>
      </c>
      <c r="AA40" s="308"/>
    </row>
    <row r="41" spans="1:27" ht="12" customHeight="1">
      <c r="A41" s="310"/>
      <c r="B41" s="339"/>
      <c r="C41" s="340"/>
      <c r="D41" s="341"/>
      <c r="E41" s="301" t="s">
        <v>32</v>
      </c>
      <c r="F41" s="335" t="s">
        <v>41</v>
      </c>
      <c r="G41" s="335" t="s">
        <v>41</v>
      </c>
      <c r="H41" s="335" t="s">
        <v>41</v>
      </c>
      <c r="I41" s="303">
        <v>28184</v>
      </c>
      <c r="J41" s="303"/>
      <c r="K41" s="303">
        <v>1135</v>
      </c>
      <c r="L41" s="303"/>
      <c r="M41" s="303">
        <f>I41+K41</f>
        <v>29319</v>
      </c>
      <c r="N41" s="308"/>
      <c r="O41" s="331"/>
      <c r="P41" s="303">
        <v>19959</v>
      </c>
      <c r="Q41" s="305"/>
      <c r="R41" s="303">
        <v>19767</v>
      </c>
      <c r="S41" s="305"/>
      <c r="T41" s="303">
        <v>20497</v>
      </c>
      <c r="U41" s="332"/>
      <c r="V41" s="303">
        <v>20967</v>
      </c>
      <c r="W41" s="305"/>
      <c r="X41" s="303">
        <v>23781</v>
      </c>
      <c r="Y41" s="308"/>
      <c r="Z41" s="303">
        <v>27214</v>
      </c>
      <c r="AA41" s="308"/>
    </row>
    <row r="42" spans="1:27" ht="4.5" customHeight="1">
      <c r="A42" s="338"/>
      <c r="B42" s="314"/>
      <c r="D42" s="63"/>
      <c r="E42" s="315"/>
      <c r="F42" s="316"/>
      <c r="G42" s="342"/>
      <c r="H42" s="316"/>
      <c r="I42" s="303"/>
      <c r="J42" s="303"/>
      <c r="K42" s="303"/>
      <c r="L42" s="303"/>
      <c r="M42" s="303"/>
      <c r="N42" s="269"/>
      <c r="O42" s="269"/>
      <c r="P42" s="303"/>
      <c r="Q42" s="305"/>
      <c r="R42" s="303"/>
      <c r="S42" s="305"/>
      <c r="T42" s="303"/>
      <c r="U42" s="332"/>
      <c r="V42" s="303"/>
      <c r="W42" s="305"/>
      <c r="X42" s="303"/>
      <c r="Y42" s="269"/>
      <c r="Z42" s="303"/>
      <c r="AA42" s="269"/>
    </row>
    <row r="43" spans="1:27" ht="12" customHeight="1">
      <c r="A43" s="310" t="s">
        <v>189</v>
      </c>
      <c r="B43" s="311" t="s">
        <v>237</v>
      </c>
      <c r="C43" s="312"/>
      <c r="D43" s="313"/>
      <c r="E43" s="301" t="s">
        <v>186</v>
      </c>
      <c r="F43" s="335" t="s">
        <v>41</v>
      </c>
      <c r="G43" s="335" t="s">
        <v>41</v>
      </c>
      <c r="H43" s="335" t="s">
        <v>41</v>
      </c>
      <c r="I43" s="303">
        <v>13436</v>
      </c>
      <c r="J43" s="303"/>
      <c r="K43" s="303">
        <v>1013</v>
      </c>
      <c r="L43" s="303"/>
      <c r="M43" s="303">
        <f>I43+K43</f>
        <v>14449</v>
      </c>
      <c r="N43" s="308">
        <v>1.31</v>
      </c>
      <c r="O43" s="331" t="s">
        <v>191</v>
      </c>
      <c r="P43" s="303">
        <v>17340</v>
      </c>
      <c r="Q43" s="305"/>
      <c r="R43" s="303">
        <v>17755</v>
      </c>
      <c r="S43" s="305"/>
      <c r="T43" s="303">
        <v>16396</v>
      </c>
      <c r="U43" s="269"/>
      <c r="V43" s="303">
        <v>16430</v>
      </c>
      <c r="W43" s="305"/>
      <c r="X43" s="303">
        <v>14928</v>
      </c>
      <c r="Y43" s="308">
        <v>1.3433815648445873</v>
      </c>
      <c r="Z43" s="303">
        <v>14653</v>
      </c>
      <c r="AA43" s="308">
        <v>1.3127004708933325</v>
      </c>
    </row>
    <row r="44" spans="1:27" ht="12" customHeight="1">
      <c r="A44" s="310"/>
      <c r="B44" s="311"/>
      <c r="C44" s="312"/>
      <c r="D44" s="313"/>
      <c r="E44" s="301" t="s">
        <v>188</v>
      </c>
      <c r="F44" s="335" t="s">
        <v>41</v>
      </c>
      <c r="G44" s="335" t="s">
        <v>41</v>
      </c>
      <c r="H44" s="335" t="s">
        <v>41</v>
      </c>
      <c r="I44" s="303">
        <f>I45-I43</f>
        <v>4249</v>
      </c>
      <c r="J44" s="303"/>
      <c r="K44" s="303">
        <f>K45-K43</f>
        <v>247</v>
      </c>
      <c r="L44" s="303"/>
      <c r="M44" s="303">
        <f>I44+K44</f>
        <v>4496</v>
      </c>
      <c r="N44" s="308"/>
      <c r="O44" s="331"/>
      <c r="P44" s="303">
        <v>6518</v>
      </c>
      <c r="Q44" s="305">
        <v>1.38</v>
      </c>
      <c r="R44" s="303">
        <v>6019</v>
      </c>
      <c r="S44" s="305">
        <v>1.34</v>
      </c>
      <c r="T44" s="303">
        <v>5986</v>
      </c>
      <c r="U44" s="332">
        <v>1.365089046108807</v>
      </c>
      <c r="V44" s="303">
        <v>6027</v>
      </c>
      <c r="W44" s="305">
        <v>1.3668289713937918</v>
      </c>
      <c r="X44" s="303">
        <v>5126</v>
      </c>
      <c r="Y44" s="308"/>
      <c r="Z44" s="303">
        <v>4582</v>
      </c>
      <c r="AA44" s="308"/>
    </row>
    <row r="45" spans="1:27" ht="12" customHeight="1">
      <c r="A45" s="310"/>
      <c r="B45" s="311"/>
      <c r="C45" s="312"/>
      <c r="D45" s="313"/>
      <c r="E45" s="301" t="s">
        <v>32</v>
      </c>
      <c r="F45" s="335" t="s">
        <v>41</v>
      </c>
      <c r="G45" s="335" t="s">
        <v>41</v>
      </c>
      <c r="H45" s="335" t="s">
        <v>41</v>
      </c>
      <c r="I45" s="303">
        <v>17685</v>
      </c>
      <c r="J45" s="303"/>
      <c r="K45" s="303">
        <v>1260</v>
      </c>
      <c r="L45" s="303"/>
      <c r="M45" s="303">
        <f>I45+K45</f>
        <v>18945</v>
      </c>
      <c r="N45" s="308"/>
      <c r="O45" s="331"/>
      <c r="P45" s="303">
        <v>23858</v>
      </c>
      <c r="Q45" s="305"/>
      <c r="R45" s="303">
        <v>23774</v>
      </c>
      <c r="S45" s="305"/>
      <c r="T45" s="303">
        <v>22382</v>
      </c>
      <c r="U45" s="332"/>
      <c r="V45" s="303">
        <v>22457</v>
      </c>
      <c r="W45" s="305"/>
      <c r="X45" s="303">
        <v>20054</v>
      </c>
      <c r="Y45" s="308"/>
      <c r="Z45" s="303">
        <v>19235</v>
      </c>
      <c r="AA45" s="308"/>
    </row>
    <row r="46" spans="1:27" ht="4.5" customHeight="1">
      <c r="A46" s="337"/>
      <c r="B46" s="314"/>
      <c r="D46" s="63"/>
      <c r="E46" s="301"/>
      <c r="F46" s="343"/>
      <c r="G46" s="343"/>
      <c r="H46" s="343"/>
      <c r="I46" s="303"/>
      <c r="J46" s="303"/>
      <c r="K46" s="303"/>
      <c r="L46" s="303"/>
      <c r="M46" s="303"/>
      <c r="N46" s="269"/>
      <c r="O46" s="269"/>
      <c r="P46" s="303"/>
      <c r="Q46" s="305"/>
      <c r="R46" s="303"/>
      <c r="S46" s="305"/>
      <c r="T46" s="303"/>
      <c r="U46" s="332"/>
      <c r="V46" s="303"/>
      <c r="W46" s="305"/>
      <c r="X46" s="303"/>
      <c r="Y46" s="269"/>
      <c r="Z46" s="303"/>
      <c r="AA46" s="269"/>
    </row>
    <row r="47" spans="1:27" ht="12" customHeight="1">
      <c r="A47" s="310" t="s">
        <v>238</v>
      </c>
      <c r="B47" s="339" t="s">
        <v>239</v>
      </c>
      <c r="C47" s="340"/>
      <c r="D47" s="341"/>
      <c r="E47" s="301" t="s">
        <v>186</v>
      </c>
      <c r="F47" s="335" t="s">
        <v>41</v>
      </c>
      <c r="G47" s="335" t="s">
        <v>41</v>
      </c>
      <c r="H47" s="335" t="s">
        <v>41</v>
      </c>
      <c r="I47" s="303">
        <v>5069</v>
      </c>
      <c r="J47" s="303"/>
      <c r="K47" s="303">
        <v>451</v>
      </c>
      <c r="L47" s="303"/>
      <c r="M47" s="303">
        <f>I47+K47</f>
        <v>5520</v>
      </c>
      <c r="N47" s="308">
        <v>1.18</v>
      </c>
      <c r="O47" s="331" t="s">
        <v>194</v>
      </c>
      <c r="P47" s="303">
        <v>4255</v>
      </c>
      <c r="Q47" s="305"/>
      <c r="R47" s="303">
        <v>4978</v>
      </c>
      <c r="S47" s="305"/>
      <c r="T47" s="303">
        <v>5480</v>
      </c>
      <c r="U47" s="269"/>
      <c r="V47" s="303">
        <v>5294</v>
      </c>
      <c r="W47" s="305"/>
      <c r="X47" s="303">
        <v>6109</v>
      </c>
      <c r="Y47" s="308">
        <v>1.1944671795711246</v>
      </c>
      <c r="Z47" s="303">
        <v>6242</v>
      </c>
      <c r="AA47" s="308">
        <v>1.1787888497276513</v>
      </c>
    </row>
    <row r="48" spans="1:27" ht="12" customHeight="1">
      <c r="A48" s="310"/>
      <c r="B48" s="339"/>
      <c r="C48" s="340"/>
      <c r="D48" s="341"/>
      <c r="E48" s="301" t="s">
        <v>188</v>
      </c>
      <c r="F48" s="335" t="s">
        <v>41</v>
      </c>
      <c r="G48" s="335" t="s">
        <v>41</v>
      </c>
      <c r="H48" s="335" t="s">
        <v>41</v>
      </c>
      <c r="I48" s="303">
        <f>I49-I47</f>
        <v>929</v>
      </c>
      <c r="J48" s="303"/>
      <c r="K48" s="303">
        <f>K49-K47</f>
        <v>47</v>
      </c>
      <c r="L48" s="303"/>
      <c r="M48" s="303">
        <f>I48+K48</f>
        <v>976</v>
      </c>
      <c r="N48" s="308"/>
      <c r="O48" s="331"/>
      <c r="P48" s="303">
        <v>761</v>
      </c>
      <c r="Q48" s="305">
        <v>1.18</v>
      </c>
      <c r="R48" s="303">
        <v>906</v>
      </c>
      <c r="S48" s="305">
        <v>1.18</v>
      </c>
      <c r="T48" s="303">
        <v>922</v>
      </c>
      <c r="U48" s="332">
        <v>1.1682481751824818</v>
      </c>
      <c r="V48" s="303">
        <v>1012</v>
      </c>
      <c r="W48" s="305">
        <v>1.1911598035511901</v>
      </c>
      <c r="X48" s="303">
        <v>1188</v>
      </c>
      <c r="Y48" s="308"/>
      <c r="Z48" s="303">
        <v>1116</v>
      </c>
      <c r="AA48" s="308"/>
    </row>
    <row r="49" spans="1:27" ht="12" customHeight="1">
      <c r="A49" s="310"/>
      <c r="B49" s="339"/>
      <c r="C49" s="340"/>
      <c r="D49" s="341"/>
      <c r="E49" s="301" t="s">
        <v>32</v>
      </c>
      <c r="F49" s="335" t="s">
        <v>41</v>
      </c>
      <c r="G49" s="335" t="s">
        <v>41</v>
      </c>
      <c r="H49" s="335" t="s">
        <v>41</v>
      </c>
      <c r="I49" s="303">
        <v>5998</v>
      </c>
      <c r="J49" s="303"/>
      <c r="K49" s="303">
        <v>498</v>
      </c>
      <c r="L49" s="303"/>
      <c r="M49" s="303">
        <f>I49+K49</f>
        <v>6496</v>
      </c>
      <c r="N49" s="308"/>
      <c r="O49" s="331"/>
      <c r="P49" s="303">
        <v>5016</v>
      </c>
      <c r="Q49" s="305"/>
      <c r="R49" s="303">
        <v>5884</v>
      </c>
      <c r="S49" s="305"/>
      <c r="T49" s="303">
        <v>6402</v>
      </c>
      <c r="U49" s="332"/>
      <c r="V49" s="303">
        <v>6306</v>
      </c>
      <c r="W49" s="305"/>
      <c r="X49" s="303">
        <v>7297</v>
      </c>
      <c r="Y49" s="308"/>
      <c r="Z49" s="303">
        <v>7358</v>
      </c>
      <c r="AA49" s="308"/>
    </row>
    <row r="50" spans="1:27" ht="4.5" customHeight="1">
      <c r="B50" s="314"/>
      <c r="D50" s="63"/>
      <c r="E50" s="315"/>
      <c r="F50" s="316"/>
      <c r="G50" s="316"/>
      <c r="H50" s="316"/>
      <c r="I50" s="303"/>
      <c r="J50" s="303"/>
      <c r="K50" s="303"/>
      <c r="L50" s="303"/>
      <c r="M50" s="303"/>
      <c r="N50" s="269"/>
      <c r="O50" s="269"/>
      <c r="P50" s="303"/>
      <c r="Q50" s="305"/>
      <c r="R50" s="303"/>
      <c r="S50" s="305"/>
      <c r="T50" s="303"/>
      <c r="U50" s="332"/>
      <c r="V50" s="303"/>
      <c r="W50" s="305"/>
      <c r="X50" s="303"/>
      <c r="Y50" s="269"/>
      <c r="Z50" s="303"/>
      <c r="AA50" s="269"/>
    </row>
    <row r="51" spans="1:27" ht="12" customHeight="1">
      <c r="A51" s="310" t="s">
        <v>189</v>
      </c>
      <c r="B51" s="339" t="s">
        <v>240</v>
      </c>
      <c r="C51" s="340"/>
      <c r="D51" s="341"/>
      <c r="E51" s="301" t="s">
        <v>186</v>
      </c>
      <c r="F51" s="335" t="s">
        <v>41</v>
      </c>
      <c r="G51" s="335" t="s">
        <v>41</v>
      </c>
      <c r="H51" s="335" t="s">
        <v>41</v>
      </c>
      <c r="I51" s="303">
        <v>4066</v>
      </c>
      <c r="J51" s="303"/>
      <c r="K51" s="303">
        <v>299</v>
      </c>
      <c r="L51" s="303"/>
      <c r="M51" s="303">
        <f>I51+K51</f>
        <v>4365</v>
      </c>
      <c r="N51" s="308">
        <v>1.1599999999999999</v>
      </c>
      <c r="O51" s="331" t="s">
        <v>197</v>
      </c>
      <c r="P51" s="303">
        <v>4690</v>
      </c>
      <c r="Q51" s="305"/>
      <c r="R51" s="303">
        <v>5565</v>
      </c>
      <c r="S51" s="305"/>
      <c r="T51" s="303">
        <v>5781</v>
      </c>
      <c r="U51" s="269"/>
      <c r="V51" s="303">
        <v>6217</v>
      </c>
      <c r="W51" s="305"/>
      <c r="X51" s="303">
        <v>5468</v>
      </c>
      <c r="Y51" s="308">
        <v>1.2077542062911486</v>
      </c>
      <c r="Z51" s="303">
        <v>4775</v>
      </c>
      <c r="AA51" s="308">
        <v>1.1956020942408376</v>
      </c>
    </row>
    <row r="52" spans="1:27" ht="12" customHeight="1">
      <c r="A52" s="310"/>
      <c r="B52" s="339"/>
      <c r="C52" s="340"/>
      <c r="D52" s="341"/>
      <c r="E52" s="301" t="s">
        <v>188</v>
      </c>
      <c r="F52" s="335" t="s">
        <v>41</v>
      </c>
      <c r="G52" s="335" t="s">
        <v>41</v>
      </c>
      <c r="H52" s="335" t="s">
        <v>41</v>
      </c>
      <c r="I52" s="303">
        <f>I53-I51</f>
        <v>689</v>
      </c>
      <c r="J52" s="303"/>
      <c r="K52" s="303">
        <f>K53-K51</f>
        <v>30</v>
      </c>
      <c r="L52" s="303"/>
      <c r="M52" s="303">
        <f>I52+K52</f>
        <v>719</v>
      </c>
      <c r="N52" s="308"/>
      <c r="O52" s="331"/>
      <c r="P52" s="303">
        <v>1076</v>
      </c>
      <c r="Q52" s="305">
        <v>1.23</v>
      </c>
      <c r="R52" s="303">
        <v>1183</v>
      </c>
      <c r="S52" s="305">
        <v>1.21</v>
      </c>
      <c r="T52" s="303">
        <v>1159</v>
      </c>
      <c r="U52" s="332">
        <v>1.2004843452689846</v>
      </c>
      <c r="V52" s="303">
        <v>1325</v>
      </c>
      <c r="W52" s="305">
        <v>1.2131253015924079</v>
      </c>
      <c r="X52" s="303">
        <v>1136</v>
      </c>
      <c r="Y52" s="308"/>
      <c r="Z52" s="303">
        <v>934</v>
      </c>
      <c r="AA52" s="308"/>
    </row>
    <row r="53" spans="1:27" ht="12" customHeight="1">
      <c r="A53" s="310"/>
      <c r="B53" s="339"/>
      <c r="C53" s="340"/>
      <c r="D53" s="341"/>
      <c r="E53" s="301" t="s">
        <v>32</v>
      </c>
      <c r="F53" s="335" t="s">
        <v>41</v>
      </c>
      <c r="G53" s="335" t="s">
        <v>41</v>
      </c>
      <c r="H53" s="335" t="s">
        <v>41</v>
      </c>
      <c r="I53" s="303">
        <v>4755</v>
      </c>
      <c r="J53" s="303"/>
      <c r="K53" s="303">
        <v>329</v>
      </c>
      <c r="L53" s="303"/>
      <c r="M53" s="303">
        <f>I53+K53</f>
        <v>5084</v>
      </c>
      <c r="N53" s="308"/>
      <c r="O53" s="331"/>
      <c r="P53" s="303">
        <v>5766</v>
      </c>
      <c r="Q53" s="305"/>
      <c r="R53" s="303">
        <v>6748</v>
      </c>
      <c r="S53" s="305"/>
      <c r="T53" s="303">
        <v>6940</v>
      </c>
      <c r="U53" s="332"/>
      <c r="V53" s="303">
        <v>7542</v>
      </c>
      <c r="W53" s="305"/>
      <c r="X53" s="303">
        <v>6604</v>
      </c>
      <c r="Y53" s="308"/>
      <c r="Z53" s="303">
        <v>5709</v>
      </c>
      <c r="AA53" s="308"/>
    </row>
    <row r="54" spans="1:27" ht="4.5" customHeight="1">
      <c r="B54" s="314"/>
      <c r="D54" s="63"/>
      <c r="E54" s="315"/>
      <c r="F54" s="316"/>
      <c r="G54" s="316"/>
      <c r="H54" s="316"/>
      <c r="I54" s="303"/>
      <c r="J54" s="303"/>
      <c r="K54" s="303"/>
      <c r="L54" s="303"/>
      <c r="M54" s="303"/>
      <c r="N54" s="269"/>
      <c r="O54" s="269"/>
      <c r="P54" s="303"/>
      <c r="Q54" s="305"/>
      <c r="R54" s="303"/>
      <c r="S54" s="305"/>
      <c r="T54" s="303"/>
      <c r="U54" s="332"/>
      <c r="V54" s="303"/>
      <c r="W54" s="305"/>
      <c r="X54" s="303"/>
      <c r="Y54" s="269"/>
      <c r="Z54" s="303"/>
      <c r="AA54" s="269"/>
    </row>
    <row r="55" spans="1:27" ht="12" customHeight="1">
      <c r="A55" s="310" t="s">
        <v>241</v>
      </c>
      <c r="B55" s="339" t="s">
        <v>242</v>
      </c>
      <c r="C55" s="340"/>
      <c r="D55" s="341"/>
      <c r="E55" s="301" t="s">
        <v>186</v>
      </c>
      <c r="F55" s="335" t="s">
        <v>41</v>
      </c>
      <c r="G55" s="335" t="s">
        <v>41</v>
      </c>
      <c r="H55" s="335" t="s">
        <v>41</v>
      </c>
      <c r="I55" s="303">
        <v>11192</v>
      </c>
      <c r="J55" s="303"/>
      <c r="K55" s="303">
        <v>1525</v>
      </c>
      <c r="L55" s="303"/>
      <c r="M55" s="303">
        <f>I55+K55</f>
        <v>12717</v>
      </c>
      <c r="N55" s="308">
        <v>1.27</v>
      </c>
      <c r="O55" s="331" t="s">
        <v>187</v>
      </c>
      <c r="P55" s="303">
        <v>11050</v>
      </c>
      <c r="Q55" s="305"/>
      <c r="R55" s="303">
        <v>11751</v>
      </c>
      <c r="S55" s="305"/>
      <c r="T55" s="303">
        <v>12254</v>
      </c>
      <c r="U55" s="269"/>
      <c r="V55" s="303">
        <v>12952</v>
      </c>
      <c r="W55" s="305"/>
      <c r="X55" s="303">
        <v>14035</v>
      </c>
      <c r="Y55" s="308">
        <v>1.2826505165657285</v>
      </c>
      <c r="Z55" s="303">
        <v>13189</v>
      </c>
      <c r="AA55" s="308">
        <v>1.2842520282053227</v>
      </c>
    </row>
    <row r="56" spans="1:27" ht="12" customHeight="1">
      <c r="A56" s="310"/>
      <c r="B56" s="339"/>
      <c r="C56" s="340"/>
      <c r="D56" s="341"/>
      <c r="E56" s="301" t="s">
        <v>188</v>
      </c>
      <c r="F56" s="335" t="s">
        <v>41</v>
      </c>
      <c r="G56" s="335" t="s">
        <v>41</v>
      </c>
      <c r="H56" s="335" t="s">
        <v>41</v>
      </c>
      <c r="I56" s="303">
        <f>I57-I55</f>
        <v>2893</v>
      </c>
      <c r="J56" s="303"/>
      <c r="K56" s="303">
        <f>K57-K55</f>
        <v>486</v>
      </c>
      <c r="L56" s="303"/>
      <c r="M56" s="303">
        <f>I56+K56</f>
        <v>3379</v>
      </c>
      <c r="N56" s="308"/>
      <c r="O56" s="331"/>
      <c r="P56" s="303">
        <v>2987</v>
      </c>
      <c r="Q56" s="305">
        <v>1.27</v>
      </c>
      <c r="R56" s="303">
        <v>3157</v>
      </c>
      <c r="S56" s="305">
        <v>1.27</v>
      </c>
      <c r="T56" s="303">
        <v>3340</v>
      </c>
      <c r="U56" s="332">
        <v>1.2725640607148687</v>
      </c>
      <c r="V56" s="303">
        <v>3390</v>
      </c>
      <c r="W56" s="305">
        <v>1.2617356392835084</v>
      </c>
      <c r="X56" s="303">
        <v>3967</v>
      </c>
      <c r="Y56" s="308"/>
      <c r="Z56" s="303">
        <v>3749</v>
      </c>
      <c r="AA56" s="308"/>
    </row>
    <row r="57" spans="1:27" ht="12" customHeight="1">
      <c r="A57" s="310"/>
      <c r="B57" s="339"/>
      <c r="C57" s="340"/>
      <c r="D57" s="341"/>
      <c r="E57" s="301" t="s">
        <v>32</v>
      </c>
      <c r="F57" s="335" t="s">
        <v>41</v>
      </c>
      <c r="G57" s="335" t="s">
        <v>41</v>
      </c>
      <c r="H57" s="335" t="s">
        <v>41</v>
      </c>
      <c r="I57" s="303">
        <v>14085</v>
      </c>
      <c r="J57" s="303"/>
      <c r="K57" s="303">
        <v>2011</v>
      </c>
      <c r="L57" s="303"/>
      <c r="M57" s="303">
        <f>I57+K57</f>
        <v>16096</v>
      </c>
      <c r="N57" s="308"/>
      <c r="O57" s="331"/>
      <c r="P57" s="303">
        <v>14037</v>
      </c>
      <c r="Q57" s="305"/>
      <c r="R57" s="303">
        <v>14908</v>
      </c>
      <c r="S57" s="305"/>
      <c r="T57" s="303">
        <v>15594</v>
      </c>
      <c r="U57" s="332"/>
      <c r="V57" s="303">
        <v>16342</v>
      </c>
      <c r="W57" s="305"/>
      <c r="X57" s="303">
        <v>18002</v>
      </c>
      <c r="Y57" s="308"/>
      <c r="Z57" s="303">
        <v>16938</v>
      </c>
      <c r="AA57" s="308"/>
    </row>
    <row r="58" spans="1:27" ht="4.5" customHeight="1">
      <c r="A58" s="310" t="s">
        <v>243</v>
      </c>
      <c r="B58" s="314"/>
      <c r="D58" s="63"/>
      <c r="E58" s="315"/>
      <c r="F58" s="316"/>
      <c r="G58" s="316"/>
      <c r="H58" s="316"/>
      <c r="I58" s="303"/>
      <c r="J58" s="303"/>
      <c r="K58" s="303"/>
      <c r="L58" s="303"/>
      <c r="M58" s="303"/>
      <c r="N58" s="269"/>
      <c r="O58" s="269"/>
      <c r="P58" s="303"/>
      <c r="Q58" s="305"/>
      <c r="R58" s="303"/>
      <c r="S58" s="305"/>
      <c r="T58" s="303"/>
      <c r="U58" s="332"/>
      <c r="V58" s="317"/>
      <c r="W58" s="305"/>
      <c r="X58" s="303"/>
      <c r="Y58" s="269"/>
      <c r="Z58" s="303"/>
      <c r="AA58" s="269"/>
    </row>
    <row r="59" spans="1:27" ht="12" customHeight="1">
      <c r="A59" s="310"/>
      <c r="B59" s="339" t="s">
        <v>244</v>
      </c>
      <c r="C59" s="340"/>
      <c r="D59" s="341"/>
      <c r="E59" s="301" t="s">
        <v>186</v>
      </c>
      <c r="F59" s="335" t="s">
        <v>41</v>
      </c>
      <c r="G59" s="335" t="s">
        <v>41</v>
      </c>
      <c r="H59" s="335" t="s">
        <v>41</v>
      </c>
      <c r="I59" s="303">
        <v>6146</v>
      </c>
      <c r="J59" s="303"/>
      <c r="K59" s="303">
        <v>1552</v>
      </c>
      <c r="L59" s="303"/>
      <c r="M59" s="303">
        <f>I59+K59</f>
        <v>7698</v>
      </c>
      <c r="N59" s="308">
        <v>1.2</v>
      </c>
      <c r="O59" s="331" t="s">
        <v>194</v>
      </c>
      <c r="P59" s="303">
        <v>2706</v>
      </c>
      <c r="Q59" s="305"/>
      <c r="R59" s="303">
        <v>4382</v>
      </c>
      <c r="S59" s="305"/>
      <c r="T59" s="303">
        <v>5631</v>
      </c>
      <c r="U59" s="269"/>
      <c r="V59" s="344">
        <v>5234</v>
      </c>
      <c r="W59" s="305"/>
      <c r="X59" s="303">
        <v>5979</v>
      </c>
      <c r="Y59" s="308">
        <v>1.2117410938283995</v>
      </c>
      <c r="Z59" s="303">
        <v>10592</v>
      </c>
      <c r="AA59" s="308">
        <v>1.2207326283987916</v>
      </c>
    </row>
    <row r="60" spans="1:27" ht="12" customHeight="1">
      <c r="A60" s="310"/>
      <c r="B60" s="339"/>
      <c r="C60" s="340"/>
      <c r="D60" s="341"/>
      <c r="E60" s="301" t="s">
        <v>188</v>
      </c>
      <c r="F60" s="335" t="s">
        <v>41</v>
      </c>
      <c r="G60" s="335" t="s">
        <v>41</v>
      </c>
      <c r="H60" s="335" t="s">
        <v>41</v>
      </c>
      <c r="I60" s="303">
        <f>I61-I59</f>
        <v>1186</v>
      </c>
      <c r="J60" s="303"/>
      <c r="K60" s="303">
        <f>K61-K59</f>
        <v>316</v>
      </c>
      <c r="L60" s="303"/>
      <c r="M60" s="303">
        <f>I60+K60</f>
        <v>1502</v>
      </c>
      <c r="N60" s="308"/>
      <c r="O60" s="331"/>
      <c r="P60" s="303">
        <v>579</v>
      </c>
      <c r="Q60" s="305">
        <v>1.21</v>
      </c>
      <c r="R60" s="303">
        <v>748</v>
      </c>
      <c r="S60" s="305">
        <v>1.17</v>
      </c>
      <c r="T60" s="303">
        <v>886</v>
      </c>
      <c r="U60" s="332">
        <v>1.1573432782809447</v>
      </c>
      <c r="V60" s="344">
        <v>1092</v>
      </c>
      <c r="W60" s="305">
        <v>1.2086358425678259</v>
      </c>
      <c r="X60" s="303">
        <v>1266</v>
      </c>
      <c r="Y60" s="308"/>
      <c r="Z60" s="303">
        <v>2338</v>
      </c>
      <c r="AA60" s="308"/>
    </row>
    <row r="61" spans="1:27" ht="12" customHeight="1">
      <c r="A61" s="310"/>
      <c r="B61" s="339"/>
      <c r="C61" s="340"/>
      <c r="D61" s="341"/>
      <c r="E61" s="301" t="s">
        <v>32</v>
      </c>
      <c r="F61" s="335" t="s">
        <v>41</v>
      </c>
      <c r="G61" s="335" t="s">
        <v>41</v>
      </c>
      <c r="H61" s="335" t="s">
        <v>41</v>
      </c>
      <c r="I61" s="303">
        <v>7332</v>
      </c>
      <c r="J61" s="303"/>
      <c r="K61" s="303">
        <v>1868</v>
      </c>
      <c r="L61" s="303"/>
      <c r="M61" s="303">
        <f>I61+K61</f>
        <v>9200</v>
      </c>
      <c r="N61" s="308"/>
      <c r="O61" s="331"/>
      <c r="P61" s="303">
        <v>3285</v>
      </c>
      <c r="Q61" s="305"/>
      <c r="R61" s="303">
        <v>5130</v>
      </c>
      <c r="S61" s="305"/>
      <c r="T61" s="303">
        <v>6517</v>
      </c>
      <c r="U61" s="332"/>
      <c r="V61" s="344">
        <v>6326</v>
      </c>
      <c r="W61" s="305"/>
      <c r="X61" s="303">
        <v>7245</v>
      </c>
      <c r="Y61" s="308"/>
      <c r="Z61" s="303">
        <v>12930</v>
      </c>
      <c r="AA61" s="308"/>
    </row>
    <row r="62" spans="1:27" ht="4.5" customHeight="1">
      <c r="A62" s="310"/>
      <c r="B62" s="345"/>
      <c r="C62" s="338"/>
      <c r="D62" s="346"/>
      <c r="E62" s="301"/>
      <c r="F62" s="335"/>
      <c r="G62" s="335"/>
      <c r="H62" s="335"/>
      <c r="I62" s="303"/>
      <c r="J62" s="303"/>
      <c r="K62" s="303"/>
      <c r="L62" s="303"/>
      <c r="M62" s="303"/>
      <c r="N62" s="332"/>
      <c r="O62" s="269"/>
      <c r="P62" s="303"/>
      <c r="Q62" s="305"/>
      <c r="R62" s="303"/>
      <c r="S62" s="305"/>
      <c r="T62" s="303"/>
      <c r="U62" s="332"/>
      <c r="V62" s="317"/>
      <c r="W62" s="305"/>
      <c r="X62" s="303"/>
      <c r="Y62" s="332"/>
      <c r="Z62" s="303"/>
      <c r="AA62" s="332"/>
    </row>
    <row r="63" spans="1:27" ht="12" customHeight="1">
      <c r="A63" s="310" t="s">
        <v>245</v>
      </c>
      <c r="B63" s="339" t="s">
        <v>246</v>
      </c>
      <c r="C63" s="340"/>
      <c r="D63" s="341"/>
      <c r="E63" s="301" t="s">
        <v>186</v>
      </c>
      <c r="F63" s="335" t="s">
        <v>41</v>
      </c>
      <c r="G63" s="335" t="s">
        <v>41</v>
      </c>
      <c r="H63" s="335" t="s">
        <v>41</v>
      </c>
      <c r="I63" s="303">
        <v>8564</v>
      </c>
      <c r="J63" s="303"/>
      <c r="K63" s="303">
        <v>704</v>
      </c>
      <c r="L63" s="303"/>
      <c r="M63" s="303">
        <f>I63+K63</f>
        <v>9268</v>
      </c>
      <c r="N63" s="308">
        <v>1.24</v>
      </c>
      <c r="O63" s="331" t="s">
        <v>197</v>
      </c>
      <c r="P63" s="303">
        <v>10385</v>
      </c>
      <c r="Q63" s="305"/>
      <c r="R63" s="303">
        <v>11689</v>
      </c>
      <c r="S63" s="305"/>
      <c r="T63" s="303">
        <v>11370</v>
      </c>
      <c r="U63" s="332"/>
      <c r="V63" s="303">
        <v>11067</v>
      </c>
      <c r="W63" s="305"/>
      <c r="X63" s="303">
        <v>8355</v>
      </c>
      <c r="Y63" s="308">
        <v>1.2806702573309396</v>
      </c>
      <c r="Z63" s="303">
        <v>8093</v>
      </c>
      <c r="AA63" s="308">
        <v>1.2578771778079822</v>
      </c>
    </row>
    <row r="64" spans="1:27" ht="12" customHeight="1">
      <c r="A64" s="310"/>
      <c r="B64" s="339"/>
      <c r="C64" s="340"/>
      <c r="D64" s="341"/>
      <c r="E64" s="301" t="s">
        <v>188</v>
      </c>
      <c r="F64" s="335" t="s">
        <v>41</v>
      </c>
      <c r="G64" s="335" t="s">
        <v>41</v>
      </c>
      <c r="H64" s="335" t="s">
        <v>41</v>
      </c>
      <c r="I64" s="303">
        <f>I65-I63</f>
        <v>2080</v>
      </c>
      <c r="J64" s="303"/>
      <c r="K64" s="303">
        <f>K65-K63</f>
        <v>132</v>
      </c>
      <c r="L64" s="303"/>
      <c r="M64" s="303">
        <f>I64+K64</f>
        <v>2212</v>
      </c>
      <c r="N64" s="308"/>
      <c r="O64" s="331"/>
      <c r="P64" s="303">
        <v>2775</v>
      </c>
      <c r="Q64" s="305">
        <v>1.27</v>
      </c>
      <c r="R64" s="303">
        <v>3178</v>
      </c>
      <c r="S64" s="305">
        <v>1.27</v>
      </c>
      <c r="T64" s="303">
        <v>3289</v>
      </c>
      <c r="U64" s="332">
        <v>1.2892700087950748</v>
      </c>
      <c r="V64" s="303">
        <v>3004</v>
      </c>
      <c r="W64" s="305">
        <v>1.271437607300985</v>
      </c>
      <c r="X64" s="303">
        <v>2345</v>
      </c>
      <c r="Y64" s="308"/>
      <c r="Z64" s="303">
        <v>2087</v>
      </c>
      <c r="AA64" s="308"/>
    </row>
    <row r="65" spans="1:27" ht="12" customHeight="1">
      <c r="A65" s="310"/>
      <c r="B65" s="339"/>
      <c r="C65" s="340"/>
      <c r="D65" s="341"/>
      <c r="E65" s="301" t="s">
        <v>32</v>
      </c>
      <c r="F65" s="335" t="s">
        <v>41</v>
      </c>
      <c r="G65" s="335" t="s">
        <v>41</v>
      </c>
      <c r="H65" s="335" t="s">
        <v>41</v>
      </c>
      <c r="I65" s="303">
        <v>10644</v>
      </c>
      <c r="J65" s="303"/>
      <c r="K65" s="303">
        <v>836</v>
      </c>
      <c r="L65" s="303"/>
      <c r="M65" s="303">
        <f>I65+K65</f>
        <v>11480</v>
      </c>
      <c r="N65" s="308"/>
      <c r="O65" s="331"/>
      <c r="P65" s="303">
        <v>13160</v>
      </c>
      <c r="Q65" s="305"/>
      <c r="R65" s="303">
        <v>14867</v>
      </c>
      <c r="S65" s="305"/>
      <c r="T65" s="303">
        <v>14659</v>
      </c>
      <c r="U65" s="332"/>
      <c r="V65" s="303">
        <v>14071</v>
      </c>
      <c r="W65" s="305"/>
      <c r="X65" s="303">
        <v>10700</v>
      </c>
      <c r="Y65" s="308"/>
      <c r="Z65" s="303">
        <v>10180</v>
      </c>
      <c r="AA65" s="308"/>
    </row>
    <row r="66" spans="1:27" ht="4.5" customHeight="1">
      <c r="B66" s="314"/>
      <c r="D66" s="63"/>
      <c r="E66" s="315"/>
      <c r="F66" s="316"/>
      <c r="G66" s="316"/>
      <c r="H66" s="316"/>
      <c r="I66" s="303"/>
      <c r="J66" s="303"/>
      <c r="K66" s="303"/>
      <c r="L66" s="303"/>
      <c r="M66" s="303"/>
      <c r="N66" s="269"/>
      <c r="O66" s="269"/>
      <c r="P66" s="303"/>
      <c r="Q66" s="305"/>
      <c r="R66" s="303"/>
      <c r="S66" s="305"/>
      <c r="T66" s="303"/>
      <c r="U66" s="332"/>
      <c r="V66" s="303"/>
      <c r="W66" s="305"/>
      <c r="X66" s="303"/>
      <c r="Y66" s="269"/>
      <c r="Z66" s="303"/>
      <c r="AA66" s="269"/>
    </row>
    <row r="67" spans="1:27" ht="12" customHeight="1">
      <c r="A67" s="310" t="s">
        <v>189</v>
      </c>
      <c r="B67" s="339" t="s">
        <v>247</v>
      </c>
      <c r="C67" s="340"/>
      <c r="D67" s="341"/>
      <c r="E67" s="301" t="s">
        <v>186</v>
      </c>
      <c r="F67" s="335" t="s">
        <v>41</v>
      </c>
      <c r="G67" s="335" t="s">
        <v>41</v>
      </c>
      <c r="H67" s="335" t="s">
        <v>41</v>
      </c>
      <c r="I67" s="303">
        <v>2762</v>
      </c>
      <c r="J67" s="303"/>
      <c r="K67" s="303">
        <v>187</v>
      </c>
      <c r="L67" s="303"/>
      <c r="M67" s="303">
        <f>I67+K67</f>
        <v>2949</v>
      </c>
      <c r="N67" s="308">
        <v>1.33</v>
      </c>
      <c r="O67" s="331" t="s">
        <v>194</v>
      </c>
      <c r="P67" s="303">
        <v>1952</v>
      </c>
      <c r="Q67" s="305"/>
      <c r="R67" s="303">
        <v>2210</v>
      </c>
      <c r="S67" s="305"/>
      <c r="T67" s="303">
        <v>2690</v>
      </c>
      <c r="U67" s="269"/>
      <c r="V67" s="303">
        <v>2262</v>
      </c>
      <c r="W67" s="305"/>
      <c r="X67" s="303">
        <v>2281</v>
      </c>
      <c r="Y67" s="308">
        <v>1.2753178430512933</v>
      </c>
      <c r="Z67" s="303">
        <v>1773</v>
      </c>
      <c r="AA67" s="308">
        <v>1.2650874224478286</v>
      </c>
    </row>
    <row r="68" spans="1:27" ht="12" customHeight="1">
      <c r="A68" s="310"/>
      <c r="B68" s="339"/>
      <c r="C68" s="340"/>
      <c r="D68" s="341"/>
      <c r="E68" s="301" t="s">
        <v>188</v>
      </c>
      <c r="F68" s="335" t="s">
        <v>41</v>
      </c>
      <c r="G68" s="335" t="s">
        <v>41</v>
      </c>
      <c r="H68" s="335" t="s">
        <v>41</v>
      </c>
      <c r="I68" s="303">
        <f>I69-I67</f>
        <v>918</v>
      </c>
      <c r="J68" s="303"/>
      <c r="K68" s="303">
        <f>K69-K67</f>
        <v>56</v>
      </c>
      <c r="L68" s="303"/>
      <c r="M68" s="303">
        <f>I68+K68</f>
        <v>974</v>
      </c>
      <c r="N68" s="308"/>
      <c r="O68" s="331"/>
      <c r="P68" s="303">
        <v>526</v>
      </c>
      <c r="Q68" s="305">
        <v>1.27</v>
      </c>
      <c r="R68" s="303">
        <v>479</v>
      </c>
      <c r="S68" s="305">
        <v>1.22</v>
      </c>
      <c r="T68" s="303">
        <v>637</v>
      </c>
      <c r="U68" s="332">
        <v>1.2368029739776951</v>
      </c>
      <c r="V68" s="303">
        <v>592</v>
      </c>
      <c r="W68" s="305">
        <v>1.2617152961980549</v>
      </c>
      <c r="X68" s="303">
        <v>628</v>
      </c>
      <c r="Y68" s="308"/>
      <c r="Z68" s="303">
        <v>470</v>
      </c>
      <c r="AA68" s="308"/>
    </row>
    <row r="69" spans="1:27" ht="12" customHeight="1" thickBot="1">
      <c r="A69" s="347"/>
      <c r="B69" s="348"/>
      <c r="C69" s="349"/>
      <c r="D69" s="350"/>
      <c r="E69" s="351" t="s">
        <v>32</v>
      </c>
      <c r="F69" s="352" t="s">
        <v>41</v>
      </c>
      <c r="G69" s="352" t="s">
        <v>41</v>
      </c>
      <c r="H69" s="352" t="s">
        <v>41</v>
      </c>
      <c r="I69" s="353">
        <v>3680</v>
      </c>
      <c r="J69" s="353"/>
      <c r="K69" s="353">
        <v>243</v>
      </c>
      <c r="L69" s="353"/>
      <c r="M69" s="353">
        <f>I69+K69</f>
        <v>3923</v>
      </c>
      <c r="N69" s="354"/>
      <c r="O69" s="355"/>
      <c r="P69" s="353">
        <v>2478</v>
      </c>
      <c r="Q69" s="356"/>
      <c r="R69" s="353">
        <v>2689</v>
      </c>
      <c r="S69" s="356"/>
      <c r="T69" s="353">
        <v>3327</v>
      </c>
      <c r="U69" s="357"/>
      <c r="V69" s="353">
        <v>2854</v>
      </c>
      <c r="W69" s="356"/>
      <c r="X69" s="353">
        <v>2909</v>
      </c>
      <c r="Y69" s="354"/>
      <c r="Z69" s="353">
        <v>2243</v>
      </c>
      <c r="AA69" s="354"/>
    </row>
    <row r="70" spans="1:27" ht="15" customHeight="1"/>
    <row r="71" spans="1:27" ht="13.5" customHeight="1">
      <c r="A71" s="323"/>
    </row>
  </sheetData>
  <mergeCells count="133">
    <mergeCell ref="A67:A69"/>
    <mergeCell ref="B67:D69"/>
    <mergeCell ref="N67:N69"/>
    <mergeCell ref="O67:O69"/>
    <mergeCell ref="Y67:Y69"/>
    <mergeCell ref="AA67:AA69"/>
    <mergeCell ref="A63:A65"/>
    <mergeCell ref="B63:D65"/>
    <mergeCell ref="N63:N65"/>
    <mergeCell ref="O63:O65"/>
    <mergeCell ref="Y63:Y65"/>
    <mergeCell ref="AA63:AA65"/>
    <mergeCell ref="A58:A62"/>
    <mergeCell ref="B59:D61"/>
    <mergeCell ref="N59:N61"/>
    <mergeCell ref="O59:O61"/>
    <mergeCell ref="Y59:Y61"/>
    <mergeCell ref="AA59:AA61"/>
    <mergeCell ref="A55:A57"/>
    <mergeCell ref="B55:D57"/>
    <mergeCell ref="N55:N57"/>
    <mergeCell ref="O55:O57"/>
    <mergeCell ref="Y55:Y57"/>
    <mergeCell ref="AA55:AA57"/>
    <mergeCell ref="A51:A53"/>
    <mergeCell ref="B51:D53"/>
    <mergeCell ref="N51:N53"/>
    <mergeCell ref="O51:O53"/>
    <mergeCell ref="Y51:Y53"/>
    <mergeCell ref="AA51:AA53"/>
    <mergeCell ref="A47:A49"/>
    <mergeCell ref="B47:D49"/>
    <mergeCell ref="N47:N49"/>
    <mergeCell ref="O47:O49"/>
    <mergeCell ref="Y47:Y49"/>
    <mergeCell ref="AA47:AA49"/>
    <mergeCell ref="A43:A45"/>
    <mergeCell ref="B43:D45"/>
    <mergeCell ref="N43:N45"/>
    <mergeCell ref="O43:O45"/>
    <mergeCell ref="Y43:Y45"/>
    <mergeCell ref="AA43:AA45"/>
    <mergeCell ref="A39:A41"/>
    <mergeCell ref="B39:D41"/>
    <mergeCell ref="N39:N41"/>
    <mergeCell ref="O39:O41"/>
    <mergeCell ref="Y39:Y41"/>
    <mergeCell ref="AA39:AA41"/>
    <mergeCell ref="A35:A37"/>
    <mergeCell ref="B35:D37"/>
    <mergeCell ref="N35:N37"/>
    <mergeCell ref="O35:O37"/>
    <mergeCell ref="Y35:Y37"/>
    <mergeCell ref="AA35:AA37"/>
    <mergeCell ref="A31:A33"/>
    <mergeCell ref="B31:D33"/>
    <mergeCell ref="N31:N33"/>
    <mergeCell ref="O31:O33"/>
    <mergeCell ref="Y31:Y33"/>
    <mergeCell ref="AA31:AA33"/>
    <mergeCell ref="A27:A29"/>
    <mergeCell ref="B27:D29"/>
    <mergeCell ref="N27:N29"/>
    <mergeCell ref="O27:O29"/>
    <mergeCell ref="Y27:Y29"/>
    <mergeCell ref="AA27:AA29"/>
    <mergeCell ref="A23:A25"/>
    <mergeCell ref="B23:D25"/>
    <mergeCell ref="N23:N25"/>
    <mergeCell ref="O23:O25"/>
    <mergeCell ref="Y23:Y25"/>
    <mergeCell ref="AA23:AA25"/>
    <mergeCell ref="A19:A21"/>
    <mergeCell ref="B19:D21"/>
    <mergeCell ref="N19:N21"/>
    <mergeCell ref="O19:O21"/>
    <mergeCell ref="Y19:Y21"/>
    <mergeCell ref="AA19:AA21"/>
    <mergeCell ref="A15:A17"/>
    <mergeCell ref="B15:D17"/>
    <mergeCell ref="N15:N17"/>
    <mergeCell ref="O15:O17"/>
    <mergeCell ref="Y15:Y17"/>
    <mergeCell ref="AA15:AA17"/>
    <mergeCell ref="A11:A13"/>
    <mergeCell ref="B11:D13"/>
    <mergeCell ref="N11:N13"/>
    <mergeCell ref="O11:O13"/>
    <mergeCell ref="Y11:Y13"/>
    <mergeCell ref="AA11:AA13"/>
    <mergeCell ref="Z5:Z6"/>
    <mergeCell ref="AA5:AA6"/>
    <mergeCell ref="I6:J6"/>
    <mergeCell ref="K6:L6"/>
    <mergeCell ref="A7:A9"/>
    <mergeCell ref="B7:D9"/>
    <mergeCell ref="N7:N9"/>
    <mergeCell ref="O7:O9"/>
    <mergeCell ref="Y7:Y9"/>
    <mergeCell ref="AA7:AA9"/>
    <mergeCell ref="T5:T6"/>
    <mergeCell ref="U5:U6"/>
    <mergeCell ref="V5:V6"/>
    <mergeCell ref="W5:W6"/>
    <mergeCell ref="X5:X6"/>
    <mergeCell ref="Y5:Y6"/>
    <mergeCell ref="T4:U4"/>
    <mergeCell ref="V4:W4"/>
    <mergeCell ref="X4:Y4"/>
    <mergeCell ref="Z4:AA4"/>
    <mergeCell ref="I5:J5"/>
    <mergeCell ref="K5:L5"/>
    <mergeCell ref="M5:M6"/>
    <mergeCell ref="P5:P6"/>
    <mergeCell ref="Q5:Q6"/>
    <mergeCell ref="R5:R6"/>
    <mergeCell ref="H4:H6"/>
    <mergeCell ref="I4:M4"/>
    <mergeCell ref="N4:N6"/>
    <mergeCell ref="O4:O6"/>
    <mergeCell ref="P4:Q4"/>
    <mergeCell ref="R4:S4"/>
    <mergeCell ref="S5:S6"/>
    <mergeCell ref="A3:A6"/>
    <mergeCell ref="B3:D3"/>
    <mergeCell ref="E3:E6"/>
    <mergeCell ref="F3:O3"/>
    <mergeCell ref="P3:Y3"/>
    <mergeCell ref="B4:B6"/>
    <mergeCell ref="C4:C6"/>
    <mergeCell ref="D4:D5"/>
    <mergeCell ref="F4:F6"/>
    <mergeCell ref="G4:G6"/>
  </mergeCells>
  <phoneticPr fontId="4"/>
  <printOptions horizontalCentered="1"/>
  <pageMargins left="0.39370078740157483" right="0.39370078740157483" top="0.59055118110236227" bottom="0.39370078740157483" header="0.39370078740157483" footer="0.31496062992125984"/>
  <pageSetup paperSize="8" scale="87" pageOrder="overThenDown" orientation="landscape" r:id="rId1"/>
  <headerFooter alignWithMargins="0"/>
  <colBreaks count="1" manualBreakCount="1">
    <brk id="1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2CA6C-4391-4FAD-8B76-9E9F1AC79E3F}">
  <sheetPr>
    <tabColor rgb="FF92D050"/>
  </sheetPr>
  <dimension ref="A1:O59"/>
  <sheetViews>
    <sheetView showGridLines="0" view="pageBreakPreview" topLeftCell="A22" zoomScaleNormal="100" zoomScaleSheetLayoutView="100" workbookViewId="0">
      <selection activeCell="O51" sqref="O51"/>
    </sheetView>
  </sheetViews>
  <sheetFormatPr defaultColWidth="8" defaultRowHeight="12"/>
  <cols>
    <col min="1" max="1" width="3.75" style="103" customWidth="1"/>
    <col min="2" max="2" width="13.625" style="103" customWidth="1"/>
    <col min="3" max="3" width="16" style="103" customWidth="1"/>
    <col min="4" max="4" width="15.875" style="103" customWidth="1"/>
    <col min="5" max="7" width="16" style="103" customWidth="1"/>
    <col min="8" max="8" width="3.75" style="103" customWidth="1"/>
    <col min="9" max="9" width="13.625" style="103" customWidth="1"/>
    <col min="10" max="15" width="16" style="103" customWidth="1"/>
    <col min="16" max="16384" width="8" style="103"/>
  </cols>
  <sheetData>
    <row r="1" spans="1:15" s="358" customFormat="1" ht="18.75" customHeight="1">
      <c r="B1" s="359"/>
      <c r="E1" s="360" t="s">
        <v>248</v>
      </c>
      <c r="F1" s="360"/>
      <c r="G1" s="360"/>
      <c r="H1" s="360"/>
      <c r="I1" s="360"/>
      <c r="J1" s="360"/>
      <c r="K1" s="360"/>
    </row>
    <row r="2" spans="1:15" s="358" customFormat="1" ht="37.5" customHeight="1" thickBot="1">
      <c r="A2" s="361" t="s">
        <v>249</v>
      </c>
      <c r="B2" s="361"/>
      <c r="C2" s="361"/>
      <c r="D2" s="361"/>
      <c r="E2" s="362"/>
      <c r="F2" s="363"/>
      <c r="G2" s="363" t="s">
        <v>250</v>
      </c>
      <c r="H2" s="361" t="s">
        <v>251</v>
      </c>
      <c r="I2" s="361"/>
      <c r="J2" s="361"/>
      <c r="K2" s="361"/>
      <c r="L2" s="362"/>
      <c r="M2" s="363"/>
      <c r="N2" s="363" t="s">
        <v>250</v>
      </c>
    </row>
    <row r="3" spans="1:15" s="358" customFormat="1" ht="14.25" customHeight="1">
      <c r="A3" s="364" t="s">
        <v>252</v>
      </c>
      <c r="B3" s="365"/>
      <c r="C3" s="366" t="s">
        <v>253</v>
      </c>
      <c r="D3" s="366" t="s">
        <v>254</v>
      </c>
      <c r="E3" s="366" t="s">
        <v>255</v>
      </c>
      <c r="F3" s="366" t="s">
        <v>256</v>
      </c>
      <c r="G3" s="367" t="s">
        <v>257</v>
      </c>
      <c r="H3" s="364" t="s">
        <v>252</v>
      </c>
      <c r="I3" s="365"/>
      <c r="J3" s="366" t="s">
        <v>253</v>
      </c>
      <c r="K3" s="366" t="s">
        <v>254</v>
      </c>
      <c r="L3" s="366" t="s">
        <v>255</v>
      </c>
      <c r="M3" s="366" t="s">
        <v>256</v>
      </c>
      <c r="N3" s="367" t="s">
        <v>257</v>
      </c>
    </row>
    <row r="4" spans="1:15" s="358" customFormat="1" ht="14.25" customHeight="1">
      <c r="A4" s="368" t="s">
        <v>258</v>
      </c>
      <c r="B4" s="369"/>
      <c r="C4" s="370"/>
      <c r="D4" s="370"/>
      <c r="E4" s="370"/>
      <c r="F4" s="370"/>
      <c r="G4" s="371"/>
      <c r="H4" s="368" t="s">
        <v>258</v>
      </c>
      <c r="I4" s="369"/>
      <c r="J4" s="370"/>
      <c r="K4" s="370"/>
      <c r="L4" s="370"/>
      <c r="M4" s="370"/>
      <c r="N4" s="371"/>
    </row>
    <row r="5" spans="1:15" s="358" customFormat="1" ht="14.25" customHeight="1">
      <c r="A5" s="372" t="s">
        <v>259</v>
      </c>
      <c r="B5" s="373" t="s">
        <v>260</v>
      </c>
      <c r="C5" s="374">
        <v>483556</v>
      </c>
      <c r="D5" s="374">
        <v>489323</v>
      </c>
      <c r="E5" s="374">
        <v>490800</v>
      </c>
      <c r="F5" s="30" t="s">
        <v>261</v>
      </c>
      <c r="G5" s="30" t="s">
        <v>262</v>
      </c>
      <c r="H5" s="372" t="s">
        <v>259</v>
      </c>
      <c r="I5" s="373" t="s">
        <v>260</v>
      </c>
      <c r="J5" s="374">
        <v>455242</v>
      </c>
      <c r="K5" s="374">
        <v>460004</v>
      </c>
      <c r="L5" s="374">
        <v>462900</v>
      </c>
      <c r="M5" s="30" t="s">
        <v>261</v>
      </c>
      <c r="N5" s="30" t="s">
        <v>262</v>
      </c>
    </row>
    <row r="6" spans="1:15" s="358" customFormat="1" ht="14.25" customHeight="1">
      <c r="A6" s="375"/>
      <c r="B6" s="376" t="s">
        <v>263</v>
      </c>
      <c r="C6" s="374">
        <v>1928864</v>
      </c>
      <c r="D6" s="374">
        <v>1963352</v>
      </c>
      <c r="E6" s="374">
        <v>1959000</v>
      </c>
      <c r="F6" s="30" t="s">
        <v>261</v>
      </c>
      <c r="G6" s="30" t="s">
        <v>262</v>
      </c>
      <c r="H6" s="375"/>
      <c r="I6" s="376" t="s">
        <v>263</v>
      </c>
      <c r="J6" s="374">
        <v>1859085</v>
      </c>
      <c r="K6" s="374">
        <v>1896164</v>
      </c>
      <c r="L6" s="374">
        <v>1885800</v>
      </c>
      <c r="M6" s="30" t="s">
        <v>261</v>
      </c>
      <c r="N6" s="30" t="s">
        <v>262</v>
      </c>
    </row>
    <row r="7" spans="1:15" s="358" customFormat="1" ht="14.25" customHeight="1">
      <c r="A7" s="375"/>
      <c r="B7" s="376" t="s">
        <v>264</v>
      </c>
      <c r="C7" s="374">
        <v>546982</v>
      </c>
      <c r="D7" s="374">
        <v>551733</v>
      </c>
      <c r="E7" s="374">
        <v>554500</v>
      </c>
      <c r="F7" s="30" t="s">
        <v>261</v>
      </c>
      <c r="G7" s="30" t="s">
        <v>262</v>
      </c>
      <c r="H7" s="375"/>
      <c r="I7" s="376" t="s">
        <v>264</v>
      </c>
      <c r="J7" s="374">
        <v>508094</v>
      </c>
      <c r="K7" s="374">
        <v>514078</v>
      </c>
      <c r="L7" s="374">
        <v>518600</v>
      </c>
      <c r="M7" s="30" t="s">
        <v>261</v>
      </c>
      <c r="N7" s="30" t="s">
        <v>262</v>
      </c>
    </row>
    <row r="8" spans="1:15" s="358" customFormat="1" ht="14.25" customHeight="1">
      <c r="A8" s="375"/>
      <c r="B8" s="376" t="s">
        <v>265</v>
      </c>
      <c r="C8" s="374">
        <v>620229</v>
      </c>
      <c r="D8" s="374">
        <v>664336</v>
      </c>
      <c r="E8" s="374">
        <v>702500</v>
      </c>
      <c r="F8" s="30" t="s">
        <v>261</v>
      </c>
      <c r="G8" s="30" t="s">
        <v>262</v>
      </c>
      <c r="H8" s="375"/>
      <c r="I8" s="376" t="s">
        <v>265</v>
      </c>
      <c r="J8" s="374">
        <v>613715</v>
      </c>
      <c r="K8" s="374">
        <v>650596</v>
      </c>
      <c r="L8" s="374">
        <v>685100</v>
      </c>
      <c r="M8" s="30" t="s">
        <v>261</v>
      </c>
      <c r="N8" s="30" t="s">
        <v>262</v>
      </c>
    </row>
    <row r="9" spans="1:15" s="358" customFormat="1" ht="14.25" customHeight="1">
      <c r="A9" s="375"/>
      <c r="B9" s="376" t="s">
        <v>266</v>
      </c>
      <c r="C9" s="374">
        <v>69909</v>
      </c>
      <c r="D9" s="374">
        <v>73439</v>
      </c>
      <c r="E9" s="374">
        <v>81400</v>
      </c>
      <c r="F9" s="30" t="s">
        <v>261</v>
      </c>
      <c r="G9" s="30" t="s">
        <v>262</v>
      </c>
      <c r="H9" s="375"/>
      <c r="I9" s="376" t="s">
        <v>266</v>
      </c>
      <c r="J9" s="374">
        <v>70895</v>
      </c>
      <c r="K9" s="374">
        <v>74570</v>
      </c>
      <c r="L9" s="374">
        <v>88400</v>
      </c>
      <c r="M9" s="30" t="s">
        <v>261</v>
      </c>
      <c r="N9" s="30" t="s">
        <v>262</v>
      </c>
    </row>
    <row r="10" spans="1:15" s="382" customFormat="1" ht="14.25" customHeight="1">
      <c r="A10" s="377"/>
      <c r="B10" s="378" t="s">
        <v>267</v>
      </c>
      <c r="C10" s="379">
        <v>3649540</v>
      </c>
      <c r="D10" s="379">
        <v>3742183</v>
      </c>
      <c r="E10" s="379">
        <v>3788200</v>
      </c>
      <c r="F10" s="380" t="s">
        <v>261</v>
      </c>
      <c r="G10" s="380" t="s">
        <v>262</v>
      </c>
      <c r="H10" s="377"/>
      <c r="I10" s="378" t="s">
        <v>267</v>
      </c>
      <c r="J10" s="379">
        <v>3507031</v>
      </c>
      <c r="K10" s="379">
        <v>3595412</v>
      </c>
      <c r="L10" s="379">
        <v>3640800</v>
      </c>
      <c r="M10" s="380" t="s">
        <v>261</v>
      </c>
      <c r="N10" s="380" t="s">
        <v>262</v>
      </c>
      <c r="O10" s="381"/>
    </row>
    <row r="11" spans="1:15" s="358" customFormat="1" ht="14.25" customHeight="1">
      <c r="A11" s="372" t="s">
        <v>268</v>
      </c>
      <c r="B11" s="373" t="s">
        <v>260</v>
      </c>
      <c r="C11" s="374">
        <v>165135</v>
      </c>
      <c r="D11" s="374">
        <v>169721</v>
      </c>
      <c r="E11" s="374">
        <v>171800</v>
      </c>
      <c r="F11" s="30" t="s">
        <v>261</v>
      </c>
      <c r="G11" s="30" t="s">
        <v>262</v>
      </c>
      <c r="H11" s="372" t="s">
        <v>268</v>
      </c>
      <c r="I11" s="373" t="s">
        <v>260</v>
      </c>
      <c r="J11" s="374">
        <v>166515</v>
      </c>
      <c r="K11" s="374">
        <v>171178</v>
      </c>
      <c r="L11" s="374">
        <v>170200</v>
      </c>
      <c r="M11" s="30" t="s">
        <v>261</v>
      </c>
      <c r="N11" s="30" t="s">
        <v>262</v>
      </c>
    </row>
    <row r="12" spans="1:15" s="358" customFormat="1" ht="14.25" customHeight="1">
      <c r="A12" s="375"/>
      <c r="B12" s="376" t="s">
        <v>263</v>
      </c>
      <c r="C12" s="374">
        <v>585814</v>
      </c>
      <c r="D12" s="374">
        <v>594262</v>
      </c>
      <c r="E12" s="374">
        <v>602500</v>
      </c>
      <c r="F12" s="30" t="s">
        <v>261</v>
      </c>
      <c r="G12" s="30" t="s">
        <v>262</v>
      </c>
      <c r="H12" s="375"/>
      <c r="I12" s="376" t="s">
        <v>263</v>
      </c>
      <c r="J12" s="374">
        <v>573240</v>
      </c>
      <c r="K12" s="374">
        <v>584994</v>
      </c>
      <c r="L12" s="374">
        <v>588000</v>
      </c>
      <c r="M12" s="30" t="s">
        <v>261</v>
      </c>
      <c r="N12" s="30" t="s">
        <v>262</v>
      </c>
    </row>
    <row r="13" spans="1:15" s="358" customFormat="1" ht="14.25" customHeight="1">
      <c r="A13" s="375"/>
      <c r="B13" s="376" t="s">
        <v>264</v>
      </c>
      <c r="C13" s="374">
        <v>125116</v>
      </c>
      <c r="D13" s="374">
        <v>130612</v>
      </c>
      <c r="E13" s="374">
        <v>134800</v>
      </c>
      <c r="F13" s="30" t="s">
        <v>261</v>
      </c>
      <c r="G13" s="30" t="s">
        <v>262</v>
      </c>
      <c r="H13" s="375"/>
      <c r="I13" s="376" t="s">
        <v>264</v>
      </c>
      <c r="J13" s="374">
        <v>114558</v>
      </c>
      <c r="K13" s="374">
        <v>115350</v>
      </c>
      <c r="L13" s="374">
        <v>118900</v>
      </c>
      <c r="M13" s="30" t="s">
        <v>261</v>
      </c>
      <c r="N13" s="30" t="s">
        <v>262</v>
      </c>
    </row>
    <row r="14" spans="1:15" s="358" customFormat="1" ht="14.25" customHeight="1">
      <c r="A14" s="375"/>
      <c r="B14" s="376" t="s">
        <v>265</v>
      </c>
      <c r="C14" s="374">
        <v>109423</v>
      </c>
      <c r="D14" s="374">
        <v>113357</v>
      </c>
      <c r="E14" s="374">
        <v>118800</v>
      </c>
      <c r="F14" s="30" t="s">
        <v>261</v>
      </c>
      <c r="G14" s="30" t="s">
        <v>262</v>
      </c>
      <c r="H14" s="375"/>
      <c r="I14" s="376" t="s">
        <v>265</v>
      </c>
      <c r="J14" s="374">
        <v>92206</v>
      </c>
      <c r="K14" s="374">
        <v>97576</v>
      </c>
      <c r="L14" s="374">
        <v>102900</v>
      </c>
      <c r="M14" s="30" t="s">
        <v>261</v>
      </c>
      <c r="N14" s="30" t="s">
        <v>262</v>
      </c>
    </row>
    <row r="15" spans="1:15" s="358" customFormat="1" ht="14.25" customHeight="1">
      <c r="A15" s="375"/>
      <c r="B15" s="376" t="s">
        <v>266</v>
      </c>
      <c r="C15" s="374">
        <v>9199</v>
      </c>
      <c r="D15" s="374">
        <v>9226</v>
      </c>
      <c r="E15" s="374">
        <v>9700</v>
      </c>
      <c r="F15" s="30" t="s">
        <v>261</v>
      </c>
      <c r="G15" s="30" t="s">
        <v>262</v>
      </c>
      <c r="H15" s="375"/>
      <c r="I15" s="376" t="s">
        <v>266</v>
      </c>
      <c r="J15" s="374">
        <v>8626</v>
      </c>
      <c r="K15" s="374">
        <v>8775</v>
      </c>
      <c r="L15" s="374">
        <v>8500</v>
      </c>
      <c r="M15" s="30" t="s">
        <v>261</v>
      </c>
      <c r="N15" s="30" t="s">
        <v>262</v>
      </c>
    </row>
    <row r="16" spans="1:15" s="382" customFormat="1" ht="14.25" customHeight="1">
      <c r="A16" s="377"/>
      <c r="B16" s="378" t="s">
        <v>267</v>
      </c>
      <c r="C16" s="379">
        <v>994687</v>
      </c>
      <c r="D16" s="379">
        <v>1017178</v>
      </c>
      <c r="E16" s="379">
        <v>1037600</v>
      </c>
      <c r="F16" s="380" t="s">
        <v>261</v>
      </c>
      <c r="G16" s="380" t="s">
        <v>262</v>
      </c>
      <c r="H16" s="377"/>
      <c r="I16" s="378" t="s">
        <v>267</v>
      </c>
      <c r="J16" s="379">
        <v>955145</v>
      </c>
      <c r="K16" s="379">
        <v>977873</v>
      </c>
      <c r="L16" s="379">
        <v>988500</v>
      </c>
      <c r="M16" s="380" t="s">
        <v>261</v>
      </c>
      <c r="N16" s="380" t="s">
        <v>262</v>
      </c>
      <c r="O16" s="381"/>
    </row>
    <row r="17" spans="1:15" s="358" customFormat="1" ht="14.25" customHeight="1">
      <c r="A17" s="372" t="s">
        <v>269</v>
      </c>
      <c r="B17" s="373" t="s">
        <v>260</v>
      </c>
      <c r="C17" s="374">
        <v>254452</v>
      </c>
      <c r="D17" s="374">
        <v>260976</v>
      </c>
      <c r="E17" s="374">
        <v>268200</v>
      </c>
      <c r="F17" s="30" t="s">
        <v>261</v>
      </c>
      <c r="G17" s="30" t="s">
        <v>262</v>
      </c>
      <c r="H17" s="372" t="s">
        <v>269</v>
      </c>
      <c r="I17" s="373" t="s">
        <v>260</v>
      </c>
      <c r="J17" s="374">
        <v>246959</v>
      </c>
      <c r="K17" s="374">
        <v>256290</v>
      </c>
      <c r="L17" s="374">
        <v>267000</v>
      </c>
      <c r="M17" s="30" t="s">
        <v>261</v>
      </c>
      <c r="N17" s="30" t="s">
        <v>262</v>
      </c>
    </row>
    <row r="18" spans="1:15" s="358" customFormat="1" ht="14.25" customHeight="1">
      <c r="A18" s="375"/>
      <c r="B18" s="376" t="s">
        <v>263</v>
      </c>
      <c r="C18" s="374">
        <v>1006000</v>
      </c>
      <c r="D18" s="374">
        <v>1017074</v>
      </c>
      <c r="E18" s="374">
        <v>1032500</v>
      </c>
      <c r="F18" s="30" t="s">
        <v>261</v>
      </c>
      <c r="G18" s="30" t="s">
        <v>262</v>
      </c>
      <c r="H18" s="375"/>
      <c r="I18" s="376" t="s">
        <v>263</v>
      </c>
      <c r="J18" s="374">
        <v>1019542</v>
      </c>
      <c r="K18" s="374">
        <v>1037057</v>
      </c>
      <c r="L18" s="374">
        <v>1052900</v>
      </c>
      <c r="M18" s="30" t="s">
        <v>261</v>
      </c>
      <c r="N18" s="30" t="s">
        <v>262</v>
      </c>
    </row>
    <row r="19" spans="1:15" s="358" customFormat="1" ht="14.25" customHeight="1">
      <c r="A19" s="375"/>
      <c r="B19" s="376" t="s">
        <v>264</v>
      </c>
      <c r="C19" s="374">
        <v>204777</v>
      </c>
      <c r="D19" s="374">
        <v>213276</v>
      </c>
      <c r="E19" s="374">
        <v>219600</v>
      </c>
      <c r="F19" s="30" t="s">
        <v>261</v>
      </c>
      <c r="G19" s="30" t="s">
        <v>262</v>
      </c>
      <c r="H19" s="375"/>
      <c r="I19" s="376" t="s">
        <v>264</v>
      </c>
      <c r="J19" s="374">
        <v>202821</v>
      </c>
      <c r="K19" s="374">
        <v>210862</v>
      </c>
      <c r="L19" s="374">
        <v>215000</v>
      </c>
      <c r="M19" s="30" t="s">
        <v>261</v>
      </c>
      <c r="N19" s="30" t="s">
        <v>262</v>
      </c>
    </row>
    <row r="20" spans="1:15" s="358" customFormat="1" ht="14.25" customHeight="1">
      <c r="A20" s="375"/>
      <c r="B20" s="376" t="s">
        <v>265</v>
      </c>
      <c r="C20" s="374">
        <v>190603</v>
      </c>
      <c r="D20" s="374">
        <v>210521</v>
      </c>
      <c r="E20" s="374">
        <v>222300</v>
      </c>
      <c r="F20" s="30" t="s">
        <v>261</v>
      </c>
      <c r="G20" s="30" t="s">
        <v>262</v>
      </c>
      <c r="H20" s="375"/>
      <c r="I20" s="376" t="s">
        <v>265</v>
      </c>
      <c r="J20" s="374">
        <v>177193</v>
      </c>
      <c r="K20" s="374">
        <v>194193</v>
      </c>
      <c r="L20" s="374">
        <v>206800</v>
      </c>
      <c r="M20" s="30" t="s">
        <v>261</v>
      </c>
      <c r="N20" s="30" t="s">
        <v>262</v>
      </c>
    </row>
    <row r="21" spans="1:15" s="358" customFormat="1" ht="14.25" customHeight="1">
      <c r="A21" s="375"/>
      <c r="B21" s="376" t="s">
        <v>266</v>
      </c>
      <c r="C21" s="374">
        <v>18545</v>
      </c>
      <c r="D21" s="374">
        <v>19823</v>
      </c>
      <c r="E21" s="374">
        <v>22700</v>
      </c>
      <c r="F21" s="30" t="s">
        <v>261</v>
      </c>
      <c r="G21" s="30" t="s">
        <v>262</v>
      </c>
      <c r="H21" s="375"/>
      <c r="I21" s="376" t="s">
        <v>266</v>
      </c>
      <c r="J21" s="374">
        <v>20592</v>
      </c>
      <c r="K21" s="374">
        <v>22618</v>
      </c>
      <c r="L21" s="374">
        <v>24900</v>
      </c>
      <c r="M21" s="30" t="s">
        <v>261</v>
      </c>
      <c r="N21" s="30" t="s">
        <v>262</v>
      </c>
    </row>
    <row r="22" spans="1:15" s="382" customFormat="1" ht="14.25" customHeight="1">
      <c r="A22" s="377"/>
      <c r="B22" s="378" t="s">
        <v>267</v>
      </c>
      <c r="C22" s="379">
        <v>1674377</v>
      </c>
      <c r="D22" s="379">
        <v>1721670</v>
      </c>
      <c r="E22" s="379">
        <v>1765300</v>
      </c>
      <c r="F22" s="380" t="s">
        <v>261</v>
      </c>
      <c r="G22" s="380" t="s">
        <v>262</v>
      </c>
      <c r="H22" s="377"/>
      <c r="I22" s="378" t="s">
        <v>267</v>
      </c>
      <c r="J22" s="379">
        <v>1667107</v>
      </c>
      <c r="K22" s="379">
        <v>1721020</v>
      </c>
      <c r="L22" s="379">
        <v>1766600</v>
      </c>
      <c r="M22" s="380" t="s">
        <v>261</v>
      </c>
      <c r="N22" s="380" t="s">
        <v>262</v>
      </c>
      <c r="O22" s="381"/>
    </row>
    <row r="23" spans="1:15" s="358" customFormat="1" ht="14.25" customHeight="1">
      <c r="A23" s="372" t="s">
        <v>270</v>
      </c>
      <c r="B23" s="373" t="s">
        <v>260</v>
      </c>
      <c r="C23" s="374">
        <v>450441</v>
      </c>
      <c r="D23" s="374">
        <v>453758</v>
      </c>
      <c r="E23" s="374">
        <v>442600</v>
      </c>
      <c r="F23" s="30" t="s">
        <v>261</v>
      </c>
      <c r="G23" s="30" t="s">
        <v>262</v>
      </c>
      <c r="H23" s="372" t="s">
        <v>270</v>
      </c>
      <c r="I23" s="373" t="s">
        <v>260</v>
      </c>
      <c r="J23" s="374">
        <v>466569</v>
      </c>
      <c r="K23" s="374">
        <v>470207</v>
      </c>
      <c r="L23" s="374">
        <v>455800</v>
      </c>
      <c r="M23" s="30" t="s">
        <v>261</v>
      </c>
      <c r="N23" s="30" t="s">
        <v>262</v>
      </c>
    </row>
    <row r="24" spans="1:15" s="358" customFormat="1" ht="14.25" customHeight="1">
      <c r="A24" s="375"/>
      <c r="B24" s="376" t="s">
        <v>263</v>
      </c>
      <c r="C24" s="374">
        <v>1918076</v>
      </c>
      <c r="D24" s="374">
        <v>1897189</v>
      </c>
      <c r="E24" s="374">
        <v>1810200</v>
      </c>
      <c r="F24" s="30" t="s">
        <v>261</v>
      </c>
      <c r="G24" s="30" t="s">
        <v>262</v>
      </c>
      <c r="H24" s="375"/>
      <c r="I24" s="376" t="s">
        <v>263</v>
      </c>
      <c r="J24" s="374">
        <v>1958518</v>
      </c>
      <c r="K24" s="374">
        <v>1943333</v>
      </c>
      <c r="L24" s="374">
        <v>1844900</v>
      </c>
      <c r="M24" s="30" t="s">
        <v>261</v>
      </c>
      <c r="N24" s="30" t="s">
        <v>262</v>
      </c>
    </row>
    <row r="25" spans="1:15" s="358" customFormat="1" ht="14.25" customHeight="1">
      <c r="A25" s="375"/>
      <c r="B25" s="376" t="s">
        <v>264</v>
      </c>
      <c r="C25" s="374">
        <v>178710</v>
      </c>
      <c r="D25" s="374">
        <v>184705</v>
      </c>
      <c r="E25" s="374">
        <v>175300</v>
      </c>
      <c r="F25" s="30" t="s">
        <v>261</v>
      </c>
      <c r="G25" s="30" t="s">
        <v>262</v>
      </c>
      <c r="H25" s="375"/>
      <c r="I25" s="376" t="s">
        <v>264</v>
      </c>
      <c r="J25" s="374">
        <v>181850</v>
      </c>
      <c r="K25" s="374">
        <v>190065</v>
      </c>
      <c r="L25" s="374">
        <v>178500</v>
      </c>
      <c r="M25" s="30" t="s">
        <v>261</v>
      </c>
      <c r="N25" s="30" t="s">
        <v>262</v>
      </c>
    </row>
    <row r="26" spans="1:15" s="358" customFormat="1" ht="14.25" customHeight="1">
      <c r="A26" s="375"/>
      <c r="B26" s="376" t="s">
        <v>265</v>
      </c>
      <c r="C26" s="374">
        <v>158483</v>
      </c>
      <c r="D26" s="374">
        <v>162606</v>
      </c>
      <c r="E26" s="374">
        <v>159600</v>
      </c>
      <c r="F26" s="30" t="s">
        <v>261</v>
      </c>
      <c r="G26" s="30" t="s">
        <v>262</v>
      </c>
      <c r="H26" s="375"/>
      <c r="I26" s="376" t="s">
        <v>265</v>
      </c>
      <c r="J26" s="374">
        <v>143116</v>
      </c>
      <c r="K26" s="374">
        <v>145326</v>
      </c>
      <c r="L26" s="374">
        <v>141200</v>
      </c>
      <c r="M26" s="30" t="s">
        <v>261</v>
      </c>
      <c r="N26" s="30" t="s">
        <v>262</v>
      </c>
    </row>
    <row r="27" spans="1:15" s="358" customFormat="1" ht="14.25" customHeight="1">
      <c r="A27" s="375"/>
      <c r="B27" s="376" t="s">
        <v>266</v>
      </c>
      <c r="C27" s="374">
        <v>13898</v>
      </c>
      <c r="D27" s="374">
        <v>15870</v>
      </c>
      <c r="E27" s="374">
        <v>16500</v>
      </c>
      <c r="F27" s="30" t="s">
        <v>261</v>
      </c>
      <c r="G27" s="30" t="s">
        <v>262</v>
      </c>
      <c r="H27" s="375"/>
      <c r="I27" s="376" t="s">
        <v>266</v>
      </c>
      <c r="J27" s="374">
        <v>13991</v>
      </c>
      <c r="K27" s="374">
        <v>16946</v>
      </c>
      <c r="L27" s="374">
        <v>18800</v>
      </c>
      <c r="M27" s="30" t="s">
        <v>261</v>
      </c>
      <c r="N27" s="30" t="s">
        <v>262</v>
      </c>
    </row>
    <row r="28" spans="1:15" s="382" customFormat="1" ht="14.25" customHeight="1">
      <c r="A28" s="377"/>
      <c r="B28" s="378" t="s">
        <v>267</v>
      </c>
      <c r="C28" s="379">
        <v>2719608</v>
      </c>
      <c r="D28" s="379">
        <v>2714128</v>
      </c>
      <c r="E28" s="379">
        <v>2604200</v>
      </c>
      <c r="F28" s="380" t="s">
        <v>261</v>
      </c>
      <c r="G28" s="380" t="s">
        <v>262</v>
      </c>
      <c r="H28" s="377"/>
      <c r="I28" s="378" t="s">
        <v>267</v>
      </c>
      <c r="J28" s="379">
        <v>2764044</v>
      </c>
      <c r="K28" s="379">
        <v>2765877</v>
      </c>
      <c r="L28" s="379">
        <v>2639200</v>
      </c>
      <c r="M28" s="380" t="s">
        <v>261</v>
      </c>
      <c r="N28" s="380" t="s">
        <v>262</v>
      </c>
      <c r="O28" s="381"/>
    </row>
    <row r="29" spans="1:15" s="358" customFormat="1" ht="14.25" customHeight="1">
      <c r="A29" s="372" t="s">
        <v>271</v>
      </c>
      <c r="B29" s="373" t="s">
        <v>260</v>
      </c>
      <c r="C29" s="374">
        <v>162284</v>
      </c>
      <c r="D29" s="374">
        <v>166357</v>
      </c>
      <c r="E29" s="374">
        <v>165200</v>
      </c>
      <c r="F29" s="30" t="s">
        <v>261</v>
      </c>
      <c r="G29" s="30" t="s">
        <v>262</v>
      </c>
      <c r="H29" s="372" t="s">
        <v>271</v>
      </c>
      <c r="I29" s="373" t="s">
        <v>260</v>
      </c>
      <c r="J29" s="374">
        <v>163758</v>
      </c>
      <c r="K29" s="374">
        <v>169215</v>
      </c>
      <c r="L29" s="374">
        <v>166700</v>
      </c>
      <c r="M29" s="30" t="s">
        <v>261</v>
      </c>
      <c r="N29" s="30" t="s">
        <v>262</v>
      </c>
    </row>
    <row r="30" spans="1:15" s="358" customFormat="1" ht="14.25" customHeight="1">
      <c r="A30" s="375"/>
      <c r="B30" s="376" t="s">
        <v>263</v>
      </c>
      <c r="C30" s="374">
        <v>609850</v>
      </c>
      <c r="D30" s="374">
        <v>614896</v>
      </c>
      <c r="E30" s="374">
        <v>595800</v>
      </c>
      <c r="F30" s="30" t="s">
        <v>261</v>
      </c>
      <c r="G30" s="30" t="s">
        <v>262</v>
      </c>
      <c r="H30" s="375"/>
      <c r="I30" s="376" t="s">
        <v>263</v>
      </c>
      <c r="J30" s="374">
        <v>633175</v>
      </c>
      <c r="K30" s="374">
        <v>638147</v>
      </c>
      <c r="L30" s="374">
        <v>609500</v>
      </c>
      <c r="M30" s="30" t="s">
        <v>261</v>
      </c>
      <c r="N30" s="30" t="s">
        <v>262</v>
      </c>
    </row>
    <row r="31" spans="1:15" s="358" customFormat="1" ht="14.25" customHeight="1">
      <c r="A31" s="375"/>
      <c r="B31" s="376" t="s">
        <v>264</v>
      </c>
      <c r="C31" s="374">
        <v>86168</v>
      </c>
      <c r="D31" s="374">
        <v>92042</v>
      </c>
      <c r="E31" s="374">
        <v>89400</v>
      </c>
      <c r="F31" s="30" t="s">
        <v>261</v>
      </c>
      <c r="G31" s="30" t="s">
        <v>262</v>
      </c>
      <c r="H31" s="375"/>
      <c r="I31" s="376" t="s">
        <v>264</v>
      </c>
      <c r="J31" s="374">
        <v>88754</v>
      </c>
      <c r="K31" s="374">
        <v>94666</v>
      </c>
      <c r="L31" s="374">
        <v>90400</v>
      </c>
      <c r="M31" s="30" t="s">
        <v>261</v>
      </c>
      <c r="N31" s="30" t="s">
        <v>262</v>
      </c>
    </row>
    <row r="32" spans="1:15" s="358" customFormat="1" ht="14.25" customHeight="1">
      <c r="A32" s="375"/>
      <c r="B32" s="376" t="s">
        <v>265</v>
      </c>
      <c r="C32" s="374">
        <v>58852</v>
      </c>
      <c r="D32" s="374">
        <v>63697</v>
      </c>
      <c r="E32" s="374">
        <v>65600</v>
      </c>
      <c r="F32" s="30" t="s">
        <v>261</v>
      </c>
      <c r="G32" s="30" t="s">
        <v>262</v>
      </c>
      <c r="H32" s="375"/>
      <c r="I32" s="376" t="s">
        <v>265</v>
      </c>
      <c r="J32" s="374">
        <v>60274</v>
      </c>
      <c r="K32" s="374">
        <v>67394</v>
      </c>
      <c r="L32" s="374">
        <v>66700</v>
      </c>
      <c r="M32" s="30" t="s">
        <v>261</v>
      </c>
      <c r="N32" s="30" t="s">
        <v>262</v>
      </c>
    </row>
    <row r="33" spans="1:15" s="358" customFormat="1" ht="14.25" customHeight="1">
      <c r="A33" s="375"/>
      <c r="B33" s="376" t="s">
        <v>266</v>
      </c>
      <c r="C33" s="374">
        <v>5788</v>
      </c>
      <c r="D33" s="374">
        <v>6196</v>
      </c>
      <c r="E33" s="374">
        <v>6500</v>
      </c>
      <c r="F33" s="30" t="s">
        <v>261</v>
      </c>
      <c r="G33" s="30" t="s">
        <v>262</v>
      </c>
      <c r="H33" s="375"/>
      <c r="I33" s="376" t="s">
        <v>266</v>
      </c>
      <c r="J33" s="374">
        <v>7156</v>
      </c>
      <c r="K33" s="374">
        <v>8320</v>
      </c>
      <c r="L33" s="374">
        <v>7900</v>
      </c>
      <c r="M33" s="30" t="s">
        <v>261</v>
      </c>
      <c r="N33" s="30" t="s">
        <v>262</v>
      </c>
    </row>
    <row r="34" spans="1:15" s="382" customFormat="1" ht="14.25" customHeight="1">
      <c r="A34" s="377"/>
      <c r="B34" s="378" t="s">
        <v>267</v>
      </c>
      <c r="C34" s="379">
        <v>922942</v>
      </c>
      <c r="D34" s="379">
        <v>943188</v>
      </c>
      <c r="E34" s="379">
        <v>922500</v>
      </c>
      <c r="F34" s="380" t="s">
        <v>261</v>
      </c>
      <c r="G34" s="380" t="s">
        <v>262</v>
      </c>
      <c r="H34" s="377"/>
      <c r="I34" s="378" t="s">
        <v>267</v>
      </c>
      <c r="J34" s="379">
        <v>953117</v>
      </c>
      <c r="K34" s="379">
        <v>977742</v>
      </c>
      <c r="L34" s="379">
        <v>941200</v>
      </c>
      <c r="M34" s="380" t="s">
        <v>261</v>
      </c>
      <c r="N34" s="380" t="s">
        <v>262</v>
      </c>
      <c r="O34" s="381"/>
    </row>
    <row r="35" spans="1:15" s="358" customFormat="1" ht="14.25" customHeight="1">
      <c r="A35" s="372" t="s">
        <v>272</v>
      </c>
      <c r="B35" s="373" t="s">
        <v>260</v>
      </c>
      <c r="C35" s="374">
        <v>238791</v>
      </c>
      <c r="D35" s="374">
        <v>246001</v>
      </c>
      <c r="E35" s="374">
        <v>256000</v>
      </c>
      <c r="F35" s="30" t="s">
        <v>261</v>
      </c>
      <c r="G35" s="30" t="s">
        <v>262</v>
      </c>
      <c r="H35" s="372" t="s">
        <v>272</v>
      </c>
      <c r="I35" s="373" t="s">
        <v>260</v>
      </c>
      <c r="J35" s="374">
        <v>228012</v>
      </c>
      <c r="K35" s="374">
        <v>234431</v>
      </c>
      <c r="L35" s="374">
        <v>244000</v>
      </c>
      <c r="M35" s="30" t="s">
        <v>261</v>
      </c>
      <c r="N35" s="30" t="s">
        <v>262</v>
      </c>
    </row>
    <row r="36" spans="1:15" s="358" customFormat="1" ht="14.25" customHeight="1">
      <c r="A36" s="375"/>
      <c r="B36" s="376" t="s">
        <v>263</v>
      </c>
      <c r="C36" s="374">
        <v>935227</v>
      </c>
      <c r="D36" s="374">
        <v>954502</v>
      </c>
      <c r="E36" s="374">
        <v>956000</v>
      </c>
      <c r="F36" s="30" t="s">
        <v>261</v>
      </c>
      <c r="G36" s="30" t="s">
        <v>262</v>
      </c>
      <c r="H36" s="375"/>
      <c r="I36" s="376" t="s">
        <v>263</v>
      </c>
      <c r="J36" s="374">
        <v>912022</v>
      </c>
      <c r="K36" s="374">
        <v>927063</v>
      </c>
      <c r="L36" s="374">
        <v>932200</v>
      </c>
      <c r="M36" s="30" t="s">
        <v>261</v>
      </c>
      <c r="N36" s="30" t="s">
        <v>262</v>
      </c>
    </row>
    <row r="37" spans="1:15" s="358" customFormat="1" ht="14.25" customHeight="1">
      <c r="A37" s="375"/>
      <c r="B37" s="376" t="s">
        <v>264</v>
      </c>
      <c r="C37" s="374">
        <v>134200</v>
      </c>
      <c r="D37" s="374">
        <v>137956</v>
      </c>
      <c r="E37" s="374">
        <v>138500</v>
      </c>
      <c r="F37" s="30" t="s">
        <v>261</v>
      </c>
      <c r="G37" s="30" t="s">
        <v>262</v>
      </c>
      <c r="H37" s="375"/>
      <c r="I37" s="376" t="s">
        <v>264</v>
      </c>
      <c r="J37" s="374">
        <v>122167</v>
      </c>
      <c r="K37" s="374">
        <v>122658</v>
      </c>
      <c r="L37" s="374">
        <v>125600</v>
      </c>
      <c r="M37" s="30" t="s">
        <v>261</v>
      </c>
      <c r="N37" s="30" t="s">
        <v>262</v>
      </c>
    </row>
    <row r="38" spans="1:15" s="358" customFormat="1" ht="14.25" customHeight="1">
      <c r="A38" s="375"/>
      <c r="B38" s="376" t="s">
        <v>265</v>
      </c>
      <c r="C38" s="374">
        <v>117278</v>
      </c>
      <c r="D38" s="374">
        <v>127564</v>
      </c>
      <c r="E38" s="374">
        <v>128000</v>
      </c>
      <c r="F38" s="30" t="s">
        <v>261</v>
      </c>
      <c r="G38" s="30" t="s">
        <v>262</v>
      </c>
      <c r="H38" s="375"/>
      <c r="I38" s="376" t="s">
        <v>265</v>
      </c>
      <c r="J38" s="374">
        <v>107433</v>
      </c>
      <c r="K38" s="374">
        <v>117598</v>
      </c>
      <c r="L38" s="374">
        <v>120500</v>
      </c>
      <c r="M38" s="30" t="s">
        <v>261</v>
      </c>
      <c r="N38" s="30" t="s">
        <v>262</v>
      </c>
    </row>
    <row r="39" spans="1:15" s="358" customFormat="1" ht="14.25" customHeight="1">
      <c r="A39" s="375"/>
      <c r="B39" s="376" t="s">
        <v>266</v>
      </c>
      <c r="C39" s="374">
        <v>16831</v>
      </c>
      <c r="D39" s="374">
        <v>18277</v>
      </c>
      <c r="E39" s="374">
        <v>18600</v>
      </c>
      <c r="F39" s="30" t="s">
        <v>261</v>
      </c>
      <c r="G39" s="30" t="s">
        <v>262</v>
      </c>
      <c r="H39" s="375"/>
      <c r="I39" s="376" t="s">
        <v>266</v>
      </c>
      <c r="J39" s="374">
        <v>15366</v>
      </c>
      <c r="K39" s="374">
        <v>17071</v>
      </c>
      <c r="L39" s="374">
        <v>17000</v>
      </c>
      <c r="M39" s="30" t="s">
        <v>261</v>
      </c>
      <c r="N39" s="30" t="s">
        <v>262</v>
      </c>
    </row>
    <row r="40" spans="1:15" s="382" customFormat="1" ht="14.25" customHeight="1">
      <c r="A40" s="377"/>
      <c r="B40" s="378" t="s">
        <v>267</v>
      </c>
      <c r="C40" s="379">
        <v>1442327</v>
      </c>
      <c r="D40" s="379">
        <v>1484300</v>
      </c>
      <c r="E40" s="379">
        <v>1497100</v>
      </c>
      <c r="F40" s="380" t="s">
        <v>261</v>
      </c>
      <c r="G40" s="380" t="s">
        <v>262</v>
      </c>
      <c r="H40" s="377"/>
      <c r="I40" s="378" t="s">
        <v>267</v>
      </c>
      <c r="J40" s="379">
        <v>1385000</v>
      </c>
      <c r="K40" s="379">
        <v>1418821</v>
      </c>
      <c r="L40" s="379">
        <v>1439300</v>
      </c>
      <c r="M40" s="380" t="s">
        <v>261</v>
      </c>
      <c r="N40" s="380" t="s">
        <v>262</v>
      </c>
      <c r="O40" s="381"/>
    </row>
    <row r="41" spans="1:15" s="358" customFormat="1" ht="14.25" customHeight="1">
      <c r="A41" s="372" t="s">
        <v>273</v>
      </c>
      <c r="B41" s="373" t="s">
        <v>260</v>
      </c>
      <c r="C41" s="374">
        <v>122126</v>
      </c>
      <c r="D41" s="374">
        <v>126861</v>
      </c>
      <c r="E41" s="374">
        <v>138000</v>
      </c>
      <c r="F41" s="30" t="s">
        <v>261</v>
      </c>
      <c r="G41" s="30" t="s">
        <v>262</v>
      </c>
      <c r="H41" s="372" t="s">
        <v>273</v>
      </c>
      <c r="I41" s="373" t="s">
        <v>260</v>
      </c>
      <c r="J41" s="374">
        <v>128268</v>
      </c>
      <c r="K41" s="374">
        <v>131743</v>
      </c>
      <c r="L41" s="374">
        <v>143500</v>
      </c>
      <c r="M41" s="30" t="s">
        <v>261</v>
      </c>
      <c r="N41" s="30" t="s">
        <v>262</v>
      </c>
    </row>
    <row r="42" spans="1:15" s="358" customFormat="1" ht="14.25" customHeight="1">
      <c r="A42" s="375"/>
      <c r="B42" s="376" t="s">
        <v>263</v>
      </c>
      <c r="C42" s="374">
        <v>438640</v>
      </c>
      <c r="D42" s="374">
        <v>446002</v>
      </c>
      <c r="E42" s="374">
        <v>460000</v>
      </c>
      <c r="F42" s="30" t="s">
        <v>261</v>
      </c>
      <c r="G42" s="30" t="s">
        <v>262</v>
      </c>
      <c r="H42" s="375"/>
      <c r="I42" s="376" t="s">
        <v>263</v>
      </c>
      <c r="J42" s="374">
        <v>452800</v>
      </c>
      <c r="K42" s="374">
        <v>460645</v>
      </c>
      <c r="L42" s="374">
        <v>474700</v>
      </c>
      <c r="M42" s="30" t="s">
        <v>261</v>
      </c>
      <c r="N42" s="30" t="s">
        <v>262</v>
      </c>
    </row>
    <row r="43" spans="1:15" s="358" customFormat="1" ht="14.25" customHeight="1">
      <c r="A43" s="375"/>
      <c r="B43" s="376" t="s">
        <v>264</v>
      </c>
      <c r="C43" s="374">
        <v>30019</v>
      </c>
      <c r="D43" s="374">
        <v>32939</v>
      </c>
      <c r="E43" s="374">
        <v>35600</v>
      </c>
      <c r="F43" s="30" t="s">
        <v>261</v>
      </c>
      <c r="G43" s="30" t="s">
        <v>262</v>
      </c>
      <c r="H43" s="375"/>
      <c r="I43" s="376" t="s">
        <v>264</v>
      </c>
      <c r="J43" s="374">
        <v>32248</v>
      </c>
      <c r="K43" s="374">
        <v>34189</v>
      </c>
      <c r="L43" s="374">
        <v>36600</v>
      </c>
      <c r="M43" s="30" t="s">
        <v>261</v>
      </c>
      <c r="N43" s="30" t="s">
        <v>262</v>
      </c>
    </row>
    <row r="44" spans="1:15" s="358" customFormat="1" ht="14.25" customHeight="1">
      <c r="A44" s="375"/>
      <c r="B44" s="376" t="s">
        <v>265</v>
      </c>
      <c r="C44" s="374">
        <v>24544</v>
      </c>
      <c r="D44" s="374">
        <v>27053</v>
      </c>
      <c r="E44" s="374">
        <v>28200</v>
      </c>
      <c r="F44" s="30" t="s">
        <v>261</v>
      </c>
      <c r="G44" s="30" t="s">
        <v>262</v>
      </c>
      <c r="H44" s="375"/>
      <c r="I44" s="376" t="s">
        <v>265</v>
      </c>
      <c r="J44" s="374">
        <v>24912</v>
      </c>
      <c r="K44" s="374">
        <v>27881</v>
      </c>
      <c r="L44" s="374">
        <v>30000</v>
      </c>
      <c r="M44" s="30" t="s">
        <v>261</v>
      </c>
      <c r="N44" s="30" t="s">
        <v>262</v>
      </c>
    </row>
    <row r="45" spans="1:15" s="358" customFormat="1" ht="14.25" customHeight="1">
      <c r="A45" s="375"/>
      <c r="B45" s="376" t="s">
        <v>266</v>
      </c>
      <c r="C45" s="374">
        <v>6367</v>
      </c>
      <c r="D45" s="374">
        <v>6676</v>
      </c>
      <c r="E45" s="374">
        <v>6600</v>
      </c>
      <c r="F45" s="30" t="s">
        <v>261</v>
      </c>
      <c r="G45" s="30" t="s">
        <v>262</v>
      </c>
      <c r="H45" s="375"/>
      <c r="I45" s="376" t="s">
        <v>266</v>
      </c>
      <c r="J45" s="374">
        <v>6189</v>
      </c>
      <c r="K45" s="374">
        <v>6370</v>
      </c>
      <c r="L45" s="374">
        <v>7200</v>
      </c>
      <c r="M45" s="30" t="s">
        <v>261</v>
      </c>
      <c r="N45" s="30" t="s">
        <v>262</v>
      </c>
    </row>
    <row r="46" spans="1:15" s="382" customFormat="1" ht="14.25" customHeight="1" thickBot="1">
      <c r="A46" s="383"/>
      <c r="B46" s="384" t="s">
        <v>267</v>
      </c>
      <c r="C46" s="385">
        <v>621696</v>
      </c>
      <c r="D46" s="385">
        <v>639531</v>
      </c>
      <c r="E46" s="385">
        <v>668400</v>
      </c>
      <c r="F46" s="386" t="s">
        <v>261</v>
      </c>
      <c r="G46" s="386" t="s">
        <v>262</v>
      </c>
      <c r="H46" s="383"/>
      <c r="I46" s="384" t="s">
        <v>267</v>
      </c>
      <c r="J46" s="385">
        <v>644417</v>
      </c>
      <c r="K46" s="385">
        <v>660828</v>
      </c>
      <c r="L46" s="385">
        <v>692000</v>
      </c>
      <c r="M46" s="386" t="s">
        <v>261</v>
      </c>
      <c r="N46" s="386" t="s">
        <v>262</v>
      </c>
      <c r="O46" s="381"/>
    </row>
    <row r="47" spans="1:15" s="358" customFormat="1" ht="12.75" customHeight="1">
      <c r="A47" s="102" t="s">
        <v>274</v>
      </c>
      <c r="B47" s="95"/>
      <c r="C47" s="95"/>
      <c r="D47" s="95"/>
      <c r="E47" s="95"/>
      <c r="F47" s="95"/>
      <c r="G47" s="95"/>
      <c r="H47" s="102" t="s">
        <v>274</v>
      </c>
      <c r="I47" s="95"/>
      <c r="J47" s="95"/>
      <c r="K47" s="95"/>
      <c r="L47" s="95"/>
      <c r="M47" s="95"/>
      <c r="N47" s="95"/>
    </row>
    <row r="48" spans="1:15" ht="8.25" customHeight="1"/>
    <row r="49" spans="8:12" ht="14.25" customHeight="1" thickBot="1">
      <c r="H49" s="103" t="s">
        <v>275</v>
      </c>
      <c r="K49" s="387" t="s">
        <v>276</v>
      </c>
    </row>
    <row r="50" spans="8:12" ht="14.25" customHeight="1">
      <c r="H50" s="388" t="s">
        <v>252</v>
      </c>
      <c r="I50" s="389"/>
      <c r="J50" s="390" t="s">
        <v>277</v>
      </c>
      <c r="K50" s="391" t="s">
        <v>278</v>
      </c>
      <c r="L50" s="392"/>
    </row>
    <row r="51" spans="8:12" ht="14.25" customHeight="1">
      <c r="H51" s="102"/>
      <c r="I51" s="102" t="s">
        <v>259</v>
      </c>
      <c r="J51" s="393">
        <v>72178</v>
      </c>
      <c r="K51" s="394">
        <v>61675</v>
      </c>
      <c r="L51" s="395"/>
    </row>
    <row r="52" spans="8:12" ht="14.25" customHeight="1">
      <c r="H52" s="102"/>
      <c r="I52" s="102" t="s">
        <v>268</v>
      </c>
      <c r="J52" s="393">
        <v>20072</v>
      </c>
      <c r="K52" s="394">
        <v>16390</v>
      </c>
      <c r="L52" s="395"/>
    </row>
    <row r="53" spans="8:12" ht="14.25" customHeight="1">
      <c r="H53" s="102"/>
      <c r="I53" s="102" t="s">
        <v>269</v>
      </c>
      <c r="J53" s="393">
        <v>35403</v>
      </c>
      <c r="K53" s="394">
        <v>29801</v>
      </c>
      <c r="L53" s="395"/>
    </row>
    <row r="54" spans="8:12" ht="14.25" customHeight="1">
      <c r="H54" s="102"/>
      <c r="I54" s="102" t="s">
        <v>270</v>
      </c>
      <c r="J54" s="393">
        <v>50847</v>
      </c>
      <c r="K54" s="394">
        <v>40366</v>
      </c>
      <c r="L54" s="395"/>
    </row>
    <row r="55" spans="8:12" ht="14.25" customHeight="1">
      <c r="H55" s="102"/>
      <c r="I55" s="102" t="s">
        <v>271</v>
      </c>
      <c r="J55" s="393">
        <v>18270</v>
      </c>
      <c r="K55" s="394">
        <v>14834</v>
      </c>
      <c r="L55" s="395"/>
    </row>
    <row r="56" spans="8:12" ht="14.25" customHeight="1">
      <c r="H56" s="102"/>
      <c r="I56" s="102" t="s">
        <v>272</v>
      </c>
      <c r="J56" s="393">
        <v>30268</v>
      </c>
      <c r="K56" s="394">
        <v>22652</v>
      </c>
      <c r="L56" s="395"/>
    </row>
    <row r="57" spans="8:12" ht="14.25" customHeight="1" thickBot="1">
      <c r="H57" s="396"/>
      <c r="I57" s="396" t="s">
        <v>273</v>
      </c>
      <c r="J57" s="397">
        <v>13721</v>
      </c>
      <c r="K57" s="398">
        <v>9421</v>
      </c>
      <c r="L57" s="395"/>
    </row>
    <row r="58" spans="8:12">
      <c r="H58" s="102" t="s">
        <v>274</v>
      </c>
    </row>
    <row r="59" spans="8:12">
      <c r="H59" s="104" t="s">
        <v>279</v>
      </c>
    </row>
  </sheetData>
  <mergeCells count="30">
    <mergeCell ref="H50:I50"/>
    <mergeCell ref="A29:A34"/>
    <mergeCell ref="H29:H34"/>
    <mergeCell ref="A35:A40"/>
    <mergeCell ref="H35:H40"/>
    <mergeCell ref="A41:A46"/>
    <mergeCell ref="H41:H46"/>
    <mergeCell ref="A11:A16"/>
    <mergeCell ref="H11:H16"/>
    <mergeCell ref="A17:A22"/>
    <mergeCell ref="H17:H22"/>
    <mergeCell ref="A23:A28"/>
    <mergeCell ref="H23:H28"/>
    <mergeCell ref="L3:L4"/>
    <mergeCell ref="M3:M4"/>
    <mergeCell ref="N3:N4"/>
    <mergeCell ref="A4:B4"/>
    <mergeCell ref="H4:I4"/>
    <mergeCell ref="A5:A10"/>
    <mergeCell ref="H5:H10"/>
    <mergeCell ref="E1:K1"/>
    <mergeCell ref="A3:B3"/>
    <mergeCell ref="C3:C4"/>
    <mergeCell ref="D3:D4"/>
    <mergeCell ref="E3:E4"/>
    <mergeCell ref="F3:F4"/>
    <mergeCell ref="G3:G4"/>
    <mergeCell ref="H3:I3"/>
    <mergeCell ref="J3:J4"/>
    <mergeCell ref="K3:K4"/>
  </mergeCells>
  <phoneticPr fontId="4"/>
  <printOptions horizontalCentered="1" gridLinesSet="0"/>
  <pageMargins left="0.39370078740157483" right="0.39370078740157483" top="0.59055118110236227" bottom="0.39370078740157483" header="0.39370078740157483" footer="0.31496062992125984"/>
  <pageSetup paperSize="8" scale="91" fitToWidth="0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2C3A3-D7F2-4997-A4ED-0D9339434946}">
  <sheetPr>
    <tabColor rgb="FF92D050"/>
    <pageSetUpPr fitToPage="1"/>
  </sheetPr>
  <dimension ref="A1:N147"/>
  <sheetViews>
    <sheetView showGridLines="0" view="pageBreakPreview" topLeftCell="A106" zoomScaleNormal="100" zoomScaleSheetLayoutView="100" workbookViewId="0">
      <selection activeCell="N132" sqref="N132"/>
    </sheetView>
  </sheetViews>
  <sheetFormatPr defaultColWidth="8" defaultRowHeight="12"/>
  <cols>
    <col min="1" max="1" width="11.25" style="460" customWidth="1"/>
    <col min="2" max="4" width="16.75" style="460" customWidth="1"/>
    <col min="5" max="8" width="8.25" style="460" customWidth="1"/>
    <col min="9" max="9" width="8" style="460"/>
    <col min="10" max="11" width="10.25" style="460" bestFit="1" customWidth="1"/>
    <col min="12" max="12" width="9.375" style="460" bestFit="1" customWidth="1"/>
    <col min="13" max="14" width="10.25" style="460" bestFit="1" customWidth="1"/>
    <col min="15" max="15" width="8" style="460"/>
    <col min="16" max="16" width="8" style="460" customWidth="1"/>
    <col min="17" max="16384" width="8" style="460"/>
  </cols>
  <sheetData>
    <row r="1" spans="1:14" s="399" customFormat="1" ht="18.75" customHeight="1">
      <c r="B1" s="400"/>
      <c r="E1" s="400"/>
      <c r="F1" s="400"/>
      <c r="G1" s="400"/>
      <c r="H1" s="401" t="s">
        <v>280</v>
      </c>
    </row>
    <row r="2" spans="1:14" s="404" customFormat="1" ht="27" customHeight="1" thickBot="1">
      <c r="A2" s="402" t="s">
        <v>281</v>
      </c>
      <c r="B2" s="403"/>
      <c r="C2" s="403"/>
      <c r="D2" s="403"/>
      <c r="E2" s="403"/>
      <c r="F2" s="403"/>
      <c r="G2" s="403"/>
      <c r="H2" s="403"/>
    </row>
    <row r="3" spans="1:14" s="404" customFormat="1" ht="15" customHeight="1">
      <c r="A3" s="405" t="s">
        <v>282</v>
      </c>
      <c r="B3" s="406" t="s">
        <v>283</v>
      </c>
      <c r="C3" s="407"/>
      <c r="D3" s="407"/>
      <c r="E3" s="406" t="s">
        <v>284</v>
      </c>
      <c r="F3" s="407"/>
      <c r="G3" s="407"/>
      <c r="H3" s="407"/>
    </row>
    <row r="4" spans="1:14" s="404" customFormat="1">
      <c r="A4" s="408"/>
      <c r="B4" s="409" t="s">
        <v>285</v>
      </c>
      <c r="C4" s="410"/>
      <c r="D4" s="411" t="s">
        <v>286</v>
      </c>
      <c r="E4" s="412" t="s">
        <v>287</v>
      </c>
      <c r="F4" s="413"/>
      <c r="G4" s="412" t="s">
        <v>288</v>
      </c>
      <c r="H4" s="414"/>
    </row>
    <row r="5" spans="1:14" s="404" customFormat="1">
      <c r="A5" s="415"/>
      <c r="B5" s="416" t="s">
        <v>289</v>
      </c>
      <c r="C5" s="417" t="s">
        <v>290</v>
      </c>
      <c r="D5" s="418"/>
      <c r="E5" s="419"/>
      <c r="F5" s="420"/>
      <c r="G5" s="419"/>
      <c r="H5" s="421"/>
      <c r="N5" s="422"/>
    </row>
    <row r="6" spans="1:14" s="423" customFormat="1" ht="11.25" customHeight="1">
      <c r="B6" s="424" t="s">
        <v>291</v>
      </c>
      <c r="C6" s="425" t="s">
        <v>291</v>
      </c>
      <c r="D6" s="425" t="s">
        <v>291</v>
      </c>
      <c r="E6" s="425"/>
      <c r="F6" s="425" t="s">
        <v>292</v>
      </c>
      <c r="G6" s="425"/>
      <c r="H6" s="425" t="s">
        <v>292</v>
      </c>
    </row>
    <row r="7" spans="1:14" s="404" customFormat="1" ht="11.25" customHeight="1">
      <c r="A7" s="426" t="s">
        <v>293</v>
      </c>
      <c r="B7" s="427">
        <v>18722014</v>
      </c>
      <c r="C7" s="428">
        <v>12594776</v>
      </c>
      <c r="D7" s="428">
        <v>18746616</v>
      </c>
      <c r="E7" s="428"/>
      <c r="F7" s="428">
        <v>326435</v>
      </c>
      <c r="G7" s="429">
        <v>616193</v>
      </c>
      <c r="H7" s="429"/>
      <c r="J7" s="423"/>
    </row>
    <row r="8" spans="1:14" s="404" customFormat="1" ht="11.25" customHeight="1">
      <c r="A8" s="430" t="s">
        <v>294</v>
      </c>
      <c r="B8" s="431" t="s">
        <v>295</v>
      </c>
      <c r="C8" s="432" t="s">
        <v>295</v>
      </c>
      <c r="D8" s="432" t="s">
        <v>295</v>
      </c>
      <c r="E8" s="432"/>
      <c r="F8" s="432" t="s">
        <v>295</v>
      </c>
      <c r="G8" s="433"/>
      <c r="H8" s="433" t="s">
        <v>295</v>
      </c>
      <c r="J8" s="423"/>
    </row>
    <row r="9" spans="1:14" s="404" customFormat="1" ht="11.25" customHeight="1">
      <c r="A9" s="430" t="s">
        <v>296</v>
      </c>
      <c r="B9" s="431" t="s">
        <v>295</v>
      </c>
      <c r="C9" s="432" t="s">
        <v>295</v>
      </c>
      <c r="D9" s="432" t="s">
        <v>295</v>
      </c>
      <c r="E9" s="432"/>
      <c r="F9" s="432" t="s">
        <v>295</v>
      </c>
      <c r="G9" s="433"/>
      <c r="H9" s="433" t="s">
        <v>295</v>
      </c>
      <c r="J9" s="423"/>
      <c r="K9" s="422"/>
    </row>
    <row r="10" spans="1:14" s="404" customFormat="1" ht="11.25" customHeight="1">
      <c r="A10" s="430" t="s">
        <v>297</v>
      </c>
      <c r="B10" s="431" t="s">
        <v>295</v>
      </c>
      <c r="C10" s="432" t="s">
        <v>295</v>
      </c>
      <c r="D10" s="432" t="s">
        <v>295</v>
      </c>
      <c r="E10" s="432"/>
      <c r="F10" s="432" t="s">
        <v>295</v>
      </c>
      <c r="G10" s="433"/>
      <c r="H10" s="433" t="s">
        <v>295</v>
      </c>
      <c r="J10" s="423"/>
    </row>
    <row r="11" spans="1:14" s="438" customFormat="1" ht="11.25" customHeight="1">
      <c r="A11" s="434" t="s">
        <v>298</v>
      </c>
      <c r="B11" s="435" t="s">
        <v>295</v>
      </c>
      <c r="C11" s="436" t="s">
        <v>295</v>
      </c>
      <c r="D11" s="436" t="s">
        <v>295</v>
      </c>
      <c r="E11" s="436"/>
      <c r="F11" s="436" t="s">
        <v>295</v>
      </c>
      <c r="G11" s="437"/>
      <c r="H11" s="437" t="s">
        <v>295</v>
      </c>
      <c r="K11" s="439"/>
      <c r="L11" s="439"/>
      <c r="M11" s="439"/>
    </row>
    <row r="12" spans="1:14" s="404" customFormat="1" ht="11.25" customHeight="1">
      <c r="A12" s="440"/>
      <c r="B12" s="427"/>
      <c r="C12" s="428"/>
      <c r="D12" s="428"/>
      <c r="E12" s="428"/>
      <c r="F12" s="428"/>
      <c r="G12" s="441"/>
      <c r="H12" s="441"/>
    </row>
    <row r="13" spans="1:14" s="404" customFormat="1" ht="11.25" customHeight="1">
      <c r="A13" s="442" t="s">
        <v>299</v>
      </c>
      <c r="B13" s="427"/>
      <c r="C13" s="428"/>
      <c r="D13" s="428"/>
      <c r="E13" s="428"/>
      <c r="F13" s="428"/>
      <c r="G13" s="443"/>
      <c r="H13" s="443"/>
    </row>
    <row r="14" spans="1:14" s="438" customFormat="1" ht="11.25" customHeight="1">
      <c r="A14" s="444" t="s">
        <v>300</v>
      </c>
      <c r="B14" s="445">
        <v>5249125</v>
      </c>
      <c r="C14" s="446">
        <v>3570200</v>
      </c>
      <c r="D14" s="446">
        <v>5250119</v>
      </c>
      <c r="E14" s="437"/>
      <c r="F14" s="437" t="s">
        <v>41</v>
      </c>
      <c r="G14" s="437"/>
      <c r="H14" s="437" t="s">
        <v>41</v>
      </c>
      <c r="J14" s="439"/>
      <c r="K14" s="439"/>
      <c r="M14" s="439"/>
    </row>
    <row r="15" spans="1:14" s="404" customFormat="1" ht="11.25" customHeight="1">
      <c r="A15" s="447" t="s">
        <v>301</v>
      </c>
      <c r="B15" s="427">
        <v>489523</v>
      </c>
      <c r="C15" s="428">
        <v>382119</v>
      </c>
      <c r="D15" s="428">
        <v>491561</v>
      </c>
      <c r="E15" s="433"/>
      <c r="F15" s="433" t="s">
        <v>41</v>
      </c>
      <c r="G15" s="433"/>
      <c r="H15" s="433" t="s">
        <v>41</v>
      </c>
      <c r="J15" s="422"/>
      <c r="K15" s="422"/>
      <c r="L15" s="422"/>
      <c r="M15" s="422"/>
    </row>
    <row r="16" spans="1:14" s="404" customFormat="1" ht="11.25" customHeight="1">
      <c r="A16" s="447" t="s">
        <v>302</v>
      </c>
      <c r="B16" s="427">
        <v>369948</v>
      </c>
      <c r="C16" s="428">
        <v>262423</v>
      </c>
      <c r="D16" s="428">
        <v>364399</v>
      </c>
      <c r="E16" s="433"/>
      <c r="F16" s="433" t="s">
        <v>41</v>
      </c>
      <c r="G16" s="433"/>
      <c r="H16" s="433" t="s">
        <v>41</v>
      </c>
      <c r="K16" s="422"/>
    </row>
    <row r="17" spans="1:12" s="404" customFormat="1" ht="11.25" customHeight="1">
      <c r="A17" s="447" t="s">
        <v>303</v>
      </c>
      <c r="B17" s="427">
        <v>1396666</v>
      </c>
      <c r="C17" s="428">
        <v>1009695</v>
      </c>
      <c r="D17" s="428">
        <v>1387004</v>
      </c>
      <c r="E17" s="433"/>
      <c r="F17" s="433" t="s">
        <v>41</v>
      </c>
      <c r="G17" s="433"/>
      <c r="H17" s="433" t="s">
        <v>41</v>
      </c>
      <c r="J17" s="422"/>
      <c r="K17" s="422"/>
      <c r="L17" s="422"/>
    </row>
    <row r="18" spans="1:12" s="404" customFormat="1" ht="11.25" customHeight="1">
      <c r="A18" s="447" t="s">
        <v>304</v>
      </c>
      <c r="B18" s="427">
        <v>186570</v>
      </c>
      <c r="C18" s="428">
        <v>138135</v>
      </c>
      <c r="D18" s="428">
        <v>183697</v>
      </c>
      <c r="E18" s="433"/>
      <c r="F18" s="433" t="s">
        <v>41</v>
      </c>
      <c r="G18" s="433"/>
      <c r="H18" s="433" t="s">
        <v>41</v>
      </c>
      <c r="J18" s="422"/>
      <c r="K18" s="422"/>
    </row>
    <row r="19" spans="1:12" s="404" customFormat="1" ht="11.25" customHeight="1">
      <c r="A19" s="448" t="s">
        <v>305</v>
      </c>
      <c r="B19" s="433" t="s">
        <v>41</v>
      </c>
      <c r="C19" s="433" t="s">
        <v>41</v>
      </c>
      <c r="D19" s="433" t="s">
        <v>41</v>
      </c>
      <c r="E19" s="432"/>
      <c r="F19" s="432">
        <v>160317</v>
      </c>
      <c r="G19" s="429">
        <v>492870</v>
      </c>
      <c r="H19" s="429"/>
      <c r="J19" s="422"/>
      <c r="K19" s="422"/>
    </row>
    <row r="20" spans="1:12" s="404" customFormat="1" ht="11.25" customHeight="1">
      <c r="A20" s="447" t="s">
        <v>306</v>
      </c>
      <c r="B20" s="427">
        <v>2569246</v>
      </c>
      <c r="C20" s="428">
        <v>1602820</v>
      </c>
      <c r="D20" s="449">
        <v>2593671</v>
      </c>
      <c r="E20" s="433"/>
      <c r="F20" s="433" t="s">
        <v>41</v>
      </c>
      <c r="G20" s="433"/>
      <c r="H20" s="433" t="s">
        <v>41</v>
      </c>
      <c r="J20" s="422"/>
      <c r="K20" s="422"/>
    </row>
    <row r="21" spans="1:12" s="404" customFormat="1" ht="11.25" customHeight="1">
      <c r="A21" s="447" t="s">
        <v>307</v>
      </c>
      <c r="B21" s="427">
        <v>237172</v>
      </c>
      <c r="C21" s="428">
        <v>175008</v>
      </c>
      <c r="D21" s="428">
        <v>229787</v>
      </c>
      <c r="E21" s="433"/>
      <c r="F21" s="433" t="s">
        <v>41</v>
      </c>
      <c r="G21" s="433"/>
      <c r="H21" s="433" t="s">
        <v>41</v>
      </c>
      <c r="J21" s="422"/>
    </row>
    <row r="22" spans="1:12" s="404" customFormat="1" ht="3.75" customHeight="1">
      <c r="A22" s="440"/>
      <c r="B22" s="427"/>
      <c r="C22" s="428"/>
      <c r="D22" s="428"/>
      <c r="E22" s="432"/>
      <c r="F22" s="432"/>
      <c r="G22" s="432"/>
      <c r="H22" s="432"/>
      <c r="J22" s="422"/>
    </row>
    <row r="23" spans="1:12" s="438" customFormat="1" ht="11.25" customHeight="1">
      <c r="A23" s="444" t="s">
        <v>308</v>
      </c>
      <c r="B23" s="445">
        <v>833067</v>
      </c>
      <c r="C23" s="446">
        <v>565796</v>
      </c>
      <c r="D23" s="446">
        <v>838534</v>
      </c>
      <c r="E23" s="437"/>
      <c r="F23" s="437" t="s">
        <v>41</v>
      </c>
      <c r="G23" s="437"/>
      <c r="H23" s="437" t="s">
        <v>41</v>
      </c>
      <c r="J23" s="439"/>
      <c r="K23" s="439"/>
    </row>
    <row r="24" spans="1:12" s="404" customFormat="1" ht="11.25" customHeight="1">
      <c r="A24" s="447" t="s">
        <v>309</v>
      </c>
      <c r="B24" s="427">
        <v>222323</v>
      </c>
      <c r="C24" s="428">
        <v>167957</v>
      </c>
      <c r="D24" s="428">
        <v>224670</v>
      </c>
      <c r="E24" s="433"/>
      <c r="F24" s="433" t="s">
        <v>41</v>
      </c>
      <c r="G24" s="433"/>
      <c r="H24" s="433" t="s">
        <v>41</v>
      </c>
      <c r="J24" s="422"/>
    </row>
    <row r="25" spans="1:12" s="404" customFormat="1" ht="11.25" customHeight="1">
      <c r="A25" s="447" t="s">
        <v>310</v>
      </c>
      <c r="B25" s="427">
        <v>59384</v>
      </c>
      <c r="C25" s="428">
        <v>24646</v>
      </c>
      <c r="D25" s="428">
        <v>58463</v>
      </c>
      <c r="E25" s="433"/>
      <c r="F25" s="433" t="s">
        <v>41</v>
      </c>
      <c r="G25" s="433"/>
      <c r="H25" s="433" t="s">
        <v>41</v>
      </c>
    </row>
    <row r="26" spans="1:12" s="404" customFormat="1" ht="11.25" customHeight="1">
      <c r="A26" s="447" t="s">
        <v>311</v>
      </c>
      <c r="B26" s="427">
        <v>300342</v>
      </c>
      <c r="C26" s="428">
        <v>208110</v>
      </c>
      <c r="D26" s="428">
        <v>304056</v>
      </c>
      <c r="E26" s="433"/>
      <c r="F26" s="433" t="s">
        <v>41</v>
      </c>
      <c r="G26" s="433"/>
      <c r="H26" s="433" t="s">
        <v>41</v>
      </c>
      <c r="K26" s="422"/>
    </row>
    <row r="27" spans="1:12" s="404" customFormat="1" ht="11.25" customHeight="1">
      <c r="A27" s="447" t="s">
        <v>312</v>
      </c>
      <c r="B27" s="427">
        <v>120765</v>
      </c>
      <c r="C27" s="428">
        <v>67551</v>
      </c>
      <c r="D27" s="428">
        <v>120008</v>
      </c>
      <c r="E27" s="433"/>
      <c r="F27" s="433" t="s">
        <v>41</v>
      </c>
      <c r="G27" s="433"/>
      <c r="H27" s="433" t="s">
        <v>41</v>
      </c>
      <c r="K27" s="422"/>
    </row>
    <row r="28" spans="1:12" s="404" customFormat="1" ht="11.25" customHeight="1">
      <c r="A28" s="447" t="s">
        <v>313</v>
      </c>
      <c r="B28" s="427">
        <v>4329</v>
      </c>
      <c r="C28" s="428">
        <v>3010</v>
      </c>
      <c r="D28" s="428">
        <v>5091</v>
      </c>
      <c r="E28" s="433"/>
      <c r="F28" s="433" t="s">
        <v>41</v>
      </c>
      <c r="G28" s="433"/>
      <c r="H28" s="433" t="s">
        <v>41</v>
      </c>
    </row>
    <row r="29" spans="1:12" s="404" customFormat="1" ht="11.25" customHeight="1">
      <c r="A29" s="447" t="s">
        <v>314</v>
      </c>
      <c r="B29" s="427">
        <v>4086</v>
      </c>
      <c r="C29" s="428">
        <v>2861</v>
      </c>
      <c r="D29" s="428">
        <v>4690</v>
      </c>
      <c r="E29" s="433"/>
      <c r="F29" s="433" t="s">
        <v>41</v>
      </c>
      <c r="G29" s="433"/>
      <c r="H29" s="433" t="s">
        <v>41</v>
      </c>
    </row>
    <row r="30" spans="1:12" s="404" customFormat="1" ht="11.25" customHeight="1">
      <c r="A30" s="447" t="s">
        <v>315</v>
      </c>
      <c r="B30" s="427">
        <v>2632</v>
      </c>
      <c r="C30" s="428">
        <v>1009</v>
      </c>
      <c r="D30" s="428">
        <v>2539</v>
      </c>
      <c r="E30" s="433"/>
      <c r="F30" s="433" t="s">
        <v>41</v>
      </c>
      <c r="G30" s="433"/>
      <c r="H30" s="433" t="s">
        <v>41</v>
      </c>
    </row>
    <row r="31" spans="1:12" s="404" customFormat="1" ht="11.25" customHeight="1">
      <c r="A31" s="447" t="s">
        <v>316</v>
      </c>
      <c r="B31" s="427">
        <v>2677</v>
      </c>
      <c r="C31" s="428">
        <v>1612</v>
      </c>
      <c r="D31" s="428">
        <v>2859</v>
      </c>
      <c r="E31" s="433"/>
      <c r="F31" s="433" t="s">
        <v>41</v>
      </c>
      <c r="G31" s="433"/>
      <c r="H31" s="433" t="s">
        <v>41</v>
      </c>
    </row>
    <row r="32" spans="1:12" s="404" customFormat="1" ht="11.25" customHeight="1">
      <c r="A32" s="447" t="s">
        <v>317</v>
      </c>
      <c r="B32" s="427">
        <v>14711</v>
      </c>
      <c r="C32" s="428">
        <v>11080</v>
      </c>
      <c r="D32" s="428">
        <v>15566</v>
      </c>
      <c r="E32" s="433"/>
      <c r="F32" s="433" t="s">
        <v>41</v>
      </c>
      <c r="G32" s="433"/>
      <c r="H32" s="433" t="s">
        <v>41</v>
      </c>
    </row>
    <row r="33" spans="1:13" s="404" customFormat="1" ht="11.25" customHeight="1">
      <c r="A33" s="447" t="s">
        <v>318</v>
      </c>
      <c r="B33" s="427">
        <v>6433</v>
      </c>
      <c r="C33" s="428">
        <v>5727</v>
      </c>
      <c r="D33" s="428">
        <v>6734</v>
      </c>
      <c r="E33" s="433"/>
      <c r="F33" s="433" t="s">
        <v>41</v>
      </c>
      <c r="G33" s="433"/>
      <c r="H33" s="433" t="s">
        <v>41</v>
      </c>
    </row>
    <row r="34" spans="1:13" s="404" customFormat="1" ht="11.25" customHeight="1">
      <c r="A34" s="447" t="s">
        <v>319</v>
      </c>
      <c r="B34" s="427">
        <v>17960</v>
      </c>
      <c r="C34" s="428">
        <v>15920</v>
      </c>
      <c r="D34" s="428">
        <v>18422</v>
      </c>
      <c r="E34" s="433"/>
      <c r="F34" s="433" t="s">
        <v>41</v>
      </c>
      <c r="G34" s="433"/>
      <c r="H34" s="433" t="s">
        <v>41</v>
      </c>
    </row>
    <row r="35" spans="1:13" s="404" customFormat="1" ht="11.25" customHeight="1">
      <c r="A35" s="447" t="s">
        <v>320</v>
      </c>
      <c r="B35" s="427">
        <v>4127</v>
      </c>
      <c r="C35" s="428">
        <v>3377</v>
      </c>
      <c r="D35" s="428">
        <v>4992</v>
      </c>
      <c r="E35" s="433"/>
      <c r="F35" s="433" t="s">
        <v>41</v>
      </c>
      <c r="G35" s="433"/>
      <c r="H35" s="433" t="s">
        <v>41</v>
      </c>
    </row>
    <row r="36" spans="1:13" s="404" customFormat="1" ht="11.25" customHeight="1">
      <c r="A36" s="447" t="s">
        <v>321</v>
      </c>
      <c r="B36" s="427">
        <v>1414</v>
      </c>
      <c r="C36" s="428">
        <v>730</v>
      </c>
      <c r="D36" s="428">
        <v>1755</v>
      </c>
      <c r="E36" s="433"/>
      <c r="F36" s="433" t="s">
        <v>41</v>
      </c>
      <c r="G36" s="433"/>
      <c r="H36" s="433" t="s">
        <v>41</v>
      </c>
    </row>
    <row r="37" spans="1:13" s="404" customFormat="1" ht="11.25" customHeight="1">
      <c r="A37" s="447" t="s">
        <v>322</v>
      </c>
      <c r="B37" s="427">
        <v>71884</v>
      </c>
      <c r="C37" s="428">
        <v>52206</v>
      </c>
      <c r="D37" s="428">
        <v>68689</v>
      </c>
      <c r="E37" s="433"/>
      <c r="F37" s="433" t="s">
        <v>41</v>
      </c>
      <c r="G37" s="433"/>
      <c r="H37" s="433" t="s">
        <v>41</v>
      </c>
      <c r="L37" s="422"/>
    </row>
    <row r="38" spans="1:13" s="404" customFormat="1" ht="3.75" customHeight="1">
      <c r="A38" s="440"/>
      <c r="B38" s="427"/>
      <c r="C38" s="428"/>
      <c r="D38" s="428"/>
      <c r="E38" s="428"/>
      <c r="F38" s="428"/>
      <c r="G38" s="450"/>
      <c r="H38" s="450"/>
    </row>
    <row r="39" spans="1:13" s="438" customFormat="1" ht="11.25" customHeight="1">
      <c r="A39" s="444" t="s">
        <v>323</v>
      </c>
      <c r="B39" s="445">
        <v>9140180</v>
      </c>
      <c r="C39" s="446">
        <v>6016243</v>
      </c>
      <c r="D39" s="446">
        <v>9143849</v>
      </c>
      <c r="E39" s="437"/>
      <c r="F39" s="437" t="s">
        <v>41</v>
      </c>
      <c r="G39" s="437"/>
      <c r="H39" s="437" t="s">
        <v>41</v>
      </c>
    </row>
    <row r="40" spans="1:13" s="438" customFormat="1" ht="11.25" customHeight="1">
      <c r="A40" s="447" t="s">
        <v>324</v>
      </c>
      <c r="B40" s="427">
        <v>542426</v>
      </c>
      <c r="C40" s="428">
        <v>233680</v>
      </c>
      <c r="D40" s="428">
        <v>559181</v>
      </c>
      <c r="E40" s="433"/>
      <c r="F40" s="433" t="s">
        <v>41</v>
      </c>
      <c r="G40" s="433"/>
      <c r="H40" s="433" t="s">
        <v>41</v>
      </c>
      <c r="J40" s="439"/>
      <c r="K40" s="439"/>
      <c r="L40" s="439"/>
    </row>
    <row r="41" spans="1:13" s="404" customFormat="1" ht="11.25" customHeight="1">
      <c r="A41" s="447" t="s">
        <v>325</v>
      </c>
      <c r="B41" s="427">
        <v>221026</v>
      </c>
      <c r="C41" s="428">
        <v>193331</v>
      </c>
      <c r="D41" s="428">
        <v>216365</v>
      </c>
      <c r="E41" s="433"/>
      <c r="F41" s="433" t="s">
        <v>41</v>
      </c>
      <c r="G41" s="433"/>
      <c r="H41" s="433" t="s">
        <v>41</v>
      </c>
      <c r="M41" s="422"/>
    </row>
    <row r="42" spans="1:13" s="404" customFormat="1" ht="11.25" customHeight="1">
      <c r="A42" s="447" t="s">
        <v>326</v>
      </c>
      <c r="B42" s="427">
        <v>391246</v>
      </c>
      <c r="C42" s="428">
        <v>329462</v>
      </c>
      <c r="D42" s="428">
        <v>390465</v>
      </c>
      <c r="E42" s="433"/>
      <c r="F42" s="433" t="s">
        <v>41</v>
      </c>
      <c r="G42" s="433"/>
      <c r="H42" s="433" t="s">
        <v>41</v>
      </c>
      <c r="K42" s="422"/>
    </row>
    <row r="43" spans="1:13" s="404" customFormat="1" ht="11.25" customHeight="1">
      <c r="A43" s="447" t="s">
        <v>327</v>
      </c>
      <c r="B43" s="427">
        <v>486371</v>
      </c>
      <c r="C43" s="428">
        <v>370794</v>
      </c>
      <c r="D43" s="428">
        <v>494126</v>
      </c>
      <c r="E43" s="433"/>
      <c r="F43" s="433" t="s">
        <v>41</v>
      </c>
      <c r="G43" s="433"/>
      <c r="H43" s="433" t="s">
        <v>41</v>
      </c>
      <c r="J43" s="422"/>
      <c r="K43" s="422"/>
    </row>
    <row r="44" spans="1:13" s="404" customFormat="1" ht="11.25" customHeight="1">
      <c r="A44" s="447" t="s">
        <v>328</v>
      </c>
      <c r="B44" s="427">
        <v>589849</v>
      </c>
      <c r="C44" s="428">
        <v>460132</v>
      </c>
      <c r="D44" s="428">
        <v>585601</v>
      </c>
      <c r="E44" s="433"/>
      <c r="F44" s="433" t="s">
        <v>41</v>
      </c>
      <c r="G44" s="433"/>
      <c r="H44" s="433" t="s">
        <v>41</v>
      </c>
      <c r="I44" s="422"/>
      <c r="J44" s="422"/>
      <c r="K44" s="422"/>
    </row>
    <row r="45" spans="1:13" s="404" customFormat="1" ht="11.25" customHeight="1">
      <c r="A45" s="447" t="s">
        <v>329</v>
      </c>
      <c r="B45" s="427">
        <v>94507</v>
      </c>
      <c r="C45" s="428">
        <v>76395</v>
      </c>
      <c r="D45" s="428">
        <v>92379</v>
      </c>
      <c r="E45" s="433"/>
      <c r="F45" s="433" t="s">
        <v>41</v>
      </c>
      <c r="G45" s="433"/>
      <c r="H45" s="433" t="s">
        <v>41</v>
      </c>
      <c r="J45" s="422"/>
      <c r="K45" s="422"/>
    </row>
    <row r="46" spans="1:13" s="404" customFormat="1" ht="11.25" customHeight="1">
      <c r="A46" s="447" t="s">
        <v>330</v>
      </c>
      <c r="B46" s="427">
        <v>4504511</v>
      </c>
      <c r="C46" s="428">
        <v>2697471</v>
      </c>
      <c r="D46" s="428">
        <v>4481518</v>
      </c>
      <c r="E46" s="433"/>
      <c r="F46" s="433" t="s">
        <v>41</v>
      </c>
      <c r="G46" s="433"/>
      <c r="H46" s="433" t="s">
        <v>41</v>
      </c>
      <c r="J46" s="422"/>
    </row>
    <row r="47" spans="1:13" s="404" customFormat="1" ht="11.25" customHeight="1">
      <c r="A47" s="447" t="s">
        <v>331</v>
      </c>
      <c r="B47" s="427">
        <v>228635</v>
      </c>
      <c r="C47" s="428">
        <v>183155</v>
      </c>
      <c r="D47" s="428">
        <v>251211</v>
      </c>
      <c r="E47" s="432"/>
      <c r="F47" s="432">
        <v>138451</v>
      </c>
      <c r="G47" s="433"/>
      <c r="H47" s="432">
        <v>91928</v>
      </c>
    </row>
    <row r="48" spans="1:13" s="404" customFormat="1" ht="11.25" customHeight="1">
      <c r="A48" s="451" t="s">
        <v>332</v>
      </c>
      <c r="B48" s="427">
        <v>99592</v>
      </c>
      <c r="C48" s="433" t="s">
        <v>41</v>
      </c>
      <c r="D48" s="428">
        <v>91638</v>
      </c>
      <c r="E48" s="433"/>
      <c r="F48" s="433" t="s">
        <v>41</v>
      </c>
      <c r="G48" s="433"/>
      <c r="H48" s="433" t="s">
        <v>41</v>
      </c>
    </row>
    <row r="49" spans="1:13" s="404" customFormat="1" ht="11.25" customHeight="1">
      <c r="A49" s="447" t="s">
        <v>333</v>
      </c>
      <c r="B49" s="427">
        <v>224278</v>
      </c>
      <c r="C49" s="428">
        <v>161048</v>
      </c>
      <c r="D49" s="428">
        <v>214843</v>
      </c>
      <c r="E49" s="433"/>
      <c r="F49" s="433" t="s">
        <v>41</v>
      </c>
      <c r="G49" s="433"/>
      <c r="H49" s="433" t="s">
        <v>41</v>
      </c>
    </row>
    <row r="50" spans="1:13" s="404" customFormat="1" ht="11.25" customHeight="1">
      <c r="A50" s="447" t="s">
        <v>334</v>
      </c>
      <c r="B50" s="427">
        <v>294884</v>
      </c>
      <c r="C50" s="428">
        <v>229780</v>
      </c>
      <c r="D50" s="428">
        <v>286932</v>
      </c>
      <c r="E50" s="433"/>
      <c r="F50" s="433" t="s">
        <v>41</v>
      </c>
      <c r="G50" s="433"/>
      <c r="H50" s="433" t="s">
        <v>41</v>
      </c>
    </row>
    <row r="51" spans="1:13" s="404" customFormat="1" ht="11.25" customHeight="1">
      <c r="A51" s="447" t="s">
        <v>335</v>
      </c>
      <c r="B51" s="427">
        <v>442323</v>
      </c>
      <c r="C51" s="428">
        <v>269376</v>
      </c>
      <c r="D51" s="428">
        <v>450135</v>
      </c>
      <c r="E51" s="433"/>
      <c r="F51" s="433" t="s">
        <v>41</v>
      </c>
      <c r="G51" s="433"/>
      <c r="H51" s="433" t="s">
        <v>41</v>
      </c>
    </row>
    <row r="52" spans="1:13" s="404" customFormat="1" ht="11.25" customHeight="1">
      <c r="A52" s="452" t="s">
        <v>336</v>
      </c>
      <c r="B52" s="427">
        <v>263241</v>
      </c>
      <c r="C52" s="428">
        <v>242173</v>
      </c>
      <c r="D52" s="428">
        <v>262718</v>
      </c>
      <c r="E52" s="433"/>
      <c r="F52" s="433" t="s">
        <v>41</v>
      </c>
      <c r="G52" s="433"/>
      <c r="H52" s="433" t="s">
        <v>41</v>
      </c>
    </row>
    <row r="53" spans="1:13" s="404" customFormat="1" ht="11.25" customHeight="1">
      <c r="A53" s="452" t="s">
        <v>337</v>
      </c>
      <c r="B53" s="427">
        <v>56208</v>
      </c>
      <c r="C53" s="428">
        <v>51199</v>
      </c>
      <c r="D53" s="428">
        <v>57989</v>
      </c>
      <c r="E53" s="433"/>
      <c r="F53" s="433" t="s">
        <v>41</v>
      </c>
      <c r="G53" s="433"/>
      <c r="H53" s="433" t="s">
        <v>41</v>
      </c>
    </row>
    <row r="54" spans="1:13" s="404" customFormat="1" ht="11.25" customHeight="1">
      <c r="A54" s="452" t="s">
        <v>338</v>
      </c>
      <c r="B54" s="427">
        <v>425815</v>
      </c>
      <c r="C54" s="428">
        <v>274323</v>
      </c>
      <c r="D54" s="428">
        <v>432066</v>
      </c>
      <c r="E54" s="433"/>
      <c r="F54" s="433" t="s">
        <v>41</v>
      </c>
      <c r="G54" s="433"/>
      <c r="H54" s="433" t="s">
        <v>41</v>
      </c>
    </row>
    <row r="55" spans="1:13" s="404" customFormat="1" ht="11.25" customHeight="1">
      <c r="A55" s="452" t="s">
        <v>339</v>
      </c>
      <c r="B55" s="427">
        <v>69787</v>
      </c>
      <c r="C55" s="428">
        <v>65418</v>
      </c>
      <c r="D55" s="428">
        <v>71985</v>
      </c>
      <c r="E55" s="433"/>
      <c r="F55" s="433" t="s">
        <v>41</v>
      </c>
      <c r="G55" s="433"/>
      <c r="H55" s="433" t="s">
        <v>41</v>
      </c>
    </row>
    <row r="56" spans="1:13" s="404" customFormat="1" ht="11.25" customHeight="1">
      <c r="A56" s="452" t="s">
        <v>340</v>
      </c>
      <c r="B56" s="427">
        <v>16997</v>
      </c>
      <c r="C56" s="428">
        <v>15524</v>
      </c>
      <c r="D56" s="428">
        <v>17473</v>
      </c>
      <c r="E56" s="433"/>
      <c r="F56" s="433" t="s">
        <v>41</v>
      </c>
      <c r="G56" s="433"/>
      <c r="H56" s="433" t="s">
        <v>41</v>
      </c>
    </row>
    <row r="57" spans="1:13" s="404" customFormat="1" ht="11.25" customHeight="1">
      <c r="A57" s="452" t="s">
        <v>341</v>
      </c>
      <c r="B57" s="427">
        <v>17510</v>
      </c>
      <c r="C57" s="428">
        <v>15754</v>
      </c>
      <c r="D57" s="428">
        <v>17598</v>
      </c>
      <c r="E57" s="433"/>
      <c r="F57" s="433" t="s">
        <v>41</v>
      </c>
      <c r="G57" s="433"/>
      <c r="H57" s="433" t="s">
        <v>41</v>
      </c>
    </row>
    <row r="58" spans="1:13" s="404" customFormat="1" ht="11.25" customHeight="1">
      <c r="A58" s="447" t="s">
        <v>342</v>
      </c>
      <c r="B58" s="427">
        <v>118010</v>
      </c>
      <c r="C58" s="428">
        <v>105108</v>
      </c>
      <c r="D58" s="428">
        <v>117450</v>
      </c>
      <c r="E58" s="433"/>
      <c r="F58" s="433" t="s">
        <v>41</v>
      </c>
      <c r="G58" s="433"/>
      <c r="H58" s="433" t="s">
        <v>41</v>
      </c>
    </row>
    <row r="59" spans="1:13" s="404" customFormat="1" ht="11.25" customHeight="1">
      <c r="A59" s="447" t="s">
        <v>343</v>
      </c>
      <c r="B59" s="427">
        <v>52964</v>
      </c>
      <c r="C59" s="428">
        <v>42120</v>
      </c>
      <c r="D59" s="428">
        <v>52176</v>
      </c>
      <c r="E59" s="433"/>
      <c r="F59" s="433" t="s">
        <v>41</v>
      </c>
      <c r="G59" s="433"/>
      <c r="H59" s="433" t="s">
        <v>41</v>
      </c>
    </row>
    <row r="60" spans="1:13" s="404" customFormat="1" ht="3.75" customHeight="1">
      <c r="A60" s="440"/>
      <c r="B60" s="427"/>
      <c r="C60" s="428"/>
      <c r="D60" s="428"/>
      <c r="E60" s="432"/>
      <c r="F60" s="432"/>
      <c r="G60" s="432"/>
      <c r="H60" s="432"/>
    </row>
    <row r="61" spans="1:13" s="438" customFormat="1" ht="11.25" customHeight="1">
      <c r="A61" s="444" t="s">
        <v>344</v>
      </c>
      <c r="B61" s="445">
        <v>2188122</v>
      </c>
      <c r="C61" s="446">
        <v>1545167</v>
      </c>
      <c r="D61" s="446">
        <v>2181135</v>
      </c>
      <c r="E61" s="437"/>
      <c r="F61" s="437" t="s">
        <v>41</v>
      </c>
      <c r="G61" s="437"/>
      <c r="H61" s="437" t="s">
        <v>41</v>
      </c>
      <c r="J61" s="439"/>
      <c r="K61" s="439"/>
    </row>
    <row r="62" spans="1:13" s="404" customFormat="1" ht="11.25" customHeight="1">
      <c r="A62" s="447" t="s">
        <v>345</v>
      </c>
      <c r="B62" s="427">
        <v>384394</v>
      </c>
      <c r="C62" s="428">
        <v>308361</v>
      </c>
      <c r="D62" s="428">
        <v>381307</v>
      </c>
      <c r="E62" s="433"/>
      <c r="F62" s="433" t="s">
        <v>41</v>
      </c>
      <c r="G62" s="433"/>
      <c r="H62" s="433" t="s">
        <v>41</v>
      </c>
      <c r="J62" s="422"/>
      <c r="K62" s="422"/>
      <c r="L62" s="422"/>
      <c r="M62" s="422"/>
    </row>
    <row r="63" spans="1:13" s="404" customFormat="1" ht="11.25" customHeight="1">
      <c r="A63" s="447" t="s">
        <v>346</v>
      </c>
      <c r="B63" s="427">
        <v>78817</v>
      </c>
      <c r="C63" s="428">
        <v>59503</v>
      </c>
      <c r="D63" s="428">
        <v>78883</v>
      </c>
      <c r="E63" s="433"/>
      <c r="F63" s="433" t="s">
        <v>41</v>
      </c>
      <c r="G63" s="433"/>
      <c r="H63" s="433" t="s">
        <v>41</v>
      </c>
      <c r="J63" s="422"/>
      <c r="K63" s="422"/>
      <c r="L63" s="422"/>
      <c r="M63" s="422"/>
    </row>
    <row r="64" spans="1:13" s="404" customFormat="1" ht="11.25" customHeight="1">
      <c r="A64" s="447" t="s">
        <v>347</v>
      </c>
      <c r="B64" s="427">
        <v>169653</v>
      </c>
      <c r="C64" s="428">
        <v>138613</v>
      </c>
      <c r="D64" s="428">
        <v>166686</v>
      </c>
      <c r="E64" s="433"/>
      <c r="F64" s="433" t="s">
        <v>41</v>
      </c>
      <c r="G64" s="433"/>
      <c r="H64" s="433" t="s">
        <v>41</v>
      </c>
      <c r="K64" s="422"/>
      <c r="L64" s="422"/>
      <c r="M64" s="422"/>
    </row>
    <row r="65" spans="1:12" s="404" customFormat="1" ht="11.25" customHeight="1">
      <c r="A65" s="447" t="s">
        <v>348</v>
      </c>
      <c r="B65" s="427">
        <v>131426</v>
      </c>
      <c r="C65" s="428">
        <v>96182</v>
      </c>
      <c r="D65" s="428">
        <v>128285</v>
      </c>
      <c r="E65" s="433"/>
      <c r="F65" s="433" t="s">
        <v>41</v>
      </c>
      <c r="G65" s="433"/>
      <c r="H65" s="433" t="s">
        <v>41</v>
      </c>
      <c r="J65" s="422"/>
    </row>
    <row r="66" spans="1:12" s="404" customFormat="1" ht="11.25" customHeight="1">
      <c r="A66" s="447" t="s">
        <v>349</v>
      </c>
      <c r="B66" s="427">
        <v>119804</v>
      </c>
      <c r="C66" s="428">
        <v>113491</v>
      </c>
      <c r="D66" s="428">
        <v>123140</v>
      </c>
      <c r="E66" s="433"/>
      <c r="F66" s="433" t="s">
        <v>41</v>
      </c>
      <c r="G66" s="433"/>
      <c r="H66" s="433" t="s">
        <v>41</v>
      </c>
      <c r="J66" s="422"/>
    </row>
    <row r="67" spans="1:12" s="404" customFormat="1" ht="11.25" customHeight="1" thickBot="1">
      <c r="A67" s="453" t="s">
        <v>350</v>
      </c>
      <c r="B67" s="454">
        <v>36409</v>
      </c>
      <c r="C67" s="455">
        <v>21601</v>
      </c>
      <c r="D67" s="455">
        <v>34699</v>
      </c>
      <c r="E67" s="456"/>
      <c r="F67" s="456" t="s">
        <v>41</v>
      </c>
      <c r="G67" s="456"/>
      <c r="H67" s="456" t="s">
        <v>41</v>
      </c>
      <c r="J67" s="422"/>
    </row>
    <row r="68" spans="1:12" ht="10.5" customHeight="1">
      <c r="A68" s="457" t="s">
        <v>351</v>
      </c>
      <c r="B68" s="458"/>
      <c r="C68" s="458"/>
      <c r="D68" s="458"/>
      <c r="E68" s="459"/>
      <c r="F68" s="459"/>
      <c r="G68" s="459"/>
      <c r="H68" s="459"/>
      <c r="J68" s="461"/>
    </row>
    <row r="69" spans="1:12" ht="11.1" customHeight="1">
      <c r="A69" s="462" t="s">
        <v>352</v>
      </c>
      <c r="B69" s="463"/>
      <c r="C69" s="463"/>
    </row>
    <row r="70" spans="1:12" ht="11.1" customHeight="1">
      <c r="A70" s="462" t="s">
        <v>353</v>
      </c>
      <c r="D70" s="464"/>
    </row>
    <row r="71" spans="1:12" ht="11.1" customHeight="1">
      <c r="A71" s="462" t="s">
        <v>354</v>
      </c>
      <c r="J71" s="461"/>
    </row>
    <row r="72" spans="1:12" ht="11.1" customHeight="1">
      <c r="A72" s="462" t="s">
        <v>355</v>
      </c>
      <c r="J72" s="461"/>
    </row>
    <row r="73" spans="1:12" ht="10.5" customHeight="1">
      <c r="A73" s="462" t="s">
        <v>356</v>
      </c>
      <c r="J73" s="461"/>
    </row>
    <row r="74" spans="1:12" s="404" customFormat="1" ht="18.75" customHeight="1">
      <c r="A74" s="465" t="s">
        <v>357</v>
      </c>
      <c r="B74" s="465"/>
      <c r="C74" s="465"/>
      <c r="D74" s="465"/>
      <c r="E74" s="465"/>
      <c r="F74" s="466"/>
      <c r="G74" s="467"/>
      <c r="H74" s="467"/>
      <c r="J74" s="422"/>
    </row>
    <row r="75" spans="1:12" s="404" customFormat="1" ht="27" customHeight="1" thickBot="1">
      <c r="A75" s="402"/>
      <c r="B75" s="402"/>
      <c r="C75" s="402"/>
      <c r="D75" s="402"/>
      <c r="E75" s="402"/>
      <c r="F75" s="402"/>
      <c r="G75" s="402"/>
      <c r="H75" s="402"/>
      <c r="J75" s="422"/>
      <c r="L75" s="422"/>
    </row>
    <row r="76" spans="1:12" s="404" customFormat="1" ht="15" customHeight="1">
      <c r="A76" s="405" t="s">
        <v>282</v>
      </c>
      <c r="B76" s="468" t="s">
        <v>283</v>
      </c>
      <c r="C76" s="469"/>
      <c r="D76" s="469"/>
      <c r="E76" s="468" t="s">
        <v>284</v>
      </c>
      <c r="F76" s="469"/>
      <c r="G76" s="469"/>
      <c r="H76" s="469"/>
    </row>
    <row r="77" spans="1:12" s="404" customFormat="1" ht="15" customHeight="1">
      <c r="A77" s="408"/>
      <c r="B77" s="409" t="s">
        <v>285</v>
      </c>
      <c r="C77" s="410"/>
      <c r="D77" s="411" t="s">
        <v>286</v>
      </c>
      <c r="E77" s="412" t="s">
        <v>287</v>
      </c>
      <c r="F77" s="413"/>
      <c r="G77" s="412" t="s">
        <v>288</v>
      </c>
      <c r="H77" s="414"/>
    </row>
    <row r="78" spans="1:12" s="404" customFormat="1" ht="15" customHeight="1">
      <c r="A78" s="415"/>
      <c r="B78" s="416" t="s">
        <v>289</v>
      </c>
      <c r="C78" s="417" t="s">
        <v>290</v>
      </c>
      <c r="D78" s="418"/>
      <c r="E78" s="419"/>
      <c r="F78" s="420"/>
      <c r="G78" s="419"/>
      <c r="H78" s="421"/>
    </row>
    <row r="79" spans="1:12" s="423" customFormat="1" ht="12" customHeight="1">
      <c r="B79" s="470" t="s">
        <v>291</v>
      </c>
      <c r="C79" s="471" t="s">
        <v>291</v>
      </c>
      <c r="D79" s="471" t="s">
        <v>291</v>
      </c>
      <c r="E79" s="471"/>
      <c r="F79" s="471" t="s">
        <v>292</v>
      </c>
      <c r="G79" s="471"/>
      <c r="H79" s="471" t="s">
        <v>292</v>
      </c>
    </row>
    <row r="80" spans="1:12" s="404" customFormat="1" ht="12" customHeight="1">
      <c r="A80" s="447" t="s">
        <v>358</v>
      </c>
      <c r="B80" s="472">
        <v>80127</v>
      </c>
      <c r="C80" s="473">
        <v>62835</v>
      </c>
      <c r="D80" s="473">
        <v>80023</v>
      </c>
      <c r="E80" s="433"/>
      <c r="F80" s="433" t="s">
        <v>41</v>
      </c>
      <c r="G80" s="433"/>
      <c r="H80" s="433" t="s">
        <v>41</v>
      </c>
    </row>
    <row r="81" spans="1:12" s="404" customFormat="1" ht="12" customHeight="1">
      <c r="A81" s="447" t="s">
        <v>359</v>
      </c>
      <c r="B81" s="472">
        <v>12183</v>
      </c>
      <c r="C81" s="473">
        <v>10521</v>
      </c>
      <c r="D81" s="473">
        <v>13005</v>
      </c>
      <c r="E81" s="433"/>
      <c r="F81" s="433" t="s">
        <v>41</v>
      </c>
      <c r="G81" s="433"/>
      <c r="H81" s="433" t="s">
        <v>41</v>
      </c>
    </row>
    <row r="82" spans="1:12" s="404" customFormat="1" ht="12" customHeight="1">
      <c r="A82" s="447" t="s">
        <v>360</v>
      </c>
      <c r="B82" s="472">
        <v>116450</v>
      </c>
      <c r="C82" s="473">
        <v>83499</v>
      </c>
      <c r="D82" s="473">
        <v>111200</v>
      </c>
      <c r="E82" s="433"/>
      <c r="F82" s="433" t="s">
        <v>41</v>
      </c>
      <c r="G82" s="433"/>
      <c r="H82" s="433" t="s">
        <v>41</v>
      </c>
    </row>
    <row r="83" spans="1:12" s="404" customFormat="1" ht="12" customHeight="1">
      <c r="A83" s="447" t="s">
        <v>361</v>
      </c>
      <c r="B83" s="472">
        <v>39936</v>
      </c>
      <c r="C83" s="473">
        <v>34316</v>
      </c>
      <c r="D83" s="473">
        <v>40670</v>
      </c>
      <c r="E83" s="433"/>
      <c r="F83" s="433" t="s">
        <v>41</v>
      </c>
      <c r="G83" s="433"/>
      <c r="H83" s="433" t="s">
        <v>41</v>
      </c>
    </row>
    <row r="84" spans="1:12" s="404" customFormat="1" ht="12" customHeight="1">
      <c r="A84" s="447" t="s">
        <v>362</v>
      </c>
      <c r="B84" s="472">
        <v>835686</v>
      </c>
      <c r="C84" s="473">
        <v>488383</v>
      </c>
      <c r="D84" s="473">
        <v>835390</v>
      </c>
      <c r="E84" s="433"/>
      <c r="F84" s="433" t="s">
        <v>41</v>
      </c>
      <c r="G84" s="433"/>
      <c r="H84" s="433" t="s">
        <v>41</v>
      </c>
    </row>
    <row r="85" spans="1:12" s="404" customFormat="1" ht="12" customHeight="1">
      <c r="A85" s="447" t="s">
        <v>363</v>
      </c>
      <c r="B85" s="472">
        <v>183237</v>
      </c>
      <c r="C85" s="473">
        <v>127862</v>
      </c>
      <c r="D85" s="473">
        <v>187847</v>
      </c>
      <c r="E85" s="433"/>
      <c r="F85" s="433" t="s">
        <v>41</v>
      </c>
      <c r="G85" s="433"/>
      <c r="H85" s="433" t="s">
        <v>41</v>
      </c>
      <c r="J85" s="422"/>
      <c r="K85" s="422"/>
      <c r="L85" s="422"/>
    </row>
    <row r="86" spans="1:12" s="404" customFormat="1" ht="6.75" customHeight="1">
      <c r="A86" s="447"/>
      <c r="B86" s="472"/>
      <c r="C86" s="473"/>
      <c r="D86" s="473"/>
      <c r="E86" s="432"/>
      <c r="F86" s="432"/>
      <c r="G86" s="450"/>
      <c r="H86" s="450"/>
    </row>
    <row r="87" spans="1:12" s="438" customFormat="1" ht="12" customHeight="1">
      <c r="A87" s="444" t="s">
        <v>364</v>
      </c>
      <c r="B87" s="445">
        <v>1311520</v>
      </c>
      <c r="C87" s="474">
        <v>897370</v>
      </c>
      <c r="D87" s="446">
        <v>1332979</v>
      </c>
      <c r="E87" s="437"/>
      <c r="F87" s="437" t="s">
        <v>41</v>
      </c>
      <c r="G87" s="437"/>
      <c r="H87" s="437" t="s">
        <v>41</v>
      </c>
      <c r="I87" s="404"/>
      <c r="J87" s="439"/>
    </row>
    <row r="88" spans="1:12" s="404" customFormat="1" ht="12" customHeight="1">
      <c r="A88" s="447" t="s">
        <v>365</v>
      </c>
      <c r="B88" s="472">
        <v>85884</v>
      </c>
      <c r="C88" s="473">
        <v>65988</v>
      </c>
      <c r="D88" s="473">
        <v>90213</v>
      </c>
      <c r="E88" s="433"/>
      <c r="F88" s="433" t="s">
        <v>41</v>
      </c>
      <c r="G88" s="433"/>
      <c r="H88" s="433" t="s">
        <v>41</v>
      </c>
      <c r="J88" s="422"/>
    </row>
    <row r="89" spans="1:12" s="404" customFormat="1" ht="12" customHeight="1">
      <c r="A89" s="447" t="s">
        <v>366</v>
      </c>
      <c r="B89" s="472">
        <v>36206</v>
      </c>
      <c r="C89" s="473">
        <v>35147</v>
      </c>
      <c r="D89" s="473">
        <v>37460</v>
      </c>
      <c r="E89" s="433"/>
      <c r="F89" s="433" t="s">
        <v>41</v>
      </c>
      <c r="G89" s="433"/>
      <c r="H89" s="433" t="s">
        <v>41</v>
      </c>
      <c r="J89" s="422"/>
    </row>
    <row r="90" spans="1:12" s="404" customFormat="1" ht="12" customHeight="1">
      <c r="A90" s="447" t="s">
        <v>367</v>
      </c>
      <c r="B90" s="472">
        <v>49627</v>
      </c>
      <c r="C90" s="473">
        <v>36333</v>
      </c>
      <c r="D90" s="473">
        <v>48745</v>
      </c>
      <c r="E90" s="433"/>
      <c r="F90" s="433" t="s">
        <v>41</v>
      </c>
      <c r="G90" s="433"/>
      <c r="H90" s="433" t="s">
        <v>41</v>
      </c>
    </row>
    <row r="91" spans="1:12" s="404" customFormat="1" ht="12" customHeight="1">
      <c r="A91" s="447" t="s">
        <v>368</v>
      </c>
      <c r="B91" s="472">
        <v>630899</v>
      </c>
      <c r="C91" s="473">
        <v>415539</v>
      </c>
      <c r="D91" s="473">
        <v>645818</v>
      </c>
      <c r="E91" s="433"/>
      <c r="F91" s="433" t="s">
        <v>41</v>
      </c>
      <c r="G91" s="433"/>
      <c r="H91" s="433" t="s">
        <v>41</v>
      </c>
    </row>
    <row r="92" spans="1:12" s="404" customFormat="1" ht="12" customHeight="1">
      <c r="A92" s="447" t="s">
        <v>369</v>
      </c>
      <c r="B92" s="472">
        <v>19599</v>
      </c>
      <c r="C92" s="473">
        <v>16256</v>
      </c>
      <c r="D92" s="473">
        <v>19404</v>
      </c>
      <c r="E92" s="433"/>
      <c r="F92" s="433" t="s">
        <v>41</v>
      </c>
      <c r="G92" s="433"/>
      <c r="H92" s="433" t="s">
        <v>41</v>
      </c>
    </row>
    <row r="93" spans="1:12" s="404" customFormat="1" ht="12" customHeight="1">
      <c r="A93" s="447" t="s">
        <v>370</v>
      </c>
      <c r="B93" s="472">
        <v>128819</v>
      </c>
      <c r="C93" s="473">
        <v>109782</v>
      </c>
      <c r="D93" s="473">
        <v>128990</v>
      </c>
      <c r="E93" s="433"/>
      <c r="F93" s="433" t="s">
        <v>41</v>
      </c>
      <c r="G93" s="433"/>
      <c r="H93" s="433" t="s">
        <v>41</v>
      </c>
    </row>
    <row r="94" spans="1:12" s="404" customFormat="1" ht="12" customHeight="1">
      <c r="A94" s="447" t="s">
        <v>371</v>
      </c>
      <c r="B94" s="472">
        <v>36355</v>
      </c>
      <c r="C94" s="473">
        <v>15178</v>
      </c>
      <c r="D94" s="473">
        <v>35143</v>
      </c>
      <c r="E94" s="433"/>
      <c r="F94" s="433" t="s">
        <v>41</v>
      </c>
      <c r="G94" s="433"/>
      <c r="H94" s="433" t="s">
        <v>41</v>
      </c>
    </row>
    <row r="95" spans="1:12" s="404" customFormat="1" ht="12" customHeight="1" thickBot="1">
      <c r="A95" s="453" t="s">
        <v>372</v>
      </c>
      <c r="B95" s="475">
        <v>324131</v>
      </c>
      <c r="C95" s="476">
        <v>203147</v>
      </c>
      <c r="D95" s="476">
        <v>327206</v>
      </c>
      <c r="E95" s="477"/>
      <c r="F95" s="477">
        <v>27667</v>
      </c>
      <c r="G95" s="456"/>
      <c r="H95" s="477">
        <v>31395</v>
      </c>
    </row>
    <row r="96" spans="1:12" ht="11.1" customHeight="1">
      <c r="A96" s="464"/>
      <c r="B96" s="458"/>
      <c r="C96" s="458"/>
      <c r="D96" s="458"/>
      <c r="E96" s="458"/>
      <c r="F96" s="458"/>
      <c r="G96" s="458"/>
      <c r="H96" s="458"/>
      <c r="I96" s="458"/>
      <c r="J96" s="458"/>
    </row>
    <row r="97" spans="1:13" ht="11.1" customHeight="1">
      <c r="A97" s="464"/>
      <c r="B97" s="458"/>
      <c r="C97" s="458"/>
      <c r="D97" s="458"/>
      <c r="E97" s="458"/>
      <c r="F97" s="458"/>
      <c r="G97" s="458"/>
      <c r="H97" s="458"/>
      <c r="I97" s="458"/>
      <c r="J97" s="458"/>
    </row>
    <row r="98" spans="1:13" ht="11.1" customHeight="1">
      <c r="A98" s="464"/>
      <c r="D98" s="478"/>
      <c r="I98" s="458"/>
      <c r="J98" s="458"/>
    </row>
    <row r="99" spans="1:13" s="404" customFormat="1" ht="13.5" customHeight="1" thickBot="1">
      <c r="A99" s="402" t="s">
        <v>373</v>
      </c>
      <c r="B99" s="402"/>
      <c r="C99" s="402"/>
      <c r="D99" s="402"/>
      <c r="E99" s="402"/>
      <c r="F99" s="402"/>
      <c r="G99" s="402"/>
      <c r="H99" s="453" t="s">
        <v>374</v>
      </c>
    </row>
    <row r="100" spans="1:13" s="404" customFormat="1" ht="11.1" customHeight="1">
      <c r="A100" s="405" t="s">
        <v>282</v>
      </c>
      <c r="B100" s="479" t="s">
        <v>375</v>
      </c>
      <c r="C100" s="480"/>
      <c r="D100" s="480"/>
      <c r="E100" s="480"/>
      <c r="F100" s="480"/>
      <c r="G100" s="480"/>
      <c r="H100" s="480"/>
      <c r="I100" s="481"/>
      <c r="J100" s="481"/>
    </row>
    <row r="101" spans="1:13" s="404" customFormat="1" ht="11.1" customHeight="1">
      <c r="A101" s="408"/>
      <c r="B101" s="482" t="s">
        <v>376</v>
      </c>
      <c r="C101" s="483"/>
      <c r="D101" s="484" t="s">
        <v>377</v>
      </c>
      <c r="E101" s="482" t="s">
        <v>378</v>
      </c>
      <c r="F101" s="485"/>
      <c r="G101" s="485"/>
      <c r="H101" s="485"/>
      <c r="I101" s="486"/>
      <c r="J101" s="486"/>
    </row>
    <row r="102" spans="1:13" s="404" customFormat="1" ht="11.1" customHeight="1">
      <c r="A102" s="415"/>
      <c r="B102" s="487" t="s">
        <v>379</v>
      </c>
      <c r="C102" s="488" t="s">
        <v>380</v>
      </c>
      <c r="D102" s="489"/>
      <c r="E102" s="482" t="s">
        <v>381</v>
      </c>
      <c r="F102" s="483"/>
      <c r="G102" s="482" t="s">
        <v>382</v>
      </c>
      <c r="H102" s="485"/>
      <c r="I102" s="481"/>
      <c r="J102" s="490"/>
    </row>
    <row r="103" spans="1:13" s="404" customFormat="1" ht="11.1" customHeight="1">
      <c r="A103" s="491" t="s">
        <v>299</v>
      </c>
      <c r="B103" s="492">
        <v>542863</v>
      </c>
      <c r="C103" s="493">
        <v>302377</v>
      </c>
      <c r="D103" s="493">
        <v>544301</v>
      </c>
      <c r="E103" s="494"/>
      <c r="F103" s="493">
        <v>1483.2322404371582</v>
      </c>
      <c r="G103" s="494"/>
      <c r="H103" s="493">
        <v>1487.1612021857925</v>
      </c>
      <c r="I103" s="428"/>
      <c r="J103" s="428"/>
    </row>
    <row r="104" spans="1:13" s="404" customFormat="1" ht="11.1" customHeight="1">
      <c r="A104" s="491" t="s">
        <v>383</v>
      </c>
      <c r="B104" s="492">
        <v>535614</v>
      </c>
      <c r="C104" s="493">
        <v>282558</v>
      </c>
      <c r="D104" s="493">
        <v>539971</v>
      </c>
      <c r="E104" s="494"/>
      <c r="F104" s="493">
        <v>1467.4356164383562</v>
      </c>
      <c r="G104" s="494"/>
      <c r="H104" s="493">
        <v>1479.3726027397258</v>
      </c>
      <c r="I104" s="428"/>
      <c r="J104" s="428"/>
    </row>
    <row r="105" spans="1:13" s="404" customFormat="1" ht="11.1" customHeight="1">
      <c r="A105" s="491" t="s">
        <v>384</v>
      </c>
      <c r="B105" s="427">
        <v>543603</v>
      </c>
      <c r="C105" s="428">
        <v>286988</v>
      </c>
      <c r="D105" s="428">
        <v>548524</v>
      </c>
      <c r="E105" s="428"/>
      <c r="F105" s="428">
        <v>1489.3232876712329</v>
      </c>
      <c r="G105" s="428"/>
      <c r="H105" s="428">
        <v>1502.8054794520547</v>
      </c>
      <c r="J105" s="447"/>
    </row>
    <row r="106" spans="1:13" s="404" customFormat="1" ht="11.1" customHeight="1">
      <c r="A106" s="491" t="s">
        <v>385</v>
      </c>
      <c r="B106" s="427">
        <v>572044</v>
      </c>
      <c r="C106" s="428">
        <v>318870</v>
      </c>
      <c r="D106" s="428">
        <v>568972</v>
      </c>
      <c r="E106" s="428"/>
      <c r="F106" s="428">
        <v>1567</v>
      </c>
      <c r="G106" s="428"/>
      <c r="H106" s="428">
        <v>1561</v>
      </c>
      <c r="I106" s="422"/>
      <c r="J106" s="428"/>
    </row>
    <row r="107" spans="1:13" s="438" customFormat="1" ht="11.1" customHeight="1">
      <c r="A107" s="495" t="s">
        <v>386</v>
      </c>
      <c r="B107" s="445">
        <v>458926</v>
      </c>
      <c r="C107" s="446">
        <v>187095</v>
      </c>
      <c r="D107" s="446">
        <v>456719</v>
      </c>
      <c r="E107" s="446"/>
      <c r="F107" s="446">
        <v>1257</v>
      </c>
      <c r="G107" s="446"/>
      <c r="H107" s="446">
        <v>1249</v>
      </c>
      <c r="I107" s="446"/>
      <c r="J107" s="446"/>
    </row>
    <row r="108" spans="1:13" s="404" customFormat="1" ht="3.75" customHeight="1">
      <c r="A108" s="491"/>
      <c r="B108" s="427"/>
      <c r="C108" s="428"/>
      <c r="D108" s="428"/>
      <c r="E108" s="428"/>
      <c r="F108" s="428"/>
      <c r="G108" s="428"/>
      <c r="H108" s="428"/>
      <c r="I108" s="428"/>
      <c r="J108" s="428"/>
    </row>
    <row r="109" spans="1:13" s="404" customFormat="1" ht="11.1" customHeight="1">
      <c r="A109" s="447" t="s">
        <v>387</v>
      </c>
      <c r="B109" s="427">
        <v>102657</v>
      </c>
      <c r="C109" s="428">
        <v>41098</v>
      </c>
      <c r="D109" s="428">
        <v>119193</v>
      </c>
      <c r="E109" s="428"/>
      <c r="F109" s="428">
        <v>281</v>
      </c>
      <c r="G109" s="428"/>
      <c r="H109" s="428">
        <v>327</v>
      </c>
      <c r="I109" s="428"/>
      <c r="J109" s="428"/>
      <c r="K109" s="422"/>
      <c r="L109" s="422"/>
      <c r="M109" s="422"/>
    </row>
    <row r="110" spans="1:13" s="404" customFormat="1" ht="11.1" customHeight="1">
      <c r="A110" s="447" t="s">
        <v>388</v>
      </c>
      <c r="B110" s="427">
        <v>17467</v>
      </c>
      <c r="C110" s="428">
        <v>6035</v>
      </c>
      <c r="D110" s="428">
        <v>16603</v>
      </c>
      <c r="E110" s="428"/>
      <c r="F110" s="428">
        <v>48</v>
      </c>
      <c r="G110" s="428"/>
      <c r="H110" s="428">
        <v>45</v>
      </c>
      <c r="I110" s="428"/>
      <c r="J110" s="428"/>
    </row>
    <row r="111" spans="1:13" s="404" customFormat="1" ht="11.1" customHeight="1">
      <c r="A111" s="452" t="s">
        <v>389</v>
      </c>
      <c r="B111" s="427">
        <v>10931</v>
      </c>
      <c r="C111" s="428">
        <v>4598</v>
      </c>
      <c r="D111" s="428">
        <v>24208</v>
      </c>
      <c r="E111" s="428"/>
      <c r="F111" s="428">
        <v>30</v>
      </c>
      <c r="G111" s="428"/>
      <c r="H111" s="428">
        <v>66</v>
      </c>
      <c r="I111" s="428"/>
      <c r="J111" s="428"/>
    </row>
    <row r="112" spans="1:13" s="404" customFormat="1" ht="11.1" customHeight="1">
      <c r="A112" s="447" t="s">
        <v>390</v>
      </c>
      <c r="B112" s="427">
        <v>5857</v>
      </c>
      <c r="C112" s="428">
        <v>1724</v>
      </c>
      <c r="D112" s="428">
        <v>6774</v>
      </c>
      <c r="E112" s="428"/>
      <c r="F112" s="428">
        <v>16</v>
      </c>
      <c r="G112" s="428"/>
      <c r="H112" s="428">
        <v>19</v>
      </c>
      <c r="I112" s="428"/>
      <c r="J112" s="428"/>
    </row>
    <row r="113" spans="1:10" s="404" customFormat="1" ht="11.1" customHeight="1">
      <c r="A113" s="452" t="s">
        <v>391</v>
      </c>
      <c r="B113" s="427">
        <v>16931</v>
      </c>
      <c r="C113" s="428">
        <v>9197</v>
      </c>
      <c r="D113" s="428">
        <v>17188</v>
      </c>
      <c r="E113" s="428"/>
      <c r="F113" s="428">
        <v>46</v>
      </c>
      <c r="G113" s="428"/>
      <c r="H113" s="428">
        <v>47</v>
      </c>
      <c r="I113" s="428"/>
      <c r="J113" s="428"/>
    </row>
    <row r="114" spans="1:10" s="404" customFormat="1" ht="11.1" customHeight="1">
      <c r="A114" s="447" t="s">
        <v>392</v>
      </c>
      <c r="B114" s="427">
        <v>7061</v>
      </c>
      <c r="C114" s="428">
        <v>2299</v>
      </c>
      <c r="D114" s="428">
        <v>5203</v>
      </c>
      <c r="E114" s="428"/>
      <c r="F114" s="428">
        <v>19</v>
      </c>
      <c r="G114" s="428"/>
      <c r="H114" s="428">
        <v>14</v>
      </c>
      <c r="I114" s="428"/>
      <c r="J114" s="428"/>
    </row>
    <row r="115" spans="1:10" s="404" customFormat="1" ht="11.1" customHeight="1">
      <c r="A115" s="447" t="s">
        <v>393</v>
      </c>
      <c r="B115" s="427">
        <v>8285</v>
      </c>
      <c r="C115" s="428">
        <v>3161</v>
      </c>
      <c r="D115" s="428">
        <v>9227</v>
      </c>
      <c r="E115" s="428"/>
      <c r="F115" s="428">
        <v>23</v>
      </c>
      <c r="G115" s="428"/>
      <c r="H115" s="428">
        <v>25</v>
      </c>
      <c r="I115" s="428"/>
      <c r="J115" s="428"/>
    </row>
    <row r="116" spans="1:10" s="404" customFormat="1" ht="11.1" customHeight="1">
      <c r="A116" s="447" t="s">
        <v>394</v>
      </c>
      <c r="B116" s="427">
        <v>7676</v>
      </c>
      <c r="C116" s="428">
        <v>6323</v>
      </c>
      <c r="D116" s="428">
        <v>5664</v>
      </c>
      <c r="E116" s="428"/>
      <c r="F116" s="428">
        <v>21</v>
      </c>
      <c r="G116" s="428"/>
      <c r="H116" s="428">
        <v>16</v>
      </c>
      <c r="I116" s="428"/>
      <c r="J116" s="428"/>
    </row>
    <row r="117" spans="1:10" s="404" customFormat="1" ht="11.1" customHeight="1">
      <c r="A117" s="447" t="s">
        <v>395</v>
      </c>
      <c r="B117" s="427">
        <v>8599</v>
      </c>
      <c r="C117" s="428">
        <v>3161</v>
      </c>
      <c r="D117" s="428">
        <v>7289</v>
      </c>
      <c r="E117" s="428"/>
      <c r="F117" s="428">
        <v>24</v>
      </c>
      <c r="G117" s="428"/>
      <c r="H117" s="428">
        <v>20</v>
      </c>
      <c r="I117" s="428"/>
      <c r="J117" s="428"/>
    </row>
    <row r="118" spans="1:10" s="404" customFormat="1" ht="11.1" customHeight="1">
      <c r="A118" s="447" t="s">
        <v>396</v>
      </c>
      <c r="B118" s="427">
        <v>59812</v>
      </c>
      <c r="C118" s="428">
        <v>8622</v>
      </c>
      <c r="D118" s="428">
        <v>45075</v>
      </c>
      <c r="E118" s="428"/>
      <c r="F118" s="428">
        <v>164</v>
      </c>
      <c r="G118" s="428"/>
      <c r="H118" s="428">
        <v>123</v>
      </c>
      <c r="I118" s="428"/>
      <c r="J118" s="428"/>
    </row>
    <row r="119" spans="1:10" s="404" customFormat="1" ht="11.1" customHeight="1">
      <c r="A119" s="447" t="s">
        <v>397</v>
      </c>
      <c r="B119" s="427">
        <v>145345</v>
      </c>
      <c r="C119" s="428">
        <v>58917</v>
      </c>
      <c r="D119" s="428">
        <v>134809</v>
      </c>
      <c r="E119" s="428"/>
      <c r="F119" s="428">
        <v>398</v>
      </c>
      <c r="G119" s="428"/>
      <c r="H119" s="428">
        <v>369</v>
      </c>
      <c r="I119" s="428"/>
      <c r="J119" s="428"/>
    </row>
    <row r="120" spans="1:10" s="404" customFormat="1" ht="11.1" customHeight="1">
      <c r="A120" s="447" t="s">
        <v>398</v>
      </c>
      <c r="B120" s="427">
        <v>5254</v>
      </c>
      <c r="C120" s="428">
        <v>4311</v>
      </c>
      <c r="D120" s="428">
        <v>9671</v>
      </c>
      <c r="E120" s="428"/>
      <c r="F120" s="428">
        <v>14</v>
      </c>
      <c r="G120" s="428"/>
      <c r="H120" s="428">
        <v>26</v>
      </c>
      <c r="I120" s="428"/>
      <c r="J120" s="428"/>
    </row>
    <row r="121" spans="1:10" s="404" customFormat="1" ht="11.1" customHeight="1">
      <c r="A121" s="447" t="s">
        <v>399</v>
      </c>
      <c r="B121" s="427">
        <v>10053</v>
      </c>
      <c r="C121" s="428">
        <v>5461</v>
      </c>
      <c r="D121" s="428">
        <v>5979</v>
      </c>
      <c r="E121" s="428"/>
      <c r="F121" s="428">
        <v>28</v>
      </c>
      <c r="G121" s="428"/>
      <c r="H121" s="428">
        <v>16</v>
      </c>
      <c r="I121" s="428"/>
      <c r="J121" s="428"/>
    </row>
    <row r="122" spans="1:10" s="404" customFormat="1" ht="11.1" customHeight="1">
      <c r="A122" s="447" t="s">
        <v>400</v>
      </c>
      <c r="B122" s="427">
        <v>11799</v>
      </c>
      <c r="C122" s="428">
        <v>7472</v>
      </c>
      <c r="D122" s="428">
        <v>11984</v>
      </c>
      <c r="E122" s="428"/>
      <c r="F122" s="428">
        <v>32</v>
      </c>
      <c r="G122" s="428"/>
      <c r="H122" s="428">
        <v>33</v>
      </c>
      <c r="I122" s="428"/>
      <c r="J122" s="428"/>
    </row>
    <row r="123" spans="1:10" s="404" customFormat="1" ht="11.1" customHeight="1">
      <c r="A123" s="447" t="s">
        <v>401</v>
      </c>
      <c r="B123" s="427">
        <v>12209</v>
      </c>
      <c r="C123" s="428">
        <v>7472</v>
      </c>
      <c r="D123" s="428">
        <v>9383</v>
      </c>
      <c r="E123" s="428"/>
      <c r="F123" s="428">
        <v>33</v>
      </c>
      <c r="G123" s="428"/>
      <c r="H123" s="428">
        <v>26</v>
      </c>
      <c r="I123" s="428"/>
      <c r="J123" s="428"/>
    </row>
    <row r="124" spans="1:10" s="404" customFormat="1" ht="11.1" customHeight="1">
      <c r="A124" s="447" t="s">
        <v>402</v>
      </c>
      <c r="B124" s="427">
        <v>8412</v>
      </c>
      <c r="C124" s="428">
        <v>5173</v>
      </c>
      <c r="D124" s="428">
        <v>9534</v>
      </c>
      <c r="E124" s="428"/>
      <c r="F124" s="428">
        <v>23</v>
      </c>
      <c r="G124" s="428"/>
      <c r="H124" s="428">
        <v>26</v>
      </c>
      <c r="I124" s="428"/>
      <c r="J124" s="428"/>
    </row>
    <row r="125" spans="1:10" s="404" customFormat="1" ht="11.1" customHeight="1">
      <c r="A125" s="447" t="s">
        <v>403</v>
      </c>
      <c r="B125" s="427">
        <v>2189</v>
      </c>
      <c r="C125" s="428">
        <v>1150</v>
      </c>
      <c r="D125" s="428">
        <v>2269</v>
      </c>
      <c r="E125" s="428"/>
      <c r="F125" s="428">
        <v>6</v>
      </c>
      <c r="G125" s="428"/>
      <c r="H125" s="428">
        <v>6</v>
      </c>
      <c r="I125" s="428"/>
      <c r="J125" s="428"/>
    </row>
    <row r="126" spans="1:10" s="404" customFormat="1" ht="11.1" customHeight="1">
      <c r="A126" s="447" t="s">
        <v>404</v>
      </c>
      <c r="B126" s="427">
        <v>12271</v>
      </c>
      <c r="C126" s="428">
        <v>8622</v>
      </c>
      <c r="D126" s="428">
        <v>9615</v>
      </c>
      <c r="E126" s="428"/>
      <c r="F126" s="428">
        <v>34</v>
      </c>
      <c r="G126" s="428"/>
      <c r="H126" s="428">
        <v>26</v>
      </c>
      <c r="I126" s="428"/>
      <c r="J126" s="428"/>
    </row>
    <row r="127" spans="1:10" s="404" customFormat="1" ht="11.1" customHeight="1" thickBot="1">
      <c r="A127" s="453" t="s">
        <v>405</v>
      </c>
      <c r="B127" s="454">
        <v>6118</v>
      </c>
      <c r="C127" s="455">
        <v>2299</v>
      </c>
      <c r="D127" s="455">
        <v>7051</v>
      </c>
      <c r="E127" s="455"/>
      <c r="F127" s="455">
        <v>17</v>
      </c>
      <c r="G127" s="455"/>
      <c r="H127" s="455">
        <v>19</v>
      </c>
      <c r="I127" s="428"/>
      <c r="J127" s="428"/>
    </row>
    <row r="128" spans="1:10" ht="15" customHeight="1">
      <c r="A128" s="463" t="s">
        <v>406</v>
      </c>
      <c r="B128" s="458"/>
      <c r="C128" s="458"/>
      <c r="D128" s="458"/>
      <c r="E128" s="458"/>
      <c r="F128" s="458"/>
      <c r="G128" s="458"/>
      <c r="H128" s="458"/>
    </row>
    <row r="129" spans="1:10" ht="11.1" customHeight="1">
      <c r="A129" s="464" t="s">
        <v>407</v>
      </c>
      <c r="B129" s="458"/>
      <c r="C129" s="458"/>
      <c r="D129" s="458"/>
      <c r="E129" s="458"/>
      <c r="F129" s="458"/>
      <c r="G129" s="458"/>
      <c r="H129" s="458"/>
      <c r="I129" s="458"/>
      <c r="J129" s="458"/>
    </row>
    <row r="130" spans="1:10" ht="30" customHeight="1">
      <c r="A130" s="464"/>
      <c r="B130" s="458"/>
      <c r="C130" s="458"/>
      <c r="D130" s="458"/>
      <c r="E130" s="458"/>
      <c r="F130" s="458"/>
      <c r="G130" s="458"/>
      <c r="H130" s="458"/>
      <c r="I130" s="458"/>
      <c r="J130" s="458"/>
    </row>
    <row r="131" spans="1:10" ht="12.75" customHeight="1" thickBot="1">
      <c r="A131" s="496" t="s">
        <v>408</v>
      </c>
      <c r="H131" s="497" t="s">
        <v>374</v>
      </c>
    </row>
    <row r="132" spans="1:10" s="404" customFormat="1" ht="11.1" customHeight="1">
      <c r="A132" s="405" t="s">
        <v>282</v>
      </c>
      <c r="B132" s="479" t="s">
        <v>375</v>
      </c>
      <c r="C132" s="480"/>
      <c r="D132" s="480"/>
      <c r="E132" s="480"/>
      <c r="F132" s="480"/>
      <c r="G132" s="480"/>
      <c r="H132" s="480"/>
    </row>
    <row r="133" spans="1:10" s="404" customFormat="1" ht="11.1" customHeight="1">
      <c r="A133" s="408"/>
      <c r="B133" s="482" t="s">
        <v>376</v>
      </c>
      <c r="C133" s="483"/>
      <c r="D133" s="484" t="s">
        <v>377</v>
      </c>
      <c r="E133" s="482" t="s">
        <v>378</v>
      </c>
      <c r="F133" s="485"/>
      <c r="G133" s="485"/>
      <c r="H133" s="485"/>
    </row>
    <row r="134" spans="1:10" s="404" customFormat="1" ht="11.1" customHeight="1">
      <c r="A134" s="415"/>
      <c r="B134" s="487" t="s">
        <v>379</v>
      </c>
      <c r="C134" s="488" t="s">
        <v>380</v>
      </c>
      <c r="D134" s="489"/>
      <c r="E134" s="482" t="s">
        <v>381</v>
      </c>
      <c r="F134" s="483"/>
      <c r="G134" s="482" t="s">
        <v>382</v>
      </c>
      <c r="H134" s="485"/>
    </row>
    <row r="135" spans="1:10" s="404" customFormat="1" ht="11.1" customHeight="1">
      <c r="A135" s="498" t="s">
        <v>299</v>
      </c>
      <c r="B135" s="428">
        <v>315307</v>
      </c>
      <c r="C135" s="428">
        <v>203166</v>
      </c>
      <c r="D135" s="428">
        <v>315307</v>
      </c>
      <c r="E135" s="428"/>
      <c r="F135" s="428">
        <v>863</v>
      </c>
      <c r="G135" s="499"/>
      <c r="H135" s="428">
        <v>863</v>
      </c>
    </row>
    <row r="136" spans="1:10" s="404" customFormat="1" ht="11.1" customHeight="1">
      <c r="A136" s="498" t="s">
        <v>383</v>
      </c>
      <c r="B136" s="428">
        <v>312270</v>
      </c>
      <c r="C136" s="428">
        <v>197582</v>
      </c>
      <c r="D136" s="428">
        <v>312270</v>
      </c>
      <c r="E136" s="428"/>
      <c r="F136" s="428">
        <v>855</v>
      </c>
      <c r="G136" s="428"/>
      <c r="H136" s="428">
        <v>855</v>
      </c>
    </row>
    <row r="137" spans="1:10" s="404" customFormat="1" ht="11.1" customHeight="1">
      <c r="A137" s="498" t="s">
        <v>384</v>
      </c>
      <c r="B137" s="428">
        <v>330126</v>
      </c>
      <c r="C137" s="428">
        <v>198500</v>
      </c>
      <c r="D137" s="428">
        <v>330126</v>
      </c>
      <c r="E137" s="428"/>
      <c r="F137" s="428">
        <v>904</v>
      </c>
      <c r="G137" s="428"/>
      <c r="H137" s="428">
        <v>904</v>
      </c>
    </row>
    <row r="138" spans="1:10" s="404" customFormat="1" ht="11.1" customHeight="1">
      <c r="A138" s="498" t="s">
        <v>385</v>
      </c>
      <c r="B138" s="428">
        <v>348632</v>
      </c>
      <c r="C138" s="428">
        <v>214694</v>
      </c>
      <c r="D138" s="428">
        <v>348632</v>
      </c>
      <c r="E138" s="428"/>
      <c r="F138" s="428">
        <v>953</v>
      </c>
      <c r="G138" s="428"/>
      <c r="H138" s="428">
        <v>953</v>
      </c>
    </row>
    <row r="139" spans="1:10" s="438" customFormat="1" ht="11.1" customHeight="1">
      <c r="A139" s="500" t="s">
        <v>409</v>
      </c>
      <c r="B139" s="446">
        <v>255455</v>
      </c>
      <c r="C139" s="446">
        <v>161805</v>
      </c>
      <c r="D139" s="446">
        <v>255455</v>
      </c>
      <c r="E139" s="446"/>
      <c r="F139" s="446">
        <v>699</v>
      </c>
      <c r="G139" s="446"/>
      <c r="H139" s="446">
        <v>699</v>
      </c>
    </row>
    <row r="140" spans="1:10" s="438" customFormat="1" ht="3.75" customHeight="1">
      <c r="A140" s="500"/>
      <c r="B140" s="446"/>
      <c r="C140" s="446"/>
      <c r="D140" s="446"/>
      <c r="E140" s="446"/>
      <c r="F140" s="446"/>
      <c r="G140" s="446"/>
      <c r="H140" s="446"/>
    </row>
    <row r="141" spans="1:10" s="404" customFormat="1" ht="11.1" customHeight="1">
      <c r="A141" s="501" t="s">
        <v>410</v>
      </c>
      <c r="B141" s="428">
        <v>218428</v>
      </c>
      <c r="C141" s="428">
        <v>140971</v>
      </c>
      <c r="D141" s="428">
        <v>218428</v>
      </c>
      <c r="E141" s="428"/>
      <c r="F141" s="428">
        <v>598</v>
      </c>
      <c r="G141" s="428"/>
      <c r="H141" s="428">
        <v>598</v>
      </c>
    </row>
    <row r="142" spans="1:10" s="404" customFormat="1" ht="11.1" customHeight="1" thickBot="1">
      <c r="A142" s="502" t="s">
        <v>411</v>
      </c>
      <c r="B142" s="455">
        <v>37027</v>
      </c>
      <c r="C142" s="455">
        <v>20834</v>
      </c>
      <c r="D142" s="455">
        <v>37027</v>
      </c>
      <c r="E142" s="455"/>
      <c r="F142" s="455">
        <v>101</v>
      </c>
      <c r="G142" s="455"/>
      <c r="H142" s="455">
        <v>101</v>
      </c>
    </row>
    <row r="143" spans="1:10" ht="15" customHeight="1">
      <c r="A143" s="463" t="s">
        <v>412</v>
      </c>
    </row>
    <row r="144" spans="1:10" s="503" customFormat="1" ht="11.1" customHeight="1">
      <c r="A144" s="460"/>
      <c r="B144" s="460"/>
      <c r="C144" s="460"/>
      <c r="D144" s="460"/>
      <c r="E144" s="460"/>
      <c r="F144" s="460"/>
      <c r="G144" s="460"/>
      <c r="H144" s="460"/>
    </row>
    <row r="145" ht="11.1" customHeight="1"/>
    <row r="146" ht="11.1" customHeight="1"/>
    <row r="147" ht="15" customHeight="1"/>
  </sheetData>
  <mergeCells count="27">
    <mergeCell ref="A132:A134"/>
    <mergeCell ref="B132:H132"/>
    <mergeCell ref="B133:C133"/>
    <mergeCell ref="D133:D134"/>
    <mergeCell ref="E133:H133"/>
    <mergeCell ref="E134:F134"/>
    <mergeCell ref="G134:H134"/>
    <mergeCell ref="A100:A102"/>
    <mergeCell ref="B100:H100"/>
    <mergeCell ref="B101:C101"/>
    <mergeCell ref="D101:D102"/>
    <mergeCell ref="E101:H101"/>
    <mergeCell ref="E102:F102"/>
    <mergeCell ref="G102:H102"/>
    <mergeCell ref="G19:H19"/>
    <mergeCell ref="A74:E74"/>
    <mergeCell ref="A76:A78"/>
    <mergeCell ref="B77:C77"/>
    <mergeCell ref="D77:D78"/>
    <mergeCell ref="E77:F78"/>
    <mergeCell ref="G77:H78"/>
    <mergeCell ref="A3:A5"/>
    <mergeCell ref="B4:C4"/>
    <mergeCell ref="D4:D5"/>
    <mergeCell ref="E4:F5"/>
    <mergeCell ref="G4:H5"/>
    <mergeCell ref="G7:H7"/>
  </mergeCells>
  <phoneticPr fontId="4"/>
  <printOptions horizontalCentered="1" gridLinesSet="0"/>
  <pageMargins left="0.39370078740157483" right="0.39370078740157483" top="0.59055118110236227" bottom="0.39370078740157483" header="0.39370078740157483" footer="0.15748031496062992"/>
  <pageSetup paperSize="9" scale="92" fitToHeight="0" orientation="portrait" r:id="rId1"/>
  <headerFooter alignWithMargins="0"/>
  <rowBreaks count="1" manualBreakCount="1">
    <brk id="7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16</vt:i4>
      </vt:variant>
    </vt:vector>
  </HeadingPairs>
  <TitlesOfParts>
    <vt:vector size="34" baseType="lpstr">
      <vt:lpstr>12-1(1）</vt:lpstr>
      <vt:lpstr>12-1(2)</vt:lpstr>
      <vt:lpstr>12-2</vt:lpstr>
      <vt:lpstr>12-3 </vt:lpstr>
      <vt:lpstr>12-4 </vt:lpstr>
      <vt:lpstr>12-5(1)</vt:lpstr>
      <vt:lpstr>12-5(2)</vt:lpstr>
      <vt:lpstr>12-6 </vt:lpstr>
      <vt:lpstr>12-7</vt:lpstr>
      <vt:lpstr>12-8 </vt:lpstr>
      <vt:lpstr>12-9.10.11.12 </vt:lpstr>
      <vt:lpstr>12-13.14 </vt:lpstr>
      <vt:lpstr>12-15 </vt:lpstr>
      <vt:lpstr>12-16  </vt:lpstr>
      <vt:lpstr>12-17</vt:lpstr>
      <vt:lpstr>12-18</vt:lpstr>
      <vt:lpstr>12-19 </vt:lpstr>
      <vt:lpstr>12-20 </vt:lpstr>
      <vt:lpstr>'12-1(1）'!Print_Area</vt:lpstr>
      <vt:lpstr>'12-1(2)'!Print_Area</vt:lpstr>
      <vt:lpstr>'12-13.14 '!Print_Area</vt:lpstr>
      <vt:lpstr>'12-15 '!Print_Area</vt:lpstr>
      <vt:lpstr>'12-16  '!Print_Area</vt:lpstr>
      <vt:lpstr>'12-18'!Print_Area</vt:lpstr>
      <vt:lpstr>'12-19 '!Print_Area</vt:lpstr>
      <vt:lpstr>'12-2'!Print_Area</vt:lpstr>
      <vt:lpstr>'12-3 '!Print_Area</vt:lpstr>
      <vt:lpstr>'12-4 '!Print_Area</vt:lpstr>
      <vt:lpstr>'12-5(1)'!Print_Area</vt:lpstr>
      <vt:lpstr>'12-5(2)'!Print_Area</vt:lpstr>
      <vt:lpstr>'12-6 '!Print_Area</vt:lpstr>
      <vt:lpstr>'12-7'!Print_Area</vt:lpstr>
      <vt:lpstr>'12-8 '!Print_Area</vt:lpstr>
      <vt:lpstr>'12-9.10.11.12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下村　侃子（統計分析課）</dc:creator>
  <cp:lastModifiedBy>下村　侃子（統計分析課）</cp:lastModifiedBy>
  <dcterms:created xsi:type="dcterms:W3CDTF">2023-03-27T07:20:06Z</dcterms:created>
  <dcterms:modified xsi:type="dcterms:W3CDTF">2023-03-27T07:33:30Z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