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2951A14D-41BE-4AA9-9DA5-4AFCDA885F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１表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第１表!$A$1:$J$40,第１表!$L$1:$AA$40,第１表!$AC$1:$AU$40,第１表!$AW$1:$BG$40</definedName>
    <definedName name="Print_Area_MI" localSheetId="0">第１表!#REF!</definedName>
    <definedName name="あ１" localSheetId="0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J25" i="1"/>
  <c r="J19" i="1"/>
  <c r="J20" i="1"/>
  <c r="J21" i="1"/>
  <c r="H24" i="1"/>
  <c r="H25" i="1"/>
  <c r="BF38" i="1" l="1"/>
  <c r="BE38" i="1"/>
  <c r="BD38" i="1"/>
  <c r="BG38" i="1" s="1"/>
  <c r="BC38" i="1"/>
  <c r="BE34" i="1"/>
  <c r="BE30" i="1" s="1"/>
  <c r="BD34" i="1"/>
  <c r="BG34" i="1" s="1"/>
  <c r="BC34" i="1"/>
  <c r="BF30" i="1"/>
  <c r="BC30" i="1"/>
  <c r="BF18" i="1"/>
  <c r="BF16" i="1" s="1"/>
  <c r="BE18" i="1"/>
  <c r="BE16" i="1" s="1"/>
  <c r="BD18" i="1"/>
  <c r="BC18" i="1"/>
  <c r="BC16" i="1" s="1"/>
  <c r="BF14" i="1"/>
  <c r="BE14" i="1"/>
  <c r="BE9" i="1" s="1"/>
  <c r="BG9" i="1" s="1"/>
  <c r="BD14" i="1"/>
  <c r="BC14" i="1"/>
  <c r="BF9" i="1"/>
  <c r="BD9" i="1"/>
  <c r="BC9" i="1"/>
  <c r="BA38" i="1"/>
  <c r="AZ38" i="1"/>
  <c r="AY38" i="1"/>
  <c r="AX38" i="1"/>
  <c r="BB38" i="1" s="1"/>
  <c r="BA34" i="1"/>
  <c r="AZ34" i="1"/>
  <c r="AY34" i="1"/>
  <c r="AY30" i="1" s="1"/>
  <c r="AX34" i="1"/>
  <c r="AX30" i="1" s="1"/>
  <c r="BA30" i="1"/>
  <c r="AZ30" i="1"/>
  <c r="BA18" i="1"/>
  <c r="BA16" i="1" s="1"/>
  <c r="AZ18" i="1"/>
  <c r="AZ16" i="1" s="1"/>
  <c r="AY18" i="1"/>
  <c r="AY16" i="1" s="1"/>
  <c r="AX18" i="1"/>
  <c r="AX16" i="1" s="1"/>
  <c r="AS38" i="1"/>
  <c r="AR38" i="1"/>
  <c r="AU38" i="1" s="1"/>
  <c r="AQ38" i="1"/>
  <c r="AT38" i="1" s="1"/>
  <c r="AP38" i="1"/>
  <c r="AO38" i="1"/>
  <c r="AN38" i="1"/>
  <c r="AM38" i="1"/>
  <c r="AU34" i="1"/>
  <c r="AT34" i="1"/>
  <c r="AR34" i="1"/>
  <c r="AQ34" i="1"/>
  <c r="AQ30" i="1" s="1"/>
  <c r="AP34" i="1"/>
  <c r="AS34" i="1" s="1"/>
  <c r="AO34" i="1"/>
  <c r="AN34" i="1"/>
  <c r="AN30" i="1" s="1"/>
  <c r="AM34" i="1"/>
  <c r="AM30" i="1"/>
  <c r="AT26" i="1"/>
  <c r="AR26" i="1"/>
  <c r="AU26" i="1" s="1"/>
  <c r="AQ26" i="1"/>
  <c r="AO26" i="1"/>
  <c r="AN26" i="1"/>
  <c r="AU22" i="1"/>
  <c r="AT22" i="1"/>
  <c r="AR22" i="1"/>
  <c r="AQ22" i="1"/>
  <c r="AO22" i="1"/>
  <c r="AN22" i="1"/>
  <c r="AU18" i="1"/>
  <c r="AR18" i="1"/>
  <c r="AR16" i="1" s="1"/>
  <c r="AQ18" i="1"/>
  <c r="AQ16" i="1" s="1"/>
  <c r="AP18" i="1"/>
  <c r="AS18" i="1" s="1"/>
  <c r="AO18" i="1"/>
  <c r="AO16" i="1" s="1"/>
  <c r="AN18" i="1"/>
  <c r="AN16" i="1" s="1"/>
  <c r="AM18" i="1"/>
  <c r="AM16" i="1" s="1"/>
  <c r="J38" i="1"/>
  <c r="I38" i="1"/>
  <c r="H38" i="1"/>
  <c r="AD38" i="1"/>
  <c r="AK38" i="1"/>
  <c r="AI38" i="1"/>
  <c r="AL38" i="1" s="1"/>
  <c r="AH38" i="1"/>
  <c r="AG38" i="1"/>
  <c r="AJ38" i="1" s="1"/>
  <c r="AF38" i="1"/>
  <c r="AE38" i="1"/>
  <c r="H35" i="1"/>
  <c r="H37" i="1"/>
  <c r="AK34" i="1"/>
  <c r="AJ34" i="1"/>
  <c r="AI34" i="1"/>
  <c r="AL34" i="1" s="1"/>
  <c r="AH34" i="1"/>
  <c r="AG34" i="1"/>
  <c r="AF34" i="1"/>
  <c r="AE34" i="1"/>
  <c r="AE30" i="1" s="1"/>
  <c r="AD34" i="1"/>
  <c r="AH30" i="1"/>
  <c r="AG30" i="1"/>
  <c r="AI26" i="1"/>
  <c r="AL26" i="1" s="1"/>
  <c r="AH26" i="1"/>
  <c r="AK26" i="1" s="1"/>
  <c r="AF26" i="1"/>
  <c r="AE26" i="1"/>
  <c r="AI22" i="1"/>
  <c r="AL22" i="1" s="1"/>
  <c r="AH22" i="1"/>
  <c r="AF22" i="1"/>
  <c r="AE22" i="1"/>
  <c r="AJ18" i="1"/>
  <c r="AI18" i="1"/>
  <c r="AL18" i="1" s="1"/>
  <c r="AH18" i="1"/>
  <c r="AH16" i="1" s="1"/>
  <c r="AG18" i="1"/>
  <c r="AF18" i="1"/>
  <c r="AF16" i="1" s="1"/>
  <c r="AE18" i="1"/>
  <c r="AE16" i="1" s="1"/>
  <c r="AD18" i="1"/>
  <c r="AD16" i="1" s="1"/>
  <c r="AI9" i="1"/>
  <c r="AH9" i="1"/>
  <c r="AF9" i="1"/>
  <c r="AE9" i="1"/>
  <c r="Z34" i="1"/>
  <c r="Y34" i="1"/>
  <c r="Y30" i="1" s="1"/>
  <c r="X34" i="1"/>
  <c r="AA34" i="1" s="1"/>
  <c r="W34" i="1"/>
  <c r="W30" i="1" s="1"/>
  <c r="Z30" i="1"/>
  <c r="Z26" i="1"/>
  <c r="AA26" i="1" s="1"/>
  <c r="Y26" i="1"/>
  <c r="X26" i="1"/>
  <c r="W26" i="1"/>
  <c r="AA22" i="1"/>
  <c r="Z22" i="1"/>
  <c r="Y22" i="1"/>
  <c r="X22" i="1"/>
  <c r="W22" i="1"/>
  <c r="Z18" i="1"/>
  <c r="Y18" i="1"/>
  <c r="Y16" i="1" s="1"/>
  <c r="X18" i="1"/>
  <c r="AA18" i="1" s="1"/>
  <c r="W18" i="1"/>
  <c r="Z16" i="1"/>
  <c r="Z9" i="1"/>
  <c r="AA9" i="1" s="1"/>
  <c r="Y9" i="1"/>
  <c r="X9" i="1"/>
  <c r="W9" i="1"/>
  <c r="U38" i="1"/>
  <c r="T38" i="1"/>
  <c r="S38" i="1"/>
  <c r="R38" i="1"/>
  <c r="U34" i="1"/>
  <c r="T34" i="1"/>
  <c r="S34" i="1"/>
  <c r="R34" i="1"/>
  <c r="R30" i="1" s="1"/>
  <c r="T30" i="1"/>
  <c r="U26" i="1"/>
  <c r="T26" i="1"/>
  <c r="S26" i="1"/>
  <c r="V26" i="1" s="1"/>
  <c r="R26" i="1"/>
  <c r="U22" i="1"/>
  <c r="V22" i="1" s="1"/>
  <c r="T22" i="1"/>
  <c r="S22" i="1"/>
  <c r="R22" i="1"/>
  <c r="U18" i="1"/>
  <c r="U16" i="1" s="1"/>
  <c r="T18" i="1"/>
  <c r="T16" i="1" s="1"/>
  <c r="S18" i="1"/>
  <c r="R18" i="1"/>
  <c r="R16" i="1" s="1"/>
  <c r="U9" i="1"/>
  <c r="T9" i="1"/>
  <c r="S9" i="1"/>
  <c r="R9" i="1"/>
  <c r="V9" i="1" s="1"/>
  <c r="P34" i="1"/>
  <c r="O34" i="1"/>
  <c r="N34" i="1"/>
  <c r="M34" i="1"/>
  <c r="P18" i="1"/>
  <c r="P16" i="1" s="1"/>
  <c r="O18" i="1"/>
  <c r="O16" i="1" s="1"/>
  <c r="N18" i="1"/>
  <c r="N16" i="1" s="1"/>
  <c r="Q16" i="1" s="1"/>
  <c r="M18" i="1"/>
  <c r="M16" i="1" s="1"/>
  <c r="G34" i="1"/>
  <c r="F34" i="1"/>
  <c r="E34" i="1"/>
  <c r="D34" i="1"/>
  <c r="C34" i="1"/>
  <c r="B34" i="1"/>
  <c r="G18" i="1"/>
  <c r="G16" i="1" s="1"/>
  <c r="F18" i="1"/>
  <c r="F16" i="1" s="1"/>
  <c r="E18" i="1"/>
  <c r="E16" i="1" s="1"/>
  <c r="D18" i="1"/>
  <c r="D16" i="1" s="1"/>
  <c r="C18" i="1"/>
  <c r="C16" i="1" s="1"/>
  <c r="B18" i="1"/>
  <c r="B16" i="1" s="1"/>
  <c r="H17" i="1"/>
  <c r="V18" i="1" l="1"/>
  <c r="AK22" i="1"/>
  <c r="H34" i="1"/>
  <c r="V38" i="1"/>
  <c r="AK18" i="1"/>
  <c r="BB18" i="1"/>
  <c r="BG18" i="1"/>
  <c r="V34" i="1"/>
  <c r="H18" i="1"/>
  <c r="Q18" i="1"/>
  <c r="U30" i="1"/>
  <c r="AT18" i="1"/>
  <c r="AO30" i="1"/>
  <c r="BD30" i="1"/>
  <c r="BG30" i="1" s="1"/>
  <c r="BD16" i="1"/>
  <c r="BG16" i="1" s="1"/>
  <c r="BB30" i="1"/>
  <c r="BB16" i="1"/>
  <c r="AR30" i="1"/>
  <c r="AU30" i="1"/>
  <c r="AT30" i="1"/>
  <c r="AP30" i="1"/>
  <c r="AS30" i="1" s="1"/>
  <c r="AU16" i="1"/>
  <c r="AT16" i="1"/>
  <c r="AP16" i="1"/>
  <c r="AS16" i="1" s="1"/>
  <c r="AF30" i="1"/>
  <c r="AD30" i="1"/>
  <c r="AJ30" i="1"/>
  <c r="AK30" i="1"/>
  <c r="AI30" i="1"/>
  <c r="AG16" i="1"/>
  <c r="AJ16" i="1" s="1"/>
  <c r="AI16" i="1"/>
  <c r="AL16" i="1" s="1"/>
  <c r="AK16" i="1"/>
  <c r="AL9" i="1"/>
  <c r="AK9" i="1"/>
  <c r="X30" i="1"/>
  <c r="AA30" i="1" s="1"/>
  <c r="W16" i="1"/>
  <c r="X16" i="1"/>
  <c r="S30" i="1"/>
  <c r="V30" i="1" s="1"/>
  <c r="S16" i="1"/>
  <c r="V16" i="1" s="1"/>
  <c r="R6" i="1"/>
  <c r="H16" i="1"/>
  <c r="AL30" i="1" l="1"/>
  <c r="AA16" i="1"/>
  <c r="S6" i="1" l="1"/>
  <c r="AS39" i="1" l="1"/>
  <c r="AS37" i="1"/>
  <c r="AS36" i="1"/>
  <c r="AS35" i="1"/>
  <c r="AS33" i="1"/>
  <c r="AS32" i="1"/>
  <c r="AS31" i="1"/>
  <c r="AS29" i="1"/>
  <c r="AS27" i="1"/>
  <c r="AS25" i="1"/>
  <c r="AS23" i="1"/>
  <c r="AS21" i="1"/>
  <c r="AS20" i="1"/>
  <c r="AS19" i="1"/>
  <c r="AS17" i="1"/>
  <c r="AS15" i="1"/>
  <c r="AS13" i="1"/>
  <c r="AS12" i="1"/>
  <c r="AS11" i="1"/>
  <c r="AS10" i="1"/>
  <c r="P38" i="1" l="1"/>
  <c r="P30" i="1" s="1"/>
  <c r="O38" i="1"/>
  <c r="O30" i="1" s="1"/>
  <c r="N38" i="1"/>
  <c r="N30" i="1" s="1"/>
  <c r="M38" i="1"/>
  <c r="M30" i="1" s="1"/>
  <c r="P28" i="1"/>
  <c r="P26" i="1" s="1"/>
  <c r="O28" i="1"/>
  <c r="O26" i="1" s="1"/>
  <c r="N28" i="1"/>
  <c r="N26" i="1" s="1"/>
  <c r="M28" i="1"/>
  <c r="M26" i="1" s="1"/>
  <c r="P24" i="1"/>
  <c r="P22" i="1" s="1"/>
  <c r="O24" i="1"/>
  <c r="O22" i="1" s="1"/>
  <c r="N24" i="1"/>
  <c r="N22" i="1" s="1"/>
  <c r="M24" i="1"/>
  <c r="M22" i="1" s="1"/>
  <c r="P14" i="1"/>
  <c r="P9" i="1" s="1"/>
  <c r="O14" i="1"/>
  <c r="O9" i="1" s="1"/>
  <c r="N14" i="1"/>
  <c r="N9" i="1" s="1"/>
  <c r="M14" i="1"/>
  <c r="M9" i="1" s="1"/>
  <c r="M6" i="1" s="1"/>
  <c r="Q9" i="1" l="1"/>
  <c r="N6" i="1"/>
  <c r="P8" i="1"/>
  <c r="BF28" i="1"/>
  <c r="BF26" i="1" s="1"/>
  <c r="BE28" i="1"/>
  <c r="BE26" i="1" s="1"/>
  <c r="BD28" i="1"/>
  <c r="BD26" i="1" s="1"/>
  <c r="BC28" i="1"/>
  <c r="BC26" i="1" s="1"/>
  <c r="BF24" i="1"/>
  <c r="BF22" i="1" s="1"/>
  <c r="BE24" i="1"/>
  <c r="BE22" i="1" s="1"/>
  <c r="BD24" i="1"/>
  <c r="BD22" i="1" s="1"/>
  <c r="BC24" i="1"/>
  <c r="BC22" i="1" s="1"/>
  <c r="BG26" i="1" l="1"/>
  <c r="BG22" i="1"/>
  <c r="BB21" i="1"/>
  <c r="BB20" i="1"/>
  <c r="BB19" i="1"/>
  <c r="BB17" i="1"/>
  <c r="BB15" i="1"/>
  <c r="BB13" i="1"/>
  <c r="BB12" i="1"/>
  <c r="BB11" i="1"/>
  <c r="BB10" i="1"/>
  <c r="BA28" i="1"/>
  <c r="BA26" i="1" s="1"/>
  <c r="AZ28" i="1"/>
  <c r="AZ26" i="1" s="1"/>
  <c r="AY28" i="1"/>
  <c r="AY26" i="1" s="1"/>
  <c r="BB26" i="1" s="1"/>
  <c r="AX28" i="1"/>
  <c r="AX26" i="1" s="1"/>
  <c r="BA24" i="1"/>
  <c r="BA22" i="1" s="1"/>
  <c r="AZ24" i="1"/>
  <c r="AZ22" i="1" s="1"/>
  <c r="AY24" i="1"/>
  <c r="AY22" i="1" s="1"/>
  <c r="BB22" i="1" s="1"/>
  <c r="AX24" i="1"/>
  <c r="AX22" i="1" s="1"/>
  <c r="BA14" i="1"/>
  <c r="BA9" i="1" s="1"/>
  <c r="BA6" i="1" s="1"/>
  <c r="AZ14" i="1"/>
  <c r="AZ9" i="1" s="1"/>
  <c r="AY14" i="1"/>
  <c r="AY9" i="1" s="1"/>
  <c r="BB9" i="1" s="1"/>
  <c r="AX14" i="1"/>
  <c r="AX9" i="1" s="1"/>
  <c r="BB14" i="1" l="1"/>
  <c r="D28" i="1"/>
  <c r="D26" i="1" s="1"/>
  <c r="D24" i="1"/>
  <c r="D22" i="1" s="1"/>
  <c r="D38" i="1"/>
  <c r="D30" i="1" s="1"/>
  <c r="D14" i="1"/>
  <c r="D9" i="1" s="1"/>
  <c r="D6" i="1" s="1"/>
  <c r="C38" i="1" l="1"/>
  <c r="C30" i="1" s="1"/>
  <c r="C28" i="1"/>
  <c r="C26" i="1" s="1"/>
  <c r="C24" i="1"/>
  <c r="C22" i="1" s="1"/>
  <c r="C14" i="1"/>
  <c r="C9" i="1" s="1"/>
  <c r="C6" i="1" s="1"/>
  <c r="C8" i="1" l="1"/>
  <c r="G38" i="1"/>
  <c r="G30" i="1" s="1"/>
  <c r="G28" i="1"/>
  <c r="G26" i="1" s="1"/>
  <c r="G24" i="1"/>
  <c r="G22" i="1" s="1"/>
  <c r="G14" i="1"/>
  <c r="G9" i="1" s="1"/>
  <c r="J9" i="1" s="1"/>
  <c r="F7" i="1" l="1"/>
  <c r="F38" i="1"/>
  <c r="F30" i="1" s="1"/>
  <c r="F28" i="1"/>
  <c r="F26" i="1" s="1"/>
  <c r="F24" i="1"/>
  <c r="F22" i="1" s="1"/>
  <c r="F14" i="1"/>
  <c r="F9" i="1" s="1"/>
  <c r="I9" i="1" s="1"/>
  <c r="F6" i="1" l="1"/>
  <c r="I6" i="1" s="1"/>
  <c r="F8" i="1"/>
  <c r="I26" i="1"/>
  <c r="I23" i="1"/>
  <c r="J16" i="1"/>
  <c r="I16" i="1"/>
  <c r="H10" i="1"/>
  <c r="J37" i="1"/>
  <c r="I37" i="1"/>
  <c r="I35" i="1"/>
  <c r="J34" i="1"/>
  <c r="I34" i="1"/>
  <c r="J32" i="1"/>
  <c r="I32" i="1"/>
  <c r="H32" i="1"/>
  <c r="J31" i="1"/>
  <c r="I31" i="1"/>
  <c r="H31" i="1"/>
  <c r="J30" i="1"/>
  <c r="I30" i="1"/>
  <c r="J29" i="1"/>
  <c r="I29" i="1"/>
  <c r="H29" i="1"/>
  <c r="J28" i="1"/>
  <c r="I28" i="1"/>
  <c r="J27" i="1"/>
  <c r="I27" i="1"/>
  <c r="H27" i="1"/>
  <c r="J26" i="1"/>
  <c r="J23" i="1"/>
  <c r="H23" i="1"/>
  <c r="J22" i="1"/>
  <c r="I22" i="1"/>
  <c r="I21" i="1"/>
  <c r="H21" i="1"/>
  <c r="I20" i="1"/>
  <c r="H20" i="1"/>
  <c r="I19" i="1"/>
  <c r="H19" i="1"/>
  <c r="J18" i="1"/>
  <c r="I18" i="1"/>
  <c r="J17" i="1"/>
  <c r="I17" i="1"/>
  <c r="I15" i="1"/>
  <c r="H15" i="1"/>
  <c r="I14" i="1"/>
  <c r="J13" i="1"/>
  <c r="I13" i="1"/>
  <c r="H13" i="1"/>
  <c r="J12" i="1"/>
  <c r="I12" i="1"/>
  <c r="H12" i="1"/>
  <c r="J10" i="1"/>
  <c r="I10" i="1"/>
  <c r="AP28" i="1" l="1"/>
  <c r="AP24" i="1"/>
  <c r="AP14" i="1"/>
  <c r="AP9" i="1"/>
  <c r="AS9" i="1" s="1"/>
  <c r="AM28" i="1"/>
  <c r="AM26" i="1" s="1"/>
  <c r="AM24" i="1"/>
  <c r="AM22" i="1" s="1"/>
  <c r="AM14" i="1"/>
  <c r="AM9" i="1" s="1"/>
  <c r="AJ28" i="1"/>
  <c r="AJ24" i="1"/>
  <c r="AJ14" i="1"/>
  <c r="AG28" i="1"/>
  <c r="AG26" i="1" s="1"/>
  <c r="AJ26" i="1" s="1"/>
  <c r="AG24" i="1"/>
  <c r="AG22" i="1" s="1"/>
  <c r="AJ22" i="1" s="1"/>
  <c r="AG14" i="1"/>
  <c r="AG9" i="1" s="1"/>
  <c r="AD28" i="1"/>
  <c r="AD26" i="1" s="1"/>
  <c r="AD24" i="1"/>
  <c r="AD22" i="1" s="1"/>
  <c r="AD14" i="1"/>
  <c r="AD9" i="1" s="1"/>
  <c r="E7" i="1"/>
  <c r="E38" i="1"/>
  <c r="E30" i="1" s="1"/>
  <c r="E28" i="1"/>
  <c r="E24" i="1"/>
  <c r="E22" i="1" s="1"/>
  <c r="E14" i="1"/>
  <c r="D8" i="1"/>
  <c r="AS14" i="1" l="1"/>
  <c r="AP22" i="1"/>
  <c r="AS22" i="1" s="1"/>
  <c r="AS24" i="1"/>
  <c r="E9" i="1"/>
  <c r="E6" i="1" s="1"/>
  <c r="H14" i="1"/>
  <c r="E26" i="1"/>
  <c r="E8" i="1"/>
  <c r="AJ9" i="1"/>
  <c r="AP26" i="1"/>
  <c r="AS26" i="1" s="1"/>
  <c r="AS28" i="1"/>
  <c r="B38" i="1"/>
  <c r="B30" i="1" s="1"/>
  <c r="H30" i="1" s="1"/>
  <c r="B28" i="1"/>
  <c r="B26" i="1" s="1"/>
  <c r="B24" i="1"/>
  <c r="B22" i="1" s="1"/>
  <c r="H22" i="1" s="1"/>
  <c r="B14" i="1"/>
  <c r="B9" i="1" s="1"/>
  <c r="H9" i="1" s="1"/>
  <c r="H28" i="1" l="1"/>
  <c r="H26" i="1"/>
  <c r="BG15" i="1"/>
  <c r="BG14" i="1"/>
  <c r="BG13" i="1"/>
  <c r="BG12" i="1"/>
  <c r="BG11" i="1"/>
  <c r="BG10" i="1"/>
  <c r="BG17" i="1"/>
  <c r="BG19" i="1"/>
  <c r="BG20" i="1"/>
  <c r="BG21" i="1"/>
  <c r="BG23" i="1"/>
  <c r="BG24" i="1"/>
  <c r="BG25" i="1"/>
  <c r="BG27" i="1"/>
  <c r="BG28" i="1"/>
  <c r="BG29" i="1"/>
  <c r="BG31" i="1"/>
  <c r="BG32" i="1"/>
  <c r="BG33" i="1"/>
  <c r="BG35" i="1"/>
  <c r="BG36" i="1"/>
  <c r="BG37" i="1"/>
  <c r="BG39" i="1"/>
  <c r="BB23" i="1"/>
  <c r="BB24" i="1"/>
  <c r="BB25" i="1"/>
  <c r="BB27" i="1"/>
  <c r="BB28" i="1"/>
  <c r="BB29" i="1"/>
  <c r="BB31" i="1"/>
  <c r="BB32" i="1"/>
  <c r="BB33" i="1"/>
  <c r="BB34" i="1"/>
  <c r="BB35" i="1"/>
  <c r="BB36" i="1"/>
  <c r="BB37" i="1"/>
  <c r="BB39" i="1"/>
  <c r="AU15" i="1"/>
  <c r="AU14" i="1"/>
  <c r="AU13" i="1"/>
  <c r="AU12" i="1"/>
  <c r="AU10" i="1"/>
  <c r="AU9" i="1"/>
  <c r="AT11" i="1"/>
  <c r="AT10" i="1"/>
  <c r="AT9" i="1"/>
  <c r="AU39" i="1"/>
  <c r="AT39" i="1"/>
  <c r="AU37" i="1"/>
  <c r="AT37" i="1"/>
  <c r="AU36" i="1"/>
  <c r="AT36" i="1"/>
  <c r="AU35" i="1"/>
  <c r="AT35" i="1"/>
  <c r="AU33" i="1"/>
  <c r="AT33" i="1"/>
  <c r="AU32" i="1"/>
  <c r="AT32" i="1"/>
  <c r="AU31" i="1"/>
  <c r="AT31" i="1"/>
  <c r="AU29" i="1"/>
  <c r="AT29" i="1"/>
  <c r="AU28" i="1"/>
  <c r="AT28" i="1"/>
  <c r="AU27" i="1"/>
  <c r="AT27" i="1"/>
  <c r="AU25" i="1"/>
  <c r="AT25" i="1"/>
  <c r="AU24" i="1"/>
  <c r="AT24" i="1"/>
  <c r="AU23" i="1"/>
  <c r="AT23" i="1"/>
  <c r="AU21" i="1"/>
  <c r="AT21" i="1"/>
  <c r="AU20" i="1"/>
  <c r="AT20" i="1"/>
  <c r="AU19" i="1"/>
  <c r="AT19" i="1"/>
  <c r="AU17" i="1"/>
  <c r="AT17" i="1"/>
  <c r="AT15" i="1"/>
  <c r="AT14" i="1"/>
  <c r="AT13" i="1"/>
  <c r="AT12" i="1"/>
  <c r="AU11" i="1"/>
  <c r="AK15" i="1"/>
  <c r="AK13" i="1"/>
  <c r="AK12" i="1"/>
  <c r="AK11" i="1"/>
  <c r="AK10" i="1"/>
  <c r="AL14" i="1"/>
  <c r="AL13" i="1"/>
  <c r="AL12" i="1"/>
  <c r="AL10" i="1"/>
  <c r="AL39" i="1"/>
  <c r="AK39" i="1"/>
  <c r="AL37" i="1"/>
  <c r="AK37" i="1"/>
  <c r="AL36" i="1"/>
  <c r="AK36" i="1"/>
  <c r="AL35" i="1"/>
  <c r="AK35" i="1"/>
  <c r="AL33" i="1"/>
  <c r="AK33" i="1"/>
  <c r="AL32" i="1"/>
  <c r="AK32" i="1"/>
  <c r="AL31" i="1"/>
  <c r="AK31" i="1"/>
  <c r="AL29" i="1"/>
  <c r="AK29" i="1"/>
  <c r="AL28" i="1"/>
  <c r="AK28" i="1"/>
  <c r="AL27" i="1"/>
  <c r="AK27" i="1"/>
  <c r="AL25" i="1"/>
  <c r="AK25" i="1"/>
  <c r="AL24" i="1"/>
  <c r="AK24" i="1"/>
  <c r="AL23" i="1"/>
  <c r="AK23" i="1"/>
  <c r="AL21" i="1"/>
  <c r="AK21" i="1"/>
  <c r="AL20" i="1"/>
  <c r="AK20" i="1"/>
  <c r="AL19" i="1"/>
  <c r="AK19" i="1"/>
  <c r="AL17" i="1"/>
  <c r="AK17" i="1"/>
  <c r="AL15" i="1"/>
  <c r="AK14" i="1"/>
  <c r="AL11" i="1"/>
  <c r="AA31" i="1"/>
  <c r="AA28" i="1"/>
  <c r="AA27" i="1"/>
  <c r="AA25" i="1"/>
  <c r="AA24" i="1"/>
  <c r="AA23" i="1"/>
  <c r="AA21" i="1"/>
  <c r="AA20" i="1"/>
  <c r="AA19" i="1"/>
  <c r="AA17" i="1"/>
  <c r="AA14" i="1"/>
  <c r="AA13" i="1"/>
  <c r="AA12" i="1"/>
  <c r="AA11" i="1"/>
  <c r="AA10" i="1"/>
  <c r="AA39" i="1"/>
  <c r="AA38" i="1"/>
  <c r="AA37" i="1"/>
  <c r="AA36" i="1"/>
  <c r="AA35" i="1"/>
  <c r="AA33" i="1"/>
  <c r="AA32" i="1"/>
  <c r="AA29" i="1"/>
  <c r="AA15" i="1"/>
  <c r="Q10" i="1"/>
  <c r="Q11" i="1"/>
  <c r="Q12" i="1"/>
  <c r="Q13" i="1"/>
  <c r="Q14" i="1"/>
  <c r="Q15" i="1"/>
  <c r="Q17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B7" i="1" l="1"/>
  <c r="H7" i="1" s="1"/>
  <c r="B6" i="1" l="1"/>
  <c r="H6" i="1" s="1"/>
  <c r="B8" i="1"/>
  <c r="H8" i="1" s="1"/>
  <c r="BE7" i="1"/>
  <c r="BF7" i="1"/>
  <c r="BD7" i="1"/>
  <c r="BC7" i="1"/>
  <c r="BA7" i="1"/>
  <c r="AZ7" i="1"/>
  <c r="AY7" i="1"/>
  <c r="AX7" i="1"/>
  <c r="AM6" i="1"/>
  <c r="AM7" i="1"/>
  <c r="AR7" i="1"/>
  <c r="AQ7" i="1"/>
  <c r="AP7" i="1"/>
  <c r="AO7" i="1"/>
  <c r="AN7" i="1"/>
  <c r="AI7" i="1"/>
  <c r="AH7" i="1"/>
  <c r="AG7" i="1"/>
  <c r="AF7" i="1"/>
  <c r="AD7" i="1"/>
  <c r="Y7" i="1"/>
  <c r="W7" i="1"/>
  <c r="Z6" i="1"/>
  <c r="Z7" i="1"/>
  <c r="X7" i="1"/>
  <c r="U7" i="1"/>
  <c r="T7" i="1"/>
  <c r="S7" i="1"/>
  <c r="N7" i="1"/>
  <c r="O7" i="1"/>
  <c r="P7" i="1"/>
  <c r="M7" i="1"/>
  <c r="C7" i="1"/>
  <c r="D7" i="1"/>
  <c r="G7" i="1"/>
  <c r="AU2" i="1"/>
  <c r="AA2" i="1"/>
  <c r="AS7" i="1" l="1"/>
  <c r="AU7" i="1"/>
  <c r="J7" i="1"/>
  <c r="I7" i="1"/>
  <c r="Q7" i="1"/>
  <c r="AA7" i="1"/>
  <c r="AL7" i="1"/>
  <c r="AT7" i="1"/>
  <c r="AJ7" i="1"/>
  <c r="BG7" i="1"/>
  <c r="BB7" i="1"/>
  <c r="Z8" i="1"/>
  <c r="X6" i="1"/>
  <c r="AX8" i="1"/>
  <c r="U8" i="1"/>
  <c r="AY6" i="1"/>
  <c r="BE8" i="1"/>
  <c r="W8" i="1"/>
  <c r="Y8" i="1"/>
  <c r="AI8" i="1"/>
  <c r="AP8" i="1"/>
  <c r="X8" i="1"/>
  <c r="AO6" i="1"/>
  <c r="AY8" i="1"/>
  <c r="AO8" i="1"/>
  <c r="AZ6" i="1"/>
  <c r="AF6" i="1"/>
  <c r="AN6" i="1"/>
  <c r="G8" i="1"/>
  <c r="J8" i="1" s="1"/>
  <c r="S8" i="1"/>
  <c r="AM8" i="1"/>
  <c r="M8" i="1"/>
  <c r="T8" i="1"/>
  <c r="T6" i="1"/>
  <c r="AF8" i="1"/>
  <c r="AQ8" i="1"/>
  <c r="BD8" i="1"/>
  <c r="BC8" i="1"/>
  <c r="N8" i="1"/>
  <c r="AG8" i="1"/>
  <c r="AN8" i="1"/>
  <c r="AR8" i="1"/>
  <c r="BA8" i="1"/>
  <c r="BF8" i="1"/>
  <c r="U6" i="1"/>
  <c r="W6" i="1"/>
  <c r="Y6" i="1"/>
  <c r="AH6" i="1"/>
  <c r="AH8" i="1"/>
  <c r="AZ8" i="1"/>
  <c r="AD6" i="1"/>
  <c r="AD8" i="1"/>
  <c r="P6" i="1"/>
  <c r="O6" i="1"/>
  <c r="O8" i="1"/>
  <c r="G6" i="1"/>
  <c r="AU8" i="1" l="1"/>
  <c r="AA6" i="1"/>
  <c r="AT8" i="1"/>
  <c r="J6" i="1"/>
  <c r="I8" i="1"/>
  <c r="AJ8" i="1"/>
  <c r="AS8" i="1"/>
  <c r="AL8" i="1"/>
  <c r="AA8" i="1"/>
  <c r="BG8" i="1"/>
  <c r="BB8" i="1"/>
  <c r="Q8" i="1"/>
  <c r="Q6" i="1"/>
  <c r="AG6" i="1"/>
  <c r="AJ6" i="1" s="1"/>
  <c r="AP6" i="1"/>
  <c r="AS6" i="1" s="1"/>
  <c r="AQ6" i="1"/>
  <c r="AT6" i="1" s="1"/>
  <c r="AI6" i="1"/>
  <c r="AL6" i="1" s="1"/>
  <c r="AR6" i="1"/>
  <c r="AU6" i="1" s="1"/>
  <c r="AX6" i="1" l="1"/>
  <c r="BB6" i="1" s="1"/>
  <c r="BG2" i="1" l="1"/>
  <c r="AE6" i="1"/>
  <c r="AK6" i="1" s="1"/>
  <c r="AE8" i="1"/>
  <c r="AK8" i="1" s="1"/>
  <c r="AE7" i="1"/>
  <c r="AK7" i="1" s="1"/>
  <c r="V15" i="1"/>
  <c r="R8" i="1"/>
  <c r="V8" i="1" s="1"/>
  <c r="V14" i="1"/>
  <c r="V36" i="1"/>
  <c r="V17" i="1"/>
  <c r="V31" i="1"/>
  <c r="V21" i="1"/>
  <c r="V27" i="1"/>
  <c r="V13" i="1"/>
  <c r="V24" i="1"/>
  <c r="V37" i="1"/>
  <c r="V12" i="1"/>
  <c r="V20" i="1"/>
  <c r="V25" i="1"/>
  <c r="V11" i="1"/>
  <c r="V35" i="1"/>
  <c r="V28" i="1"/>
  <c r="V19" i="1"/>
  <c r="V33" i="1"/>
  <c r="V23" i="1"/>
  <c r="V39" i="1"/>
  <c r="V32" i="1"/>
  <c r="V29" i="1"/>
  <c r="V10" i="1"/>
  <c r="R7" i="1"/>
  <c r="V7" i="1" s="1"/>
  <c r="V6" i="1"/>
  <c r="BF6" i="1"/>
  <c r="BE6" i="1"/>
  <c r="BC6" i="1"/>
  <c r="BD6" i="1"/>
  <c r="BG6" i="1" l="1"/>
</calcChain>
</file>

<file path=xl/sharedStrings.xml><?xml version="1.0" encoding="utf-8"?>
<sst xmlns="http://schemas.openxmlformats.org/spreadsheetml/2006/main" count="260" uniqueCount="70">
  <si>
    <t>１　受診率</t>
    <rPh sb="2" eb="5">
      <t>ジュシンリツ</t>
    </rPh>
    <phoneticPr fontId="2"/>
  </si>
  <si>
    <t xml:space="preserve">市  町 </t>
    <phoneticPr fontId="2"/>
  </si>
  <si>
    <t>対象者</t>
    <phoneticPr fontId="2"/>
  </si>
  <si>
    <t>男</t>
  </si>
  <si>
    <t>女</t>
  </si>
  <si>
    <t>受診者</t>
    <rPh sb="2" eb="3">
      <t>シャ</t>
    </rPh>
    <phoneticPr fontId="2"/>
  </si>
  <si>
    <t>前年度受診者数</t>
    <rPh sb="0" eb="3">
      <t>ゼンネンド</t>
    </rPh>
    <rPh sb="3" eb="6">
      <t>ジュシンシャ</t>
    </rPh>
    <rPh sb="6" eb="7">
      <t>スウ</t>
    </rPh>
    <phoneticPr fontId="2"/>
  </si>
  <si>
    <t>2年連続</t>
    <rPh sb="1" eb="2">
      <t>ネン</t>
    </rPh>
    <rPh sb="2" eb="4">
      <t>レンゾク</t>
    </rPh>
    <phoneticPr fontId="2"/>
  </si>
  <si>
    <t>受診率</t>
    <phoneticPr fontId="2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</si>
  <si>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</si>
  <si>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</si>
  <si>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</si>
  <si>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</si>
  <si>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</si>
  <si>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</si>
  <si>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ショウ</t>
    </rPh>
    <rPh sb="2" eb="3">
      <t>シロ</t>
    </rPh>
    <rPh sb="4" eb="5">
      <t>シ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</si>
  <si>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</si>
  <si>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</si>
  <si>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</si>
  <si>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</si>
  <si>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</si>
  <si>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</si>
  <si>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</si>
  <si>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</si>
  <si>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  <rPh sb="3" eb="4">
      <t>マチ</t>
    </rPh>
    <phoneticPr fontId="2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</si>
  <si>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</si>
  <si>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</si>
  <si>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</si>
  <si>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</si>
  <si>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</si>
  <si>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</si>
  <si>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</si>
  <si>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</si>
  <si>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</si>
  <si>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</si>
  <si>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</si>
  <si>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</si>
  <si>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</si>
  <si>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</si>
  <si>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</si>
  <si>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</si>
  <si>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</si>
  <si>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</si>
  <si>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※　受診率＝（前年度の受診者数＋当該年度の受診者数-前年度及び当該年度における2年連続受診者数）／（当該年度の対象者数）×100</t>
    <rPh sb="2" eb="4">
      <t>ジュシン</t>
    </rPh>
    <rPh sb="4" eb="5">
      <t>リツ</t>
    </rPh>
    <rPh sb="7" eb="10">
      <t>ゼンネンド</t>
    </rPh>
    <rPh sb="11" eb="14">
      <t>ジュシンシャ</t>
    </rPh>
    <rPh sb="14" eb="15">
      <t>スウ</t>
    </rPh>
    <rPh sb="16" eb="18">
      <t>トウガイ</t>
    </rPh>
    <rPh sb="18" eb="20">
      <t>ネンド</t>
    </rPh>
    <rPh sb="21" eb="24">
      <t>ジュシンシャ</t>
    </rPh>
    <rPh sb="24" eb="25">
      <t>スウ</t>
    </rPh>
    <rPh sb="26" eb="29">
      <t>ゼンネンド</t>
    </rPh>
    <rPh sb="29" eb="30">
      <t>オヨ</t>
    </rPh>
    <rPh sb="31" eb="33">
      <t>トウガイ</t>
    </rPh>
    <rPh sb="33" eb="35">
      <t>ネンド</t>
    </rPh>
    <rPh sb="40" eb="41">
      <t>ネン</t>
    </rPh>
    <rPh sb="41" eb="43">
      <t>レンゾク</t>
    </rPh>
    <rPh sb="43" eb="45">
      <t>ジュシン</t>
    </rPh>
    <rPh sb="45" eb="46">
      <t>シャ</t>
    </rPh>
    <rPh sb="46" eb="47">
      <t>スウ</t>
    </rPh>
    <rPh sb="50" eb="52">
      <t>トウガイ</t>
    </rPh>
    <rPh sb="52" eb="54">
      <t>ネンド</t>
    </rPh>
    <rPh sb="55" eb="58">
      <t>タイショウシャ</t>
    </rPh>
    <rPh sb="58" eb="59">
      <t>スウ</t>
    </rPh>
    <phoneticPr fontId="2"/>
  </si>
  <si>
    <t>第1表(4-2)　健康診査及びがん検診別対象者数・受診状況、市町別</t>
    <rPh sb="0" eb="1">
      <t>ダイ</t>
    </rPh>
    <rPh sb="2" eb="3">
      <t>ヒョウ</t>
    </rPh>
    <rPh sb="9" eb="11">
      <t>ケンコウ</t>
    </rPh>
    <rPh sb="11" eb="13">
      <t>シンサ</t>
    </rPh>
    <rPh sb="13" eb="14">
      <t>オヨ</t>
    </rPh>
    <rPh sb="17" eb="19">
      <t>ガンケンシン</t>
    </rPh>
    <rPh sb="19" eb="20">
      <t>ベツ</t>
    </rPh>
    <rPh sb="23" eb="24">
      <t>スウ</t>
    </rPh>
    <rPh sb="25" eb="27">
      <t>ジュシン</t>
    </rPh>
    <rPh sb="27" eb="29">
      <t>ジョウキョウ</t>
    </rPh>
    <rPh sb="30" eb="32">
      <t>シチョウ</t>
    </rPh>
    <rPh sb="32" eb="33">
      <t>ベツ</t>
    </rPh>
    <phoneticPr fontId="2"/>
  </si>
  <si>
    <t>第1表(4-3)　健康診査及びがん検診別対象者数・受診状況、市町別</t>
    <rPh sb="0" eb="1">
      <t>ダイ</t>
    </rPh>
    <rPh sb="2" eb="3">
      <t>ヒョウ</t>
    </rPh>
    <rPh sb="9" eb="11">
      <t>ケンコウ</t>
    </rPh>
    <rPh sb="11" eb="13">
      <t>シンサ</t>
    </rPh>
    <rPh sb="13" eb="14">
      <t>オヨ</t>
    </rPh>
    <rPh sb="17" eb="19">
      <t>ガンケンシン</t>
    </rPh>
    <rPh sb="19" eb="20">
      <t>ベツ</t>
    </rPh>
    <rPh sb="20" eb="23">
      <t>タイショウシャ</t>
    </rPh>
    <rPh sb="23" eb="24">
      <t>ス</t>
    </rPh>
    <rPh sb="25" eb="27">
      <t>ジュシン</t>
    </rPh>
    <rPh sb="27" eb="29">
      <t>ジョウキョウ</t>
    </rPh>
    <rPh sb="30" eb="32">
      <t>シチョウ</t>
    </rPh>
    <rPh sb="32" eb="33">
      <t>ベツ</t>
    </rPh>
    <phoneticPr fontId="2"/>
  </si>
  <si>
    <t>第1表(4-4)　健康診査及びがん検診別対象者数・受診状況、市町別</t>
    <rPh sb="0" eb="1">
      <t>ダイ</t>
    </rPh>
    <rPh sb="2" eb="3">
      <t>ヒョウ</t>
    </rPh>
    <rPh sb="9" eb="11">
      <t>ケンコウ</t>
    </rPh>
    <rPh sb="11" eb="13">
      <t>シンサ</t>
    </rPh>
    <rPh sb="13" eb="14">
      <t>オヨ</t>
    </rPh>
    <rPh sb="17" eb="19">
      <t>ガンケンシン</t>
    </rPh>
    <rPh sb="19" eb="20">
      <t>ベツ</t>
    </rPh>
    <rPh sb="23" eb="24">
      <t>スウ</t>
    </rPh>
    <rPh sb="25" eb="27">
      <t>ジュシン</t>
    </rPh>
    <rPh sb="27" eb="29">
      <t>ジョウキョウ</t>
    </rPh>
    <rPh sb="30" eb="32">
      <t>シチョウ</t>
    </rPh>
    <rPh sb="32" eb="33">
      <t>ベツ</t>
    </rPh>
    <phoneticPr fontId="2"/>
  </si>
  <si>
    <t>第1表(4-1)　健康診査及びがん検診別対象者数・受診状況、市町別</t>
    <rPh sb="0" eb="1">
      <t>ダイ</t>
    </rPh>
    <rPh sb="2" eb="3">
      <t>ヒョウ</t>
    </rPh>
    <rPh sb="9" eb="11">
      <t>ケンコウ</t>
    </rPh>
    <rPh sb="11" eb="13">
      <t>シンサ</t>
    </rPh>
    <rPh sb="13" eb="14">
      <t>オヨ</t>
    </rPh>
    <rPh sb="17" eb="19">
      <t>ガンケンシン</t>
    </rPh>
    <rPh sb="19" eb="20">
      <t>ベツ</t>
    </rPh>
    <rPh sb="20" eb="23">
      <t>タイショウシャ</t>
    </rPh>
    <rPh sb="23" eb="24">
      <t>ス</t>
    </rPh>
    <rPh sb="25" eb="27">
      <t>ジュシン</t>
    </rPh>
    <rPh sb="27" eb="29">
      <t>ジョウキョウ</t>
    </rPh>
    <rPh sb="30" eb="32">
      <t>シチョウ</t>
    </rPh>
    <rPh sb="32" eb="33">
      <t>ベツ</t>
    </rPh>
    <phoneticPr fontId="2"/>
  </si>
  <si>
    <t>マンモグラフィ</t>
    <phoneticPr fontId="2"/>
  </si>
  <si>
    <t>※　受診率＝（受診者数）／（対象者数）×100</t>
    <rPh sb="2" eb="4">
      <t>ジュシン</t>
    </rPh>
    <rPh sb="4" eb="5">
      <t>リツ</t>
    </rPh>
    <rPh sb="7" eb="10">
      <t>ジュシンシャ</t>
    </rPh>
    <rPh sb="10" eb="11">
      <t>スウ</t>
    </rPh>
    <rPh sb="14" eb="17">
      <t>タイショウシャ</t>
    </rPh>
    <rPh sb="17" eb="18">
      <t>スウ</t>
    </rPh>
    <phoneticPr fontId="2"/>
  </si>
  <si>
    <t>胃がん（総数）（５０歳から６９歳）</t>
    <rPh sb="0" eb="1">
      <t>イ</t>
    </rPh>
    <rPh sb="4" eb="6">
      <t>ソウスウ</t>
    </rPh>
    <rPh sb="10" eb="11">
      <t>サイ</t>
    </rPh>
    <rPh sb="15" eb="16">
      <t>サイ</t>
    </rPh>
    <phoneticPr fontId="2"/>
  </si>
  <si>
    <t>胃がん（男）（５０歳から６９歳）</t>
    <rPh sb="0" eb="1">
      <t>イ</t>
    </rPh>
    <rPh sb="4" eb="5">
      <t>オトコ</t>
    </rPh>
    <rPh sb="9" eb="10">
      <t>サイ</t>
    </rPh>
    <rPh sb="14" eb="15">
      <t>サイ</t>
    </rPh>
    <phoneticPr fontId="2"/>
  </si>
  <si>
    <t>胃がん（女）（５０歳から６９歳）</t>
    <rPh sb="0" eb="1">
      <t>イ</t>
    </rPh>
    <rPh sb="4" eb="5">
      <t>オンナ</t>
    </rPh>
    <rPh sb="9" eb="10">
      <t>サイ</t>
    </rPh>
    <rPh sb="14" eb="15">
      <t>サイ</t>
    </rPh>
    <phoneticPr fontId="2"/>
  </si>
  <si>
    <t>肺がん（４０歳から６９歳）</t>
    <rPh sb="0" eb="1">
      <t>ハイ</t>
    </rPh>
    <rPh sb="6" eb="7">
      <t>サイ</t>
    </rPh>
    <rPh sb="11" eb="12">
      <t>サイ</t>
    </rPh>
    <phoneticPr fontId="2"/>
  </si>
  <si>
    <t>大腸がん（４０歳から６９歳）</t>
    <rPh sb="7" eb="8">
      <t>サイ</t>
    </rPh>
    <rPh sb="12" eb="13">
      <t>サイ</t>
    </rPh>
    <phoneticPr fontId="2"/>
  </si>
  <si>
    <t>子宮頚がん(女)（２０歳から６９歳）</t>
    <rPh sb="0" eb="1">
      <t>コ</t>
    </rPh>
    <rPh sb="1" eb="2">
      <t>ミヤ</t>
    </rPh>
    <rPh sb="2" eb="3">
      <t>ケイ</t>
    </rPh>
    <rPh sb="6" eb="7">
      <t>オンナ</t>
    </rPh>
    <rPh sb="11" eb="12">
      <t>サイ</t>
    </rPh>
    <rPh sb="16" eb="17">
      <t>サイ</t>
    </rPh>
    <phoneticPr fontId="2"/>
  </si>
  <si>
    <t>乳がん（女）（４０歳から６９歳）</t>
    <rPh sb="4" eb="5">
      <t>オンナ</t>
    </rPh>
    <rPh sb="9" eb="10">
      <t>サイ</t>
    </rPh>
    <rPh sb="14" eb="15">
      <t>サイ</t>
    </rPh>
    <phoneticPr fontId="2"/>
  </si>
  <si>
    <t>(エックス線及び胃内視鏡)</t>
    <rPh sb="5" eb="6">
      <t>セン</t>
    </rPh>
    <rPh sb="6" eb="7">
      <t>オヨ</t>
    </rPh>
    <rPh sb="8" eb="9">
      <t>イ</t>
    </rPh>
    <rPh sb="9" eb="12">
      <t>ナイシキョウ</t>
    </rPh>
    <phoneticPr fontId="1"/>
  </si>
  <si>
    <t>健康診査</t>
    <rPh sb="0" eb="1">
      <t>ケン</t>
    </rPh>
    <rPh sb="1" eb="2">
      <t>ヤスシ</t>
    </rPh>
    <rPh sb="2" eb="3">
      <t>シン</t>
    </rPh>
    <rPh sb="3" eb="4">
      <t>ジャ</t>
    </rPh>
    <phoneticPr fontId="2"/>
  </si>
  <si>
    <t>対象者</t>
    <rPh sb="0" eb="1">
      <t>タイ</t>
    </rPh>
    <rPh sb="1" eb="2">
      <t>モノ</t>
    </rPh>
    <phoneticPr fontId="2"/>
  </si>
  <si>
    <t>総数</t>
    <phoneticPr fontId="1"/>
  </si>
  <si>
    <t>受診者</t>
    <rPh sb="0" eb="1">
      <t>ウケ</t>
    </rPh>
    <rPh sb="1" eb="2">
      <t>ミ</t>
    </rPh>
    <rPh sb="2" eb="3">
      <t>モノ</t>
    </rPh>
    <phoneticPr fontId="2"/>
  </si>
  <si>
    <t>受診率</t>
    <rPh sb="0" eb="1">
      <t>ウケ</t>
    </rPh>
    <rPh sb="1" eb="2">
      <t>ミ</t>
    </rPh>
    <rPh sb="2" eb="3">
      <t>リツ</t>
    </rPh>
    <phoneticPr fontId="2"/>
  </si>
  <si>
    <t>総数</t>
    <rPh sb="0" eb="1">
      <t>フサ</t>
    </rPh>
    <rPh sb="1" eb="2">
      <t>カズ</t>
    </rPh>
    <phoneticPr fontId="2"/>
  </si>
  <si>
    <t>対象者</t>
    <rPh sb="0" eb="3">
      <t>タイショウシャ</t>
    </rPh>
    <phoneticPr fontId="2"/>
  </si>
  <si>
    <t>受診者</t>
    <rPh sb="0" eb="3">
      <t>ジュシンシャ</t>
    </rPh>
    <phoneticPr fontId="2"/>
  </si>
  <si>
    <t>-</t>
  </si>
  <si>
    <t xml:space="preserve">令和元年度 </t>
    <rPh sb="0" eb="2">
      <t>レイワ</t>
    </rPh>
    <rPh sb="2" eb="3">
      <t>ガン</t>
    </rPh>
    <phoneticPr fontId="2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</si>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</sst>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\ ##0_ ;_ * \-#\ ##0_ ;_ * &quot;-&quot;_ ;_ @_ "/>
    <numFmt numFmtId="177" formatCode="_ * #,##0.0_ ;_ * \-#,##0.0_ ;_ * &quot;-&quot;?_ ;_ @_ "/>
    <numFmt numFmtId="178" formatCode="0.0_ "/>
    <numFmt numFmtId="179" formatCode="0.0_);[Red]\(0.0\)"/>
  </numFmts>
  <fonts count="5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4" fillId="2" borderId="0" xfId="0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vertical="center"/>
    </xf>
    <xf numFmtId="17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179" fontId="4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3" fillId="2" borderId="36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178" fontId="3" fillId="2" borderId="19" xfId="0" applyNumberFormat="1" applyFont="1" applyFill="1" applyBorder="1" applyAlignment="1" applyProtection="1">
      <alignment horizontal="center" vertical="center" shrinkToFit="1"/>
    </xf>
    <xf numFmtId="178" fontId="3" fillId="2" borderId="20" xfId="0" applyNumberFormat="1" applyFont="1" applyFill="1" applyBorder="1" applyAlignment="1" applyProtection="1">
      <alignment horizontal="center" vertical="center" shrinkToFit="1"/>
    </xf>
    <xf numFmtId="178" fontId="3" fillId="2" borderId="15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shrinkToFit="1"/>
    </xf>
    <xf numFmtId="178" fontId="3" fillId="2" borderId="28" xfId="0" applyNumberFormat="1" applyFont="1" applyFill="1" applyBorder="1" applyAlignment="1">
      <alignment horizontal="center" vertical="center" wrapText="1" shrinkToFit="1"/>
    </xf>
    <xf numFmtId="178" fontId="4" fillId="2" borderId="27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0" applyFont="1" applyFill="1" applyAlignment="1">
      <alignment vertical="center"/>
    </xf>
    <xf numFmtId="178" fontId="4" fillId="2" borderId="3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35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22" xfId="0" applyNumberFormat="1" applyFont="1" applyFill="1" applyBorder="1" applyAlignment="1" applyProtection="1">
      <alignment horizontal="right" vertical="center" shrinkToFit="1"/>
      <protection locked="0"/>
    </xf>
    <xf numFmtId="178" fontId="3" fillId="2" borderId="34" xfId="0" applyNumberFormat="1" applyFont="1" applyFill="1" applyBorder="1" applyAlignment="1" applyProtection="1">
      <alignment horizontal="right" vertical="center" shrinkToFit="1"/>
      <protection locked="0"/>
    </xf>
    <xf numFmtId="178" fontId="3" fillId="2" borderId="35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0" xfId="0" applyFont="1" applyFill="1" applyAlignment="1">
      <alignment vertical="center"/>
    </xf>
    <xf numFmtId="178" fontId="3" fillId="2" borderId="27" xfId="0" applyNumberFormat="1" applyFont="1" applyFill="1" applyBorder="1" applyAlignment="1" applyProtection="1">
      <alignment horizontal="right" vertical="center" shrinkToFit="1"/>
      <protection locked="0"/>
    </xf>
    <xf numFmtId="178" fontId="3" fillId="2" borderId="28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6" xfId="0" applyNumberFormat="1" applyFont="1" applyFill="1" applyBorder="1" applyAlignment="1" applyProtection="1">
      <alignment horizontal="right" vertical="center" shrinkToFit="1"/>
      <protection locked="0"/>
    </xf>
    <xf numFmtId="178" fontId="3" fillId="2" borderId="29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35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33" xfId="0" applyNumberFormat="1" applyFont="1" applyFill="1" applyBorder="1" applyAlignment="1" applyProtection="1">
      <alignment horizontal="right" vertical="center" shrinkToFit="1"/>
      <protection locked="0"/>
    </xf>
    <xf numFmtId="178" fontId="3" fillId="2" borderId="22" xfId="0" applyNumberFormat="1" applyFont="1" applyFill="1" applyBorder="1" applyAlignment="1" applyProtection="1">
      <alignment horizontal="right" vertical="center" shrinkToFit="1"/>
      <protection locked="0"/>
    </xf>
    <xf numFmtId="178" fontId="3" fillId="2" borderId="0" xfId="0" applyNumberFormat="1" applyFont="1" applyFill="1" applyAlignment="1">
      <alignment vertical="center"/>
    </xf>
    <xf numFmtId="179" fontId="3" fillId="2" borderId="0" xfId="0" applyNumberFormat="1" applyFont="1" applyFill="1" applyAlignment="1">
      <alignment vertical="center"/>
    </xf>
    <xf numFmtId="178" fontId="3" fillId="2" borderId="0" xfId="0" applyNumberFormat="1" applyFont="1" applyFill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 shrinkToFit="1"/>
    </xf>
    <xf numFmtId="176" fontId="4" fillId="2" borderId="29" xfId="0" applyNumberFormat="1" applyFont="1" applyFill="1" applyBorder="1" applyAlignment="1">
      <alignment horizontal="right" vertical="center" shrinkToFit="1"/>
    </xf>
    <xf numFmtId="176" fontId="4" fillId="2" borderId="23" xfId="0" applyNumberFormat="1" applyFont="1" applyFill="1" applyBorder="1" applyAlignment="1">
      <alignment horizontal="right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176" fontId="4" fillId="2" borderId="26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178" fontId="4" fillId="2" borderId="28" xfId="0" applyNumberFormat="1" applyFont="1" applyFill="1" applyBorder="1" applyAlignment="1">
      <alignment horizontal="right" vertical="center" shrinkToFit="1"/>
    </xf>
    <xf numFmtId="179" fontId="4" fillId="2" borderId="28" xfId="0" applyNumberFormat="1" applyFont="1" applyFill="1" applyBorder="1" applyAlignment="1">
      <alignment horizontal="right" vertical="center" shrinkToFit="1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7" fontId="4" fillId="2" borderId="0" xfId="0" applyNumberFormat="1" applyFont="1" applyFill="1" applyAlignment="1">
      <alignment horizontal="right" vertical="center" shrinkToFit="1"/>
    </xf>
    <xf numFmtId="176" fontId="4" fillId="2" borderId="31" xfId="0" applyNumberFormat="1" applyFont="1" applyFill="1" applyBorder="1" applyAlignment="1">
      <alignment horizontal="right" vertical="center" shrinkToFit="1"/>
    </xf>
    <xf numFmtId="178" fontId="4" fillId="2" borderId="30" xfId="0" applyNumberFormat="1" applyFont="1" applyFill="1" applyBorder="1" applyAlignment="1">
      <alignment horizontal="right" vertical="center" shrinkToFit="1"/>
    </xf>
    <xf numFmtId="179" fontId="4" fillId="2" borderId="30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/>
    </xf>
    <xf numFmtId="177" fontId="4" fillId="2" borderId="23" xfId="0" applyNumberFormat="1" applyFont="1" applyFill="1" applyBorder="1" applyAlignment="1">
      <alignment horizontal="right" vertical="center" shrinkToFit="1"/>
    </xf>
    <xf numFmtId="177" fontId="4" fillId="2" borderId="25" xfId="0" applyNumberFormat="1" applyFont="1" applyFill="1" applyBorder="1" applyAlignment="1">
      <alignment horizontal="right" vertical="center" shrinkToFit="1"/>
    </xf>
    <xf numFmtId="177" fontId="4" fillId="2" borderId="30" xfId="0" applyNumberFormat="1" applyFont="1" applyFill="1" applyBorder="1" applyAlignment="1">
      <alignment horizontal="right" vertical="center" shrinkToFit="1"/>
    </xf>
    <xf numFmtId="177" fontId="4" fillId="2" borderId="26" xfId="0" applyNumberFormat="1" applyFont="1" applyFill="1" applyBorder="1" applyAlignment="1">
      <alignment horizontal="right" vertical="center" shrinkToFit="1"/>
    </xf>
    <xf numFmtId="41" fontId="4" fillId="2" borderId="25" xfId="0" applyNumberFormat="1" applyFont="1" applyFill="1" applyBorder="1" applyAlignment="1">
      <alignment horizontal="right" vertical="center" shrinkToFit="1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177" fontId="4" fillId="2" borderId="16" xfId="0" applyNumberFormat="1" applyFont="1" applyFill="1" applyBorder="1" applyAlignment="1">
      <alignment horizontal="right" vertical="center" shrinkToFit="1"/>
    </xf>
    <xf numFmtId="177" fontId="4" fillId="2" borderId="29" xfId="0" applyNumberFormat="1" applyFont="1" applyFill="1" applyBorder="1" applyAlignment="1">
      <alignment horizontal="right" vertical="center" shrinkToFit="1"/>
    </xf>
    <xf numFmtId="177" fontId="4" fillId="2" borderId="28" xfId="0" applyNumberFormat="1" applyFont="1" applyFill="1" applyBorder="1" applyAlignment="1">
      <alignment horizontal="right" vertical="center" shrinkToFit="1"/>
    </xf>
    <xf numFmtId="177" fontId="4" fillId="2" borderId="22" xfId="0" applyNumberFormat="1" applyFont="1" applyFill="1" applyBorder="1" applyAlignment="1">
      <alignment horizontal="right" vertical="center" shrinkToFit="1"/>
    </xf>
    <xf numFmtId="41" fontId="4" fillId="2" borderId="29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176" fontId="4" fillId="2" borderId="32" xfId="0" applyNumberFormat="1" applyFont="1" applyFill="1" applyBorder="1" applyAlignment="1">
      <alignment horizontal="right" vertical="center" shrinkToFit="1"/>
    </xf>
    <xf numFmtId="176" fontId="4" fillId="2" borderId="33" xfId="0" applyNumberFormat="1" applyFont="1" applyFill="1" applyBorder="1" applyAlignment="1">
      <alignment horizontal="right" vertical="center" shrinkToFit="1"/>
    </xf>
    <xf numFmtId="178" fontId="4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" xfId="0" applyNumberFormat="1" applyFont="1" applyFill="1" applyBorder="1" applyAlignment="1">
      <alignment horizontal="right" vertical="center" shrinkToFit="1"/>
    </xf>
    <xf numFmtId="178" fontId="4" fillId="2" borderId="35" xfId="0" applyNumberFormat="1" applyFont="1" applyFill="1" applyBorder="1" applyAlignment="1">
      <alignment horizontal="right" vertical="center" shrinkToFit="1"/>
    </xf>
    <xf numFmtId="179" fontId="4" fillId="2" borderId="35" xfId="0" applyNumberFormat="1" applyFont="1" applyFill="1" applyBorder="1" applyAlignment="1">
      <alignment horizontal="right" vertical="center" shrinkToFit="1"/>
    </xf>
    <xf numFmtId="177" fontId="4" fillId="2" borderId="13" xfId="0" applyNumberFormat="1" applyFont="1" applyFill="1" applyBorder="1" applyAlignment="1">
      <alignment horizontal="right" vertical="center" shrinkToFit="1"/>
    </xf>
    <xf numFmtId="177" fontId="4" fillId="2" borderId="32" xfId="0" applyNumberFormat="1" applyFont="1" applyFill="1" applyBorder="1" applyAlignment="1">
      <alignment horizontal="right" vertical="center" shrinkToFit="1"/>
    </xf>
    <xf numFmtId="177" fontId="4" fillId="2" borderId="35" xfId="0" applyNumberFormat="1" applyFont="1" applyFill="1" applyBorder="1" applyAlignment="1">
      <alignment horizontal="right" vertical="center" shrinkToFit="1"/>
    </xf>
    <xf numFmtId="177" fontId="4" fillId="2" borderId="33" xfId="0" applyNumberFormat="1" applyFont="1" applyFill="1" applyBorder="1" applyAlignment="1">
      <alignment horizontal="right" vertical="center" shrinkToFit="1"/>
    </xf>
    <xf numFmtId="41" fontId="4" fillId="2" borderId="32" xfId="0" applyNumberFormat="1" applyFont="1" applyFill="1" applyBorder="1" applyAlignment="1">
      <alignment horizontal="right" vertical="center" shrinkToFit="1"/>
    </xf>
    <xf numFmtId="176" fontId="4" fillId="2" borderId="16" xfId="0" applyNumberFormat="1" applyFont="1" applyFill="1" applyBorder="1" applyAlignment="1">
      <alignment vertical="center" shrinkToFit="1"/>
    </xf>
    <xf numFmtId="176" fontId="4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9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42" xfId="0" applyNumberFormat="1" applyFont="1" applyFill="1" applyBorder="1" applyAlignment="1">
      <alignment horizontal="right" vertical="center" shrinkToFit="1"/>
    </xf>
    <xf numFmtId="176" fontId="4" fillId="2" borderId="28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8" xfId="0" applyNumberFormat="1" applyFont="1" applyFill="1" applyBorder="1" applyAlignment="1">
      <alignment horizontal="right" vertical="center" shrinkToFit="1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 shrinkToFit="1"/>
    </xf>
    <xf numFmtId="176" fontId="3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3" xfId="0" applyNumberFormat="1" applyFont="1" applyFill="1" applyBorder="1" applyAlignment="1">
      <alignment horizontal="right" vertical="center" shrinkToFit="1"/>
    </xf>
    <xf numFmtId="177" fontId="3" fillId="2" borderId="0" xfId="0" applyNumberFormat="1" applyFont="1" applyFill="1" applyAlignment="1">
      <alignment horizontal="right" vertical="center" shrinkToFit="1"/>
    </xf>
    <xf numFmtId="176" fontId="3" fillId="2" borderId="32" xfId="0" applyNumberFormat="1" applyFont="1" applyFill="1" applyBorder="1" applyAlignment="1">
      <alignment horizontal="right" vertical="center" shrinkToFit="1"/>
    </xf>
    <xf numFmtId="176" fontId="3" fillId="2" borderId="1" xfId="0" applyNumberFormat="1" applyFont="1" applyFill="1" applyBorder="1" applyAlignment="1">
      <alignment horizontal="right" vertical="center" shrinkToFit="1"/>
    </xf>
    <xf numFmtId="176" fontId="3" fillId="2" borderId="29" xfId="0" applyNumberFormat="1" applyFont="1" applyFill="1" applyBorder="1" applyAlignment="1">
      <alignment horizontal="right" vertical="center" shrinkToFit="1"/>
    </xf>
    <xf numFmtId="178" fontId="3" fillId="2" borderId="35" xfId="0" applyNumberFormat="1" applyFont="1" applyFill="1" applyBorder="1" applyAlignment="1">
      <alignment horizontal="right" vertical="center" shrinkToFit="1"/>
    </xf>
    <xf numFmtId="179" fontId="3" fillId="2" borderId="35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/>
    </xf>
    <xf numFmtId="176" fontId="3" fillId="2" borderId="29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33" xfId="0" applyNumberFormat="1" applyFont="1" applyFill="1" applyBorder="1" applyAlignment="1">
      <alignment horizontal="right" vertical="center" shrinkToFit="1"/>
    </xf>
    <xf numFmtId="177" fontId="3" fillId="2" borderId="16" xfId="0" applyNumberFormat="1" applyFont="1" applyFill="1" applyBorder="1" applyAlignment="1">
      <alignment horizontal="right" vertical="center" shrinkToFit="1"/>
    </xf>
    <xf numFmtId="177" fontId="3" fillId="2" borderId="29" xfId="0" applyNumberFormat="1" applyFont="1" applyFill="1" applyBorder="1" applyAlignment="1">
      <alignment horizontal="right" vertical="center" shrinkToFit="1"/>
    </xf>
    <xf numFmtId="177" fontId="3" fillId="2" borderId="28" xfId="0" applyNumberFormat="1" applyFont="1" applyFill="1" applyBorder="1" applyAlignment="1">
      <alignment horizontal="right" vertical="center" shrinkToFit="1"/>
    </xf>
    <xf numFmtId="176" fontId="3" fillId="2" borderId="42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177" fontId="3" fillId="2" borderId="22" xfId="0" applyNumberFormat="1" applyFont="1" applyFill="1" applyBorder="1" applyAlignment="1">
      <alignment horizontal="right" vertical="center" shrinkToFit="1"/>
    </xf>
    <xf numFmtId="41" fontId="3" fillId="2" borderId="32" xfId="0" applyNumberFormat="1" applyFont="1" applyFill="1" applyBorder="1" applyAlignment="1">
      <alignment horizontal="right" vertical="center" shrinkToFit="1"/>
    </xf>
    <xf numFmtId="176" fontId="4" fillId="2" borderId="2" xfId="0" applyNumberFormat="1" applyFont="1" applyFill="1" applyBorder="1" applyAlignment="1">
      <alignment vertical="center"/>
    </xf>
    <xf numFmtId="176" fontId="4" fillId="2" borderId="29" xfId="0" applyNumberFormat="1" applyFont="1" applyFill="1" applyBorder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 shrinkToFit="1"/>
      <protection locked="0"/>
    </xf>
    <xf numFmtId="176" fontId="4" fillId="2" borderId="27" xfId="0" applyNumberFormat="1" applyFont="1" applyFill="1" applyBorder="1" applyAlignment="1">
      <alignment horizontal="right" vertical="center" shrinkToFit="1"/>
    </xf>
    <xf numFmtId="176" fontId="3" fillId="2" borderId="6" xfId="0" applyNumberFormat="1" applyFont="1" applyFill="1" applyBorder="1" applyAlignment="1">
      <alignment horizontal="right" vertical="center"/>
    </xf>
    <xf numFmtId="178" fontId="3" fillId="2" borderId="28" xfId="0" applyNumberFormat="1" applyFont="1" applyFill="1" applyBorder="1" applyAlignment="1">
      <alignment horizontal="right" vertical="center" shrinkToFit="1"/>
    </xf>
    <xf numFmtId="179" fontId="3" fillId="2" borderId="28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 applyProtection="1">
      <alignment horizontal="right" vertical="center" shrinkToFit="1"/>
      <protection locked="0"/>
    </xf>
    <xf numFmtId="176" fontId="3" fillId="2" borderId="27" xfId="0" applyNumberFormat="1" applyFont="1" applyFill="1" applyBorder="1" applyAlignment="1">
      <alignment horizontal="right" vertical="center" shrinkToFit="1"/>
    </xf>
    <xf numFmtId="176" fontId="3" fillId="2" borderId="28" xfId="0" applyNumberFormat="1" applyFont="1" applyFill="1" applyBorder="1" applyAlignment="1">
      <alignment horizontal="right" vertical="center" shrinkToFit="1"/>
    </xf>
    <xf numFmtId="41" fontId="3" fillId="2" borderId="29" xfId="0" applyNumberFormat="1" applyFont="1" applyFill="1" applyBorder="1" applyAlignment="1">
      <alignment horizontal="right" vertical="center" shrinkToFit="1"/>
    </xf>
    <xf numFmtId="178" fontId="3" fillId="2" borderId="42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32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43" xfId="0" applyNumberFormat="1" applyFont="1" applyFill="1" applyBorder="1" applyAlignment="1">
      <alignment horizontal="right" vertical="center" shrinkToFit="1"/>
    </xf>
    <xf numFmtId="177" fontId="3" fillId="2" borderId="13" xfId="0" applyNumberFormat="1" applyFont="1" applyFill="1" applyBorder="1" applyAlignment="1">
      <alignment horizontal="right" vertical="center" shrinkToFit="1"/>
    </xf>
    <xf numFmtId="177" fontId="3" fillId="2" borderId="32" xfId="0" applyNumberFormat="1" applyFont="1" applyFill="1" applyBorder="1" applyAlignment="1">
      <alignment horizontal="right" vertical="center" shrinkToFit="1"/>
    </xf>
    <xf numFmtId="177" fontId="3" fillId="2" borderId="35" xfId="0" applyNumberFormat="1" applyFont="1" applyFill="1" applyBorder="1" applyAlignment="1">
      <alignment horizontal="right" vertical="center" shrinkToFit="1"/>
    </xf>
    <xf numFmtId="176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3" fillId="2" borderId="33" xfId="0" applyNumberFormat="1" applyFont="1" applyFill="1" applyBorder="1" applyAlignment="1">
      <alignment horizontal="right" vertical="center" shrinkToFit="1"/>
    </xf>
    <xf numFmtId="176" fontId="4" fillId="2" borderId="6" xfId="0" applyNumberFormat="1" applyFont="1" applyFill="1" applyBorder="1" applyAlignment="1">
      <alignment vertical="center"/>
    </xf>
    <xf numFmtId="176" fontId="4" fillId="2" borderId="30" xfId="0" applyNumberFormat="1" applyFont="1" applyFill="1" applyBorder="1" applyAlignment="1">
      <alignment horizontal="right" vertical="center" shrinkToFit="1"/>
    </xf>
    <xf numFmtId="176" fontId="4" fillId="2" borderId="44" xfId="0" applyNumberFormat="1" applyFont="1" applyFill="1" applyBorder="1" applyAlignment="1">
      <alignment horizontal="right" vertical="center" shrinkToFit="1"/>
    </xf>
    <xf numFmtId="176" fontId="3" fillId="2" borderId="14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34" xfId="0" applyNumberFormat="1" applyFont="1" applyFill="1" applyBorder="1" applyAlignment="1">
      <alignment horizontal="right" vertical="center" shrinkToFit="1"/>
    </xf>
    <xf numFmtId="176" fontId="3" fillId="2" borderId="35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shrinkToFit="1"/>
    </xf>
    <xf numFmtId="0" fontId="3" fillId="2" borderId="37" xfId="0" applyFont="1" applyFill="1" applyBorder="1" applyAlignment="1">
      <alignment horizontal="center" vertical="center" wrapText="1" shrinkToFit="1"/>
    </xf>
    <xf numFmtId="0" fontId="3" fillId="2" borderId="32" xfId="0" applyFont="1" applyFill="1" applyBorder="1" applyAlignment="1">
      <alignment horizontal="center" vertical="center" wrapText="1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178" fontId="3" fillId="2" borderId="18" xfId="0" applyNumberFormat="1" applyFont="1" applyFill="1" applyBorder="1" applyAlignment="1">
      <alignment horizontal="center" vertical="center" wrapText="1" shrinkToFit="1"/>
    </xf>
    <xf numFmtId="178" fontId="3" fillId="2" borderId="33" xfId="0" applyNumberFormat="1" applyFont="1" applyFill="1" applyBorder="1" applyAlignment="1">
      <alignment horizontal="center" vertical="center" wrapText="1" shrinkToFit="1"/>
    </xf>
    <xf numFmtId="0" fontId="3" fillId="2" borderId="41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179" fontId="3" fillId="2" borderId="18" xfId="0" applyNumberFormat="1" applyFont="1" applyFill="1" applyBorder="1" applyAlignment="1">
      <alignment horizontal="center" vertical="center" wrapText="1" shrinkToFit="1"/>
    </xf>
    <xf numFmtId="179" fontId="3" fillId="2" borderId="33" xfId="0" applyNumberFormat="1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178" fontId="3" fillId="2" borderId="40" xfId="0" applyNumberFormat="1" applyFont="1" applyFill="1" applyBorder="1" applyAlignment="1">
      <alignment horizontal="center" vertical="center" wrapText="1" shrinkToFit="1"/>
    </xf>
    <xf numFmtId="178" fontId="3" fillId="2" borderId="35" xfId="0" applyNumberFormat="1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8" fontId="3" fillId="2" borderId="10" xfId="0" applyNumberFormat="1" applyFont="1" applyFill="1" applyBorder="1" applyAlignment="1" applyProtection="1">
      <alignment horizontal="center" vertical="center" shrinkToFit="1"/>
    </xf>
    <xf numFmtId="178" fontId="3" fillId="2" borderId="11" xfId="0" applyNumberFormat="1" applyFont="1" applyFill="1" applyBorder="1" applyAlignment="1" applyProtection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3">
    <pageSetUpPr fitToPage="1"/>
  </sheetPr>
  <dimension ref="A1:BG75"/>
  <sheetViews>
    <sheetView showZeros="0" tabSelected="1" zoomScale="60" zoomScaleNormal="60" zoomScaleSheetLayoutView="70" workbookViewId="0">
      <selection activeCell="J25" sqref="J25"/>
    </sheetView>
  </sheetViews>
  <sheetFormatPr defaultColWidth="10.625" defaultRowHeight="17.25" x14ac:dyDescent="0.15"/>
  <cols>
    <col min="1" max="1" width="20.625" style="44" customWidth="1"/>
    <col min="2" max="7" width="17.125" style="44" customWidth="1"/>
    <col min="8" max="10" width="17.125" style="54" customWidth="1"/>
    <col min="11" max="11" width="1.625" style="44" customWidth="1"/>
    <col min="12" max="12" width="20.625" style="44" customWidth="1"/>
    <col min="13" max="16" width="16.625" style="44" customWidth="1"/>
    <col min="17" max="17" width="16.625" style="52" customWidth="1"/>
    <col min="18" max="21" width="16.625" style="44" customWidth="1"/>
    <col min="22" max="22" width="16.625" style="53" customWidth="1"/>
    <col min="23" max="26" width="16.625" style="44" customWidth="1"/>
    <col min="27" max="27" width="16.625" style="53" customWidth="1"/>
    <col min="28" max="28" width="1.625" style="7" customWidth="1"/>
    <col min="29" max="29" width="20.625" style="44" customWidth="1"/>
    <col min="30" max="47" width="13.625" style="44" customWidth="1"/>
    <col min="48" max="48" width="1.625" style="7" customWidth="1"/>
    <col min="49" max="49" width="20.625" style="44" customWidth="1"/>
    <col min="50" max="53" width="17.125" style="44" customWidth="1"/>
    <col min="54" max="54" width="17.125" style="52" customWidth="1"/>
    <col min="55" max="58" width="17.125" style="44" customWidth="1"/>
    <col min="59" max="59" width="17.125" style="52" customWidth="1"/>
    <col min="60" max="60" width="10.75" style="44" customWidth="1"/>
    <col min="61" max="16384" width="10.625" style="44"/>
  </cols>
  <sheetData>
    <row r="1" spans="1:59" s="1" customFormat="1" ht="24.75" customHeight="1" x14ac:dyDescent="0.15">
      <c r="A1" s="1" t="s">
        <v>0</v>
      </c>
      <c r="H1" s="2"/>
      <c r="I1" s="2"/>
      <c r="J1" s="2"/>
      <c r="Q1" s="3"/>
      <c r="V1" s="4"/>
      <c r="W1" s="5"/>
      <c r="X1" s="5"/>
      <c r="Y1" s="5"/>
      <c r="Z1" s="5"/>
      <c r="AA1" s="6"/>
      <c r="AL1" s="5"/>
      <c r="BB1" s="3"/>
      <c r="BC1" s="5"/>
      <c r="BD1" s="5"/>
      <c r="BE1" s="5"/>
      <c r="BF1" s="5"/>
      <c r="BG1" s="2"/>
    </row>
    <row r="2" spans="1:59" s="7" customFormat="1" ht="24.75" customHeight="1" thickBot="1" x14ac:dyDescent="0.2">
      <c r="A2" s="7" t="s">
        <v>47</v>
      </c>
      <c r="H2" s="8"/>
      <c r="I2" s="8"/>
      <c r="J2" s="8" t="s">
        <v>67</v>
      </c>
      <c r="K2" s="9"/>
      <c r="L2" s="7" t="s">
        <v>44</v>
      </c>
      <c r="Q2" s="10"/>
      <c r="V2" s="11"/>
      <c r="W2" s="9"/>
      <c r="Y2" s="9"/>
      <c r="Z2" s="9"/>
      <c r="AA2" s="12" t="str">
        <f>J2</f>
        <v xml:space="preserve">令和元年度 </v>
      </c>
      <c r="AC2" s="7" t="s">
        <v>45</v>
      </c>
      <c r="AL2" s="9"/>
      <c r="AU2" s="8" t="str">
        <f>J2</f>
        <v xml:space="preserve">令和元年度 </v>
      </c>
      <c r="AW2" s="7" t="s">
        <v>46</v>
      </c>
      <c r="BB2" s="10"/>
      <c r="BC2" s="9"/>
      <c r="BE2" s="9"/>
      <c r="BF2" s="9"/>
      <c r="BG2" s="8" t="str">
        <f>J2</f>
        <v xml:space="preserve">令和元年度 </v>
      </c>
    </row>
    <row r="3" spans="1:59" s="14" customFormat="1" ht="30.75" customHeight="1" x14ac:dyDescent="0.15">
      <c r="A3" s="163" t="s">
        <v>1</v>
      </c>
      <c r="B3" s="177" t="s">
        <v>58</v>
      </c>
      <c r="C3" s="178"/>
      <c r="D3" s="178"/>
      <c r="E3" s="178"/>
      <c r="F3" s="178"/>
      <c r="G3" s="178"/>
      <c r="H3" s="178"/>
      <c r="I3" s="178"/>
      <c r="J3" s="179"/>
      <c r="K3" s="13"/>
      <c r="L3" s="163" t="s">
        <v>1</v>
      </c>
      <c r="M3" s="166" t="s">
        <v>50</v>
      </c>
      <c r="N3" s="167"/>
      <c r="O3" s="167"/>
      <c r="P3" s="167"/>
      <c r="Q3" s="168"/>
      <c r="R3" s="166" t="s">
        <v>51</v>
      </c>
      <c r="S3" s="167"/>
      <c r="T3" s="167"/>
      <c r="U3" s="167"/>
      <c r="V3" s="168"/>
      <c r="W3" s="166" t="s">
        <v>52</v>
      </c>
      <c r="X3" s="167"/>
      <c r="Y3" s="167"/>
      <c r="Z3" s="167"/>
      <c r="AA3" s="168"/>
      <c r="AB3" s="13"/>
      <c r="AC3" s="163" t="s">
        <v>1</v>
      </c>
      <c r="AD3" s="166" t="s">
        <v>53</v>
      </c>
      <c r="AE3" s="167"/>
      <c r="AF3" s="167"/>
      <c r="AG3" s="167"/>
      <c r="AH3" s="167"/>
      <c r="AI3" s="167"/>
      <c r="AJ3" s="167"/>
      <c r="AK3" s="167"/>
      <c r="AL3" s="168"/>
      <c r="AM3" s="166" t="s">
        <v>54</v>
      </c>
      <c r="AN3" s="167"/>
      <c r="AO3" s="167"/>
      <c r="AP3" s="167"/>
      <c r="AQ3" s="167"/>
      <c r="AR3" s="167"/>
      <c r="AS3" s="167"/>
      <c r="AT3" s="167"/>
      <c r="AU3" s="168"/>
      <c r="AV3" s="13"/>
      <c r="AW3" s="163" t="s">
        <v>1</v>
      </c>
      <c r="AX3" s="166" t="s">
        <v>55</v>
      </c>
      <c r="AY3" s="167"/>
      <c r="AZ3" s="167"/>
      <c r="BA3" s="167"/>
      <c r="BB3" s="168"/>
      <c r="BC3" s="166" t="s">
        <v>56</v>
      </c>
      <c r="BD3" s="167"/>
      <c r="BE3" s="167"/>
      <c r="BF3" s="167"/>
      <c r="BG3" s="168"/>
    </row>
    <row r="4" spans="1:59" s="14" customFormat="1" ht="30.75" customHeight="1" x14ac:dyDescent="0.15">
      <c r="A4" s="164"/>
      <c r="B4" s="180" t="s">
        <v>59</v>
      </c>
      <c r="C4" s="181"/>
      <c r="D4" s="182"/>
      <c r="E4" s="180" t="s">
        <v>61</v>
      </c>
      <c r="F4" s="181"/>
      <c r="G4" s="182"/>
      <c r="H4" s="183" t="s">
        <v>62</v>
      </c>
      <c r="I4" s="183"/>
      <c r="J4" s="184"/>
      <c r="K4" s="13"/>
      <c r="L4" s="164"/>
      <c r="M4" s="169" t="s">
        <v>2</v>
      </c>
      <c r="N4" s="15" t="s">
        <v>5</v>
      </c>
      <c r="O4" s="16" t="s">
        <v>6</v>
      </c>
      <c r="P4" s="153" t="s">
        <v>7</v>
      </c>
      <c r="Q4" s="155" t="s">
        <v>8</v>
      </c>
      <c r="R4" s="169" t="s">
        <v>2</v>
      </c>
      <c r="S4" s="15" t="s">
        <v>5</v>
      </c>
      <c r="T4" s="16" t="s">
        <v>6</v>
      </c>
      <c r="U4" s="153" t="s">
        <v>7</v>
      </c>
      <c r="V4" s="159" t="s">
        <v>8</v>
      </c>
      <c r="W4" s="169" t="s">
        <v>2</v>
      </c>
      <c r="X4" s="15" t="s">
        <v>5</v>
      </c>
      <c r="Y4" s="16" t="s">
        <v>6</v>
      </c>
      <c r="Z4" s="161" t="s">
        <v>7</v>
      </c>
      <c r="AA4" s="159" t="s">
        <v>8</v>
      </c>
      <c r="AB4" s="13"/>
      <c r="AC4" s="164"/>
      <c r="AD4" s="180" t="s">
        <v>64</v>
      </c>
      <c r="AE4" s="181"/>
      <c r="AF4" s="182"/>
      <c r="AG4" s="188" t="s">
        <v>61</v>
      </c>
      <c r="AH4" s="189"/>
      <c r="AI4" s="190"/>
      <c r="AJ4" s="180" t="s">
        <v>8</v>
      </c>
      <c r="AK4" s="181"/>
      <c r="AL4" s="182"/>
      <c r="AM4" s="180" t="s">
        <v>2</v>
      </c>
      <c r="AN4" s="181"/>
      <c r="AO4" s="182"/>
      <c r="AP4" s="188" t="s">
        <v>65</v>
      </c>
      <c r="AQ4" s="189"/>
      <c r="AR4" s="190"/>
      <c r="AS4" s="180" t="s">
        <v>8</v>
      </c>
      <c r="AT4" s="181"/>
      <c r="AU4" s="182"/>
      <c r="AV4" s="13"/>
      <c r="AW4" s="164"/>
      <c r="AX4" s="176" t="s">
        <v>2</v>
      </c>
      <c r="AY4" s="151" t="s">
        <v>5</v>
      </c>
      <c r="AZ4" s="185" t="s">
        <v>6</v>
      </c>
      <c r="BA4" s="153" t="s">
        <v>7</v>
      </c>
      <c r="BB4" s="171" t="s">
        <v>8</v>
      </c>
      <c r="BC4" s="173" t="s">
        <v>48</v>
      </c>
      <c r="BD4" s="174"/>
      <c r="BE4" s="174"/>
      <c r="BF4" s="174"/>
      <c r="BG4" s="175"/>
    </row>
    <row r="5" spans="1:59" s="14" customFormat="1" ht="30.75" customHeight="1" thickBot="1" x14ac:dyDescent="0.2">
      <c r="A5" s="165"/>
      <c r="B5" s="17" t="s">
        <v>60</v>
      </c>
      <c r="C5" s="18" t="s">
        <v>3</v>
      </c>
      <c r="D5" s="19" t="s">
        <v>4</v>
      </c>
      <c r="E5" s="20" t="s">
        <v>60</v>
      </c>
      <c r="F5" s="21" t="s">
        <v>3</v>
      </c>
      <c r="G5" s="22" t="s">
        <v>4</v>
      </c>
      <c r="H5" s="23" t="s">
        <v>63</v>
      </c>
      <c r="I5" s="24" t="s">
        <v>3</v>
      </c>
      <c r="J5" s="25" t="s">
        <v>4</v>
      </c>
      <c r="K5" s="26"/>
      <c r="L5" s="165"/>
      <c r="M5" s="170"/>
      <c r="N5" s="157" t="s">
        <v>57</v>
      </c>
      <c r="O5" s="158"/>
      <c r="P5" s="154"/>
      <c r="Q5" s="156"/>
      <c r="R5" s="170"/>
      <c r="S5" s="157" t="s">
        <v>57</v>
      </c>
      <c r="T5" s="158"/>
      <c r="U5" s="154"/>
      <c r="V5" s="160"/>
      <c r="W5" s="170"/>
      <c r="X5" s="157" t="s">
        <v>57</v>
      </c>
      <c r="Y5" s="158"/>
      <c r="Z5" s="162"/>
      <c r="AA5" s="160"/>
      <c r="AB5" s="26"/>
      <c r="AC5" s="165"/>
      <c r="AD5" s="20" t="s">
        <v>60</v>
      </c>
      <c r="AE5" s="21" t="s">
        <v>3</v>
      </c>
      <c r="AF5" s="21" t="s">
        <v>4</v>
      </c>
      <c r="AG5" s="20" t="s">
        <v>60</v>
      </c>
      <c r="AH5" s="27" t="s">
        <v>3</v>
      </c>
      <c r="AI5" s="21" t="s">
        <v>4</v>
      </c>
      <c r="AJ5" s="20" t="s">
        <v>60</v>
      </c>
      <c r="AK5" s="21" t="s">
        <v>3</v>
      </c>
      <c r="AL5" s="28" t="s">
        <v>4</v>
      </c>
      <c r="AM5" s="20" t="s">
        <v>60</v>
      </c>
      <c r="AN5" s="21" t="s">
        <v>3</v>
      </c>
      <c r="AO5" s="28" t="s">
        <v>4</v>
      </c>
      <c r="AP5" s="20" t="s">
        <v>60</v>
      </c>
      <c r="AQ5" s="21" t="s">
        <v>3</v>
      </c>
      <c r="AR5" s="28" t="s">
        <v>4</v>
      </c>
      <c r="AS5" s="20" t="s">
        <v>60</v>
      </c>
      <c r="AT5" s="21" t="s">
        <v>3</v>
      </c>
      <c r="AU5" s="28" t="s">
        <v>4</v>
      </c>
      <c r="AV5" s="26"/>
      <c r="AW5" s="165"/>
      <c r="AX5" s="170"/>
      <c r="AY5" s="152"/>
      <c r="AZ5" s="186"/>
      <c r="BA5" s="154"/>
      <c r="BB5" s="172"/>
      <c r="BC5" s="29" t="s">
        <v>2</v>
      </c>
      <c r="BD5" s="30" t="s">
        <v>5</v>
      </c>
      <c r="BE5" s="31" t="s">
        <v>6</v>
      </c>
      <c r="BF5" s="31" t="s">
        <v>7</v>
      </c>
      <c r="BG5" s="32" t="s">
        <v>8</v>
      </c>
    </row>
    <row r="6" spans="1:59" s="35" customFormat="1" ht="36" customHeight="1" x14ac:dyDescent="0.15">
      <c r="A6" s="63" t="s">
        <v>9</v>
      </c>
      <c r="B6" s="57">
        <f>SUM(B9,B16,B22,B26,B30)</f>
        <v>5451</v>
      </c>
      <c r="C6" s="64">
        <f>SUM(C9,C16,C22,C26,C30)</f>
        <v>2663</v>
      </c>
      <c r="D6" s="64">
        <f>SUM(D9,D16,D22,D26,D30)</f>
        <v>2788</v>
      </c>
      <c r="E6" s="57">
        <f>SUM(E9,E16,E22,E26,E30)</f>
        <v>284</v>
      </c>
      <c r="F6" s="58">
        <f>SUM(F9,F16,F22,F26,F30)</f>
        <v>158</v>
      </c>
      <c r="G6" s="59">
        <f t="shared" ref="G6" si="0">SUM(G9,G16,G22,G26,G30)</f>
        <v>126</v>
      </c>
      <c r="H6" s="33">
        <f>ROUND(E6/B6*100,1)</f>
        <v>5.2</v>
      </c>
      <c r="I6" s="33">
        <f t="shared" ref="I6:J21" si="1">ROUND(F6/C6*100,1)</f>
        <v>5.9</v>
      </c>
      <c r="J6" s="34">
        <f>ROUND(G6/D6*100,1)</f>
        <v>4.5</v>
      </c>
      <c r="K6" s="65"/>
      <c r="L6" s="63" t="s">
        <v>9</v>
      </c>
      <c r="M6" s="57">
        <f>SUM(M9,M16,M22,M26,M30)</f>
        <v>220868</v>
      </c>
      <c r="N6" s="58">
        <f>SUM(N9,N16,N22,N26,N30)</f>
        <v>12083</v>
      </c>
      <c r="O6" s="66">
        <f t="shared" ref="O6:P6" si="2">SUM(O9,O16,O22,O26,O30)</f>
        <v>13483</v>
      </c>
      <c r="P6" s="58">
        <f t="shared" si="2"/>
        <v>6941</v>
      </c>
      <c r="Q6" s="67">
        <f>ROUND((N6+O6-P6)/M6*100,1)</f>
        <v>8.4</v>
      </c>
      <c r="R6" s="57">
        <f>SUM(R9,R16,R22,R26,R30)</f>
        <v>107012</v>
      </c>
      <c r="S6" s="58">
        <f>SUM(S9,S16,S22,S26,S30)</f>
        <v>5040</v>
      </c>
      <c r="T6" s="66">
        <f t="shared" ref="T6:U6" si="3">SUM(T9,T16,T22,T26,T30)</f>
        <v>5701</v>
      </c>
      <c r="U6" s="58">
        <f t="shared" si="3"/>
        <v>2878</v>
      </c>
      <c r="V6" s="68">
        <f t="shared" ref="V6:V12" si="4">ROUND((S6+T6-U6)/R6*100,1)</f>
        <v>7.3</v>
      </c>
      <c r="W6" s="57">
        <f>SUM(W9,W16,W22,W26,W30)</f>
        <v>113856</v>
      </c>
      <c r="X6" s="58">
        <f t="shared" ref="X6:Z6" si="5">SUM(X9,X16,X22,X26,X30)</f>
        <v>7043</v>
      </c>
      <c r="Y6" s="66">
        <f>SUM(Y9,Y16,Y22,Y26,Y30)</f>
        <v>7782</v>
      </c>
      <c r="Z6" s="58">
        <f t="shared" si="5"/>
        <v>4063</v>
      </c>
      <c r="AA6" s="68">
        <f t="shared" ref="AA6:AA14" si="6">ROUND((X6+Y6-Z6)/W6*100,1)</f>
        <v>9.5</v>
      </c>
      <c r="AB6" s="69"/>
      <c r="AC6" s="63" t="s">
        <v>9</v>
      </c>
      <c r="AD6" s="57">
        <f>SUM(AD9,AD16,AD22,AD26,AD30)</f>
        <v>326740</v>
      </c>
      <c r="AE6" s="58">
        <f t="shared" ref="AE6:AI6" si="7">SUM(AE9,AE16,AE22,AE26,AE30)</f>
        <v>159623</v>
      </c>
      <c r="AF6" s="59">
        <f t="shared" si="7"/>
        <v>167117</v>
      </c>
      <c r="AG6" s="57">
        <f t="shared" si="7"/>
        <v>26450</v>
      </c>
      <c r="AH6" s="56">
        <f t="shared" si="7"/>
        <v>9953</v>
      </c>
      <c r="AI6" s="59">
        <f t="shared" si="7"/>
        <v>16497</v>
      </c>
      <c r="AJ6" s="70">
        <f>ROUND(AG6/AD6*100,1)</f>
        <v>8.1</v>
      </c>
      <c r="AK6" s="71">
        <f>ROUND(AH6/AE6*100,1)</f>
        <v>6.2</v>
      </c>
      <c r="AL6" s="72">
        <f>ROUND(AI6/AF6*100,1)</f>
        <v>9.9</v>
      </c>
      <c r="AM6" s="57">
        <f>SUM(AM9,AM16,AM22,AM26,AM30)</f>
        <v>326740</v>
      </c>
      <c r="AN6" s="64">
        <f t="shared" ref="AN6:AR6" si="8">SUM(AN9,AN16,AN22,AN26,AN30)</f>
        <v>159625</v>
      </c>
      <c r="AO6" s="59">
        <f t="shared" si="8"/>
        <v>167115</v>
      </c>
      <c r="AP6" s="57">
        <f t="shared" si="8"/>
        <v>27247</v>
      </c>
      <c r="AQ6" s="64">
        <f t="shared" si="8"/>
        <v>9726</v>
      </c>
      <c r="AR6" s="59">
        <f t="shared" si="8"/>
        <v>17521</v>
      </c>
      <c r="AS6" s="70">
        <f t="shared" ref="AS6:AU9" si="9">ROUND(AP6/AM6*100,1)</f>
        <v>8.3000000000000007</v>
      </c>
      <c r="AT6" s="71">
        <f t="shared" si="9"/>
        <v>6.1</v>
      </c>
      <c r="AU6" s="73">
        <f t="shared" si="9"/>
        <v>10.5</v>
      </c>
      <c r="AV6" s="69"/>
      <c r="AW6" s="63" t="s">
        <v>9</v>
      </c>
      <c r="AX6" s="57">
        <f>SUM(AX9,AX16,AX22,AX26,AX30)</f>
        <v>250259</v>
      </c>
      <c r="AY6" s="58">
        <f t="shared" ref="AY6:AZ6" si="10">SUM(AY9,AY16,AY22,AY26,AY30)</f>
        <v>36025</v>
      </c>
      <c r="AZ6" s="66">
        <f t="shared" si="10"/>
        <v>34743</v>
      </c>
      <c r="BA6" s="58">
        <f>SUM(BA9,BA16,BA22,BA26,BA30)</f>
        <v>13128</v>
      </c>
      <c r="BB6" s="67">
        <f t="shared" ref="BB6:BB8" si="11">ROUND((AY6+AZ6-BA6)/AX6*100,1)</f>
        <v>23</v>
      </c>
      <c r="BC6" s="57">
        <f t="shared" ref="BC6:BF6" si="12">SUM(BC9,BC16,BC22,BC26,BC30)</f>
        <v>167114</v>
      </c>
      <c r="BD6" s="58">
        <f t="shared" si="12"/>
        <v>18111</v>
      </c>
      <c r="BE6" s="58">
        <f>SUM(BE9,BE16,BE22,BE26,BE30)</f>
        <v>19544</v>
      </c>
      <c r="BF6" s="74">
        <f t="shared" si="12"/>
        <v>5647</v>
      </c>
      <c r="BG6" s="67">
        <f t="shared" ref="BG6:BG15" si="13">ROUND((BD6+BE6-BF6)/BC6*100,1)</f>
        <v>19.2</v>
      </c>
    </row>
    <row r="7" spans="1:59" s="35" customFormat="1" ht="36" customHeight="1" x14ac:dyDescent="0.15">
      <c r="A7" s="75" t="s">
        <v>10</v>
      </c>
      <c r="B7" s="55">
        <f>SUM(B10:B13,B17,B23,B27,B31:B33)</f>
        <v>4916</v>
      </c>
      <c r="C7" s="76">
        <f t="shared" ref="C7:G7" si="14">SUM(C10:C13,C17,C23,C27,C31:C33)</f>
        <v>2361</v>
      </c>
      <c r="D7" s="76">
        <f t="shared" si="14"/>
        <v>2555</v>
      </c>
      <c r="E7" s="55">
        <f>SUM(E10:E13,E17,E23,E27,E31:E33)</f>
        <v>239</v>
      </c>
      <c r="F7" s="56">
        <f>SUM(F10:F13,F17,F23,F27,F31:F33)</f>
        <v>129</v>
      </c>
      <c r="G7" s="77">
        <f t="shared" si="14"/>
        <v>110</v>
      </c>
      <c r="H7" s="33">
        <f>ROUND(E7/B7*100,1)</f>
        <v>4.9000000000000004</v>
      </c>
      <c r="I7" s="33">
        <f t="shared" si="1"/>
        <v>5.5</v>
      </c>
      <c r="J7" s="34">
        <f>ROUND(G7/D7*100,1)</f>
        <v>4.3</v>
      </c>
      <c r="K7" s="65"/>
      <c r="L7" s="75" t="s">
        <v>10</v>
      </c>
      <c r="M7" s="60">
        <f>SUM(M10:M13,M17,M23,M27,M31:M33)</f>
        <v>182028</v>
      </c>
      <c r="N7" s="56">
        <f t="shared" ref="N7:P7" si="15">SUM(N10:N13,N17,N23,N27,N31:N33)</f>
        <v>9419</v>
      </c>
      <c r="O7" s="60">
        <f t="shared" si="15"/>
        <v>10761</v>
      </c>
      <c r="P7" s="56">
        <f t="shared" si="15"/>
        <v>5494</v>
      </c>
      <c r="Q7" s="61">
        <f t="shared" ref="Q7:Q39" si="16">ROUND((N7+O7-P7)/M7*100,1)</f>
        <v>8.1</v>
      </c>
      <c r="R7" s="60">
        <f>SUM(R10:R13,R17,R23,R27,R31:R33)</f>
        <v>87975</v>
      </c>
      <c r="S7" s="56">
        <f t="shared" ref="S7:U7" si="17">SUM(S10:S13,S17,S23,S27,S31:S33)</f>
        <v>3869</v>
      </c>
      <c r="T7" s="60">
        <f t="shared" si="17"/>
        <v>4509</v>
      </c>
      <c r="U7" s="56">
        <f t="shared" si="17"/>
        <v>2260</v>
      </c>
      <c r="V7" s="62">
        <f t="shared" si="4"/>
        <v>7</v>
      </c>
      <c r="W7" s="55">
        <f>SUM(W10:W13,W17,W23,W27,W31:W33)</f>
        <v>94053</v>
      </c>
      <c r="X7" s="56">
        <f t="shared" ref="X7:Z7" si="18">SUM(X10:X13,X17,X23,X27,X31:X33)</f>
        <v>5550</v>
      </c>
      <c r="Y7" s="60">
        <f>SUM(Y10:Y13,Y17,Y23,Y27,Y31:Y33)</f>
        <v>6252</v>
      </c>
      <c r="Z7" s="56">
        <f t="shared" si="18"/>
        <v>3234</v>
      </c>
      <c r="AA7" s="62">
        <f t="shared" si="6"/>
        <v>9.1</v>
      </c>
      <c r="AB7" s="69"/>
      <c r="AC7" s="75" t="s">
        <v>10</v>
      </c>
      <c r="AD7" s="55">
        <f>SUM(AD10:AD13,AD17,AD23,AD27,AD31:AD33)</f>
        <v>270785</v>
      </c>
      <c r="AE7" s="56">
        <f t="shared" ref="AE7:AI7" si="19">SUM(AE10:AE13,AE17,AE23,AE27,AE31:AE33)</f>
        <v>131990</v>
      </c>
      <c r="AF7" s="77">
        <f t="shared" si="19"/>
        <v>138795</v>
      </c>
      <c r="AG7" s="55">
        <f t="shared" si="19"/>
        <v>20346</v>
      </c>
      <c r="AH7" s="56">
        <f t="shared" si="19"/>
        <v>7433</v>
      </c>
      <c r="AI7" s="77">
        <f t="shared" si="19"/>
        <v>12913</v>
      </c>
      <c r="AJ7" s="78">
        <f t="shared" ref="AJ7:AJ9" si="20">ROUND(AG7/AD7*100,1)</f>
        <v>7.5</v>
      </c>
      <c r="AK7" s="79">
        <f t="shared" ref="AK7:AL10" si="21">ROUND(AH7/AE7*100,1)</f>
        <v>5.6</v>
      </c>
      <c r="AL7" s="80">
        <f t="shared" si="21"/>
        <v>9.3000000000000007</v>
      </c>
      <c r="AM7" s="55">
        <f>SUM(AM10:AM13,AM17,AM23,AM27,AM31:AM33)</f>
        <v>270786</v>
      </c>
      <c r="AN7" s="76">
        <f t="shared" ref="AN7:AR7" si="22">SUM(AN10:AN13,AN17,AN23,AN27,AN31:AN33)</f>
        <v>131990</v>
      </c>
      <c r="AO7" s="77">
        <f t="shared" si="22"/>
        <v>138796</v>
      </c>
      <c r="AP7" s="55">
        <f t="shared" si="22"/>
        <v>21620</v>
      </c>
      <c r="AQ7" s="76">
        <f t="shared" si="22"/>
        <v>7529</v>
      </c>
      <c r="AR7" s="77">
        <f t="shared" si="22"/>
        <v>14091</v>
      </c>
      <c r="AS7" s="78">
        <f t="shared" si="9"/>
        <v>8</v>
      </c>
      <c r="AT7" s="79">
        <f t="shared" si="9"/>
        <v>5.7</v>
      </c>
      <c r="AU7" s="81">
        <f t="shared" si="9"/>
        <v>10.199999999999999</v>
      </c>
      <c r="AV7" s="69"/>
      <c r="AW7" s="75" t="s">
        <v>10</v>
      </c>
      <c r="AX7" s="60">
        <f>SUM(AX10:AX13,AX17,AX23,AX27,AX31:AX33)</f>
        <v>208580</v>
      </c>
      <c r="AY7" s="56">
        <f t="shared" ref="AY7:BA7" si="23">SUM(AY10:AY13,AY17,AY23,AY27,AY31:AY33)</f>
        <v>29893</v>
      </c>
      <c r="AZ7" s="60">
        <f t="shared" si="23"/>
        <v>29133</v>
      </c>
      <c r="BA7" s="56">
        <f t="shared" si="23"/>
        <v>11147</v>
      </c>
      <c r="BB7" s="61">
        <f t="shared" si="11"/>
        <v>23</v>
      </c>
      <c r="BC7" s="55">
        <f t="shared" ref="BC7:BF7" si="24">SUM(BC10:BC13,BC17,BC23,BC27,BC31:BC33)</f>
        <v>138796</v>
      </c>
      <c r="BD7" s="56">
        <f t="shared" si="24"/>
        <v>14821</v>
      </c>
      <c r="BE7" s="56">
        <f>SUM(BE10:BE13,BE17,BE23,BE27,BE31:BE33)</f>
        <v>16111</v>
      </c>
      <c r="BF7" s="82">
        <f t="shared" si="24"/>
        <v>5332</v>
      </c>
      <c r="BG7" s="61">
        <f t="shared" si="13"/>
        <v>18.399999999999999</v>
      </c>
    </row>
    <row r="8" spans="1:59" s="35" customFormat="1" ht="36" customHeight="1" thickBot="1" x14ac:dyDescent="0.2">
      <c r="A8" s="83" t="s">
        <v>11</v>
      </c>
      <c r="B8" s="84">
        <f>SUM(B14,B18,B24,B28,B34,B38)</f>
        <v>535</v>
      </c>
      <c r="C8" s="85">
        <f>SUM(C14,C18,C24,C28,C34,C38)</f>
        <v>302</v>
      </c>
      <c r="D8" s="85">
        <f t="shared" ref="D8" si="25">SUM(D14,D18,D24,D28,D34,D38)</f>
        <v>233</v>
      </c>
      <c r="E8" s="84">
        <f>SUM(E14,E18,E24,E28,E34,E38)</f>
        <v>45</v>
      </c>
      <c r="F8" s="86">
        <f>SUM(F14,F18,F24,F28,F34,F38)</f>
        <v>29</v>
      </c>
      <c r="G8" s="87">
        <f>SUM(G14,G18,G24,G28,G34,G38)</f>
        <v>16</v>
      </c>
      <c r="H8" s="88">
        <f>ROUND(E8/B8*100,1)</f>
        <v>8.4</v>
      </c>
      <c r="I8" s="36">
        <f>ROUND(F8/C8*100,1)</f>
        <v>9.6</v>
      </c>
      <c r="J8" s="37">
        <f>ROUND(G8/D8*100,1)</f>
        <v>6.9</v>
      </c>
      <c r="K8" s="65"/>
      <c r="L8" s="83" t="s">
        <v>11</v>
      </c>
      <c r="M8" s="84">
        <f>SUM(M14,M18,M24,M28,M34,M38)</f>
        <v>38840</v>
      </c>
      <c r="N8" s="86">
        <f t="shared" ref="N8:O8" si="26">SUM(N14,N18,N24,N28,N34,N38)</f>
        <v>2664</v>
      </c>
      <c r="O8" s="89">
        <f t="shared" si="26"/>
        <v>2722</v>
      </c>
      <c r="P8" s="86">
        <f>SUM(P14,P18,P24,P28,P34,P38)</f>
        <v>1447</v>
      </c>
      <c r="Q8" s="90">
        <f t="shared" si="16"/>
        <v>10.1</v>
      </c>
      <c r="R8" s="84">
        <f>SUM(R14,R18,R24,R28,R34,R38)</f>
        <v>19037</v>
      </c>
      <c r="S8" s="86">
        <f t="shared" ref="S8:U8" si="27">SUM(S14,S18,S24,S28,S34,S38)</f>
        <v>1171</v>
      </c>
      <c r="T8" s="89">
        <f t="shared" si="27"/>
        <v>1192</v>
      </c>
      <c r="U8" s="86">
        <f t="shared" si="27"/>
        <v>618</v>
      </c>
      <c r="V8" s="91">
        <f t="shared" si="4"/>
        <v>9.1999999999999993</v>
      </c>
      <c r="W8" s="84">
        <f>SUM(W14,W18,W24,W28,W34,W38)</f>
        <v>19803</v>
      </c>
      <c r="X8" s="86">
        <f t="shared" ref="X8:Z8" si="28">SUM(X14,X18,X24,X28,X34,X38)</f>
        <v>1493</v>
      </c>
      <c r="Y8" s="89">
        <f>SUM(Y14,Y18,Y24,Y28,Y34,Y38)</f>
        <v>1530</v>
      </c>
      <c r="Z8" s="86">
        <f t="shared" si="28"/>
        <v>829</v>
      </c>
      <c r="AA8" s="91">
        <f t="shared" si="6"/>
        <v>11.1</v>
      </c>
      <c r="AB8" s="69"/>
      <c r="AC8" s="83" t="s">
        <v>11</v>
      </c>
      <c r="AD8" s="84">
        <f>SUM(AD14,AD18,AD24,AD28,AD34,AD38)</f>
        <v>55955</v>
      </c>
      <c r="AE8" s="86">
        <f t="shared" ref="AE8:AI8" si="29">SUM(AE14,AE18,AE24,AE28,AE34,AE38)</f>
        <v>27633</v>
      </c>
      <c r="AF8" s="87">
        <f t="shared" si="29"/>
        <v>28322</v>
      </c>
      <c r="AG8" s="84">
        <f t="shared" si="29"/>
        <v>6104</v>
      </c>
      <c r="AH8" s="86">
        <f t="shared" si="29"/>
        <v>2520</v>
      </c>
      <c r="AI8" s="87">
        <f t="shared" si="29"/>
        <v>3584</v>
      </c>
      <c r="AJ8" s="92">
        <f t="shared" si="20"/>
        <v>10.9</v>
      </c>
      <c r="AK8" s="93">
        <f t="shared" si="21"/>
        <v>9.1</v>
      </c>
      <c r="AL8" s="94">
        <f t="shared" si="21"/>
        <v>12.7</v>
      </c>
      <c r="AM8" s="84">
        <f>SUM(AM14,AM18,AM24,AM28,AM34,AM38)</f>
        <v>55954</v>
      </c>
      <c r="AN8" s="85">
        <f t="shared" ref="AN8:AR8" si="30">SUM(AN14,AN18,AN24,AN28,AN34,AN38)</f>
        <v>27635</v>
      </c>
      <c r="AO8" s="87">
        <f t="shared" si="30"/>
        <v>28319</v>
      </c>
      <c r="AP8" s="84">
        <f t="shared" si="30"/>
        <v>5627</v>
      </c>
      <c r="AQ8" s="85">
        <f t="shared" si="30"/>
        <v>2197</v>
      </c>
      <c r="AR8" s="87">
        <f t="shared" si="30"/>
        <v>3430</v>
      </c>
      <c r="AS8" s="92">
        <f t="shared" si="9"/>
        <v>10.1</v>
      </c>
      <c r="AT8" s="93">
        <f t="shared" si="9"/>
        <v>8</v>
      </c>
      <c r="AU8" s="95">
        <f t="shared" si="9"/>
        <v>12.1</v>
      </c>
      <c r="AV8" s="69"/>
      <c r="AW8" s="83" t="s">
        <v>11</v>
      </c>
      <c r="AX8" s="84">
        <f>SUM(AX14,AX18,AX24,AX28,AX34,AX38)</f>
        <v>41679</v>
      </c>
      <c r="AY8" s="86">
        <f t="shared" ref="AY8:BA8" si="31">SUM(AY14,AY18,AY24,AY28,AY34,AY38)</f>
        <v>6132</v>
      </c>
      <c r="AZ8" s="89">
        <f t="shared" si="31"/>
        <v>5610</v>
      </c>
      <c r="BA8" s="86">
        <f t="shared" si="31"/>
        <v>1981</v>
      </c>
      <c r="BB8" s="90">
        <f t="shared" si="11"/>
        <v>23.4</v>
      </c>
      <c r="BC8" s="84">
        <f t="shared" ref="BC8:BF8" si="32">SUM(BC14,BC18,BC24,BC28,BC34,BC38)</f>
        <v>28318</v>
      </c>
      <c r="BD8" s="86">
        <f t="shared" si="32"/>
        <v>3290</v>
      </c>
      <c r="BE8" s="86">
        <f>SUM(BE14,BE18,BE24,BE28,BE34,BE38)</f>
        <v>3433</v>
      </c>
      <c r="BF8" s="96">
        <f t="shared" si="32"/>
        <v>315</v>
      </c>
      <c r="BG8" s="90">
        <f t="shared" si="13"/>
        <v>22.6</v>
      </c>
    </row>
    <row r="9" spans="1:59" s="35" customFormat="1" ht="36" customHeight="1" x14ac:dyDescent="0.15">
      <c r="A9" s="97" t="s">
        <v>12</v>
      </c>
      <c r="B9" s="55">
        <f t="shared" ref="B9:G9" si="33">SUM(B10:B14)</f>
        <v>2396</v>
      </c>
      <c r="C9" s="56">
        <f t="shared" si="33"/>
        <v>1219</v>
      </c>
      <c r="D9" s="56">
        <f t="shared" si="33"/>
        <v>1177</v>
      </c>
      <c r="E9" s="57">
        <f t="shared" si="33"/>
        <v>110</v>
      </c>
      <c r="F9" s="58">
        <f t="shared" si="33"/>
        <v>72</v>
      </c>
      <c r="G9" s="59">
        <f t="shared" si="33"/>
        <v>38</v>
      </c>
      <c r="H9" s="33">
        <f t="shared" ref="H9:I9" si="34">ROUND(E9/B9*100,1)</f>
        <v>4.5999999999999996</v>
      </c>
      <c r="I9" s="33">
        <f t="shared" si="34"/>
        <v>5.9</v>
      </c>
      <c r="J9" s="34">
        <f>ROUND(G9/D9*100,1)</f>
        <v>3.2</v>
      </c>
      <c r="K9" s="65"/>
      <c r="L9" s="97" t="s">
        <v>12</v>
      </c>
      <c r="M9" s="57">
        <f>SUM(M10:M14)</f>
        <v>91311</v>
      </c>
      <c r="N9" s="56">
        <f>SUM(N10:N14)</f>
        <v>4320</v>
      </c>
      <c r="O9" s="60">
        <f>SUM(O10:O14)</f>
        <v>4763</v>
      </c>
      <c r="P9" s="56">
        <f>SUM(P10:P14)</f>
        <v>2401</v>
      </c>
      <c r="Q9" s="61">
        <f>ROUND((N9+O9-P9)/M9*100,1)</f>
        <v>7.3</v>
      </c>
      <c r="R9" s="57">
        <f>SUM(R10:R14)</f>
        <v>43975</v>
      </c>
      <c r="S9" s="56">
        <f>SUM(S10:S14)</f>
        <v>1669</v>
      </c>
      <c r="T9" s="60">
        <f>SUM(T10:T14)</f>
        <v>1881</v>
      </c>
      <c r="U9" s="56">
        <f>SUM(U10:U14)</f>
        <v>916</v>
      </c>
      <c r="V9" s="62">
        <f>ROUND((S9+T9-U9)/R9*100,1)</f>
        <v>6</v>
      </c>
      <c r="W9" s="57">
        <f>SUM(W10:W14)</f>
        <v>47336</v>
      </c>
      <c r="X9" s="56">
        <f>SUM(X10:X14)</f>
        <v>2651</v>
      </c>
      <c r="Y9" s="60">
        <f>SUM(Y10:Y14)</f>
        <v>2882</v>
      </c>
      <c r="Z9" s="56">
        <f>SUM(Z10:Z14)</f>
        <v>1485</v>
      </c>
      <c r="AA9" s="62">
        <f>ROUND((X9+Y9-Z9)/W9*100,1)</f>
        <v>8.6</v>
      </c>
      <c r="AB9" s="69"/>
      <c r="AC9" s="97" t="s">
        <v>12</v>
      </c>
      <c r="AD9" s="55">
        <f t="shared" ref="AD9:AI9" si="35">SUM(AD10:AD14)</f>
        <v>136740</v>
      </c>
      <c r="AE9" s="56">
        <f t="shared" si="35"/>
        <v>66308</v>
      </c>
      <c r="AF9" s="56">
        <f t="shared" si="35"/>
        <v>70432</v>
      </c>
      <c r="AG9" s="57">
        <f t="shared" si="35"/>
        <v>9974</v>
      </c>
      <c r="AH9" s="58">
        <f t="shared" si="35"/>
        <v>3326</v>
      </c>
      <c r="AI9" s="59">
        <f t="shared" si="35"/>
        <v>6648</v>
      </c>
      <c r="AJ9" s="78">
        <f t="shared" si="20"/>
        <v>7.3</v>
      </c>
      <c r="AK9" s="79">
        <f t="shared" si="21"/>
        <v>5</v>
      </c>
      <c r="AL9" s="80">
        <f>ROUND(AI9/AF9*100,1)</f>
        <v>9.4</v>
      </c>
      <c r="AM9" s="55">
        <f>SUM(AM10:AM14)</f>
        <v>136741</v>
      </c>
      <c r="AN9" s="56">
        <v>66308</v>
      </c>
      <c r="AO9" s="56">
        <v>70433</v>
      </c>
      <c r="AP9" s="57">
        <f t="shared" ref="AP9" si="36">SUM(AP10:AP14)</f>
        <v>10618</v>
      </c>
      <c r="AQ9" s="58">
        <v>3390</v>
      </c>
      <c r="AR9" s="59">
        <v>7228</v>
      </c>
      <c r="AS9" s="78">
        <f t="shared" si="9"/>
        <v>7.8</v>
      </c>
      <c r="AT9" s="79">
        <f t="shared" si="9"/>
        <v>5.0999999999999996</v>
      </c>
      <c r="AU9" s="81">
        <f t="shared" si="9"/>
        <v>10.3</v>
      </c>
      <c r="AV9" s="69"/>
      <c r="AW9" s="97" t="s">
        <v>12</v>
      </c>
      <c r="AX9" s="57">
        <f>SUM(AX10:AX14)</f>
        <v>106617</v>
      </c>
      <c r="AY9" s="56">
        <f>SUM(AY10:AY14)</f>
        <v>14693</v>
      </c>
      <c r="AZ9" s="60">
        <f>SUM(AZ10:AZ14)</f>
        <v>14014</v>
      </c>
      <c r="BA9" s="56">
        <f>SUM(BA10:BA14)</f>
        <v>4346</v>
      </c>
      <c r="BB9" s="61">
        <f>ROUND((AY9+AZ9-BA9)/AX9*100,1)</f>
        <v>22.8</v>
      </c>
      <c r="BC9" s="57">
        <f>SUM(BC10:BC14)</f>
        <v>70433</v>
      </c>
      <c r="BD9" s="56">
        <f>SUM(BD10:BD14)</f>
        <v>7970</v>
      </c>
      <c r="BE9" s="56">
        <f>SUM(BE10:BE14)</f>
        <v>8513</v>
      </c>
      <c r="BF9" s="82">
        <f>SUM(BF10:BF14)</f>
        <v>4441</v>
      </c>
      <c r="BG9" s="61">
        <f>ROUND((BD9+BE9-BF9)/BC9*100,1)</f>
        <v>17.100000000000001</v>
      </c>
    </row>
    <row r="10" spans="1:59" s="35" customFormat="1" ht="36" customHeight="1" x14ac:dyDescent="0.15">
      <c r="A10" s="75" t="s">
        <v>13</v>
      </c>
      <c r="B10" s="55">
        <v>1978</v>
      </c>
      <c r="C10" s="98">
        <v>987</v>
      </c>
      <c r="D10" s="38">
        <v>991</v>
      </c>
      <c r="E10" s="55">
        <v>89</v>
      </c>
      <c r="F10" s="56">
        <v>59</v>
      </c>
      <c r="G10" s="77">
        <v>30</v>
      </c>
      <c r="H10" s="33">
        <f>ROUND(E10/B10*100,1)</f>
        <v>4.5</v>
      </c>
      <c r="I10" s="33">
        <f t="shared" si="1"/>
        <v>6</v>
      </c>
      <c r="J10" s="34">
        <f>ROUND(G10/D10*100,1)</f>
        <v>3</v>
      </c>
      <c r="K10" s="65"/>
      <c r="L10" s="75" t="s">
        <v>13</v>
      </c>
      <c r="M10" s="39">
        <v>61177</v>
      </c>
      <c r="N10" s="56">
        <v>2409</v>
      </c>
      <c r="O10" s="60">
        <v>2665</v>
      </c>
      <c r="P10" s="56">
        <v>1390</v>
      </c>
      <c r="Q10" s="61">
        <f t="shared" si="16"/>
        <v>6</v>
      </c>
      <c r="R10" s="39">
        <v>29227</v>
      </c>
      <c r="S10" s="56">
        <v>834</v>
      </c>
      <c r="T10" s="60">
        <v>947</v>
      </c>
      <c r="U10" s="56">
        <v>475</v>
      </c>
      <c r="V10" s="62">
        <f t="shared" si="4"/>
        <v>4.5</v>
      </c>
      <c r="W10" s="39">
        <v>31950</v>
      </c>
      <c r="X10" s="56">
        <v>1575</v>
      </c>
      <c r="Y10" s="60">
        <v>1718</v>
      </c>
      <c r="Z10" s="56">
        <v>915</v>
      </c>
      <c r="AA10" s="62">
        <f t="shared" si="6"/>
        <v>7.4</v>
      </c>
      <c r="AB10" s="69"/>
      <c r="AC10" s="75" t="s">
        <v>13</v>
      </c>
      <c r="AD10" s="55">
        <v>92612</v>
      </c>
      <c r="AE10" s="99">
        <v>44587</v>
      </c>
      <c r="AF10" s="38">
        <v>48025</v>
      </c>
      <c r="AG10" s="55">
        <v>5827</v>
      </c>
      <c r="AH10" s="56">
        <v>1768</v>
      </c>
      <c r="AI10" s="77">
        <v>4059</v>
      </c>
      <c r="AJ10" s="78">
        <v>6.3</v>
      </c>
      <c r="AK10" s="79">
        <f t="shared" si="21"/>
        <v>4</v>
      </c>
      <c r="AL10" s="80">
        <f t="shared" si="21"/>
        <v>8.5</v>
      </c>
      <c r="AM10" s="55">
        <v>92612</v>
      </c>
      <c r="AN10" s="98">
        <v>44587</v>
      </c>
      <c r="AO10" s="38">
        <v>48025</v>
      </c>
      <c r="AP10" s="100">
        <v>6516</v>
      </c>
      <c r="AQ10" s="60">
        <v>1958</v>
      </c>
      <c r="AR10" s="77">
        <v>4558</v>
      </c>
      <c r="AS10" s="78">
        <f>ROUND(AP10/AM10*100,1)</f>
        <v>7</v>
      </c>
      <c r="AT10" s="79">
        <f>ROUND(AQ10/AN10*100,1)</f>
        <v>4.4000000000000004</v>
      </c>
      <c r="AU10" s="81">
        <f>ROUND(AR10/AO10*100,1)</f>
        <v>9.5</v>
      </c>
      <c r="AV10" s="69"/>
      <c r="AW10" s="75" t="s">
        <v>13</v>
      </c>
      <c r="AX10" s="39">
        <v>72891</v>
      </c>
      <c r="AY10" s="56">
        <v>8629</v>
      </c>
      <c r="AZ10" s="60">
        <v>8269</v>
      </c>
      <c r="BA10" s="56">
        <v>1551</v>
      </c>
      <c r="BB10" s="61">
        <f t="shared" ref="BB10:BB21" si="37">ROUND((AY10+AZ10-BA10)/AX10*100,1)</f>
        <v>21.1</v>
      </c>
      <c r="BC10" s="39">
        <v>48025</v>
      </c>
      <c r="BD10" s="56">
        <v>4778</v>
      </c>
      <c r="BE10" s="56">
        <v>5117</v>
      </c>
      <c r="BF10" s="82">
        <v>2542</v>
      </c>
      <c r="BG10" s="61">
        <f t="shared" si="13"/>
        <v>15.3</v>
      </c>
    </row>
    <row r="11" spans="1:59" s="35" customFormat="1" ht="36" customHeight="1" x14ac:dyDescent="0.15">
      <c r="A11" s="75" t="s">
        <v>14</v>
      </c>
      <c r="B11" s="55">
        <v>24</v>
      </c>
      <c r="C11" s="98">
        <v>14</v>
      </c>
      <c r="D11" s="38">
        <v>10</v>
      </c>
      <c r="E11" s="55" t="s">
        <v>66</v>
      </c>
      <c r="F11" s="56" t="s">
        <v>66</v>
      </c>
      <c r="G11" s="77" t="s">
        <v>66</v>
      </c>
      <c r="H11" s="33" t="s">
        <v>66</v>
      </c>
      <c r="I11" s="33" t="s">
        <v>66</v>
      </c>
      <c r="J11" s="34" t="s">
        <v>66</v>
      </c>
      <c r="K11" s="65"/>
      <c r="L11" s="75" t="s">
        <v>14</v>
      </c>
      <c r="M11" s="39">
        <v>5547</v>
      </c>
      <c r="N11" s="56">
        <v>463</v>
      </c>
      <c r="O11" s="60">
        <v>480</v>
      </c>
      <c r="P11" s="56">
        <v>272</v>
      </c>
      <c r="Q11" s="61">
        <f t="shared" si="16"/>
        <v>12.1</v>
      </c>
      <c r="R11" s="39">
        <v>2731</v>
      </c>
      <c r="S11" s="56">
        <v>221</v>
      </c>
      <c r="T11" s="60">
        <v>224</v>
      </c>
      <c r="U11" s="56">
        <v>122</v>
      </c>
      <c r="V11" s="62">
        <f t="shared" si="4"/>
        <v>11.8</v>
      </c>
      <c r="W11" s="39">
        <v>2816</v>
      </c>
      <c r="X11" s="56">
        <v>242</v>
      </c>
      <c r="Y11" s="60">
        <v>256</v>
      </c>
      <c r="Z11" s="56">
        <v>150</v>
      </c>
      <c r="AA11" s="62">
        <f t="shared" si="6"/>
        <v>12.4</v>
      </c>
      <c r="AB11" s="69"/>
      <c r="AC11" s="75" t="s">
        <v>14</v>
      </c>
      <c r="AD11" s="55">
        <v>7782</v>
      </c>
      <c r="AE11" s="99">
        <v>3845</v>
      </c>
      <c r="AF11" s="38">
        <v>3937</v>
      </c>
      <c r="AG11" s="55">
        <v>1034</v>
      </c>
      <c r="AH11" s="56">
        <v>420</v>
      </c>
      <c r="AI11" s="77">
        <v>614</v>
      </c>
      <c r="AJ11" s="78">
        <v>13.3</v>
      </c>
      <c r="AK11" s="79">
        <f>ROUND(AH11/AE11*100,1)</f>
        <v>10.9</v>
      </c>
      <c r="AL11" s="80">
        <f t="shared" ref="AK11:AL22" si="38">ROUND(AI11/AF11*100,1)</f>
        <v>15.6</v>
      </c>
      <c r="AM11" s="55">
        <v>7783</v>
      </c>
      <c r="AN11" s="98">
        <v>3845</v>
      </c>
      <c r="AO11" s="38">
        <v>3938</v>
      </c>
      <c r="AP11" s="100">
        <v>1068</v>
      </c>
      <c r="AQ11" s="60">
        <v>434</v>
      </c>
      <c r="AR11" s="77">
        <v>634</v>
      </c>
      <c r="AS11" s="78">
        <f>ROUND(AP11/AM11*100,1)</f>
        <v>13.7</v>
      </c>
      <c r="AT11" s="79">
        <f>ROUND(AQ11/AN11*100,1)</f>
        <v>11.3</v>
      </c>
      <c r="AU11" s="81">
        <f t="shared" ref="AS11:AU21" si="39">ROUND(AR11/AO11*100,1)</f>
        <v>16.100000000000001</v>
      </c>
      <c r="AV11" s="69"/>
      <c r="AW11" s="75" t="s">
        <v>14</v>
      </c>
      <c r="AX11" s="39">
        <v>5484</v>
      </c>
      <c r="AY11" s="56">
        <v>1103</v>
      </c>
      <c r="AZ11" s="60">
        <v>1008</v>
      </c>
      <c r="BA11" s="56">
        <v>602</v>
      </c>
      <c r="BB11" s="61">
        <f t="shared" si="37"/>
        <v>27.5</v>
      </c>
      <c r="BC11" s="39">
        <v>3938</v>
      </c>
      <c r="BD11" s="56">
        <v>808</v>
      </c>
      <c r="BE11" s="56">
        <v>812</v>
      </c>
      <c r="BF11" s="82">
        <v>530</v>
      </c>
      <c r="BG11" s="61">
        <f t="shared" si="13"/>
        <v>27.7</v>
      </c>
    </row>
    <row r="12" spans="1:59" s="35" customFormat="1" ht="36" customHeight="1" x14ac:dyDescent="0.15">
      <c r="A12" s="63" t="s">
        <v>15</v>
      </c>
      <c r="B12" s="55">
        <v>202</v>
      </c>
      <c r="C12" s="99">
        <v>113</v>
      </c>
      <c r="D12" s="101">
        <v>89</v>
      </c>
      <c r="E12" s="55">
        <v>15</v>
      </c>
      <c r="F12" s="56">
        <v>9</v>
      </c>
      <c r="G12" s="77">
        <v>6</v>
      </c>
      <c r="H12" s="33">
        <f t="shared" ref="H12:J37" si="40">ROUND(E12/B12*100,1)</f>
        <v>7.4</v>
      </c>
      <c r="I12" s="33">
        <f t="shared" si="1"/>
        <v>8</v>
      </c>
      <c r="J12" s="34">
        <f>ROUND(G12/D12*100,1)</f>
        <v>6.7</v>
      </c>
      <c r="K12" s="65"/>
      <c r="L12" s="63" t="s">
        <v>15</v>
      </c>
      <c r="M12" s="39">
        <v>12276</v>
      </c>
      <c r="N12" s="56">
        <v>877</v>
      </c>
      <c r="O12" s="60">
        <v>931</v>
      </c>
      <c r="P12" s="56">
        <v>422</v>
      </c>
      <c r="Q12" s="61">
        <f t="shared" si="16"/>
        <v>11.3</v>
      </c>
      <c r="R12" s="39">
        <v>6005</v>
      </c>
      <c r="S12" s="56">
        <v>387</v>
      </c>
      <c r="T12" s="60">
        <v>428</v>
      </c>
      <c r="U12" s="56">
        <v>193</v>
      </c>
      <c r="V12" s="62">
        <f t="shared" si="4"/>
        <v>10.4</v>
      </c>
      <c r="W12" s="39">
        <v>6271</v>
      </c>
      <c r="X12" s="56">
        <v>490</v>
      </c>
      <c r="Y12" s="60">
        <v>503</v>
      </c>
      <c r="Z12" s="56">
        <v>229</v>
      </c>
      <c r="AA12" s="62">
        <f t="shared" si="6"/>
        <v>12.2</v>
      </c>
      <c r="AB12" s="69"/>
      <c r="AC12" s="63" t="s">
        <v>15</v>
      </c>
      <c r="AD12" s="55">
        <v>17856</v>
      </c>
      <c r="AE12" s="99">
        <v>8754</v>
      </c>
      <c r="AF12" s="38">
        <v>9102</v>
      </c>
      <c r="AG12" s="55">
        <v>1879</v>
      </c>
      <c r="AH12" s="56">
        <v>665</v>
      </c>
      <c r="AI12" s="77">
        <v>1214</v>
      </c>
      <c r="AJ12" s="78">
        <v>10.5</v>
      </c>
      <c r="AK12" s="79">
        <f>ROUND(AH12/AE12*100,1)</f>
        <v>7.6</v>
      </c>
      <c r="AL12" s="80">
        <f>ROUND(AI12/AF12*100,1)</f>
        <v>13.3</v>
      </c>
      <c r="AM12" s="55">
        <v>17856</v>
      </c>
      <c r="AN12" s="98">
        <v>8754</v>
      </c>
      <c r="AO12" s="38">
        <v>9102</v>
      </c>
      <c r="AP12" s="100">
        <v>1753</v>
      </c>
      <c r="AQ12" s="60">
        <v>595</v>
      </c>
      <c r="AR12" s="77">
        <v>1158</v>
      </c>
      <c r="AS12" s="78">
        <f t="shared" si="39"/>
        <v>9.8000000000000007</v>
      </c>
      <c r="AT12" s="79">
        <f t="shared" si="39"/>
        <v>6.8</v>
      </c>
      <c r="AU12" s="81">
        <f>ROUND(AR12/AO12*100,1)</f>
        <v>12.7</v>
      </c>
      <c r="AV12" s="69"/>
      <c r="AW12" s="63" t="s">
        <v>15</v>
      </c>
      <c r="AX12" s="39">
        <v>13966</v>
      </c>
      <c r="AY12" s="56">
        <v>2405</v>
      </c>
      <c r="AZ12" s="60">
        <v>2370</v>
      </c>
      <c r="BA12" s="56">
        <v>1132</v>
      </c>
      <c r="BB12" s="61">
        <f t="shared" si="37"/>
        <v>26.1</v>
      </c>
      <c r="BC12" s="39">
        <v>9102</v>
      </c>
      <c r="BD12" s="56">
        <v>1311</v>
      </c>
      <c r="BE12" s="56">
        <v>1411</v>
      </c>
      <c r="BF12" s="82">
        <v>767</v>
      </c>
      <c r="BG12" s="61">
        <f t="shared" si="13"/>
        <v>21.5</v>
      </c>
    </row>
    <row r="13" spans="1:59" s="35" customFormat="1" ht="36" customHeight="1" x14ac:dyDescent="0.15">
      <c r="A13" s="63" t="s">
        <v>16</v>
      </c>
      <c r="B13" s="55">
        <v>138</v>
      </c>
      <c r="C13" s="99">
        <v>69</v>
      </c>
      <c r="D13" s="101">
        <v>69</v>
      </c>
      <c r="E13" s="55">
        <v>5</v>
      </c>
      <c r="F13" s="56">
        <v>3</v>
      </c>
      <c r="G13" s="77">
        <v>2</v>
      </c>
      <c r="H13" s="33">
        <f t="shared" si="40"/>
        <v>3.6</v>
      </c>
      <c r="I13" s="33">
        <f t="shared" si="1"/>
        <v>4.3</v>
      </c>
      <c r="J13" s="34">
        <f>ROUND(G13/D13*100,1)</f>
        <v>2.9</v>
      </c>
      <c r="K13" s="65"/>
      <c r="L13" s="63" t="s">
        <v>16</v>
      </c>
      <c r="M13" s="39">
        <v>8308</v>
      </c>
      <c r="N13" s="56">
        <v>403</v>
      </c>
      <c r="O13" s="60">
        <v>511</v>
      </c>
      <c r="P13" s="56">
        <v>225</v>
      </c>
      <c r="Q13" s="61">
        <f t="shared" si="16"/>
        <v>8.3000000000000007</v>
      </c>
      <c r="R13" s="39">
        <v>4059</v>
      </c>
      <c r="S13" s="56">
        <v>154</v>
      </c>
      <c r="T13" s="60">
        <v>208</v>
      </c>
      <c r="U13" s="56">
        <v>86</v>
      </c>
      <c r="V13" s="62">
        <f t="shared" ref="V13:V39" si="41">ROUND((S13+T13-U13)/R13*100,1)</f>
        <v>6.8</v>
      </c>
      <c r="W13" s="39">
        <v>4249</v>
      </c>
      <c r="X13" s="56">
        <v>249</v>
      </c>
      <c r="Y13" s="60">
        <v>303</v>
      </c>
      <c r="Z13" s="56">
        <v>139</v>
      </c>
      <c r="AA13" s="62">
        <f t="shared" si="6"/>
        <v>9.6999999999999993</v>
      </c>
      <c r="AB13" s="69"/>
      <c r="AC13" s="63" t="s">
        <v>16</v>
      </c>
      <c r="AD13" s="55">
        <v>12287</v>
      </c>
      <c r="AE13" s="99">
        <v>6080</v>
      </c>
      <c r="AF13" s="38">
        <v>6207</v>
      </c>
      <c r="AG13" s="55">
        <v>809</v>
      </c>
      <c r="AH13" s="56">
        <v>303</v>
      </c>
      <c r="AI13" s="77">
        <v>506</v>
      </c>
      <c r="AJ13" s="78">
        <v>6.6</v>
      </c>
      <c r="AK13" s="79">
        <f>ROUND(AH13/AE13*100,1)</f>
        <v>5</v>
      </c>
      <c r="AL13" s="80">
        <f>ROUND(AI13/AF13*100,1)</f>
        <v>8.1999999999999993</v>
      </c>
      <c r="AM13" s="55">
        <v>12287</v>
      </c>
      <c r="AN13" s="98">
        <v>6080</v>
      </c>
      <c r="AO13" s="38">
        <v>6207</v>
      </c>
      <c r="AP13" s="100">
        <v>911</v>
      </c>
      <c r="AQ13" s="60">
        <v>267</v>
      </c>
      <c r="AR13" s="77">
        <v>644</v>
      </c>
      <c r="AS13" s="78">
        <f t="shared" si="39"/>
        <v>7.4</v>
      </c>
      <c r="AT13" s="79">
        <f t="shared" si="39"/>
        <v>4.4000000000000004</v>
      </c>
      <c r="AU13" s="81">
        <f>ROUND(AR13/AO13*100,1)</f>
        <v>10.4</v>
      </c>
      <c r="AV13" s="69"/>
      <c r="AW13" s="63" t="s">
        <v>16</v>
      </c>
      <c r="AX13" s="39">
        <v>9324</v>
      </c>
      <c r="AY13" s="56">
        <v>1730</v>
      </c>
      <c r="AZ13" s="60">
        <v>1639</v>
      </c>
      <c r="BA13" s="56">
        <v>771</v>
      </c>
      <c r="BB13" s="61">
        <f t="shared" si="37"/>
        <v>27.9</v>
      </c>
      <c r="BC13" s="39">
        <v>6207</v>
      </c>
      <c r="BD13" s="56">
        <v>733</v>
      </c>
      <c r="BE13" s="56">
        <v>801</v>
      </c>
      <c r="BF13" s="82">
        <v>438</v>
      </c>
      <c r="BG13" s="61">
        <f t="shared" si="13"/>
        <v>17.7</v>
      </c>
    </row>
    <row r="14" spans="1:59" s="35" customFormat="1" ht="36" customHeight="1" x14ac:dyDescent="0.15">
      <c r="A14" s="75" t="s">
        <v>17</v>
      </c>
      <c r="B14" s="55">
        <f>B15</f>
        <v>54</v>
      </c>
      <c r="C14" s="56">
        <f>C15</f>
        <v>36</v>
      </c>
      <c r="D14" s="102">
        <f>D15</f>
        <v>18</v>
      </c>
      <c r="E14" s="55">
        <f t="shared" ref="E14" si="42">E15</f>
        <v>1</v>
      </c>
      <c r="F14" s="56">
        <f>F15</f>
        <v>1</v>
      </c>
      <c r="G14" s="77">
        <f>G15</f>
        <v>0</v>
      </c>
      <c r="H14" s="33">
        <f t="shared" si="40"/>
        <v>1.9</v>
      </c>
      <c r="I14" s="33">
        <f t="shared" si="1"/>
        <v>2.8</v>
      </c>
      <c r="J14" s="34" t="s">
        <v>66</v>
      </c>
      <c r="K14" s="65"/>
      <c r="L14" s="75" t="s">
        <v>17</v>
      </c>
      <c r="M14" s="55">
        <f>M15</f>
        <v>4003</v>
      </c>
      <c r="N14" s="56">
        <f t="shared" ref="N14:P14" si="43">N15</f>
        <v>168</v>
      </c>
      <c r="O14" s="60">
        <f t="shared" si="43"/>
        <v>176</v>
      </c>
      <c r="P14" s="56">
        <f t="shared" si="43"/>
        <v>92</v>
      </c>
      <c r="Q14" s="61">
        <f t="shared" si="16"/>
        <v>6.3</v>
      </c>
      <c r="R14" s="55">
        <v>1953</v>
      </c>
      <c r="S14" s="56">
        <v>73</v>
      </c>
      <c r="T14" s="60">
        <v>74</v>
      </c>
      <c r="U14" s="56">
        <v>40</v>
      </c>
      <c r="V14" s="62">
        <f t="shared" ref="V14:V19" si="44">ROUND((S14+T14-U14)/R14*100,1)</f>
        <v>5.5</v>
      </c>
      <c r="W14" s="55">
        <v>2050</v>
      </c>
      <c r="X14" s="56">
        <v>95</v>
      </c>
      <c r="Y14" s="60">
        <v>102</v>
      </c>
      <c r="Z14" s="56">
        <v>52</v>
      </c>
      <c r="AA14" s="62">
        <f t="shared" si="6"/>
        <v>7.1</v>
      </c>
      <c r="AB14" s="69"/>
      <c r="AC14" s="75" t="s">
        <v>17</v>
      </c>
      <c r="AD14" s="55">
        <f>AD15</f>
        <v>6203</v>
      </c>
      <c r="AE14" s="56">
        <v>3042</v>
      </c>
      <c r="AF14" s="102">
        <v>3161</v>
      </c>
      <c r="AG14" s="55">
        <f>AG15</f>
        <v>425</v>
      </c>
      <c r="AH14" s="56">
        <v>170</v>
      </c>
      <c r="AI14" s="77">
        <v>255</v>
      </c>
      <c r="AJ14" s="78">
        <f>AJ15</f>
        <v>6.9</v>
      </c>
      <c r="AK14" s="79">
        <f t="shared" si="38"/>
        <v>5.6</v>
      </c>
      <c r="AL14" s="80">
        <f>ROUND(AI14/AF14*100,1)</f>
        <v>8.1</v>
      </c>
      <c r="AM14" s="55">
        <f>AM15</f>
        <v>6203</v>
      </c>
      <c r="AN14" s="56">
        <v>3042</v>
      </c>
      <c r="AO14" s="102">
        <v>3161</v>
      </c>
      <c r="AP14" s="55">
        <f t="shared" ref="AP14" si="45">AP15</f>
        <v>370</v>
      </c>
      <c r="AQ14" s="56">
        <v>136</v>
      </c>
      <c r="AR14" s="77">
        <v>234</v>
      </c>
      <c r="AS14" s="78">
        <f t="shared" si="39"/>
        <v>6</v>
      </c>
      <c r="AT14" s="79">
        <f t="shared" si="39"/>
        <v>4.5</v>
      </c>
      <c r="AU14" s="81">
        <f>ROUND(AR14/AO14*100,1)</f>
        <v>7.4</v>
      </c>
      <c r="AV14" s="69"/>
      <c r="AW14" s="75" t="s">
        <v>17</v>
      </c>
      <c r="AX14" s="55">
        <f>AX15</f>
        <v>4952</v>
      </c>
      <c r="AY14" s="56">
        <f t="shared" ref="AY14:BA14" si="46">AY15</f>
        <v>826</v>
      </c>
      <c r="AZ14" s="60">
        <f t="shared" si="46"/>
        <v>728</v>
      </c>
      <c r="BA14" s="56">
        <f t="shared" si="46"/>
        <v>290</v>
      </c>
      <c r="BB14" s="61">
        <f t="shared" si="37"/>
        <v>25.5</v>
      </c>
      <c r="BC14" s="55">
        <f>BC15</f>
        <v>3161</v>
      </c>
      <c r="BD14" s="56">
        <f>BD15</f>
        <v>340</v>
      </c>
      <c r="BE14" s="56">
        <f>BE15</f>
        <v>372</v>
      </c>
      <c r="BF14" s="82">
        <f>BF15</f>
        <v>164</v>
      </c>
      <c r="BG14" s="61">
        <f t="shared" si="13"/>
        <v>17.3</v>
      </c>
    </row>
    <row r="15" spans="1:59" ht="36" customHeight="1" thickBot="1" x14ac:dyDescent="0.2">
      <c r="A15" s="103" t="s">
        <v>18</v>
      </c>
      <c r="B15" s="104">
        <v>54</v>
      </c>
      <c r="C15" s="105">
        <v>36</v>
      </c>
      <c r="D15" s="40">
        <v>18</v>
      </c>
      <c r="E15" s="106">
        <v>1</v>
      </c>
      <c r="F15" s="56">
        <v>1</v>
      </c>
      <c r="G15" s="77">
        <v>0</v>
      </c>
      <c r="H15" s="41">
        <f t="shared" si="40"/>
        <v>1.9</v>
      </c>
      <c r="I15" s="41">
        <f t="shared" si="1"/>
        <v>2.8</v>
      </c>
      <c r="J15" s="42" t="s">
        <v>66</v>
      </c>
      <c r="K15" s="107"/>
      <c r="L15" s="103" t="s">
        <v>18</v>
      </c>
      <c r="M15" s="43">
        <v>4003</v>
      </c>
      <c r="N15" s="108">
        <v>168</v>
      </c>
      <c r="O15" s="109">
        <v>176</v>
      </c>
      <c r="P15" s="110">
        <v>92</v>
      </c>
      <c r="Q15" s="111">
        <f t="shared" si="16"/>
        <v>6.3</v>
      </c>
      <c r="R15" s="43">
        <v>1953</v>
      </c>
      <c r="S15" s="108">
        <v>73</v>
      </c>
      <c r="T15" s="109">
        <v>74</v>
      </c>
      <c r="U15" s="110">
        <v>40</v>
      </c>
      <c r="V15" s="112">
        <f t="shared" si="44"/>
        <v>5.5</v>
      </c>
      <c r="W15" s="43">
        <v>2050</v>
      </c>
      <c r="X15" s="108">
        <v>95</v>
      </c>
      <c r="Y15" s="109">
        <v>102</v>
      </c>
      <c r="Z15" s="108">
        <v>52</v>
      </c>
      <c r="AA15" s="112">
        <f t="shared" ref="AA15:AA39" si="47">ROUND((X15+Y15-Z15)/W15*100,1)</f>
        <v>7.1</v>
      </c>
      <c r="AB15" s="113"/>
      <c r="AC15" s="103" t="s">
        <v>18</v>
      </c>
      <c r="AD15" s="104">
        <v>6203</v>
      </c>
      <c r="AE15" s="114">
        <v>3042</v>
      </c>
      <c r="AF15" s="40">
        <v>3161</v>
      </c>
      <c r="AG15" s="106">
        <v>425</v>
      </c>
      <c r="AH15" s="108">
        <v>170</v>
      </c>
      <c r="AI15" s="115">
        <v>255</v>
      </c>
      <c r="AJ15" s="116">
        <v>6.9</v>
      </c>
      <c r="AK15" s="117">
        <f>ROUND(AH15/AE15*100,1)</f>
        <v>5.6</v>
      </c>
      <c r="AL15" s="118">
        <f t="shared" si="38"/>
        <v>8.1</v>
      </c>
      <c r="AM15" s="104">
        <v>6203</v>
      </c>
      <c r="AN15" s="105">
        <v>3042</v>
      </c>
      <c r="AO15" s="40">
        <v>3161</v>
      </c>
      <c r="AP15" s="119">
        <v>370</v>
      </c>
      <c r="AQ15" s="120">
        <v>136</v>
      </c>
      <c r="AR15" s="121">
        <v>234</v>
      </c>
      <c r="AS15" s="116">
        <f t="shared" si="39"/>
        <v>6</v>
      </c>
      <c r="AT15" s="117">
        <f t="shared" si="39"/>
        <v>4.5</v>
      </c>
      <c r="AU15" s="122">
        <f>ROUND(AR15/AO15*100,1)</f>
        <v>7.4</v>
      </c>
      <c r="AV15" s="113"/>
      <c r="AW15" s="103" t="s">
        <v>18</v>
      </c>
      <c r="AX15" s="43">
        <v>4952</v>
      </c>
      <c r="AY15" s="108">
        <v>826</v>
      </c>
      <c r="AZ15" s="109">
        <v>728</v>
      </c>
      <c r="BA15" s="110">
        <v>290</v>
      </c>
      <c r="BB15" s="111">
        <f t="shared" si="37"/>
        <v>25.5</v>
      </c>
      <c r="BC15" s="43">
        <v>3161</v>
      </c>
      <c r="BD15" s="108">
        <v>340</v>
      </c>
      <c r="BE15" s="108">
        <v>372</v>
      </c>
      <c r="BF15" s="123">
        <v>164</v>
      </c>
      <c r="BG15" s="111">
        <f t="shared" si="13"/>
        <v>17.3</v>
      </c>
    </row>
    <row r="16" spans="1:59" s="35" customFormat="1" ht="36" customHeight="1" x14ac:dyDescent="0.15">
      <c r="A16" s="124" t="s">
        <v>19</v>
      </c>
      <c r="B16" s="57">
        <f t="shared" ref="B16:G16" si="48">SUM(B17:B18)</f>
        <v>442</v>
      </c>
      <c r="C16" s="64">
        <f t="shared" si="48"/>
        <v>221</v>
      </c>
      <c r="D16" s="59">
        <f t="shared" si="48"/>
        <v>221</v>
      </c>
      <c r="E16" s="57">
        <f t="shared" si="48"/>
        <v>50</v>
      </c>
      <c r="F16" s="58">
        <f t="shared" si="48"/>
        <v>28</v>
      </c>
      <c r="G16" s="59">
        <f t="shared" si="48"/>
        <v>22</v>
      </c>
      <c r="H16" s="33">
        <f>ROUND(E16/B16*100,1)</f>
        <v>11.3</v>
      </c>
      <c r="I16" s="33">
        <f>ROUND(F16/C16*100,1)</f>
        <v>12.7</v>
      </c>
      <c r="J16" s="34">
        <f>ROUND(G16/D16*100,1)</f>
        <v>10</v>
      </c>
      <c r="K16" s="65"/>
      <c r="L16" s="124" t="s">
        <v>19</v>
      </c>
      <c r="M16" s="55">
        <f>SUM(M17:M18)</f>
        <v>31037</v>
      </c>
      <c r="N16" s="56">
        <f>SUM(N17:N18)</f>
        <v>1781</v>
      </c>
      <c r="O16" s="60">
        <f>SUM(O17:O18)</f>
        <v>1773</v>
      </c>
      <c r="P16" s="58">
        <f>SUM(P17:P18)</f>
        <v>1037</v>
      </c>
      <c r="Q16" s="61">
        <f>ROUND((N16+O16-P16)/M16*100,1)</f>
        <v>8.1</v>
      </c>
      <c r="R16" s="55">
        <f>SUM(R17:R18)</f>
        <v>15049</v>
      </c>
      <c r="S16" s="56">
        <f>SUM(S17:S18)</f>
        <v>722</v>
      </c>
      <c r="T16" s="60">
        <f>SUM(T17:T18)</f>
        <v>723</v>
      </c>
      <c r="U16" s="58">
        <f>SUM(U17:U18)</f>
        <v>400</v>
      </c>
      <c r="V16" s="62">
        <f>ROUND((S16+T16-U16)/R16*100,1)</f>
        <v>6.9</v>
      </c>
      <c r="W16" s="55">
        <f>SUM(W17:W18)</f>
        <v>15988</v>
      </c>
      <c r="X16" s="56">
        <f>SUM(X17:X18)</f>
        <v>1059</v>
      </c>
      <c r="Y16" s="60">
        <f>SUM(Y17:Y18)</f>
        <v>1050</v>
      </c>
      <c r="Z16" s="58">
        <f>SUM(Z17:Z18)</f>
        <v>637</v>
      </c>
      <c r="AA16" s="62">
        <f>ROUND((X16+Y16-Z16)/W16*100,1)</f>
        <v>9.1999999999999993</v>
      </c>
      <c r="AB16" s="69"/>
      <c r="AC16" s="124" t="s">
        <v>19</v>
      </c>
      <c r="AD16" s="57">
        <f t="shared" ref="AD16:AI16" si="49">SUM(AD17:AD18)</f>
        <v>49234</v>
      </c>
      <c r="AE16" s="58">
        <f t="shared" si="49"/>
        <v>24235</v>
      </c>
      <c r="AF16" s="59">
        <f t="shared" si="49"/>
        <v>24999</v>
      </c>
      <c r="AG16" s="57">
        <f t="shared" si="49"/>
        <v>3691</v>
      </c>
      <c r="AH16" s="58">
        <f t="shared" si="49"/>
        <v>1411</v>
      </c>
      <c r="AI16" s="59">
        <f t="shared" si="49"/>
        <v>2280</v>
      </c>
      <c r="AJ16" s="70">
        <f>ROUND(AG16/AD16*100,1)</f>
        <v>7.5</v>
      </c>
      <c r="AK16" s="71">
        <f>ROUND(AH16/AE16*100,1)</f>
        <v>5.8</v>
      </c>
      <c r="AL16" s="72">
        <f>ROUND(AI16/AF16*100,1)</f>
        <v>9.1</v>
      </c>
      <c r="AM16" s="57">
        <f t="shared" ref="AM16:AR16" si="50">SUM(AM17:AM18)</f>
        <v>49234</v>
      </c>
      <c r="AN16" s="64">
        <f t="shared" si="50"/>
        <v>24235</v>
      </c>
      <c r="AO16" s="59">
        <f t="shared" si="50"/>
        <v>24999</v>
      </c>
      <c r="AP16" s="57">
        <f t="shared" si="50"/>
        <v>3570</v>
      </c>
      <c r="AQ16" s="58">
        <f t="shared" si="50"/>
        <v>1265</v>
      </c>
      <c r="AR16" s="59">
        <f t="shared" si="50"/>
        <v>2305</v>
      </c>
      <c r="AS16" s="70">
        <f>ROUND(AP16/AM16*100,1)</f>
        <v>7.3</v>
      </c>
      <c r="AT16" s="71">
        <f>ROUND(AQ16/AN16*100,1)</f>
        <v>5.2</v>
      </c>
      <c r="AU16" s="73">
        <f>ROUND(AR16/AO16*100,1)</f>
        <v>9.1999999999999993</v>
      </c>
      <c r="AV16" s="69"/>
      <c r="AW16" s="124" t="s">
        <v>19</v>
      </c>
      <c r="AX16" s="55">
        <f>SUM(AX17:AX18)</f>
        <v>38669</v>
      </c>
      <c r="AY16" s="56">
        <f>SUM(AY17:AY18)</f>
        <v>5815</v>
      </c>
      <c r="AZ16" s="60">
        <f>SUM(AZ17:AZ18)</f>
        <v>4939</v>
      </c>
      <c r="BA16" s="58">
        <f>SUM(BA17:BA18)</f>
        <v>2043</v>
      </c>
      <c r="BB16" s="61">
        <f>ROUND((AY16+AZ16-BA16)/AX16*100,1)</f>
        <v>22.5</v>
      </c>
      <c r="BC16" s="55">
        <f>SUM(BC17:BC18)</f>
        <v>24999</v>
      </c>
      <c r="BD16" s="56">
        <f>SUM(BD17:BD18)</f>
        <v>3311</v>
      </c>
      <c r="BE16" s="56">
        <f>SUM(BE17:BE18)</f>
        <v>3338</v>
      </c>
      <c r="BF16" s="74">
        <f>SUM(BF17:BF18)</f>
        <v>1100</v>
      </c>
      <c r="BG16" s="61">
        <f>ROUND((BD16+BE16-BF16)/BC16*100,1)</f>
        <v>22.2</v>
      </c>
    </row>
    <row r="17" spans="1:59" s="35" customFormat="1" ht="36" customHeight="1" x14ac:dyDescent="0.15">
      <c r="A17" s="75" t="s">
        <v>20</v>
      </c>
      <c r="B17" s="55">
        <v>259</v>
      </c>
      <c r="C17" s="125">
        <v>122</v>
      </c>
      <c r="D17" s="38">
        <v>137</v>
      </c>
      <c r="E17" s="55">
        <v>25</v>
      </c>
      <c r="F17" s="56">
        <v>12</v>
      </c>
      <c r="G17" s="77">
        <v>13</v>
      </c>
      <c r="H17" s="33">
        <f>ROUND(E17/B17*100,1)</f>
        <v>9.6999999999999993</v>
      </c>
      <c r="I17" s="33">
        <f t="shared" si="1"/>
        <v>9.8000000000000007</v>
      </c>
      <c r="J17" s="34">
        <f t="shared" si="1"/>
        <v>9.5</v>
      </c>
      <c r="K17" s="65"/>
      <c r="L17" s="75" t="s">
        <v>20</v>
      </c>
      <c r="M17" s="39">
        <v>17041</v>
      </c>
      <c r="N17" s="56">
        <v>737</v>
      </c>
      <c r="O17" s="60">
        <v>882</v>
      </c>
      <c r="P17" s="56">
        <v>485</v>
      </c>
      <c r="Q17" s="61">
        <f t="shared" si="16"/>
        <v>6.7</v>
      </c>
      <c r="R17" s="39">
        <v>8288</v>
      </c>
      <c r="S17" s="56">
        <v>292</v>
      </c>
      <c r="T17" s="60">
        <v>369</v>
      </c>
      <c r="U17" s="56">
        <v>191</v>
      </c>
      <c r="V17" s="62">
        <f t="shared" si="44"/>
        <v>5.7</v>
      </c>
      <c r="W17" s="39">
        <v>8753</v>
      </c>
      <c r="X17" s="56">
        <v>445</v>
      </c>
      <c r="Y17" s="60">
        <v>513</v>
      </c>
      <c r="Z17" s="56">
        <v>294</v>
      </c>
      <c r="AA17" s="62">
        <f t="shared" ref="AA17:AA21" si="51">ROUND((X17+Y17-Z17)/W17*100,1)</f>
        <v>7.6</v>
      </c>
      <c r="AB17" s="69"/>
      <c r="AC17" s="75" t="s">
        <v>20</v>
      </c>
      <c r="AD17" s="55">
        <v>28587</v>
      </c>
      <c r="AE17" s="99">
        <v>14125</v>
      </c>
      <c r="AF17" s="38">
        <v>14462</v>
      </c>
      <c r="AG17" s="55">
        <v>1313</v>
      </c>
      <c r="AH17" s="56">
        <v>449</v>
      </c>
      <c r="AI17" s="77">
        <v>864</v>
      </c>
      <c r="AJ17" s="78">
        <v>4.5999999999999996</v>
      </c>
      <c r="AK17" s="79">
        <f t="shared" si="38"/>
        <v>3.2</v>
      </c>
      <c r="AL17" s="80">
        <f t="shared" si="38"/>
        <v>6</v>
      </c>
      <c r="AM17" s="100">
        <v>28587</v>
      </c>
      <c r="AN17" s="126">
        <v>14125</v>
      </c>
      <c r="AO17" s="38">
        <v>14462</v>
      </c>
      <c r="AP17" s="100">
        <v>1467</v>
      </c>
      <c r="AQ17" s="127">
        <v>467</v>
      </c>
      <c r="AR17" s="102">
        <v>1000</v>
      </c>
      <c r="AS17" s="78">
        <f t="shared" si="39"/>
        <v>5.0999999999999996</v>
      </c>
      <c r="AT17" s="79">
        <f t="shared" si="39"/>
        <v>3.3</v>
      </c>
      <c r="AU17" s="81">
        <f t="shared" si="39"/>
        <v>6.9</v>
      </c>
      <c r="AV17" s="69"/>
      <c r="AW17" s="75" t="s">
        <v>20</v>
      </c>
      <c r="AX17" s="39">
        <v>22865</v>
      </c>
      <c r="AY17" s="56">
        <v>3419</v>
      </c>
      <c r="AZ17" s="60">
        <v>3060</v>
      </c>
      <c r="BA17" s="56">
        <v>1448</v>
      </c>
      <c r="BB17" s="61">
        <f t="shared" si="37"/>
        <v>22</v>
      </c>
      <c r="BC17" s="39">
        <v>14462</v>
      </c>
      <c r="BD17" s="56">
        <v>1973</v>
      </c>
      <c r="BE17" s="56">
        <v>2157</v>
      </c>
      <c r="BF17" s="82">
        <v>1019</v>
      </c>
      <c r="BG17" s="61">
        <f t="shared" ref="BG17:BG39" si="52">ROUND((BD17+BE17-BF17)/BC17*100,1)</f>
        <v>21.5</v>
      </c>
    </row>
    <row r="18" spans="1:59" s="35" customFormat="1" ht="36" customHeight="1" x14ac:dyDescent="0.15">
      <c r="A18" s="75" t="s">
        <v>21</v>
      </c>
      <c r="B18" s="55">
        <f t="shared" ref="B18:G18" si="53">SUM(B19:B21)</f>
        <v>183</v>
      </c>
      <c r="C18" s="76">
        <f t="shared" si="53"/>
        <v>99</v>
      </c>
      <c r="D18" s="77">
        <f t="shared" si="53"/>
        <v>84</v>
      </c>
      <c r="E18" s="55">
        <f t="shared" si="53"/>
        <v>25</v>
      </c>
      <c r="F18" s="56">
        <f t="shared" si="53"/>
        <v>16</v>
      </c>
      <c r="G18" s="77">
        <f t="shared" si="53"/>
        <v>9</v>
      </c>
      <c r="H18" s="33">
        <f>ROUND(E18/B18*100,1)</f>
        <v>13.7</v>
      </c>
      <c r="I18" s="33">
        <f t="shared" si="1"/>
        <v>16.2</v>
      </c>
      <c r="J18" s="34">
        <f t="shared" si="1"/>
        <v>10.7</v>
      </c>
      <c r="K18" s="65"/>
      <c r="L18" s="75" t="s">
        <v>21</v>
      </c>
      <c r="M18" s="55">
        <f>SUM(M19:M21)</f>
        <v>13996</v>
      </c>
      <c r="N18" s="56">
        <f>SUM(N19:N21)</f>
        <v>1044</v>
      </c>
      <c r="O18" s="60">
        <f>SUM(O19:O21)</f>
        <v>891</v>
      </c>
      <c r="P18" s="56">
        <f>SUM(P19:P21)</f>
        <v>552</v>
      </c>
      <c r="Q18" s="61">
        <f>ROUND((N18+O18-P18)/M18*100,1)</f>
        <v>9.9</v>
      </c>
      <c r="R18" s="55">
        <f>SUM(R19:R21)</f>
        <v>6761</v>
      </c>
      <c r="S18" s="56">
        <f>SUM(S19:S21)</f>
        <v>430</v>
      </c>
      <c r="T18" s="60">
        <f>SUM(T19:T21)</f>
        <v>354</v>
      </c>
      <c r="U18" s="56">
        <f>SUM(U19:U21)</f>
        <v>209</v>
      </c>
      <c r="V18" s="62">
        <f>ROUND((S18+T18-U18)/R18*100,1)</f>
        <v>8.5</v>
      </c>
      <c r="W18" s="55">
        <f>SUM(W19:W21)</f>
        <v>7235</v>
      </c>
      <c r="X18" s="56">
        <f>SUM(X19:X21)</f>
        <v>614</v>
      </c>
      <c r="Y18" s="60">
        <f>SUM(Y19:Y21)</f>
        <v>537</v>
      </c>
      <c r="Z18" s="56">
        <f>SUM(Z19:Z21)</f>
        <v>343</v>
      </c>
      <c r="AA18" s="62">
        <f>ROUND((X18+Y18-Z18)/W18*100,1)</f>
        <v>11.2</v>
      </c>
      <c r="AB18" s="69"/>
      <c r="AC18" s="75" t="s">
        <v>21</v>
      </c>
      <c r="AD18" s="55">
        <f t="shared" ref="AD18:AI18" si="54">SUM(AD19:AD21)</f>
        <v>20647</v>
      </c>
      <c r="AE18" s="56">
        <f t="shared" si="54"/>
        <v>10110</v>
      </c>
      <c r="AF18" s="77">
        <f t="shared" si="54"/>
        <v>10537</v>
      </c>
      <c r="AG18" s="55">
        <f t="shared" si="54"/>
        <v>2378</v>
      </c>
      <c r="AH18" s="56">
        <f t="shared" si="54"/>
        <v>962</v>
      </c>
      <c r="AI18" s="77">
        <f t="shared" si="54"/>
        <v>1416</v>
      </c>
      <c r="AJ18" s="78">
        <f>ROUND(AG18/AD18*100,1)</f>
        <v>11.5</v>
      </c>
      <c r="AK18" s="79">
        <f>ROUND(AH18/AE18*100,1)</f>
        <v>9.5</v>
      </c>
      <c r="AL18" s="80">
        <f>ROUND(AI18/AF18*100,1)</f>
        <v>13.4</v>
      </c>
      <c r="AM18" s="55">
        <f t="shared" ref="AM18:AR18" si="55">SUM(AM19:AM21)</f>
        <v>20647</v>
      </c>
      <c r="AN18" s="76">
        <f t="shared" si="55"/>
        <v>10110</v>
      </c>
      <c r="AO18" s="77">
        <f t="shared" si="55"/>
        <v>10537</v>
      </c>
      <c r="AP18" s="55">
        <f t="shared" si="55"/>
        <v>2103</v>
      </c>
      <c r="AQ18" s="56">
        <f t="shared" si="55"/>
        <v>798</v>
      </c>
      <c r="AR18" s="77">
        <f t="shared" si="55"/>
        <v>1305</v>
      </c>
      <c r="AS18" s="78">
        <f>ROUND(AP18/AM18*100,1)</f>
        <v>10.199999999999999</v>
      </c>
      <c r="AT18" s="79">
        <f>ROUND(AQ18/AN18*100,1)</f>
        <v>7.9</v>
      </c>
      <c r="AU18" s="81">
        <f>ROUND(AR18/AO18*100,1)</f>
        <v>12.4</v>
      </c>
      <c r="AV18" s="69"/>
      <c r="AW18" s="75" t="s">
        <v>21</v>
      </c>
      <c r="AX18" s="55">
        <f>SUM(AX19:AX21)</f>
        <v>15804</v>
      </c>
      <c r="AY18" s="56">
        <f>SUM(AY19:AY21)</f>
        <v>2396</v>
      </c>
      <c r="AZ18" s="60">
        <f>SUM(AZ19:AZ21)</f>
        <v>1879</v>
      </c>
      <c r="BA18" s="56">
        <f>SUM(BA19:BA21)</f>
        <v>595</v>
      </c>
      <c r="BB18" s="61">
        <f>ROUND((AY18+AZ18-BA18)/AX18*100,1)</f>
        <v>23.3</v>
      </c>
      <c r="BC18" s="55">
        <f>SUM(BC19:BC21)</f>
        <v>10537</v>
      </c>
      <c r="BD18" s="56">
        <f>SUM(BD19:BD21)</f>
        <v>1338</v>
      </c>
      <c r="BE18" s="56">
        <f>SUM(BE19:BE21)</f>
        <v>1181</v>
      </c>
      <c r="BF18" s="82">
        <f>SUM(BF19:BF21)</f>
        <v>81</v>
      </c>
      <c r="BG18" s="61">
        <f>ROUND((BD18+BE18-BF18)/BC18*100,1)</f>
        <v>23.1</v>
      </c>
    </row>
    <row r="19" spans="1:59" ht="36" customHeight="1" x14ac:dyDescent="0.15">
      <c r="A19" s="128" t="s">
        <v>22</v>
      </c>
      <c r="B19" s="104">
        <v>41</v>
      </c>
      <c r="C19" s="105">
        <v>22</v>
      </c>
      <c r="D19" s="40">
        <v>19</v>
      </c>
      <c r="E19" s="104">
        <v>6</v>
      </c>
      <c r="F19" s="56">
        <v>4</v>
      </c>
      <c r="G19" s="77">
        <v>2</v>
      </c>
      <c r="H19" s="116">
        <f t="shared" si="40"/>
        <v>14.6</v>
      </c>
      <c r="I19" s="117">
        <f t="shared" si="1"/>
        <v>18.2</v>
      </c>
      <c r="J19" s="118">
        <f t="shared" si="1"/>
        <v>10.5</v>
      </c>
      <c r="K19" s="107"/>
      <c r="L19" s="128" t="s">
        <v>22</v>
      </c>
      <c r="M19" s="47">
        <v>4959</v>
      </c>
      <c r="N19" s="110">
        <v>384</v>
      </c>
      <c r="O19" s="120">
        <v>392</v>
      </c>
      <c r="P19" s="110">
        <v>231</v>
      </c>
      <c r="Q19" s="129">
        <f t="shared" si="16"/>
        <v>11</v>
      </c>
      <c r="R19" s="47">
        <v>2352</v>
      </c>
      <c r="S19" s="110">
        <v>159</v>
      </c>
      <c r="T19" s="120">
        <v>151</v>
      </c>
      <c r="U19" s="110">
        <v>84</v>
      </c>
      <c r="V19" s="130">
        <f t="shared" si="44"/>
        <v>9.6</v>
      </c>
      <c r="W19" s="47">
        <v>2607</v>
      </c>
      <c r="X19" s="110">
        <v>225</v>
      </c>
      <c r="Y19" s="120">
        <v>241</v>
      </c>
      <c r="Z19" s="110">
        <v>147</v>
      </c>
      <c r="AA19" s="130">
        <f t="shared" si="51"/>
        <v>12.2</v>
      </c>
      <c r="AB19" s="113"/>
      <c r="AC19" s="128" t="s">
        <v>22</v>
      </c>
      <c r="AD19" s="104">
        <v>7002</v>
      </c>
      <c r="AE19" s="114">
        <v>3351</v>
      </c>
      <c r="AF19" s="40">
        <v>3651</v>
      </c>
      <c r="AG19" s="104">
        <v>643</v>
      </c>
      <c r="AH19" s="110">
        <v>272</v>
      </c>
      <c r="AI19" s="121">
        <v>371</v>
      </c>
      <c r="AJ19" s="116">
        <v>9.1999999999999993</v>
      </c>
      <c r="AK19" s="117">
        <f t="shared" si="38"/>
        <v>8.1</v>
      </c>
      <c r="AL19" s="118">
        <f t="shared" si="38"/>
        <v>10.199999999999999</v>
      </c>
      <c r="AM19" s="119">
        <v>7002</v>
      </c>
      <c r="AN19" s="131">
        <v>3351</v>
      </c>
      <c r="AO19" s="40">
        <v>3651</v>
      </c>
      <c r="AP19" s="119">
        <v>646</v>
      </c>
      <c r="AQ19" s="132">
        <v>243</v>
      </c>
      <c r="AR19" s="133">
        <v>403</v>
      </c>
      <c r="AS19" s="116">
        <f t="shared" si="39"/>
        <v>9.1999999999999993</v>
      </c>
      <c r="AT19" s="117">
        <f t="shared" si="39"/>
        <v>7.3</v>
      </c>
      <c r="AU19" s="122">
        <f t="shared" si="39"/>
        <v>11</v>
      </c>
      <c r="AV19" s="113"/>
      <c r="AW19" s="128" t="s">
        <v>22</v>
      </c>
      <c r="AX19" s="47">
        <v>5492</v>
      </c>
      <c r="AY19" s="110">
        <v>892</v>
      </c>
      <c r="AZ19" s="120">
        <v>703</v>
      </c>
      <c r="BA19" s="110">
        <v>92</v>
      </c>
      <c r="BB19" s="129">
        <f t="shared" si="37"/>
        <v>27.4</v>
      </c>
      <c r="BC19" s="47">
        <v>3651</v>
      </c>
      <c r="BD19" s="110">
        <v>448</v>
      </c>
      <c r="BE19" s="110">
        <v>463</v>
      </c>
      <c r="BF19" s="134">
        <v>19</v>
      </c>
      <c r="BG19" s="129">
        <f t="shared" si="52"/>
        <v>24.4</v>
      </c>
    </row>
    <row r="20" spans="1:59" ht="36" customHeight="1" x14ac:dyDescent="0.15">
      <c r="A20" s="128" t="s">
        <v>23</v>
      </c>
      <c r="B20" s="104">
        <v>37</v>
      </c>
      <c r="C20" s="105">
        <v>19</v>
      </c>
      <c r="D20" s="40">
        <v>18</v>
      </c>
      <c r="E20" s="119">
        <v>4</v>
      </c>
      <c r="F20" s="110">
        <v>3</v>
      </c>
      <c r="G20" s="121">
        <v>1</v>
      </c>
      <c r="H20" s="116">
        <f t="shared" si="40"/>
        <v>10.8</v>
      </c>
      <c r="I20" s="117">
        <f t="shared" si="1"/>
        <v>15.8</v>
      </c>
      <c r="J20" s="118">
        <f t="shared" si="1"/>
        <v>5.6</v>
      </c>
      <c r="K20" s="107"/>
      <c r="L20" s="128" t="s">
        <v>23</v>
      </c>
      <c r="M20" s="47">
        <v>2394</v>
      </c>
      <c r="N20" s="110">
        <v>130</v>
      </c>
      <c r="O20" s="120">
        <v>133</v>
      </c>
      <c r="P20" s="110">
        <v>72</v>
      </c>
      <c r="Q20" s="129">
        <f t="shared" si="16"/>
        <v>8</v>
      </c>
      <c r="R20" s="47">
        <v>1167</v>
      </c>
      <c r="S20" s="110">
        <v>63</v>
      </c>
      <c r="T20" s="120">
        <v>63</v>
      </c>
      <c r="U20" s="110">
        <v>39</v>
      </c>
      <c r="V20" s="130">
        <f t="shared" si="41"/>
        <v>7.5</v>
      </c>
      <c r="W20" s="47">
        <v>1227</v>
      </c>
      <c r="X20" s="110">
        <v>67</v>
      </c>
      <c r="Y20" s="120">
        <v>70</v>
      </c>
      <c r="Z20" s="110">
        <v>33</v>
      </c>
      <c r="AA20" s="130">
        <f t="shared" si="51"/>
        <v>8.5</v>
      </c>
      <c r="AB20" s="113"/>
      <c r="AC20" s="128" t="s">
        <v>23</v>
      </c>
      <c r="AD20" s="104">
        <v>3759</v>
      </c>
      <c r="AE20" s="114">
        <v>1846</v>
      </c>
      <c r="AF20" s="40">
        <v>1913</v>
      </c>
      <c r="AG20" s="104">
        <v>345</v>
      </c>
      <c r="AH20" s="110">
        <v>146</v>
      </c>
      <c r="AI20" s="121">
        <v>199</v>
      </c>
      <c r="AJ20" s="116">
        <v>9.1999999999999993</v>
      </c>
      <c r="AK20" s="117">
        <f t="shared" si="38"/>
        <v>7.9</v>
      </c>
      <c r="AL20" s="118">
        <f t="shared" si="38"/>
        <v>10.4</v>
      </c>
      <c r="AM20" s="119">
        <v>3759</v>
      </c>
      <c r="AN20" s="131">
        <v>1846</v>
      </c>
      <c r="AO20" s="40">
        <v>1913</v>
      </c>
      <c r="AP20" s="119">
        <v>263</v>
      </c>
      <c r="AQ20" s="132">
        <v>109</v>
      </c>
      <c r="AR20" s="133">
        <v>154</v>
      </c>
      <c r="AS20" s="116">
        <f t="shared" si="39"/>
        <v>7</v>
      </c>
      <c r="AT20" s="117">
        <f t="shared" si="39"/>
        <v>5.9</v>
      </c>
      <c r="AU20" s="122">
        <f t="shared" si="39"/>
        <v>8.1</v>
      </c>
      <c r="AV20" s="113"/>
      <c r="AW20" s="128" t="s">
        <v>23</v>
      </c>
      <c r="AX20" s="47">
        <v>2991</v>
      </c>
      <c r="AY20" s="110">
        <v>421</v>
      </c>
      <c r="AZ20" s="120">
        <v>469</v>
      </c>
      <c r="BA20" s="56">
        <v>131</v>
      </c>
      <c r="BB20" s="129">
        <f t="shared" si="37"/>
        <v>25.4</v>
      </c>
      <c r="BC20" s="47">
        <v>1913</v>
      </c>
      <c r="BD20" s="110">
        <v>208</v>
      </c>
      <c r="BE20" s="110">
        <v>213</v>
      </c>
      <c r="BF20" s="134">
        <v>58</v>
      </c>
      <c r="BG20" s="129">
        <f t="shared" si="52"/>
        <v>19</v>
      </c>
    </row>
    <row r="21" spans="1:59" ht="36" customHeight="1" thickBot="1" x14ac:dyDescent="0.2">
      <c r="A21" s="103" t="s">
        <v>24</v>
      </c>
      <c r="B21" s="106">
        <v>105</v>
      </c>
      <c r="C21" s="136">
        <v>58</v>
      </c>
      <c r="D21" s="49">
        <v>47</v>
      </c>
      <c r="E21" s="137">
        <v>15</v>
      </c>
      <c r="F21" s="110">
        <v>9</v>
      </c>
      <c r="G21" s="121">
        <v>6</v>
      </c>
      <c r="H21" s="138">
        <f t="shared" si="40"/>
        <v>14.3</v>
      </c>
      <c r="I21" s="139">
        <f t="shared" si="1"/>
        <v>15.5</v>
      </c>
      <c r="J21" s="140">
        <f t="shared" si="1"/>
        <v>12.8</v>
      </c>
      <c r="K21" s="107"/>
      <c r="L21" s="103" t="s">
        <v>24</v>
      </c>
      <c r="M21" s="43">
        <v>6643</v>
      </c>
      <c r="N21" s="108">
        <v>530</v>
      </c>
      <c r="O21" s="109">
        <v>366</v>
      </c>
      <c r="P21" s="108">
        <v>249</v>
      </c>
      <c r="Q21" s="111">
        <f t="shared" si="16"/>
        <v>9.6999999999999993</v>
      </c>
      <c r="R21" s="43">
        <v>3242</v>
      </c>
      <c r="S21" s="108">
        <v>208</v>
      </c>
      <c r="T21" s="109">
        <v>140</v>
      </c>
      <c r="U21" s="108">
        <v>86</v>
      </c>
      <c r="V21" s="112">
        <f t="shared" si="41"/>
        <v>8.1</v>
      </c>
      <c r="W21" s="43">
        <v>3401</v>
      </c>
      <c r="X21" s="108">
        <v>322</v>
      </c>
      <c r="Y21" s="109">
        <v>226</v>
      </c>
      <c r="Z21" s="108">
        <v>163</v>
      </c>
      <c r="AA21" s="112">
        <f t="shared" si="51"/>
        <v>11.3</v>
      </c>
      <c r="AB21" s="113"/>
      <c r="AC21" s="103" t="s">
        <v>24</v>
      </c>
      <c r="AD21" s="106">
        <v>9886</v>
      </c>
      <c r="AE21" s="136">
        <v>4913</v>
      </c>
      <c r="AF21" s="49">
        <v>4973</v>
      </c>
      <c r="AG21" s="104">
        <v>1390</v>
      </c>
      <c r="AH21" s="110">
        <v>544</v>
      </c>
      <c r="AI21" s="121">
        <v>846</v>
      </c>
      <c r="AJ21" s="138">
        <v>14.1</v>
      </c>
      <c r="AK21" s="139">
        <f t="shared" si="38"/>
        <v>11.1</v>
      </c>
      <c r="AL21" s="140">
        <f t="shared" si="38"/>
        <v>17</v>
      </c>
      <c r="AM21" s="137">
        <v>9886</v>
      </c>
      <c r="AN21" s="141">
        <v>4913</v>
      </c>
      <c r="AO21" s="50">
        <v>4973</v>
      </c>
      <c r="AP21" s="137">
        <v>1194</v>
      </c>
      <c r="AQ21" s="132">
        <v>446</v>
      </c>
      <c r="AR21" s="133">
        <v>748</v>
      </c>
      <c r="AS21" s="138">
        <f t="shared" si="39"/>
        <v>12.1</v>
      </c>
      <c r="AT21" s="139">
        <f t="shared" si="39"/>
        <v>9.1</v>
      </c>
      <c r="AU21" s="142">
        <f t="shared" si="39"/>
        <v>15</v>
      </c>
      <c r="AV21" s="113"/>
      <c r="AW21" s="103" t="s">
        <v>24</v>
      </c>
      <c r="AX21" s="43">
        <v>7321</v>
      </c>
      <c r="AY21" s="108">
        <v>1083</v>
      </c>
      <c r="AZ21" s="109">
        <v>707</v>
      </c>
      <c r="BA21" s="108">
        <v>372</v>
      </c>
      <c r="BB21" s="111">
        <f t="shared" si="37"/>
        <v>19.399999999999999</v>
      </c>
      <c r="BC21" s="43">
        <v>4973</v>
      </c>
      <c r="BD21" s="108">
        <v>682</v>
      </c>
      <c r="BE21" s="108">
        <v>505</v>
      </c>
      <c r="BF21" s="123">
        <v>4</v>
      </c>
      <c r="BG21" s="111">
        <f t="shared" si="52"/>
        <v>23.8</v>
      </c>
    </row>
    <row r="22" spans="1:59" s="35" customFormat="1" ht="36" customHeight="1" x14ac:dyDescent="0.15">
      <c r="A22" s="143" t="s">
        <v>25</v>
      </c>
      <c r="B22" s="57">
        <f t="shared" ref="B22:G22" si="56">SUM(B23:B24)</f>
        <v>1537</v>
      </c>
      <c r="C22" s="58">
        <f t="shared" si="56"/>
        <v>664</v>
      </c>
      <c r="D22" s="144">
        <f t="shared" si="56"/>
        <v>873</v>
      </c>
      <c r="E22" s="145">
        <f t="shared" si="56"/>
        <v>33</v>
      </c>
      <c r="F22" s="58">
        <f t="shared" si="56"/>
        <v>14</v>
      </c>
      <c r="G22" s="59">
        <f t="shared" si="56"/>
        <v>19</v>
      </c>
      <c r="H22" s="33">
        <f>ROUND(E22/B22*100,1)</f>
        <v>2.1</v>
      </c>
      <c r="I22" s="33">
        <f t="shared" si="40"/>
        <v>2.1</v>
      </c>
      <c r="J22" s="34">
        <f t="shared" si="40"/>
        <v>2.2000000000000002</v>
      </c>
      <c r="K22" s="65"/>
      <c r="L22" s="143" t="s">
        <v>25</v>
      </c>
      <c r="M22" s="55">
        <f>SUM(M23:M24)</f>
        <v>34421</v>
      </c>
      <c r="N22" s="56">
        <f>SUM(N23:N24)</f>
        <v>2587</v>
      </c>
      <c r="O22" s="60">
        <f>SUM(O23:O24)</f>
        <v>2902</v>
      </c>
      <c r="P22" s="56">
        <f>SUM(P23:P24)</f>
        <v>1576</v>
      </c>
      <c r="Q22" s="61">
        <f t="shared" si="16"/>
        <v>11.4</v>
      </c>
      <c r="R22" s="55">
        <f>SUM(R23:R24)</f>
        <v>16494</v>
      </c>
      <c r="S22" s="56">
        <f>SUM(S23:S24)</f>
        <v>1146</v>
      </c>
      <c r="T22" s="60">
        <f>SUM(T23:T24)</f>
        <v>1287</v>
      </c>
      <c r="U22" s="56">
        <f>SUM(U23:U24)</f>
        <v>702</v>
      </c>
      <c r="V22" s="62">
        <f>ROUND((S22+T22-U22)/R22*100,1)</f>
        <v>10.5</v>
      </c>
      <c r="W22" s="55">
        <f>SUM(W23:W24)</f>
        <v>17927</v>
      </c>
      <c r="X22" s="56">
        <f>SUM(X23:X24)</f>
        <v>1441</v>
      </c>
      <c r="Y22" s="60">
        <f>SUM(Y23:Y24)</f>
        <v>1615</v>
      </c>
      <c r="Z22" s="56">
        <f>SUM(Z23:Z24)</f>
        <v>874</v>
      </c>
      <c r="AA22" s="62">
        <f>ROUND((X22+Y22-Z22)/W22*100,1)</f>
        <v>12.2</v>
      </c>
      <c r="AB22" s="69"/>
      <c r="AC22" s="143" t="s">
        <v>25</v>
      </c>
      <c r="AD22" s="57">
        <f t="shared" ref="AD22:AI22" si="57">SUM(AD23:AD24)</f>
        <v>50449</v>
      </c>
      <c r="AE22" s="58">
        <f t="shared" si="57"/>
        <v>24567</v>
      </c>
      <c r="AF22" s="144">
        <f t="shared" si="57"/>
        <v>25882</v>
      </c>
      <c r="AG22" s="57">
        <f t="shared" si="57"/>
        <v>5263</v>
      </c>
      <c r="AH22" s="58">
        <f t="shared" si="57"/>
        <v>2231</v>
      </c>
      <c r="AI22" s="59">
        <f t="shared" si="57"/>
        <v>3032</v>
      </c>
      <c r="AJ22" s="78">
        <f>ROUND(AG22/AD22*100,1)</f>
        <v>10.4</v>
      </c>
      <c r="AK22" s="79">
        <f t="shared" si="38"/>
        <v>9.1</v>
      </c>
      <c r="AL22" s="80">
        <f t="shared" si="38"/>
        <v>11.7</v>
      </c>
      <c r="AM22" s="57">
        <f t="shared" ref="AM22:AR22" si="58">SUM(AM23:AM24)</f>
        <v>50448</v>
      </c>
      <c r="AN22" s="58">
        <f t="shared" si="58"/>
        <v>24568</v>
      </c>
      <c r="AO22" s="144">
        <f t="shared" si="58"/>
        <v>25880</v>
      </c>
      <c r="AP22" s="145">
        <f t="shared" si="58"/>
        <v>5605</v>
      </c>
      <c r="AQ22" s="58">
        <f t="shared" si="58"/>
        <v>2265</v>
      </c>
      <c r="AR22" s="59">
        <f t="shared" si="58"/>
        <v>3340</v>
      </c>
      <c r="AS22" s="78">
        <f>ROUND(AP22/AM22*100,1)</f>
        <v>11.1</v>
      </c>
      <c r="AT22" s="79">
        <f>ROUND(AQ22/AN22*100,1)</f>
        <v>9.1999999999999993</v>
      </c>
      <c r="AU22" s="81">
        <f>ROUND(AR22/AO22*100,1)</f>
        <v>12.9</v>
      </c>
      <c r="AV22" s="69"/>
      <c r="AW22" s="143" t="s">
        <v>25</v>
      </c>
      <c r="AX22" s="55">
        <f>SUM(AX23:AX24)</f>
        <v>38484</v>
      </c>
      <c r="AY22" s="56">
        <f>SUM(AY23:AY24)</f>
        <v>7699</v>
      </c>
      <c r="AZ22" s="60">
        <f>SUM(AZ23:AZ24)</f>
        <v>7908</v>
      </c>
      <c r="BA22" s="56">
        <f>SUM(BA23:BA24)</f>
        <v>3894</v>
      </c>
      <c r="BB22" s="61">
        <f>ROUND((AY22+AZ22-BA22)/AX22*100,1)</f>
        <v>30.4</v>
      </c>
      <c r="BC22" s="55">
        <f>SUM(BC23:BC24)</f>
        <v>25878</v>
      </c>
      <c r="BD22" s="56">
        <f>SUM(BD23:BD24)</f>
        <v>2380</v>
      </c>
      <c r="BE22" s="56">
        <f>SUM(BE23:BE24)</f>
        <v>2843</v>
      </c>
      <c r="BF22" s="82">
        <f>SUM(BF23:BF24)</f>
        <v>11</v>
      </c>
      <c r="BG22" s="61">
        <f>ROUND((BD22+BE22-BF22)/BC22*100,1)</f>
        <v>20.100000000000001</v>
      </c>
    </row>
    <row r="23" spans="1:59" s="35" customFormat="1" ht="36" customHeight="1" x14ac:dyDescent="0.15">
      <c r="A23" s="75" t="s">
        <v>26</v>
      </c>
      <c r="B23" s="55">
        <v>1513</v>
      </c>
      <c r="C23" s="98">
        <v>650</v>
      </c>
      <c r="D23" s="38">
        <v>863</v>
      </c>
      <c r="E23" s="55">
        <v>32</v>
      </c>
      <c r="F23" s="56">
        <v>14</v>
      </c>
      <c r="G23" s="77">
        <v>18</v>
      </c>
      <c r="H23" s="33">
        <f t="shared" si="40"/>
        <v>2.1</v>
      </c>
      <c r="I23" s="33">
        <f>ROUND(F23/C23*100,1)</f>
        <v>2.2000000000000002</v>
      </c>
      <c r="J23" s="34">
        <f t="shared" si="40"/>
        <v>2.1</v>
      </c>
      <c r="K23" s="65"/>
      <c r="L23" s="75" t="s">
        <v>26</v>
      </c>
      <c r="M23" s="39">
        <v>32872</v>
      </c>
      <c r="N23" s="56">
        <v>2467</v>
      </c>
      <c r="O23" s="60">
        <v>2772</v>
      </c>
      <c r="P23" s="56">
        <v>1533</v>
      </c>
      <c r="Q23" s="61">
        <f t="shared" si="16"/>
        <v>11.3</v>
      </c>
      <c r="R23" s="39">
        <v>15727</v>
      </c>
      <c r="S23" s="56">
        <v>1097</v>
      </c>
      <c r="T23" s="60">
        <v>1238</v>
      </c>
      <c r="U23" s="56">
        <v>690</v>
      </c>
      <c r="V23" s="62">
        <f t="shared" si="41"/>
        <v>10.5</v>
      </c>
      <c r="W23" s="39">
        <v>17145</v>
      </c>
      <c r="X23" s="56">
        <v>1370</v>
      </c>
      <c r="Y23" s="60">
        <v>1534</v>
      </c>
      <c r="Z23" s="56">
        <v>843</v>
      </c>
      <c r="AA23" s="62">
        <f t="shared" ref="AA23:AA28" si="59">ROUND((X23+Y23-Z23)/W23*100,1)</f>
        <v>12</v>
      </c>
      <c r="AB23" s="69"/>
      <c r="AC23" s="75" t="s">
        <v>26</v>
      </c>
      <c r="AD23" s="55">
        <v>48257</v>
      </c>
      <c r="AE23" s="99">
        <v>23440</v>
      </c>
      <c r="AF23" s="38">
        <v>24817</v>
      </c>
      <c r="AG23" s="55">
        <v>4865</v>
      </c>
      <c r="AH23" s="56">
        <v>2046</v>
      </c>
      <c r="AI23" s="77">
        <v>2819</v>
      </c>
      <c r="AJ23" s="78">
        <v>10.1</v>
      </c>
      <c r="AK23" s="79">
        <f t="shared" ref="AK23:AK39" si="60">ROUND(AH23/AE23*100,1)</f>
        <v>8.6999999999999993</v>
      </c>
      <c r="AL23" s="80">
        <f t="shared" ref="AL23:AL39" si="61">ROUND(AI23/AF23*100,1)</f>
        <v>11.4</v>
      </c>
      <c r="AM23" s="100">
        <v>48257</v>
      </c>
      <c r="AN23" s="126">
        <v>23440</v>
      </c>
      <c r="AO23" s="38">
        <v>24817</v>
      </c>
      <c r="AP23" s="100">
        <v>5278</v>
      </c>
      <c r="AQ23" s="127">
        <v>2110</v>
      </c>
      <c r="AR23" s="102">
        <v>3168</v>
      </c>
      <c r="AS23" s="78">
        <f t="shared" ref="AS23:AT39" si="62">ROUND(AP23/AM23*100,1)</f>
        <v>10.9</v>
      </c>
      <c r="AT23" s="79">
        <f t="shared" si="62"/>
        <v>9</v>
      </c>
      <c r="AU23" s="81">
        <f t="shared" ref="AU23:AU39" si="63">ROUND(AR23/AO23*100,1)</f>
        <v>12.8</v>
      </c>
      <c r="AV23" s="69"/>
      <c r="AW23" s="75" t="s">
        <v>26</v>
      </c>
      <c r="AX23" s="39">
        <v>36979</v>
      </c>
      <c r="AY23" s="56">
        <v>7523</v>
      </c>
      <c r="AZ23" s="60">
        <v>7547</v>
      </c>
      <c r="BA23" s="56">
        <v>3803</v>
      </c>
      <c r="BB23" s="61">
        <f t="shared" ref="BB23:BB39" si="64">ROUND((AY23+AZ23-BA23)/AX23*100,1)</f>
        <v>30.5</v>
      </c>
      <c r="BC23" s="39">
        <v>24817</v>
      </c>
      <c r="BD23" s="56">
        <v>2352</v>
      </c>
      <c r="BE23" s="56">
        <v>2666</v>
      </c>
      <c r="BF23" s="82">
        <v>4</v>
      </c>
      <c r="BG23" s="61">
        <f t="shared" si="52"/>
        <v>20.2</v>
      </c>
    </row>
    <row r="24" spans="1:59" s="35" customFormat="1" ht="36" customHeight="1" x14ac:dyDescent="0.15">
      <c r="A24" s="75" t="s">
        <v>27</v>
      </c>
      <c r="B24" s="55">
        <f>B25</f>
        <v>24</v>
      </c>
      <c r="C24" s="76">
        <f>C25</f>
        <v>14</v>
      </c>
      <c r="D24" s="77">
        <f>D25</f>
        <v>10</v>
      </c>
      <c r="E24" s="55">
        <f t="shared" ref="E24" si="65">E25</f>
        <v>1</v>
      </c>
      <c r="F24" s="56" t="str">
        <f>F25</f>
        <v>-</v>
      </c>
      <c r="G24" s="77">
        <f>G25</f>
        <v>1</v>
      </c>
      <c r="H24" s="33">
        <f t="shared" si="40"/>
        <v>4.2</v>
      </c>
      <c r="I24" s="33" t="s">
        <v>66</v>
      </c>
      <c r="J24" s="34">
        <f t="shared" si="40"/>
        <v>10</v>
      </c>
      <c r="K24" s="65"/>
      <c r="L24" s="75" t="s">
        <v>27</v>
      </c>
      <c r="M24" s="55">
        <f>M25</f>
        <v>1549</v>
      </c>
      <c r="N24" s="56">
        <f t="shared" ref="N24:P24" si="66">N25</f>
        <v>120</v>
      </c>
      <c r="O24" s="60">
        <f t="shared" si="66"/>
        <v>130</v>
      </c>
      <c r="P24" s="56">
        <f t="shared" si="66"/>
        <v>43</v>
      </c>
      <c r="Q24" s="61">
        <f t="shared" si="16"/>
        <v>13.4</v>
      </c>
      <c r="R24" s="55">
        <v>767</v>
      </c>
      <c r="S24" s="56">
        <v>49</v>
      </c>
      <c r="T24" s="60">
        <v>49</v>
      </c>
      <c r="U24" s="56">
        <v>12</v>
      </c>
      <c r="V24" s="62">
        <f t="shared" si="41"/>
        <v>11.2</v>
      </c>
      <c r="W24" s="55">
        <v>782</v>
      </c>
      <c r="X24" s="56">
        <v>71</v>
      </c>
      <c r="Y24" s="60">
        <v>81</v>
      </c>
      <c r="Z24" s="56">
        <v>31</v>
      </c>
      <c r="AA24" s="62">
        <f t="shared" si="59"/>
        <v>15.5</v>
      </c>
      <c r="AB24" s="69"/>
      <c r="AC24" s="75" t="s">
        <v>27</v>
      </c>
      <c r="AD24" s="55">
        <f>AD25</f>
        <v>2192</v>
      </c>
      <c r="AE24" s="56">
        <v>1127</v>
      </c>
      <c r="AF24" s="77">
        <v>1065</v>
      </c>
      <c r="AG24" s="55">
        <f>AG25</f>
        <v>398</v>
      </c>
      <c r="AH24" s="56">
        <v>185</v>
      </c>
      <c r="AI24" s="77">
        <v>213</v>
      </c>
      <c r="AJ24" s="78">
        <f>AJ25</f>
        <v>18.2</v>
      </c>
      <c r="AK24" s="79">
        <f t="shared" si="60"/>
        <v>16.399999999999999</v>
      </c>
      <c r="AL24" s="80">
        <f t="shared" si="61"/>
        <v>20</v>
      </c>
      <c r="AM24" s="55">
        <f>AM25</f>
        <v>2191</v>
      </c>
      <c r="AN24" s="76">
        <v>1128</v>
      </c>
      <c r="AO24" s="77">
        <v>1063</v>
      </c>
      <c r="AP24" s="55">
        <f t="shared" ref="AP24" si="67">AP25</f>
        <v>327</v>
      </c>
      <c r="AQ24" s="56">
        <v>155</v>
      </c>
      <c r="AR24" s="77">
        <v>172</v>
      </c>
      <c r="AS24" s="78">
        <f t="shared" si="62"/>
        <v>14.9</v>
      </c>
      <c r="AT24" s="79">
        <f t="shared" si="62"/>
        <v>13.7</v>
      </c>
      <c r="AU24" s="81">
        <f t="shared" si="63"/>
        <v>16.2</v>
      </c>
      <c r="AV24" s="69"/>
      <c r="AW24" s="75" t="s">
        <v>27</v>
      </c>
      <c r="AX24" s="55">
        <f>AX25</f>
        <v>1505</v>
      </c>
      <c r="AY24" s="56">
        <f t="shared" ref="AY24:BA24" si="68">AY25</f>
        <v>176</v>
      </c>
      <c r="AZ24" s="60">
        <f t="shared" si="68"/>
        <v>361</v>
      </c>
      <c r="BA24" s="56">
        <f t="shared" si="68"/>
        <v>91</v>
      </c>
      <c r="BB24" s="129">
        <f t="shared" si="64"/>
        <v>29.6</v>
      </c>
      <c r="BC24" s="55">
        <f>BC25</f>
        <v>1061</v>
      </c>
      <c r="BD24" s="56">
        <f t="shared" ref="BD24:BF24" si="69">BD25</f>
        <v>28</v>
      </c>
      <c r="BE24" s="56">
        <f t="shared" si="69"/>
        <v>177</v>
      </c>
      <c r="BF24" s="82">
        <f t="shared" si="69"/>
        <v>7</v>
      </c>
      <c r="BG24" s="61">
        <f t="shared" si="52"/>
        <v>18.7</v>
      </c>
    </row>
    <row r="25" spans="1:59" ht="36" customHeight="1" thickBot="1" x14ac:dyDescent="0.2">
      <c r="A25" s="128" t="s">
        <v>28</v>
      </c>
      <c r="B25" s="106">
        <v>24</v>
      </c>
      <c r="C25" s="146">
        <v>14</v>
      </c>
      <c r="D25" s="50">
        <v>10</v>
      </c>
      <c r="E25" s="106">
        <v>1</v>
      </c>
      <c r="F25" s="110" t="s">
        <v>66</v>
      </c>
      <c r="G25" s="121">
        <v>1</v>
      </c>
      <c r="H25" s="41">
        <f t="shared" si="40"/>
        <v>4.2</v>
      </c>
      <c r="I25" s="41" t="s">
        <v>66</v>
      </c>
      <c r="J25" s="42">
        <f t="shared" si="40"/>
        <v>10</v>
      </c>
      <c r="K25" s="107"/>
      <c r="L25" s="128" t="s">
        <v>28</v>
      </c>
      <c r="M25" s="47">
        <v>1549</v>
      </c>
      <c r="N25" s="108">
        <v>120</v>
      </c>
      <c r="O25" s="109">
        <v>130</v>
      </c>
      <c r="P25" s="110">
        <v>43</v>
      </c>
      <c r="Q25" s="111">
        <f t="shared" si="16"/>
        <v>13.4</v>
      </c>
      <c r="R25" s="43">
        <v>767</v>
      </c>
      <c r="S25" s="108">
        <v>49</v>
      </c>
      <c r="T25" s="109">
        <v>49</v>
      </c>
      <c r="U25" s="110">
        <v>12</v>
      </c>
      <c r="V25" s="112">
        <f t="shared" si="41"/>
        <v>11.2</v>
      </c>
      <c r="W25" s="43">
        <v>782</v>
      </c>
      <c r="X25" s="108">
        <v>71</v>
      </c>
      <c r="Y25" s="109">
        <v>81</v>
      </c>
      <c r="Z25" s="108">
        <v>31</v>
      </c>
      <c r="AA25" s="112">
        <f t="shared" si="59"/>
        <v>15.5</v>
      </c>
      <c r="AB25" s="113"/>
      <c r="AC25" s="128" t="s">
        <v>28</v>
      </c>
      <c r="AD25" s="104">
        <v>2192</v>
      </c>
      <c r="AE25" s="114">
        <v>1127</v>
      </c>
      <c r="AF25" s="40">
        <v>1065</v>
      </c>
      <c r="AG25" s="106">
        <v>398</v>
      </c>
      <c r="AH25" s="108">
        <v>185</v>
      </c>
      <c r="AI25" s="115">
        <v>213</v>
      </c>
      <c r="AJ25" s="116">
        <v>18.2</v>
      </c>
      <c r="AK25" s="117">
        <f t="shared" si="60"/>
        <v>16.399999999999999</v>
      </c>
      <c r="AL25" s="118">
        <f t="shared" si="61"/>
        <v>20</v>
      </c>
      <c r="AM25" s="119">
        <v>2191</v>
      </c>
      <c r="AN25" s="131">
        <v>1128</v>
      </c>
      <c r="AO25" s="40">
        <v>1063</v>
      </c>
      <c r="AP25" s="119">
        <v>327</v>
      </c>
      <c r="AQ25" s="147">
        <v>155</v>
      </c>
      <c r="AR25" s="148">
        <v>172</v>
      </c>
      <c r="AS25" s="116">
        <f t="shared" si="62"/>
        <v>14.9</v>
      </c>
      <c r="AT25" s="117">
        <f t="shared" si="62"/>
        <v>13.7</v>
      </c>
      <c r="AU25" s="122">
        <f t="shared" si="63"/>
        <v>16.2</v>
      </c>
      <c r="AV25" s="113"/>
      <c r="AW25" s="128" t="s">
        <v>28</v>
      </c>
      <c r="AX25" s="47">
        <v>1505</v>
      </c>
      <c r="AY25" s="108">
        <v>176</v>
      </c>
      <c r="AZ25" s="109">
        <v>361</v>
      </c>
      <c r="BA25" s="110">
        <v>91</v>
      </c>
      <c r="BB25" s="111">
        <f t="shared" si="64"/>
        <v>29.6</v>
      </c>
      <c r="BC25" s="43">
        <v>1061</v>
      </c>
      <c r="BD25" s="108">
        <v>28</v>
      </c>
      <c r="BE25" s="108">
        <v>177</v>
      </c>
      <c r="BF25" s="123">
        <v>7</v>
      </c>
      <c r="BG25" s="111">
        <f t="shared" si="52"/>
        <v>18.7</v>
      </c>
    </row>
    <row r="26" spans="1:59" s="35" customFormat="1" ht="36" customHeight="1" x14ac:dyDescent="0.15">
      <c r="A26" s="124" t="s">
        <v>29</v>
      </c>
      <c r="B26" s="55">
        <f t="shared" ref="B26:G26" si="70">SUM(B27:B28)</f>
        <v>462</v>
      </c>
      <c r="C26" s="76">
        <f t="shared" si="70"/>
        <v>248</v>
      </c>
      <c r="D26" s="77">
        <f t="shared" si="70"/>
        <v>214</v>
      </c>
      <c r="E26" s="57">
        <f t="shared" si="70"/>
        <v>44</v>
      </c>
      <c r="F26" s="58">
        <f t="shared" si="70"/>
        <v>19</v>
      </c>
      <c r="G26" s="59">
        <f t="shared" si="70"/>
        <v>25</v>
      </c>
      <c r="H26" s="33">
        <f>ROUND(E26/B26*100,1)</f>
        <v>9.5</v>
      </c>
      <c r="I26" s="33">
        <f>ROUND(F26/C26*100,1)</f>
        <v>7.7</v>
      </c>
      <c r="J26" s="34">
        <f t="shared" si="40"/>
        <v>11.7</v>
      </c>
      <c r="K26" s="65"/>
      <c r="L26" s="124" t="s">
        <v>29</v>
      </c>
      <c r="M26" s="57">
        <f>SUM(M27:M28)</f>
        <v>20519</v>
      </c>
      <c r="N26" s="56">
        <f>SUM(N27:N28)</f>
        <v>896</v>
      </c>
      <c r="O26" s="60">
        <f>SUM(O27:O28)</f>
        <v>1032</v>
      </c>
      <c r="P26" s="58">
        <f>SUM(P27:P28)</f>
        <v>500</v>
      </c>
      <c r="Q26" s="61">
        <f t="shared" si="16"/>
        <v>7</v>
      </c>
      <c r="R26" s="57">
        <f>SUM(R27:R28)</f>
        <v>10031</v>
      </c>
      <c r="S26" s="56">
        <f>SUM(S27:S28)</f>
        <v>368</v>
      </c>
      <c r="T26" s="60">
        <f>SUM(T27:T28)</f>
        <v>469</v>
      </c>
      <c r="U26" s="58">
        <f>SUM(U27:U28)</f>
        <v>218</v>
      </c>
      <c r="V26" s="62">
        <f>ROUND((S26+T26-U26)/R26*100,1)</f>
        <v>6.2</v>
      </c>
      <c r="W26" s="57">
        <f>SUM(W27:W28)</f>
        <v>10488</v>
      </c>
      <c r="X26" s="58">
        <f>SUM(X27:X28)</f>
        <v>528</v>
      </c>
      <c r="Y26" s="66">
        <f>SUM(Y27:Y28)</f>
        <v>563</v>
      </c>
      <c r="Z26" s="58">
        <f>SUM(Z27:Z28)</f>
        <v>282</v>
      </c>
      <c r="AA26" s="62">
        <f>ROUND((X26+Y26-Z26)/W26*100,1)</f>
        <v>7.7</v>
      </c>
      <c r="AB26" s="69"/>
      <c r="AC26" s="124" t="s">
        <v>29</v>
      </c>
      <c r="AD26" s="57">
        <f t="shared" ref="AD26:AI26" si="71">SUM(AD27:AD28)</f>
        <v>29514</v>
      </c>
      <c r="AE26" s="58">
        <f t="shared" si="71"/>
        <v>14577</v>
      </c>
      <c r="AF26" s="59">
        <f t="shared" si="71"/>
        <v>14937</v>
      </c>
      <c r="AG26" s="57">
        <f t="shared" si="71"/>
        <v>1969</v>
      </c>
      <c r="AH26" s="58">
        <f t="shared" si="71"/>
        <v>708</v>
      </c>
      <c r="AI26" s="59">
        <f t="shared" si="71"/>
        <v>1261</v>
      </c>
      <c r="AJ26" s="70">
        <f>ROUND(AG26/AD26*100,1)</f>
        <v>6.7</v>
      </c>
      <c r="AK26" s="71">
        <f>ROUND(AH26/AE26*100,1)</f>
        <v>4.9000000000000004</v>
      </c>
      <c r="AL26" s="72">
        <f>ROUND(AI26/AF26*100,1)</f>
        <v>8.4</v>
      </c>
      <c r="AM26" s="57">
        <f t="shared" ref="AM26:AR26" si="72">SUM(AM27:AM28)</f>
        <v>29514</v>
      </c>
      <c r="AN26" s="64">
        <f t="shared" si="72"/>
        <v>14577</v>
      </c>
      <c r="AO26" s="59">
        <f t="shared" si="72"/>
        <v>14937</v>
      </c>
      <c r="AP26" s="57">
        <f t="shared" si="72"/>
        <v>1922</v>
      </c>
      <c r="AQ26" s="58">
        <f t="shared" si="72"/>
        <v>675</v>
      </c>
      <c r="AR26" s="59">
        <f t="shared" si="72"/>
        <v>1247</v>
      </c>
      <c r="AS26" s="70">
        <f>ROUND(AP26/AM26*100,1)</f>
        <v>6.5</v>
      </c>
      <c r="AT26" s="71">
        <f>ROUND(AQ26/AN26*100,1)</f>
        <v>4.5999999999999996</v>
      </c>
      <c r="AU26" s="73">
        <f>ROUND(AR26/AO26*100,1)</f>
        <v>8.3000000000000007</v>
      </c>
      <c r="AV26" s="69"/>
      <c r="AW26" s="124" t="s">
        <v>29</v>
      </c>
      <c r="AX26" s="57">
        <f>SUM(AX27:AX28)</f>
        <v>21525</v>
      </c>
      <c r="AY26" s="56">
        <f>SUM(AY27:AY28)</f>
        <v>2824</v>
      </c>
      <c r="AZ26" s="60">
        <f>SUM(AZ27:AZ28)</f>
        <v>3086</v>
      </c>
      <c r="BA26" s="58">
        <f>SUM(BA27:BA28)</f>
        <v>1029</v>
      </c>
      <c r="BB26" s="61">
        <f>ROUND((AY26+AZ26-BA26)/AX26*100,1)</f>
        <v>22.7</v>
      </c>
      <c r="BC26" s="57">
        <f>SUM(BC27:BC28)</f>
        <v>14937</v>
      </c>
      <c r="BD26" s="58">
        <f>SUM(BD27:BD28)</f>
        <v>1557</v>
      </c>
      <c r="BE26" s="58">
        <f>SUM(BE27:BE28)</f>
        <v>1656</v>
      </c>
      <c r="BF26" s="74">
        <f>SUM(BF27:BF28)</f>
        <v>88</v>
      </c>
      <c r="BG26" s="61">
        <f>ROUND((BD26+BE26-BF26)/BC26*100,1)</f>
        <v>20.9</v>
      </c>
    </row>
    <row r="27" spans="1:59" s="35" customFormat="1" ht="36" customHeight="1" x14ac:dyDescent="0.15">
      <c r="A27" s="75" t="s">
        <v>30</v>
      </c>
      <c r="B27" s="55">
        <v>383</v>
      </c>
      <c r="C27" s="98">
        <v>198</v>
      </c>
      <c r="D27" s="38">
        <v>185</v>
      </c>
      <c r="E27" s="55">
        <v>32</v>
      </c>
      <c r="F27" s="56">
        <v>12</v>
      </c>
      <c r="G27" s="77">
        <v>20</v>
      </c>
      <c r="H27" s="33">
        <f t="shared" si="40"/>
        <v>8.4</v>
      </c>
      <c r="I27" s="33">
        <f t="shared" si="40"/>
        <v>6.1</v>
      </c>
      <c r="J27" s="34">
        <f t="shared" si="40"/>
        <v>10.8</v>
      </c>
      <c r="K27" s="65"/>
      <c r="L27" s="75" t="s">
        <v>30</v>
      </c>
      <c r="M27" s="39">
        <v>14900</v>
      </c>
      <c r="N27" s="56">
        <v>575</v>
      </c>
      <c r="O27" s="60">
        <v>641</v>
      </c>
      <c r="P27" s="56">
        <v>316</v>
      </c>
      <c r="Q27" s="61">
        <f t="shared" si="16"/>
        <v>6</v>
      </c>
      <c r="R27" s="39">
        <v>7282</v>
      </c>
      <c r="S27" s="56">
        <v>225</v>
      </c>
      <c r="T27" s="60">
        <v>278</v>
      </c>
      <c r="U27" s="56">
        <v>127</v>
      </c>
      <c r="V27" s="62">
        <f t="shared" si="41"/>
        <v>5.2</v>
      </c>
      <c r="W27" s="39">
        <v>7618</v>
      </c>
      <c r="X27" s="56">
        <v>350</v>
      </c>
      <c r="Y27" s="60">
        <v>363</v>
      </c>
      <c r="Z27" s="56">
        <v>189</v>
      </c>
      <c r="AA27" s="62">
        <f t="shared" si="59"/>
        <v>6.9</v>
      </c>
      <c r="AB27" s="69"/>
      <c r="AC27" s="75" t="s">
        <v>30</v>
      </c>
      <c r="AD27" s="55">
        <v>21488</v>
      </c>
      <c r="AE27" s="99">
        <v>10640</v>
      </c>
      <c r="AF27" s="38">
        <v>10848</v>
      </c>
      <c r="AG27" s="55">
        <v>1367</v>
      </c>
      <c r="AH27" s="56">
        <v>459</v>
      </c>
      <c r="AI27" s="77">
        <v>908</v>
      </c>
      <c r="AJ27" s="78">
        <v>6.4</v>
      </c>
      <c r="AK27" s="79">
        <f t="shared" si="60"/>
        <v>4.3</v>
      </c>
      <c r="AL27" s="80">
        <f t="shared" si="61"/>
        <v>8.4</v>
      </c>
      <c r="AM27" s="100">
        <v>21488</v>
      </c>
      <c r="AN27" s="126">
        <v>10640</v>
      </c>
      <c r="AO27" s="38">
        <v>10848</v>
      </c>
      <c r="AP27" s="100">
        <v>1166</v>
      </c>
      <c r="AQ27" s="127">
        <v>401</v>
      </c>
      <c r="AR27" s="102">
        <v>765</v>
      </c>
      <c r="AS27" s="78">
        <f t="shared" si="62"/>
        <v>5.4</v>
      </c>
      <c r="AT27" s="79">
        <f t="shared" si="62"/>
        <v>3.8</v>
      </c>
      <c r="AU27" s="81">
        <f t="shared" si="63"/>
        <v>7.1</v>
      </c>
      <c r="AV27" s="69"/>
      <c r="AW27" s="75" t="s">
        <v>30</v>
      </c>
      <c r="AX27" s="39">
        <v>15751</v>
      </c>
      <c r="AY27" s="56">
        <v>2121</v>
      </c>
      <c r="AZ27" s="60">
        <v>2335</v>
      </c>
      <c r="BA27" s="56">
        <v>899</v>
      </c>
      <c r="BB27" s="61">
        <f t="shared" si="64"/>
        <v>22.6</v>
      </c>
      <c r="BC27" s="39">
        <v>10848</v>
      </c>
      <c r="BD27" s="56">
        <v>1034</v>
      </c>
      <c r="BE27" s="56">
        <v>1093</v>
      </c>
      <c r="BF27" s="82">
        <v>25</v>
      </c>
      <c r="BG27" s="61">
        <f t="shared" si="52"/>
        <v>19.399999999999999</v>
      </c>
    </row>
    <row r="28" spans="1:59" s="35" customFormat="1" ht="36" customHeight="1" x14ac:dyDescent="0.15">
      <c r="A28" s="75" t="s">
        <v>31</v>
      </c>
      <c r="B28" s="55">
        <f>B29</f>
        <v>79</v>
      </c>
      <c r="C28" s="98">
        <f>C29</f>
        <v>50</v>
      </c>
      <c r="D28" s="38">
        <f>D29</f>
        <v>29</v>
      </c>
      <c r="E28" s="55">
        <f t="shared" ref="E28" si="73">E29</f>
        <v>12</v>
      </c>
      <c r="F28" s="56">
        <f>F29</f>
        <v>7</v>
      </c>
      <c r="G28" s="77">
        <f>G29</f>
        <v>5</v>
      </c>
      <c r="H28" s="33">
        <f t="shared" si="40"/>
        <v>15.2</v>
      </c>
      <c r="I28" s="33">
        <f t="shared" si="40"/>
        <v>14</v>
      </c>
      <c r="J28" s="34">
        <f t="shared" si="40"/>
        <v>17.2</v>
      </c>
      <c r="K28" s="65"/>
      <c r="L28" s="75" t="s">
        <v>31</v>
      </c>
      <c r="M28" s="55">
        <f>M29</f>
        <v>5619</v>
      </c>
      <c r="N28" s="56">
        <f t="shared" ref="N28:P28" si="74">N29</f>
        <v>321</v>
      </c>
      <c r="O28" s="60">
        <f t="shared" si="74"/>
        <v>391</v>
      </c>
      <c r="P28" s="56">
        <f t="shared" si="74"/>
        <v>184</v>
      </c>
      <c r="Q28" s="61">
        <f t="shared" si="16"/>
        <v>9.4</v>
      </c>
      <c r="R28" s="55">
        <v>2749</v>
      </c>
      <c r="S28" s="56">
        <v>143</v>
      </c>
      <c r="T28" s="60">
        <v>191</v>
      </c>
      <c r="U28" s="56">
        <v>91</v>
      </c>
      <c r="V28" s="62">
        <f t="shared" si="41"/>
        <v>8.8000000000000007</v>
      </c>
      <c r="W28" s="55">
        <v>2870</v>
      </c>
      <c r="X28" s="56">
        <v>178</v>
      </c>
      <c r="Y28" s="60">
        <v>200</v>
      </c>
      <c r="Z28" s="56">
        <v>93</v>
      </c>
      <c r="AA28" s="62">
        <f t="shared" si="59"/>
        <v>9.9</v>
      </c>
      <c r="AB28" s="69"/>
      <c r="AC28" s="75" t="s">
        <v>31</v>
      </c>
      <c r="AD28" s="55">
        <f>AD29</f>
        <v>8026</v>
      </c>
      <c r="AE28" s="99">
        <v>3937</v>
      </c>
      <c r="AF28" s="38">
        <v>4089</v>
      </c>
      <c r="AG28" s="55">
        <f>AG29</f>
        <v>602</v>
      </c>
      <c r="AH28" s="56">
        <v>249</v>
      </c>
      <c r="AI28" s="77">
        <v>353</v>
      </c>
      <c r="AJ28" s="78">
        <f>AJ29</f>
        <v>7.5</v>
      </c>
      <c r="AK28" s="79">
        <f t="shared" si="60"/>
        <v>6.3</v>
      </c>
      <c r="AL28" s="80">
        <f t="shared" si="61"/>
        <v>8.6</v>
      </c>
      <c r="AM28" s="55">
        <f>AM29</f>
        <v>8026</v>
      </c>
      <c r="AN28" s="98">
        <v>3937</v>
      </c>
      <c r="AO28" s="38">
        <v>4089</v>
      </c>
      <c r="AP28" s="55">
        <f t="shared" ref="AP28" si="75">AP29</f>
        <v>756</v>
      </c>
      <c r="AQ28" s="56">
        <v>274</v>
      </c>
      <c r="AR28" s="77">
        <v>482</v>
      </c>
      <c r="AS28" s="78">
        <f t="shared" si="62"/>
        <v>9.4</v>
      </c>
      <c r="AT28" s="79">
        <f t="shared" si="62"/>
        <v>7</v>
      </c>
      <c r="AU28" s="81">
        <f t="shared" si="63"/>
        <v>11.8</v>
      </c>
      <c r="AV28" s="69"/>
      <c r="AW28" s="75" t="s">
        <v>31</v>
      </c>
      <c r="AX28" s="55">
        <f>AX29</f>
        <v>5774</v>
      </c>
      <c r="AY28" s="56">
        <f t="shared" ref="AY28:BA28" si="76">AY29</f>
        <v>703</v>
      </c>
      <c r="AZ28" s="60">
        <f t="shared" si="76"/>
        <v>751</v>
      </c>
      <c r="BA28" s="56">
        <f t="shared" si="76"/>
        <v>130</v>
      </c>
      <c r="BB28" s="61">
        <f t="shared" si="64"/>
        <v>22.9</v>
      </c>
      <c r="BC28" s="55">
        <f>BC29</f>
        <v>4089</v>
      </c>
      <c r="BD28" s="56">
        <f t="shared" ref="BD28:BF28" si="77">BD29</f>
        <v>523</v>
      </c>
      <c r="BE28" s="56">
        <f t="shared" si="77"/>
        <v>563</v>
      </c>
      <c r="BF28" s="82">
        <f t="shared" si="77"/>
        <v>63</v>
      </c>
      <c r="BG28" s="61">
        <f t="shared" si="52"/>
        <v>25</v>
      </c>
    </row>
    <row r="29" spans="1:59" ht="36" customHeight="1" thickBot="1" x14ac:dyDescent="0.2">
      <c r="A29" s="149" t="s">
        <v>32</v>
      </c>
      <c r="B29" s="104">
        <v>79</v>
      </c>
      <c r="C29" s="105">
        <v>50</v>
      </c>
      <c r="D29" s="40">
        <v>29</v>
      </c>
      <c r="E29" s="106">
        <v>12</v>
      </c>
      <c r="F29" s="110">
        <v>7</v>
      </c>
      <c r="G29" s="121">
        <v>5</v>
      </c>
      <c r="H29" s="41">
        <f t="shared" si="40"/>
        <v>15.2</v>
      </c>
      <c r="I29" s="41">
        <f t="shared" si="40"/>
        <v>14</v>
      </c>
      <c r="J29" s="42">
        <f t="shared" si="40"/>
        <v>17.2</v>
      </c>
      <c r="K29" s="107"/>
      <c r="L29" s="149" t="s">
        <v>32</v>
      </c>
      <c r="M29" s="43">
        <v>5619</v>
      </c>
      <c r="N29" s="108">
        <v>321</v>
      </c>
      <c r="O29" s="109">
        <v>391</v>
      </c>
      <c r="P29" s="108">
        <v>184</v>
      </c>
      <c r="Q29" s="111">
        <f t="shared" si="16"/>
        <v>9.4</v>
      </c>
      <c r="R29" s="43">
        <v>2749</v>
      </c>
      <c r="S29" s="108">
        <v>143</v>
      </c>
      <c r="T29" s="109">
        <v>191</v>
      </c>
      <c r="U29" s="108">
        <v>91</v>
      </c>
      <c r="V29" s="112">
        <f t="shared" si="41"/>
        <v>8.8000000000000007</v>
      </c>
      <c r="W29" s="43">
        <v>2870</v>
      </c>
      <c r="X29" s="108">
        <v>178</v>
      </c>
      <c r="Y29" s="109">
        <v>200</v>
      </c>
      <c r="Z29" s="108">
        <v>93</v>
      </c>
      <c r="AA29" s="112">
        <f t="shared" si="47"/>
        <v>9.9</v>
      </c>
      <c r="AB29" s="113"/>
      <c r="AC29" s="149" t="s">
        <v>32</v>
      </c>
      <c r="AD29" s="106">
        <v>8026</v>
      </c>
      <c r="AE29" s="136">
        <v>3937</v>
      </c>
      <c r="AF29" s="50">
        <v>4089</v>
      </c>
      <c r="AG29" s="104">
        <v>602</v>
      </c>
      <c r="AH29" s="110">
        <v>249</v>
      </c>
      <c r="AI29" s="121">
        <v>353</v>
      </c>
      <c r="AJ29" s="138">
        <v>7.5</v>
      </c>
      <c r="AK29" s="139">
        <f t="shared" si="60"/>
        <v>6.3</v>
      </c>
      <c r="AL29" s="140">
        <f t="shared" si="61"/>
        <v>8.6</v>
      </c>
      <c r="AM29" s="137">
        <v>8026</v>
      </c>
      <c r="AN29" s="141">
        <v>3937</v>
      </c>
      <c r="AO29" s="50">
        <v>4089</v>
      </c>
      <c r="AP29" s="137">
        <v>756</v>
      </c>
      <c r="AQ29" s="132">
        <v>274</v>
      </c>
      <c r="AR29" s="148">
        <v>482</v>
      </c>
      <c r="AS29" s="138">
        <f t="shared" si="62"/>
        <v>9.4</v>
      </c>
      <c r="AT29" s="139">
        <f t="shared" si="62"/>
        <v>7</v>
      </c>
      <c r="AU29" s="142">
        <f t="shared" si="63"/>
        <v>11.8</v>
      </c>
      <c r="AV29" s="113"/>
      <c r="AW29" s="149" t="s">
        <v>32</v>
      </c>
      <c r="AX29" s="43">
        <v>5774</v>
      </c>
      <c r="AY29" s="108">
        <v>703</v>
      </c>
      <c r="AZ29" s="109">
        <v>751</v>
      </c>
      <c r="BA29" s="108">
        <v>130</v>
      </c>
      <c r="BB29" s="111">
        <f t="shared" si="64"/>
        <v>22.9</v>
      </c>
      <c r="BC29" s="43">
        <v>4089</v>
      </c>
      <c r="BD29" s="108">
        <v>523</v>
      </c>
      <c r="BE29" s="108">
        <v>563</v>
      </c>
      <c r="BF29" s="123">
        <v>63</v>
      </c>
      <c r="BG29" s="111">
        <f t="shared" si="52"/>
        <v>25</v>
      </c>
    </row>
    <row r="30" spans="1:59" s="35" customFormat="1" ht="36" customHeight="1" x14ac:dyDescent="0.15">
      <c r="A30" s="143" t="s">
        <v>33</v>
      </c>
      <c r="B30" s="57">
        <f t="shared" ref="B30:G30" si="78">SUM(B31:B34,B38)</f>
        <v>614</v>
      </c>
      <c r="C30" s="64">
        <f t="shared" si="78"/>
        <v>311</v>
      </c>
      <c r="D30" s="59">
        <f t="shared" si="78"/>
        <v>303</v>
      </c>
      <c r="E30" s="145">
        <f t="shared" si="78"/>
        <v>47</v>
      </c>
      <c r="F30" s="58">
        <f t="shared" si="78"/>
        <v>25</v>
      </c>
      <c r="G30" s="59">
        <f t="shared" si="78"/>
        <v>22</v>
      </c>
      <c r="H30" s="33">
        <f>ROUND(E30/B30*100,1)</f>
        <v>7.7</v>
      </c>
      <c r="I30" s="33">
        <f t="shared" si="40"/>
        <v>8</v>
      </c>
      <c r="J30" s="34">
        <f t="shared" si="40"/>
        <v>7.3</v>
      </c>
      <c r="K30" s="65"/>
      <c r="L30" s="143" t="s">
        <v>33</v>
      </c>
      <c r="M30" s="55">
        <f>SUM(M31:M34,M38)</f>
        <v>43580</v>
      </c>
      <c r="N30" s="56">
        <f>SUM(N31:N34,N38)</f>
        <v>2499</v>
      </c>
      <c r="O30" s="60">
        <f>SUM(O31:O34,O38)</f>
        <v>3013</v>
      </c>
      <c r="P30" s="58">
        <f>SUM(P31:P34,P38)</f>
        <v>1427</v>
      </c>
      <c r="Q30" s="61">
        <f t="shared" si="16"/>
        <v>9.4</v>
      </c>
      <c r="R30" s="55">
        <f>SUM(R31:R34,R38)</f>
        <v>21463</v>
      </c>
      <c r="S30" s="56">
        <f>SUM(S31:S34,S38)</f>
        <v>1135</v>
      </c>
      <c r="T30" s="60">
        <f>SUM(T31:T34,T38)</f>
        <v>1341</v>
      </c>
      <c r="U30" s="58">
        <f>SUM(U31:U34,U38)</f>
        <v>642</v>
      </c>
      <c r="V30" s="62">
        <f>ROUND((S30+T30-U30)/R30*100,1)</f>
        <v>8.5</v>
      </c>
      <c r="W30" s="55">
        <f>SUM(W31:W34,W38)</f>
        <v>22117</v>
      </c>
      <c r="X30" s="56">
        <f>SUM(X31:X34,X38)</f>
        <v>1364</v>
      </c>
      <c r="Y30" s="60">
        <f>SUM(Y31:Y34,Y38)</f>
        <v>1672</v>
      </c>
      <c r="Z30" s="56">
        <f>SUM(Z31:Z34,Z38)</f>
        <v>785</v>
      </c>
      <c r="AA30" s="62">
        <f>ROUND((X30+Y30-Z30)/W30*100,1)</f>
        <v>10.199999999999999</v>
      </c>
      <c r="AB30" s="69"/>
      <c r="AC30" s="143" t="s">
        <v>33</v>
      </c>
      <c r="AD30" s="57">
        <f t="shared" ref="AD30:AI30" si="79">SUM(AD31:AD34,AD38)</f>
        <v>60803</v>
      </c>
      <c r="AE30" s="58">
        <f t="shared" si="79"/>
        <v>29936</v>
      </c>
      <c r="AF30" s="59">
        <f t="shared" si="79"/>
        <v>30867</v>
      </c>
      <c r="AG30" s="57">
        <f t="shared" si="79"/>
        <v>5553</v>
      </c>
      <c r="AH30" s="58">
        <f t="shared" si="79"/>
        <v>2277</v>
      </c>
      <c r="AI30" s="59">
        <f t="shared" si="79"/>
        <v>3276</v>
      </c>
      <c r="AJ30" s="78">
        <f>ROUND(AG30/AD30*100,1)</f>
        <v>9.1</v>
      </c>
      <c r="AK30" s="79">
        <f>ROUND(AH30/AE30*100,1)</f>
        <v>7.6</v>
      </c>
      <c r="AL30" s="80">
        <f>ROUND(AI30/AF30*100,1)</f>
        <v>10.6</v>
      </c>
      <c r="AM30" s="57">
        <f t="shared" ref="AM30:AR30" si="80">SUM(AM31:AM34,AM38)</f>
        <v>60803</v>
      </c>
      <c r="AN30" s="64">
        <f t="shared" si="80"/>
        <v>29937</v>
      </c>
      <c r="AO30" s="59">
        <f t="shared" si="80"/>
        <v>30866</v>
      </c>
      <c r="AP30" s="145">
        <f t="shared" si="80"/>
        <v>5532</v>
      </c>
      <c r="AQ30" s="58">
        <f t="shared" si="80"/>
        <v>2131</v>
      </c>
      <c r="AR30" s="59">
        <f t="shared" si="80"/>
        <v>3401</v>
      </c>
      <c r="AS30" s="78">
        <f>ROUND(AP30/AM30*100,1)</f>
        <v>9.1</v>
      </c>
      <c r="AT30" s="79">
        <f>ROUND(AQ30/AN30*100,1)</f>
        <v>7.1</v>
      </c>
      <c r="AU30" s="81">
        <f>ROUND(AR30/AO30*100,1)</f>
        <v>11</v>
      </c>
      <c r="AV30" s="69"/>
      <c r="AW30" s="143" t="s">
        <v>33</v>
      </c>
      <c r="AX30" s="55">
        <f>SUM(AX31:AX34,AX38)</f>
        <v>44964</v>
      </c>
      <c r="AY30" s="56">
        <f>SUM(AY31:AY34,AY38)</f>
        <v>4994</v>
      </c>
      <c r="AZ30" s="60">
        <f>SUM(AZ31:AZ34,AZ38)</f>
        <v>4796</v>
      </c>
      <c r="BA30" s="58">
        <f>SUM(BA31:BA34,BA38)</f>
        <v>1816</v>
      </c>
      <c r="BB30" s="61">
        <f>ROUND((AY30+AZ30-BA30)/AX30*100,1)</f>
        <v>17.7</v>
      </c>
      <c r="BC30" s="55">
        <f>SUM(BC31:BC34,BC38)</f>
        <v>30867</v>
      </c>
      <c r="BD30" s="56">
        <f>SUM(BD31:BD34,BD38)</f>
        <v>2893</v>
      </c>
      <c r="BE30" s="56">
        <f>SUM(BE31:BE34,BE38)</f>
        <v>3194</v>
      </c>
      <c r="BF30" s="82">
        <f>SUM(BF31:BF34,BF38)</f>
        <v>7</v>
      </c>
      <c r="BG30" s="61">
        <f>ROUND((BD30+BE30-BF30)/BC30*100,1)</f>
        <v>19.7</v>
      </c>
    </row>
    <row r="31" spans="1:59" s="35" customFormat="1" ht="36" customHeight="1" x14ac:dyDescent="0.15">
      <c r="A31" s="75" t="s">
        <v>34</v>
      </c>
      <c r="B31" s="55">
        <v>233</v>
      </c>
      <c r="C31" s="98">
        <v>121</v>
      </c>
      <c r="D31" s="38">
        <v>112</v>
      </c>
      <c r="E31" s="55">
        <v>29</v>
      </c>
      <c r="F31" s="56">
        <v>11</v>
      </c>
      <c r="G31" s="77">
        <v>18</v>
      </c>
      <c r="H31" s="33">
        <f t="shared" si="40"/>
        <v>12.4</v>
      </c>
      <c r="I31" s="33">
        <f t="shared" si="40"/>
        <v>9.1</v>
      </c>
      <c r="J31" s="34">
        <f t="shared" si="40"/>
        <v>16.100000000000001</v>
      </c>
      <c r="K31" s="65"/>
      <c r="L31" s="75" t="s">
        <v>34</v>
      </c>
      <c r="M31" s="39">
        <v>14124</v>
      </c>
      <c r="N31" s="56">
        <v>567</v>
      </c>
      <c r="O31" s="60">
        <v>753</v>
      </c>
      <c r="P31" s="56">
        <v>306</v>
      </c>
      <c r="Q31" s="61">
        <f t="shared" si="16"/>
        <v>7.2</v>
      </c>
      <c r="R31" s="39">
        <v>6996</v>
      </c>
      <c r="S31" s="56">
        <v>245</v>
      </c>
      <c r="T31" s="60">
        <v>321</v>
      </c>
      <c r="U31" s="56">
        <v>124</v>
      </c>
      <c r="V31" s="62">
        <f t="shared" si="41"/>
        <v>6.3</v>
      </c>
      <c r="W31" s="39">
        <v>7128</v>
      </c>
      <c r="X31" s="56">
        <v>322</v>
      </c>
      <c r="Y31" s="60">
        <v>432</v>
      </c>
      <c r="Z31" s="56">
        <v>182</v>
      </c>
      <c r="AA31" s="62">
        <f>ROUND((X31+Y31-Z31)/W31*100,1)</f>
        <v>8</v>
      </c>
      <c r="AB31" s="69"/>
      <c r="AC31" s="75" t="s">
        <v>34</v>
      </c>
      <c r="AD31" s="55">
        <v>19953</v>
      </c>
      <c r="AE31" s="99">
        <v>9831</v>
      </c>
      <c r="AF31" s="38">
        <v>10122</v>
      </c>
      <c r="AG31" s="55">
        <v>1383</v>
      </c>
      <c r="AH31" s="56">
        <v>573</v>
      </c>
      <c r="AI31" s="77">
        <v>810</v>
      </c>
      <c r="AJ31" s="78">
        <v>6.9</v>
      </c>
      <c r="AK31" s="79">
        <f t="shared" si="60"/>
        <v>5.8</v>
      </c>
      <c r="AL31" s="80">
        <f t="shared" si="61"/>
        <v>8</v>
      </c>
      <c r="AM31" s="100">
        <v>19953</v>
      </c>
      <c r="AN31" s="126">
        <v>9831</v>
      </c>
      <c r="AO31" s="38">
        <v>10122</v>
      </c>
      <c r="AP31" s="100">
        <v>1185</v>
      </c>
      <c r="AQ31" s="127">
        <v>444</v>
      </c>
      <c r="AR31" s="102">
        <v>741</v>
      </c>
      <c r="AS31" s="78">
        <f t="shared" si="62"/>
        <v>5.9</v>
      </c>
      <c r="AT31" s="79">
        <f t="shared" si="62"/>
        <v>4.5</v>
      </c>
      <c r="AU31" s="81">
        <f t="shared" si="63"/>
        <v>7.3</v>
      </c>
      <c r="AV31" s="69"/>
      <c r="AW31" s="75" t="s">
        <v>34</v>
      </c>
      <c r="AX31" s="39">
        <v>14898</v>
      </c>
      <c r="AY31" s="56">
        <v>1259</v>
      </c>
      <c r="AZ31" s="60">
        <v>1269</v>
      </c>
      <c r="BA31" s="56">
        <v>485</v>
      </c>
      <c r="BB31" s="61">
        <f t="shared" si="64"/>
        <v>13.7</v>
      </c>
      <c r="BC31" s="39">
        <v>10122</v>
      </c>
      <c r="BD31" s="56">
        <v>675</v>
      </c>
      <c r="BE31" s="56">
        <v>791</v>
      </c>
      <c r="BF31" s="82">
        <v>1</v>
      </c>
      <c r="BG31" s="61">
        <f t="shared" si="52"/>
        <v>14.5</v>
      </c>
    </row>
    <row r="32" spans="1:59" s="35" customFormat="1" ht="36" customHeight="1" x14ac:dyDescent="0.15">
      <c r="A32" s="75" t="s">
        <v>35</v>
      </c>
      <c r="B32" s="55">
        <v>178</v>
      </c>
      <c r="C32" s="98">
        <v>84</v>
      </c>
      <c r="D32" s="38">
        <v>94</v>
      </c>
      <c r="E32" s="55">
        <v>12</v>
      </c>
      <c r="F32" s="56">
        <v>9</v>
      </c>
      <c r="G32" s="77">
        <v>3</v>
      </c>
      <c r="H32" s="33">
        <f t="shared" si="40"/>
        <v>6.7</v>
      </c>
      <c r="I32" s="33">
        <f t="shared" si="40"/>
        <v>10.7</v>
      </c>
      <c r="J32" s="34">
        <f t="shared" si="40"/>
        <v>3.2</v>
      </c>
      <c r="K32" s="65"/>
      <c r="L32" s="75" t="s">
        <v>35</v>
      </c>
      <c r="M32" s="39">
        <v>8150</v>
      </c>
      <c r="N32" s="56">
        <v>410</v>
      </c>
      <c r="O32" s="60">
        <v>541</v>
      </c>
      <c r="P32" s="56">
        <v>243</v>
      </c>
      <c r="Q32" s="61">
        <f t="shared" si="16"/>
        <v>8.6999999999999993</v>
      </c>
      <c r="R32" s="39">
        <v>3905</v>
      </c>
      <c r="S32" s="56">
        <v>170</v>
      </c>
      <c r="T32" s="60">
        <v>219</v>
      </c>
      <c r="U32" s="56">
        <v>100</v>
      </c>
      <c r="V32" s="62">
        <f t="shared" si="41"/>
        <v>7.4</v>
      </c>
      <c r="W32" s="39">
        <v>4245</v>
      </c>
      <c r="X32" s="56">
        <v>240</v>
      </c>
      <c r="Y32" s="60">
        <v>322</v>
      </c>
      <c r="Z32" s="56">
        <v>143</v>
      </c>
      <c r="AA32" s="62">
        <f t="shared" si="47"/>
        <v>9.9</v>
      </c>
      <c r="AB32" s="69"/>
      <c r="AC32" s="75" t="s">
        <v>35</v>
      </c>
      <c r="AD32" s="55">
        <v>11455</v>
      </c>
      <c r="AE32" s="99">
        <v>5495</v>
      </c>
      <c r="AF32" s="38">
        <v>5960</v>
      </c>
      <c r="AG32" s="55">
        <v>729</v>
      </c>
      <c r="AH32" s="56">
        <v>268</v>
      </c>
      <c r="AI32" s="77">
        <v>461</v>
      </c>
      <c r="AJ32" s="78">
        <v>6.4</v>
      </c>
      <c r="AK32" s="79">
        <f t="shared" si="60"/>
        <v>4.9000000000000004</v>
      </c>
      <c r="AL32" s="80">
        <f t="shared" si="61"/>
        <v>7.7</v>
      </c>
      <c r="AM32" s="100">
        <v>11455</v>
      </c>
      <c r="AN32" s="126">
        <v>5495</v>
      </c>
      <c r="AO32" s="38">
        <v>5960</v>
      </c>
      <c r="AP32" s="100">
        <v>965</v>
      </c>
      <c r="AQ32" s="127">
        <v>321</v>
      </c>
      <c r="AR32" s="102">
        <v>644</v>
      </c>
      <c r="AS32" s="78">
        <f t="shared" si="62"/>
        <v>8.4</v>
      </c>
      <c r="AT32" s="79">
        <f t="shared" si="62"/>
        <v>5.8</v>
      </c>
      <c r="AU32" s="81">
        <f t="shared" si="63"/>
        <v>10.8</v>
      </c>
      <c r="AV32" s="69"/>
      <c r="AW32" s="75" t="s">
        <v>35</v>
      </c>
      <c r="AX32" s="39">
        <v>8731</v>
      </c>
      <c r="AY32" s="56">
        <v>876</v>
      </c>
      <c r="AZ32" s="60">
        <v>896</v>
      </c>
      <c r="BA32" s="56">
        <v>423</v>
      </c>
      <c r="BB32" s="61">
        <f t="shared" si="64"/>
        <v>15.5</v>
      </c>
      <c r="BC32" s="39">
        <v>5960</v>
      </c>
      <c r="BD32" s="56">
        <v>490</v>
      </c>
      <c r="BE32" s="56">
        <v>585</v>
      </c>
      <c r="BF32" s="82">
        <v>6</v>
      </c>
      <c r="BG32" s="61">
        <f t="shared" si="52"/>
        <v>17.899999999999999</v>
      </c>
    </row>
    <row r="33" spans="1:59" s="35" customFormat="1" ht="36" customHeight="1" x14ac:dyDescent="0.15">
      <c r="A33" s="63" t="s">
        <v>36</v>
      </c>
      <c r="B33" s="55">
        <v>8</v>
      </c>
      <c r="C33" s="98">
        <v>3</v>
      </c>
      <c r="D33" s="38">
        <v>5</v>
      </c>
      <c r="E33" s="55" t="s">
        <v>66</v>
      </c>
      <c r="F33" s="56" t="s">
        <v>66</v>
      </c>
      <c r="G33" s="77" t="s">
        <v>66</v>
      </c>
      <c r="H33" s="33" t="s">
        <v>66</v>
      </c>
      <c r="I33" s="33" t="s">
        <v>66</v>
      </c>
      <c r="J33" s="34" t="s">
        <v>66</v>
      </c>
      <c r="K33" s="65"/>
      <c r="L33" s="63" t="s">
        <v>36</v>
      </c>
      <c r="M33" s="39">
        <v>7633</v>
      </c>
      <c r="N33" s="56">
        <v>511</v>
      </c>
      <c r="O33" s="60">
        <v>585</v>
      </c>
      <c r="P33" s="56">
        <v>302</v>
      </c>
      <c r="Q33" s="61">
        <f t="shared" si="16"/>
        <v>10.4</v>
      </c>
      <c r="R33" s="39">
        <v>3755</v>
      </c>
      <c r="S33" s="56">
        <v>244</v>
      </c>
      <c r="T33" s="60">
        <v>277</v>
      </c>
      <c r="U33" s="56">
        <v>152</v>
      </c>
      <c r="V33" s="62">
        <f t="shared" si="41"/>
        <v>9.8000000000000007</v>
      </c>
      <c r="W33" s="39">
        <v>3878</v>
      </c>
      <c r="X33" s="56">
        <v>267</v>
      </c>
      <c r="Y33" s="60">
        <v>308</v>
      </c>
      <c r="Z33" s="56">
        <v>150</v>
      </c>
      <c r="AA33" s="62">
        <f t="shared" si="47"/>
        <v>11</v>
      </c>
      <c r="AB33" s="69"/>
      <c r="AC33" s="63" t="s">
        <v>36</v>
      </c>
      <c r="AD33" s="55">
        <v>10508</v>
      </c>
      <c r="AE33" s="99">
        <v>5193</v>
      </c>
      <c r="AF33" s="38">
        <v>5315</v>
      </c>
      <c r="AG33" s="55">
        <v>1140</v>
      </c>
      <c r="AH33" s="56">
        <v>482</v>
      </c>
      <c r="AI33" s="77">
        <v>658</v>
      </c>
      <c r="AJ33" s="78">
        <v>10.8</v>
      </c>
      <c r="AK33" s="79">
        <f t="shared" si="60"/>
        <v>9.3000000000000007</v>
      </c>
      <c r="AL33" s="80">
        <f t="shared" si="61"/>
        <v>12.4</v>
      </c>
      <c r="AM33" s="100">
        <v>10508</v>
      </c>
      <c r="AN33" s="126">
        <v>5193</v>
      </c>
      <c r="AO33" s="38">
        <v>5315</v>
      </c>
      <c r="AP33" s="100">
        <v>1311</v>
      </c>
      <c r="AQ33" s="127">
        <v>532</v>
      </c>
      <c r="AR33" s="102">
        <v>779</v>
      </c>
      <c r="AS33" s="78">
        <f t="shared" si="62"/>
        <v>12.5</v>
      </c>
      <c r="AT33" s="79">
        <f t="shared" si="62"/>
        <v>10.199999999999999</v>
      </c>
      <c r="AU33" s="81">
        <f t="shared" si="63"/>
        <v>14.7</v>
      </c>
      <c r="AV33" s="69"/>
      <c r="AW33" s="63" t="s">
        <v>36</v>
      </c>
      <c r="AX33" s="39">
        <v>7691</v>
      </c>
      <c r="AY33" s="56">
        <v>828</v>
      </c>
      <c r="AZ33" s="60">
        <v>740</v>
      </c>
      <c r="BA33" s="56">
        <v>33</v>
      </c>
      <c r="BB33" s="61">
        <f t="shared" si="64"/>
        <v>20</v>
      </c>
      <c r="BC33" s="39">
        <v>5315</v>
      </c>
      <c r="BD33" s="56">
        <v>667</v>
      </c>
      <c r="BE33" s="56">
        <v>678</v>
      </c>
      <c r="BF33" s="82" t="s">
        <v>66</v>
      </c>
      <c r="BG33" s="61">
        <f t="shared" si="52"/>
        <v>25.3</v>
      </c>
    </row>
    <row r="34" spans="1:59" s="35" customFormat="1" ht="36" customHeight="1" x14ac:dyDescent="0.15">
      <c r="A34" s="75" t="s">
        <v>37</v>
      </c>
      <c r="B34" s="55">
        <f t="shared" ref="B34:G34" si="81">SUM(B35:B37)</f>
        <v>190</v>
      </c>
      <c r="C34" s="76">
        <f t="shared" si="81"/>
        <v>101</v>
      </c>
      <c r="D34" s="77">
        <f t="shared" si="81"/>
        <v>89</v>
      </c>
      <c r="E34" s="55">
        <f t="shared" si="81"/>
        <v>6</v>
      </c>
      <c r="F34" s="56">
        <f t="shared" si="81"/>
        <v>5</v>
      </c>
      <c r="G34" s="77">
        <f t="shared" si="81"/>
        <v>1</v>
      </c>
      <c r="H34" s="33">
        <f t="shared" si="40"/>
        <v>3.2</v>
      </c>
      <c r="I34" s="33">
        <f t="shared" si="40"/>
        <v>5</v>
      </c>
      <c r="J34" s="34">
        <f t="shared" si="40"/>
        <v>1.1000000000000001</v>
      </c>
      <c r="K34" s="65"/>
      <c r="L34" s="75" t="s">
        <v>37</v>
      </c>
      <c r="M34" s="55">
        <f>SUM(M35:M37)</f>
        <v>11109</v>
      </c>
      <c r="N34" s="56">
        <f>SUM(N35:N37)</f>
        <v>713</v>
      </c>
      <c r="O34" s="60">
        <f>SUM(O35:O37)</f>
        <v>827</v>
      </c>
      <c r="P34" s="56">
        <f>SUM(P35:P37)</f>
        <v>385</v>
      </c>
      <c r="Q34" s="61">
        <f t="shared" si="16"/>
        <v>10.4</v>
      </c>
      <c r="R34" s="55">
        <f>SUM(R35:R37)</f>
        <v>5504</v>
      </c>
      <c r="S34" s="56">
        <f>SUM(S35:S37)</f>
        <v>336</v>
      </c>
      <c r="T34" s="60">
        <f>SUM(T35:T37)</f>
        <v>378</v>
      </c>
      <c r="U34" s="56">
        <f>SUM(U35:U37)</f>
        <v>172</v>
      </c>
      <c r="V34" s="62">
        <f>ROUND((S34+T34-U34)/R34*100,1)</f>
        <v>9.8000000000000007</v>
      </c>
      <c r="W34" s="55">
        <f>SUM(W35:W37)</f>
        <v>5605</v>
      </c>
      <c r="X34" s="56">
        <f>SUM(X35:X37)</f>
        <v>377</v>
      </c>
      <c r="Y34" s="60">
        <f>SUM(Y35:Y37)</f>
        <v>449</v>
      </c>
      <c r="Z34" s="56">
        <f>SUM(Z35:Z37)</f>
        <v>213</v>
      </c>
      <c r="AA34" s="62">
        <f>ROUND((X34+Y34-Z34)/W34*100,1)</f>
        <v>10.9</v>
      </c>
      <c r="AB34" s="69"/>
      <c r="AC34" s="75" t="s">
        <v>37</v>
      </c>
      <c r="AD34" s="55">
        <f t="shared" ref="AD34:AI34" si="82">SUM(AD35:AD37)</f>
        <v>15384</v>
      </c>
      <c r="AE34" s="56">
        <f t="shared" si="82"/>
        <v>7641</v>
      </c>
      <c r="AF34" s="77">
        <f t="shared" si="82"/>
        <v>7743</v>
      </c>
      <c r="AG34" s="55">
        <f t="shared" si="82"/>
        <v>1545</v>
      </c>
      <c r="AH34" s="56">
        <f t="shared" si="82"/>
        <v>625</v>
      </c>
      <c r="AI34" s="77">
        <f t="shared" si="82"/>
        <v>920</v>
      </c>
      <c r="AJ34" s="78">
        <f>ROUND(AG34/AD34*100,1)</f>
        <v>10</v>
      </c>
      <c r="AK34" s="79">
        <f>ROUND(AH34/AE34*100,1)</f>
        <v>8.1999999999999993</v>
      </c>
      <c r="AL34" s="80">
        <f>ROUND(AI34/AF34*100,1)</f>
        <v>11.9</v>
      </c>
      <c r="AM34" s="55">
        <f t="shared" ref="AM34:AR34" si="83">SUM(AM35:AM37)</f>
        <v>15384</v>
      </c>
      <c r="AN34" s="76">
        <f t="shared" si="83"/>
        <v>7641</v>
      </c>
      <c r="AO34" s="77">
        <f t="shared" si="83"/>
        <v>7743</v>
      </c>
      <c r="AP34" s="55">
        <f t="shared" si="83"/>
        <v>1463</v>
      </c>
      <c r="AQ34" s="56">
        <f t="shared" si="83"/>
        <v>557</v>
      </c>
      <c r="AR34" s="77">
        <f t="shared" si="83"/>
        <v>906</v>
      </c>
      <c r="AS34" s="78">
        <f>ROUND(AP34/AM34*100,1)</f>
        <v>9.5</v>
      </c>
      <c r="AT34" s="79">
        <f>ROUND(AQ34/AN34*100,1)</f>
        <v>7.3</v>
      </c>
      <c r="AU34" s="81">
        <f>ROUND(AR34/AO34*100,1)</f>
        <v>11.7</v>
      </c>
      <c r="AV34" s="69"/>
      <c r="AW34" s="75" t="s">
        <v>37</v>
      </c>
      <c r="AX34" s="55">
        <f>SUM(AX35:AX37)</f>
        <v>11294</v>
      </c>
      <c r="AY34" s="56">
        <f>SUM(AY35:AY37)</f>
        <v>1616</v>
      </c>
      <c r="AZ34" s="60">
        <f>SUM(AZ35:AZ37)</f>
        <v>1455</v>
      </c>
      <c r="BA34" s="56">
        <f>SUM(BA35:BA37)</f>
        <v>640</v>
      </c>
      <c r="BB34" s="61">
        <f t="shared" si="64"/>
        <v>21.5</v>
      </c>
      <c r="BC34" s="55">
        <f>SUM(BC35:BC37)</f>
        <v>7743</v>
      </c>
      <c r="BD34" s="56">
        <f>SUM(BD35:BD37)</f>
        <v>832</v>
      </c>
      <c r="BE34" s="56">
        <f>SUM(BE35:BE37)</f>
        <v>913</v>
      </c>
      <c r="BF34" s="82" t="s">
        <v>69</v>
      </c>
      <c r="BG34" s="61">
        <f>ROUND((BD34+BE34-BF34)/BC34*100,1)</f>
        <v>22.5</v>
      </c>
    </row>
    <row r="35" spans="1:59" ht="36" customHeight="1" x14ac:dyDescent="0.15">
      <c r="A35" s="128" t="s">
        <v>38</v>
      </c>
      <c r="B35" s="104">
        <v>77</v>
      </c>
      <c r="C35" s="105">
        <v>46</v>
      </c>
      <c r="D35" s="40">
        <v>31</v>
      </c>
      <c r="E35" s="104">
        <v>4</v>
      </c>
      <c r="F35" s="110">
        <v>4</v>
      </c>
      <c r="G35" s="121" t="s">
        <v>66</v>
      </c>
      <c r="H35" s="45">
        <f t="shared" si="40"/>
        <v>5.2</v>
      </c>
      <c r="I35" s="45">
        <f t="shared" si="40"/>
        <v>8.6999999999999993</v>
      </c>
      <c r="J35" s="46" t="s">
        <v>66</v>
      </c>
      <c r="K35" s="107"/>
      <c r="L35" s="128" t="s">
        <v>38</v>
      </c>
      <c r="M35" s="47">
        <v>1831</v>
      </c>
      <c r="N35" s="110">
        <v>116</v>
      </c>
      <c r="O35" s="120">
        <v>154</v>
      </c>
      <c r="P35" s="110">
        <v>62</v>
      </c>
      <c r="Q35" s="129">
        <f t="shared" si="16"/>
        <v>11.4</v>
      </c>
      <c r="R35" s="47">
        <v>881</v>
      </c>
      <c r="S35" s="110">
        <v>54</v>
      </c>
      <c r="T35" s="120">
        <v>71</v>
      </c>
      <c r="U35" s="110">
        <v>30</v>
      </c>
      <c r="V35" s="130">
        <f t="shared" si="41"/>
        <v>10.8</v>
      </c>
      <c r="W35" s="47">
        <v>950</v>
      </c>
      <c r="X35" s="110">
        <v>62</v>
      </c>
      <c r="Y35" s="120">
        <v>83</v>
      </c>
      <c r="Z35" s="110">
        <v>32</v>
      </c>
      <c r="AA35" s="130">
        <f t="shared" si="47"/>
        <v>11.9</v>
      </c>
      <c r="AB35" s="113"/>
      <c r="AC35" s="128" t="s">
        <v>38</v>
      </c>
      <c r="AD35" s="104">
        <v>2537</v>
      </c>
      <c r="AE35" s="114">
        <v>1235</v>
      </c>
      <c r="AF35" s="40">
        <v>1302</v>
      </c>
      <c r="AG35" s="104">
        <v>201</v>
      </c>
      <c r="AH35" s="110">
        <v>77</v>
      </c>
      <c r="AI35" s="121">
        <v>124</v>
      </c>
      <c r="AJ35" s="116">
        <v>7.9</v>
      </c>
      <c r="AK35" s="117">
        <f t="shared" si="60"/>
        <v>6.2</v>
      </c>
      <c r="AL35" s="118">
        <f t="shared" si="61"/>
        <v>9.5</v>
      </c>
      <c r="AM35" s="119">
        <v>2537</v>
      </c>
      <c r="AN35" s="131">
        <v>1235</v>
      </c>
      <c r="AO35" s="40">
        <v>1302</v>
      </c>
      <c r="AP35" s="119">
        <v>250</v>
      </c>
      <c r="AQ35" s="132">
        <v>93</v>
      </c>
      <c r="AR35" s="133">
        <v>157</v>
      </c>
      <c r="AS35" s="116">
        <f t="shared" si="62"/>
        <v>9.9</v>
      </c>
      <c r="AT35" s="117">
        <f t="shared" si="62"/>
        <v>7.5</v>
      </c>
      <c r="AU35" s="122">
        <f t="shared" si="63"/>
        <v>12.1</v>
      </c>
      <c r="AV35" s="113"/>
      <c r="AW35" s="128" t="s">
        <v>38</v>
      </c>
      <c r="AX35" s="47">
        <v>1810</v>
      </c>
      <c r="AY35" s="110">
        <v>175</v>
      </c>
      <c r="AZ35" s="120">
        <v>163</v>
      </c>
      <c r="BA35" s="110">
        <v>21</v>
      </c>
      <c r="BB35" s="129">
        <f t="shared" si="64"/>
        <v>17.5</v>
      </c>
      <c r="BC35" s="47">
        <v>1302</v>
      </c>
      <c r="BD35" s="110">
        <v>148</v>
      </c>
      <c r="BE35" s="110">
        <v>163</v>
      </c>
      <c r="BF35" s="134" t="s">
        <v>66</v>
      </c>
      <c r="BG35" s="129">
        <f t="shared" si="52"/>
        <v>23.9</v>
      </c>
    </row>
    <row r="36" spans="1:59" ht="36" customHeight="1" x14ac:dyDescent="0.15">
      <c r="A36" s="128" t="s">
        <v>39</v>
      </c>
      <c r="B36" s="104">
        <v>41</v>
      </c>
      <c r="C36" s="105">
        <v>22</v>
      </c>
      <c r="D36" s="40">
        <v>19</v>
      </c>
      <c r="E36" s="104" t="s">
        <v>66</v>
      </c>
      <c r="F36" s="110" t="s">
        <v>68</v>
      </c>
      <c r="G36" s="121" t="s">
        <v>66</v>
      </c>
      <c r="H36" s="135" t="s">
        <v>66</v>
      </c>
      <c r="I36" s="48" t="s">
        <v>66</v>
      </c>
      <c r="J36" s="51" t="s">
        <v>66</v>
      </c>
      <c r="K36" s="107"/>
      <c r="L36" s="128" t="s">
        <v>39</v>
      </c>
      <c r="M36" s="47">
        <v>2624</v>
      </c>
      <c r="N36" s="110">
        <v>139</v>
      </c>
      <c r="O36" s="120">
        <v>162</v>
      </c>
      <c r="P36" s="110">
        <v>90</v>
      </c>
      <c r="Q36" s="129">
        <f t="shared" si="16"/>
        <v>8</v>
      </c>
      <c r="R36" s="47">
        <v>1319</v>
      </c>
      <c r="S36" s="110">
        <v>65</v>
      </c>
      <c r="T36" s="120">
        <v>72</v>
      </c>
      <c r="U36" s="110">
        <v>40</v>
      </c>
      <c r="V36" s="130">
        <f t="shared" si="41"/>
        <v>7.4</v>
      </c>
      <c r="W36" s="47">
        <v>1305</v>
      </c>
      <c r="X36" s="110">
        <v>74</v>
      </c>
      <c r="Y36" s="120">
        <v>90</v>
      </c>
      <c r="Z36" s="110">
        <v>50</v>
      </c>
      <c r="AA36" s="130">
        <f t="shared" si="47"/>
        <v>8.6999999999999993</v>
      </c>
      <c r="AB36" s="113"/>
      <c r="AC36" s="128" t="s">
        <v>39</v>
      </c>
      <c r="AD36" s="104">
        <v>3729</v>
      </c>
      <c r="AE36" s="114">
        <v>1858</v>
      </c>
      <c r="AF36" s="40">
        <v>1871</v>
      </c>
      <c r="AG36" s="104">
        <v>369</v>
      </c>
      <c r="AH36" s="110">
        <v>137</v>
      </c>
      <c r="AI36" s="121">
        <v>232</v>
      </c>
      <c r="AJ36" s="116">
        <v>9.9</v>
      </c>
      <c r="AK36" s="117">
        <f t="shared" si="60"/>
        <v>7.4</v>
      </c>
      <c r="AL36" s="118">
        <f t="shared" si="61"/>
        <v>12.4</v>
      </c>
      <c r="AM36" s="119">
        <v>3729</v>
      </c>
      <c r="AN36" s="131">
        <v>1858</v>
      </c>
      <c r="AO36" s="40">
        <v>1871</v>
      </c>
      <c r="AP36" s="119">
        <v>357</v>
      </c>
      <c r="AQ36" s="132">
        <v>129</v>
      </c>
      <c r="AR36" s="133">
        <v>228</v>
      </c>
      <c r="AS36" s="116">
        <f t="shared" si="62"/>
        <v>9.6</v>
      </c>
      <c r="AT36" s="117">
        <f t="shared" si="62"/>
        <v>6.9</v>
      </c>
      <c r="AU36" s="122">
        <f t="shared" si="63"/>
        <v>12.2</v>
      </c>
      <c r="AV36" s="113"/>
      <c r="AW36" s="128" t="s">
        <v>39</v>
      </c>
      <c r="AX36" s="47">
        <v>2982</v>
      </c>
      <c r="AY36" s="110">
        <v>510</v>
      </c>
      <c r="AZ36" s="120">
        <v>420</v>
      </c>
      <c r="BA36" s="56">
        <v>209</v>
      </c>
      <c r="BB36" s="129">
        <f t="shared" si="64"/>
        <v>24.2</v>
      </c>
      <c r="BC36" s="47">
        <v>1871</v>
      </c>
      <c r="BD36" s="110">
        <v>164</v>
      </c>
      <c r="BE36" s="110">
        <v>246</v>
      </c>
      <c r="BF36" s="134" t="s">
        <v>66</v>
      </c>
      <c r="BG36" s="129">
        <f t="shared" si="52"/>
        <v>21.9</v>
      </c>
    </row>
    <row r="37" spans="1:59" ht="36" customHeight="1" x14ac:dyDescent="0.15">
      <c r="A37" s="128" t="s">
        <v>40</v>
      </c>
      <c r="B37" s="104">
        <v>72</v>
      </c>
      <c r="C37" s="105">
        <v>33</v>
      </c>
      <c r="D37" s="40">
        <v>39</v>
      </c>
      <c r="E37" s="104">
        <v>2</v>
      </c>
      <c r="F37" s="110">
        <v>1</v>
      </c>
      <c r="G37" s="121">
        <v>1</v>
      </c>
      <c r="H37" s="45">
        <f t="shared" si="40"/>
        <v>2.8</v>
      </c>
      <c r="I37" s="45">
        <f t="shared" si="40"/>
        <v>3</v>
      </c>
      <c r="J37" s="46">
        <f t="shared" si="40"/>
        <v>2.6</v>
      </c>
      <c r="K37" s="107"/>
      <c r="L37" s="128" t="s">
        <v>40</v>
      </c>
      <c r="M37" s="47">
        <v>6654</v>
      </c>
      <c r="N37" s="110">
        <v>458</v>
      </c>
      <c r="O37" s="120">
        <v>511</v>
      </c>
      <c r="P37" s="110">
        <v>233</v>
      </c>
      <c r="Q37" s="129">
        <f t="shared" si="16"/>
        <v>11.1</v>
      </c>
      <c r="R37" s="47">
        <v>3304</v>
      </c>
      <c r="S37" s="110">
        <v>217</v>
      </c>
      <c r="T37" s="120">
        <v>235</v>
      </c>
      <c r="U37" s="110">
        <v>102</v>
      </c>
      <c r="V37" s="130">
        <f t="shared" si="41"/>
        <v>10.6</v>
      </c>
      <c r="W37" s="47">
        <v>3350</v>
      </c>
      <c r="X37" s="110">
        <v>241</v>
      </c>
      <c r="Y37" s="120">
        <v>276</v>
      </c>
      <c r="Z37" s="110">
        <v>131</v>
      </c>
      <c r="AA37" s="130">
        <f t="shared" si="47"/>
        <v>11.5</v>
      </c>
      <c r="AB37" s="113"/>
      <c r="AC37" s="128" t="s">
        <v>40</v>
      </c>
      <c r="AD37" s="104">
        <v>9118</v>
      </c>
      <c r="AE37" s="114">
        <v>4548</v>
      </c>
      <c r="AF37" s="40">
        <v>4570</v>
      </c>
      <c r="AG37" s="104">
        <v>975</v>
      </c>
      <c r="AH37" s="110">
        <v>411</v>
      </c>
      <c r="AI37" s="121">
        <v>564</v>
      </c>
      <c r="AJ37" s="116">
        <v>10.7</v>
      </c>
      <c r="AK37" s="117">
        <f t="shared" si="60"/>
        <v>9</v>
      </c>
      <c r="AL37" s="118">
        <f t="shared" si="61"/>
        <v>12.3</v>
      </c>
      <c r="AM37" s="119">
        <v>9118</v>
      </c>
      <c r="AN37" s="131">
        <v>4548</v>
      </c>
      <c r="AO37" s="40">
        <v>4570</v>
      </c>
      <c r="AP37" s="119">
        <v>856</v>
      </c>
      <c r="AQ37" s="132">
        <v>335</v>
      </c>
      <c r="AR37" s="133">
        <v>521</v>
      </c>
      <c r="AS37" s="116">
        <f t="shared" si="62"/>
        <v>9.4</v>
      </c>
      <c r="AT37" s="117">
        <f t="shared" si="62"/>
        <v>7.4</v>
      </c>
      <c r="AU37" s="122">
        <f t="shared" si="63"/>
        <v>11.4</v>
      </c>
      <c r="AV37" s="113"/>
      <c r="AW37" s="128" t="s">
        <v>40</v>
      </c>
      <c r="AX37" s="47">
        <v>6502</v>
      </c>
      <c r="AY37" s="110">
        <v>931</v>
      </c>
      <c r="AZ37" s="120">
        <v>872</v>
      </c>
      <c r="BA37" s="56">
        <v>410</v>
      </c>
      <c r="BB37" s="129">
        <f t="shared" si="64"/>
        <v>21.4</v>
      </c>
      <c r="BC37" s="47">
        <v>4570</v>
      </c>
      <c r="BD37" s="110">
        <v>520</v>
      </c>
      <c r="BE37" s="110">
        <v>504</v>
      </c>
      <c r="BF37" s="134" t="s">
        <v>66</v>
      </c>
      <c r="BG37" s="129">
        <f t="shared" si="52"/>
        <v>22.4</v>
      </c>
    </row>
    <row r="38" spans="1:59" s="35" customFormat="1" ht="36" customHeight="1" x14ac:dyDescent="0.15">
      <c r="A38" s="75" t="s">
        <v>41</v>
      </c>
      <c r="B38" s="55">
        <f>B39</f>
        <v>5</v>
      </c>
      <c r="C38" s="76">
        <f>C39</f>
        <v>2</v>
      </c>
      <c r="D38" s="77">
        <f>D39</f>
        <v>3</v>
      </c>
      <c r="E38" s="55" t="str">
        <f t="shared" ref="E38" si="84">E39</f>
        <v>-</v>
      </c>
      <c r="F38" s="56" t="str">
        <f>F39</f>
        <v>-</v>
      </c>
      <c r="G38" s="77" t="str">
        <f>G39</f>
        <v>-</v>
      </c>
      <c r="H38" s="33" t="str">
        <f t="shared" ref="H38" si="85">H39</f>
        <v>-</v>
      </c>
      <c r="I38" s="33" t="str">
        <f>I39</f>
        <v>-</v>
      </c>
      <c r="J38" s="34" t="str">
        <f>J39</f>
        <v>-</v>
      </c>
      <c r="K38" s="65"/>
      <c r="L38" s="75" t="s">
        <v>41</v>
      </c>
      <c r="M38" s="55">
        <f>M39</f>
        <v>2564</v>
      </c>
      <c r="N38" s="56">
        <f t="shared" ref="N38:P38" si="86">N39</f>
        <v>298</v>
      </c>
      <c r="O38" s="60">
        <f t="shared" si="86"/>
        <v>307</v>
      </c>
      <c r="P38" s="56">
        <f t="shared" si="86"/>
        <v>191</v>
      </c>
      <c r="Q38" s="61">
        <f t="shared" si="16"/>
        <v>16.100000000000001</v>
      </c>
      <c r="R38" s="55">
        <f>R39</f>
        <v>1303</v>
      </c>
      <c r="S38" s="56">
        <f t="shared" ref="S38:U38" si="87">S39</f>
        <v>140</v>
      </c>
      <c r="T38" s="60">
        <f t="shared" si="87"/>
        <v>146</v>
      </c>
      <c r="U38" s="56">
        <f t="shared" si="87"/>
        <v>94</v>
      </c>
      <c r="V38" s="62">
        <f t="shared" si="41"/>
        <v>14.7</v>
      </c>
      <c r="W38" s="55">
        <v>1261</v>
      </c>
      <c r="X38" s="56">
        <v>158</v>
      </c>
      <c r="Y38" s="60">
        <v>161</v>
      </c>
      <c r="Z38" s="56">
        <v>97</v>
      </c>
      <c r="AA38" s="62">
        <f t="shared" si="47"/>
        <v>17.600000000000001</v>
      </c>
      <c r="AB38" s="69"/>
      <c r="AC38" s="75" t="s">
        <v>41</v>
      </c>
      <c r="AD38" s="55">
        <f>AD39</f>
        <v>3503</v>
      </c>
      <c r="AE38" s="56">
        <f>AE39</f>
        <v>1776</v>
      </c>
      <c r="AF38" s="77">
        <f>AF39</f>
        <v>1727</v>
      </c>
      <c r="AG38" s="55">
        <f t="shared" ref="AG38" si="88">AG39</f>
        <v>756</v>
      </c>
      <c r="AH38" s="56">
        <f>AH39</f>
        <v>329</v>
      </c>
      <c r="AI38" s="77">
        <f>AI39</f>
        <v>427</v>
      </c>
      <c r="AJ38" s="78">
        <f t="shared" ref="AJ38" si="89">ROUND(AG38/AD38*100,1)</f>
        <v>21.6</v>
      </c>
      <c r="AK38" s="79">
        <f>ROUND(AH38/AE38*100,1)</f>
        <v>18.5</v>
      </c>
      <c r="AL38" s="80">
        <f t="shared" si="61"/>
        <v>24.7</v>
      </c>
      <c r="AM38" s="55">
        <f t="shared" ref="AM38:AR38" si="90">AM39</f>
        <v>3503</v>
      </c>
      <c r="AN38" s="76">
        <f t="shared" si="90"/>
        <v>1777</v>
      </c>
      <c r="AO38" s="77">
        <f t="shared" si="90"/>
        <v>1726</v>
      </c>
      <c r="AP38" s="55">
        <f t="shared" si="90"/>
        <v>608</v>
      </c>
      <c r="AQ38" s="56">
        <f t="shared" si="90"/>
        <v>277</v>
      </c>
      <c r="AR38" s="77">
        <f t="shared" si="90"/>
        <v>331</v>
      </c>
      <c r="AS38" s="78">
        <f>ROUND(AP38/AM38*100,1)</f>
        <v>17.399999999999999</v>
      </c>
      <c r="AT38" s="79">
        <f>ROUND(AQ38/AN38*100,1)</f>
        <v>15.6</v>
      </c>
      <c r="AU38" s="81">
        <f>ROUND(AR38/AO38*100,1)</f>
        <v>19.2</v>
      </c>
      <c r="AV38" s="69"/>
      <c r="AW38" s="75" t="s">
        <v>41</v>
      </c>
      <c r="AX38" s="55">
        <f>AX39</f>
        <v>2350</v>
      </c>
      <c r="AY38" s="56">
        <f>AY39</f>
        <v>415</v>
      </c>
      <c r="AZ38" s="60">
        <f>AZ39</f>
        <v>436</v>
      </c>
      <c r="BA38" s="56">
        <f>BA39</f>
        <v>235</v>
      </c>
      <c r="BB38" s="61">
        <f>ROUND((AY38+AZ38-BA38)/AX38*100,1)</f>
        <v>26.2</v>
      </c>
      <c r="BC38" s="55">
        <f>BC39</f>
        <v>1727</v>
      </c>
      <c r="BD38" s="56">
        <f>BD39</f>
        <v>229</v>
      </c>
      <c r="BE38" s="56">
        <f>BE39</f>
        <v>227</v>
      </c>
      <c r="BF38" s="82" t="str">
        <f>BF39</f>
        <v>-</v>
      </c>
      <c r="BG38" s="61">
        <f>ROUND((BD38+BE38-BF38)/BC38*100,1)</f>
        <v>26.4</v>
      </c>
    </row>
    <row r="39" spans="1:59" ht="36" customHeight="1" thickBot="1" x14ac:dyDescent="0.2">
      <c r="A39" s="149" t="s">
        <v>42</v>
      </c>
      <c r="B39" s="106">
        <v>5</v>
      </c>
      <c r="C39" s="146">
        <v>2</v>
      </c>
      <c r="D39" s="50">
        <v>3</v>
      </c>
      <c r="E39" s="106" t="s">
        <v>66</v>
      </c>
      <c r="F39" s="108" t="s">
        <v>68</v>
      </c>
      <c r="G39" s="115" t="s">
        <v>66</v>
      </c>
      <c r="H39" s="41" t="s">
        <v>66</v>
      </c>
      <c r="I39" s="41" t="s">
        <v>68</v>
      </c>
      <c r="J39" s="42" t="s">
        <v>66</v>
      </c>
      <c r="K39" s="107"/>
      <c r="L39" s="149" t="s">
        <v>42</v>
      </c>
      <c r="M39" s="43">
        <v>2564</v>
      </c>
      <c r="N39" s="108">
        <v>298</v>
      </c>
      <c r="O39" s="109">
        <v>307</v>
      </c>
      <c r="P39" s="108">
        <v>191</v>
      </c>
      <c r="Q39" s="111">
        <f t="shared" si="16"/>
        <v>16.100000000000001</v>
      </c>
      <c r="R39" s="43">
        <v>1303</v>
      </c>
      <c r="S39" s="108">
        <v>140</v>
      </c>
      <c r="T39" s="109">
        <v>146</v>
      </c>
      <c r="U39" s="108">
        <v>94</v>
      </c>
      <c r="V39" s="112">
        <f t="shared" si="41"/>
        <v>14.7</v>
      </c>
      <c r="W39" s="43">
        <v>1261</v>
      </c>
      <c r="X39" s="108">
        <v>158</v>
      </c>
      <c r="Y39" s="109">
        <v>161</v>
      </c>
      <c r="Z39" s="108">
        <v>97</v>
      </c>
      <c r="AA39" s="112">
        <f t="shared" si="47"/>
        <v>17.600000000000001</v>
      </c>
      <c r="AB39" s="113"/>
      <c r="AC39" s="149" t="s">
        <v>42</v>
      </c>
      <c r="AD39" s="106">
        <v>3503</v>
      </c>
      <c r="AE39" s="136">
        <v>1776</v>
      </c>
      <c r="AF39" s="50">
        <v>1727</v>
      </c>
      <c r="AG39" s="106">
        <v>756</v>
      </c>
      <c r="AH39" s="108">
        <v>329</v>
      </c>
      <c r="AI39" s="115">
        <v>427</v>
      </c>
      <c r="AJ39" s="138">
        <v>21.6</v>
      </c>
      <c r="AK39" s="139">
        <f t="shared" si="60"/>
        <v>18.5</v>
      </c>
      <c r="AL39" s="140">
        <f t="shared" si="61"/>
        <v>24.7</v>
      </c>
      <c r="AM39" s="137">
        <v>3503</v>
      </c>
      <c r="AN39" s="141">
        <v>1777</v>
      </c>
      <c r="AO39" s="50">
        <v>1726</v>
      </c>
      <c r="AP39" s="137">
        <v>608</v>
      </c>
      <c r="AQ39" s="147">
        <v>277</v>
      </c>
      <c r="AR39" s="148">
        <v>331</v>
      </c>
      <c r="AS39" s="138">
        <f t="shared" si="62"/>
        <v>17.399999999999999</v>
      </c>
      <c r="AT39" s="139">
        <f t="shared" si="62"/>
        <v>15.6</v>
      </c>
      <c r="AU39" s="142">
        <f t="shared" si="63"/>
        <v>19.2</v>
      </c>
      <c r="AV39" s="113"/>
      <c r="AW39" s="149" t="s">
        <v>42</v>
      </c>
      <c r="AX39" s="43">
        <v>2350</v>
      </c>
      <c r="AY39" s="108">
        <v>415</v>
      </c>
      <c r="AZ39" s="109">
        <v>436</v>
      </c>
      <c r="BA39" s="108">
        <v>235</v>
      </c>
      <c r="BB39" s="111">
        <f t="shared" si="64"/>
        <v>26.2</v>
      </c>
      <c r="BC39" s="43">
        <v>1727</v>
      </c>
      <c r="BD39" s="108">
        <v>229</v>
      </c>
      <c r="BE39" s="108">
        <v>227</v>
      </c>
      <c r="BF39" s="123" t="s">
        <v>66</v>
      </c>
      <c r="BG39" s="111">
        <f t="shared" si="52"/>
        <v>26.4</v>
      </c>
    </row>
    <row r="40" spans="1:59" ht="25.5" customHeight="1" x14ac:dyDescent="0.15">
      <c r="A40" s="187" t="s">
        <v>49</v>
      </c>
      <c r="B40" s="187"/>
      <c r="C40" s="187"/>
      <c r="D40" s="187"/>
      <c r="E40" s="187"/>
      <c r="F40" s="187"/>
      <c r="G40" s="187"/>
      <c r="H40" s="187"/>
      <c r="I40" s="187"/>
      <c r="J40" s="187"/>
      <c r="L40" s="150" t="s">
        <v>43</v>
      </c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C40" s="150" t="s">
        <v>49</v>
      </c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W40" s="150" t="s">
        <v>43</v>
      </c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</row>
    <row r="41" spans="1:59" ht="25.5" customHeight="1" x14ac:dyDescent="0.15">
      <c r="H41" s="8"/>
      <c r="I41" s="8"/>
      <c r="J41" s="8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</row>
    <row r="42" spans="1:59" ht="25.5" customHeight="1" x14ac:dyDescent="0.15">
      <c r="H42" s="8"/>
      <c r="I42" s="8"/>
      <c r="J42" s="8"/>
      <c r="L42" s="7"/>
      <c r="W42" s="7"/>
      <c r="Y42" s="7"/>
      <c r="Z42" s="7"/>
      <c r="AA42" s="11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</row>
    <row r="43" spans="1:59" ht="25.5" customHeight="1" x14ac:dyDescent="0.15">
      <c r="H43" s="8"/>
      <c r="I43" s="8"/>
      <c r="J43" s="8"/>
      <c r="L43" s="7"/>
      <c r="W43" s="7"/>
      <c r="Y43" s="7"/>
      <c r="Z43" s="7"/>
      <c r="AA43" s="11"/>
      <c r="AW43" s="7"/>
      <c r="BC43" s="7"/>
      <c r="BE43" s="7"/>
      <c r="BF43" s="7"/>
      <c r="BG43" s="10"/>
    </row>
    <row r="44" spans="1:59" ht="25.5" customHeight="1" x14ac:dyDescent="0.15">
      <c r="H44" s="8"/>
      <c r="I44" s="8"/>
      <c r="J44" s="8"/>
      <c r="L44" s="7"/>
      <c r="W44" s="7"/>
      <c r="Y44" s="7"/>
      <c r="Z44" s="7"/>
      <c r="AA44" s="11"/>
      <c r="AW44" s="7"/>
      <c r="BC44" s="7"/>
      <c r="BE44" s="7"/>
      <c r="BF44" s="7"/>
      <c r="BG44" s="10"/>
    </row>
    <row r="45" spans="1:59" ht="25.5" customHeight="1" x14ac:dyDescent="0.15">
      <c r="H45" s="8"/>
      <c r="I45" s="8"/>
      <c r="J45" s="8"/>
      <c r="L45" s="7"/>
      <c r="W45" s="7"/>
      <c r="Y45" s="7"/>
      <c r="Z45" s="7"/>
      <c r="AA45" s="11"/>
      <c r="AW45" s="7"/>
      <c r="BC45" s="7"/>
      <c r="BE45" s="7"/>
      <c r="BF45" s="7"/>
      <c r="BG45" s="10"/>
    </row>
    <row r="46" spans="1:59" ht="25.5" customHeight="1" x14ac:dyDescent="0.15">
      <c r="H46" s="8"/>
      <c r="I46" s="8"/>
      <c r="J46" s="8"/>
      <c r="L46" s="7"/>
      <c r="W46" s="7"/>
      <c r="Y46" s="7"/>
      <c r="Z46" s="7"/>
      <c r="AA46" s="11"/>
      <c r="AW46" s="7"/>
      <c r="BC46" s="7"/>
      <c r="BE46" s="7"/>
      <c r="BF46" s="7"/>
      <c r="BG46" s="10"/>
    </row>
    <row r="47" spans="1:59" ht="25.5" customHeight="1" x14ac:dyDescent="0.15">
      <c r="H47" s="8"/>
      <c r="I47" s="8"/>
      <c r="J47" s="8"/>
      <c r="L47" s="7"/>
      <c r="W47" s="7"/>
      <c r="Y47" s="7"/>
      <c r="Z47" s="7"/>
      <c r="AA47" s="11"/>
      <c r="AW47" s="7"/>
      <c r="BC47" s="7"/>
      <c r="BE47" s="7"/>
      <c r="BF47" s="7"/>
      <c r="BG47" s="10"/>
    </row>
    <row r="48" spans="1:59" ht="25.5" customHeight="1" x14ac:dyDescent="0.15">
      <c r="W48" s="7"/>
      <c r="Y48" s="7"/>
      <c r="Z48" s="7"/>
      <c r="AA48" s="11"/>
      <c r="BC48" s="7"/>
      <c r="BE48" s="7"/>
      <c r="BF48" s="7"/>
      <c r="BG48" s="10"/>
    </row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</sheetData>
  <mergeCells count="47">
    <mergeCell ref="AW42:BG42"/>
    <mergeCell ref="AW41:BG41"/>
    <mergeCell ref="A40:J40"/>
    <mergeCell ref="AS4:AU4"/>
    <mergeCell ref="AD4:AF4"/>
    <mergeCell ref="AC3:AC5"/>
    <mergeCell ref="AM3:AU3"/>
    <mergeCell ref="AG4:AI4"/>
    <mergeCell ref="AJ4:AL4"/>
    <mergeCell ref="AM4:AO4"/>
    <mergeCell ref="AP4:AR4"/>
    <mergeCell ref="AW40:BG40"/>
    <mergeCell ref="AW3:AW5"/>
    <mergeCell ref="AX3:BB3"/>
    <mergeCell ref="BC3:BG3"/>
    <mergeCell ref="N5:O5"/>
    <mergeCell ref="BB4:BB5"/>
    <mergeCell ref="BC4:BG4"/>
    <mergeCell ref="AX4:AX5"/>
    <mergeCell ref="A3:A5"/>
    <mergeCell ref="B3:J3"/>
    <mergeCell ref="B4:D4"/>
    <mergeCell ref="E4:G4"/>
    <mergeCell ref="H4:J4"/>
    <mergeCell ref="W3:AA3"/>
    <mergeCell ref="R4:R5"/>
    <mergeCell ref="W4:W5"/>
    <mergeCell ref="M3:Q3"/>
    <mergeCell ref="AZ4:AZ5"/>
    <mergeCell ref="BA4:BA5"/>
    <mergeCell ref="AD3:AL3"/>
    <mergeCell ref="AC40:AQ40"/>
    <mergeCell ref="L41:AA41"/>
    <mergeCell ref="AC41:AQ41"/>
    <mergeCell ref="AY4:AY5"/>
    <mergeCell ref="P4:P5"/>
    <mergeCell ref="Q4:Q5"/>
    <mergeCell ref="S5:T5"/>
    <mergeCell ref="X5:Y5"/>
    <mergeCell ref="L40:AA40"/>
    <mergeCell ref="U4:U5"/>
    <mergeCell ref="V4:V5"/>
    <mergeCell ref="Z4:Z5"/>
    <mergeCell ref="AA4:AA5"/>
    <mergeCell ref="L3:L5"/>
    <mergeCell ref="R3:V3"/>
    <mergeCell ref="M4:M5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6" orientation="landscape" r:id="rId1"/>
  <headerFooter alignWithMargins="0"/>
  <colBreaks count="3" manualBreakCount="3">
    <brk id="10" max="40" man="1"/>
    <brk id="27" max="40" man="1"/>
    <brk id="4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2022-03-15T08:11:33Z</cp:lastPrinted>
  <dcterms:created xsi:type="dcterms:W3CDTF">2017-11-30T06:38:28Z</dcterms:created>
  <dcterms:modified xsi:type="dcterms:W3CDTF">2022-03-15T08:11:36Z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