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0" windowWidth="14940" windowHeight="8265" activeTab="0"/>
  </bookViews>
  <sheets>
    <sheet name="6-7 " sheetId="1" r:id="rId1"/>
  </sheets>
  <externalReferences>
    <externalReference r:id="rId4"/>
    <externalReference r:id="rId5"/>
  </externalReferences>
  <definedNames>
    <definedName name="_xlnm.Print_Area" localSheetId="0">'6-7 '!$A$1:$E$45</definedName>
  </definedNames>
  <calcPr fullCalcOnLoad="1"/>
</workbook>
</file>

<file path=xl/sharedStrings.xml><?xml version="1.0" encoding="utf-8"?>
<sst xmlns="http://schemas.openxmlformats.org/spreadsheetml/2006/main" count="48" uniqueCount="46">
  <si>
    <t>藤津郡</t>
  </si>
  <si>
    <t>白石町</t>
  </si>
  <si>
    <t>江北町</t>
  </si>
  <si>
    <t>大町町</t>
  </si>
  <si>
    <t>杵島郡</t>
  </si>
  <si>
    <t>有田町</t>
  </si>
  <si>
    <t>西松浦郡</t>
  </si>
  <si>
    <t>玄海町</t>
  </si>
  <si>
    <t>東松浦郡</t>
  </si>
  <si>
    <t>基山町</t>
  </si>
  <si>
    <t>三養基郡</t>
  </si>
  <si>
    <t>神埼郡</t>
  </si>
  <si>
    <t>鹿島市</t>
  </si>
  <si>
    <t>武雄市</t>
  </si>
  <si>
    <t>伊万里市</t>
  </si>
  <si>
    <t>多久市</t>
  </si>
  <si>
    <t>鳥栖市</t>
  </si>
  <si>
    <t>唐津市</t>
  </si>
  <si>
    <t>佐賀市</t>
  </si>
  <si>
    <t>郡部</t>
  </si>
  <si>
    <t>市部</t>
  </si>
  <si>
    <t xml:space="preserve">    　計は、四捨五入のため一致しない場合がある。</t>
  </si>
  <si>
    <t>資料：佐賀県農業再生協議会（地域協議会報告とりまとめ）</t>
  </si>
  <si>
    <t>太良町</t>
  </si>
  <si>
    <t>みやき町</t>
  </si>
  <si>
    <t>上峰町</t>
  </si>
  <si>
    <t>吉野ヶ里町</t>
  </si>
  <si>
    <t>神埼市</t>
  </si>
  <si>
    <t>嬉野市</t>
  </si>
  <si>
    <t>小城市</t>
  </si>
  <si>
    <t>面積換算値</t>
  </si>
  <si>
    <t>差し引き面積</t>
  </si>
  <si>
    <t>平成26年3月末現在</t>
  </si>
  <si>
    <t>年　  度</t>
  </si>
  <si>
    <t>平成25年産米市町別
生産数量目標</t>
  </si>
  <si>
    <t>主食用米
作付面積</t>
  </si>
  <si>
    <t>市    町</t>
  </si>
  <si>
    <t>(A)</t>
  </si>
  <si>
    <t>（B）</t>
  </si>
  <si>
    <t>（A－B）</t>
  </si>
  <si>
    <t>ｔ</t>
  </si>
  <si>
    <t>ha</t>
  </si>
  <si>
    <t>平成25年度</t>
  </si>
  <si>
    <t>（注）生産数量目標、面積換算値は地域間調整後の数値。</t>
  </si>
  <si>
    <t xml:space="preserve">    　主食用米作付面積は、水稲作付面積から新規需要米や加工用米等の非主食用米の作付面積を除いた面積。</t>
  </si>
  <si>
    <r>
      <t>6-7　米の需給調整の取組状況　</t>
    </r>
    <r>
      <rPr>
        <sz val="12"/>
        <rFont val="ＭＳ 明朝"/>
        <family val="1"/>
      </rPr>
      <t>－市町－　（平成25年度）</t>
    </r>
  </si>
</sst>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0.0"/>
    <numFmt numFmtId="178" formatCode="#\ ###\ ##0"/>
    <numFmt numFmtId="179" formatCode="#\ ###\ ###.0"/>
    <numFmt numFmtId="180" formatCode="\(#\ ###\ ###\)"/>
    <numFmt numFmtId="181" formatCode="#\ ###"/>
    <numFmt numFmtId="182" formatCode="\(\ #\ ###\ ###\)"/>
    <numFmt numFmtId="183" formatCode="###\ ##0"/>
    <numFmt numFmtId="184" formatCode="###\ ##0\ ;&quot;△&quot;\ ###\ ##0\ "/>
    <numFmt numFmtId="185" formatCode="0;&quot;△ &quot;0"/>
    <numFmt numFmtId="186" formatCode="#\ ##0.0"/>
    <numFmt numFmtId="187" formatCode="#\ ##0"/>
    <numFmt numFmtId="188" formatCode="0.0_ "/>
    <numFmt numFmtId="189" formatCode="#\ ##0\ "/>
    <numFmt numFmtId="190" formatCode="#\ ##0.0&quot; &quot;"/>
    <numFmt numFmtId="191" formatCode="#\ ##0.00&quot; &quot;"/>
    <numFmt numFmtId="192" formatCode="#\ ##0&quot; &quot;"/>
    <numFmt numFmtId="193" formatCode=".\ ##0;0000000000000000000000000000000000000000000000000000000000000000000000000000000000000000000000000000000000"/>
    <numFmt numFmtId="194" formatCode="\x\ "/>
    <numFmt numFmtId="195" formatCode="&quot;r&quot;\ #\ ###\ ###"/>
    <numFmt numFmtId="196" formatCode="&quot;r&quot;#\ ###\ ###"/>
    <numFmt numFmtId="197" formatCode="#\ ###\ ###\ "/>
    <numFmt numFmtId="198" formatCode="#,##0_ "/>
    <numFmt numFmtId="199" formatCode="###\ ###\ ##0.000"/>
    <numFmt numFmtId="200" formatCode="####\ ###\ ##0"/>
    <numFmt numFmtId="201" formatCode="#,##0.000;[Red]\-#,##0.000"/>
    <numFmt numFmtId="202" formatCode="#\ ###\ ###\ ##0.000"/>
    <numFmt numFmtId="203" formatCode="0.0%"/>
    <numFmt numFmtId="204" formatCode="0.000%"/>
    <numFmt numFmtId="205" formatCode="0.0_);[Red]\(0.0\)"/>
    <numFmt numFmtId="206" formatCode="0.000_);[Red]\(0.000\)"/>
    <numFmt numFmtId="207" formatCode="#.0\ ###\ ###"/>
    <numFmt numFmtId="208" formatCode="###.0\ ##0"/>
    <numFmt numFmtId="209" formatCode="###.\ ##0"/>
    <numFmt numFmtId="210" formatCode="####.\ ##0"/>
    <numFmt numFmtId="211" formatCode="#####.\ ##0"/>
    <numFmt numFmtId="212" formatCode="&quot;r&quot;#\ ###\ ###.0"/>
    <numFmt numFmtId="213" formatCode="#,##0.000_ "/>
    <numFmt numFmtId="214" formatCode="##\ ###\ ###\ ##0.000"/>
    <numFmt numFmtId="215" formatCode="###\ ###\ ###\ ##0.000"/>
    <numFmt numFmtId="216" formatCode="####\ ###\ ###\ ##0.000"/>
    <numFmt numFmtId="217" formatCode="#####\ ###\ ###\ ##0.000"/>
    <numFmt numFmtId="218" formatCode="&quot;…&quot;\ "/>
    <numFmt numFmtId="219" formatCode="\-\ "/>
    <numFmt numFmtId="220" formatCode="\-"/>
    <numFmt numFmtId="221" formatCode="#,##0_);[Red]\(#,##0\)"/>
    <numFmt numFmtId="222" formatCode="0_);[Red]\(0\)"/>
    <numFmt numFmtId="223" formatCode="&quot;Yes&quot;;&quot;Yes&quot;;&quot;No&quot;"/>
    <numFmt numFmtId="224" formatCode="&quot;True&quot;;&quot;True&quot;;&quot;False&quot;"/>
    <numFmt numFmtId="225" formatCode="&quot;On&quot;;&quot;On&quot;;&quot;Off&quot;"/>
    <numFmt numFmtId="226" formatCode="[$€-2]\ #,##0.00_);[Red]\([$€-2]\ #,##0.00\)"/>
    <numFmt numFmtId="227" formatCode="#,##0.0;[Red]\-#,##0.0"/>
    <numFmt numFmtId="228" formatCode="[&lt;=999]000;[&lt;=9999]000\-00;000\-0000"/>
  </numFmts>
  <fonts count="46">
    <font>
      <sz val="11"/>
      <name val="ＭＳ Ｐゴシック"/>
      <family val="3"/>
    </font>
    <font>
      <u val="single"/>
      <sz val="10"/>
      <color indexed="12"/>
      <name val="ＭＳ 明朝"/>
      <family val="1"/>
    </font>
    <font>
      <sz val="10"/>
      <name val="ＭＳ 明朝"/>
      <family val="1"/>
    </font>
    <font>
      <u val="single"/>
      <sz val="9.9"/>
      <color indexed="36"/>
      <name val="ＭＳ Ｐゴシック"/>
      <family val="3"/>
    </font>
    <font>
      <sz val="6"/>
      <name val="ＭＳ Ｐ明朝"/>
      <family val="1"/>
    </font>
    <font>
      <sz val="14"/>
      <name val="ＭＳ 明朝"/>
      <family val="1"/>
    </font>
    <font>
      <sz val="9"/>
      <name val="ＭＳ 明朝"/>
      <family val="1"/>
    </font>
    <font>
      <sz val="8"/>
      <name val="ＭＳ 明朝"/>
      <family val="1"/>
    </font>
    <font>
      <sz val="9"/>
      <name val="ＭＳ ゴシック"/>
      <family val="3"/>
    </font>
    <font>
      <sz val="12"/>
      <name val="ＭＳ 明朝"/>
      <family val="1"/>
    </font>
    <font>
      <sz val="6"/>
      <name val="ＭＳ Ｐゴシック"/>
      <family val="3"/>
    </font>
    <font>
      <sz val="9"/>
      <name val="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style="thin"/>
      <top style="thin"/>
      <bottom>
        <color indexed="63"/>
      </bottom>
    </border>
    <border>
      <left>
        <color indexed="63"/>
      </left>
      <right style="thin"/>
      <top style="medium"/>
      <bottom style="thin"/>
    </border>
    <border>
      <left>
        <color indexed="63"/>
      </left>
      <right style="thin"/>
      <top style="medium"/>
      <bottom>
        <color indexed="63"/>
      </bottom>
    </border>
    <border>
      <left style="thin"/>
      <right>
        <color indexed="63"/>
      </right>
      <top style="medium"/>
      <bottom>
        <color indexed="63"/>
      </bottom>
    </border>
    <border>
      <left style="thin"/>
      <right>
        <color indexed="63"/>
      </right>
      <top>
        <color indexed="63"/>
      </top>
      <bottom>
        <color indexed="63"/>
      </bottom>
    </border>
    <border>
      <left style="thin"/>
      <right style="thin"/>
      <top style="medium"/>
      <bottom>
        <color indexed="63"/>
      </bottom>
    </border>
    <border>
      <left>
        <color indexed="63"/>
      </left>
      <right style="thin"/>
      <top>
        <color indexed="63"/>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29"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vertical="center"/>
      <protection/>
    </xf>
    <xf numFmtId="0" fontId="2" fillId="0" borderId="0">
      <alignment/>
      <protection/>
    </xf>
    <xf numFmtId="0" fontId="3" fillId="0" borderId="0" applyNumberFormat="0" applyFill="0" applyBorder="0" applyAlignment="0" applyProtection="0"/>
    <xf numFmtId="0" fontId="45" fillId="32" borderId="0" applyNumberFormat="0" applyBorder="0" applyAlignment="0" applyProtection="0"/>
  </cellStyleXfs>
  <cellXfs count="53">
    <xf numFmtId="0" fontId="0" fillId="0" borderId="0" xfId="0" applyAlignment="1">
      <alignment/>
    </xf>
    <xf numFmtId="0" fontId="7" fillId="0" borderId="0" xfId="65" applyFont="1" applyFill="1">
      <alignment/>
      <protection/>
    </xf>
    <xf numFmtId="199" fontId="7" fillId="0" borderId="0" xfId="65" applyNumberFormat="1" applyFont="1" applyFill="1">
      <alignment/>
      <protection/>
    </xf>
    <xf numFmtId="0" fontId="7" fillId="0" borderId="0" xfId="65" applyFont="1" applyFill="1" applyBorder="1" applyAlignment="1">
      <alignment vertical="center"/>
      <protection/>
    </xf>
    <xf numFmtId="0" fontId="7" fillId="0" borderId="0" xfId="65" applyFont="1" applyFill="1" applyAlignment="1">
      <alignment vertical="center"/>
      <protection/>
    </xf>
    <xf numFmtId="0" fontId="6" fillId="0" borderId="0" xfId="65" applyFont="1" applyFill="1" applyBorder="1" applyAlignment="1">
      <alignment vertical="center"/>
      <protection/>
    </xf>
    <xf numFmtId="0" fontId="6" fillId="0" borderId="0" xfId="65" applyFont="1" applyFill="1" applyAlignment="1">
      <alignment vertical="center"/>
      <protection/>
    </xf>
    <xf numFmtId="200" fontId="6" fillId="0" borderId="0" xfId="65" applyNumberFormat="1" applyFont="1" applyFill="1" applyAlignment="1">
      <alignment vertical="center"/>
      <protection/>
    </xf>
    <xf numFmtId="221" fontId="6" fillId="0" borderId="10" xfId="65" applyNumberFormat="1" applyFont="1" applyFill="1" applyBorder="1" applyAlignment="1">
      <alignment/>
      <protection/>
    </xf>
    <xf numFmtId="176" fontId="6" fillId="0" borderId="10" xfId="0" applyNumberFormat="1" applyFont="1" applyFill="1" applyBorder="1" applyAlignment="1">
      <alignment horizontal="right"/>
    </xf>
    <xf numFmtId="176" fontId="6" fillId="0" borderId="11" xfId="0" applyNumberFormat="1" applyFont="1" applyFill="1" applyBorder="1" applyAlignment="1">
      <alignment horizontal="right"/>
    </xf>
    <xf numFmtId="0" fontId="6" fillId="0" borderId="12" xfId="65" applyFont="1" applyFill="1" applyBorder="1" applyAlignment="1">
      <alignment horizontal="distributed"/>
      <protection/>
    </xf>
    <xf numFmtId="0" fontId="8" fillId="0" borderId="0" xfId="65" applyFont="1" applyFill="1" applyAlignment="1">
      <alignment vertical="center"/>
      <protection/>
    </xf>
    <xf numFmtId="200" fontId="8" fillId="0" borderId="0" xfId="65" applyNumberFormat="1" applyFont="1" applyFill="1" applyAlignment="1">
      <alignment vertical="center"/>
      <protection/>
    </xf>
    <xf numFmtId="221" fontId="8" fillId="0" borderId="0" xfId="65" applyNumberFormat="1" applyFont="1" applyFill="1" applyAlignment="1">
      <alignment/>
      <protection/>
    </xf>
    <xf numFmtId="176" fontId="8" fillId="0" borderId="0" xfId="0" applyNumberFormat="1" applyFont="1" applyFill="1" applyBorder="1" applyAlignment="1">
      <alignment horizontal="right"/>
    </xf>
    <xf numFmtId="0" fontId="8" fillId="0" borderId="13" xfId="65" applyFont="1" applyFill="1" applyBorder="1" applyAlignment="1">
      <alignment horizontal="distributed"/>
      <protection/>
    </xf>
    <xf numFmtId="176" fontId="6" fillId="0" borderId="0" xfId="0" applyNumberFormat="1" applyFont="1" applyFill="1" applyBorder="1" applyAlignment="1">
      <alignment horizontal="right"/>
    </xf>
    <xf numFmtId="0" fontId="6" fillId="0" borderId="13" xfId="65" applyFont="1" applyFill="1" applyBorder="1" applyAlignment="1">
      <alignment horizontal="distributed"/>
      <protection/>
    </xf>
    <xf numFmtId="221" fontId="6" fillId="0" borderId="0" xfId="65" applyNumberFormat="1" applyFont="1" applyFill="1" applyAlignment="1">
      <alignment/>
      <protection/>
    </xf>
    <xf numFmtId="0" fontId="6" fillId="0" borderId="0" xfId="65" applyFont="1" applyFill="1">
      <alignment/>
      <protection/>
    </xf>
    <xf numFmtId="221" fontId="11" fillId="0" borderId="0" xfId="0" applyNumberFormat="1" applyFont="1" applyFill="1" applyBorder="1" applyAlignment="1">
      <alignment horizontal="center"/>
    </xf>
    <xf numFmtId="176" fontId="11" fillId="0" borderId="0" xfId="0" applyNumberFormat="1" applyFont="1" applyFill="1" applyBorder="1" applyAlignment="1">
      <alignment horizontal="center"/>
    </xf>
    <xf numFmtId="0" fontId="6" fillId="0" borderId="13" xfId="65" applyFont="1" applyFill="1" applyBorder="1" applyAlignment="1">
      <alignment/>
      <protection/>
    </xf>
    <xf numFmtId="0" fontId="8" fillId="0" borderId="0" xfId="65" applyFont="1" applyFill="1">
      <alignment/>
      <protection/>
    </xf>
    <xf numFmtId="200" fontId="8" fillId="0" borderId="0" xfId="65" applyNumberFormat="1" applyFont="1" applyFill="1">
      <alignment/>
      <protection/>
    </xf>
    <xf numFmtId="221" fontId="8" fillId="0" borderId="0" xfId="0" applyNumberFormat="1" applyFont="1" applyFill="1" applyBorder="1" applyAlignment="1">
      <alignment horizontal="right"/>
    </xf>
    <xf numFmtId="0" fontId="8" fillId="0" borderId="13" xfId="65" applyFont="1" applyFill="1" applyBorder="1" applyAlignment="1">
      <alignment horizontal="center"/>
      <protection/>
    </xf>
    <xf numFmtId="0" fontId="6" fillId="0" borderId="0" xfId="65" applyFont="1" applyFill="1" applyBorder="1" applyAlignment="1">
      <alignment horizontal="right" vertical="center"/>
      <protection/>
    </xf>
    <xf numFmtId="0" fontId="6" fillId="0" borderId="0" xfId="65" applyFont="1" applyFill="1" applyBorder="1" applyAlignment="1">
      <alignment horizontal="right"/>
      <protection/>
    </xf>
    <xf numFmtId="0" fontId="6" fillId="0" borderId="13" xfId="65" applyFont="1" applyFill="1" applyBorder="1" applyAlignment="1">
      <alignment horizontal="distributed" vertical="top"/>
      <protection/>
    </xf>
    <xf numFmtId="0" fontId="2" fillId="0" borderId="14" xfId="65" applyFont="1" applyFill="1" applyBorder="1" applyAlignment="1">
      <alignment horizontal="center" vertical="center"/>
      <protection/>
    </xf>
    <xf numFmtId="0" fontId="2" fillId="0" borderId="15" xfId="65" applyFont="1" applyFill="1" applyBorder="1" applyAlignment="1">
      <alignment horizontal="center" vertical="center"/>
      <protection/>
    </xf>
    <xf numFmtId="0" fontId="6" fillId="0" borderId="16" xfId="65" applyFont="1" applyFill="1" applyBorder="1" applyAlignment="1">
      <alignment horizontal="center" vertical="center"/>
      <protection/>
    </xf>
    <xf numFmtId="0" fontId="6" fillId="0" borderId="17" xfId="65" applyFont="1" applyFill="1" applyBorder="1" applyAlignment="1">
      <alignment horizontal="center" vertical="center"/>
      <protection/>
    </xf>
    <xf numFmtId="0" fontId="6" fillId="0" borderId="18" xfId="65" applyFont="1" applyFill="1" applyBorder="1" applyAlignment="1">
      <alignment horizontal="center" vertical="center"/>
      <protection/>
    </xf>
    <xf numFmtId="0" fontId="6" fillId="0" borderId="19" xfId="65" applyFont="1" applyFill="1" applyBorder="1" applyAlignment="1">
      <alignment horizontal="center" vertical="center" wrapText="1"/>
      <protection/>
    </xf>
    <xf numFmtId="0" fontId="6" fillId="0" borderId="0" xfId="65" applyFont="1" applyFill="1" applyAlignment="1">
      <alignment horizontal="right"/>
      <protection/>
    </xf>
    <xf numFmtId="0" fontId="7" fillId="0" borderId="0" xfId="65" applyFont="1" applyFill="1" applyAlignment="1">
      <alignment horizontal="centerContinuous"/>
      <protection/>
    </xf>
    <xf numFmtId="0" fontId="5" fillId="0" borderId="0" xfId="65" applyFont="1" applyFill="1" applyAlignment="1">
      <alignment horizontal="centerContinuous"/>
      <protection/>
    </xf>
    <xf numFmtId="176" fontId="8" fillId="0" borderId="0" xfId="0" applyNumberFormat="1" applyFont="1" applyFill="1" applyBorder="1" applyAlignment="1">
      <alignment/>
    </xf>
    <xf numFmtId="221" fontId="8" fillId="0" borderId="0" xfId="0" applyNumberFormat="1" applyFont="1" applyFill="1" applyBorder="1" applyAlignment="1">
      <alignment/>
    </xf>
    <xf numFmtId="0" fontId="2" fillId="0" borderId="20" xfId="65" applyFont="1" applyFill="1" applyBorder="1" applyAlignment="1">
      <alignment horizontal="center"/>
      <protection/>
    </xf>
    <xf numFmtId="0" fontId="2" fillId="0" borderId="13" xfId="65" applyFont="1" applyFill="1" applyBorder="1" applyAlignment="1">
      <alignment horizontal="center"/>
      <protection/>
    </xf>
    <xf numFmtId="0" fontId="6" fillId="0" borderId="21" xfId="65" applyFont="1" applyFill="1" applyBorder="1" applyAlignment="1">
      <alignment horizontal="center" vertical="center" wrapText="1"/>
      <protection/>
    </xf>
    <xf numFmtId="0" fontId="6" fillId="0" borderId="22" xfId="65" applyFont="1" applyFill="1" applyBorder="1" applyAlignment="1">
      <alignment horizontal="center" vertical="center" wrapText="1"/>
      <protection/>
    </xf>
    <xf numFmtId="0" fontId="6" fillId="0" borderId="16" xfId="65" applyFont="1" applyFill="1" applyBorder="1" applyAlignment="1">
      <alignment horizontal="center" vertical="center" wrapText="1"/>
      <protection/>
    </xf>
    <xf numFmtId="0" fontId="2" fillId="0" borderId="23" xfId="65" applyFont="1" applyFill="1" applyBorder="1" applyAlignment="1">
      <alignment horizontal="center" vertical="center" wrapText="1"/>
      <protection/>
    </xf>
    <xf numFmtId="0" fontId="2" fillId="0" borderId="17" xfId="65" applyFont="1" applyFill="1" applyBorder="1" applyAlignment="1">
      <alignment horizontal="center" vertical="center"/>
      <protection/>
    </xf>
    <xf numFmtId="0" fontId="2" fillId="0" borderId="21" xfId="65" applyFont="1" applyFill="1" applyBorder="1" applyAlignment="1">
      <alignment horizontal="center" vertical="center"/>
      <protection/>
    </xf>
    <xf numFmtId="0" fontId="2" fillId="0" borderId="22" xfId="65" applyFont="1" applyFill="1" applyBorder="1" applyAlignment="1">
      <alignment horizontal="center" vertical="center"/>
      <protection/>
    </xf>
    <xf numFmtId="0" fontId="2" fillId="0" borderId="13" xfId="65" applyFont="1" applyFill="1" applyBorder="1" applyAlignment="1">
      <alignment horizontal="center" vertical="top"/>
      <protection/>
    </xf>
    <xf numFmtId="0" fontId="2" fillId="0" borderId="24" xfId="65" applyFont="1" applyFill="1" applyBorder="1" applyAlignment="1">
      <alignment horizontal="center" vertical="top"/>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_1007 農業(39～46）"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dh10110891\f\&#12414;&#12388;&#12418;&#12392;\&#24341;&#12365;&#32153;&#12366;&#26360;\&#32113;&#35336;&#24180;&#37969;\&#24179;&#25104;25&#24180;&#29256;\&#24179;&#25104;25&#24180;&#29256;\H25&#24180;&#29256;&#21407;&#31295;\H25&#24180;&#29256;&#30476;&#38306;&#20418;\&#36786;&#29987;&#35506;\&#20462;&#27491;&#24460;6&#22238;&#3157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dh10110305\g\10&#27700;&#30000;&#36786;&#26989;&#25512;&#36914;&#25285;&#24403;\&#9679;&#21476;&#36032;&#12487;&#12540;&#12479;&#9679;\&#24179;&#25104;&#65298;&#65301;&#24180;&#24230;\30%20H25&#31859;&#12398;&#29983;&#29987;&#35519;&#25972;\61%20H25&#21454;&#31339;&#27573;&#38542;&#22577;&#21578;\H25&#21454;&#31339;&#27573;&#38542;&#22577;&#21578;&#38598;&#35336;&#19968;&#3523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6-7 入力用"/>
      <sheetName val="H246-7 "/>
      <sheetName val="【参考】収穫段階報告"/>
    </sheetNames>
    <sheetDataSet>
      <sheetData sheetId="2">
        <row r="8">
          <cell r="L8">
            <v>13374.661</v>
          </cell>
        </row>
        <row r="9">
          <cell r="L9">
            <v>1953.883</v>
          </cell>
        </row>
        <row r="10">
          <cell r="L10">
            <v>8441.981</v>
          </cell>
        </row>
        <row r="11">
          <cell r="L11">
            <v>3650.024</v>
          </cell>
        </row>
        <row r="12">
          <cell r="L12">
            <v>2813.57188</v>
          </cell>
        </row>
        <row r="13">
          <cell r="L13">
            <v>2207.531</v>
          </cell>
        </row>
        <row r="14">
          <cell r="L14">
            <v>2145.781</v>
          </cell>
        </row>
        <row r="15">
          <cell r="L15">
            <v>10918</v>
          </cell>
        </row>
        <row r="16">
          <cell r="L16">
            <v>2682</v>
          </cell>
        </row>
        <row r="17">
          <cell r="L17">
            <v>693.56712</v>
          </cell>
        </row>
        <row r="18">
          <cell r="L18">
            <v>2903</v>
          </cell>
        </row>
        <row r="19">
          <cell r="L19">
            <v>10902.527</v>
          </cell>
        </row>
        <row r="20">
          <cell r="L20">
            <v>3914</v>
          </cell>
        </row>
        <row r="21">
          <cell r="L21">
            <v>812</v>
          </cell>
        </row>
        <row r="22">
          <cell r="L22">
            <v>6472</v>
          </cell>
        </row>
        <row r="23">
          <cell r="L23">
            <v>1473</v>
          </cell>
        </row>
        <row r="25">
          <cell r="L25">
            <v>8198.512</v>
          </cell>
        </row>
        <row r="26">
          <cell r="L26">
            <v>1799</v>
          </cell>
        </row>
        <row r="27">
          <cell r="L27">
            <v>8069</v>
          </cell>
        </row>
        <row r="29">
          <cell r="L29">
            <v>18100.961</v>
          </cell>
        </row>
        <row r="30">
          <cell r="L30">
            <v>4719.778</v>
          </cell>
        </row>
        <row r="31">
          <cell r="L31">
            <v>1251.8</v>
          </cell>
        </row>
        <row r="32">
          <cell r="L32">
            <v>4430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集計一覧（収穫段階）"/>
      <sheetName val="【参考】佐賀市内８協議会"/>
      <sheetName val="集計一覧（作付段階）"/>
      <sheetName val="集計一覧（配分段階報告）"/>
    </sheetNames>
    <sheetDataSet>
      <sheetData sheetId="0">
        <row r="18">
          <cell r="L18">
            <v>5647860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sheetPr>
  <dimension ref="A1:G46"/>
  <sheetViews>
    <sheetView showGridLines="0" tabSelected="1" zoomScalePageLayoutView="0" workbookViewId="0" topLeftCell="A1">
      <selection activeCell="A1" sqref="A1"/>
    </sheetView>
  </sheetViews>
  <sheetFormatPr defaultColWidth="7.75390625" defaultRowHeight="13.5"/>
  <cols>
    <col min="1" max="1" width="13.50390625" style="1" customWidth="1"/>
    <col min="2" max="2" width="15.625" style="1" customWidth="1"/>
    <col min="3" max="5" width="14.625" style="1" customWidth="1"/>
    <col min="6" max="7" width="3.50390625" style="1" customWidth="1"/>
    <col min="8" max="16384" width="7.75390625" style="1" customWidth="1"/>
  </cols>
  <sheetData>
    <row r="1" spans="1:5" ht="18.75" customHeight="1">
      <c r="A1" s="39" t="s">
        <v>45</v>
      </c>
      <c r="B1" s="38"/>
      <c r="C1" s="38"/>
      <c r="D1" s="38"/>
      <c r="E1" s="38"/>
    </row>
    <row r="2" ht="11.25" customHeight="1"/>
    <row r="3" spans="1:5" ht="12.75" customHeight="1" thickBot="1">
      <c r="A3" s="20" t="s">
        <v>32</v>
      </c>
      <c r="E3" s="37"/>
    </row>
    <row r="4" spans="1:5" s="20" customFormat="1" ht="15" customHeight="1">
      <c r="A4" s="42" t="s">
        <v>33</v>
      </c>
      <c r="B4" s="44" t="s">
        <v>34</v>
      </c>
      <c r="C4" s="36"/>
      <c r="D4" s="47" t="s">
        <v>35</v>
      </c>
      <c r="E4" s="49" t="s">
        <v>31</v>
      </c>
    </row>
    <row r="5" spans="1:5" s="20" customFormat="1" ht="12" customHeight="1">
      <c r="A5" s="43"/>
      <c r="B5" s="45"/>
      <c r="C5" s="35"/>
      <c r="D5" s="48"/>
      <c r="E5" s="50"/>
    </row>
    <row r="6" spans="1:5" s="20" customFormat="1" ht="12" customHeight="1">
      <c r="A6" s="51" t="s">
        <v>36</v>
      </c>
      <c r="B6" s="45"/>
      <c r="C6" s="34" t="s">
        <v>30</v>
      </c>
      <c r="D6" s="48"/>
      <c r="E6" s="50"/>
    </row>
    <row r="7" spans="1:5" s="20" customFormat="1" ht="12" customHeight="1">
      <c r="A7" s="52"/>
      <c r="B7" s="46"/>
      <c r="C7" s="33" t="s">
        <v>37</v>
      </c>
      <c r="D7" s="32" t="s">
        <v>38</v>
      </c>
      <c r="E7" s="31" t="s">
        <v>39</v>
      </c>
    </row>
    <row r="8" spans="1:5" s="20" customFormat="1" ht="12.75" customHeight="1">
      <c r="A8" s="30"/>
      <c r="B8" s="29" t="s">
        <v>40</v>
      </c>
      <c r="C8" s="29" t="s">
        <v>41</v>
      </c>
      <c r="D8" s="28" t="s">
        <v>41</v>
      </c>
      <c r="E8" s="28" t="s">
        <v>41</v>
      </c>
    </row>
    <row r="9" spans="1:5" s="20" customFormat="1" ht="7.5" customHeight="1">
      <c r="A9" s="30"/>
      <c r="B9" s="29"/>
      <c r="C9" s="29"/>
      <c r="D9" s="28"/>
      <c r="E9" s="28"/>
    </row>
    <row r="10" spans="1:7" s="24" customFormat="1" ht="18" customHeight="1">
      <c r="A10" s="16" t="s">
        <v>42</v>
      </c>
      <c r="B10" s="15">
        <f>SUM(B12:B13)</f>
        <v>141540.00000000003</v>
      </c>
      <c r="C10" s="15">
        <f>SUM(C12:C13)</f>
        <v>26861.3776</v>
      </c>
      <c r="D10" s="15">
        <f>263308858/10000</f>
        <v>26330.8858</v>
      </c>
      <c r="E10" s="26">
        <f>C10-D10</f>
        <v>530.4917999999998</v>
      </c>
      <c r="G10" s="25"/>
    </row>
    <row r="11" spans="1:5" s="24" customFormat="1" ht="9" customHeight="1">
      <c r="A11" s="27"/>
      <c r="B11" s="40"/>
      <c r="C11" s="40"/>
      <c r="D11" s="40"/>
      <c r="E11" s="41"/>
    </row>
    <row r="12" spans="1:7" s="24" customFormat="1" ht="18.75" customHeight="1">
      <c r="A12" s="16" t="s">
        <v>20</v>
      </c>
      <c r="B12" s="15">
        <f>B15+B16+B17+B18+B19+B20+B21+B22+B23+B24</f>
        <v>102499.20900000002</v>
      </c>
      <c r="C12" s="15">
        <f>C15+C16+C17+C18+C19+C20+C21+C22+C23+C24</f>
        <v>19491.7487</v>
      </c>
      <c r="D12" s="15">
        <f>D15+D16+D17+D18+D19+D20+D21+D22+D23+D24</f>
        <v>19076.286200000002</v>
      </c>
      <c r="E12" s="26">
        <f>E15+E16+E17+E18+E19+E20+E21+E22+E23+E24</f>
        <v>415.46250000000055</v>
      </c>
      <c r="G12" s="25"/>
    </row>
    <row r="13" spans="1:7" s="24" customFormat="1" ht="18.75" customHeight="1">
      <c r="A13" s="16" t="s">
        <v>19</v>
      </c>
      <c r="B13" s="15">
        <f>B25+B27+B31+B33+B35+B39</f>
        <v>39040.791000000005</v>
      </c>
      <c r="C13" s="15">
        <f>C25+C27+C31+C33+C35+C39</f>
        <v>7369.6289</v>
      </c>
      <c r="D13" s="15">
        <f>D25+D27+D31+D33+D35+D39</f>
        <v>7254.2696000000005</v>
      </c>
      <c r="E13" s="26">
        <f>E25+E27+E31+E33+E35+E39</f>
        <v>115.35929999999959</v>
      </c>
      <c r="G13" s="25"/>
    </row>
    <row r="14" spans="1:5" s="20" customFormat="1" ht="9" customHeight="1">
      <c r="A14" s="23"/>
      <c r="B14" s="22"/>
      <c r="C14" s="22"/>
      <c r="D14" s="22"/>
      <c r="E14" s="21"/>
    </row>
    <row r="15" spans="1:7" s="6" customFormat="1" ht="20.25" customHeight="1">
      <c r="A15" s="18" t="s">
        <v>18</v>
      </c>
      <c r="B15" s="17">
        <f>'[1]【参考】収穫段階報告'!L8+'[1]【参考】収穫段階報告'!L9+'[1]【参考】収穫段階報告'!L10+'[1]【参考】収穫段階報告'!L11+'[1]【参考】収穫段階報告'!L12+'[1]【参考】収穫段階報告'!L13+'[1]【参考】収穫段階報告'!L14+'[1]【参考】収穫段階報告'!L17</f>
        <v>35281</v>
      </c>
      <c r="C15" s="17">
        <v>6583.8837</v>
      </c>
      <c r="D15" s="17">
        <f>64129000/10000</f>
        <v>6412.9</v>
      </c>
      <c r="E15" s="19">
        <f>C15-D15</f>
        <v>170.98370000000068</v>
      </c>
      <c r="G15" s="7"/>
    </row>
    <row r="16" spans="1:7" s="6" customFormat="1" ht="20.25" customHeight="1">
      <c r="A16" s="18" t="s">
        <v>17</v>
      </c>
      <c r="B16" s="17">
        <f>13245.422-82.03</f>
        <v>13163.392</v>
      </c>
      <c r="C16" s="17">
        <f>2783.6264-13</f>
        <v>2770.6264</v>
      </c>
      <c r="D16" s="17">
        <v>2665</v>
      </c>
      <c r="E16" s="19">
        <f aca="true" t="shared" si="0" ref="E16:E40">C16-D16</f>
        <v>105.6264000000001</v>
      </c>
      <c r="G16" s="7"/>
    </row>
    <row r="17" spans="1:7" s="6" customFormat="1" ht="20.25" customHeight="1">
      <c r="A17" s="18" t="s">
        <v>16</v>
      </c>
      <c r="B17" s="17">
        <f>'[1]【参考】収穫段階報告'!L20</f>
        <v>3914</v>
      </c>
      <c r="C17" s="17">
        <v>747</v>
      </c>
      <c r="D17" s="17">
        <v>746.9977</v>
      </c>
      <c r="E17" s="19">
        <f t="shared" si="0"/>
        <v>0.002299999999991087</v>
      </c>
      <c r="G17" s="7"/>
    </row>
    <row r="18" spans="1:7" s="6" customFormat="1" ht="20.25" customHeight="1">
      <c r="A18" s="18" t="s">
        <v>15</v>
      </c>
      <c r="B18" s="17">
        <f>'[1]【参考】収穫段階報告'!L18</f>
        <v>2903</v>
      </c>
      <c r="C18" s="17">
        <f>'[2]集計一覧（収穫段階）'!$L$18/10000</f>
        <v>564.786</v>
      </c>
      <c r="D18" s="17">
        <v>561.1381</v>
      </c>
      <c r="E18" s="19">
        <f t="shared" si="0"/>
        <v>3.647899999999936</v>
      </c>
      <c r="G18" s="7"/>
    </row>
    <row r="19" spans="1:7" s="6" customFormat="1" ht="20.25" customHeight="1">
      <c r="A19" s="18" t="s">
        <v>14</v>
      </c>
      <c r="B19" s="17">
        <f>'[1]【参考】収穫段階報告'!L25</f>
        <v>8198.512</v>
      </c>
      <c r="C19" s="17">
        <v>1571.5272</v>
      </c>
      <c r="D19" s="17">
        <v>1546.6664</v>
      </c>
      <c r="E19" s="19">
        <f t="shared" si="0"/>
        <v>24.860799999999927</v>
      </c>
      <c r="G19" s="7"/>
    </row>
    <row r="20" spans="1:7" s="6" customFormat="1" ht="20.25" customHeight="1">
      <c r="A20" s="18" t="s">
        <v>13</v>
      </c>
      <c r="B20" s="17">
        <f>'[1]【参考】収穫段階報告'!L27</f>
        <v>8069</v>
      </c>
      <c r="C20" s="17">
        <v>1526</v>
      </c>
      <c r="D20" s="17">
        <v>1508.1354</v>
      </c>
      <c r="E20" s="19">
        <f t="shared" si="0"/>
        <v>17.86460000000011</v>
      </c>
      <c r="G20" s="7"/>
    </row>
    <row r="21" spans="1:7" s="6" customFormat="1" ht="20.25" customHeight="1">
      <c r="A21" s="18" t="s">
        <v>12</v>
      </c>
      <c r="B21" s="17">
        <f>'[1]【参考】収穫段階報告'!L30</f>
        <v>4719.778</v>
      </c>
      <c r="C21" s="17">
        <v>865.3</v>
      </c>
      <c r="D21" s="17">
        <v>847.6872</v>
      </c>
      <c r="E21" s="19">
        <f t="shared" si="0"/>
        <v>17.612799999999993</v>
      </c>
      <c r="G21" s="7"/>
    </row>
    <row r="22" spans="1:7" s="6" customFormat="1" ht="20.25" customHeight="1">
      <c r="A22" s="18" t="s">
        <v>29</v>
      </c>
      <c r="B22" s="17">
        <f>'[1]【参考】収穫段階報告'!L19</f>
        <v>10902.527</v>
      </c>
      <c r="C22" s="17">
        <v>2049.6254</v>
      </c>
      <c r="D22" s="17">
        <v>2031.0949</v>
      </c>
      <c r="E22" s="19">
        <f t="shared" si="0"/>
        <v>18.530499999999847</v>
      </c>
      <c r="G22" s="7"/>
    </row>
    <row r="23" spans="1:7" s="6" customFormat="1" ht="20.25" customHeight="1">
      <c r="A23" s="18" t="s">
        <v>28</v>
      </c>
      <c r="B23" s="17">
        <f>'[1]【参考】収穫段階報告'!L32</f>
        <v>4430</v>
      </c>
      <c r="C23" s="17">
        <v>838</v>
      </c>
      <c r="D23" s="17">
        <v>824.5162</v>
      </c>
      <c r="E23" s="19">
        <f t="shared" si="0"/>
        <v>13.483799999999974</v>
      </c>
      <c r="G23" s="7"/>
    </row>
    <row r="24" spans="1:7" s="6" customFormat="1" ht="20.25" customHeight="1">
      <c r="A24" s="18" t="s">
        <v>27</v>
      </c>
      <c r="B24" s="17">
        <f>'[1]【参考】収穫段階報告'!L15</f>
        <v>10918</v>
      </c>
      <c r="C24" s="17">
        <v>1975</v>
      </c>
      <c r="D24" s="17">
        <v>1932.1503</v>
      </c>
      <c r="E24" s="19">
        <f t="shared" si="0"/>
        <v>42.849699999999984</v>
      </c>
      <c r="G24" s="7"/>
    </row>
    <row r="25" spans="1:7" s="12" customFormat="1" ht="20.25" customHeight="1">
      <c r="A25" s="16" t="s">
        <v>11</v>
      </c>
      <c r="B25" s="15">
        <f>B26</f>
        <v>2682</v>
      </c>
      <c r="C25" s="15">
        <v>496</v>
      </c>
      <c r="D25" s="15">
        <f>D26</f>
        <v>487.0279</v>
      </c>
      <c r="E25" s="14">
        <f t="shared" si="0"/>
        <v>8.972100000000012</v>
      </c>
      <c r="G25" s="13"/>
    </row>
    <row r="26" spans="1:7" s="6" customFormat="1" ht="20.25" customHeight="1">
      <c r="A26" s="18" t="s">
        <v>26</v>
      </c>
      <c r="B26" s="17">
        <f>'[1]【参考】収穫段階報告'!L16</f>
        <v>2682</v>
      </c>
      <c r="C26" s="17">
        <v>496</v>
      </c>
      <c r="D26" s="17">
        <v>487.0279</v>
      </c>
      <c r="E26" s="19">
        <f t="shared" si="0"/>
        <v>8.972100000000012</v>
      </c>
      <c r="G26" s="7"/>
    </row>
    <row r="27" spans="1:7" s="12" customFormat="1" ht="20.25" customHeight="1">
      <c r="A27" s="16" t="s">
        <v>10</v>
      </c>
      <c r="B27" s="15">
        <f>B28+B29+B30</f>
        <v>8757</v>
      </c>
      <c r="C27" s="15">
        <f>C28+C29+C30</f>
        <v>1640.6212</v>
      </c>
      <c r="D27" s="15">
        <f>D28+D29+D30</f>
        <v>1624.9171000000001</v>
      </c>
      <c r="E27" s="14">
        <f t="shared" si="0"/>
        <v>15.704099999999926</v>
      </c>
      <c r="G27" s="13"/>
    </row>
    <row r="28" spans="1:7" s="6" customFormat="1" ht="20.25" customHeight="1">
      <c r="A28" s="18" t="s">
        <v>9</v>
      </c>
      <c r="B28" s="17">
        <f>'[1]【参考】収穫段階報告'!L21</f>
        <v>812</v>
      </c>
      <c r="C28" s="17">
        <v>161.7302</v>
      </c>
      <c r="D28" s="17">
        <v>158.6874</v>
      </c>
      <c r="E28" s="19">
        <f t="shared" si="0"/>
        <v>3.0427999999999997</v>
      </c>
      <c r="G28" s="7"/>
    </row>
    <row r="29" spans="1:7" s="6" customFormat="1" ht="20.25" customHeight="1">
      <c r="A29" s="18" t="s">
        <v>25</v>
      </c>
      <c r="B29" s="17">
        <f>'[1]【参考】収穫段階報告'!L23</f>
        <v>1473</v>
      </c>
      <c r="C29" s="17">
        <v>275.891</v>
      </c>
      <c r="D29" s="17">
        <v>269.0632</v>
      </c>
      <c r="E29" s="19">
        <f t="shared" si="0"/>
        <v>6.827800000000025</v>
      </c>
      <c r="G29" s="7"/>
    </row>
    <row r="30" spans="1:7" s="6" customFormat="1" ht="20.25" customHeight="1">
      <c r="A30" s="18" t="s">
        <v>24</v>
      </c>
      <c r="B30" s="17">
        <f>'[1]【参考】収穫段階報告'!L22</f>
        <v>6472</v>
      </c>
      <c r="C30" s="17">
        <v>1203</v>
      </c>
      <c r="D30" s="17">
        <v>1197.1665</v>
      </c>
      <c r="E30" s="19">
        <f t="shared" si="0"/>
        <v>5.833499999999958</v>
      </c>
      <c r="G30" s="7"/>
    </row>
    <row r="31" spans="1:7" s="12" customFormat="1" ht="20.25" customHeight="1">
      <c r="A31" s="16" t="s">
        <v>8</v>
      </c>
      <c r="B31" s="15">
        <f>B32</f>
        <v>1753.03</v>
      </c>
      <c r="C31" s="15">
        <f>C32</f>
        <v>383</v>
      </c>
      <c r="D31" s="15">
        <f>D32</f>
        <v>375</v>
      </c>
      <c r="E31" s="14">
        <f t="shared" si="0"/>
        <v>8</v>
      </c>
      <c r="G31" s="13"/>
    </row>
    <row r="32" spans="1:7" s="6" customFormat="1" ht="20.25" customHeight="1">
      <c r="A32" s="18" t="s">
        <v>7</v>
      </c>
      <c r="B32" s="17">
        <f>1671+82.03</f>
        <v>1753.03</v>
      </c>
      <c r="C32" s="17">
        <f>366+17</f>
        <v>383</v>
      </c>
      <c r="D32" s="17">
        <v>375</v>
      </c>
      <c r="E32" s="19">
        <f t="shared" si="0"/>
        <v>8</v>
      </c>
      <c r="G32" s="7"/>
    </row>
    <row r="33" spans="1:7" s="12" customFormat="1" ht="20.25" customHeight="1">
      <c r="A33" s="16" t="s">
        <v>6</v>
      </c>
      <c r="B33" s="15">
        <f>B34</f>
        <v>1799</v>
      </c>
      <c r="C33" s="15">
        <f>C34</f>
        <v>353</v>
      </c>
      <c r="D33" s="15">
        <f>D34</f>
        <v>349.8618</v>
      </c>
      <c r="E33" s="14">
        <f t="shared" si="0"/>
        <v>3.1381999999999834</v>
      </c>
      <c r="G33" s="13"/>
    </row>
    <row r="34" spans="1:7" s="6" customFormat="1" ht="20.25" customHeight="1">
      <c r="A34" s="18" t="s">
        <v>5</v>
      </c>
      <c r="B34" s="17">
        <f>'[1]【参考】収穫段階報告'!L26</f>
        <v>1799</v>
      </c>
      <c r="C34" s="17">
        <v>353</v>
      </c>
      <c r="D34" s="17">
        <v>349.8618</v>
      </c>
      <c r="E34" s="19">
        <f t="shared" si="0"/>
        <v>3.1381999999999834</v>
      </c>
      <c r="G34" s="7"/>
    </row>
    <row r="35" spans="1:7" s="12" customFormat="1" ht="20.25" customHeight="1">
      <c r="A35" s="16" t="s">
        <v>4</v>
      </c>
      <c r="B35" s="15">
        <f>B36+B37+B38</f>
        <v>22797.961</v>
      </c>
      <c r="C35" s="15">
        <f>C36+C37+C38</f>
        <v>4245.0077</v>
      </c>
      <c r="D35" s="15">
        <f>D36+D37+D38</f>
        <v>4178.7111</v>
      </c>
      <c r="E35" s="14">
        <f t="shared" si="0"/>
        <v>66.29659999999967</v>
      </c>
      <c r="G35" s="13"/>
    </row>
    <row r="36" spans="1:7" s="6" customFormat="1" ht="20.25" customHeight="1">
      <c r="A36" s="18" t="s">
        <v>3</v>
      </c>
      <c r="B36" s="17">
        <v>1014</v>
      </c>
      <c r="C36" s="17">
        <v>180</v>
      </c>
      <c r="D36" s="17">
        <v>178</v>
      </c>
      <c r="E36" s="19">
        <f t="shared" si="0"/>
        <v>2</v>
      </c>
      <c r="G36" s="7"/>
    </row>
    <row r="37" spans="1:7" s="6" customFormat="1" ht="20.25" customHeight="1">
      <c r="A37" s="18" t="s">
        <v>2</v>
      </c>
      <c r="B37" s="17">
        <v>3683</v>
      </c>
      <c r="C37" s="17">
        <v>662</v>
      </c>
      <c r="D37" s="17">
        <v>654</v>
      </c>
      <c r="E37" s="19">
        <f t="shared" si="0"/>
        <v>8</v>
      </c>
      <c r="G37" s="7"/>
    </row>
    <row r="38" spans="1:7" s="6" customFormat="1" ht="20.25" customHeight="1">
      <c r="A38" s="18" t="s">
        <v>1</v>
      </c>
      <c r="B38" s="17">
        <f>'[1]【参考】収穫段階報告'!L29</f>
        <v>18100.961</v>
      </c>
      <c r="C38" s="17">
        <v>3403.0077</v>
      </c>
      <c r="D38" s="17">
        <v>3346.7111</v>
      </c>
      <c r="E38" s="19">
        <f t="shared" si="0"/>
        <v>56.296600000000126</v>
      </c>
      <c r="G38" s="7"/>
    </row>
    <row r="39" spans="1:7" s="12" customFormat="1" ht="20.25" customHeight="1">
      <c r="A39" s="16" t="s">
        <v>0</v>
      </c>
      <c r="B39" s="15">
        <f>B40</f>
        <v>1251.8</v>
      </c>
      <c r="C39" s="15">
        <f>C40</f>
        <v>252</v>
      </c>
      <c r="D39" s="15">
        <f>D40</f>
        <v>238.7517</v>
      </c>
      <c r="E39" s="14">
        <f t="shared" si="0"/>
        <v>13.2483</v>
      </c>
      <c r="G39" s="13"/>
    </row>
    <row r="40" spans="1:7" s="6" customFormat="1" ht="20.25" customHeight="1" thickBot="1">
      <c r="A40" s="11" t="s">
        <v>23</v>
      </c>
      <c r="B40" s="10">
        <f>'[1]【参考】収穫段階報告'!L31</f>
        <v>1251.8</v>
      </c>
      <c r="C40" s="9">
        <v>252</v>
      </c>
      <c r="D40" s="9">
        <v>238.7517</v>
      </c>
      <c r="E40" s="8">
        <f t="shared" si="0"/>
        <v>13.2483</v>
      </c>
      <c r="G40" s="7"/>
    </row>
    <row r="41" s="4" customFormat="1" ht="11.25">
      <c r="A41" s="5" t="s">
        <v>22</v>
      </c>
    </row>
    <row r="42" s="4" customFormat="1" ht="11.25" customHeight="1">
      <c r="A42" s="3" t="s">
        <v>43</v>
      </c>
    </row>
    <row r="43" s="4" customFormat="1" ht="11.25" customHeight="1">
      <c r="A43" s="3" t="s">
        <v>44</v>
      </c>
    </row>
    <row r="44" s="4" customFormat="1" ht="12.75" customHeight="1">
      <c r="A44" s="3" t="s">
        <v>21</v>
      </c>
    </row>
    <row r="45" ht="10.5">
      <c r="A45" s="3"/>
    </row>
    <row r="46" spans="2:5" ht="10.5">
      <c r="B46" s="2"/>
      <c r="C46" s="2"/>
      <c r="D46" s="2"/>
      <c r="E46" s="2"/>
    </row>
  </sheetData>
  <sheetProtection/>
  <mergeCells count="5">
    <mergeCell ref="A4:A5"/>
    <mergeCell ref="B4:B7"/>
    <mergeCell ref="D4:D6"/>
    <mergeCell ref="E4:E6"/>
    <mergeCell ref="A6:A7"/>
  </mergeCells>
  <printOptions/>
  <pageMargins left="0.7874015748031497" right="0.7874015748031497" top="0.5905511811023623" bottom="0.35433070866141736" header="0.5118110236220472" footer="0.5118110236220472"/>
  <pageSetup horizontalDpi="600" verticalDpi="600" orientation="portrait" paperSize="9" scale="1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佐賀県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dc:creator>
  <cp:keywords/>
  <dc:description/>
  <cp:lastModifiedBy>佐賀県</cp:lastModifiedBy>
  <cp:lastPrinted>2014-12-17T07:12:04Z</cp:lastPrinted>
  <dcterms:created xsi:type="dcterms:W3CDTF">2010-04-01T04:03:48Z</dcterms:created>
  <dcterms:modified xsi:type="dcterms:W3CDTF">2015-01-05T04:04:30Z</dcterms:modified>
  <cp:category/>
  <cp:version/>
  <cp:contentType/>
  <cp:contentStatus/>
</cp:coreProperties>
</file>