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265" activeTab="0"/>
  </bookViews>
  <sheets>
    <sheet name="6-1  " sheetId="1" r:id="rId1"/>
    <sheet name="6-2 " sheetId="2" r:id="rId2"/>
    <sheet name="6-3 " sheetId="3" r:id="rId3"/>
    <sheet name="6-4 " sheetId="4" r:id="rId4"/>
    <sheet name="6-5 " sheetId="5" r:id="rId5"/>
    <sheet name="6-6（1）" sheetId="6" r:id="rId6"/>
    <sheet name="6-6(2)" sheetId="7" r:id="rId7"/>
    <sheet name="6-7 " sheetId="8" r:id="rId8"/>
    <sheet name="6-8 " sheetId="9" r:id="rId9"/>
    <sheet name="6-9 " sheetId="10" r:id="rId10"/>
    <sheet name="6-10 " sheetId="11" r:id="rId11"/>
    <sheet name="6-11(1)" sheetId="12" r:id="rId12"/>
    <sheet name="6-11（2)" sheetId="13" r:id="rId13"/>
    <sheet name="6-12 " sheetId="14" r:id="rId14"/>
    <sheet name="6-13" sheetId="15" r:id="rId15"/>
    <sheet name="6-14 " sheetId="16" r:id="rId16"/>
    <sheet name="6-15 " sheetId="17" r:id="rId17"/>
    <sheet name="6-16 " sheetId="18" r:id="rId18"/>
    <sheet name="6-17 " sheetId="19" r:id="rId19"/>
    <sheet name="6-18 " sheetId="20" r:id="rId20"/>
    <sheet name="6-19 " sheetId="21" r:id="rId21"/>
    <sheet name="6-20 " sheetId="22" r:id="rId22"/>
    <sheet name="6-21 " sheetId="23" r:id="rId23"/>
    <sheet name="6-22 " sheetId="24" r:id="rId24"/>
    <sheet name="6-23 " sheetId="25" r:id="rId25"/>
    <sheet name="6-24  " sheetId="26" r:id="rId26"/>
    <sheet name="Sheet1" sheetId="27" r:id="rId27"/>
  </sheets>
  <definedNames>
    <definedName name="_xlnm.Print_Area" localSheetId="0">'6-1  '!$A$1:$L$53</definedName>
    <definedName name="_xlnm.Print_Area" localSheetId="10">'6-10 '!$A$1:$S$27</definedName>
    <definedName name="_xlnm.Print_Area" localSheetId="11">'6-11(1)'!$A$1:$T$15</definedName>
    <definedName name="_xlnm.Print_Area" localSheetId="12">'6-11（2)'!$A$1:$V$20</definedName>
    <definedName name="_xlnm.Print_Area" localSheetId="20">'6-19 '!$A$1:$P$14</definedName>
    <definedName name="_xlnm.Print_Area" localSheetId="1">'6-2 '!$A$1:$K$36</definedName>
    <definedName name="_xlnm.Print_Area" localSheetId="21">'6-20 '!$A$1:$F$43</definedName>
    <definedName name="_xlnm.Print_Area" localSheetId="25">'6-24  '!$A$1:$I$45</definedName>
    <definedName name="_xlnm.Print_Area" localSheetId="2">'6-3 '!$A$1:$K$39</definedName>
    <definedName name="_xlnm.Print_Area" localSheetId="3">'6-4 '!$A$1:$I$43</definedName>
    <definedName name="_xlnm.Print_Area" localSheetId="7">'6-7 '!$A$1:$E$45</definedName>
  </definedNames>
  <calcPr fullCalcOnLoad="1"/>
</workbook>
</file>

<file path=xl/sharedStrings.xml><?xml version="1.0" encoding="utf-8"?>
<sst xmlns="http://schemas.openxmlformats.org/spreadsheetml/2006/main" count="1492" uniqueCount="713">
  <si>
    <t>計</t>
  </si>
  <si>
    <t>各年度末現在</t>
  </si>
  <si>
    <t>農業協同組合連合会</t>
  </si>
  <si>
    <t>農業協同組合</t>
  </si>
  <si>
    <t>年 度</t>
  </si>
  <si>
    <t>区 分</t>
  </si>
  <si>
    <t>総 数</t>
  </si>
  <si>
    <t>県区域</t>
  </si>
  <si>
    <t>県区域未満</t>
  </si>
  <si>
    <t>郡(市)の区域</t>
  </si>
  <si>
    <t>総合農協</t>
  </si>
  <si>
    <t>開拓農協</t>
  </si>
  <si>
    <t>園芸農協</t>
  </si>
  <si>
    <t>畜産農協</t>
  </si>
  <si>
    <t>農村工業</t>
  </si>
  <si>
    <t>集落</t>
  </si>
  <si>
    <t>区分</t>
  </si>
  <si>
    <t>年度</t>
  </si>
  <si>
    <t>うち酪農協</t>
  </si>
  <si>
    <t>出  資</t>
  </si>
  <si>
    <t>非出資</t>
  </si>
  <si>
    <t>(2)購買品取扱高</t>
  </si>
  <si>
    <t>(3)販売品取扱高</t>
  </si>
  <si>
    <t>(4)その他の事業取扱高</t>
  </si>
  <si>
    <t xml:space="preserve"> 各年度末現在</t>
  </si>
  <si>
    <t xml:space="preserve"> (単位:百万円）</t>
  </si>
  <si>
    <t xml:space="preserve"> (単位：百万円）</t>
  </si>
  <si>
    <t>組合数</t>
  </si>
  <si>
    <t>正組合員</t>
  </si>
  <si>
    <t>役員数</t>
  </si>
  <si>
    <t>固定資産</t>
  </si>
  <si>
    <t>合 計</t>
  </si>
  <si>
    <t>生    産    資    材</t>
  </si>
  <si>
    <t>生  活  資  材</t>
  </si>
  <si>
    <t>合計</t>
  </si>
  <si>
    <t>米</t>
  </si>
  <si>
    <t>麦</t>
  </si>
  <si>
    <t>野菜</t>
  </si>
  <si>
    <t>果実</t>
  </si>
  <si>
    <t>その他</t>
  </si>
  <si>
    <t>生乳・</t>
  </si>
  <si>
    <t>鶏卵</t>
  </si>
  <si>
    <t>乳・</t>
  </si>
  <si>
    <t>肉豚</t>
  </si>
  <si>
    <t>1) 信 用 事 業 残 高</t>
  </si>
  <si>
    <t>農業倉</t>
  </si>
  <si>
    <t>加工</t>
  </si>
  <si>
    <t>利用</t>
  </si>
  <si>
    <t>指導</t>
  </si>
  <si>
    <t>共 済 事 業</t>
  </si>
  <si>
    <t>営  農
指導員</t>
  </si>
  <si>
    <t>小計</t>
  </si>
  <si>
    <t>肥料</t>
  </si>
  <si>
    <t>飼料</t>
  </si>
  <si>
    <t>農機具</t>
  </si>
  <si>
    <t>農薬</t>
  </si>
  <si>
    <t>食料品</t>
  </si>
  <si>
    <t>衣料品</t>
  </si>
  <si>
    <t>農産物</t>
  </si>
  <si>
    <t>肉用牛</t>
  </si>
  <si>
    <t>畜産物</t>
  </si>
  <si>
    <t>貯金</t>
  </si>
  <si>
    <t>借入金</t>
  </si>
  <si>
    <t>預金</t>
  </si>
  <si>
    <t>貸付金</t>
  </si>
  <si>
    <t>庫事業</t>
  </si>
  <si>
    <t>事業</t>
  </si>
  <si>
    <t>期末保有
件    数</t>
  </si>
  <si>
    <t>戸</t>
  </si>
  <si>
    <t>人</t>
  </si>
  <si>
    <t>百万円</t>
  </si>
  <si>
    <t>千件</t>
  </si>
  <si>
    <t>年  　度</t>
  </si>
  <si>
    <t>共済金額</t>
  </si>
  <si>
    <t>区  　分</t>
  </si>
  <si>
    <t>農家負担</t>
  </si>
  <si>
    <t>国庫負担</t>
  </si>
  <si>
    <t>･･･</t>
  </si>
  <si>
    <t>家畜</t>
  </si>
  <si>
    <t>園芸施設</t>
  </si>
  <si>
    <t>年　  度</t>
  </si>
  <si>
    <t>被害面積</t>
  </si>
  <si>
    <t>被害戸数</t>
  </si>
  <si>
    <t>共済金</t>
  </si>
  <si>
    <t>保険金</t>
  </si>
  <si>
    <t>面積被害率</t>
  </si>
  <si>
    <t>区　  分</t>
  </si>
  <si>
    <t>%</t>
  </si>
  <si>
    <t>死　廃</t>
  </si>
  <si>
    <t>病　傷</t>
  </si>
  <si>
    <t xml:space="preserve"> 資料:県生産者支援課「農業協同組合要覧」</t>
  </si>
  <si>
    <t>6-22　総  合  農  業  協　同　</t>
  </si>
  <si>
    <t>准組合員</t>
  </si>
  <si>
    <t>資料:県生産者支援課「農業協同組合要覧」</t>
  </si>
  <si>
    <t>（注） 1)信用事業残高は各年度末現在である。</t>
  </si>
  <si>
    <t>引受頭数</t>
  </si>
  <si>
    <t>共済掛金</t>
  </si>
  <si>
    <t>組合数</t>
  </si>
  <si>
    <t>引受戸数</t>
  </si>
  <si>
    <t>引受面積</t>
  </si>
  <si>
    <t>又は棟数</t>
  </si>
  <si>
    <t>(契約保険額)</t>
  </si>
  <si>
    <t>(A)</t>
  </si>
  <si>
    <t>(B)</t>
  </si>
  <si>
    <t>(C)</t>
  </si>
  <si>
    <t>総 額</t>
  </si>
  <si>
    <t>ha</t>
  </si>
  <si>
    <t>頭，棟</t>
  </si>
  <si>
    <t>百万円</t>
  </si>
  <si>
    <t>百万円</t>
  </si>
  <si>
    <t xml:space="preserve">      20</t>
  </si>
  <si>
    <t>水稲</t>
  </si>
  <si>
    <t>大豆</t>
  </si>
  <si>
    <t>被害頭数</t>
  </si>
  <si>
    <t>農家受取</t>
  </si>
  <si>
    <t>組合受取</t>
  </si>
  <si>
    <t>頭数又は</t>
  </si>
  <si>
    <t>棟数被害率</t>
  </si>
  <si>
    <t>(連合会から)</t>
  </si>
  <si>
    <t>資料：県生産者支援課</t>
  </si>
  <si>
    <t>（注）「組合数」の合計については実数。「引受戸数」、「引受面積」、「被害面積」及び「被害戸数」の合計については延べ数。</t>
  </si>
  <si>
    <t xml:space="preserve">      21</t>
  </si>
  <si>
    <t>頭，件</t>
  </si>
  <si>
    <t xml:space="preserve">      22</t>
  </si>
  <si>
    <t>　　　 2)共済事業期末保有金額は平成18年度まで年金額を含む。</t>
  </si>
  <si>
    <t xml:space="preserve">     22</t>
  </si>
  <si>
    <t xml:space="preserve">     21</t>
  </si>
  <si>
    <t xml:space="preserve">     20</t>
  </si>
  <si>
    <t>2) 期末保有
   金    額</t>
  </si>
  <si>
    <t>牛  乳</t>
  </si>
  <si>
    <t>参　事</t>
  </si>
  <si>
    <t>戸    数</t>
  </si>
  <si>
    <t>職　員　数</t>
  </si>
  <si>
    <t>組　合　員　数</t>
  </si>
  <si>
    <t>(1)概況</t>
  </si>
  <si>
    <t>資料：日本たばこ産業株式会社西日本原料本部</t>
  </si>
  <si>
    <t>円</t>
  </si>
  <si>
    <t>kg</t>
  </si>
  <si>
    <t>千円</t>
  </si>
  <si>
    <t>a</t>
  </si>
  <si>
    <t>戸</t>
  </si>
  <si>
    <t>代金</t>
  </si>
  <si>
    <t>重量</t>
  </si>
  <si>
    <t>面積</t>
  </si>
  <si>
    <t>農家数</t>
  </si>
  <si>
    <t>10アール当たり</t>
  </si>
  <si>
    <t>買　　　　入</t>
  </si>
  <si>
    <t>耕　　　　作</t>
  </si>
  <si>
    <t>年　次</t>
  </si>
  <si>
    <t>資料：県農山漁村課</t>
  </si>
  <si>
    <t>－</t>
  </si>
  <si>
    <t>畑</t>
  </si>
  <si>
    <t>田</t>
  </si>
  <si>
    <t>数</t>
  </si>
  <si>
    <t>件</t>
  </si>
  <si>
    <t>許可・届出以外</t>
  </si>
  <si>
    <t>届　　出</t>
  </si>
  <si>
    <t>知事許可</t>
  </si>
  <si>
    <t>大臣許可</t>
  </si>
  <si>
    <t>総　　　数</t>
  </si>
  <si>
    <t>　（単位：ha）</t>
  </si>
  <si>
    <t>　　　　3)平成18年版から動力耕うん機及び乾燥機の項目を削除(調査対象機種の見直しによる）</t>
  </si>
  <si>
    <t>　　　　2)動力噴霧機は、自走式を含む台数に改訂。（平成16年版以降）</t>
  </si>
  <si>
    <t>（注）　1)調査時期は平成15年から平成20年は9月末、平成23年は3月末。</t>
  </si>
  <si>
    <t>資料：県園芸課「農業機械・施設の普及状況調査」</t>
  </si>
  <si>
    <t>太良町</t>
  </si>
  <si>
    <t>藤津郡</t>
  </si>
  <si>
    <t>白石町</t>
  </si>
  <si>
    <t>江北町</t>
  </si>
  <si>
    <t>大町町</t>
  </si>
  <si>
    <t>杵島郡</t>
  </si>
  <si>
    <t>有田町</t>
  </si>
  <si>
    <t>西松浦郡</t>
  </si>
  <si>
    <t>玄海町</t>
  </si>
  <si>
    <t>東松浦郡</t>
  </si>
  <si>
    <t>みやき町</t>
  </si>
  <si>
    <t>上峰町</t>
  </si>
  <si>
    <t>基山町</t>
  </si>
  <si>
    <t>三養基郡</t>
  </si>
  <si>
    <t>吉野ヶ里町</t>
  </si>
  <si>
    <t>神埼郡</t>
  </si>
  <si>
    <t>神埼市</t>
  </si>
  <si>
    <t>嬉野市</t>
  </si>
  <si>
    <t>小城市</t>
  </si>
  <si>
    <t>鹿島市</t>
  </si>
  <si>
    <t>武雄市</t>
  </si>
  <si>
    <t>伊万里市</t>
  </si>
  <si>
    <t>多久市</t>
  </si>
  <si>
    <t>鳥栖市</t>
  </si>
  <si>
    <t>唐津市</t>
  </si>
  <si>
    <t>佐賀市</t>
  </si>
  <si>
    <t>郡部</t>
  </si>
  <si>
    <t>市部</t>
  </si>
  <si>
    <t xml:space="preserve"> 　    23</t>
  </si>
  <si>
    <t xml:space="preserve"> 　    20</t>
  </si>
  <si>
    <t xml:space="preserve"> 　    18</t>
  </si>
  <si>
    <t xml:space="preserve"> 　    16</t>
  </si>
  <si>
    <t xml:space="preserve"> 平 成 15 年</t>
  </si>
  <si>
    <t>コンバイン</t>
  </si>
  <si>
    <t>動力散布機</t>
  </si>
  <si>
    <r>
      <t>動力噴霧機2</t>
    </r>
    <r>
      <rPr>
        <sz val="8"/>
        <rFont val="ＭＳ 明朝"/>
        <family val="1"/>
      </rPr>
      <t>)</t>
    </r>
  </si>
  <si>
    <t>田植機</t>
  </si>
  <si>
    <t>乗用トラクター</t>
  </si>
  <si>
    <t>年次
市町</t>
  </si>
  <si>
    <t>（単位：台）</t>
  </si>
  <si>
    <r>
      <t>6-20　農業用機械種類別所有台数</t>
    </r>
    <r>
      <rPr>
        <sz val="12"/>
        <rFont val="ＭＳ 明朝"/>
        <family val="1"/>
      </rPr>
      <t xml:space="preserve"> －市町－ (平成15・16・18・20・23年)</t>
    </r>
  </si>
  <si>
    <t xml:space="preserve">    　計は、四捨五入のため一致しない場合がある。</t>
  </si>
  <si>
    <t xml:space="preserve">    　作付面積は、新規需要米や加工用米等を除く主食用等水稲作付面積。</t>
  </si>
  <si>
    <t>（注）需要量に関する情報、面積換算値、生産目標数量、作付目標面積は、県間・地域間調整後の数値。</t>
  </si>
  <si>
    <t>資料：佐賀県農業再生協議会（地域協議会報告とりまとめ）</t>
  </si>
  <si>
    <t>太良町</t>
  </si>
  <si>
    <t>みやき町</t>
  </si>
  <si>
    <t>上峰町</t>
  </si>
  <si>
    <t>吉野ヶ里町</t>
  </si>
  <si>
    <t>神埼市</t>
  </si>
  <si>
    <t>嬉野市</t>
  </si>
  <si>
    <t>小城市</t>
  </si>
  <si>
    <t>（A－B）</t>
  </si>
  <si>
    <t>（B）</t>
  </si>
  <si>
    <t>(A)</t>
  </si>
  <si>
    <t>面積換算値</t>
  </si>
  <si>
    <t>市    町</t>
  </si>
  <si>
    <t>差し引き面積</t>
  </si>
  <si>
    <t>水稲作付面積</t>
  </si>
  <si>
    <t>年　  度</t>
  </si>
  <si>
    <t>各年7月15日現在</t>
  </si>
  <si>
    <t>（単位：ha）</t>
  </si>
  <si>
    <t>総  数</t>
  </si>
  <si>
    <t>普通畑</t>
  </si>
  <si>
    <t>樹園地</t>
  </si>
  <si>
    <t>牧草地</t>
  </si>
  <si>
    <t xml:space="preserve">    </t>
  </si>
  <si>
    <t>…</t>
  </si>
  <si>
    <t>みやき町</t>
  </si>
  <si>
    <t>水  稲</t>
  </si>
  <si>
    <t>小  麦</t>
  </si>
  <si>
    <t>二条大麦</t>
  </si>
  <si>
    <t>大  豆</t>
  </si>
  <si>
    <t>子 実
作 付
面 積</t>
  </si>
  <si>
    <t>10a当た
り収量</t>
  </si>
  <si>
    <t>収穫量</t>
  </si>
  <si>
    <t>ha</t>
  </si>
  <si>
    <t>t</t>
  </si>
  <si>
    <t>資料：農林水産省統計部「作物統計」</t>
  </si>
  <si>
    <t>（単位：ha,t）</t>
  </si>
  <si>
    <t>たまねぎ</t>
  </si>
  <si>
    <t>冬キャベツ</t>
  </si>
  <si>
    <t>秋冬だいこん</t>
  </si>
  <si>
    <t>作　付
面　積</t>
  </si>
  <si>
    <t>みかん</t>
  </si>
  <si>
    <t>日本なし</t>
  </si>
  <si>
    <t>栽　培
面　積</t>
  </si>
  <si>
    <t>結果樹
面　積</t>
  </si>
  <si>
    <t>各年2月1日現在</t>
  </si>
  <si>
    <t>年　  次</t>
  </si>
  <si>
    <t>豚</t>
  </si>
  <si>
    <t>飼養戸数</t>
  </si>
  <si>
    <t>飼養頭数</t>
  </si>
  <si>
    <t>飼養羽数</t>
  </si>
  <si>
    <t>頭</t>
  </si>
  <si>
    <t>千羽</t>
  </si>
  <si>
    <t>（注）　1)育成牛を含む。</t>
  </si>
  <si>
    <t>　　　　平成22年の乳用牛、肉用牛については、概数。</t>
  </si>
  <si>
    <t>資料：農林水産省統計部「畜産統計」</t>
  </si>
  <si>
    <t>（単位：億円）</t>
  </si>
  <si>
    <t>農業産出額
合　計</t>
  </si>
  <si>
    <t>耕　　　　　　　　　　　種</t>
  </si>
  <si>
    <t>麦類</t>
  </si>
  <si>
    <t>雑穀豆類
いも 類</t>
  </si>
  <si>
    <t>花き</t>
  </si>
  <si>
    <t>工芸農作物</t>
  </si>
  <si>
    <t xml:space="preserve">      20</t>
  </si>
  <si>
    <t>耕　　種</t>
  </si>
  <si>
    <t>畜　　　　　　　　　　　産</t>
  </si>
  <si>
    <t>加　工</t>
  </si>
  <si>
    <t>生産農業</t>
  </si>
  <si>
    <t>種苗・苗木
そ　の　他</t>
  </si>
  <si>
    <t>乳用牛</t>
  </si>
  <si>
    <t>鶏</t>
  </si>
  <si>
    <t>その他の畜産物　　　　　　　　　　（養蚕を含む）</t>
  </si>
  <si>
    <t>所 　得</t>
  </si>
  <si>
    <t>（注） 1)四捨五入の関係により、計と内訳が一致しない場合がある。</t>
  </si>
  <si>
    <t xml:space="preserve">       2)農業産出額はこれまで、全国統一で市町村を単位とした推計で取りまとめていたが、平成19年から都道府県を単位とした</t>
  </si>
  <si>
    <t>6-10　営　農　類　型　別  経　営</t>
  </si>
  <si>
    <t>（単位：千円）</t>
  </si>
  <si>
    <t>営　農　類　型</t>
  </si>
  <si>
    <t>農 　 　　　　　業</t>
  </si>
  <si>
    <t>農業生産関連事業</t>
  </si>
  <si>
    <t>農　　外</t>
  </si>
  <si>
    <t>年金等の
収　　入</t>
  </si>
  <si>
    <t>総所得</t>
  </si>
  <si>
    <t>租税公課
諸 負 担</t>
  </si>
  <si>
    <t>可処分
所　得</t>
  </si>
  <si>
    <t>(参考）共済、補助金等を除く農業収支</t>
  </si>
  <si>
    <t>区分</t>
  </si>
  <si>
    <t>農　業
粗収益</t>
  </si>
  <si>
    <t>農　業
経営費</t>
  </si>
  <si>
    <t>農業所得</t>
  </si>
  <si>
    <t xml:space="preserve"> 粗 収 益</t>
  </si>
  <si>
    <t>経 営 費</t>
  </si>
  <si>
    <t>所 得</t>
  </si>
  <si>
    <t>収　入</t>
  </si>
  <si>
    <t>支　出</t>
  </si>
  <si>
    <t>所　得</t>
  </si>
  <si>
    <t>年　　　　　次</t>
  </si>
  <si>
    <t>水　田　作</t>
  </si>
  <si>
    <t>水　田</t>
  </si>
  <si>
    <t>施設野菜作</t>
  </si>
  <si>
    <t>-</t>
  </si>
  <si>
    <t>果　樹　作</t>
  </si>
  <si>
    <t>果樹作</t>
  </si>
  <si>
    <t>肥　育　牛</t>
  </si>
  <si>
    <t>肥育牛</t>
  </si>
  <si>
    <t>（注）農業所得＝農業粗収益－農業経営費</t>
  </si>
  <si>
    <t>（注）可処分所得＝総所得－租税公課諸負担</t>
  </si>
  <si>
    <t>　　　農業生産関連事業所得＝農業生産関連事業収入－農業生産関連事業支出</t>
  </si>
  <si>
    <t>　　　総所得＝農業所得＋農業生産関連事業所得＋農外所得＋年金等の収入</t>
  </si>
  <si>
    <t>6-11　経　営　形　態　別　経　営　</t>
  </si>
  <si>
    <t>（１）経　営　収　支　</t>
  </si>
  <si>
    <t>　　の　総　括</t>
  </si>
  <si>
    <t>（単位：千円,人,ａ,時間）</t>
  </si>
  <si>
    <t>年　　次</t>
  </si>
  <si>
    <t>（参考）
推計家計費</t>
  </si>
  <si>
    <t>（参考）共済、補助金等を除く農業収支</t>
  </si>
  <si>
    <t>年次</t>
  </si>
  <si>
    <t>(2)　経　営　の　概　要</t>
  </si>
  <si>
    <t>(3)　農  業  粗  収  益</t>
  </si>
  <si>
    <t>年　　次</t>
  </si>
  <si>
    <t>月 平 均
農業経営
関与者数</t>
  </si>
  <si>
    <t>農　　業
専従者数</t>
  </si>
  <si>
    <t>経営耕地
面　　積</t>
  </si>
  <si>
    <t>自営農業
労働時間</t>
  </si>
  <si>
    <t>農業固定
資 産 額
（土地を
除く）</t>
  </si>
  <si>
    <t>年末借入
金・買掛
未 払 金
残　　高</t>
  </si>
  <si>
    <t>農　　業　　粗　　収　　益</t>
  </si>
  <si>
    <t>農業現金　収　　入</t>
  </si>
  <si>
    <t>借入地</t>
  </si>
  <si>
    <t>家族(ゆい・手間替
受け含む)</t>
  </si>
  <si>
    <t>農　業
負担分</t>
  </si>
  <si>
    <t>合　計</t>
  </si>
  <si>
    <t>作物収入</t>
  </si>
  <si>
    <t>畜産収入</t>
  </si>
  <si>
    <t>その他</t>
  </si>
  <si>
    <t>稲　作</t>
  </si>
  <si>
    <t>麦　類</t>
  </si>
  <si>
    <t>豆　類</t>
  </si>
  <si>
    <t>野　菜</t>
  </si>
  <si>
    <t>果　樹</t>
  </si>
  <si>
    <t>平成16年</t>
  </si>
  <si>
    <t>水田作</t>
  </si>
  <si>
    <t>水</t>
  </si>
  <si>
    <t>露地野菜作</t>
  </si>
  <si>
    <t>露</t>
  </si>
  <si>
    <t>施</t>
  </si>
  <si>
    <t>果樹作</t>
  </si>
  <si>
    <t>果</t>
  </si>
  <si>
    <t>肥育牛</t>
  </si>
  <si>
    <t>肥</t>
  </si>
  <si>
    <t>　      （単位：ha,戸,t）</t>
  </si>
  <si>
    <t>栽培面積</t>
  </si>
  <si>
    <t>生葉収穫量</t>
  </si>
  <si>
    <t>専　用</t>
  </si>
  <si>
    <t>摘採実面積</t>
  </si>
  <si>
    <t>10a当たり収量</t>
  </si>
  <si>
    <t>おおい茶</t>
  </si>
  <si>
    <t>せん茶</t>
  </si>
  <si>
    <t>玉    露</t>
  </si>
  <si>
    <t>かぶせ茶</t>
  </si>
  <si>
    <t>普通せん茶</t>
  </si>
  <si>
    <t>玉 緑 茶</t>
  </si>
  <si>
    <t>番    茶</t>
  </si>
  <si>
    <t xml:space="preserve">資料:農林水産省統計部「作物統計」 </t>
  </si>
  <si>
    <t>（注）1)平成19年から兼用面積のデータなし。</t>
  </si>
  <si>
    <t>　　　2)荒茶生産量のおおい茶は平成21年より玉露とかぶせ茶の別なし。</t>
  </si>
  <si>
    <t>　　　3)荒茶生産量の計にはその他を含まず。</t>
  </si>
  <si>
    <t>（単位：t）</t>
  </si>
  <si>
    <t>資料：農林水産省統計部「畜産物流通統計」</t>
  </si>
  <si>
    <t>(単位:千羽，ｔ)</t>
  </si>
  <si>
    <t>肉　用　若　鶏</t>
  </si>
  <si>
    <t>生産量</t>
  </si>
  <si>
    <t>処　　理　　量</t>
  </si>
  <si>
    <t>移出量</t>
  </si>
  <si>
    <t>移入量</t>
  </si>
  <si>
    <t>総数</t>
  </si>
  <si>
    <t>乳製品向け</t>
  </si>
  <si>
    <t>資料：農林水産省統計部「牛乳乳製品統計」</t>
  </si>
  <si>
    <t>　（単位：頭,t）</t>
  </si>
  <si>
    <t>和    牛</t>
  </si>
  <si>
    <t>乳    牛</t>
  </si>
  <si>
    <t>子    牛</t>
  </si>
  <si>
    <t>馬</t>
  </si>
  <si>
    <t>頭数</t>
  </si>
  <si>
    <t>枝肉量</t>
  </si>
  <si>
    <t>-</t>
  </si>
  <si>
    <t>資料：農林水産省統計部「畜産物流通統計」</t>
  </si>
  <si>
    <t xml:space="preserve">     (単位：ha,t)</t>
  </si>
  <si>
    <t>年     次</t>
  </si>
  <si>
    <t>被　害　計</t>
  </si>
  <si>
    <t>気　象　被　害</t>
  </si>
  <si>
    <t>被害量</t>
  </si>
  <si>
    <t>被害面積率</t>
  </si>
  <si>
    <t>被害率</t>
  </si>
  <si>
    <t>計</t>
  </si>
  <si>
    <t>風水害</t>
  </si>
  <si>
    <t xml:space="preserve">     (単位:ha,t)</t>
  </si>
  <si>
    <t>干害</t>
  </si>
  <si>
    <t>冷害</t>
  </si>
  <si>
    <t>日照不足</t>
  </si>
  <si>
    <t>高温障害</t>
  </si>
  <si>
    <t>-</t>
  </si>
  <si>
    <t>病        害</t>
  </si>
  <si>
    <t>虫      害</t>
  </si>
  <si>
    <t>いもち病</t>
  </si>
  <si>
    <t>紋枯病</t>
  </si>
  <si>
    <t>虫       害</t>
  </si>
  <si>
    <t>資料：農林水産省統計部「作物統計」</t>
  </si>
  <si>
    <t>（注） ｢被害量｣とは農作物の栽培が開始されてから収納されるまでの期間に、災害等によって損傷を生じ基準収量より減少した量をいう。</t>
  </si>
  <si>
    <t xml:space="preserve">    区      分</t>
  </si>
  <si>
    <t>総  数</t>
  </si>
  <si>
    <t>うち輸出用</t>
  </si>
  <si>
    <t>佐賀県</t>
  </si>
  <si>
    <t>福岡県</t>
  </si>
  <si>
    <t>長崎県</t>
  </si>
  <si>
    <t>熊本県</t>
  </si>
  <si>
    <t>大分県</t>
  </si>
  <si>
    <t>宮崎県</t>
  </si>
  <si>
    <t>鹿児島県</t>
  </si>
  <si>
    <t>沖縄県</t>
  </si>
  <si>
    <t>宮城県</t>
  </si>
  <si>
    <t>福島県</t>
  </si>
  <si>
    <t>埼玉県</t>
  </si>
  <si>
    <t>東京都</t>
  </si>
  <si>
    <t>神奈川県</t>
  </si>
  <si>
    <t>岐阜県</t>
  </si>
  <si>
    <t>静岡県</t>
  </si>
  <si>
    <t>愛知県</t>
  </si>
  <si>
    <t>京都府</t>
  </si>
  <si>
    <t>大阪府</t>
  </si>
  <si>
    <t>兵庫県</t>
  </si>
  <si>
    <t>奈良県</t>
  </si>
  <si>
    <t>和歌山県</t>
  </si>
  <si>
    <t>徳島県</t>
  </si>
  <si>
    <t>愛媛県</t>
  </si>
  <si>
    <t>平成</t>
  </si>
  <si>
    <t>米穀年度</t>
  </si>
  <si>
    <t>(    －)</t>
  </si>
  <si>
    <t>　　（単位：人）</t>
  </si>
  <si>
    <t>年　齢　別　農　家　世　帯　員　数</t>
  </si>
  <si>
    <t>う　　　ち　　　男</t>
  </si>
  <si>
    <t>市町村</t>
  </si>
  <si>
    <t>30～59歳</t>
  </si>
  <si>
    <t>60歳以上</t>
  </si>
  <si>
    <t>平成 22 年</t>
  </si>
  <si>
    <t>佐賀市</t>
  </si>
  <si>
    <t>小城市</t>
  </si>
  <si>
    <t>神埼市</t>
  </si>
  <si>
    <t>吉野ヶ里町</t>
  </si>
  <si>
    <t>太良町</t>
  </si>
  <si>
    <t>（注）年齢別農家世帯員数は、平成17年より総農家から販売農家に変更。</t>
  </si>
  <si>
    <r>
      <t>6-4　「販売農家」の自営農業に主として従事した世帯員数</t>
    </r>
    <r>
      <rPr>
        <sz val="12"/>
        <rFont val="ＭＳ 明朝"/>
        <family val="1"/>
      </rPr>
      <t>（農業就業人口）－市町－</t>
    </r>
  </si>
  <si>
    <t xml:space="preserve"> (平成2・7・12・17・22年)   </t>
  </si>
  <si>
    <t>（単位：人）</t>
  </si>
  <si>
    <t>農業就業人口総数</t>
  </si>
  <si>
    <t>男</t>
  </si>
  <si>
    <t>女</t>
  </si>
  <si>
    <t>15～29歳</t>
  </si>
  <si>
    <t>うち男</t>
  </si>
  <si>
    <t>（注）農業就業人口は「主に自営農業に従事した」世帯員数。</t>
  </si>
  <si>
    <t>6-1　主副業別農家数及び経営耕地面積－市町－(平成2･7･12･17･22年)</t>
  </si>
  <si>
    <t>（単位：戸，ha)</t>
  </si>
  <si>
    <t>年 　次</t>
  </si>
  <si>
    <t>総農家数</t>
  </si>
  <si>
    <t>販売</t>
  </si>
  <si>
    <t>自給的</t>
  </si>
  <si>
    <t>主副業別農家数(販売農家）</t>
  </si>
  <si>
    <t>用途別経営耕地面積（販売農家）</t>
  </si>
  <si>
    <t>農家</t>
  </si>
  <si>
    <t>農　家</t>
  </si>
  <si>
    <t>主業農家</t>
  </si>
  <si>
    <t>準主業農家</t>
  </si>
  <si>
    <t>副業的農家</t>
  </si>
  <si>
    <t>平成  2  年</t>
  </si>
  <si>
    <t xml:space="preserve">      7</t>
  </si>
  <si>
    <t xml:space="preserve">     12</t>
  </si>
  <si>
    <t xml:space="preserve"> </t>
  </si>
  <si>
    <t>小城市</t>
  </si>
  <si>
    <t>神埼市</t>
  </si>
  <si>
    <t>（注）　1)農家とは、(1)経営耕地面積が0.1ヘクタール以上（昭和60年まで0.05ヘクタール以上）。(2)(1)のほか例外規定の適用を受けるもの</t>
  </si>
  <si>
    <t>　　　　　として、 経営耕地面積が 0.1ヘクタール未満(昭和60年まで0.05ヘクタール未満)でも施設園芸、養畜、養蚕などの経営により、過</t>
  </si>
  <si>
    <t>　　　　　総農家数＝販売農家数＋自給的農家数</t>
  </si>
  <si>
    <t>　（単位：戸）</t>
  </si>
  <si>
    <t>年　次
市町村</t>
  </si>
  <si>
    <t>0.3ha未満</t>
  </si>
  <si>
    <t>（注）経営耕地面積規模別農家数は、平成17年より総農家から販売農家に変更。</t>
  </si>
  <si>
    <t>6-2　「販売農家」の経営耕地面積規模別農家数－市町－(平成22年)</t>
  </si>
  <si>
    <t>各年2月1日現在</t>
  </si>
  <si>
    <t>総　数</t>
  </si>
  <si>
    <t>0.3～0.5
ha 未満</t>
  </si>
  <si>
    <t>0.5～1.0
ha 未満</t>
  </si>
  <si>
    <t>1.0～1.5
ha 未満</t>
  </si>
  <si>
    <t>1.5～2.0
ha 未満</t>
  </si>
  <si>
    <t>2.0～3.0
ha 未満</t>
  </si>
  <si>
    <t>3.0～5.0
ha 未満</t>
  </si>
  <si>
    <t>5.0～10.0
ha 未満</t>
  </si>
  <si>
    <t>10.0
ha以上</t>
  </si>
  <si>
    <t>-</t>
  </si>
  <si>
    <t>太良町</t>
  </si>
  <si>
    <t>資料:農林水産省「農林業センサス」</t>
  </si>
  <si>
    <r>
      <t>6-3  「販売農家」の年齢別農家世帯員数</t>
    </r>
    <r>
      <rPr>
        <sz val="12"/>
        <rFont val="ＭＳ 明朝"/>
        <family val="1"/>
      </rPr>
      <t>－市町－(平成22年)</t>
    </r>
  </si>
  <si>
    <t>各年2月1日現在</t>
  </si>
  <si>
    <t>総  数</t>
  </si>
  <si>
    <t>14歳以下</t>
  </si>
  <si>
    <t>15～29歳</t>
  </si>
  <si>
    <t>年齢別農業就業人口</t>
  </si>
  <si>
    <t>　年間農業従事日数150日</t>
  </si>
  <si>
    <t>　以上の人</t>
  </si>
  <si>
    <t xml:space="preserve"> 平成  2</t>
  </si>
  <si>
    <t xml:space="preserve">       7</t>
  </si>
  <si>
    <t xml:space="preserve">      12</t>
  </si>
  <si>
    <t xml:space="preserve">      17</t>
  </si>
  <si>
    <t xml:space="preserve">      22</t>
  </si>
  <si>
    <t>資料:農林水産省統計部「農業経営統計調査報告　経営形態別経営統計（個別経営）」</t>
  </si>
  <si>
    <t>（注）1)米穀年度は前年11月から当該年10月までである。</t>
  </si>
  <si>
    <t xml:space="preserve">      2)平成23米穀年度から政府警備米の販売は行われない。</t>
  </si>
  <si>
    <t>資料：九州農政局佐賀地域センター</t>
  </si>
  <si>
    <r>
      <t>6-19　農　地　転　用　状　況</t>
    </r>
    <r>
      <rPr>
        <sz val="12"/>
        <rFont val="ＭＳ 明朝"/>
        <family val="1"/>
      </rPr>
      <t xml:space="preserve">  (平成19～23年)</t>
    </r>
  </si>
  <si>
    <t xml:space="preserve"> 平成 19 年</t>
  </si>
  <si>
    <t xml:space="preserve">      23</t>
  </si>
  <si>
    <t xml:space="preserve">6-21　種  類  別  農  業  協  </t>
  </si>
  <si>
    <r>
      <t xml:space="preserve"> 同  組  合  数  </t>
    </r>
    <r>
      <rPr>
        <sz val="12"/>
        <rFont val="ＭＳ 明朝"/>
        <family val="1"/>
      </rPr>
      <t>(平成19～23年度）</t>
    </r>
  </si>
  <si>
    <t>平成19 年度</t>
  </si>
  <si>
    <t>20</t>
  </si>
  <si>
    <t>21</t>
  </si>
  <si>
    <t>-</t>
  </si>
  <si>
    <t>22</t>
  </si>
  <si>
    <t>23</t>
  </si>
  <si>
    <r>
      <t xml:space="preserve"> 　組  合  の  概  況</t>
    </r>
    <r>
      <rPr>
        <sz val="12"/>
        <rFont val="ＭＳ 明朝"/>
        <family val="1"/>
      </rPr>
      <t>（平成19～23年度）</t>
    </r>
  </si>
  <si>
    <t xml:space="preserve"> 平成 19年度</t>
  </si>
  <si>
    <t xml:space="preserve"> 平成19年度</t>
  </si>
  <si>
    <t xml:space="preserve">     23</t>
  </si>
  <si>
    <r>
      <t>6-24　農業共済組合が行う共済事業</t>
    </r>
    <r>
      <rPr>
        <sz val="12"/>
        <rFont val="ＭＳ 明朝"/>
        <family val="1"/>
      </rPr>
      <t xml:space="preserve"> (平成19～23年度)</t>
    </r>
  </si>
  <si>
    <t>･･･</t>
  </si>
  <si>
    <t>麦(23年産)</t>
  </si>
  <si>
    <t>温州みかん(23年産)</t>
  </si>
  <si>
    <t>なし(23年産)</t>
  </si>
  <si>
    <t>　</t>
  </si>
  <si>
    <t>金額被害率</t>
  </si>
  <si>
    <t>(D)</t>
  </si>
  <si>
    <t>(E)</t>
  </si>
  <si>
    <t>(F)</t>
  </si>
  <si>
    <t>(F)/(C)</t>
  </si>
  <si>
    <t>(D)/(A)</t>
  </si>
  <si>
    <t>(E)/(B)</t>
  </si>
  <si>
    <t>ha</t>
  </si>
  <si>
    <t xml:space="preserve"> 平成 19 年度</t>
  </si>
  <si>
    <t>･･･</t>
  </si>
  <si>
    <t xml:space="preserve">      20</t>
  </si>
  <si>
    <t xml:space="preserve">      21</t>
  </si>
  <si>
    <t xml:space="preserve">      22</t>
  </si>
  <si>
    <t>麦(23年産)</t>
  </si>
  <si>
    <t>温州みかん(23年産)</t>
  </si>
  <si>
    <t>なし(23年産)</t>
  </si>
  <si>
    <r>
      <t>6-7　米の数量調整取組状況　</t>
    </r>
    <r>
      <rPr>
        <sz val="12"/>
        <rFont val="ＭＳ 明朝"/>
        <family val="1"/>
      </rPr>
      <t>－市町－　（平成24年度）</t>
    </r>
  </si>
  <si>
    <t>平成25年3月末現在</t>
  </si>
  <si>
    <t>平成24年産米市町別
需要量に関する情報</t>
  </si>
  <si>
    <t>ｔ</t>
  </si>
  <si>
    <t>ha</t>
  </si>
  <si>
    <t>平成24年度</t>
  </si>
  <si>
    <t>6-5　耕  地  面  積 －市町－（平成19～23年）</t>
  </si>
  <si>
    <t>市町</t>
  </si>
  <si>
    <t xml:space="preserve">      20</t>
  </si>
  <si>
    <t xml:space="preserve">      21</t>
  </si>
  <si>
    <t xml:space="preserve">      22</t>
  </si>
  <si>
    <t>6-6　主要農作物作付面積及び収穫量　（平成19～23年）</t>
  </si>
  <si>
    <t xml:space="preserve">      20</t>
  </si>
  <si>
    <t xml:space="preserve">      21</t>
  </si>
  <si>
    <t xml:space="preserve">      22</t>
  </si>
  <si>
    <t>きゅうり</t>
  </si>
  <si>
    <t>トマト</t>
  </si>
  <si>
    <t>な　す</t>
  </si>
  <si>
    <t>れんこん</t>
  </si>
  <si>
    <t>いちご</t>
  </si>
  <si>
    <t>うちハウスみかん</t>
  </si>
  <si>
    <t>6-8　家 畜 の 飼 養 戸 数 及 び 頭 羽 数 (平成20～24年）</t>
  </si>
  <si>
    <t>1)　乳　用　牛</t>
  </si>
  <si>
    <t>肉　用　牛</t>
  </si>
  <si>
    <t xml:space="preserve">2)　採　卵　鶏 </t>
  </si>
  <si>
    <t>市    町</t>
  </si>
  <si>
    <t xml:space="preserve"> 平成 20 年</t>
  </si>
  <si>
    <t>…</t>
  </si>
  <si>
    <t xml:space="preserve">      23</t>
  </si>
  <si>
    <t xml:space="preserve">      24</t>
  </si>
  <si>
    <t>　　　　2)採卵鶏は、飼養羽数300羽未満の飼養者を除く。</t>
  </si>
  <si>
    <t>6-9　農 業 産 出 額 及 び 生 産 農 業 所 得 （平成19～23年）　</t>
  </si>
  <si>
    <t xml:space="preserve"> 平成 19 年</t>
  </si>
  <si>
    <t xml:space="preserve"> 平成 19 年</t>
  </si>
  <si>
    <t xml:space="preserve">      20</t>
  </si>
  <si>
    <t>資料：農林水産省統計部「生産農業所得統計」</t>
  </si>
  <si>
    <t xml:space="preserve">         推計に改めたため、都道府県内の市町村間で取引された中間生産物については産出額に含まれていない。</t>
  </si>
  <si>
    <t>　     3)平成18年から水田・畑作経営所得安定対策が実施されているため、麦類、大豆には固定支払い分は含まれていない。</t>
  </si>
  <si>
    <r>
      <t xml:space="preserve">　　収　支 </t>
    </r>
    <r>
      <rPr>
        <sz val="12"/>
        <rFont val="ＭＳ 明朝"/>
        <family val="1"/>
      </rPr>
      <t>（１戸あたり） （平成２３年）</t>
    </r>
  </si>
  <si>
    <t>農　業
経営費</t>
  </si>
  <si>
    <t>農業所得</t>
  </si>
  <si>
    <t>平成23年</t>
  </si>
  <si>
    <t>資料:農林水産省統計部「農業経営統計調査報告　営農類型別経営統計（個別経営）」</t>
  </si>
  <si>
    <t>　　　農外所得＝農外収入－農外支出</t>
  </si>
  <si>
    <r>
      <t xml:space="preserve">（個 別 経 営）　の　状　況 </t>
    </r>
    <r>
      <rPr>
        <sz val="12"/>
        <rFont val="ＭＳ 明朝"/>
        <family val="1"/>
      </rPr>
      <t>（１戸あたり） （平成23年）</t>
    </r>
  </si>
  <si>
    <t>主業農家</t>
  </si>
  <si>
    <t>-</t>
  </si>
  <si>
    <t>-</t>
  </si>
  <si>
    <r>
      <t>6-13　茶栽培面積及び生産量</t>
    </r>
    <r>
      <rPr>
        <sz val="12"/>
        <rFont val="ＭＳ 明朝"/>
        <family val="1"/>
      </rPr>
      <t xml:space="preserve"> (平成19～23年）</t>
    </r>
  </si>
  <si>
    <t>(1)茶栽培面積及び生葉収穫量</t>
  </si>
  <si>
    <t>1)　兼　用</t>
  </si>
  <si>
    <t>生葉収穫量</t>
  </si>
  <si>
    <t>…</t>
  </si>
  <si>
    <t xml:space="preserve">      20</t>
  </si>
  <si>
    <t xml:space="preserve">      21</t>
  </si>
  <si>
    <t xml:space="preserve">      22</t>
  </si>
  <si>
    <t>(2)荒茶生産量</t>
  </si>
  <si>
    <r>
      <t>6-15　鶏卵の生産出荷量及び入荷量</t>
    </r>
    <r>
      <rPr>
        <sz val="12"/>
        <rFont val="ＭＳ 明朝"/>
        <family val="1"/>
      </rPr>
      <t xml:space="preserve"> （平成19～23年）</t>
    </r>
  </si>
  <si>
    <t>生　産　量</t>
  </si>
  <si>
    <t>出　荷　量</t>
  </si>
  <si>
    <t>入　荷　量</t>
  </si>
  <si>
    <t>対　前　年　比</t>
  </si>
  <si>
    <t xml:space="preserve">      20</t>
  </si>
  <si>
    <t xml:space="preserve">      21</t>
  </si>
  <si>
    <t xml:space="preserve">      22</t>
  </si>
  <si>
    <r>
      <t xml:space="preserve">6-16　食鳥（生体）出荷羽数と重量 </t>
    </r>
    <r>
      <rPr>
        <sz val="12"/>
        <rFont val="ＭＳ 明朝"/>
        <family val="1"/>
      </rPr>
      <t>（平成１９～２３年）</t>
    </r>
  </si>
  <si>
    <t>合　　　　　計</t>
  </si>
  <si>
    <t>廃　　　　　鶏</t>
  </si>
  <si>
    <t>羽　　数</t>
  </si>
  <si>
    <r>
      <t>6-17　生乳生産量及び処理量</t>
    </r>
    <r>
      <rPr>
        <sz val="12"/>
        <rFont val="ＭＳ 明朝"/>
        <family val="1"/>
      </rPr>
      <t xml:space="preserve"> （平成19～23年）</t>
    </r>
  </si>
  <si>
    <t>牛乳等向け</t>
  </si>
  <si>
    <t xml:space="preserve">      20</t>
  </si>
  <si>
    <t xml:space="preserve">      21</t>
  </si>
  <si>
    <t xml:space="preserve">      22</t>
  </si>
  <si>
    <r>
      <t>6-18　と畜種類別枝肉取引頭数及び枝肉生産量</t>
    </r>
    <r>
      <rPr>
        <sz val="12"/>
        <rFont val="ＭＳ 明朝"/>
        <family val="1"/>
      </rPr>
      <t>（平成19～23年）</t>
    </r>
  </si>
  <si>
    <t xml:space="preserve">      20</t>
  </si>
  <si>
    <t xml:space="preserve">      21</t>
  </si>
  <si>
    <t>-</t>
  </si>
  <si>
    <t xml:space="preserve">      22</t>
  </si>
  <si>
    <r>
      <t>6-23  水　稲　の 被  害  状  況</t>
    </r>
    <r>
      <rPr>
        <sz val="12"/>
        <rFont val="ＭＳ 明朝"/>
        <family val="1"/>
      </rPr>
      <t xml:space="preserve"> （平成１９～２３年）</t>
    </r>
  </si>
  <si>
    <t>被害面積</t>
  </si>
  <si>
    <t>被害面積</t>
  </si>
  <si>
    <t xml:space="preserve">      20</t>
  </si>
  <si>
    <t xml:space="preserve">      21</t>
  </si>
  <si>
    <t xml:space="preserve">      22</t>
  </si>
  <si>
    <t>-</t>
  </si>
  <si>
    <t>ニカメイチュウ</t>
  </si>
  <si>
    <t>ウンカ</t>
  </si>
  <si>
    <t>カメムシ</t>
  </si>
  <si>
    <t>△81</t>
  </si>
  <si>
    <t>△1 633</t>
  </si>
  <si>
    <t>1 560</t>
  </si>
  <si>
    <t>7 190</t>
  </si>
  <si>
    <t>資料：農林水産省統計部「作物統計調査」</t>
  </si>
  <si>
    <r>
      <t>6-12  政府買入米（佐賀県産）搬出及び売却実績</t>
    </r>
    <r>
      <rPr>
        <sz val="12"/>
        <rFont val="ＭＳ 明朝"/>
        <family val="1"/>
      </rPr>
      <t>（平成18～22米穀年度）</t>
    </r>
  </si>
  <si>
    <t>　      （単位：t）</t>
  </si>
  <si>
    <t>資料：農林水産省統計部「野菜生産出荷統計」、「果樹生産出荷統計」、「耕地及び作付面積統計」</t>
  </si>
  <si>
    <t>肉  用  若  鶏</t>
  </si>
  <si>
    <t>r515</t>
  </si>
  <si>
    <r>
      <t xml:space="preserve">6-14　たばこ耕作面積及び買入量 </t>
    </r>
    <r>
      <rPr>
        <sz val="12"/>
        <rFont val="ＭＳ 明朝"/>
        <family val="1"/>
      </rPr>
      <t>(平成20～24年)</t>
    </r>
  </si>
  <si>
    <t xml:space="preserve"> 平成20年</t>
  </si>
  <si>
    <t xml:space="preserve">     21</t>
  </si>
  <si>
    <t xml:space="preserve">     22</t>
  </si>
  <si>
    <t xml:space="preserve">     23</t>
  </si>
  <si>
    <t xml:space="preserve">     24</t>
  </si>
  <si>
    <t>27 179</t>
  </si>
  <si>
    <t>1 288 488</t>
  </si>
  <si>
    <t>474 076</t>
  </si>
  <si>
    <t xml:space="preserve">年 次
</t>
  </si>
  <si>
    <t>生 体 重 量</t>
  </si>
  <si>
    <t>生 体 重　量</t>
  </si>
  <si>
    <t>各年2月1日現在</t>
  </si>
  <si>
    <t>経営耕地
面　　積</t>
  </si>
  <si>
    <t xml:space="preserve">     17</t>
  </si>
  <si>
    <t xml:space="preserve"> 48 118</t>
  </si>
  <si>
    <t xml:space="preserve">     22</t>
  </si>
  <si>
    <t>r26 486</t>
  </si>
  <si>
    <t>r20 247</t>
  </si>
  <si>
    <t>r4 656</t>
  </si>
  <si>
    <t>r5 309</t>
  </si>
  <si>
    <t>r572</t>
  </si>
  <si>
    <t>r1 132</t>
  </si>
  <si>
    <t>r2 828</t>
  </si>
  <si>
    <t>r653</t>
  </si>
  <si>
    <t>r1 303</t>
  </si>
  <si>
    <t>r1 533</t>
  </si>
  <si>
    <t>r1 571</t>
  </si>
  <si>
    <t>r690</t>
  </si>
  <si>
    <t>r705</t>
  </si>
  <si>
    <t>r106</t>
  </si>
  <si>
    <t>r81</t>
  </si>
  <si>
    <t>r518</t>
  </si>
  <si>
    <t>r775</t>
  </si>
  <si>
    <t>r733</t>
  </si>
  <si>
    <t>r2 740</t>
  </si>
  <si>
    <t>r75</t>
  </si>
  <si>
    <t>r285</t>
  </si>
  <si>
    <t>r2 380</t>
  </si>
  <si>
    <t>r1 106</t>
  </si>
  <si>
    <t>資料:農林水産省「農林業センサス」</t>
  </si>
  <si>
    <t>　　　　　去1年間の農産物の総販売金額が15万円以上(昭和60年10万円以上、平成2・7・12・17年15万円以上)あるもの。</t>
  </si>
  <si>
    <t>　　　　2)販売農家とは、経営耕地面積が0.3ヘクタール以上、又は農産物総販売金額が50万円以上の農家。</t>
  </si>
  <si>
    <r>
      <t>　　　　　自給的農家とは、経営耕地面積が0.3ヘクタール未満で、かつ農産物総販売金額が50万円未満の農家。</t>
    </r>
    <r>
      <rPr>
        <sz val="6"/>
        <rFont val="ＭＳ 明朝"/>
        <family val="1"/>
      </rPr>
      <t>(平成2年から新しく区分された)</t>
    </r>
  </si>
  <si>
    <t>　　　　3)主業農家とは、農業所得が主（農家所得の50%以上が農業所得）で、65歳未満の農業従事60日以上の者がいる農家。</t>
  </si>
  <si>
    <t xml:space="preserve">        4)準主業農家とは、農外所得が主で、65歳未満の農業従事60日以上の者がいる農家。</t>
  </si>
  <si>
    <t xml:space="preserve">        5)副業的農家とは、65歳未満の農業従事60日以上の者がいない農家。</t>
  </si>
  <si>
    <t xml:space="preserve">        6)経営耕地面積は、それぞれの数字をha単位に四捨五入しているので、必ずしも計に一致しない。</t>
  </si>
  <si>
    <t>　　　　</t>
  </si>
  <si>
    <t>r6 236</t>
  </si>
  <si>
    <t>r177</t>
  </si>
  <si>
    <t>r177</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</si>
</sst>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 ###\ ##0"/>
    <numFmt numFmtId="179" formatCode="#\ ###\ ###.0"/>
    <numFmt numFmtId="180" formatCode="\(#\ ###\ ###\)"/>
    <numFmt numFmtId="181" formatCode="#\ ###"/>
    <numFmt numFmtId="182" formatCode="\(\ #\ ###\ ###\)"/>
    <numFmt numFmtId="183" formatCode="###\ ##0"/>
    <numFmt numFmtId="184" formatCode="###\ ##0\ ;&quot;△&quot;\ ###\ ##0\ "/>
    <numFmt numFmtId="185" formatCode="0;&quot;△ &quot;0"/>
    <numFmt numFmtId="186" formatCode="#\ ##0.0"/>
    <numFmt numFmtId="187" formatCode="#\ ##0"/>
    <numFmt numFmtId="188" formatCode="0.0_ "/>
    <numFmt numFmtId="189" formatCode="#\ ##0\ "/>
    <numFmt numFmtId="190" formatCode="#\ ##0.0&quot; &quot;"/>
    <numFmt numFmtId="191" formatCode="#\ ##0.00&quot; &quot;"/>
    <numFmt numFmtId="192" formatCode="#\ ##0&quot; &quot;"/>
    <numFmt numFmtId="193" formatCode=".\ ##0;0000000000000000000000000000000000000000000000000000000000000000000000000000000000000000000000000000000000"/>
    <numFmt numFmtId="194" formatCode="\x\ "/>
    <numFmt numFmtId="195" formatCode="&quot;r&quot;\ #\ ###\ ###"/>
    <numFmt numFmtId="196" formatCode="&quot;r&quot;#\ ###\ ###"/>
    <numFmt numFmtId="197" formatCode="#\ ###\ ###\ "/>
    <numFmt numFmtId="198" formatCode="#,##0_ "/>
    <numFmt numFmtId="199" formatCode="###\ ###\ ##0.000"/>
    <numFmt numFmtId="200" formatCode="####\ ###\ ##0"/>
    <numFmt numFmtId="201" formatCode="#,##0.000;[Red]\-#,##0.000"/>
    <numFmt numFmtId="202" formatCode="#\ ###\ ###\ ##0.000"/>
    <numFmt numFmtId="203" formatCode="0.0%"/>
    <numFmt numFmtId="204" formatCode="0.000%"/>
    <numFmt numFmtId="205" formatCode="0.0_);[Red]\(0.0\)"/>
    <numFmt numFmtId="206" formatCode="0.000_);[Red]\(0.000\)"/>
    <numFmt numFmtId="207" formatCode="#.0\ ###\ ###"/>
    <numFmt numFmtId="208" formatCode="###.0\ ##0"/>
    <numFmt numFmtId="209" formatCode="###.\ ##0"/>
    <numFmt numFmtId="210" formatCode="####.\ ##0"/>
    <numFmt numFmtId="211" formatCode="#####.\ ##0"/>
    <numFmt numFmtId="212" formatCode="&quot;r&quot;#\ ###\ ###.0"/>
    <numFmt numFmtId="213" formatCode="#,##0.000_ "/>
    <numFmt numFmtId="214" formatCode="##\ ###\ ###\ ##0.000"/>
    <numFmt numFmtId="215" formatCode="###\ ###\ ###\ ##0.000"/>
    <numFmt numFmtId="216" formatCode="####\ ###\ ###\ ##0.000"/>
    <numFmt numFmtId="217" formatCode="#####\ ###\ ###\ ##0.000"/>
    <numFmt numFmtId="218" formatCode="&quot;…&quot;\ "/>
    <numFmt numFmtId="219" formatCode="\-\ "/>
    <numFmt numFmtId="220" formatCode="\-"/>
    <numFmt numFmtId="221" formatCode="#,##0_);[Red]\(#,##0\)"/>
    <numFmt numFmtId="222" formatCode="0_);[Red]\(0\)"/>
    <numFmt numFmtId="223" formatCode="&quot;Yes&quot;;&quot;Yes&quot;;&quot;No&quot;"/>
    <numFmt numFmtId="224" formatCode="&quot;True&quot;;&quot;True&quot;;&quot;False&quot;"/>
    <numFmt numFmtId="225" formatCode="&quot;On&quot;;&quot;On&quot;;&quot;Off&quot;"/>
    <numFmt numFmtId="226" formatCode="[$€-2]\ #,##0.00_);[Red]\([$€-2]\ #,##0.00\)"/>
  </numFmts>
  <fonts count="79">
    <font>
      <sz val="11"/>
      <name val="ＭＳ Ｐゴシック"/>
      <family val="3"/>
    </font>
    <font>
      <u val="single"/>
      <sz val="10"/>
      <color indexed="12"/>
      <name val="ＭＳ 明朝"/>
      <family val="1"/>
    </font>
    <font>
      <sz val="10"/>
      <name val="ＭＳ 明朝"/>
      <family val="1"/>
    </font>
    <font>
      <u val="single"/>
      <sz val="9.9"/>
      <color indexed="36"/>
      <name val="ＭＳ Ｐゴシック"/>
      <family val="3"/>
    </font>
    <font>
      <sz val="6"/>
      <name val="ＭＳ Ｐ明朝"/>
      <family val="1"/>
    </font>
    <font>
      <sz val="14"/>
      <name val="ＭＳ 明朝"/>
      <family val="1"/>
    </font>
    <font>
      <sz val="9"/>
      <name val="ＭＳ 明朝"/>
      <family val="1"/>
    </font>
    <font>
      <sz val="8"/>
      <name val="ＭＳ 明朝"/>
      <family val="1"/>
    </font>
    <font>
      <sz val="9"/>
      <name val="ＭＳ ゴシック"/>
      <family val="3"/>
    </font>
    <font>
      <sz val="10"/>
      <name val="ＭＳ ゴシック"/>
      <family val="3"/>
    </font>
    <font>
      <sz val="12"/>
      <name val="ＭＳ 明朝"/>
      <family val="1"/>
    </font>
    <font>
      <b/>
      <sz val="9"/>
      <name val="ＭＳ 明朝"/>
      <family val="1"/>
    </font>
    <font>
      <sz val="6"/>
      <name val="ＭＳ Ｐゴシック"/>
      <family val="3"/>
    </font>
    <font>
      <b/>
      <sz val="10"/>
      <name val="ＭＳ 明朝"/>
      <family val="1"/>
    </font>
    <font>
      <sz val="16"/>
      <name val="ＭＳ 明朝"/>
      <family val="1"/>
    </font>
    <font>
      <sz val="8.5"/>
      <name val="ＭＳ 明朝"/>
      <family val="1"/>
    </font>
    <font>
      <sz val="9"/>
      <name val="明朝"/>
      <family val="1"/>
    </font>
    <font>
      <sz val="6"/>
      <name val="ＭＳ 明朝"/>
      <family val="1"/>
    </font>
    <font>
      <sz val="10"/>
      <name val="明朝"/>
      <family val="1"/>
    </font>
    <font>
      <sz val="11"/>
      <name val="明朝"/>
      <family val="1"/>
    </font>
    <font>
      <sz val="11"/>
      <name val="ＭＳ 明朝"/>
      <family val="1"/>
    </font>
    <font>
      <b/>
      <sz val="11"/>
      <name val="ＭＳ 明朝"/>
      <family val="1"/>
    </font>
    <font>
      <sz val="11"/>
      <name val="ＭＳ ゴシック"/>
      <family val="3"/>
    </font>
    <font>
      <sz val="7"/>
      <name val="ＭＳ Ｐ明朝"/>
      <family val="1"/>
    </font>
    <font>
      <sz val="18"/>
      <name val="ＭＳ 明朝"/>
      <family val="1"/>
    </font>
    <font>
      <sz val="8"/>
      <color indexed="8"/>
      <name val="ＭＳ 明朝"/>
      <family val="1"/>
    </font>
    <font>
      <b/>
      <sz val="9"/>
      <color indexed="8"/>
      <name val="ＭＳ 明朝"/>
      <family val="1"/>
    </font>
    <font>
      <b/>
      <sz val="9"/>
      <name val="ＭＳ ゴシック"/>
      <family val="3"/>
    </font>
    <font>
      <sz val="8"/>
      <name val="ＭＳ ゴシック"/>
      <family val="3"/>
    </font>
    <font>
      <sz val="8"/>
      <name val="ＭＳ Ｐゴシック"/>
      <family val="3"/>
    </font>
    <font>
      <sz val="7.5"/>
      <name val="ＭＳ ゴシック"/>
      <family val="3"/>
    </font>
    <font>
      <sz val="7.5"/>
      <name val="ＭＳ 明朝"/>
      <family val="1"/>
    </font>
    <font>
      <b/>
      <sz val="8"/>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明朝"/>
      <family val="1"/>
    </font>
    <font>
      <sz val="10"/>
      <color indexed="8"/>
      <name val="ＭＳ Ｐゴシック"/>
      <family val="3"/>
    </font>
    <font>
      <sz val="10"/>
      <color indexed="8"/>
      <name val="明朝"/>
      <family val="1"/>
    </font>
    <font>
      <sz val="10"/>
      <color indexed="8"/>
      <name val="ＭＳ 明朝"/>
      <family val="1"/>
    </font>
    <font>
      <sz val="16"/>
      <color indexed="8"/>
      <name val="ＭＳ 明朝"/>
      <family val="1"/>
    </font>
    <font>
      <sz val="14"/>
      <color indexed="8"/>
      <name val="ＭＳ 明朝"/>
      <family val="1"/>
    </font>
    <font>
      <sz val="9"/>
      <color indexed="8"/>
      <name val="ＭＳ 明朝"/>
      <family val="1"/>
    </font>
    <font>
      <sz val="11"/>
      <color indexed="8"/>
      <name val="ＭＳ 明朝"/>
      <family val="1"/>
    </font>
    <font>
      <sz val="6"/>
      <color indexed="8"/>
      <name val="ＭＳ 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style="double"/>
      <right>
        <color indexed="63"/>
      </right>
      <top style="medium"/>
      <bottom>
        <color indexed="63"/>
      </bottom>
    </border>
    <border>
      <left>
        <color indexed="63"/>
      </left>
      <right style="double"/>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double"/>
      <right style="thin"/>
      <top>
        <color indexed="63"/>
      </top>
      <bottom>
        <color indexed="63"/>
      </bottom>
    </border>
    <border>
      <left style="thin"/>
      <right style="double"/>
      <top>
        <color indexed="63"/>
      </top>
      <bottom>
        <color indexed="63"/>
      </bottom>
    </border>
    <border>
      <left>
        <color indexed="63"/>
      </left>
      <right style="double"/>
      <top>
        <color indexed="63"/>
      </top>
      <bottom style="medium"/>
    </border>
    <border>
      <left>
        <color indexed="63"/>
      </left>
      <right style="thin"/>
      <top>
        <color indexed="63"/>
      </top>
      <bottom style="medium"/>
    </border>
    <border>
      <left style="double"/>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style="double"/>
      <top>
        <color indexed="63"/>
      </top>
      <bottom style="medium"/>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3" fillId="0" borderId="0" applyNumberFormat="0" applyFill="0" applyBorder="0" applyAlignment="0" applyProtection="0"/>
    <xf numFmtId="0" fontId="78" fillId="32" borderId="0" applyNumberFormat="0" applyBorder="0" applyAlignment="0" applyProtection="0"/>
  </cellStyleXfs>
  <cellXfs count="888">
    <xf numFmtId="0" fontId="0" fillId="0" borderId="0" xfId="0" applyAlignment="1">
      <alignment/>
    </xf>
    <xf numFmtId="0" fontId="5" fillId="0" borderId="0" xfId="67" applyFont="1" applyFill="1" applyAlignment="1">
      <alignment horizontal="centerContinuous"/>
      <protection/>
    </xf>
    <xf numFmtId="0" fontId="5" fillId="0" borderId="0" xfId="67" applyFont="1" applyFill="1" applyAlignment="1">
      <alignment horizontal="right"/>
      <protection/>
    </xf>
    <xf numFmtId="0" fontId="5" fillId="0" borderId="0" xfId="67" applyFont="1" applyFill="1" applyAlignment="1">
      <alignment/>
      <protection/>
    </xf>
    <xf numFmtId="0" fontId="5" fillId="0" borderId="0" xfId="67" applyFont="1" applyFill="1">
      <alignment/>
      <protection/>
    </xf>
    <xf numFmtId="0" fontId="2" fillId="0" borderId="0" xfId="67" applyFont="1" applyFill="1" applyAlignment="1">
      <alignment horizontal="centerContinuous"/>
      <protection/>
    </xf>
    <xf numFmtId="0" fontId="5" fillId="0" borderId="0" xfId="67" applyFont="1" applyFill="1" applyAlignment="1">
      <alignment horizontal="left"/>
      <protection/>
    </xf>
    <xf numFmtId="0" fontId="2" fillId="0" borderId="0" xfId="67" applyFont="1" applyFill="1">
      <alignment/>
      <protection/>
    </xf>
    <xf numFmtId="0" fontId="6" fillId="0" borderId="0" xfId="67" applyFont="1" applyFill="1">
      <alignment/>
      <protection/>
    </xf>
    <xf numFmtId="0" fontId="6" fillId="0" borderId="10" xfId="67" applyFont="1" applyFill="1" applyBorder="1" applyAlignment="1">
      <alignment vertical="center"/>
      <protection/>
    </xf>
    <xf numFmtId="0" fontId="6" fillId="0" borderId="11" xfId="67" applyFont="1" applyFill="1" applyBorder="1" applyAlignment="1">
      <alignment vertical="center"/>
      <protection/>
    </xf>
    <xf numFmtId="0" fontId="6" fillId="0" borderId="12" xfId="67" applyFont="1" applyFill="1" applyBorder="1" applyAlignment="1">
      <alignment vertical="center"/>
      <protection/>
    </xf>
    <xf numFmtId="0" fontId="6" fillId="0" borderId="13" xfId="67" applyFont="1" applyFill="1" applyBorder="1" applyAlignment="1">
      <alignment horizontal="centerContinuous" vertical="center"/>
      <protection/>
    </xf>
    <xf numFmtId="0" fontId="6" fillId="0" borderId="14" xfId="67" applyFont="1" applyFill="1" applyBorder="1" applyAlignment="1">
      <alignment vertical="center"/>
      <protection/>
    </xf>
    <xf numFmtId="0" fontId="6" fillId="0" borderId="0" xfId="67"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0" xfId="67" applyFont="1" applyFill="1" applyBorder="1" applyAlignment="1" quotePrefix="1">
      <alignment horizontal="center" vertical="center"/>
      <protection/>
    </xf>
    <xf numFmtId="0" fontId="6" fillId="0" borderId="16" xfId="67" applyFont="1" applyFill="1" applyBorder="1" applyAlignment="1" quotePrefix="1">
      <alignment horizontal="center" vertical="center"/>
      <protection/>
    </xf>
    <xf numFmtId="0" fontId="6" fillId="0" borderId="17" xfId="67" applyFont="1" applyFill="1" applyBorder="1" applyAlignment="1">
      <alignment horizontal="centerContinuous" vertical="center"/>
      <protection/>
    </xf>
    <xf numFmtId="0" fontId="6" fillId="0" borderId="16"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0" fontId="6" fillId="0" borderId="19" xfId="67" applyFont="1" applyFill="1" applyBorder="1" applyAlignment="1">
      <alignment vertical="center"/>
      <protection/>
    </xf>
    <xf numFmtId="0" fontId="6" fillId="0" borderId="20"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7" applyFont="1" applyFill="1" applyBorder="1" applyAlignment="1">
      <alignment horizontal="center" vertical="center"/>
      <protection/>
    </xf>
    <xf numFmtId="0" fontId="6" fillId="0" borderId="21" xfId="67" applyFont="1" applyFill="1" applyBorder="1" applyAlignment="1">
      <alignment vertical="center"/>
      <protection/>
    </xf>
    <xf numFmtId="49" fontId="6" fillId="0" borderId="15" xfId="67" applyNumberFormat="1" applyFont="1" applyFill="1" applyBorder="1" applyAlignment="1">
      <alignment horizontal="center"/>
      <protection/>
    </xf>
    <xf numFmtId="0" fontId="6" fillId="0" borderId="22" xfId="67" applyFont="1" applyFill="1" applyBorder="1" applyAlignment="1">
      <alignment horizontal="center"/>
      <protection/>
    </xf>
    <xf numFmtId="41" fontId="6" fillId="0" borderId="0" xfId="67" applyNumberFormat="1" applyFont="1" applyFill="1" applyAlignment="1">
      <alignment horizontal="right"/>
      <protection/>
    </xf>
    <xf numFmtId="0" fontId="6" fillId="0" borderId="23" xfId="67" applyFont="1" applyFill="1" applyBorder="1" applyAlignment="1">
      <alignment horizontal="center"/>
      <protection/>
    </xf>
    <xf numFmtId="0" fontId="6" fillId="0" borderId="18" xfId="67" applyFont="1" applyFill="1" applyBorder="1" applyAlignment="1">
      <alignment horizontal="center"/>
      <protection/>
    </xf>
    <xf numFmtId="49" fontId="11" fillId="0" borderId="15" xfId="67" applyNumberFormat="1" applyFont="1" applyFill="1" applyBorder="1" applyAlignment="1">
      <alignment horizontal="center"/>
      <protection/>
    </xf>
    <xf numFmtId="0" fontId="6" fillId="0" borderId="22" xfId="67" applyFont="1" applyFill="1" applyBorder="1" applyAlignment="1" quotePrefix="1">
      <alignment horizontal="center"/>
      <protection/>
    </xf>
    <xf numFmtId="0" fontId="6" fillId="0" borderId="23" xfId="67" applyFont="1" applyFill="1" applyBorder="1" applyAlignment="1" quotePrefix="1">
      <alignment horizontal="center"/>
      <protection/>
    </xf>
    <xf numFmtId="0" fontId="6" fillId="0" borderId="15" xfId="67" applyFont="1" applyFill="1" applyBorder="1" applyAlignment="1">
      <alignment horizontal="center"/>
      <protection/>
    </xf>
    <xf numFmtId="0" fontId="6" fillId="0" borderId="24" xfId="67" applyFont="1" applyFill="1" applyBorder="1" applyAlignment="1">
      <alignment horizontal="center"/>
      <protection/>
    </xf>
    <xf numFmtId="41" fontId="6" fillId="0" borderId="0" xfId="67" applyNumberFormat="1" applyFont="1" applyFill="1" applyBorder="1" applyAlignment="1">
      <alignment horizontal="right"/>
      <protection/>
    </xf>
    <xf numFmtId="0" fontId="6" fillId="0" borderId="25" xfId="67" applyFont="1" applyFill="1" applyBorder="1" applyAlignment="1">
      <alignment horizontal="center"/>
      <protection/>
    </xf>
    <xf numFmtId="0" fontId="11" fillId="0" borderId="0" xfId="67" applyFont="1" applyFill="1">
      <alignment/>
      <protection/>
    </xf>
    <xf numFmtId="0" fontId="6" fillId="0" borderId="15" xfId="67" applyFont="1" applyFill="1" applyBorder="1" applyAlignment="1">
      <alignment/>
      <protection/>
    </xf>
    <xf numFmtId="0" fontId="8" fillId="0" borderId="0" xfId="67" applyFont="1" applyFill="1">
      <alignment/>
      <protection/>
    </xf>
    <xf numFmtId="49" fontId="8" fillId="0" borderId="15" xfId="67" applyNumberFormat="1" applyFont="1" applyFill="1" applyBorder="1" applyAlignment="1">
      <alignment horizontal="center"/>
      <protection/>
    </xf>
    <xf numFmtId="0" fontId="8" fillId="0" borderId="22" xfId="67" applyFont="1" applyFill="1" applyBorder="1" applyAlignment="1">
      <alignment horizontal="center"/>
      <protection/>
    </xf>
    <xf numFmtId="0" fontId="8" fillId="0" borderId="22" xfId="67" applyFont="1" applyFill="1" applyBorder="1" applyAlignment="1" quotePrefix="1">
      <alignment horizontal="center"/>
      <protection/>
    </xf>
    <xf numFmtId="49" fontId="8" fillId="0" borderId="26" xfId="67" applyNumberFormat="1" applyFont="1" applyFill="1" applyBorder="1" applyAlignment="1">
      <alignment horizontal="center"/>
      <protection/>
    </xf>
    <xf numFmtId="0" fontId="8" fillId="0" borderId="27" xfId="67" applyFont="1" applyFill="1" applyBorder="1" applyAlignment="1">
      <alignment horizontal="center"/>
      <protection/>
    </xf>
    <xf numFmtId="0" fontId="8" fillId="0" borderId="28" xfId="67" applyFont="1" applyFill="1" applyBorder="1" applyAlignment="1">
      <alignment horizontal="center"/>
      <protection/>
    </xf>
    <xf numFmtId="0" fontId="6" fillId="0" borderId="0" xfId="67" applyFont="1" applyFill="1" applyBorder="1">
      <alignment/>
      <protection/>
    </xf>
    <xf numFmtId="0" fontId="14" fillId="0" borderId="0" xfId="68" applyFont="1" applyFill="1" applyAlignment="1">
      <alignment horizontal="centerContinuous"/>
      <protection/>
    </xf>
    <xf numFmtId="0" fontId="2" fillId="0" borderId="0" xfId="68" applyFont="1" applyFill="1" applyAlignment="1">
      <alignment horizontal="centerContinuous"/>
      <protection/>
    </xf>
    <xf numFmtId="0" fontId="5" fillId="0" borderId="0" xfId="68" applyFont="1" applyFill="1" applyAlignment="1">
      <alignment horizontal="right"/>
      <protection/>
    </xf>
    <xf numFmtId="0" fontId="5" fillId="0" borderId="0" xfId="68" applyFont="1" applyFill="1" applyAlignment="1">
      <alignment horizontal="left"/>
      <protection/>
    </xf>
    <xf numFmtId="0" fontId="2" fillId="0" borderId="0" xfId="68" applyFont="1" applyFill="1">
      <alignment/>
      <protection/>
    </xf>
    <xf numFmtId="0" fontId="2" fillId="0" borderId="0" xfId="68" applyFont="1" applyFill="1" applyAlignment="1" quotePrefix="1">
      <alignment horizontal="left"/>
      <protection/>
    </xf>
    <xf numFmtId="0" fontId="6" fillId="0" borderId="0" xfId="68" applyFont="1" applyFill="1">
      <alignment/>
      <protection/>
    </xf>
    <xf numFmtId="0" fontId="6" fillId="0" borderId="0" xfId="68" applyFont="1" applyFill="1" applyAlignment="1">
      <alignment horizontal="right"/>
      <protection/>
    </xf>
    <xf numFmtId="0" fontId="6" fillId="0" borderId="29" xfId="68" applyFont="1" applyFill="1" applyBorder="1" applyAlignment="1">
      <alignment horizontal="center"/>
      <protection/>
    </xf>
    <xf numFmtId="0" fontId="6" fillId="0" borderId="30" xfId="68" applyFont="1" applyFill="1" applyBorder="1" applyAlignment="1">
      <alignment horizontal="centerContinuous" vertical="center"/>
      <protection/>
    </xf>
    <xf numFmtId="0" fontId="6" fillId="0" borderId="12" xfId="68" applyFont="1" applyFill="1" applyBorder="1" applyAlignment="1">
      <alignment horizontal="centerContinuous" vertical="center"/>
      <protection/>
    </xf>
    <xf numFmtId="0" fontId="6" fillId="0" borderId="11" xfId="68" applyFont="1" applyFill="1" applyBorder="1" applyAlignment="1">
      <alignment horizontal="centerContinuous" vertical="center"/>
      <protection/>
    </xf>
    <xf numFmtId="0" fontId="6" fillId="0" borderId="11" xfId="68" applyFont="1" applyFill="1" applyBorder="1" applyAlignment="1">
      <alignment horizontal="centerContinuous"/>
      <protection/>
    </xf>
    <xf numFmtId="0" fontId="6" fillId="0" borderId="12" xfId="68" applyFont="1" applyFill="1" applyBorder="1" applyAlignment="1">
      <alignment horizontal="center"/>
      <protection/>
    </xf>
    <xf numFmtId="0" fontId="6" fillId="0" borderId="11" xfId="68" applyFont="1" applyFill="1" applyBorder="1" applyAlignment="1">
      <alignment horizontal="center"/>
      <protection/>
    </xf>
    <xf numFmtId="0" fontId="6" fillId="0" borderId="31" xfId="68" applyFont="1" applyFill="1" applyBorder="1" applyAlignment="1">
      <alignment horizontal="centerContinuous" vertical="center"/>
      <protection/>
    </xf>
    <xf numFmtId="0" fontId="6" fillId="0" borderId="32" xfId="68" applyFont="1" applyFill="1" applyBorder="1" applyAlignment="1">
      <alignment horizontal="center" vertical="top"/>
      <protection/>
    </xf>
    <xf numFmtId="0" fontId="6" fillId="0" borderId="32" xfId="68" applyFont="1" applyFill="1" applyBorder="1" applyAlignment="1">
      <alignment horizontal="center" vertical="center"/>
      <protection/>
    </xf>
    <xf numFmtId="0" fontId="6" fillId="0" borderId="32" xfId="68" applyFont="1" applyFill="1" applyBorder="1" applyAlignment="1" quotePrefix="1">
      <alignment horizontal="center" vertical="center" wrapText="1"/>
      <protection/>
    </xf>
    <xf numFmtId="0" fontId="6" fillId="0" borderId="33" xfId="68" applyFont="1" applyFill="1" applyBorder="1" applyAlignment="1">
      <alignment horizontal="distributed" vertical="center"/>
      <protection/>
    </xf>
    <xf numFmtId="0" fontId="6" fillId="0" borderId="34" xfId="68" applyFont="1" applyFill="1" applyBorder="1" applyAlignment="1">
      <alignment horizontal="distributed" vertical="center"/>
      <protection/>
    </xf>
    <xf numFmtId="0" fontId="6" fillId="0" borderId="17" xfId="68" applyFont="1" applyFill="1" applyBorder="1" applyAlignment="1">
      <alignment horizontal="center" vertical="top"/>
      <protection/>
    </xf>
    <xf numFmtId="0" fontId="6" fillId="0" borderId="20" xfId="68" applyFont="1" applyFill="1" applyBorder="1" applyAlignment="1">
      <alignment horizontal="center" vertical="top"/>
      <protection/>
    </xf>
    <xf numFmtId="0" fontId="6" fillId="0" borderId="32" xfId="68" applyFont="1" applyFill="1" applyBorder="1" applyAlignment="1">
      <alignment horizontal="center" vertical="center" wrapText="1"/>
      <protection/>
    </xf>
    <xf numFmtId="0" fontId="6" fillId="0" borderId="20" xfId="68" applyFont="1" applyFill="1" applyBorder="1" applyAlignment="1">
      <alignment horizontal="center" vertical="center" wrapText="1"/>
      <protection/>
    </xf>
    <xf numFmtId="0" fontId="7" fillId="0" borderId="22" xfId="68" applyFont="1" applyFill="1" applyBorder="1">
      <alignment/>
      <protection/>
    </xf>
    <xf numFmtId="0" fontId="7" fillId="0" borderId="0" xfId="68" applyFont="1" applyFill="1">
      <alignment/>
      <protection/>
    </xf>
    <xf numFmtId="0" fontId="7" fillId="0" borderId="0" xfId="68" applyFont="1" applyFill="1" applyAlignment="1">
      <alignment horizontal="right"/>
      <protection/>
    </xf>
    <xf numFmtId="176" fontId="7" fillId="0" borderId="0" xfId="68" applyNumberFormat="1" applyFont="1" applyFill="1">
      <alignment/>
      <protection/>
    </xf>
    <xf numFmtId="0" fontId="7" fillId="0" borderId="0" xfId="68" applyFont="1" applyFill="1" applyBorder="1">
      <alignment/>
      <protection/>
    </xf>
    <xf numFmtId="176" fontId="6" fillId="0" borderId="0" xfId="68" applyNumberFormat="1" applyFont="1" applyFill="1" applyBorder="1">
      <alignment/>
      <protection/>
    </xf>
    <xf numFmtId="176" fontId="6" fillId="0" borderId="0" xfId="68" applyNumberFormat="1" applyFont="1" applyFill="1">
      <alignment/>
      <protection/>
    </xf>
    <xf numFmtId="181" fontId="6" fillId="0" borderId="0" xfId="68" applyNumberFormat="1" applyFont="1" applyFill="1" applyBorder="1">
      <alignment/>
      <protection/>
    </xf>
    <xf numFmtId="0" fontId="11" fillId="0" borderId="0" xfId="68" applyFont="1" applyFill="1">
      <alignment/>
      <protection/>
    </xf>
    <xf numFmtId="176" fontId="6" fillId="0" borderId="0" xfId="68" applyNumberFormat="1" applyFont="1" applyFill="1" applyBorder="1" applyAlignment="1">
      <alignment horizontal="right"/>
      <protection/>
    </xf>
    <xf numFmtId="0" fontId="6" fillId="0" borderId="0" xfId="68" applyFont="1" applyFill="1" applyBorder="1">
      <alignment/>
      <protection/>
    </xf>
    <xf numFmtId="49" fontId="8" fillId="0" borderId="27" xfId="68" applyNumberFormat="1" applyFont="1" applyFill="1" applyBorder="1" applyAlignment="1">
      <alignment/>
      <protection/>
    </xf>
    <xf numFmtId="176" fontId="8" fillId="0" borderId="35" xfId="68" applyNumberFormat="1" applyFont="1" applyFill="1" applyBorder="1">
      <alignment/>
      <protection/>
    </xf>
    <xf numFmtId="176" fontId="8" fillId="0" borderId="36" xfId="68" applyNumberFormat="1" applyFont="1" applyFill="1" applyBorder="1">
      <alignment/>
      <protection/>
    </xf>
    <xf numFmtId="176" fontId="8" fillId="0" borderId="35" xfId="68" applyNumberFormat="1" applyFont="1" applyFill="1" applyBorder="1" applyAlignment="1">
      <alignment horizontal="right"/>
      <protection/>
    </xf>
    <xf numFmtId="0" fontId="8" fillId="0" borderId="0" xfId="68" applyFont="1" applyFill="1">
      <alignment/>
      <protection/>
    </xf>
    <xf numFmtId="49" fontId="7" fillId="0" borderId="0" xfId="68" applyNumberFormat="1" applyFont="1" applyFill="1" applyBorder="1">
      <alignment/>
      <protection/>
    </xf>
    <xf numFmtId="176" fontId="2" fillId="0" borderId="0" xfId="68" applyNumberFormat="1" applyFont="1" applyFill="1">
      <alignment/>
      <protection/>
    </xf>
    <xf numFmtId="0" fontId="13" fillId="0" borderId="0" xfId="68" applyFont="1" applyFill="1">
      <alignment/>
      <protection/>
    </xf>
    <xf numFmtId="0" fontId="5" fillId="0" borderId="0" xfId="73" applyFont="1" applyFill="1" applyAlignment="1">
      <alignment horizontal="centerContinuous"/>
      <protection/>
    </xf>
    <xf numFmtId="0" fontId="2" fillId="0" borderId="0" xfId="73" applyFont="1" applyFill="1" applyAlignment="1">
      <alignment horizontal="centerContinuous"/>
      <protection/>
    </xf>
    <xf numFmtId="0" fontId="2" fillId="0" borderId="0" xfId="69" applyFont="1" applyFill="1">
      <alignment/>
      <protection/>
    </xf>
    <xf numFmtId="0" fontId="2" fillId="0" borderId="0" xfId="73" applyFont="1" applyFill="1">
      <alignment/>
      <protection/>
    </xf>
    <xf numFmtId="0" fontId="6" fillId="0" borderId="11" xfId="73" applyFont="1" applyFill="1" applyBorder="1" applyAlignment="1">
      <alignment horizontal="center"/>
      <protection/>
    </xf>
    <xf numFmtId="0" fontId="6" fillId="0" borderId="37" xfId="73" applyFont="1" applyFill="1" applyBorder="1" applyAlignment="1">
      <alignment horizontal="left" vertical="center"/>
      <protection/>
    </xf>
    <xf numFmtId="0" fontId="6" fillId="0" borderId="37" xfId="73" applyFont="1" applyFill="1" applyBorder="1" applyAlignment="1">
      <alignment horizontal="distributed" vertical="center"/>
      <protection/>
    </xf>
    <xf numFmtId="0" fontId="6" fillId="0" borderId="12" xfId="73" applyFont="1" applyFill="1" applyBorder="1" applyAlignment="1">
      <alignment horizontal="distributed"/>
      <protection/>
    </xf>
    <xf numFmtId="0" fontId="6" fillId="0" borderId="0" xfId="73" applyFont="1" applyFill="1" applyAlignment="1">
      <alignment horizontal="center"/>
      <protection/>
    </xf>
    <xf numFmtId="0" fontId="6" fillId="0" borderId="23" xfId="73" applyFont="1" applyFill="1" applyBorder="1" applyAlignment="1">
      <alignment horizontal="distributed" vertical="center"/>
      <protection/>
    </xf>
    <xf numFmtId="0" fontId="6" fillId="0" borderId="16" xfId="73" applyFont="1" applyFill="1" applyBorder="1" applyAlignment="1">
      <alignment horizontal="distributed" vertical="center"/>
      <protection/>
    </xf>
    <xf numFmtId="0" fontId="6" fillId="0" borderId="17" xfId="73" applyFont="1" applyFill="1" applyBorder="1" applyAlignment="1">
      <alignment horizontal="distributed" vertical="center"/>
      <protection/>
    </xf>
    <xf numFmtId="0" fontId="6" fillId="0" borderId="20" xfId="73" applyFont="1" applyFill="1" applyBorder="1" applyAlignment="1">
      <alignment horizontal="center" vertical="top"/>
      <protection/>
    </xf>
    <xf numFmtId="0" fontId="6" fillId="0" borderId="17" xfId="73" applyFont="1" applyFill="1" applyBorder="1" applyAlignment="1">
      <alignment horizontal="center" vertical="top"/>
      <protection/>
    </xf>
    <xf numFmtId="0" fontId="6" fillId="0" borderId="17" xfId="73" applyFont="1" applyFill="1" applyBorder="1" applyAlignment="1">
      <alignment horizontal="distributed" vertical="top"/>
      <protection/>
    </xf>
    <xf numFmtId="0" fontId="2" fillId="0" borderId="22" xfId="73" applyFont="1" applyFill="1" applyBorder="1" applyAlignment="1">
      <alignment vertical="center"/>
      <protection/>
    </xf>
    <xf numFmtId="0" fontId="2" fillId="0" borderId="0" xfId="73" applyFont="1" applyFill="1" applyAlignment="1">
      <alignment vertical="center"/>
      <protection/>
    </xf>
    <xf numFmtId="0" fontId="7" fillId="0" borderId="0" xfId="73" applyFont="1" applyFill="1" applyAlignment="1">
      <alignment horizontal="right" vertical="center"/>
      <protection/>
    </xf>
    <xf numFmtId="0" fontId="6" fillId="0" borderId="0" xfId="73" applyFont="1" applyFill="1" applyAlignment="1">
      <alignment horizontal="right" vertical="center"/>
      <protection/>
    </xf>
    <xf numFmtId="0" fontId="2" fillId="0" borderId="0" xfId="69" applyFont="1" applyFill="1" applyAlignment="1">
      <alignment vertical="center"/>
      <protection/>
    </xf>
    <xf numFmtId="176" fontId="6" fillId="0" borderId="0" xfId="73" applyNumberFormat="1" applyFont="1" applyFill="1" applyAlignment="1">
      <alignment/>
      <protection/>
    </xf>
    <xf numFmtId="176" fontId="6" fillId="0" borderId="0" xfId="73" applyNumberFormat="1" applyFont="1" applyFill="1" applyAlignment="1">
      <alignment horizontal="right"/>
      <protection/>
    </xf>
    <xf numFmtId="0" fontId="2" fillId="0" borderId="0" xfId="69" applyFont="1" applyFill="1" applyAlignment="1">
      <alignment/>
      <protection/>
    </xf>
    <xf numFmtId="176" fontId="2" fillId="0" borderId="0" xfId="69" applyNumberFormat="1" applyFont="1" applyFill="1" applyAlignment="1">
      <alignment/>
      <protection/>
    </xf>
    <xf numFmtId="0" fontId="9" fillId="0" borderId="0" xfId="69" applyFont="1" applyFill="1" applyAlignment="1">
      <alignment/>
      <protection/>
    </xf>
    <xf numFmtId="0" fontId="6" fillId="0" borderId="22" xfId="73" applyFont="1" applyFill="1" applyBorder="1" applyAlignment="1">
      <alignment horizontal="distributed"/>
      <protection/>
    </xf>
    <xf numFmtId="0" fontId="6" fillId="0" borderId="27" xfId="73" applyFont="1" applyFill="1" applyBorder="1" applyAlignment="1">
      <alignment horizontal="distributed"/>
      <protection/>
    </xf>
    <xf numFmtId="176" fontId="6" fillId="0" borderId="35" xfId="73" applyNumberFormat="1" applyFont="1" applyFill="1" applyBorder="1" applyAlignment="1">
      <alignment horizontal="right"/>
      <protection/>
    </xf>
    <xf numFmtId="177" fontId="6" fillId="0" borderId="35" xfId="73" applyNumberFormat="1" applyFont="1" applyFill="1" applyBorder="1" applyAlignment="1">
      <alignment horizontal="right"/>
      <protection/>
    </xf>
    <xf numFmtId="0" fontId="2" fillId="0" borderId="0" xfId="69" applyFont="1" applyFill="1" applyBorder="1" applyAlignment="1">
      <alignment/>
      <protection/>
    </xf>
    <xf numFmtId="0" fontId="6" fillId="0" borderId="0" xfId="73" applyFont="1" applyFill="1">
      <alignment/>
      <protection/>
    </xf>
    <xf numFmtId="176" fontId="2" fillId="0" borderId="0" xfId="73" applyNumberFormat="1" applyFont="1" applyFill="1">
      <alignment/>
      <protection/>
    </xf>
    <xf numFmtId="0" fontId="2" fillId="0" borderId="0" xfId="69" applyFont="1" applyFill="1" applyBorder="1">
      <alignment/>
      <protection/>
    </xf>
    <xf numFmtId="0" fontId="6" fillId="0" borderId="17" xfId="73" applyFont="1" applyFill="1" applyBorder="1" applyAlignment="1">
      <alignment horizontal="distributed"/>
      <protection/>
    </xf>
    <xf numFmtId="0" fontId="6" fillId="0" borderId="38" xfId="73" applyFont="1" applyFill="1" applyBorder="1" applyAlignment="1">
      <alignment horizontal="distributed" vertical="top"/>
      <protection/>
    </xf>
    <xf numFmtId="0" fontId="2" fillId="0" borderId="0" xfId="73" applyFont="1" applyFill="1" applyAlignment="1">
      <alignment horizontal="right" vertical="center"/>
      <protection/>
    </xf>
    <xf numFmtId="177" fontId="6" fillId="0" borderId="0" xfId="73" applyNumberFormat="1" applyFont="1" applyFill="1" applyAlignment="1">
      <alignment horizontal="right"/>
      <protection/>
    </xf>
    <xf numFmtId="0" fontId="2" fillId="0" borderId="22" xfId="73" applyFont="1" applyFill="1" applyBorder="1" applyAlignment="1">
      <alignment horizontal="right"/>
      <protection/>
    </xf>
    <xf numFmtId="0" fontId="7" fillId="0" borderId="0" xfId="68" applyFont="1" applyFill="1" applyAlignment="1">
      <alignment horizontal="left"/>
      <protection/>
    </xf>
    <xf numFmtId="49" fontId="6" fillId="0" borderId="22" xfId="65" applyNumberFormat="1" applyFont="1" applyFill="1" applyBorder="1" applyAlignment="1">
      <alignment/>
      <protection/>
    </xf>
    <xf numFmtId="49" fontId="8" fillId="0" borderId="22" xfId="65" applyNumberFormat="1" applyFont="1" applyFill="1" applyBorder="1" applyAlignment="1">
      <alignment/>
      <protection/>
    </xf>
    <xf numFmtId="0" fontId="8" fillId="0" borderId="0" xfId="68" applyFont="1" applyFill="1" applyBorder="1">
      <alignment/>
      <protection/>
    </xf>
    <xf numFmtId="41" fontId="6" fillId="0" borderId="22" xfId="67" applyNumberFormat="1" applyFont="1" applyFill="1" applyBorder="1" applyAlignment="1">
      <alignment horizontal="right"/>
      <protection/>
    </xf>
    <xf numFmtId="41" fontId="8" fillId="0" borderId="0" xfId="67" applyNumberFormat="1" applyFont="1" applyFill="1" applyBorder="1" applyAlignment="1">
      <alignment horizontal="right"/>
      <protection/>
    </xf>
    <xf numFmtId="41" fontId="8" fillId="0" borderId="35" xfId="67" applyNumberFormat="1" applyFont="1" applyFill="1" applyBorder="1" applyAlignment="1">
      <alignment horizontal="right"/>
      <protection/>
    </xf>
    <xf numFmtId="176" fontId="8" fillId="0" borderId="0" xfId="68" applyNumberFormat="1" applyFont="1" applyFill="1" applyBorder="1">
      <alignment/>
      <protection/>
    </xf>
    <xf numFmtId="176" fontId="8" fillId="0" borderId="0" xfId="73" applyNumberFormat="1" applyFont="1" applyFill="1" applyAlignment="1">
      <alignment/>
      <protection/>
    </xf>
    <xf numFmtId="176" fontId="8" fillId="0" borderId="0" xfId="73" applyNumberFormat="1" applyFont="1" applyFill="1" applyAlignment="1">
      <alignment horizontal="right"/>
      <protection/>
    </xf>
    <xf numFmtId="177" fontId="8" fillId="0" borderId="0" xfId="73" applyNumberFormat="1" applyFont="1" applyFill="1" applyAlignment="1">
      <alignment horizontal="right"/>
      <protection/>
    </xf>
    <xf numFmtId="0" fontId="6" fillId="0" borderId="0" xfId="69" applyFont="1" applyFill="1">
      <alignment/>
      <protection/>
    </xf>
    <xf numFmtId="0" fontId="6" fillId="0" borderId="0" xfId="68" applyNumberFormat="1" applyFont="1" applyFill="1" applyBorder="1">
      <alignment/>
      <protection/>
    </xf>
    <xf numFmtId="41" fontId="6" fillId="0" borderId="0" xfId="67" applyNumberFormat="1" applyFont="1" applyFill="1" applyAlignment="1">
      <alignment/>
      <protection/>
    </xf>
    <xf numFmtId="41" fontId="6" fillId="0" borderId="16" xfId="67" applyNumberFormat="1" applyFont="1" applyFill="1" applyBorder="1" applyAlignment="1">
      <alignment/>
      <protection/>
    </xf>
    <xf numFmtId="41" fontId="6" fillId="0" borderId="0" xfId="67" applyNumberFormat="1" applyFont="1" applyFill="1" applyBorder="1" applyAlignment="1">
      <alignment/>
      <protection/>
    </xf>
    <xf numFmtId="0" fontId="8" fillId="0" borderId="25" xfId="67" applyFont="1" applyFill="1" applyBorder="1" applyAlignment="1">
      <alignment horizontal="center"/>
      <protection/>
    </xf>
    <xf numFmtId="0" fontId="8" fillId="0" borderId="25" xfId="67" applyFont="1" applyFill="1" applyBorder="1" applyAlignment="1" quotePrefix="1">
      <alignment horizontal="center"/>
      <protection/>
    </xf>
    <xf numFmtId="222" fontId="8" fillId="0" borderId="0" xfId="67" applyNumberFormat="1" applyFont="1" applyFill="1" applyAlignment="1">
      <alignment/>
      <protection/>
    </xf>
    <xf numFmtId="222" fontId="8" fillId="0" borderId="0" xfId="67" applyNumberFormat="1" applyFont="1" applyFill="1">
      <alignment/>
      <protection/>
    </xf>
    <xf numFmtId="222" fontId="8" fillId="0" borderId="16" xfId="67" applyNumberFormat="1" applyFont="1" applyFill="1" applyBorder="1" applyAlignment="1">
      <alignment/>
      <protection/>
    </xf>
    <xf numFmtId="222" fontId="8" fillId="0" borderId="0" xfId="67" applyNumberFormat="1" applyFont="1" applyFill="1" applyBorder="1">
      <alignment/>
      <protection/>
    </xf>
    <xf numFmtId="222" fontId="8" fillId="0" borderId="36" xfId="67" applyNumberFormat="1" applyFont="1" applyFill="1" applyBorder="1" applyAlignment="1">
      <alignment horizontal="right"/>
      <protection/>
    </xf>
    <xf numFmtId="222" fontId="8" fillId="0" borderId="35" xfId="67" applyNumberFormat="1" applyFont="1" applyFill="1" applyBorder="1">
      <alignment/>
      <protection/>
    </xf>
    <xf numFmtId="176" fontId="8" fillId="0" borderId="0" xfId="69" applyNumberFormat="1" applyFont="1" applyFill="1" applyAlignment="1">
      <alignment/>
      <protection/>
    </xf>
    <xf numFmtId="49" fontId="8" fillId="0" borderId="22" xfId="73" applyNumberFormat="1" applyFont="1" applyFill="1" applyBorder="1" applyAlignment="1" quotePrefix="1">
      <alignment horizontal="left"/>
      <protection/>
    </xf>
    <xf numFmtId="0" fontId="2" fillId="0" borderId="0" xfId="72" applyFont="1" applyFill="1">
      <alignment/>
      <protection/>
    </xf>
    <xf numFmtId="0" fontId="2" fillId="0" borderId="0" xfId="72" applyFont="1" applyFill="1" applyBorder="1">
      <alignment/>
      <protection/>
    </xf>
    <xf numFmtId="0" fontId="6" fillId="0" borderId="0" xfId="72" applyFont="1" applyFill="1">
      <alignment/>
      <protection/>
    </xf>
    <xf numFmtId="0" fontId="9" fillId="0" borderId="0" xfId="72" applyFont="1" applyFill="1">
      <alignment/>
      <protection/>
    </xf>
    <xf numFmtId="176" fontId="8" fillId="0" borderId="35" xfId="72" applyNumberFormat="1" applyFont="1" applyFill="1" applyBorder="1" applyAlignment="1">
      <alignment horizontal="right"/>
      <protection/>
    </xf>
    <xf numFmtId="179" fontId="8" fillId="0" borderId="35" xfId="72" applyNumberFormat="1" applyFont="1" applyFill="1" applyBorder="1" applyAlignment="1">
      <alignment horizontal="right"/>
      <protection/>
    </xf>
    <xf numFmtId="49" fontId="8" fillId="0" borderId="35" xfId="72" applyNumberFormat="1" applyFont="1" applyFill="1" applyBorder="1" applyAlignment="1">
      <alignment/>
      <protection/>
    </xf>
    <xf numFmtId="176" fontId="6" fillId="0" borderId="0" xfId="72" applyNumberFormat="1" applyFont="1" applyFill="1" applyBorder="1" applyAlignment="1">
      <alignment horizontal="right"/>
      <protection/>
    </xf>
    <xf numFmtId="179" fontId="6" fillId="0" borderId="0" xfId="72" applyNumberFormat="1" applyFont="1" applyFill="1" applyBorder="1" applyAlignment="1">
      <alignment horizontal="right"/>
      <protection/>
    </xf>
    <xf numFmtId="1" fontId="6" fillId="0" borderId="16" xfId="72" applyNumberFormat="1" applyFont="1" applyFill="1" applyBorder="1" applyAlignment="1">
      <alignment horizontal="right"/>
      <protection/>
    </xf>
    <xf numFmtId="49" fontId="6" fillId="0" borderId="22" xfId="72" applyNumberFormat="1" applyFont="1" applyFill="1" applyBorder="1" applyAlignment="1">
      <alignment/>
      <protection/>
    </xf>
    <xf numFmtId="0" fontId="7" fillId="0" borderId="0" xfId="72" applyFont="1" applyFill="1" applyAlignment="1">
      <alignment horizontal="right"/>
      <protection/>
    </xf>
    <xf numFmtId="0" fontId="2" fillId="0" borderId="22" xfId="72" applyFont="1" applyFill="1" applyBorder="1">
      <alignment/>
      <protection/>
    </xf>
    <xf numFmtId="0" fontId="2" fillId="0" borderId="0" xfId="72" applyFont="1" applyFill="1" applyAlignment="1">
      <alignment vertical="center"/>
      <protection/>
    </xf>
    <xf numFmtId="0" fontId="6" fillId="0" borderId="34" xfId="72" applyFont="1" applyFill="1" applyBorder="1" applyAlignment="1">
      <alignment horizontal="center" vertical="center"/>
      <protection/>
    </xf>
    <xf numFmtId="0" fontId="6" fillId="0" borderId="33" xfId="72" applyFont="1" applyFill="1" applyBorder="1" applyAlignment="1">
      <alignment horizontal="center" vertical="center"/>
      <protection/>
    </xf>
    <xf numFmtId="0" fontId="6" fillId="0" borderId="11" xfId="72" applyFont="1" applyFill="1" applyBorder="1" applyAlignment="1">
      <alignment horizontal="centerContinuous" vertical="center"/>
      <protection/>
    </xf>
    <xf numFmtId="0" fontId="6" fillId="0" borderId="12" xfId="72" applyFont="1" applyFill="1" applyBorder="1" applyAlignment="1">
      <alignment horizontal="centerContinuous" vertical="center"/>
      <protection/>
    </xf>
    <xf numFmtId="0" fontId="2" fillId="0" borderId="0" xfId="72" applyFont="1" applyFill="1" applyAlignment="1">
      <alignment horizontal="centerContinuous"/>
      <protection/>
    </xf>
    <xf numFmtId="0" fontId="5" fillId="0" borderId="0" xfId="72" applyFont="1" applyFill="1" applyAlignment="1">
      <alignment horizontal="centerContinuous"/>
      <protection/>
    </xf>
    <xf numFmtId="0" fontId="2" fillId="0" borderId="0" xfId="66" applyFont="1" applyFill="1">
      <alignment/>
      <protection/>
    </xf>
    <xf numFmtId="0" fontId="6" fillId="0" borderId="0" xfId="66" applyFont="1" applyFill="1">
      <alignment/>
      <protection/>
    </xf>
    <xf numFmtId="0" fontId="8" fillId="0" borderId="0" xfId="66" applyFont="1" applyFill="1">
      <alignment/>
      <protection/>
    </xf>
    <xf numFmtId="176" fontId="8" fillId="0" borderId="35" xfId="73" applyNumberFormat="1" applyFont="1" applyFill="1" applyBorder="1" applyAlignment="1">
      <alignment horizontal="right"/>
      <protection/>
    </xf>
    <xf numFmtId="49" fontId="8" fillId="0" borderId="27" xfId="65" applyNumberFormat="1" applyFont="1" applyFill="1" applyBorder="1" applyAlignment="1">
      <alignment/>
      <protection/>
    </xf>
    <xf numFmtId="0" fontId="13" fillId="0" borderId="0" xfId="66" applyFont="1" applyFill="1">
      <alignment/>
      <protection/>
    </xf>
    <xf numFmtId="179" fontId="6" fillId="0" borderId="0" xfId="73" applyNumberFormat="1" applyFont="1" applyFill="1" applyBorder="1" applyAlignment="1">
      <alignment horizontal="right"/>
      <protection/>
    </xf>
    <xf numFmtId="176" fontId="6" fillId="0" borderId="0" xfId="73" applyNumberFormat="1" applyFont="1" applyFill="1" applyBorder="1" applyAlignment="1">
      <alignment horizontal="right"/>
      <protection/>
    </xf>
    <xf numFmtId="176" fontId="6" fillId="0" borderId="16" xfId="73" applyNumberFormat="1" applyFont="1" applyFill="1" applyBorder="1" applyAlignment="1">
      <alignment horizontal="right"/>
      <protection/>
    </xf>
    <xf numFmtId="0" fontId="2" fillId="0" borderId="0" xfId="66" applyFont="1" applyFill="1" applyAlignment="1">
      <alignment vertical="center"/>
      <protection/>
    </xf>
    <xf numFmtId="0" fontId="2" fillId="0" borderId="0" xfId="66" applyFont="1" applyFill="1" applyBorder="1" applyAlignment="1">
      <alignment vertical="center"/>
      <protection/>
    </xf>
    <xf numFmtId="0" fontId="6" fillId="0" borderId="0" xfId="73" applyFont="1" applyFill="1" applyBorder="1" applyAlignment="1">
      <alignment horizontal="centerContinuous" vertical="center"/>
      <protection/>
    </xf>
    <xf numFmtId="0" fontId="6" fillId="0" borderId="0" xfId="73" applyFont="1" applyFill="1" applyBorder="1" applyAlignment="1">
      <alignment horizontal="center" vertical="center"/>
      <protection/>
    </xf>
    <xf numFmtId="0" fontId="6" fillId="0" borderId="39" xfId="73" applyFont="1" applyFill="1" applyBorder="1" applyAlignment="1">
      <alignment horizontal="center" vertical="center"/>
      <protection/>
    </xf>
    <xf numFmtId="0" fontId="2" fillId="0" borderId="40" xfId="73" applyFont="1" applyFill="1" applyBorder="1" applyAlignment="1">
      <alignment horizontal="center" vertical="center"/>
      <protection/>
    </xf>
    <xf numFmtId="0" fontId="6" fillId="0" borderId="34" xfId="73" applyFont="1" applyFill="1" applyBorder="1" applyAlignment="1">
      <alignment horizontal="centerContinuous" vertical="center"/>
      <protection/>
    </xf>
    <xf numFmtId="0" fontId="6" fillId="0" borderId="33" xfId="73" applyFont="1" applyFill="1" applyBorder="1" applyAlignment="1">
      <alignment horizontal="centerContinuous" vertical="center"/>
      <protection/>
    </xf>
    <xf numFmtId="0" fontId="6" fillId="0" borderId="17" xfId="73" applyFont="1" applyFill="1" applyBorder="1" applyAlignment="1">
      <alignment horizontal="center" vertical="center"/>
      <protection/>
    </xf>
    <xf numFmtId="0" fontId="6" fillId="0" borderId="33" xfId="73" applyFont="1" applyFill="1" applyBorder="1" applyAlignment="1">
      <alignment horizontal="center" vertical="center"/>
      <protection/>
    </xf>
    <xf numFmtId="0" fontId="2" fillId="0" borderId="20" xfId="73" applyFont="1" applyFill="1" applyBorder="1" applyAlignment="1">
      <alignment horizontal="center" vertical="center"/>
      <protection/>
    </xf>
    <xf numFmtId="0" fontId="6" fillId="0" borderId="16" xfId="73" applyFont="1" applyFill="1" applyBorder="1" applyAlignment="1">
      <alignment horizontal="center" vertical="center"/>
      <protection/>
    </xf>
    <xf numFmtId="0" fontId="2" fillId="0" borderId="0" xfId="73" applyFont="1" applyFill="1" applyBorder="1" applyAlignment="1">
      <alignment horizontal="center" vertical="center"/>
      <protection/>
    </xf>
    <xf numFmtId="0" fontId="6" fillId="0" borderId="11" xfId="73" applyFont="1" applyFill="1" applyBorder="1" applyAlignment="1">
      <alignment horizontal="centerContinuous" vertical="center"/>
      <protection/>
    </xf>
    <xf numFmtId="0" fontId="15" fillId="0" borderId="13" xfId="73" applyFont="1" applyFill="1" applyBorder="1" applyAlignment="1">
      <alignment horizontal="centerContinuous" vertical="center"/>
      <protection/>
    </xf>
    <xf numFmtId="0" fontId="6" fillId="0" borderId="13" xfId="73" applyFont="1" applyFill="1" applyBorder="1" applyAlignment="1">
      <alignment horizontal="centerContinuous" vertical="center"/>
      <protection/>
    </xf>
    <xf numFmtId="0" fontId="6" fillId="0" borderId="31" xfId="73" applyFont="1" applyFill="1" applyBorder="1" applyAlignment="1">
      <alignment horizontal="centerContinuous" vertical="center"/>
      <protection/>
    </xf>
    <xf numFmtId="0" fontId="2" fillId="0" borderId="11" xfId="73" applyFont="1" applyFill="1" applyBorder="1" applyAlignment="1">
      <alignment vertical="center"/>
      <protection/>
    </xf>
    <xf numFmtId="0" fontId="6" fillId="0" borderId="0" xfId="73" applyFont="1" applyFill="1" applyAlignment="1">
      <alignment horizontal="right"/>
      <protection/>
    </xf>
    <xf numFmtId="0" fontId="2" fillId="0" borderId="0" xfId="74" applyFont="1" applyFill="1">
      <alignment/>
      <protection/>
    </xf>
    <xf numFmtId="0" fontId="7" fillId="0" borderId="0" xfId="74" applyFont="1" applyFill="1">
      <alignment/>
      <protection/>
    </xf>
    <xf numFmtId="0" fontId="6" fillId="0" borderId="0" xfId="74" applyFont="1" applyFill="1">
      <alignment/>
      <protection/>
    </xf>
    <xf numFmtId="0" fontId="6" fillId="0" borderId="0" xfId="74" applyFont="1" applyFill="1" applyAlignment="1">
      <alignment horizontal="left"/>
      <protection/>
    </xf>
    <xf numFmtId="176" fontId="6" fillId="0" borderId="35" xfId="74" applyNumberFormat="1" applyFont="1" applyFill="1" applyBorder="1" applyAlignment="1">
      <alignment horizontal="right"/>
      <protection/>
    </xf>
    <xf numFmtId="0" fontId="6" fillId="0" borderId="27" xfId="74" applyFont="1" applyFill="1" applyBorder="1" applyAlignment="1">
      <alignment horizontal="distributed"/>
      <protection/>
    </xf>
    <xf numFmtId="0" fontId="9" fillId="0" borderId="0" xfId="74" applyFont="1" applyFill="1">
      <alignment/>
      <protection/>
    </xf>
    <xf numFmtId="176" fontId="8" fillId="0" borderId="0" xfId="74" applyNumberFormat="1" applyFont="1" applyFill="1" applyBorder="1" applyAlignment="1">
      <alignment horizontal="right"/>
      <protection/>
    </xf>
    <xf numFmtId="0" fontId="8" fillId="0" borderId="22" xfId="74" applyFont="1" applyFill="1" applyBorder="1" applyAlignment="1">
      <alignment horizontal="distributed"/>
      <protection/>
    </xf>
    <xf numFmtId="176" fontId="6" fillId="0" borderId="0" xfId="74" applyNumberFormat="1" applyFont="1" applyFill="1" applyBorder="1" applyAlignment="1">
      <alignment horizontal="right"/>
      <protection/>
    </xf>
    <xf numFmtId="0" fontId="6" fillId="0" borderId="22" xfId="74" applyFont="1" applyFill="1" applyBorder="1" applyAlignment="1">
      <alignment horizontal="distributed"/>
      <protection/>
    </xf>
    <xf numFmtId="176" fontId="6" fillId="0" borderId="0" xfId="74" applyNumberFormat="1" applyFont="1" applyFill="1" applyAlignment="1">
      <alignment horizontal="right"/>
      <protection/>
    </xf>
    <xf numFmtId="176" fontId="8" fillId="0" borderId="0" xfId="74" applyNumberFormat="1" applyFont="1" applyFill="1" applyAlignment="1">
      <alignment horizontal="right"/>
      <protection/>
    </xf>
    <xf numFmtId="178" fontId="6" fillId="0" borderId="0" xfId="74" applyNumberFormat="1" applyFont="1" applyFill="1" applyAlignment="1">
      <alignment horizontal="right"/>
      <protection/>
    </xf>
    <xf numFmtId="0" fontId="6" fillId="0" borderId="22" xfId="74" applyFont="1" applyFill="1" applyBorder="1">
      <alignment/>
      <protection/>
    </xf>
    <xf numFmtId="0" fontId="8" fillId="0" borderId="22" xfId="74" applyFont="1" applyFill="1" applyBorder="1">
      <alignment/>
      <protection/>
    </xf>
    <xf numFmtId="49" fontId="8" fillId="0" borderId="22" xfId="74" applyNumberFormat="1" applyFont="1" applyFill="1" applyBorder="1">
      <alignment/>
      <protection/>
    </xf>
    <xf numFmtId="49" fontId="6" fillId="0" borderId="22" xfId="74" applyNumberFormat="1" applyFont="1" applyFill="1" applyBorder="1">
      <alignment/>
      <protection/>
    </xf>
    <xf numFmtId="0" fontId="6" fillId="0" borderId="13" xfId="74" applyFont="1" applyFill="1" applyBorder="1" applyAlignment="1">
      <alignment horizontal="distributed" vertical="center"/>
      <protection/>
    </xf>
    <xf numFmtId="0" fontId="6" fillId="0" borderId="31" xfId="74" applyFont="1" applyFill="1" applyBorder="1" applyAlignment="1">
      <alignment horizontal="distributed" vertical="center" wrapText="1"/>
      <protection/>
    </xf>
    <xf numFmtId="0" fontId="6" fillId="0" borderId="0" xfId="74" applyFont="1" applyFill="1" applyAlignment="1">
      <alignment horizontal="right"/>
      <protection/>
    </xf>
    <xf numFmtId="0" fontId="6" fillId="0" borderId="0" xfId="74" applyFont="1" applyFill="1" applyAlignment="1" quotePrefix="1">
      <alignment horizontal="left"/>
      <protection/>
    </xf>
    <xf numFmtId="0" fontId="5" fillId="0" borderId="0" xfId="74" applyFont="1" applyFill="1">
      <alignment/>
      <protection/>
    </xf>
    <xf numFmtId="0" fontId="5" fillId="0" borderId="0" xfId="74" applyFont="1" applyFill="1" applyAlignment="1">
      <alignment horizontal="left"/>
      <protection/>
    </xf>
    <xf numFmtId="0" fontId="5" fillId="0" borderId="0" xfId="74" applyFont="1" applyFill="1" applyAlignment="1">
      <alignment horizontal="centerContinuous"/>
      <protection/>
    </xf>
    <xf numFmtId="0" fontId="7" fillId="0" borderId="0" xfId="71" applyFont="1" applyFill="1">
      <alignment/>
      <protection/>
    </xf>
    <xf numFmtId="199" fontId="7" fillId="0" borderId="0" xfId="71" applyNumberFormat="1" applyFont="1" applyFill="1">
      <alignment/>
      <protection/>
    </xf>
    <xf numFmtId="0" fontId="7" fillId="0" borderId="0" xfId="71" applyFont="1" applyFill="1" applyBorder="1" applyAlignment="1">
      <alignment vertical="center"/>
      <protection/>
    </xf>
    <xf numFmtId="0" fontId="7" fillId="0" borderId="0" xfId="71" applyFont="1" applyFill="1" applyAlignment="1">
      <alignment vertical="center"/>
      <protection/>
    </xf>
    <xf numFmtId="0" fontId="6" fillId="0" borderId="0" xfId="71" applyFont="1" applyFill="1" applyBorder="1" applyAlignment="1">
      <alignment vertical="center"/>
      <protection/>
    </xf>
    <xf numFmtId="0" fontId="6" fillId="0" borderId="0" xfId="71" applyFont="1" applyFill="1" applyAlignment="1">
      <alignment vertical="center"/>
      <protection/>
    </xf>
    <xf numFmtId="200" fontId="6" fillId="0" borderId="0" xfId="71" applyNumberFormat="1" applyFont="1" applyFill="1" applyAlignment="1">
      <alignment vertical="center"/>
      <protection/>
    </xf>
    <xf numFmtId="221" fontId="6" fillId="0" borderId="35" xfId="71" applyNumberFormat="1" applyFont="1" applyFill="1" applyBorder="1" applyAlignment="1">
      <alignment/>
      <protection/>
    </xf>
    <xf numFmtId="176" fontId="6" fillId="0" borderId="35" xfId="0" applyNumberFormat="1" applyFont="1" applyFill="1" applyBorder="1" applyAlignment="1">
      <alignment horizontal="right"/>
    </xf>
    <xf numFmtId="176" fontId="6" fillId="0" borderId="36" xfId="0" applyNumberFormat="1" applyFont="1" applyFill="1" applyBorder="1" applyAlignment="1">
      <alignment horizontal="right"/>
    </xf>
    <xf numFmtId="0" fontId="6" fillId="0" borderId="27" xfId="71" applyFont="1" applyFill="1" applyBorder="1" applyAlignment="1">
      <alignment horizontal="distributed"/>
      <protection/>
    </xf>
    <xf numFmtId="0" fontId="8" fillId="0" borderId="0" xfId="71" applyFont="1" applyFill="1" applyAlignment="1">
      <alignment vertical="center"/>
      <protection/>
    </xf>
    <xf numFmtId="200" fontId="8" fillId="0" borderId="0" xfId="71" applyNumberFormat="1" applyFont="1" applyFill="1" applyAlignment="1">
      <alignment vertical="center"/>
      <protection/>
    </xf>
    <xf numFmtId="221" fontId="8" fillId="0" borderId="0" xfId="71" applyNumberFormat="1" applyFont="1" applyFill="1" applyAlignment="1">
      <alignment/>
      <protection/>
    </xf>
    <xf numFmtId="176" fontId="8" fillId="0" borderId="0" xfId="0" applyNumberFormat="1" applyFont="1" applyFill="1" applyBorder="1" applyAlignment="1">
      <alignment horizontal="right"/>
    </xf>
    <xf numFmtId="0" fontId="8" fillId="0" borderId="22" xfId="71" applyFont="1" applyFill="1" applyBorder="1" applyAlignment="1">
      <alignment horizontal="distributed"/>
      <protection/>
    </xf>
    <xf numFmtId="176" fontId="6" fillId="0" borderId="0" xfId="0" applyNumberFormat="1" applyFont="1" applyFill="1" applyBorder="1" applyAlignment="1">
      <alignment horizontal="right"/>
    </xf>
    <xf numFmtId="0" fontId="6" fillId="0" borderId="22" xfId="71" applyFont="1" applyFill="1" applyBorder="1" applyAlignment="1">
      <alignment horizontal="distributed"/>
      <protection/>
    </xf>
    <xf numFmtId="221" fontId="6" fillId="0" borderId="0" xfId="71" applyNumberFormat="1" applyFont="1" applyFill="1" applyAlignment="1">
      <alignment/>
      <protection/>
    </xf>
    <xf numFmtId="0" fontId="6" fillId="0" borderId="0" xfId="71" applyFont="1" applyFill="1">
      <alignment/>
      <protection/>
    </xf>
    <xf numFmtId="221" fontId="16"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0" fontId="6" fillId="0" borderId="22" xfId="71" applyFont="1" applyFill="1" applyBorder="1" applyAlignment="1">
      <alignment/>
      <protection/>
    </xf>
    <xf numFmtId="0" fontId="8" fillId="0" borderId="0" xfId="71" applyFont="1" applyFill="1">
      <alignment/>
      <protection/>
    </xf>
    <xf numFmtId="200" fontId="8" fillId="0" borderId="0" xfId="71" applyNumberFormat="1" applyFont="1" applyFill="1">
      <alignment/>
      <protection/>
    </xf>
    <xf numFmtId="221" fontId="8" fillId="0" borderId="0" xfId="0" applyNumberFormat="1" applyFont="1" applyFill="1" applyBorder="1" applyAlignment="1">
      <alignment horizontal="right"/>
    </xf>
    <xf numFmtId="0" fontId="8" fillId="0" borderId="22" xfId="71" applyFont="1" applyFill="1" applyBorder="1" applyAlignment="1">
      <alignment horizontal="center"/>
      <protection/>
    </xf>
    <xf numFmtId="0" fontId="6" fillId="0" borderId="0" xfId="71" applyFont="1" applyFill="1" applyBorder="1" applyAlignment="1">
      <alignment horizontal="right" vertical="center"/>
      <protection/>
    </xf>
    <xf numFmtId="0" fontId="6" fillId="0" borderId="0" xfId="71" applyFont="1" applyFill="1" applyBorder="1" applyAlignment="1">
      <alignment horizontal="right"/>
      <protection/>
    </xf>
    <xf numFmtId="0" fontId="6" fillId="0" borderId="22" xfId="71" applyFont="1" applyFill="1" applyBorder="1" applyAlignment="1">
      <alignment horizontal="distributed" vertical="top"/>
      <protection/>
    </xf>
    <xf numFmtId="0" fontId="2" fillId="0" borderId="20" xfId="71" applyFont="1" applyFill="1" applyBorder="1" applyAlignment="1">
      <alignment horizontal="center" vertical="center"/>
      <protection/>
    </xf>
    <xf numFmtId="0" fontId="2" fillId="0" borderId="38"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23" xfId="71" applyFont="1" applyFill="1" applyBorder="1" applyAlignment="1">
      <alignment horizontal="center" vertical="center"/>
      <protection/>
    </xf>
    <xf numFmtId="0" fontId="6" fillId="0" borderId="41" xfId="71" applyFont="1" applyFill="1" applyBorder="1" applyAlignment="1">
      <alignment horizontal="center" vertical="center"/>
      <protection/>
    </xf>
    <xf numFmtId="0" fontId="6" fillId="0" borderId="30" xfId="71" applyFont="1" applyFill="1" applyBorder="1" applyAlignment="1">
      <alignment horizontal="center" vertical="center" wrapText="1"/>
      <protection/>
    </xf>
    <xf numFmtId="0" fontId="6" fillId="0" borderId="0" xfId="71" applyFont="1" applyFill="1" applyAlignment="1">
      <alignment horizontal="right"/>
      <protection/>
    </xf>
    <xf numFmtId="0" fontId="7" fillId="0" borderId="0" xfId="71" applyFont="1" applyFill="1" applyAlignment="1">
      <alignment horizontal="centerContinuous"/>
      <protection/>
    </xf>
    <xf numFmtId="0" fontId="5" fillId="0" borderId="0" xfId="71" applyFont="1" applyFill="1" applyAlignment="1">
      <alignment horizontal="centerContinuous"/>
      <protection/>
    </xf>
    <xf numFmtId="0" fontId="2" fillId="0" borderId="0" xfId="71" applyFont="1" applyFill="1" applyAlignment="1">
      <alignment horizontal="centerContinuous"/>
      <protection/>
    </xf>
    <xf numFmtId="0" fontId="2" fillId="0" borderId="0" xfId="71" applyFont="1" applyFill="1">
      <alignment/>
      <protection/>
    </xf>
    <xf numFmtId="0" fontId="6" fillId="0" borderId="29" xfId="71" applyFont="1" applyFill="1" applyBorder="1" applyAlignment="1">
      <alignment horizontal="distributed"/>
      <protection/>
    </xf>
    <xf numFmtId="0" fontId="6" fillId="0" borderId="31" xfId="71" applyFont="1" applyFill="1" applyBorder="1" applyAlignment="1">
      <alignment horizontal="centerContinuous" vertical="center"/>
      <protection/>
    </xf>
    <xf numFmtId="0" fontId="6" fillId="0" borderId="31" xfId="71" applyFont="1" applyFill="1" applyBorder="1" applyAlignment="1">
      <alignment horizontal="centerContinuous"/>
      <protection/>
    </xf>
    <xf numFmtId="0" fontId="6" fillId="0" borderId="32" xfId="71" applyFont="1" applyFill="1" applyBorder="1" applyAlignment="1">
      <alignment horizontal="distributed" vertical="top"/>
      <protection/>
    </xf>
    <xf numFmtId="0" fontId="6" fillId="0" borderId="22" xfId="71" applyFont="1" applyFill="1" applyBorder="1" applyAlignment="1">
      <alignment horizontal="center" vertical="top"/>
      <protection/>
    </xf>
    <xf numFmtId="0" fontId="6" fillId="0" borderId="0" xfId="71" applyFont="1" applyFill="1" applyBorder="1" applyAlignment="1">
      <alignment horizontal="center" vertical="center"/>
      <protection/>
    </xf>
    <xf numFmtId="0" fontId="6" fillId="0" borderId="22" xfId="71" applyFont="1" applyFill="1" applyBorder="1" applyAlignment="1">
      <alignment horizontal="left"/>
      <protection/>
    </xf>
    <xf numFmtId="176" fontId="6" fillId="0" borderId="0" xfId="71" applyNumberFormat="1" applyFont="1" applyFill="1" applyBorder="1" applyAlignment="1">
      <alignment horizontal="right"/>
      <protection/>
    </xf>
    <xf numFmtId="0" fontId="6" fillId="0" borderId="22" xfId="71" applyFont="1" applyFill="1" applyBorder="1" applyAlignment="1" quotePrefix="1">
      <alignment/>
      <protection/>
    </xf>
    <xf numFmtId="176" fontId="6" fillId="0" borderId="0" xfId="71" applyNumberFormat="1" applyFont="1" applyFill="1" applyAlignment="1">
      <alignment horizontal="right"/>
      <protection/>
    </xf>
    <xf numFmtId="176" fontId="8" fillId="0" borderId="0" xfId="71" applyNumberFormat="1" applyFont="1" applyFill="1">
      <alignment/>
      <protection/>
    </xf>
    <xf numFmtId="0" fontId="8" fillId="0" borderId="22" xfId="71" applyFont="1" applyFill="1" applyBorder="1" applyAlignment="1" quotePrefix="1">
      <alignment/>
      <protection/>
    </xf>
    <xf numFmtId="0" fontId="9" fillId="0" borderId="0" xfId="71" applyFont="1" applyFill="1">
      <alignment/>
      <protection/>
    </xf>
    <xf numFmtId="0" fontId="6" fillId="0" borderId="22" xfId="71" applyFont="1" applyFill="1" applyBorder="1">
      <alignment/>
      <protection/>
    </xf>
    <xf numFmtId="176" fontId="6" fillId="0" borderId="36" xfId="71" applyNumberFormat="1" applyFont="1" applyFill="1" applyBorder="1" applyAlignment="1">
      <alignment horizontal="right"/>
      <protection/>
    </xf>
    <xf numFmtId="176" fontId="6" fillId="0" borderId="35" xfId="71" applyNumberFormat="1" applyFont="1" applyFill="1" applyBorder="1" applyAlignment="1">
      <alignment horizontal="right"/>
      <protection/>
    </xf>
    <xf numFmtId="176" fontId="2" fillId="0" borderId="0" xfId="71" applyNumberFormat="1" applyFont="1" applyFill="1">
      <alignment/>
      <protection/>
    </xf>
    <xf numFmtId="0" fontId="5" fillId="0" borderId="0" xfId="64" applyFont="1" applyFill="1" applyAlignment="1">
      <alignment horizontal="centerContinuous"/>
      <protection/>
    </xf>
    <xf numFmtId="0" fontId="2" fillId="0" borderId="0" xfId="64" applyFont="1" applyFill="1" applyAlignment="1">
      <alignment horizontal="centerContinuous"/>
      <protection/>
    </xf>
    <xf numFmtId="0" fontId="2" fillId="0" borderId="0" xfId="64" applyFont="1" applyFill="1">
      <alignment/>
      <protection/>
    </xf>
    <xf numFmtId="0" fontId="7" fillId="0" borderId="0" xfId="64" applyFont="1" applyFill="1">
      <alignment/>
      <protection/>
    </xf>
    <xf numFmtId="0" fontId="6" fillId="0" borderId="29" xfId="64" applyFont="1" applyFill="1" applyBorder="1" applyAlignment="1">
      <alignment horizontal="centerContinuous" vertical="center"/>
      <protection/>
    </xf>
    <xf numFmtId="0" fontId="6" fillId="0" borderId="11" xfId="64" applyFont="1" applyFill="1" applyBorder="1" applyAlignment="1">
      <alignment horizontal="centerContinuous" vertical="center"/>
      <protection/>
    </xf>
    <xf numFmtId="0" fontId="6" fillId="0" borderId="33" xfId="64" applyFont="1" applyFill="1" applyBorder="1" applyAlignment="1">
      <alignment horizontal="distributed" vertical="center" wrapText="1"/>
      <protection/>
    </xf>
    <xf numFmtId="0" fontId="6" fillId="0" borderId="33" xfId="64" applyFont="1" applyFill="1" applyBorder="1" applyAlignment="1">
      <alignment horizontal="distributed" vertical="center"/>
      <protection/>
    </xf>
    <xf numFmtId="0" fontId="6" fillId="0" borderId="34" xfId="64" applyFont="1" applyFill="1" applyBorder="1" applyAlignment="1">
      <alignment horizontal="distributed" vertical="center"/>
      <protection/>
    </xf>
    <xf numFmtId="0" fontId="2" fillId="0" borderId="22" xfId="64" applyFont="1" applyFill="1" applyBorder="1">
      <alignment/>
      <protection/>
    </xf>
    <xf numFmtId="0" fontId="7" fillId="0" borderId="0" xfId="64" applyFont="1" applyFill="1" applyAlignment="1">
      <alignment horizontal="right"/>
      <protection/>
    </xf>
    <xf numFmtId="0" fontId="6" fillId="0" borderId="22" xfId="64" applyFont="1" applyFill="1" applyBorder="1" applyAlignment="1">
      <alignment horizontal="left"/>
      <protection/>
    </xf>
    <xf numFmtId="176" fontId="6" fillId="0" borderId="0" xfId="64" applyNumberFormat="1" applyFont="1" applyFill="1" applyAlignment="1">
      <alignment horizontal="right"/>
      <protection/>
    </xf>
    <xf numFmtId="176" fontId="6" fillId="0" borderId="0" xfId="64" applyNumberFormat="1" applyFont="1" applyFill="1" applyBorder="1" applyAlignment="1">
      <alignment/>
      <protection/>
    </xf>
    <xf numFmtId="0" fontId="2" fillId="0" borderId="0" xfId="64" applyFont="1" applyFill="1" applyAlignment="1">
      <alignment/>
      <protection/>
    </xf>
    <xf numFmtId="0" fontId="6" fillId="0" borderId="22" xfId="64" applyFont="1" applyFill="1" applyBorder="1" applyAlignment="1" quotePrefix="1">
      <alignment/>
      <protection/>
    </xf>
    <xf numFmtId="176" fontId="6" fillId="0" borderId="16" xfId="64" applyNumberFormat="1" applyFont="1" applyFill="1" applyBorder="1" applyAlignment="1">
      <alignment/>
      <protection/>
    </xf>
    <xf numFmtId="176" fontId="6" fillId="0" borderId="0" xfId="64" applyNumberFormat="1" applyFont="1" applyFill="1" applyBorder="1" applyAlignment="1">
      <alignment horizontal="right"/>
      <protection/>
    </xf>
    <xf numFmtId="176" fontId="8" fillId="0" borderId="35" xfId="64" applyNumberFormat="1" applyFont="1" applyFill="1" applyBorder="1" applyAlignment="1">
      <alignment/>
      <protection/>
    </xf>
    <xf numFmtId="0" fontId="9" fillId="0" borderId="0" xfId="64" applyFont="1" applyFill="1" applyAlignment="1">
      <alignment/>
      <protection/>
    </xf>
    <xf numFmtId="0" fontId="6" fillId="0" borderId="0" xfId="64" applyFont="1" applyFill="1">
      <alignment/>
      <protection/>
    </xf>
    <xf numFmtId="176" fontId="6" fillId="0" borderId="0" xfId="64" applyNumberFormat="1" applyFont="1" applyFill="1">
      <alignment/>
      <protection/>
    </xf>
    <xf numFmtId="0" fontId="2" fillId="0" borderId="35" xfId="64" applyFont="1" applyFill="1" applyBorder="1">
      <alignment/>
      <protection/>
    </xf>
    <xf numFmtId="0" fontId="2" fillId="0" borderId="0" xfId="64" applyFont="1" applyFill="1" applyAlignment="1">
      <alignment horizontal="right"/>
      <protection/>
    </xf>
    <xf numFmtId="0" fontId="6" fillId="0" borderId="42" xfId="64" applyFont="1" applyFill="1" applyBorder="1" applyAlignment="1">
      <alignment horizontal="distributed" vertical="center" wrapText="1"/>
      <protection/>
    </xf>
    <xf numFmtId="0" fontId="2" fillId="0" borderId="0" xfId="64" applyFont="1" applyFill="1" applyBorder="1">
      <alignment/>
      <protection/>
    </xf>
    <xf numFmtId="0" fontId="6" fillId="0" borderId="22" xfId="64" applyFont="1" applyFill="1" applyBorder="1" applyAlignment="1">
      <alignment horizontal="distributed" vertical="center"/>
      <protection/>
    </xf>
    <xf numFmtId="0" fontId="6" fillId="0" borderId="0" xfId="64" applyFont="1" applyFill="1" applyBorder="1" applyAlignment="1">
      <alignment horizontal="distributed" vertical="center" wrapText="1"/>
      <protection/>
    </xf>
    <xf numFmtId="0" fontId="6" fillId="0" borderId="0" xfId="64" applyFont="1" applyFill="1" applyBorder="1" applyAlignment="1">
      <alignment horizontal="distributed" vertical="center"/>
      <protection/>
    </xf>
    <xf numFmtId="183" fontId="6" fillId="0" borderId="0" xfId="64" applyNumberFormat="1" applyFont="1" applyFill="1" applyBorder="1" applyAlignment="1">
      <alignment horizontal="right"/>
      <protection/>
    </xf>
    <xf numFmtId="176" fontId="6" fillId="0" borderId="16" xfId="64" applyNumberFormat="1" applyFont="1" applyFill="1" applyBorder="1" applyAlignment="1">
      <alignment horizontal="right"/>
      <protection/>
    </xf>
    <xf numFmtId="0" fontId="9" fillId="0" borderId="35" xfId="64" applyFont="1" applyFill="1" applyBorder="1">
      <alignment/>
      <protection/>
    </xf>
    <xf numFmtId="0" fontId="9" fillId="0" borderId="0" xfId="64" applyFont="1" applyFill="1">
      <alignment/>
      <protection/>
    </xf>
    <xf numFmtId="183" fontId="2" fillId="0" borderId="0" xfId="64" applyNumberFormat="1" applyFont="1" applyFill="1" applyProtection="1">
      <alignment/>
      <protection locked="0"/>
    </xf>
    <xf numFmtId="183" fontId="2" fillId="0" borderId="0" xfId="64" applyNumberFormat="1" applyFont="1" applyFill="1" applyBorder="1" applyProtection="1">
      <alignment/>
      <protection locked="0"/>
    </xf>
    <xf numFmtId="0" fontId="6" fillId="0" borderId="43" xfId="64" applyFont="1" applyFill="1" applyBorder="1" applyAlignment="1">
      <alignment horizontal="distributed" vertical="center"/>
      <protection/>
    </xf>
    <xf numFmtId="196" fontId="6" fillId="0" borderId="0" xfId="64" applyNumberFormat="1" applyFont="1" applyFill="1" applyBorder="1" applyAlignment="1">
      <alignment horizontal="right"/>
      <protection/>
    </xf>
    <xf numFmtId="176" fontId="6" fillId="0" borderId="16" xfId="64" applyNumberFormat="1" applyFont="1" applyFill="1" applyBorder="1">
      <alignment/>
      <protection/>
    </xf>
    <xf numFmtId="176" fontId="6" fillId="0" borderId="0" xfId="64" applyNumberFormat="1" applyFont="1" applyFill="1" applyBorder="1">
      <alignment/>
      <protection/>
    </xf>
    <xf numFmtId="176" fontId="8" fillId="0" borderId="35" xfId="64" applyNumberFormat="1" applyFont="1" applyFill="1" applyBorder="1">
      <alignment/>
      <protection/>
    </xf>
    <xf numFmtId="0" fontId="7" fillId="0" borderId="0" xfId="64" applyFont="1" applyFill="1" applyAlignment="1" quotePrefix="1">
      <alignment horizontal="left"/>
      <protection/>
    </xf>
    <xf numFmtId="0" fontId="6" fillId="0" borderId="29" xfId="64" applyFont="1" applyFill="1" applyBorder="1" applyAlignment="1">
      <alignment horizontal="distributed" vertical="center"/>
      <protection/>
    </xf>
    <xf numFmtId="0" fontId="6" fillId="0" borderId="44" xfId="64" applyFont="1" applyFill="1" applyBorder="1" applyAlignment="1">
      <alignment horizontal="centerContinuous" vertical="center"/>
      <protection/>
    </xf>
    <xf numFmtId="0" fontId="6" fillId="0" borderId="13" xfId="64" applyFont="1" applyFill="1" applyBorder="1" applyAlignment="1">
      <alignment horizontal="centerContinuous" vertical="center"/>
      <protection/>
    </xf>
    <xf numFmtId="0" fontId="6" fillId="0" borderId="32" xfId="64" applyFont="1" applyFill="1" applyBorder="1" applyAlignment="1">
      <alignment horizontal="distributed" vertical="center"/>
      <protection/>
    </xf>
    <xf numFmtId="0" fontId="6" fillId="0" borderId="33" xfId="64" applyFont="1" applyFill="1" applyBorder="1" applyAlignment="1">
      <alignment horizontal="distributed" vertical="center" wrapText="1"/>
      <protection/>
    </xf>
    <xf numFmtId="0" fontId="6" fillId="0" borderId="34" xfId="64" applyFont="1" applyFill="1" applyBorder="1" applyAlignment="1">
      <alignment horizontal="distributed" vertical="center" wrapText="1"/>
      <protection/>
    </xf>
    <xf numFmtId="0" fontId="6" fillId="0" borderId="22" xfId="64" applyFont="1" applyFill="1" applyBorder="1" applyAlignment="1">
      <alignment horizontal="left" vertical="center"/>
      <protection/>
    </xf>
    <xf numFmtId="183" fontId="6" fillId="0" borderId="0" xfId="64" applyNumberFormat="1" applyFont="1" applyFill="1" applyAlignment="1" applyProtection="1">
      <alignment horizontal="right" vertical="center"/>
      <protection locked="0"/>
    </xf>
    <xf numFmtId="0" fontId="6" fillId="0" borderId="22" xfId="64" applyFont="1" applyFill="1" applyBorder="1" applyAlignment="1" quotePrefix="1">
      <alignment vertical="center"/>
      <protection/>
    </xf>
    <xf numFmtId="183" fontId="6" fillId="0" borderId="16" xfId="64" applyNumberFormat="1" applyFont="1" applyFill="1" applyBorder="1" applyAlignment="1" applyProtection="1">
      <alignment horizontal="right" vertical="center"/>
      <protection locked="0"/>
    </xf>
    <xf numFmtId="183" fontId="6" fillId="0" borderId="0" xfId="64" applyNumberFormat="1" applyFont="1" applyFill="1" applyBorder="1" applyAlignment="1" applyProtection="1">
      <alignment horizontal="right" vertical="center"/>
      <protection locked="0"/>
    </xf>
    <xf numFmtId="0" fontId="8" fillId="0" borderId="27" xfId="64" applyFont="1" applyFill="1" applyBorder="1" applyAlignment="1" quotePrefix="1">
      <alignment vertical="center"/>
      <protection/>
    </xf>
    <xf numFmtId="0" fontId="6" fillId="0" borderId="0" xfId="64" applyFont="1" applyFill="1" applyBorder="1" applyAlignment="1">
      <alignment vertical="center"/>
      <protection/>
    </xf>
    <xf numFmtId="0" fontId="6" fillId="0" borderId="0" xfId="64" applyFont="1" applyFill="1" applyAlignment="1">
      <alignment horizontal="left"/>
      <protection/>
    </xf>
    <xf numFmtId="0" fontId="2" fillId="0" borderId="0" xfId="65" applyFont="1" applyFill="1">
      <alignment/>
      <protection/>
    </xf>
    <xf numFmtId="0" fontId="5" fillId="0" borderId="0" xfId="65" applyFont="1" applyFill="1" applyAlignment="1">
      <alignment horizontal="centerContinuous"/>
      <protection/>
    </xf>
    <xf numFmtId="0" fontId="2" fillId="0" borderId="0" xfId="65" applyFont="1" applyFill="1" applyAlignment="1">
      <alignment horizontal="centerContinuous"/>
      <protection/>
    </xf>
    <xf numFmtId="0" fontId="5" fillId="0" borderId="0" xfId="65" applyFont="1" applyFill="1" applyAlignment="1">
      <alignment horizontal="right"/>
      <protection/>
    </xf>
    <xf numFmtId="0" fontId="7" fillId="0" borderId="0" xfId="65" applyFont="1" applyFill="1">
      <alignment/>
      <protection/>
    </xf>
    <xf numFmtId="0" fontId="2" fillId="0" borderId="0" xfId="65" applyFont="1" applyFill="1" applyAlignment="1">
      <alignment horizontal="right"/>
      <protection/>
    </xf>
    <xf numFmtId="0" fontId="6" fillId="0" borderId="29" xfId="65" applyFont="1" applyFill="1" applyBorder="1" applyAlignment="1">
      <alignment horizontal="center" vertical="center"/>
      <protection/>
    </xf>
    <xf numFmtId="0" fontId="6" fillId="0" borderId="12" xfId="65" applyFont="1" applyFill="1" applyBorder="1" applyAlignment="1">
      <alignment horizontal="centerContinuous" vertical="center"/>
      <protection/>
    </xf>
    <xf numFmtId="0" fontId="6" fillId="0" borderId="11" xfId="65" applyFont="1" applyFill="1" applyBorder="1" applyAlignment="1">
      <alignment horizontal="centerContinuous"/>
      <protection/>
    </xf>
    <xf numFmtId="0" fontId="6" fillId="0" borderId="33" xfId="65" applyFont="1" applyFill="1" applyBorder="1" applyAlignment="1">
      <alignment horizontal="distributed" vertical="center"/>
      <protection/>
    </xf>
    <xf numFmtId="0" fontId="6" fillId="0" borderId="33" xfId="65" applyFont="1" applyFill="1" applyBorder="1" applyAlignment="1">
      <alignment horizontal="distributed" vertical="center" wrapText="1"/>
      <protection/>
    </xf>
    <xf numFmtId="0" fontId="6" fillId="0" borderId="34" xfId="65" applyFont="1" applyFill="1" applyBorder="1" applyAlignment="1">
      <alignment horizontal="distributed" vertical="center"/>
      <protection/>
    </xf>
    <xf numFmtId="0" fontId="2" fillId="0" borderId="22" xfId="65" applyFont="1" applyFill="1" applyBorder="1">
      <alignment/>
      <protection/>
    </xf>
    <xf numFmtId="0" fontId="6" fillId="0" borderId="22" xfId="65" applyNumberFormat="1" applyFont="1" applyFill="1" applyBorder="1" applyAlignment="1">
      <alignment/>
      <protection/>
    </xf>
    <xf numFmtId="183" fontId="6" fillId="0" borderId="16" xfId="65" applyNumberFormat="1" applyFont="1" applyFill="1" applyBorder="1" applyAlignment="1">
      <alignment horizontal="right"/>
      <protection/>
    </xf>
    <xf numFmtId="183" fontId="6" fillId="0" borderId="0" xfId="65" applyNumberFormat="1" applyFont="1" applyFill="1" applyBorder="1" applyAlignment="1">
      <alignment horizontal="right"/>
      <protection/>
    </xf>
    <xf numFmtId="176" fontId="6" fillId="0" borderId="16" xfId="65" applyNumberFormat="1" applyFont="1" applyFill="1" applyBorder="1" applyAlignment="1">
      <alignment horizontal="right"/>
      <protection/>
    </xf>
    <xf numFmtId="176" fontId="6" fillId="0" borderId="0" xfId="65" applyNumberFormat="1" applyFont="1" applyFill="1" applyBorder="1" applyAlignment="1">
      <alignment horizontal="right"/>
      <protection/>
    </xf>
    <xf numFmtId="0" fontId="9" fillId="0" borderId="0" xfId="65" applyFont="1" applyFill="1">
      <alignment/>
      <protection/>
    </xf>
    <xf numFmtId="0" fontId="13" fillId="0" borderId="0" xfId="65" applyFont="1" applyFill="1">
      <alignment/>
      <protection/>
    </xf>
    <xf numFmtId="183" fontId="11" fillId="0" borderId="0" xfId="65" applyNumberFormat="1" applyFont="1" applyFill="1" applyBorder="1" applyAlignment="1">
      <alignment horizontal="right"/>
      <protection/>
    </xf>
    <xf numFmtId="183" fontId="2" fillId="0" borderId="0" xfId="65" applyNumberFormat="1" applyFont="1" applyFill="1" applyBorder="1" applyAlignment="1">
      <alignment horizontal="right"/>
      <protection/>
    </xf>
    <xf numFmtId="0" fontId="6" fillId="0" borderId="12" xfId="65" applyFont="1" applyFill="1" applyBorder="1" applyAlignment="1">
      <alignment horizontal="distributed" vertical="center"/>
      <protection/>
    </xf>
    <xf numFmtId="0" fontId="6" fillId="0" borderId="42" xfId="65" applyFont="1" applyFill="1" applyBorder="1" applyAlignment="1">
      <alignment horizontal="distributed" vertical="center" wrapText="1"/>
      <protection/>
    </xf>
    <xf numFmtId="0" fontId="17" fillId="0" borderId="33" xfId="65" applyFont="1" applyFill="1" applyBorder="1" applyAlignment="1">
      <alignment horizontal="distributed" vertical="center" wrapText="1"/>
      <protection/>
    </xf>
    <xf numFmtId="0" fontId="6" fillId="0" borderId="17" xfId="65" applyFont="1" applyFill="1" applyBorder="1" applyAlignment="1">
      <alignment horizontal="distributed" vertical="center"/>
      <protection/>
    </xf>
    <xf numFmtId="0" fontId="2" fillId="0" borderId="0" xfId="65" applyFont="1" applyFill="1" applyBorder="1">
      <alignment/>
      <protection/>
    </xf>
    <xf numFmtId="0" fontId="18" fillId="0" borderId="0" xfId="0" applyFont="1" applyFill="1" applyAlignment="1" applyProtection="1">
      <alignment/>
      <protection/>
    </xf>
    <xf numFmtId="0" fontId="19" fillId="0" borderId="0" xfId="0" applyFont="1" applyFill="1" applyAlignment="1" applyProtection="1">
      <alignment/>
      <protection/>
    </xf>
    <xf numFmtId="0" fontId="7" fillId="0" borderId="0" xfId="0" applyFont="1" applyFill="1" applyAlignment="1" applyProtection="1">
      <alignment/>
      <protection/>
    </xf>
    <xf numFmtId="187" fontId="20" fillId="0" borderId="0" xfId="75" applyNumberFormat="1" applyFont="1" applyFill="1" applyProtection="1">
      <alignment/>
      <protection locked="0"/>
    </xf>
    <xf numFmtId="187" fontId="21" fillId="0" borderId="0" xfId="75" applyNumberFormat="1" applyFont="1" applyFill="1" applyAlignment="1" applyProtection="1">
      <alignment horizontal="left"/>
      <protection/>
    </xf>
    <xf numFmtId="187" fontId="20" fillId="0" borderId="0" xfId="75" applyNumberFormat="1" applyFont="1" applyFill="1" applyProtection="1">
      <alignment/>
      <protection/>
    </xf>
    <xf numFmtId="187" fontId="5" fillId="0" borderId="0" xfId="75" applyNumberFormat="1" applyFont="1" applyFill="1" applyAlignment="1" applyProtection="1">
      <alignment horizontal="center" vertical="center"/>
      <protection/>
    </xf>
    <xf numFmtId="187" fontId="5" fillId="0" borderId="0" xfId="75" applyNumberFormat="1" applyFont="1" applyFill="1" applyAlignment="1" applyProtection="1">
      <alignment horizontal="left" vertical="center"/>
      <protection/>
    </xf>
    <xf numFmtId="187" fontId="2" fillId="0" borderId="0" xfId="75" applyNumberFormat="1" applyFont="1" applyFill="1" applyAlignment="1" applyProtection="1">
      <alignment horizontal="right"/>
      <protection/>
    </xf>
    <xf numFmtId="187" fontId="2" fillId="0" borderId="0" xfId="75" applyNumberFormat="1" applyFont="1" applyFill="1" applyProtection="1">
      <alignment/>
      <protection locked="0"/>
    </xf>
    <xf numFmtId="187" fontId="2" fillId="0" borderId="35" xfId="75" applyNumberFormat="1" applyFont="1" applyFill="1" applyBorder="1" applyProtection="1">
      <alignment/>
      <protection locked="0"/>
    </xf>
    <xf numFmtId="0" fontId="7" fillId="0" borderId="35" xfId="65" applyFont="1" applyFill="1" applyBorder="1">
      <alignment/>
      <protection/>
    </xf>
    <xf numFmtId="187" fontId="6" fillId="0" borderId="35" xfId="75" applyNumberFormat="1" applyFont="1" applyFill="1" applyBorder="1" applyProtection="1">
      <alignment/>
      <protection/>
    </xf>
    <xf numFmtId="187" fontId="20" fillId="0" borderId="35" xfId="0" applyNumberFormat="1" applyFont="1" applyFill="1" applyBorder="1" applyAlignment="1" applyProtection="1">
      <alignment horizontal="right" vertical="center"/>
      <protection/>
    </xf>
    <xf numFmtId="187" fontId="20" fillId="0" borderId="35" xfId="0" applyNumberFormat="1" applyFont="1" applyFill="1" applyBorder="1" applyAlignment="1" applyProtection="1">
      <alignment horizontal="left" vertical="center"/>
      <protection/>
    </xf>
    <xf numFmtId="0" fontId="6" fillId="0" borderId="22" xfId="0" applyFont="1" applyFill="1" applyBorder="1" applyAlignment="1">
      <alignment vertical="center"/>
    </xf>
    <xf numFmtId="0" fontId="20" fillId="0" borderId="0" xfId="0" applyFont="1" applyFill="1" applyAlignment="1" applyProtection="1">
      <alignment vertical="center"/>
      <protection/>
    </xf>
    <xf numFmtId="187" fontId="6" fillId="0" borderId="0" xfId="0" applyNumberFormat="1" applyFont="1" applyFill="1" applyBorder="1" applyAlignment="1" applyProtection="1">
      <alignment vertical="center"/>
      <protection/>
    </xf>
    <xf numFmtId="187" fontId="6" fillId="0" borderId="22" xfId="0" applyNumberFormat="1" applyFont="1" applyFill="1" applyBorder="1" applyAlignment="1" applyProtection="1">
      <alignment vertical="center"/>
      <protection/>
    </xf>
    <xf numFmtId="0" fontId="6" fillId="0" borderId="20" xfId="0" applyFont="1" applyFill="1" applyBorder="1" applyAlignment="1">
      <alignment vertical="center"/>
    </xf>
    <xf numFmtId="0" fontId="6" fillId="0" borderId="22" xfId="0" applyFont="1" applyFill="1" applyBorder="1" applyAlignment="1" applyProtection="1">
      <alignment horizontal="left"/>
      <protection locked="0"/>
    </xf>
    <xf numFmtId="192" fontId="6" fillId="0" borderId="0" xfId="0" applyNumberFormat="1" applyFont="1" applyFill="1" applyBorder="1" applyAlignment="1" applyProtection="1">
      <alignment/>
      <protection/>
    </xf>
    <xf numFmtId="192" fontId="6" fillId="0" borderId="0" xfId="0" applyNumberFormat="1" applyFont="1" applyFill="1" applyBorder="1" applyAlignment="1" applyProtection="1">
      <alignment/>
      <protection locked="0"/>
    </xf>
    <xf numFmtId="192" fontId="6" fillId="0" borderId="0" xfId="0" applyNumberFormat="1" applyFont="1" applyFill="1" applyAlignment="1" applyProtection="1">
      <alignment horizontal="right"/>
      <protection locked="0"/>
    </xf>
    <xf numFmtId="192" fontId="6" fillId="0" borderId="0" xfId="0" applyNumberFormat="1" applyFont="1" applyFill="1" applyAlignment="1" applyProtection="1">
      <alignment/>
      <protection/>
    </xf>
    <xf numFmtId="0" fontId="6" fillId="0" borderId="16" xfId="0" applyFont="1" applyFill="1" applyBorder="1" applyAlignment="1" applyProtection="1">
      <alignment/>
      <protection locked="0"/>
    </xf>
    <xf numFmtId="188" fontId="20" fillId="0" borderId="0" xfId="0" applyNumberFormat="1" applyFont="1" applyFill="1" applyBorder="1" applyAlignment="1" applyProtection="1">
      <alignment/>
      <protection locked="0"/>
    </xf>
    <xf numFmtId="186" fontId="20" fillId="0" borderId="0" xfId="0" applyNumberFormat="1" applyFont="1" applyFill="1" applyBorder="1" applyAlignment="1" applyProtection="1">
      <alignment/>
      <protection locked="0"/>
    </xf>
    <xf numFmtId="0" fontId="20" fillId="0" borderId="0" xfId="0" applyFont="1" applyFill="1" applyBorder="1" applyAlignment="1" applyProtection="1">
      <alignment/>
      <protection locked="0"/>
    </xf>
    <xf numFmtId="0" fontId="20" fillId="0" borderId="0" xfId="0" applyFont="1" applyFill="1" applyAlignment="1" applyProtection="1">
      <alignment/>
      <protection locked="0"/>
    </xf>
    <xf numFmtId="0" fontId="22" fillId="0" borderId="0" xfId="0" applyFont="1" applyFill="1" applyAlignment="1" applyProtection="1">
      <alignment/>
      <protection locked="0"/>
    </xf>
    <xf numFmtId="0" fontId="8" fillId="0" borderId="22" xfId="0" applyFont="1" applyFill="1" applyBorder="1" applyAlignment="1" applyProtection="1">
      <alignment horizontal="center"/>
      <protection locked="0"/>
    </xf>
    <xf numFmtId="192" fontId="8" fillId="0" borderId="0" xfId="0" applyNumberFormat="1" applyFont="1" applyFill="1" applyBorder="1" applyAlignment="1" applyProtection="1">
      <alignment/>
      <protection/>
    </xf>
    <xf numFmtId="192" fontId="8" fillId="0" borderId="0" xfId="0" applyNumberFormat="1" applyFont="1" applyFill="1" applyBorder="1" applyAlignment="1" applyProtection="1">
      <alignment/>
      <protection locked="0"/>
    </xf>
    <xf numFmtId="192" fontId="8" fillId="0" borderId="0" xfId="0" applyNumberFormat="1" applyFont="1" applyFill="1" applyAlignment="1" applyProtection="1">
      <alignment horizontal="right"/>
      <protection locked="0"/>
    </xf>
    <xf numFmtId="192" fontId="8" fillId="0" borderId="0" xfId="0" applyNumberFormat="1" applyFont="1" applyFill="1" applyAlignment="1" applyProtection="1">
      <alignment/>
      <protection/>
    </xf>
    <xf numFmtId="0" fontId="7" fillId="0" borderId="16" xfId="0" applyFont="1" applyFill="1" applyBorder="1" applyAlignment="1" applyProtection="1">
      <alignment horizontal="center"/>
      <protection locked="0"/>
    </xf>
    <xf numFmtId="188" fontId="22" fillId="0" borderId="0" xfId="0" applyNumberFormat="1" applyFont="1" applyFill="1" applyBorder="1" applyAlignment="1" applyProtection="1">
      <alignment/>
      <protection locked="0"/>
    </xf>
    <xf numFmtId="186" fontId="22" fillId="0" borderId="0" xfId="0" applyNumberFormat="1" applyFont="1" applyFill="1" applyBorder="1" applyAlignment="1" applyProtection="1">
      <alignment/>
      <protection locked="0"/>
    </xf>
    <xf numFmtId="0" fontId="22" fillId="0" borderId="0" xfId="0" applyFont="1" applyFill="1" applyBorder="1" applyAlignment="1" applyProtection="1">
      <alignment/>
      <protection locked="0"/>
    </xf>
    <xf numFmtId="0" fontId="6" fillId="0" borderId="22" xfId="0" applyFont="1" applyFill="1" applyBorder="1" applyAlignment="1" applyProtection="1">
      <alignment horizontal="center"/>
      <protection locked="0"/>
    </xf>
    <xf numFmtId="192" fontId="6" fillId="0" borderId="0" xfId="0" applyNumberFormat="1" applyFont="1" applyFill="1" applyBorder="1" applyAlignment="1" applyProtection="1">
      <alignment horizontal="right"/>
      <protection/>
    </xf>
    <xf numFmtId="192" fontId="6" fillId="0" borderId="0" xfId="0" applyNumberFormat="1" applyFont="1" applyFill="1" applyBorder="1" applyAlignment="1" applyProtection="1">
      <alignment horizontal="right"/>
      <protection locked="0"/>
    </xf>
    <xf numFmtId="219" fontId="8" fillId="0" borderId="0" xfId="0" applyNumberFormat="1" applyFont="1" applyFill="1" applyBorder="1" applyAlignment="1" applyProtection="1">
      <alignment horizontal="right"/>
      <protection/>
    </xf>
    <xf numFmtId="192" fontId="8" fillId="0" borderId="0" xfId="0" applyNumberFormat="1" applyFont="1" applyFill="1" applyBorder="1" applyAlignment="1" applyProtection="1">
      <alignment horizontal="right"/>
      <protection/>
    </xf>
    <xf numFmtId="192" fontId="8" fillId="0" borderId="0" xfId="0" applyNumberFormat="1" applyFont="1" applyFill="1" applyBorder="1" applyAlignment="1" applyProtection="1">
      <alignment horizontal="right"/>
      <protection locked="0"/>
    </xf>
    <xf numFmtId="187" fontId="9" fillId="0" borderId="0" xfId="0" applyNumberFormat="1" applyFont="1" applyFill="1" applyAlignment="1" applyProtection="1">
      <alignment/>
      <protection/>
    </xf>
    <xf numFmtId="184" fontId="8" fillId="0" borderId="0" xfId="0" applyNumberFormat="1" applyFont="1" applyFill="1" applyBorder="1" applyAlignment="1" applyProtection="1">
      <alignment/>
      <protection/>
    </xf>
    <xf numFmtId="0" fontId="20" fillId="0" borderId="35" xfId="0" applyFont="1" applyFill="1" applyBorder="1" applyAlignment="1" applyProtection="1">
      <alignment/>
      <protection locked="0"/>
    </xf>
    <xf numFmtId="0" fontId="2" fillId="0" borderId="27" xfId="0" applyFont="1" applyFill="1" applyBorder="1" applyAlignment="1" applyProtection="1" quotePrefix="1">
      <alignment/>
      <protection locked="0"/>
    </xf>
    <xf numFmtId="190" fontId="2" fillId="0" borderId="35" xfId="0" applyNumberFormat="1" applyFont="1" applyFill="1" applyBorder="1" applyAlignment="1" applyProtection="1">
      <alignment/>
      <protection locked="0"/>
    </xf>
    <xf numFmtId="189" fontId="2" fillId="0" borderId="35" xfId="0" applyNumberFormat="1" applyFont="1" applyFill="1" applyBorder="1" applyAlignment="1" applyProtection="1">
      <alignment/>
      <protection locked="0"/>
    </xf>
    <xf numFmtId="186" fontId="2" fillId="0" borderId="35" xfId="0" applyNumberFormat="1" applyFont="1" applyFill="1" applyBorder="1" applyAlignment="1" applyProtection="1">
      <alignment/>
      <protection locked="0"/>
    </xf>
    <xf numFmtId="0" fontId="2" fillId="0" borderId="36" xfId="0" applyNumberFormat="1" applyFont="1" applyFill="1" applyBorder="1" applyAlignment="1" applyProtection="1" quotePrefix="1">
      <alignment horizontal="right"/>
      <protection locked="0"/>
    </xf>
    <xf numFmtId="187" fontId="6" fillId="0" borderId="0" xfId="0" applyNumberFormat="1" applyFont="1" applyFill="1" applyBorder="1" applyAlignment="1" applyProtection="1">
      <alignment horizontal="left" vertical="center"/>
      <protection/>
    </xf>
    <xf numFmtId="0" fontId="7" fillId="0" borderId="0" xfId="65" applyFont="1" applyFill="1" applyAlignment="1">
      <alignment/>
      <protection/>
    </xf>
    <xf numFmtId="187" fontId="2" fillId="0" borderId="0" xfId="75" applyNumberFormat="1" applyFont="1" applyFill="1" applyAlignment="1" applyProtection="1">
      <alignment horizontal="centerContinuous"/>
      <protection/>
    </xf>
    <xf numFmtId="0" fontId="7" fillId="0" borderId="0" xfId="65" applyFont="1" applyFill="1" applyBorder="1" applyAlignment="1">
      <alignment horizontal="left"/>
      <protection/>
    </xf>
    <xf numFmtId="0" fontId="7" fillId="0" borderId="0" xfId="65" applyFont="1" applyFill="1" applyBorder="1" applyAlignment="1" quotePrefix="1">
      <alignment horizontal="left"/>
      <protection/>
    </xf>
    <xf numFmtId="187" fontId="2" fillId="0" borderId="0" xfId="75" applyNumberFormat="1" applyFont="1" applyFill="1" applyBorder="1" applyAlignment="1" applyProtection="1">
      <alignment horizontal="centerContinuous"/>
      <protection/>
    </xf>
    <xf numFmtId="192" fontId="20" fillId="0" borderId="0" xfId="0" applyNumberFormat="1" applyFont="1" applyFill="1" applyAlignment="1" applyProtection="1">
      <alignment/>
      <protection locked="0"/>
    </xf>
    <xf numFmtId="0" fontId="7" fillId="0" borderId="0" xfId="65" applyFont="1" applyFill="1" applyAlignment="1">
      <alignment horizontal="left"/>
      <protection/>
    </xf>
    <xf numFmtId="0" fontId="7" fillId="0" borderId="0" xfId="65" applyFont="1" applyFill="1" applyBorder="1">
      <alignment/>
      <protection/>
    </xf>
    <xf numFmtId="187" fontId="14" fillId="0" borderId="0" xfId="75" applyNumberFormat="1" applyFont="1" applyFill="1" applyAlignment="1" applyProtection="1">
      <alignment horizontal="right" vertical="center"/>
      <protection/>
    </xf>
    <xf numFmtId="187" fontId="14" fillId="0" borderId="0" xfId="75" applyNumberFormat="1" applyFont="1" applyFill="1" applyAlignment="1" applyProtection="1">
      <alignment horizontal="left" vertical="center"/>
      <protection/>
    </xf>
    <xf numFmtId="187" fontId="2" fillId="0" borderId="0" xfId="75" applyNumberFormat="1" applyFont="1" applyFill="1" applyAlignment="1" applyProtection="1">
      <alignment horizontal="centerContinuous" vertical="center"/>
      <protection/>
    </xf>
    <xf numFmtId="187" fontId="2" fillId="0" borderId="0" xfId="75" applyNumberFormat="1" applyFont="1" applyFill="1" applyAlignment="1" applyProtection="1">
      <alignment horizontal="centerContinuous" vertical="center"/>
      <protection locked="0"/>
    </xf>
    <xf numFmtId="187" fontId="2" fillId="0" borderId="0" xfId="75" applyNumberFormat="1" applyFont="1" applyFill="1" applyAlignment="1" applyProtection="1">
      <alignment vertical="center"/>
      <protection locked="0"/>
    </xf>
    <xf numFmtId="187" fontId="20" fillId="0" borderId="0" xfId="0" applyNumberFormat="1" applyFont="1" applyFill="1" applyAlignment="1" applyProtection="1">
      <alignment vertical="center"/>
      <protection/>
    </xf>
    <xf numFmtId="187" fontId="2" fillId="0" borderId="35" xfId="75" applyNumberFormat="1" applyFont="1" applyFill="1" applyBorder="1" applyProtection="1">
      <alignment/>
      <protection/>
    </xf>
    <xf numFmtId="0" fontId="20" fillId="0" borderId="40" xfId="0" applyFont="1" applyFill="1" applyBorder="1" applyAlignment="1">
      <alignment vertical="center"/>
    </xf>
    <xf numFmtId="0" fontId="17" fillId="0" borderId="4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3" xfId="0" applyFont="1" applyFill="1" applyBorder="1" applyAlignment="1" applyProtection="1">
      <alignment horizontal="center" vertical="center"/>
      <protection/>
    </xf>
    <xf numFmtId="193" fontId="20" fillId="0" borderId="43" xfId="0" applyNumberFormat="1" applyFont="1" applyFill="1" applyBorder="1" applyAlignment="1" applyProtection="1">
      <alignment horizontal="center" vertical="center"/>
      <protection/>
    </xf>
    <xf numFmtId="193" fontId="20" fillId="0" borderId="43" xfId="0" applyNumberFormat="1" applyFont="1" applyFill="1" applyBorder="1" applyAlignment="1" applyProtection="1">
      <alignment horizontal="center" vertical="center" wrapText="1"/>
      <protection/>
    </xf>
    <xf numFmtId="0" fontId="20" fillId="0" borderId="40" xfId="0" applyFont="1" applyFill="1" applyBorder="1" applyAlignment="1">
      <alignment horizontal="center" vertical="center"/>
    </xf>
    <xf numFmtId="0" fontId="20" fillId="0" borderId="16" xfId="0" applyFont="1" applyFill="1" applyBorder="1" applyAlignment="1">
      <alignment vertical="center"/>
    </xf>
    <xf numFmtId="0" fontId="8" fillId="0" borderId="0" xfId="0" applyFont="1" applyFill="1" applyBorder="1" applyAlignment="1" applyProtection="1">
      <alignment/>
      <protection locked="0"/>
    </xf>
    <xf numFmtId="192" fontId="8" fillId="0" borderId="0" xfId="0" applyNumberFormat="1" applyFont="1" applyFill="1" applyBorder="1" applyAlignment="1" applyProtection="1" quotePrefix="1">
      <alignment horizontal="right"/>
      <protection locked="0"/>
    </xf>
    <xf numFmtId="192" fontId="8" fillId="0" borderId="0" xfId="0" applyNumberFormat="1" applyFont="1" applyFill="1" applyAlignment="1" applyProtection="1" quotePrefix="1">
      <alignment horizontal="right"/>
      <protection locked="0"/>
    </xf>
    <xf numFmtId="219" fontId="8" fillId="0" borderId="0" xfId="0" applyNumberFormat="1" applyFont="1" applyFill="1" applyBorder="1" applyAlignment="1" applyProtection="1">
      <alignment horizontal="center"/>
      <protection/>
    </xf>
    <xf numFmtId="192" fontId="8" fillId="0" borderId="0" xfId="0" applyNumberFormat="1" applyFont="1" applyFill="1" applyAlignment="1" applyProtection="1">
      <alignment/>
      <protection locked="0"/>
    </xf>
    <xf numFmtId="0" fontId="8" fillId="0" borderId="16" xfId="0" applyFont="1" applyFill="1" applyBorder="1" applyAlignment="1" applyProtection="1">
      <alignment horizontal="center"/>
      <protection locked="0"/>
    </xf>
    <xf numFmtId="0" fontId="8" fillId="0" borderId="0" xfId="0" applyFont="1" applyFill="1" applyAlignment="1" applyProtection="1">
      <alignment/>
      <protection locked="0"/>
    </xf>
    <xf numFmtId="0" fontId="6" fillId="0" borderId="22" xfId="0" applyFont="1" applyFill="1" applyBorder="1" applyAlignment="1" applyProtection="1">
      <alignment/>
      <protection locked="0"/>
    </xf>
    <xf numFmtId="192" fontId="6" fillId="0" borderId="0" xfId="0" applyNumberFormat="1" applyFont="1" applyFill="1" applyBorder="1" applyAlignment="1" applyProtection="1" quotePrefix="1">
      <alignment horizontal="right"/>
      <protection locked="0"/>
    </xf>
    <xf numFmtId="192" fontId="6" fillId="0" borderId="0" xfId="0" applyNumberFormat="1" applyFont="1" applyFill="1" applyAlignment="1" applyProtection="1" quotePrefix="1">
      <alignment horizontal="right"/>
      <protection locked="0"/>
    </xf>
    <xf numFmtId="0" fontId="6" fillId="0" borderId="16" xfId="0" applyFont="1" applyFill="1" applyBorder="1" applyAlignment="1" applyProtection="1">
      <alignment horizontal="right"/>
      <protection locked="0"/>
    </xf>
    <xf numFmtId="187" fontId="2" fillId="0" borderId="0" xfId="75" applyNumberFormat="1" applyFont="1" applyFill="1" applyAlignment="1" applyProtection="1">
      <alignment horizontal="left" vertical="center"/>
      <protection/>
    </xf>
    <xf numFmtId="187" fontId="21" fillId="0" borderId="0" xfId="75" applyNumberFormat="1" applyFont="1" applyFill="1" applyAlignment="1" applyProtection="1">
      <alignment horizontal="right"/>
      <protection/>
    </xf>
    <xf numFmtId="187" fontId="2" fillId="0" borderId="0" xfId="75" applyNumberFormat="1" applyFont="1" applyFill="1" applyProtection="1">
      <alignment/>
      <protection/>
    </xf>
    <xf numFmtId="187" fontId="2" fillId="0" borderId="35" xfId="75" applyNumberFormat="1" applyFont="1" applyFill="1" applyBorder="1" applyAlignment="1" applyProtection="1">
      <alignment/>
      <protection/>
    </xf>
    <xf numFmtId="0" fontId="6" fillId="0" borderId="31" xfId="0" applyFont="1" applyFill="1" applyBorder="1" applyAlignment="1">
      <alignment vertical="center"/>
    </xf>
    <xf numFmtId="0" fontId="7" fillId="0" borderId="43" xfId="0" applyFont="1" applyFill="1" applyBorder="1" applyAlignment="1">
      <alignment vertical="center"/>
    </xf>
    <xf numFmtId="0" fontId="7" fillId="0" borderId="40" xfId="0" applyFont="1" applyFill="1" applyBorder="1" applyAlignment="1">
      <alignment vertical="center"/>
    </xf>
    <xf numFmtId="0" fontId="17" fillId="0" borderId="43" xfId="0" applyFont="1" applyFill="1" applyBorder="1" applyAlignment="1">
      <alignment horizontal="right" vertical="center" wrapText="1"/>
    </xf>
    <xf numFmtId="0" fontId="17" fillId="0" borderId="43" xfId="0" applyFont="1" applyFill="1" applyBorder="1" applyAlignment="1">
      <alignment horizontal="right" vertical="center"/>
    </xf>
    <xf numFmtId="0" fontId="7" fillId="0" borderId="39" xfId="0" applyFont="1" applyFill="1" applyBorder="1" applyAlignment="1" applyProtection="1">
      <alignment horizontal="center" vertical="center" wrapText="1"/>
      <protection/>
    </xf>
    <xf numFmtId="0" fontId="7" fillId="0" borderId="0" xfId="0" applyFont="1" applyFill="1" applyAlignment="1" applyProtection="1">
      <alignment vertical="center"/>
      <protection/>
    </xf>
    <xf numFmtId="191" fontId="8" fillId="0" borderId="0" xfId="0" applyNumberFormat="1" applyFont="1" applyFill="1" applyBorder="1" applyAlignment="1" applyProtection="1" quotePrefix="1">
      <alignment horizontal="right"/>
      <protection locked="0"/>
    </xf>
    <xf numFmtId="191" fontId="8" fillId="0" borderId="0" xfId="0" applyNumberFormat="1" applyFont="1" applyFill="1" applyAlignment="1" applyProtection="1" quotePrefix="1">
      <alignment horizontal="right"/>
      <protection locked="0"/>
    </xf>
    <xf numFmtId="192" fontId="8" fillId="0" borderId="0" xfId="0" applyNumberFormat="1" applyFont="1" applyFill="1" applyAlignment="1" applyProtection="1">
      <alignment/>
      <protection locked="0"/>
    </xf>
    <xf numFmtId="0" fontId="2" fillId="0" borderId="35" xfId="0" applyFont="1" applyFill="1" applyBorder="1" applyAlignment="1" applyProtection="1">
      <alignment/>
      <protection locked="0"/>
    </xf>
    <xf numFmtId="0" fontId="6" fillId="0" borderId="27" xfId="0" applyFont="1" applyFill="1" applyBorder="1" applyAlignment="1" applyProtection="1">
      <alignment/>
      <protection locked="0"/>
    </xf>
    <xf numFmtId="191" fontId="6" fillId="0" borderId="35" xfId="0" applyNumberFormat="1" applyFont="1" applyFill="1" applyBorder="1" applyAlignment="1" applyProtection="1" quotePrefix="1">
      <alignment horizontal="right"/>
      <protection locked="0"/>
    </xf>
    <xf numFmtId="192" fontId="6" fillId="0" borderId="35" xfId="0" applyNumberFormat="1" applyFont="1" applyFill="1" applyBorder="1" applyAlignment="1" applyProtection="1">
      <alignment/>
      <protection locked="0"/>
    </xf>
    <xf numFmtId="192" fontId="6" fillId="0" borderId="35" xfId="0" applyNumberFormat="1" applyFont="1" applyFill="1" applyBorder="1" applyAlignment="1" applyProtection="1">
      <alignment/>
      <protection/>
    </xf>
    <xf numFmtId="0" fontId="6" fillId="0" borderId="36"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191" fontId="6" fillId="0" borderId="0" xfId="0" applyNumberFormat="1" applyFont="1" applyFill="1" applyBorder="1" applyAlignment="1" applyProtection="1">
      <alignment/>
      <protection/>
    </xf>
    <xf numFmtId="191" fontId="6" fillId="0" borderId="0" xfId="0" applyNumberFormat="1" applyFont="1" applyFill="1" applyAlignment="1" applyProtection="1">
      <alignment/>
      <protection locked="0"/>
    </xf>
    <xf numFmtId="192" fontId="6" fillId="0" borderId="0" xfId="0" applyNumberFormat="1" applyFont="1" applyFill="1" applyAlignment="1" applyProtection="1">
      <alignment/>
      <protection locked="0"/>
    </xf>
    <xf numFmtId="0" fontId="2" fillId="0" borderId="0" xfId="0" applyFont="1" applyFill="1" applyBorder="1" applyAlignment="1" applyProtection="1">
      <alignment/>
      <protection locked="0"/>
    </xf>
    <xf numFmtId="191" fontId="6" fillId="0" borderId="0" xfId="0" applyNumberFormat="1" applyFont="1" applyFill="1" applyBorder="1" applyAlignment="1" applyProtection="1">
      <alignment/>
      <protection locked="0"/>
    </xf>
    <xf numFmtId="0" fontId="6" fillId="0" borderId="16" xfId="0" applyFont="1" applyFill="1" applyBorder="1" applyAlignment="1" applyProtection="1">
      <alignment horizontal="center"/>
      <protection locked="0"/>
    </xf>
    <xf numFmtId="0" fontId="13" fillId="0" borderId="0" xfId="0" applyFont="1" applyFill="1" applyBorder="1" applyAlignment="1" applyProtection="1">
      <alignment/>
      <protection locked="0"/>
    </xf>
    <xf numFmtId="0" fontId="6" fillId="0" borderId="22" xfId="0" applyFont="1" applyFill="1" applyBorder="1" applyAlignment="1" applyProtection="1" quotePrefix="1">
      <alignment/>
      <protection locked="0"/>
    </xf>
    <xf numFmtId="190" fontId="6" fillId="0" borderId="0" xfId="0" applyNumberFormat="1" applyFont="1" applyFill="1" applyBorder="1" applyAlignment="1" applyProtection="1">
      <alignment/>
      <protection locked="0"/>
    </xf>
    <xf numFmtId="186" fontId="6" fillId="0" borderId="0" xfId="0" applyNumberFormat="1" applyFont="1" applyFill="1" applyBorder="1" applyAlignment="1" applyProtection="1">
      <alignment/>
      <protection locked="0"/>
    </xf>
    <xf numFmtId="188" fontId="6" fillId="0" borderId="0" xfId="0" applyNumberFormat="1" applyFont="1" applyFill="1" applyBorder="1" applyAlignment="1" applyProtection="1">
      <alignment/>
      <protection locked="0"/>
    </xf>
    <xf numFmtId="0" fontId="6" fillId="0" borderId="0" xfId="0" applyFont="1" applyFill="1" applyBorder="1" applyAlignment="1" applyProtection="1" quotePrefix="1">
      <alignment horizontal="right"/>
      <protection locked="0"/>
    </xf>
    <xf numFmtId="0" fontId="6" fillId="0" borderId="0" xfId="0" applyFont="1" applyFill="1" applyBorder="1" applyAlignment="1" applyProtection="1">
      <alignment/>
      <protection locked="0"/>
    </xf>
    <xf numFmtId="0" fontId="2" fillId="0" borderId="16" xfId="0" applyFont="1" applyFill="1" applyBorder="1" applyAlignment="1" applyProtection="1">
      <alignment/>
      <protection locked="0"/>
    </xf>
    <xf numFmtId="187" fontId="24" fillId="0" borderId="0" xfId="0" applyNumberFormat="1" applyFont="1" applyFill="1" applyAlignment="1" applyProtection="1" quotePrefix="1">
      <alignment/>
      <protection/>
    </xf>
    <xf numFmtId="0" fontId="6" fillId="0" borderId="22" xfId="0" applyFont="1" applyFill="1" applyBorder="1" applyAlignment="1" applyProtection="1">
      <alignment horizontal="distributed"/>
      <protection locked="0"/>
    </xf>
    <xf numFmtId="187" fontId="2" fillId="0" borderId="0" xfId="0" applyNumberFormat="1" applyFont="1" applyFill="1" applyAlignment="1" applyProtection="1">
      <alignment/>
      <protection/>
    </xf>
    <xf numFmtId="0" fontId="6" fillId="0" borderId="27" xfId="0" applyFont="1" applyFill="1" applyBorder="1" applyAlignment="1" applyProtection="1">
      <alignment horizontal="distributed"/>
      <protection locked="0"/>
    </xf>
    <xf numFmtId="191" fontId="6" fillId="0" borderId="35" xfId="0" applyNumberFormat="1" applyFont="1" applyFill="1" applyBorder="1" applyAlignment="1" applyProtection="1">
      <alignment/>
      <protection/>
    </xf>
    <xf numFmtId="192" fontId="6" fillId="0" borderId="35" xfId="0" applyNumberFormat="1" applyFont="1" applyFill="1" applyBorder="1" applyAlignment="1" applyProtection="1">
      <alignment horizontal="right"/>
      <protection locked="0"/>
    </xf>
    <xf numFmtId="187" fontId="6" fillId="0" borderId="36" xfId="0" applyNumberFormat="1" applyFont="1" applyFill="1" applyBorder="1" applyAlignment="1" applyProtection="1">
      <alignment horizontal="center"/>
      <protection/>
    </xf>
    <xf numFmtId="0" fontId="20" fillId="0" borderId="11" xfId="0" applyFont="1" applyFill="1" applyBorder="1" applyAlignment="1" applyProtection="1">
      <alignment/>
      <protection locked="0"/>
    </xf>
    <xf numFmtId="187" fontId="2" fillId="0" borderId="0" xfId="0" applyNumberFormat="1" applyFont="1" applyFill="1" applyBorder="1" applyAlignment="1" applyProtection="1">
      <alignment horizontal="center"/>
      <protection/>
    </xf>
    <xf numFmtId="0" fontId="6" fillId="0" borderId="0" xfId="65" applyFont="1" applyFill="1" applyAlignment="1">
      <alignment horizontal="right"/>
      <protection/>
    </xf>
    <xf numFmtId="0" fontId="6" fillId="0" borderId="13" xfId="65" applyFont="1" applyFill="1" applyBorder="1" applyAlignment="1">
      <alignment horizontal="centerContinuous" vertical="center"/>
      <protection/>
    </xf>
    <xf numFmtId="0" fontId="6" fillId="0" borderId="13" xfId="65" applyFont="1" applyFill="1" applyBorder="1" applyAlignment="1">
      <alignment horizontal="centerContinuous"/>
      <protection/>
    </xf>
    <xf numFmtId="0" fontId="6" fillId="0" borderId="31" xfId="65" applyFont="1" applyFill="1" applyBorder="1" applyAlignment="1">
      <alignment horizontal="centerContinuous"/>
      <protection/>
    </xf>
    <xf numFmtId="0" fontId="6" fillId="0" borderId="0" xfId="65" applyFont="1" applyFill="1">
      <alignment/>
      <protection/>
    </xf>
    <xf numFmtId="0" fontId="6" fillId="0" borderId="17" xfId="65" applyFont="1" applyFill="1" applyBorder="1" applyAlignment="1">
      <alignment horizontal="center" vertical="center"/>
      <protection/>
    </xf>
    <xf numFmtId="0" fontId="6" fillId="0" borderId="0" xfId="65" applyFont="1" applyFill="1" applyAlignment="1">
      <alignment vertical="center"/>
      <protection/>
    </xf>
    <xf numFmtId="0" fontId="6" fillId="0" borderId="22" xfId="65" applyFont="1" applyFill="1" applyBorder="1">
      <alignment/>
      <protection/>
    </xf>
    <xf numFmtId="176" fontId="8" fillId="0" borderId="36" xfId="65" applyNumberFormat="1" applyFont="1" applyFill="1" applyBorder="1" applyAlignment="1">
      <alignment horizontal="right"/>
      <protection/>
    </xf>
    <xf numFmtId="176" fontId="8" fillId="0" borderId="35" xfId="65" applyNumberFormat="1" applyFont="1" applyFill="1" applyBorder="1" applyAlignment="1">
      <alignment horizontal="right"/>
      <protection/>
    </xf>
    <xf numFmtId="0" fontId="8" fillId="0" borderId="0" xfId="65" applyFont="1" applyFill="1">
      <alignment/>
      <protection/>
    </xf>
    <xf numFmtId="0" fontId="6" fillId="0" borderId="31" xfId="65" applyFont="1" applyFill="1" applyBorder="1" applyAlignment="1">
      <alignment horizontal="centerContinuous" vertical="center"/>
      <protection/>
    </xf>
    <xf numFmtId="0" fontId="6" fillId="0" borderId="17" xfId="65" applyFont="1" applyFill="1" applyBorder="1" applyAlignment="1" quotePrefix="1">
      <alignment horizontal="center" vertical="center"/>
      <protection/>
    </xf>
    <xf numFmtId="0" fontId="6" fillId="0" borderId="0" xfId="65" applyFont="1" applyFill="1" applyBorder="1">
      <alignment/>
      <protection/>
    </xf>
    <xf numFmtId="0" fontId="6" fillId="0" borderId="0" xfId="65" applyFont="1" applyFill="1" applyAlignment="1" quotePrefix="1">
      <alignment horizontal="left"/>
      <protection/>
    </xf>
    <xf numFmtId="0" fontId="7" fillId="0" borderId="0" xfId="65" applyFont="1" applyFill="1" applyAlignment="1">
      <alignment horizontal="right"/>
      <protection/>
    </xf>
    <xf numFmtId="196" fontId="6" fillId="0" borderId="16" xfId="65" applyNumberFormat="1" applyFont="1" applyFill="1" applyBorder="1" applyAlignment="1">
      <alignment horizontal="right"/>
      <protection/>
    </xf>
    <xf numFmtId="196" fontId="6" fillId="0" borderId="0" xfId="65" applyNumberFormat="1" applyFont="1" applyFill="1" applyBorder="1" applyAlignment="1">
      <alignment horizontal="right"/>
      <protection/>
    </xf>
    <xf numFmtId="212" fontId="6" fillId="0" borderId="0" xfId="65" applyNumberFormat="1" applyFont="1" applyFill="1" applyBorder="1" applyAlignment="1">
      <alignment horizontal="right"/>
      <protection/>
    </xf>
    <xf numFmtId="179" fontId="6" fillId="0" borderId="0" xfId="65" applyNumberFormat="1" applyFont="1" applyFill="1" applyBorder="1" applyAlignment="1">
      <alignment horizontal="right"/>
      <protection/>
    </xf>
    <xf numFmtId="179" fontId="8" fillId="0" borderId="35" xfId="65" applyNumberFormat="1" applyFont="1" applyFill="1" applyBorder="1" applyAlignment="1">
      <alignment horizontal="right"/>
      <protection/>
    </xf>
    <xf numFmtId="0" fontId="5" fillId="0" borderId="0" xfId="65" applyFont="1" applyFill="1" applyBorder="1" applyAlignment="1">
      <alignment horizontal="centerContinuous"/>
      <protection/>
    </xf>
    <xf numFmtId="0" fontId="2" fillId="0" borderId="0" xfId="65" applyFont="1" applyFill="1" applyBorder="1" applyAlignment="1">
      <alignment horizontal="centerContinuous"/>
      <protection/>
    </xf>
    <xf numFmtId="0" fontId="2" fillId="0" borderId="0" xfId="65" applyFont="1" applyFill="1" applyBorder="1" applyAlignment="1">
      <alignment/>
      <protection/>
    </xf>
    <xf numFmtId="0" fontId="6" fillId="0" borderId="0" xfId="65" applyFont="1" applyFill="1" applyBorder="1" applyAlignment="1" quotePrefix="1">
      <alignment horizontal="right"/>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centerContinuous" vertical="center"/>
      <protection/>
    </xf>
    <xf numFmtId="49" fontId="6" fillId="0" borderId="0" xfId="65" applyNumberFormat="1" applyFont="1" applyFill="1" applyBorder="1" applyAlignment="1">
      <alignment/>
      <protection/>
    </xf>
    <xf numFmtId="0" fontId="6" fillId="0" borderId="0" xfId="65" applyFont="1" applyFill="1" applyBorder="1" applyAlignment="1">
      <alignment/>
      <protection/>
    </xf>
    <xf numFmtId="0" fontId="6" fillId="0" borderId="0" xfId="65" applyFont="1" applyFill="1" applyAlignment="1" quotePrefix="1">
      <alignment horizontal="right"/>
      <protection/>
    </xf>
    <xf numFmtId="0" fontId="6" fillId="0" borderId="11" xfId="65" applyFont="1" applyFill="1" applyBorder="1" applyAlignment="1">
      <alignment horizontal="centerContinuous" vertical="center"/>
      <protection/>
    </xf>
    <xf numFmtId="0" fontId="6" fillId="0" borderId="33" xfId="65" applyFont="1" applyFill="1" applyBorder="1" applyAlignment="1">
      <alignment horizontal="center" vertical="center"/>
      <protection/>
    </xf>
    <xf numFmtId="0" fontId="6" fillId="0" borderId="34" xfId="65" applyFont="1" applyFill="1" applyBorder="1" applyAlignment="1">
      <alignment horizontal="center" vertical="center"/>
      <protection/>
    </xf>
    <xf numFmtId="0" fontId="6" fillId="0" borderId="22" xfId="65" applyFont="1" applyFill="1" applyBorder="1" applyAlignment="1">
      <alignment horizontal="center" vertical="center"/>
      <protection/>
    </xf>
    <xf numFmtId="0" fontId="6" fillId="0" borderId="33" xfId="65" applyFont="1" applyFill="1" applyBorder="1" applyAlignment="1">
      <alignment horizontal="distributed" vertical="center"/>
      <protection/>
    </xf>
    <xf numFmtId="0" fontId="6" fillId="0" borderId="0" xfId="65" applyFont="1" applyFill="1" applyBorder="1" applyAlignment="1">
      <alignment horizontal="distributed" vertical="center"/>
      <protection/>
    </xf>
    <xf numFmtId="176" fontId="6" fillId="0" borderId="0" xfId="65" applyNumberFormat="1" applyFont="1" applyFill="1" applyBorder="1" applyAlignment="1">
      <alignment/>
      <protection/>
    </xf>
    <xf numFmtId="0" fontId="11" fillId="0" borderId="0" xfId="65" applyFont="1" applyFill="1" applyAlignment="1">
      <alignment/>
      <protection/>
    </xf>
    <xf numFmtId="0" fontId="6" fillId="0" borderId="0" xfId="65" applyFont="1" applyFill="1" applyAlignment="1">
      <alignment horizontal="center"/>
      <protection/>
    </xf>
    <xf numFmtId="0" fontId="6" fillId="0" borderId="44" xfId="65" applyFont="1" applyFill="1" applyBorder="1" applyAlignment="1">
      <alignment horizontal="centerContinuous" vertical="center"/>
      <protection/>
    </xf>
    <xf numFmtId="0" fontId="6" fillId="0" borderId="0" xfId="65" applyNumberFormat="1" applyFont="1" applyFill="1" applyBorder="1" applyAlignment="1">
      <alignment horizontal="right"/>
      <protection/>
    </xf>
    <xf numFmtId="185" fontId="6" fillId="0" borderId="0" xfId="65" applyNumberFormat="1" applyFont="1" applyFill="1" applyBorder="1" applyAlignment="1">
      <alignment horizontal="right"/>
      <protection/>
    </xf>
    <xf numFmtId="194" fontId="2" fillId="0" borderId="0" xfId="65" applyNumberFormat="1" applyFont="1" applyFill="1">
      <alignment/>
      <protection/>
    </xf>
    <xf numFmtId="0" fontId="5" fillId="0" borderId="0" xfId="65" applyFont="1" applyFill="1" applyAlignment="1" quotePrefix="1">
      <alignment horizontal="centerContinuous"/>
      <protection/>
    </xf>
    <xf numFmtId="0" fontId="7" fillId="0" borderId="0" xfId="65" applyFont="1" applyFill="1" applyAlignment="1" quotePrefix="1">
      <alignment horizontal="left"/>
      <protection/>
    </xf>
    <xf numFmtId="0" fontId="2" fillId="0" borderId="0" xfId="65" applyFont="1" applyFill="1" applyAlignment="1" quotePrefix="1">
      <alignment horizontal="left"/>
      <protection/>
    </xf>
    <xf numFmtId="0" fontId="6" fillId="0" borderId="0" xfId="65" applyFont="1" applyFill="1" applyBorder="1" applyAlignment="1">
      <alignment horizontal="right"/>
      <protection/>
    </xf>
    <xf numFmtId="0" fontId="6" fillId="0" borderId="42" xfId="65" applyFont="1" applyFill="1" applyBorder="1" applyAlignment="1">
      <alignment horizontal="center" vertical="center"/>
      <protection/>
    </xf>
    <xf numFmtId="0" fontId="6" fillId="0" borderId="40" xfId="65" applyFont="1" applyFill="1" applyBorder="1" applyAlignment="1" quotePrefix="1">
      <alignment horizontal="center" vertical="center"/>
      <protection/>
    </xf>
    <xf numFmtId="177" fontId="6" fillId="0" borderId="0" xfId="65" applyNumberFormat="1" applyFont="1" applyFill="1" applyBorder="1" applyAlignment="1">
      <alignment horizontal="right"/>
      <protection/>
    </xf>
    <xf numFmtId="0" fontId="6" fillId="0" borderId="38" xfId="65" applyFont="1" applyFill="1" applyBorder="1" applyAlignment="1">
      <alignment horizontal="centerContinuous" vertical="center"/>
      <protection/>
    </xf>
    <xf numFmtId="0" fontId="6" fillId="0" borderId="17" xfId="65" applyFont="1" applyFill="1" applyBorder="1" applyAlignment="1">
      <alignment horizontal="centerContinuous" vertical="center"/>
      <protection/>
    </xf>
    <xf numFmtId="178" fontId="6" fillId="0" borderId="16" xfId="65" applyNumberFormat="1" applyFont="1" applyFill="1" applyBorder="1" applyAlignment="1">
      <alignment horizontal="right"/>
      <protection/>
    </xf>
    <xf numFmtId="178" fontId="6" fillId="0" borderId="0" xfId="65" applyNumberFormat="1" applyFont="1" applyFill="1" applyBorder="1" applyAlignment="1">
      <alignment horizontal="right"/>
      <protection/>
    </xf>
    <xf numFmtId="222" fontId="6" fillId="0" borderId="0" xfId="65" applyNumberFormat="1" applyFont="1" applyFill="1" applyBorder="1" applyAlignment="1">
      <alignment horizontal="right"/>
      <protection/>
    </xf>
    <xf numFmtId="0" fontId="2" fillId="0" borderId="0" xfId="65" applyFont="1" applyFill="1" quotePrefix="1">
      <alignment/>
      <protection/>
    </xf>
    <xf numFmtId="220" fontId="6" fillId="0" borderId="16" xfId="65" applyNumberFormat="1" applyFont="1" applyFill="1" applyBorder="1" applyAlignment="1">
      <alignment horizontal="right"/>
      <protection/>
    </xf>
    <xf numFmtId="220" fontId="6" fillId="0" borderId="0" xfId="65" applyNumberFormat="1" applyFont="1" applyFill="1" applyBorder="1" applyAlignment="1">
      <alignment horizontal="right"/>
      <protection/>
    </xf>
    <xf numFmtId="49" fontId="8" fillId="0" borderId="35" xfId="65" applyNumberFormat="1" applyFont="1" applyFill="1" applyBorder="1" applyAlignment="1">
      <alignment/>
      <protection/>
    </xf>
    <xf numFmtId="220" fontId="8" fillId="0" borderId="36" xfId="65" applyNumberFormat="1" applyFont="1" applyFill="1" applyBorder="1" applyAlignment="1">
      <alignment horizontal="right"/>
      <protection/>
    </xf>
    <xf numFmtId="220" fontId="8" fillId="0" borderId="35" xfId="65" applyNumberFormat="1" applyFont="1" applyFill="1" applyBorder="1" applyAlignment="1">
      <alignment horizontal="right"/>
      <protection/>
    </xf>
    <xf numFmtId="0" fontId="7" fillId="0" borderId="11" xfId="72" applyFont="1" applyFill="1" applyBorder="1">
      <alignment/>
      <protection/>
    </xf>
    <xf numFmtId="0" fontId="2" fillId="0" borderId="11" xfId="72" applyFont="1" applyFill="1" applyBorder="1">
      <alignment/>
      <protection/>
    </xf>
    <xf numFmtId="0" fontId="2" fillId="0" borderId="12" xfId="72" applyFont="1" applyFill="1" applyBorder="1">
      <alignment/>
      <protection/>
    </xf>
    <xf numFmtId="0" fontId="2" fillId="0" borderId="37" xfId="72" applyFont="1" applyFill="1" applyBorder="1">
      <alignment/>
      <protection/>
    </xf>
    <xf numFmtId="0" fontId="2" fillId="0" borderId="29" xfId="72" applyFont="1" applyFill="1" applyBorder="1">
      <alignment/>
      <protection/>
    </xf>
    <xf numFmtId="0" fontId="6" fillId="0" borderId="37" xfId="72" applyFont="1" applyFill="1" applyBorder="1" applyAlignment="1">
      <alignment horizontal="right"/>
      <protection/>
    </xf>
    <xf numFmtId="0" fontId="6" fillId="0" borderId="32" xfId="72" applyFont="1" applyFill="1" applyBorder="1" applyAlignment="1">
      <alignment vertical="center"/>
      <protection/>
    </xf>
    <xf numFmtId="0" fontId="6" fillId="0" borderId="38" xfId="72" applyFont="1" applyFill="1" applyBorder="1" applyAlignment="1">
      <alignment vertical="center"/>
      <protection/>
    </xf>
    <xf numFmtId="0" fontId="6" fillId="0" borderId="38" xfId="72" applyFont="1" applyFill="1" applyBorder="1" applyAlignment="1">
      <alignment horizontal="center" vertical="center"/>
      <protection/>
    </xf>
    <xf numFmtId="0" fontId="7" fillId="0" borderId="33" xfId="72" applyFont="1" applyFill="1" applyBorder="1" applyAlignment="1">
      <alignment horizontal="center" vertical="center"/>
      <protection/>
    </xf>
    <xf numFmtId="0" fontId="6" fillId="0" borderId="17" xfId="72" applyFont="1" applyFill="1" applyBorder="1" applyAlignment="1">
      <alignment horizontal="center" vertical="center"/>
      <protection/>
    </xf>
    <xf numFmtId="0" fontId="7" fillId="0" borderId="38" xfId="72" applyFont="1" applyFill="1" applyBorder="1" applyAlignment="1">
      <alignment horizontal="center" vertical="center" shrinkToFit="1"/>
      <protection/>
    </xf>
    <xf numFmtId="0" fontId="7" fillId="0" borderId="20" xfId="72" applyFont="1" applyFill="1" applyBorder="1" applyAlignment="1">
      <alignment horizontal="center" vertical="center" shrinkToFit="1"/>
      <protection/>
    </xf>
    <xf numFmtId="0" fontId="6" fillId="0" borderId="0" xfId="72" applyFont="1" applyFill="1" applyBorder="1">
      <alignment/>
      <protection/>
    </xf>
    <xf numFmtId="0" fontId="6" fillId="0" borderId="0" xfId="72" applyFont="1" applyFill="1" applyBorder="1" applyAlignment="1">
      <alignment horizontal="center"/>
      <protection/>
    </xf>
    <xf numFmtId="0" fontId="6" fillId="0" borderId="40" xfId="72" applyFont="1" applyFill="1" applyBorder="1">
      <alignment/>
      <protection/>
    </xf>
    <xf numFmtId="176" fontId="6" fillId="0" borderId="0" xfId="72" applyNumberFormat="1" applyFont="1" applyFill="1" applyBorder="1">
      <alignment/>
      <protection/>
    </xf>
    <xf numFmtId="0" fontId="6" fillId="0" borderId="39" xfId="72" applyFont="1" applyFill="1" applyBorder="1">
      <alignment/>
      <protection/>
    </xf>
    <xf numFmtId="0" fontId="6" fillId="0" borderId="43" xfId="72" applyFont="1" applyFill="1" applyBorder="1">
      <alignment/>
      <protection/>
    </xf>
    <xf numFmtId="176" fontId="6" fillId="0" borderId="43" xfId="72" applyNumberFormat="1" applyFont="1" applyFill="1" applyBorder="1" applyAlignment="1">
      <alignment horizontal="right"/>
      <protection/>
    </xf>
    <xf numFmtId="0" fontId="6" fillId="0" borderId="22" xfId="72" applyFont="1" applyFill="1" applyBorder="1">
      <alignment/>
      <protection/>
    </xf>
    <xf numFmtId="176" fontId="6" fillId="0" borderId="16" xfId="72" applyNumberFormat="1" applyFont="1" applyFill="1" applyBorder="1" applyAlignment="1">
      <alignment horizontal="right"/>
      <protection/>
    </xf>
    <xf numFmtId="180" fontId="6" fillId="0" borderId="0" xfId="72" applyNumberFormat="1" applyFont="1" applyFill="1" applyBorder="1" applyAlignment="1">
      <alignment horizontal="right"/>
      <protection/>
    </xf>
    <xf numFmtId="181" fontId="6" fillId="0" borderId="0" xfId="72" applyNumberFormat="1" applyFont="1" applyFill="1" applyBorder="1" applyAlignment="1">
      <alignment horizontal="right"/>
      <protection/>
    </xf>
    <xf numFmtId="0" fontId="6" fillId="0" borderId="16" xfId="72" applyFont="1" applyFill="1" applyBorder="1" applyAlignment="1">
      <alignment horizontal="right"/>
      <protection/>
    </xf>
    <xf numFmtId="0" fontId="6" fillId="0" borderId="0" xfId="72" applyFont="1" applyFill="1" applyBorder="1" applyAlignment="1">
      <alignment horizontal="right"/>
      <protection/>
    </xf>
    <xf numFmtId="182" fontId="6" fillId="0" borderId="0" xfId="72" applyNumberFormat="1" applyFont="1" applyFill="1" applyBorder="1" applyAlignment="1">
      <alignment horizontal="right"/>
      <protection/>
    </xf>
    <xf numFmtId="0" fontId="8" fillId="0" borderId="35" xfId="72" applyFont="1" applyFill="1" applyBorder="1" applyAlignment="1">
      <alignment horizontal="center"/>
      <protection/>
    </xf>
    <xf numFmtId="182" fontId="8" fillId="0" borderId="35" xfId="72" applyNumberFormat="1" applyFont="1" applyFill="1" applyBorder="1" applyAlignment="1">
      <alignment horizontal="right"/>
      <protection/>
    </xf>
    <xf numFmtId="176" fontId="8" fillId="0" borderId="36" xfId="72" applyNumberFormat="1" applyFont="1" applyFill="1" applyBorder="1" applyAlignment="1">
      <alignment horizontal="right"/>
      <protection/>
    </xf>
    <xf numFmtId="0" fontId="6" fillId="0" borderId="0" xfId="72" applyFont="1" applyFill="1" applyAlignment="1">
      <alignment vertical="top"/>
      <protection/>
    </xf>
    <xf numFmtId="0" fontId="7" fillId="0" borderId="0" xfId="72" applyFont="1" applyFill="1">
      <alignment/>
      <protection/>
    </xf>
    <xf numFmtId="0" fontId="9" fillId="0" borderId="0" xfId="72" applyFont="1" applyFill="1" applyBorder="1">
      <alignment/>
      <protection/>
    </xf>
    <xf numFmtId="0" fontId="5" fillId="0" borderId="0" xfId="63" applyFont="1" applyFill="1" applyAlignment="1">
      <alignment horizontal="centerContinuous"/>
      <protection/>
    </xf>
    <xf numFmtId="0" fontId="2" fillId="0" borderId="0" xfId="63" applyFont="1" applyFill="1" applyAlignment="1">
      <alignment horizontal="centerContinuous"/>
      <protection/>
    </xf>
    <xf numFmtId="0" fontId="2" fillId="0" borderId="0" xfId="63" applyFont="1" applyFill="1">
      <alignment/>
      <protection/>
    </xf>
    <xf numFmtId="0" fontId="6" fillId="0" borderId="0" xfId="63" applyFont="1" applyFill="1">
      <alignment/>
      <protection/>
    </xf>
    <xf numFmtId="0" fontId="6" fillId="0" borderId="0" xfId="63" applyFont="1" applyFill="1" applyAlignment="1">
      <alignment horizontal="right"/>
      <protection/>
    </xf>
    <xf numFmtId="0" fontId="6" fillId="0" borderId="11" xfId="63" applyFont="1" applyFill="1" applyBorder="1" applyAlignment="1">
      <alignment horizontal="distributed" vertical="center"/>
      <protection/>
    </xf>
    <xf numFmtId="0" fontId="6" fillId="0" borderId="12" xfId="63" applyFont="1" applyFill="1" applyBorder="1" applyAlignment="1">
      <alignment horizontal="centerContinuous" vertical="center"/>
      <protection/>
    </xf>
    <xf numFmtId="0" fontId="6" fillId="0" borderId="11" xfId="63" applyFont="1" applyFill="1" applyBorder="1" applyAlignment="1">
      <alignment horizontal="centerContinuous" vertical="center"/>
      <protection/>
    </xf>
    <xf numFmtId="0" fontId="6" fillId="0" borderId="20" xfId="63" applyFont="1" applyFill="1" applyBorder="1" applyAlignment="1">
      <alignment horizontal="distributed" vertical="center"/>
      <protection/>
    </xf>
    <xf numFmtId="0" fontId="6" fillId="0" borderId="33" xfId="63" applyFont="1" applyFill="1" applyBorder="1" applyAlignment="1">
      <alignment horizontal="center" vertical="center"/>
      <protection/>
    </xf>
    <xf numFmtId="0" fontId="6" fillId="0" borderId="33" xfId="63" applyFont="1" applyFill="1" applyBorder="1" applyAlignment="1" quotePrefix="1">
      <alignment horizontal="center" vertical="center"/>
      <protection/>
    </xf>
    <xf numFmtId="0" fontId="6" fillId="0" borderId="34" xfId="63" applyFont="1" applyFill="1" applyBorder="1" applyAlignment="1">
      <alignment horizontal="center" vertical="center"/>
      <protection/>
    </xf>
    <xf numFmtId="0" fontId="2" fillId="0" borderId="22" xfId="63" applyFont="1" applyFill="1" applyBorder="1">
      <alignment/>
      <protection/>
    </xf>
    <xf numFmtId="0" fontId="2" fillId="0" borderId="0" xfId="63" applyFont="1" applyFill="1" applyBorder="1">
      <alignment/>
      <protection/>
    </xf>
    <xf numFmtId="49" fontId="8" fillId="0" borderId="22" xfId="63" applyNumberFormat="1" applyFont="1" applyFill="1" applyBorder="1" applyAlignment="1">
      <alignment horizontal="center"/>
      <protection/>
    </xf>
    <xf numFmtId="176" fontId="8" fillId="0" borderId="0" xfId="63" applyNumberFormat="1" applyFont="1" applyFill="1" applyAlignment="1">
      <alignment horizontal="right"/>
      <protection/>
    </xf>
    <xf numFmtId="198" fontId="9" fillId="0" borderId="0" xfId="63" applyNumberFormat="1" applyFont="1" applyFill="1">
      <alignment/>
      <protection/>
    </xf>
    <xf numFmtId="0" fontId="9" fillId="0" borderId="0" xfId="63" applyFont="1" applyFill="1">
      <alignment/>
      <protection/>
    </xf>
    <xf numFmtId="0" fontId="6" fillId="0" borderId="22" xfId="63" applyFont="1" applyFill="1" applyBorder="1" applyAlignment="1">
      <alignment horizontal="center"/>
      <protection/>
    </xf>
    <xf numFmtId="176" fontId="6" fillId="0" borderId="0" xfId="63" applyNumberFormat="1" applyFont="1" applyFill="1" applyAlignment="1">
      <alignment horizontal="right"/>
      <protection/>
    </xf>
    <xf numFmtId="176" fontId="6" fillId="0" borderId="0" xfId="63" applyNumberFormat="1" applyFont="1" applyFill="1" applyBorder="1" applyAlignment="1">
      <alignment horizontal="right"/>
      <protection/>
    </xf>
    <xf numFmtId="0" fontId="8" fillId="0" borderId="22" xfId="63" applyFont="1" applyFill="1" applyBorder="1" applyAlignment="1">
      <alignment horizontal="distributed"/>
      <protection/>
    </xf>
    <xf numFmtId="176" fontId="8" fillId="0" borderId="0" xfId="63" applyNumberFormat="1" applyFont="1" applyFill="1" applyBorder="1" applyAlignment="1">
      <alignment horizontal="right"/>
      <protection/>
    </xf>
    <xf numFmtId="0" fontId="6" fillId="0" borderId="22" xfId="63" applyFont="1" applyFill="1" applyBorder="1" applyAlignment="1">
      <alignment horizontal="distributed"/>
      <protection/>
    </xf>
    <xf numFmtId="176" fontId="6" fillId="0" borderId="0" xfId="63" applyNumberFormat="1" applyFont="1" applyFill="1">
      <alignment/>
      <protection/>
    </xf>
    <xf numFmtId="176" fontId="8" fillId="0" borderId="0" xfId="63" applyNumberFormat="1" applyFont="1" applyFill="1">
      <alignment/>
      <protection/>
    </xf>
    <xf numFmtId="0" fontId="6" fillId="0" borderId="27" xfId="63" applyFont="1" applyFill="1" applyBorder="1" applyAlignment="1">
      <alignment horizontal="distributed"/>
      <protection/>
    </xf>
    <xf numFmtId="176" fontId="6" fillId="0" borderId="36" xfId="63" applyNumberFormat="1" applyFont="1" applyFill="1" applyBorder="1">
      <alignment/>
      <protection/>
    </xf>
    <xf numFmtId="176" fontId="6" fillId="0" borderId="35" xfId="63" applyNumberFormat="1" applyFont="1" applyFill="1" applyBorder="1" applyAlignment="1">
      <alignment horizontal="right"/>
      <protection/>
    </xf>
    <xf numFmtId="0" fontId="2" fillId="0" borderId="11" xfId="63" applyFont="1" applyFill="1" applyBorder="1">
      <alignment/>
      <protection/>
    </xf>
    <xf numFmtId="0" fontId="7" fillId="0" borderId="0" xfId="63" applyFont="1" applyFill="1" applyBorder="1" applyAlignment="1">
      <alignment horizontal="left"/>
      <protection/>
    </xf>
    <xf numFmtId="176" fontId="6" fillId="0" borderId="0" xfId="63" applyNumberFormat="1" applyFont="1" applyFill="1" applyBorder="1">
      <alignment/>
      <protection/>
    </xf>
    <xf numFmtId="49" fontId="6" fillId="0" borderId="0" xfId="63" applyNumberFormat="1" applyFont="1" applyFill="1" applyBorder="1" applyAlignment="1">
      <alignment/>
      <protection/>
    </xf>
    <xf numFmtId="0" fontId="6" fillId="0" borderId="0" xfId="0" applyNumberFormat="1" applyFont="1" applyFill="1" applyBorder="1" applyAlignment="1">
      <alignment horizontal="right" vertical="center"/>
    </xf>
    <xf numFmtId="49" fontId="8" fillId="0" borderId="0" xfId="63" applyNumberFormat="1" applyFont="1" applyFill="1" applyBorder="1" applyAlignment="1" quotePrefix="1">
      <alignment horizontal="left"/>
      <protection/>
    </xf>
    <xf numFmtId="0" fontId="6" fillId="0" borderId="0" xfId="63" applyFont="1" applyFill="1" applyBorder="1" applyAlignment="1">
      <alignment horizontal="center"/>
      <protection/>
    </xf>
    <xf numFmtId="0" fontId="10" fillId="0" borderId="0" xfId="63" applyFont="1" applyFill="1" applyAlignment="1">
      <alignment horizontal="right"/>
      <protection/>
    </xf>
    <xf numFmtId="0" fontId="6" fillId="0" borderId="29" xfId="63" applyFont="1" applyFill="1" applyBorder="1" applyAlignment="1">
      <alignment horizontal="distributed" vertical="center"/>
      <protection/>
    </xf>
    <xf numFmtId="0" fontId="6" fillId="0" borderId="37" xfId="63" applyFont="1" applyFill="1" applyBorder="1" applyAlignment="1">
      <alignment horizontal="centerContinuous" vertical="center"/>
      <protection/>
    </xf>
    <xf numFmtId="0" fontId="6" fillId="0" borderId="29" xfId="63" applyFont="1" applyFill="1" applyBorder="1" applyAlignment="1">
      <alignment horizontal="centerContinuous" vertical="center"/>
      <protection/>
    </xf>
    <xf numFmtId="0" fontId="6" fillId="0" borderId="11" xfId="63" applyFont="1" applyFill="1" applyBorder="1" applyAlignment="1">
      <alignment/>
      <protection/>
    </xf>
    <xf numFmtId="0" fontId="6" fillId="0" borderId="32" xfId="63" applyFont="1" applyFill="1" applyBorder="1" applyAlignment="1">
      <alignment horizontal="distributed" vertical="center"/>
      <protection/>
    </xf>
    <xf numFmtId="0" fontId="6" fillId="0" borderId="42" xfId="63" applyFont="1" applyFill="1" applyBorder="1" applyAlignment="1">
      <alignment horizontal="center" vertical="center"/>
      <protection/>
    </xf>
    <xf numFmtId="0" fontId="6" fillId="0" borderId="20" xfId="63" applyFont="1" applyFill="1" applyBorder="1" applyAlignment="1">
      <alignment vertical="top"/>
      <protection/>
    </xf>
    <xf numFmtId="0" fontId="6" fillId="0" borderId="22" xfId="63" applyFont="1" applyFill="1" applyBorder="1" applyAlignment="1">
      <alignment horizontal="distributed" vertical="center"/>
      <protection/>
    </xf>
    <xf numFmtId="0" fontId="6" fillId="0" borderId="0" xfId="63" applyFont="1" applyFill="1" applyBorder="1" applyAlignment="1">
      <alignment horizontal="center" vertical="center"/>
      <protection/>
    </xf>
    <xf numFmtId="0" fontId="6" fillId="0" borderId="0" xfId="63" applyFont="1" applyFill="1" applyBorder="1" applyAlignment="1">
      <alignment vertical="center"/>
      <protection/>
    </xf>
    <xf numFmtId="49" fontId="6" fillId="0" borderId="22" xfId="63" applyNumberFormat="1" applyFont="1" applyFill="1" applyBorder="1" applyAlignment="1">
      <alignment/>
      <protection/>
    </xf>
    <xf numFmtId="197" fontId="6" fillId="0" borderId="0" xfId="63" applyNumberFormat="1" applyFont="1" applyFill="1" applyAlignment="1">
      <alignment horizontal="right"/>
      <protection/>
    </xf>
    <xf numFmtId="49" fontId="6" fillId="0" borderId="22" xfId="63" applyNumberFormat="1" applyFont="1" applyFill="1" applyBorder="1" applyAlignment="1" quotePrefix="1">
      <alignment horizontal="left"/>
      <protection/>
    </xf>
    <xf numFmtId="197" fontId="6" fillId="0" borderId="0" xfId="63" applyNumberFormat="1" applyFont="1" applyFill="1">
      <alignment/>
      <protection/>
    </xf>
    <xf numFmtId="49" fontId="8" fillId="0" borderId="22" xfId="63" applyNumberFormat="1" applyFont="1" applyFill="1" applyBorder="1" applyAlignment="1" quotePrefix="1">
      <alignment horizontal="left"/>
      <protection/>
    </xf>
    <xf numFmtId="197" fontId="8" fillId="0" borderId="0" xfId="63" applyNumberFormat="1" applyFont="1" applyFill="1" applyAlignment="1">
      <alignment horizontal="right"/>
      <protection/>
    </xf>
    <xf numFmtId="0" fontId="9" fillId="0" borderId="22" xfId="63" applyFont="1" applyFill="1" applyBorder="1">
      <alignment/>
      <protection/>
    </xf>
    <xf numFmtId="176" fontId="27" fillId="0" borderId="0" xfId="63" applyNumberFormat="1" applyFont="1" applyFill="1" applyAlignment="1">
      <alignment horizontal="right"/>
      <protection/>
    </xf>
    <xf numFmtId="176" fontId="11" fillId="0" borderId="0" xfId="63" applyNumberFormat="1" applyFont="1" applyFill="1" applyAlignment="1">
      <alignment horizontal="right"/>
      <protection/>
    </xf>
    <xf numFmtId="197" fontId="6" fillId="0" borderId="35" xfId="63" applyNumberFormat="1" applyFont="1" applyFill="1" applyBorder="1" applyAlignment="1">
      <alignment horizontal="right"/>
      <protection/>
    </xf>
    <xf numFmtId="0" fontId="7" fillId="0" borderId="0" xfId="63" applyFont="1" applyFill="1">
      <alignment/>
      <protection/>
    </xf>
    <xf numFmtId="0" fontId="2" fillId="0" borderId="0" xfId="63" applyFont="1" applyFill="1" applyAlignment="1">
      <alignment wrapText="1"/>
      <protection/>
    </xf>
    <xf numFmtId="0" fontId="6" fillId="0" borderId="29" xfId="63" applyFont="1" applyFill="1" applyBorder="1" applyAlignment="1">
      <alignment horizontal="distributed"/>
      <protection/>
    </xf>
    <xf numFmtId="0" fontId="6" fillId="0" borderId="37" xfId="63" applyFont="1" applyFill="1" applyBorder="1" applyAlignment="1">
      <alignment horizontal="distributed" vertical="center"/>
      <protection/>
    </xf>
    <xf numFmtId="0" fontId="6" fillId="0" borderId="13" xfId="63" applyFont="1" applyFill="1" applyBorder="1" applyAlignment="1">
      <alignment horizontal="center" vertical="center"/>
      <protection/>
    </xf>
    <xf numFmtId="0" fontId="6" fillId="0" borderId="38" xfId="63" applyFont="1" applyFill="1" applyBorder="1" applyAlignment="1">
      <alignment horizontal="distributed" vertical="center"/>
      <protection/>
    </xf>
    <xf numFmtId="0" fontId="7" fillId="0" borderId="33" xfId="63" applyFont="1" applyFill="1" applyBorder="1" applyAlignment="1">
      <alignment horizontal="center" vertical="center"/>
      <protection/>
    </xf>
    <xf numFmtId="0" fontId="7" fillId="0" borderId="42" xfId="63" applyFont="1" applyFill="1" applyBorder="1" applyAlignment="1">
      <alignment horizontal="center" vertical="center"/>
      <protection/>
    </xf>
    <xf numFmtId="0" fontId="25" fillId="0" borderId="33" xfId="63" applyFont="1" applyFill="1" applyBorder="1" applyAlignment="1">
      <alignment horizontal="center" vertical="center"/>
      <protection/>
    </xf>
    <xf numFmtId="0" fontId="25" fillId="0" borderId="34" xfId="63" applyFont="1" applyFill="1" applyBorder="1" applyAlignment="1">
      <alignment horizontal="center" vertical="center"/>
      <protection/>
    </xf>
    <xf numFmtId="49" fontId="7" fillId="0" borderId="22" xfId="63" applyNumberFormat="1" applyFont="1" applyFill="1" applyBorder="1" applyAlignment="1" quotePrefix="1">
      <alignment horizontal="left"/>
      <protection/>
    </xf>
    <xf numFmtId="176" fontId="7" fillId="0" borderId="0" xfId="63" applyNumberFormat="1" applyFont="1" applyFill="1">
      <alignment/>
      <protection/>
    </xf>
    <xf numFmtId="176" fontId="7" fillId="0" borderId="0" xfId="63" applyNumberFormat="1" applyFont="1" applyFill="1" applyAlignment="1">
      <alignment horizontal="right"/>
      <protection/>
    </xf>
    <xf numFmtId="49" fontId="28" fillId="0" borderId="22" xfId="63" applyNumberFormat="1" applyFont="1" applyFill="1" applyBorder="1" applyAlignment="1" quotePrefix="1">
      <alignment horizontal="left"/>
      <protection/>
    </xf>
    <xf numFmtId="176" fontId="28" fillId="0" borderId="0" xfId="63" applyNumberFormat="1" applyFont="1" applyFill="1">
      <alignment/>
      <protection/>
    </xf>
    <xf numFmtId="0" fontId="28" fillId="0" borderId="0" xfId="63" applyFont="1" applyFill="1">
      <alignment/>
      <protection/>
    </xf>
    <xf numFmtId="0" fontId="28" fillId="0" borderId="22" xfId="63" applyFont="1" applyFill="1" applyBorder="1" applyAlignment="1">
      <alignment horizontal="center"/>
      <protection/>
    </xf>
    <xf numFmtId="0" fontId="29" fillId="0" borderId="0" xfId="0" applyFont="1" applyFill="1" applyAlignment="1">
      <alignment/>
    </xf>
    <xf numFmtId="0" fontId="30" fillId="0" borderId="22" xfId="63" applyFont="1" applyFill="1" applyBorder="1" applyAlignment="1">
      <alignment horizontal="distributed"/>
      <protection/>
    </xf>
    <xf numFmtId="0" fontId="28" fillId="0" borderId="0" xfId="0" applyFont="1" applyFill="1" applyAlignment="1">
      <alignment/>
    </xf>
    <xf numFmtId="0" fontId="31" fillId="0" borderId="22" xfId="63" applyFont="1" applyFill="1" applyBorder="1" applyAlignment="1">
      <alignment horizontal="distributed"/>
      <protection/>
    </xf>
    <xf numFmtId="0" fontId="7" fillId="0" borderId="0" xfId="0" applyFont="1" applyFill="1" applyAlignment="1">
      <alignment/>
    </xf>
    <xf numFmtId="176" fontId="7" fillId="0" borderId="0" xfId="63" applyNumberFormat="1" applyFont="1" applyFill="1" applyBorder="1">
      <alignment/>
      <protection/>
    </xf>
    <xf numFmtId="0" fontId="32" fillId="0" borderId="0" xfId="63" applyFont="1" applyFill="1">
      <alignment/>
      <protection/>
    </xf>
    <xf numFmtId="0" fontId="7" fillId="0" borderId="0" xfId="63" applyNumberFormat="1" applyFont="1" applyFill="1" applyAlignment="1">
      <alignment horizontal="right"/>
      <protection/>
    </xf>
    <xf numFmtId="176" fontId="28" fillId="0" borderId="0" xfId="63" applyNumberFormat="1" applyFont="1" applyFill="1" applyAlignment="1">
      <alignment horizontal="right"/>
      <protection/>
    </xf>
    <xf numFmtId="0" fontId="31" fillId="0" borderId="27" xfId="63" applyFont="1" applyFill="1" applyBorder="1" applyAlignment="1">
      <alignment horizontal="distributed"/>
      <protection/>
    </xf>
    <xf numFmtId="176" fontId="7" fillId="0" borderId="35" xfId="63" applyNumberFormat="1" applyFont="1" applyFill="1" applyBorder="1">
      <alignment/>
      <protection/>
    </xf>
    <xf numFmtId="0" fontId="7" fillId="0" borderId="35" xfId="0" applyFont="1" applyFill="1" applyBorder="1" applyAlignment="1">
      <alignment/>
    </xf>
    <xf numFmtId="176" fontId="7" fillId="0" borderId="35" xfId="63" applyNumberFormat="1" applyFont="1" applyFill="1" applyBorder="1" applyAlignment="1">
      <alignment horizontal="right"/>
      <protection/>
    </xf>
    <xf numFmtId="0" fontId="7" fillId="0" borderId="0" xfId="63" applyFont="1" applyFill="1" applyAlignment="1">
      <alignment/>
      <protection/>
    </xf>
    <xf numFmtId="0" fontId="7" fillId="0" borderId="0" xfId="63" applyFont="1" applyFill="1" applyAlignment="1">
      <alignment horizontal="left"/>
      <protection/>
    </xf>
    <xf numFmtId="176" fontId="7" fillId="0" borderId="0" xfId="63" applyNumberFormat="1" applyFont="1" applyFill="1" applyBorder="1" applyAlignment="1">
      <alignment horizontal="right"/>
      <protection/>
    </xf>
    <xf numFmtId="0" fontId="6" fillId="0" borderId="35" xfId="63" applyFont="1" applyFill="1" applyBorder="1" applyAlignment="1">
      <alignment horizontal="right"/>
      <protection/>
    </xf>
    <xf numFmtId="0" fontId="6" fillId="0" borderId="30" xfId="63" applyFont="1" applyFill="1" applyBorder="1" applyAlignment="1">
      <alignment horizontal="distributed" vertical="center" wrapText="1"/>
      <protection/>
    </xf>
    <xf numFmtId="0" fontId="6" fillId="0" borderId="13" xfId="63" applyFont="1" applyFill="1" applyBorder="1" applyAlignment="1">
      <alignment horizontal="center" vertical="center" wrapText="1"/>
      <protection/>
    </xf>
    <xf numFmtId="0" fontId="6" fillId="0" borderId="44" xfId="63" applyFont="1" applyFill="1" applyBorder="1" applyAlignment="1">
      <alignment horizontal="center" vertical="center" wrapText="1"/>
      <protection/>
    </xf>
    <xf numFmtId="0" fontId="6" fillId="0" borderId="31" xfId="63" applyFont="1" applyFill="1" applyBorder="1" applyAlignment="1">
      <alignment horizontal="center" vertical="center" wrapText="1"/>
      <protection/>
    </xf>
    <xf numFmtId="49" fontId="8" fillId="0" borderId="22" xfId="63" applyNumberFormat="1" applyFont="1" applyFill="1" applyBorder="1" applyAlignment="1">
      <alignment/>
      <protection/>
    </xf>
    <xf numFmtId="176" fontId="2" fillId="0" borderId="0" xfId="63" applyNumberFormat="1" applyFont="1" applyFill="1">
      <alignment/>
      <protection/>
    </xf>
    <xf numFmtId="0" fontId="11" fillId="0" borderId="35" xfId="65" applyFont="1" applyFill="1" applyBorder="1" applyAlignment="1">
      <alignment horizontal="distributed"/>
      <protection/>
    </xf>
    <xf numFmtId="0" fontId="8" fillId="0" borderId="35" xfId="65" applyFont="1" applyFill="1" applyBorder="1">
      <alignment/>
      <protection/>
    </xf>
    <xf numFmtId="218" fontId="6" fillId="0" borderId="0" xfId="71" applyNumberFormat="1" applyFont="1" applyFill="1" applyBorder="1" applyAlignment="1">
      <alignment horizontal="right"/>
      <protection/>
    </xf>
    <xf numFmtId="218" fontId="6" fillId="0" borderId="35" xfId="71" applyNumberFormat="1" applyFont="1" applyFill="1" applyBorder="1" applyAlignment="1">
      <alignment horizontal="right"/>
      <protection/>
    </xf>
    <xf numFmtId="176" fontId="6" fillId="0" borderId="0" xfId="71" applyNumberFormat="1" applyFont="1" applyFill="1">
      <alignment/>
      <protection/>
    </xf>
    <xf numFmtId="0" fontId="8" fillId="0" borderId="0" xfId="67" applyFont="1" applyFill="1" applyAlignment="1">
      <alignment horizontal="center" vertical="center"/>
      <protection/>
    </xf>
    <xf numFmtId="176" fontId="6" fillId="0" borderId="0" xfId="73" applyNumberFormat="1" applyFont="1" applyFill="1" applyBorder="1" applyAlignment="1">
      <alignment/>
      <protection/>
    </xf>
    <xf numFmtId="177" fontId="6" fillId="0" borderId="0" xfId="73" applyNumberFormat="1" applyFont="1" applyFill="1" applyBorder="1" applyAlignment="1">
      <alignment horizontal="right"/>
      <protection/>
    </xf>
    <xf numFmtId="176" fontId="28" fillId="0" borderId="0" xfId="0" applyNumberFormat="1" applyFont="1" applyFill="1" applyAlignment="1">
      <alignment/>
    </xf>
    <xf numFmtId="176" fontId="7" fillId="0" borderId="0" xfId="0" applyNumberFormat="1" applyFont="1" applyFill="1" applyAlignment="1">
      <alignment/>
    </xf>
    <xf numFmtId="0" fontId="16" fillId="0" borderId="22" xfId="63" applyFont="1" applyFill="1" applyBorder="1" applyAlignment="1">
      <alignment horizontal="distributed"/>
      <protection/>
    </xf>
    <xf numFmtId="176" fontId="16" fillId="0" borderId="0" xfId="63" applyNumberFormat="1" applyFont="1" applyFill="1">
      <alignment/>
      <protection/>
    </xf>
    <xf numFmtId="176" fontId="16" fillId="0" borderId="0" xfId="63" applyNumberFormat="1" applyFont="1" applyFill="1" applyAlignment="1">
      <alignment horizontal="right"/>
      <protection/>
    </xf>
    <xf numFmtId="176" fontId="16" fillId="0" borderId="0" xfId="63" applyNumberFormat="1" applyFont="1" applyFill="1" applyBorder="1" applyAlignment="1">
      <alignment horizontal="right"/>
      <protection/>
    </xf>
    <xf numFmtId="0" fontId="8" fillId="0" borderId="36" xfId="66" applyFont="1" applyFill="1" applyBorder="1">
      <alignment/>
      <protection/>
    </xf>
    <xf numFmtId="0" fontId="8" fillId="0" borderId="35" xfId="66" applyFont="1" applyFill="1" applyBorder="1">
      <alignment/>
      <protection/>
    </xf>
    <xf numFmtId="222" fontId="6" fillId="0" borderId="0" xfId="67" applyNumberFormat="1" applyFont="1" applyFill="1" applyAlignment="1">
      <alignment/>
      <protection/>
    </xf>
    <xf numFmtId="222" fontId="6" fillId="0" borderId="0" xfId="67" applyNumberFormat="1" applyFont="1" applyFill="1">
      <alignment/>
      <protection/>
    </xf>
    <xf numFmtId="222" fontId="6" fillId="0" borderId="16" xfId="67" applyNumberFormat="1" applyFont="1" applyFill="1" applyBorder="1" applyAlignment="1">
      <alignment/>
      <protection/>
    </xf>
    <xf numFmtId="222" fontId="6" fillId="0" borderId="0" xfId="67" applyNumberFormat="1" applyFont="1" applyFill="1" applyBorder="1">
      <alignment/>
      <protection/>
    </xf>
    <xf numFmtId="222" fontId="6" fillId="0" borderId="16" xfId="67" applyNumberFormat="1" applyFont="1" applyFill="1" applyBorder="1" applyAlignment="1">
      <alignment horizontal="right"/>
      <protection/>
    </xf>
    <xf numFmtId="0" fontId="33" fillId="0" borderId="0" xfId="68" applyFont="1" applyFill="1">
      <alignment/>
      <protection/>
    </xf>
    <xf numFmtId="0" fontId="6" fillId="0" borderId="0" xfId="69" applyFont="1" applyFill="1" applyAlignment="1">
      <alignment/>
      <protection/>
    </xf>
    <xf numFmtId="176" fontId="6" fillId="0" borderId="0" xfId="69" applyNumberFormat="1" applyFont="1" applyFill="1" applyAlignment="1">
      <alignment/>
      <protection/>
    </xf>
    <xf numFmtId="0" fontId="8" fillId="0" borderId="45" xfId="67" applyFont="1" applyFill="1" applyBorder="1" applyAlignment="1">
      <alignment horizontal="center"/>
      <protection/>
    </xf>
    <xf numFmtId="177" fontId="8" fillId="0" borderId="0" xfId="69" applyNumberFormat="1" applyFont="1" applyFill="1" applyAlignment="1">
      <alignment/>
      <protection/>
    </xf>
    <xf numFmtId="176" fontId="16" fillId="0" borderId="0" xfId="0" applyNumberFormat="1" applyFont="1" applyFill="1" applyBorder="1" applyAlignment="1">
      <alignment/>
    </xf>
    <xf numFmtId="221" fontId="16" fillId="0" borderId="0" xfId="0" applyNumberFormat="1" applyFont="1" applyFill="1" applyBorder="1" applyAlignment="1">
      <alignment/>
    </xf>
    <xf numFmtId="0" fontId="6" fillId="0" borderId="35" xfId="64" applyFont="1" applyFill="1" applyBorder="1">
      <alignment/>
      <protection/>
    </xf>
    <xf numFmtId="0" fontId="9" fillId="0" borderId="11" xfId="65" applyFont="1" applyFill="1" applyBorder="1">
      <alignment/>
      <protection/>
    </xf>
    <xf numFmtId="0" fontId="2" fillId="0" borderId="35" xfId="65" applyFont="1" applyFill="1" applyBorder="1">
      <alignment/>
      <protection/>
    </xf>
    <xf numFmtId="176" fontId="8" fillId="0" borderId="0" xfId="71" applyNumberFormat="1" applyFont="1" applyFill="1" applyBorder="1" applyAlignment="1">
      <alignment horizontal="right"/>
      <protection/>
    </xf>
    <xf numFmtId="176" fontId="8" fillId="0" borderId="27" xfId="64" applyNumberFormat="1" applyFont="1" applyFill="1" applyBorder="1" applyAlignment="1" quotePrefix="1">
      <alignment/>
      <protection/>
    </xf>
    <xf numFmtId="0" fontId="8" fillId="0" borderId="0" xfId="64" applyFont="1" applyFill="1">
      <alignment/>
      <protection/>
    </xf>
    <xf numFmtId="176" fontId="6" fillId="0" borderId="35" xfId="64" applyNumberFormat="1" applyFont="1" applyFill="1" applyBorder="1" applyAlignment="1" applyProtection="1">
      <alignment horizontal="right" vertical="center"/>
      <protection locked="0"/>
    </xf>
    <xf numFmtId="176" fontId="8" fillId="0" borderId="36" xfId="65" applyNumberFormat="1" applyFont="1" applyFill="1" applyBorder="1">
      <alignment/>
      <protection/>
    </xf>
    <xf numFmtId="176" fontId="8" fillId="0" borderId="35" xfId="65" applyNumberFormat="1" applyFont="1" applyFill="1" applyBorder="1">
      <alignment/>
      <protection/>
    </xf>
    <xf numFmtId="192" fontId="8" fillId="0" borderId="0" xfId="0" applyNumberFormat="1" applyFont="1" applyFill="1" applyAlignment="1" applyProtection="1">
      <alignment horizontal="right"/>
      <protection/>
    </xf>
    <xf numFmtId="176" fontId="8" fillId="0" borderId="0" xfId="0" applyNumberFormat="1" applyFont="1" applyFill="1" applyBorder="1" applyAlignment="1" applyProtection="1">
      <alignment horizontal="right"/>
      <protection/>
    </xf>
    <xf numFmtId="188" fontId="8" fillId="0" borderId="0" xfId="0" applyNumberFormat="1" applyFont="1" applyFill="1" applyBorder="1" applyAlignment="1" applyProtection="1">
      <alignment/>
      <protection/>
    </xf>
    <xf numFmtId="176" fontId="8" fillId="0" borderId="27" xfId="65" applyNumberFormat="1" applyFont="1" applyFill="1" applyBorder="1" applyAlignment="1">
      <alignment/>
      <protection/>
    </xf>
    <xf numFmtId="0" fontId="8" fillId="0" borderId="35" xfId="65" applyFont="1" applyFill="1" applyBorder="1" applyAlignment="1">
      <alignment horizontal="right"/>
      <protection/>
    </xf>
    <xf numFmtId="0" fontId="8" fillId="0" borderId="35" xfId="65" applyNumberFormat="1" applyFont="1" applyFill="1" applyBorder="1" applyAlignment="1">
      <alignment horizontal="right"/>
      <protection/>
    </xf>
    <xf numFmtId="0" fontId="8" fillId="0" borderId="35" xfId="72" applyFont="1" applyFill="1" applyBorder="1">
      <alignment/>
      <protection/>
    </xf>
    <xf numFmtId="0" fontId="8" fillId="0" borderId="27" xfId="72" applyFont="1" applyFill="1" applyBorder="1">
      <alignment/>
      <protection/>
    </xf>
    <xf numFmtId="176" fontId="8" fillId="0" borderId="22" xfId="65" applyNumberFormat="1" applyFont="1" applyFill="1" applyBorder="1" applyAlignment="1">
      <alignment/>
      <protection/>
    </xf>
    <xf numFmtId="177" fontId="8" fillId="0" borderId="35" xfId="65" applyNumberFormat="1" applyFont="1" applyFill="1" applyBorder="1" applyAlignment="1">
      <alignment horizontal="right"/>
      <protection/>
    </xf>
    <xf numFmtId="49" fontId="6" fillId="0" borderId="0" xfId="72" applyNumberFormat="1" applyFont="1" applyFill="1" applyBorder="1" applyAlignment="1">
      <alignment/>
      <protection/>
    </xf>
    <xf numFmtId="0" fontId="8" fillId="0" borderId="36" xfId="72" applyFont="1" applyFill="1" applyBorder="1">
      <alignment/>
      <protection/>
    </xf>
    <xf numFmtId="0" fontId="8" fillId="0" borderId="35" xfId="72" applyFont="1" applyFill="1" applyBorder="1" applyAlignment="1">
      <alignment horizontal="right"/>
      <protection/>
    </xf>
    <xf numFmtId="0" fontId="8" fillId="0" borderId="0" xfId="72" applyFont="1" applyFill="1">
      <alignment/>
      <protection/>
    </xf>
    <xf numFmtId="176" fontId="28" fillId="0" borderId="0" xfId="70" applyNumberFormat="1" applyFont="1" applyFill="1" applyAlignment="1">
      <alignment horizontal="right"/>
      <protection/>
    </xf>
    <xf numFmtId="176" fontId="7" fillId="0" borderId="0" xfId="70" applyNumberFormat="1" applyFont="1" applyFill="1" applyAlignment="1">
      <alignment horizontal="right"/>
      <protection/>
    </xf>
    <xf numFmtId="176" fontId="7" fillId="0" borderId="35" xfId="70" applyNumberFormat="1" applyFont="1" applyFill="1" applyBorder="1" applyAlignment="1">
      <alignment horizontal="right"/>
      <protection/>
    </xf>
    <xf numFmtId="0" fontId="6" fillId="0" borderId="35" xfId="63" applyFont="1" applyFill="1" applyBorder="1" applyAlignment="1">
      <alignment horizontal="right" vertical="center"/>
      <protection/>
    </xf>
    <xf numFmtId="0" fontId="6" fillId="0" borderId="37" xfId="63" applyFont="1" applyFill="1" applyBorder="1" applyAlignment="1">
      <alignment horizontal="center" vertical="center"/>
      <protection/>
    </xf>
    <xf numFmtId="0" fontId="6" fillId="0" borderId="38"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30" xfId="63" applyFont="1" applyFill="1" applyBorder="1" applyAlignment="1">
      <alignment horizontal="center" vertical="center"/>
      <protection/>
    </xf>
    <xf numFmtId="0" fontId="6" fillId="0" borderId="37" xfId="63" applyFont="1" applyFill="1" applyBorder="1" applyAlignment="1">
      <alignment horizontal="center" vertical="center" wrapText="1"/>
      <protection/>
    </xf>
    <xf numFmtId="0" fontId="5" fillId="0" borderId="0" xfId="63" applyFont="1" applyFill="1" applyAlignment="1">
      <alignment horizontal="center" shrinkToFit="1"/>
      <protection/>
    </xf>
    <xf numFmtId="0" fontId="6" fillId="0" borderId="37" xfId="71" applyFont="1" applyFill="1" applyBorder="1" applyAlignment="1">
      <alignment horizontal="center" vertical="center"/>
      <protection/>
    </xf>
    <xf numFmtId="0" fontId="6" fillId="0" borderId="38" xfId="71" applyFont="1" applyFill="1" applyBorder="1" applyAlignment="1">
      <alignment horizontal="center" vertical="center"/>
      <protection/>
    </xf>
    <xf numFmtId="0" fontId="6" fillId="0" borderId="29" xfId="64" applyFont="1" applyFill="1" applyBorder="1" applyAlignment="1">
      <alignment horizontal="center" vertical="center" wrapText="1"/>
      <protection/>
    </xf>
    <xf numFmtId="0" fontId="6" fillId="0" borderId="32" xfId="64" applyFont="1" applyFill="1" applyBorder="1" applyAlignment="1">
      <alignment horizontal="center" vertical="center" wrapText="1"/>
      <protection/>
    </xf>
    <xf numFmtId="0" fontId="6" fillId="0" borderId="11"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20" xfId="64" applyFont="1" applyFill="1" applyBorder="1" applyAlignment="1">
      <alignment horizontal="center" vertical="center"/>
      <protection/>
    </xf>
    <xf numFmtId="0" fontId="6" fillId="0" borderId="32" xfId="64" applyFont="1" applyFill="1" applyBorder="1" applyAlignment="1">
      <alignment horizontal="center" vertical="center"/>
      <protection/>
    </xf>
    <xf numFmtId="0" fontId="2" fillId="0" borderId="29" xfId="71" applyFont="1" applyFill="1" applyBorder="1" applyAlignment="1">
      <alignment horizontal="center"/>
      <protection/>
    </xf>
    <xf numFmtId="0" fontId="2" fillId="0" borderId="22" xfId="71" applyFont="1" applyFill="1" applyBorder="1" applyAlignment="1">
      <alignment horizontal="center"/>
      <protection/>
    </xf>
    <xf numFmtId="0" fontId="6" fillId="0" borderId="12" xfId="71" applyFont="1" applyFill="1" applyBorder="1" applyAlignment="1">
      <alignment horizontal="center" vertical="center" wrapText="1"/>
      <protection/>
    </xf>
    <xf numFmtId="0" fontId="6" fillId="0" borderId="16" xfId="71" applyFont="1" applyFill="1" applyBorder="1" applyAlignment="1">
      <alignment horizontal="center" vertical="center" wrapText="1"/>
      <protection/>
    </xf>
    <xf numFmtId="0" fontId="6" fillId="0" borderId="17" xfId="71" applyFont="1" applyFill="1" applyBorder="1" applyAlignment="1">
      <alignment horizontal="center" vertical="center" wrapText="1"/>
      <protection/>
    </xf>
    <xf numFmtId="0" fontId="2" fillId="0" borderId="37" xfId="71" applyFont="1" applyFill="1" applyBorder="1" applyAlignment="1">
      <alignment horizontal="center" vertical="center"/>
      <protection/>
    </xf>
    <xf numFmtId="0" fontId="2" fillId="0" borderId="23" xfId="71" applyFont="1" applyFill="1" applyBorder="1" applyAlignment="1">
      <alignment horizontal="center" vertical="center"/>
      <protection/>
    </xf>
    <xf numFmtId="0" fontId="2" fillId="0" borderId="12" xfId="71" applyFont="1" applyFill="1" applyBorder="1" applyAlignment="1">
      <alignment horizontal="center" vertical="center"/>
      <protection/>
    </xf>
    <xf numFmtId="0" fontId="2" fillId="0" borderId="16" xfId="71" applyFont="1" applyFill="1" applyBorder="1" applyAlignment="1">
      <alignment horizontal="center" vertical="center"/>
      <protection/>
    </xf>
    <xf numFmtId="0" fontId="2" fillId="0" borderId="22" xfId="71" applyFont="1" applyFill="1" applyBorder="1" applyAlignment="1">
      <alignment horizontal="center" vertical="top"/>
      <protection/>
    </xf>
    <xf numFmtId="0" fontId="2" fillId="0" borderId="32" xfId="71" applyFont="1" applyFill="1" applyBorder="1" applyAlignment="1">
      <alignment horizontal="center" vertical="top"/>
      <protection/>
    </xf>
    <xf numFmtId="0" fontId="5" fillId="0" borderId="0" xfId="65" applyFont="1" applyFill="1" applyAlignment="1">
      <alignment horizontal="center"/>
      <protection/>
    </xf>
    <xf numFmtId="0" fontId="6" fillId="0" borderId="11"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6" fillId="0" borderId="20" xfId="65" applyFont="1" applyFill="1" applyBorder="1" applyAlignment="1">
      <alignment horizontal="center" vertical="center"/>
      <protection/>
    </xf>
    <xf numFmtId="0" fontId="6" fillId="0" borderId="32" xfId="65" applyFont="1" applyFill="1" applyBorder="1" applyAlignment="1">
      <alignment horizontal="center" vertical="center"/>
      <protection/>
    </xf>
    <xf numFmtId="0" fontId="6" fillId="0" borderId="37" xfId="65" applyFont="1" applyFill="1" applyBorder="1" applyAlignment="1">
      <alignment horizontal="distributed" vertical="center" wrapText="1"/>
      <protection/>
    </xf>
    <xf numFmtId="0" fontId="6" fillId="0" borderId="38" xfId="65" applyFont="1" applyFill="1" applyBorder="1" applyAlignment="1">
      <alignment horizontal="distributed" vertical="center"/>
      <protection/>
    </xf>
    <xf numFmtId="0" fontId="6" fillId="0" borderId="13"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4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193" fontId="6" fillId="0" borderId="23" xfId="0" applyNumberFormat="1" applyFont="1" applyFill="1" applyBorder="1" applyAlignment="1" applyProtection="1">
      <alignment horizontal="center" vertical="center" wrapText="1"/>
      <protection/>
    </xf>
    <xf numFmtId="193" fontId="6" fillId="0" borderId="23" xfId="0" applyNumberFormat="1" applyFont="1" applyFill="1" applyBorder="1" applyAlignment="1" applyProtection="1">
      <alignment horizontal="center" vertical="center"/>
      <protection/>
    </xf>
    <xf numFmtId="193" fontId="6" fillId="0" borderId="38" xfId="0" applyNumberFormat="1" applyFont="1" applyFill="1" applyBorder="1" applyAlignment="1" applyProtection="1">
      <alignment horizontal="center" vertical="center"/>
      <protection/>
    </xf>
    <xf numFmtId="187" fontId="6" fillId="0" borderId="35" xfId="75" applyNumberFormat="1" applyFont="1" applyFill="1" applyBorder="1" applyAlignment="1" applyProtection="1">
      <alignment horizontal="right"/>
      <protection locked="0"/>
    </xf>
    <xf numFmtId="187" fontId="6" fillId="0" borderId="11" xfId="0" applyNumberFormat="1" applyFont="1" applyFill="1" applyBorder="1" applyAlignment="1" applyProtection="1">
      <alignment horizontal="center"/>
      <protection/>
    </xf>
    <xf numFmtId="187" fontId="6" fillId="0" borderId="29" xfId="0" applyNumberFormat="1" applyFont="1" applyFill="1" applyBorder="1" applyAlignment="1" applyProtection="1">
      <alignment horizontal="center"/>
      <protection/>
    </xf>
    <xf numFmtId="0" fontId="6" fillId="0" borderId="16" xfId="0" applyFont="1" applyFill="1" applyBorder="1" applyAlignment="1" applyProtection="1">
      <alignment horizontal="center" vertical="center"/>
      <protection/>
    </xf>
    <xf numFmtId="0" fontId="6" fillId="0" borderId="0" xfId="0" applyFont="1" applyFill="1" applyBorder="1" applyAlignment="1">
      <alignment vertical="center"/>
    </xf>
    <xf numFmtId="0" fontId="6" fillId="0" borderId="22" xfId="0" applyFont="1" applyFill="1" applyBorder="1" applyAlignment="1">
      <alignment vertical="center"/>
    </xf>
    <xf numFmtId="0" fontId="6" fillId="0" borderId="17" xfId="0" applyFont="1" applyFill="1" applyBorder="1" applyAlignment="1">
      <alignment vertical="center"/>
    </xf>
    <xf numFmtId="0" fontId="6" fillId="0" borderId="20" xfId="0" applyFont="1" applyFill="1" applyBorder="1" applyAlignment="1">
      <alignment vertical="center"/>
    </xf>
    <xf numFmtId="0" fontId="6" fillId="0" borderId="32" xfId="0" applyFont="1" applyFill="1" applyBorder="1" applyAlignment="1">
      <alignment vertical="center"/>
    </xf>
    <xf numFmtId="0" fontId="6" fillId="0" borderId="12" xfId="0" applyFont="1" applyFill="1" applyBorder="1" applyAlignment="1" applyProtection="1">
      <alignment horizontal="center" vertical="center"/>
      <protection/>
    </xf>
    <xf numFmtId="0" fontId="6" fillId="0" borderId="11" xfId="0" applyFont="1" applyFill="1" applyBorder="1" applyAlignment="1">
      <alignment vertical="center"/>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187" fontId="6" fillId="0" borderId="0" xfId="0" applyNumberFormat="1" applyFont="1" applyFill="1" applyBorder="1" applyAlignment="1" applyProtection="1">
      <alignment horizontal="center" vertical="center"/>
      <protection/>
    </xf>
    <xf numFmtId="187" fontId="6" fillId="0" borderId="22" xfId="0" applyNumberFormat="1" applyFont="1" applyFill="1" applyBorder="1" applyAlignment="1" applyProtection="1">
      <alignment horizontal="center" vertical="center"/>
      <protection/>
    </xf>
    <xf numFmtId="187" fontId="6" fillId="0" borderId="20" xfId="0" applyNumberFormat="1" applyFont="1" applyFill="1" applyBorder="1" applyAlignment="1" applyProtection="1">
      <alignment horizontal="center" vertical="center"/>
      <protection/>
    </xf>
    <xf numFmtId="187" fontId="6" fillId="0" borderId="32" xfId="0" applyNumberFormat="1" applyFont="1" applyFill="1" applyBorder="1" applyAlignment="1" applyProtection="1">
      <alignment horizontal="center" vertical="center"/>
      <protection/>
    </xf>
    <xf numFmtId="187" fontId="6" fillId="0" borderId="16" xfId="0" applyNumberFormat="1" applyFont="1" applyFill="1" applyBorder="1" applyAlignment="1" applyProtection="1">
      <alignment horizontal="center" vertical="center"/>
      <protection/>
    </xf>
    <xf numFmtId="0" fontId="6" fillId="0" borderId="16" xfId="0" applyFont="1" applyFill="1" applyBorder="1" applyAlignment="1">
      <alignment vertical="center"/>
    </xf>
    <xf numFmtId="193" fontId="6" fillId="0" borderId="41" xfId="0" applyNumberFormat="1" applyFont="1" applyFill="1" applyBorder="1" applyAlignment="1" applyProtection="1">
      <alignment horizontal="center" vertical="center" wrapText="1"/>
      <protection/>
    </xf>
    <xf numFmtId="193" fontId="6" fillId="0" borderId="38" xfId="0" applyNumberFormat="1" applyFont="1" applyFill="1" applyBorder="1" applyAlignment="1" applyProtection="1">
      <alignment horizontal="center" vertical="center" wrapText="1"/>
      <protection/>
    </xf>
    <xf numFmtId="187" fontId="14" fillId="0" borderId="0" xfId="75" applyNumberFormat="1" applyFont="1" applyFill="1" applyAlignment="1" applyProtection="1">
      <alignment horizontal="right" vertical="center"/>
      <protection/>
    </xf>
    <xf numFmtId="187" fontId="14" fillId="0" borderId="0" xfId="75" applyNumberFormat="1" applyFont="1" applyFill="1" applyAlignment="1" applyProtection="1">
      <alignment horizontal="left" vertical="center"/>
      <protection/>
    </xf>
    <xf numFmtId="187" fontId="20" fillId="0" borderId="0" xfId="0" applyNumberFormat="1" applyFont="1" applyFill="1" applyAlignment="1" applyProtection="1">
      <alignment horizontal="center" vertical="center"/>
      <protection/>
    </xf>
    <xf numFmtId="187" fontId="6" fillId="0" borderId="11" xfId="0" applyNumberFormat="1" applyFont="1" applyFill="1" applyBorder="1" applyAlignment="1" applyProtection="1">
      <alignment horizontal="center" vertical="center"/>
      <protection/>
    </xf>
    <xf numFmtId="187" fontId="6" fillId="0" borderId="29" xfId="0" applyNumberFormat="1" applyFont="1" applyFill="1" applyBorder="1" applyAlignment="1" applyProtection="1">
      <alignment horizontal="center" vertical="center"/>
      <protection/>
    </xf>
    <xf numFmtId="0" fontId="6" fillId="0" borderId="39"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1"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7" fillId="0" borderId="3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41"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187" fontId="6" fillId="0" borderId="35" xfId="75" applyNumberFormat="1" applyFont="1" applyFill="1" applyBorder="1" applyAlignment="1" applyProtection="1">
      <alignment horizontal="center"/>
      <protection locked="0"/>
    </xf>
    <xf numFmtId="0" fontId="6" fillId="0" borderId="38" xfId="0" applyFont="1" applyFill="1" applyBorder="1" applyAlignment="1">
      <alignment horizontal="center" vertical="center" wrapText="1"/>
    </xf>
    <xf numFmtId="0" fontId="6" fillId="0" borderId="37" xfId="65" applyFont="1" applyFill="1" applyBorder="1" applyAlignment="1">
      <alignment horizontal="center" vertical="center"/>
      <protection/>
    </xf>
    <xf numFmtId="0" fontId="6" fillId="0" borderId="38" xfId="65" applyFont="1" applyFill="1" applyBorder="1" applyAlignment="1">
      <alignment horizontal="center" vertical="center"/>
      <protection/>
    </xf>
    <xf numFmtId="0" fontId="6" fillId="0" borderId="29" xfId="72" applyFont="1" applyFill="1" applyBorder="1" applyAlignment="1">
      <alignment horizontal="center" vertical="center"/>
      <protection/>
    </xf>
    <xf numFmtId="0" fontId="6" fillId="0" borderId="32" xfId="72" applyFont="1" applyFill="1" applyBorder="1" applyAlignment="1">
      <alignment horizontal="center" vertical="center"/>
      <protection/>
    </xf>
    <xf numFmtId="0" fontId="6" fillId="0" borderId="12"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41" xfId="67" applyFont="1" applyFill="1" applyBorder="1" applyAlignment="1">
      <alignment horizontal="center" vertical="center"/>
      <protection/>
    </xf>
    <xf numFmtId="0" fontId="6" fillId="0" borderId="38" xfId="67" applyFont="1" applyFill="1" applyBorder="1" applyAlignment="1">
      <alignment horizontal="center" vertical="center"/>
      <protection/>
    </xf>
    <xf numFmtId="0" fontId="6" fillId="0" borderId="41" xfId="67" applyFont="1" applyFill="1" applyBorder="1" applyAlignment="1" quotePrefix="1">
      <alignment horizontal="center" vertical="center"/>
      <protection/>
    </xf>
    <xf numFmtId="0" fontId="6" fillId="0" borderId="38" xfId="67" applyFont="1" applyFill="1" applyBorder="1" applyAlignment="1" quotePrefix="1">
      <alignment horizontal="center" vertical="center"/>
      <protection/>
    </xf>
    <xf numFmtId="0" fontId="6" fillId="0" borderId="39" xfId="67" applyFont="1" applyFill="1" applyBorder="1" applyAlignment="1">
      <alignment horizontal="center" vertical="center"/>
      <protection/>
    </xf>
    <xf numFmtId="0" fontId="6" fillId="0" borderId="17" xfId="67" applyFont="1" applyFill="1" applyBorder="1" applyAlignment="1">
      <alignment horizontal="center" vertical="center"/>
      <protection/>
    </xf>
    <xf numFmtId="0" fontId="6" fillId="0" borderId="40" xfId="67" applyFont="1" applyFill="1" applyBorder="1" applyAlignment="1">
      <alignment horizontal="center" vertical="center"/>
      <protection/>
    </xf>
    <xf numFmtId="0" fontId="6" fillId="0" borderId="32" xfId="67" applyFont="1" applyFill="1" applyBorder="1" applyAlignment="1">
      <alignment horizontal="center" vertical="center"/>
      <protection/>
    </xf>
    <xf numFmtId="0" fontId="6" fillId="0" borderId="29" xfId="68" applyFont="1" applyFill="1" applyBorder="1" applyAlignment="1">
      <alignment horizontal="distributed" vertical="center" wrapText="1"/>
      <protection/>
    </xf>
    <xf numFmtId="0" fontId="6" fillId="0" borderId="32" xfId="68" applyFont="1" applyFill="1" applyBorder="1" applyAlignment="1">
      <alignment horizontal="distributed" vertical="center" wrapText="1"/>
      <protection/>
    </xf>
    <xf numFmtId="0" fontId="6" fillId="0" borderId="37" xfId="68" applyFont="1" applyFill="1" applyBorder="1" applyAlignment="1">
      <alignment horizontal="distributed" vertical="center"/>
      <protection/>
    </xf>
    <xf numFmtId="0" fontId="6" fillId="0" borderId="38" xfId="68" applyFont="1" applyFill="1" applyBorder="1" applyAlignment="1">
      <alignment horizontal="distributed" vertical="center"/>
      <protection/>
    </xf>
    <xf numFmtId="0" fontId="6" fillId="0" borderId="12" xfId="68" applyFont="1" applyFill="1" applyBorder="1" applyAlignment="1">
      <alignment horizontal="center" vertical="center"/>
      <protection/>
    </xf>
    <xf numFmtId="0" fontId="6" fillId="0" borderId="17" xfId="68" applyFont="1" applyFill="1" applyBorder="1" applyAlignment="1">
      <alignment horizontal="center" vertical="center"/>
      <protection/>
    </xf>
    <xf numFmtId="0" fontId="6" fillId="0" borderId="29" xfId="68" applyFont="1" applyFill="1" applyBorder="1" applyAlignment="1" quotePrefix="1">
      <alignment horizontal="center" vertical="center"/>
      <protection/>
    </xf>
    <xf numFmtId="0" fontId="6" fillId="0" borderId="32" xfId="68" applyFont="1" applyFill="1" applyBorder="1" applyAlignment="1" quotePrefix="1">
      <alignment horizontal="center" vertical="center"/>
      <protection/>
    </xf>
    <xf numFmtId="0" fontId="6" fillId="0" borderId="37" xfId="68" applyFont="1" applyFill="1" applyBorder="1" applyAlignment="1" quotePrefix="1">
      <alignment horizontal="center" vertical="center"/>
      <protection/>
    </xf>
    <xf numFmtId="0" fontId="6" fillId="0" borderId="38" xfId="68" applyFont="1" applyFill="1" applyBorder="1" applyAlignment="1" quotePrefix="1">
      <alignment horizontal="center" vertical="center"/>
      <protection/>
    </xf>
    <xf numFmtId="0" fontId="6" fillId="0" borderId="37" xfId="68" applyFont="1" applyFill="1" applyBorder="1" applyAlignment="1">
      <alignment horizontal="center" vertical="center"/>
      <protection/>
    </xf>
    <xf numFmtId="0" fontId="6" fillId="0" borderId="38" xfId="68" applyFont="1" applyFill="1" applyBorder="1" applyAlignment="1">
      <alignment horizontal="center" vertical="center"/>
      <protection/>
    </xf>
    <xf numFmtId="0" fontId="6" fillId="0" borderId="34" xfId="65" applyFont="1" applyFill="1" applyBorder="1" applyAlignment="1">
      <alignment horizontal="center" vertical="center"/>
      <protection/>
    </xf>
    <xf numFmtId="0" fontId="6" fillId="0" borderId="42" xfId="65" applyFont="1" applyFill="1" applyBorder="1" applyAlignment="1">
      <alignment horizontal="center" vertical="center"/>
      <protection/>
    </xf>
    <xf numFmtId="0" fontId="6" fillId="0" borderId="41" xfId="65" applyFont="1" applyFill="1" applyBorder="1" applyAlignment="1">
      <alignment horizontal="center" vertical="center"/>
      <protection/>
    </xf>
    <xf numFmtId="0" fontId="6" fillId="0" borderId="46" xfId="65" applyFont="1" applyFill="1" applyBorder="1" applyAlignment="1">
      <alignment horizontal="center" vertical="center"/>
      <protection/>
    </xf>
    <xf numFmtId="0" fontId="6" fillId="0" borderId="29" xfId="65" applyFont="1" applyFill="1" applyBorder="1" applyAlignment="1" quotePrefix="1">
      <alignment horizontal="center" vertical="center"/>
      <protection/>
    </xf>
    <xf numFmtId="0" fontId="6" fillId="0" borderId="22" xfId="65" applyFont="1" applyFill="1" applyBorder="1" applyAlignment="1" quotePrefix="1">
      <alignment horizontal="center" vertical="center"/>
      <protection/>
    </xf>
    <xf numFmtId="0" fontId="6" fillId="0" borderId="32" xfId="65" applyFont="1" applyFill="1" applyBorder="1" applyAlignment="1" quotePrefix="1">
      <alignment horizontal="center" vertical="center"/>
      <protection/>
    </xf>
    <xf numFmtId="0" fontId="6" fillId="0" borderId="13"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0" xfId="65" applyFont="1" applyFill="1" applyBorder="1" applyAlignment="1">
      <alignment horizontal="center" vertical="center"/>
      <protection/>
    </xf>
    <xf numFmtId="0" fontId="6" fillId="0" borderId="40" xfId="65" applyFont="1" applyFill="1" applyBorder="1" applyAlignment="1">
      <alignment horizontal="center" vertical="center"/>
      <protection/>
    </xf>
    <xf numFmtId="0" fontId="6" fillId="0" borderId="12" xfId="73" applyFont="1" applyFill="1" applyBorder="1" applyAlignment="1">
      <alignment horizontal="distributed" vertical="center"/>
      <protection/>
    </xf>
    <xf numFmtId="0" fontId="6" fillId="0" borderId="11" xfId="73" applyFont="1" applyFill="1" applyBorder="1" applyAlignment="1">
      <alignment horizontal="distributed" vertical="center"/>
      <protection/>
    </xf>
    <xf numFmtId="0" fontId="6" fillId="0" borderId="17" xfId="73" applyFont="1" applyFill="1" applyBorder="1" applyAlignment="1">
      <alignment horizontal="distributed" vertical="center"/>
      <protection/>
    </xf>
    <xf numFmtId="0" fontId="6" fillId="0" borderId="20" xfId="73" applyFont="1" applyFill="1" applyBorder="1" applyAlignment="1">
      <alignment horizontal="distributed"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39～042_農業" xfId="63"/>
    <cellStyle name="標準_044．046_農業" xfId="64"/>
    <cellStyle name="標準_047～049．052．055～058．063_農業" xfId="65"/>
    <cellStyle name="標準_059_農業" xfId="66"/>
    <cellStyle name="標準_061_農業" xfId="67"/>
    <cellStyle name="標準_062_農業" xfId="68"/>
    <cellStyle name="標準_064_農業" xfId="69"/>
    <cellStyle name="標準_1001 市町村便覧" xfId="70"/>
    <cellStyle name="標準_1007 農業(39～46）" xfId="71"/>
    <cellStyle name="標準_1008 農業(47～64）" xfId="72"/>
    <cellStyle name="標準_57流通~2" xfId="73"/>
    <cellStyle name="標準_H14農業機械普及取まとめ統計課依頼" xfId="74"/>
    <cellStyle name="標準_P14-22概況13"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85725</xdr:colOff>
      <xdr:row>9</xdr:row>
      <xdr:rowOff>161925</xdr:rowOff>
    </xdr:from>
    <xdr:to>
      <xdr:col>20</xdr:col>
      <xdr:colOff>276225</xdr:colOff>
      <xdr:row>9</xdr:row>
      <xdr:rowOff>161925</xdr:rowOff>
    </xdr:to>
    <xdr:sp>
      <xdr:nvSpPr>
        <xdr:cNvPr id="1" name="Line 1"/>
        <xdr:cNvSpPr>
          <a:spLocks/>
        </xdr:cNvSpPr>
      </xdr:nvSpPr>
      <xdr:spPr>
        <a:xfrm>
          <a:off x="13134975" y="17049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xdr:row>
      <xdr:rowOff>161925</xdr:rowOff>
    </xdr:from>
    <xdr:to>
      <xdr:col>20</xdr:col>
      <xdr:colOff>276225</xdr:colOff>
      <xdr:row>9</xdr:row>
      <xdr:rowOff>161925</xdr:rowOff>
    </xdr:to>
    <xdr:sp>
      <xdr:nvSpPr>
        <xdr:cNvPr id="2" name="Line 2"/>
        <xdr:cNvSpPr>
          <a:spLocks/>
        </xdr:cNvSpPr>
      </xdr:nvSpPr>
      <xdr:spPr>
        <a:xfrm>
          <a:off x="13134975" y="17049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23</xdr:row>
      <xdr:rowOff>0</xdr:rowOff>
    </xdr:from>
    <xdr:to>
      <xdr:col>8</xdr:col>
      <xdr:colOff>219075</xdr:colOff>
      <xdr:row>23</xdr:row>
      <xdr:rowOff>0</xdr:rowOff>
    </xdr:to>
    <xdr:sp>
      <xdr:nvSpPr>
        <xdr:cNvPr id="1" name="Line 1"/>
        <xdr:cNvSpPr>
          <a:spLocks/>
        </xdr:cNvSpPr>
      </xdr:nvSpPr>
      <xdr:spPr>
        <a:xfrm>
          <a:off x="5495925" y="421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23</xdr:row>
      <xdr:rowOff>0</xdr:rowOff>
    </xdr:from>
    <xdr:to>
      <xdr:col>8</xdr:col>
      <xdr:colOff>219075</xdr:colOff>
      <xdr:row>23</xdr:row>
      <xdr:rowOff>0</xdr:rowOff>
    </xdr:to>
    <xdr:sp>
      <xdr:nvSpPr>
        <xdr:cNvPr id="2" name="Line 2"/>
        <xdr:cNvSpPr>
          <a:spLocks/>
        </xdr:cNvSpPr>
      </xdr:nvSpPr>
      <xdr:spPr>
        <a:xfrm>
          <a:off x="5495925" y="421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xdr:row>
      <xdr:rowOff>0</xdr:rowOff>
    </xdr:from>
    <xdr:to>
      <xdr:col>18</xdr:col>
      <xdr:colOff>0</xdr:colOff>
      <xdr:row>3</xdr:row>
      <xdr:rowOff>0</xdr:rowOff>
    </xdr:to>
    <xdr:sp>
      <xdr:nvSpPr>
        <xdr:cNvPr id="1" name="テキスト 92"/>
        <xdr:cNvSpPr txBox="1">
          <a:spLocks noChangeArrowheads="1"/>
        </xdr:cNvSpPr>
      </xdr:nvSpPr>
      <xdr:spPr>
        <a:xfrm>
          <a:off x="14306550"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2" name="テキスト 93"/>
        <xdr:cNvSpPr txBox="1">
          <a:spLocks noChangeArrowheads="1"/>
        </xdr:cNvSpPr>
      </xdr:nvSpPr>
      <xdr:spPr>
        <a:xfrm>
          <a:off x="14306550"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3" name="テキスト 94"/>
        <xdr:cNvSpPr txBox="1">
          <a:spLocks noChangeArrowheads="1"/>
        </xdr:cNvSpPr>
      </xdr:nvSpPr>
      <xdr:spPr>
        <a:xfrm>
          <a:off x="14306550"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0</xdr:rowOff>
    </xdr:to>
    <xdr:sp>
      <xdr:nvSpPr>
        <xdr:cNvPr id="4" name="テキスト 95"/>
        <xdr:cNvSpPr txBox="1">
          <a:spLocks noChangeArrowheads="1"/>
        </xdr:cNvSpPr>
      </xdr:nvSpPr>
      <xdr:spPr>
        <a:xfrm>
          <a:off x="14306550"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3</xdr:row>
      <xdr:rowOff>0</xdr:rowOff>
    </xdr:from>
    <xdr:to>
      <xdr:col>18</xdr:col>
      <xdr:colOff>0</xdr:colOff>
      <xdr:row>3</xdr:row>
      <xdr:rowOff>47625</xdr:rowOff>
    </xdr:to>
    <xdr:sp>
      <xdr:nvSpPr>
        <xdr:cNvPr id="5" name="テキスト 144"/>
        <xdr:cNvSpPr txBox="1">
          <a:spLocks noChangeArrowheads="1"/>
        </xdr:cNvSpPr>
      </xdr:nvSpPr>
      <xdr:spPr>
        <a:xfrm>
          <a:off x="14306550" y="63817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21</xdr:col>
      <xdr:colOff>0</xdr:colOff>
      <xdr:row>19</xdr:row>
      <xdr:rowOff>0</xdr:rowOff>
    </xdr:from>
    <xdr:to>
      <xdr:col>21</xdr:col>
      <xdr:colOff>0</xdr:colOff>
      <xdr:row>19</xdr:row>
      <xdr:rowOff>0</xdr:rowOff>
    </xdr:to>
    <xdr:grpSp>
      <xdr:nvGrpSpPr>
        <xdr:cNvPr id="6" name="Group 6"/>
        <xdr:cNvGrpSpPr>
          <a:grpSpLocks/>
        </xdr:cNvGrpSpPr>
      </xdr:nvGrpSpPr>
      <xdr:grpSpPr>
        <a:xfrm>
          <a:off x="16659225" y="3933825"/>
          <a:ext cx="0" cy="0"/>
          <a:chOff x="1369" y="654"/>
          <a:chExt cx="217" cy="58"/>
        </a:xfrm>
        <a:solidFill>
          <a:srgbClr val="FFFFFF"/>
        </a:solidFill>
      </xdr:grpSpPr>
      <xdr:sp>
        <xdr:nvSpPr>
          <xdr:cNvPr id="7"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8" name="テキスト 146"/>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16659225" y="39338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21</xdr:col>
      <xdr:colOff>0</xdr:colOff>
      <xdr:row>19</xdr:row>
      <xdr:rowOff>0</xdr:rowOff>
    </xdr:from>
    <xdr:to>
      <xdr:col>21</xdr:col>
      <xdr:colOff>0</xdr:colOff>
      <xdr:row>19</xdr:row>
      <xdr:rowOff>0</xdr:rowOff>
    </xdr:to>
    <xdr:grpSp>
      <xdr:nvGrpSpPr>
        <xdr:cNvPr id="11" name="Group 11"/>
        <xdr:cNvGrpSpPr>
          <a:grpSpLocks/>
        </xdr:cNvGrpSpPr>
      </xdr:nvGrpSpPr>
      <xdr:grpSpPr>
        <a:xfrm>
          <a:off x="16659225" y="3933825"/>
          <a:ext cx="0" cy="0"/>
          <a:chOff x="1369" y="654"/>
          <a:chExt cx="217" cy="58"/>
        </a:xfrm>
        <a:solidFill>
          <a:srgbClr val="FFFFFF"/>
        </a:solidFill>
      </xdr:grpSpPr>
      <xdr:sp>
        <xdr:nvSpPr>
          <xdr:cNvPr id="12"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13" name="テキスト 146"/>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16659225" y="39338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16659225" y="39338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21</xdr:col>
      <xdr:colOff>0</xdr:colOff>
      <xdr:row>18</xdr:row>
      <xdr:rowOff>85725</xdr:rowOff>
    </xdr:from>
    <xdr:to>
      <xdr:col>21</xdr:col>
      <xdr:colOff>0</xdr:colOff>
      <xdr:row>18</xdr:row>
      <xdr:rowOff>85725</xdr:rowOff>
    </xdr:to>
    <xdr:sp>
      <xdr:nvSpPr>
        <xdr:cNvPr id="16" name="テキスト 52"/>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7" name="テキスト 61"/>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8" name="テキスト 79"/>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19" name="テキスト 88"/>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20" name="テキスト 114"/>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85725</xdr:rowOff>
    </xdr:from>
    <xdr:to>
      <xdr:col>21</xdr:col>
      <xdr:colOff>0</xdr:colOff>
      <xdr:row>18</xdr:row>
      <xdr:rowOff>85725</xdr:rowOff>
    </xdr:to>
    <xdr:sp>
      <xdr:nvSpPr>
        <xdr:cNvPr id="21" name="テキスト 123"/>
        <xdr:cNvSpPr txBox="1">
          <a:spLocks noChangeArrowheads="1"/>
        </xdr:cNvSpPr>
      </xdr:nvSpPr>
      <xdr:spPr>
        <a:xfrm>
          <a:off x="16659225" y="377190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21</xdr:col>
      <xdr:colOff>0</xdr:colOff>
      <xdr:row>18</xdr:row>
      <xdr:rowOff>28575</xdr:rowOff>
    </xdr:from>
    <xdr:to>
      <xdr:col>21</xdr:col>
      <xdr:colOff>0</xdr:colOff>
      <xdr:row>19</xdr:row>
      <xdr:rowOff>0</xdr:rowOff>
    </xdr:to>
    <xdr:sp>
      <xdr:nvSpPr>
        <xdr:cNvPr id="22" name="テキスト 255"/>
        <xdr:cNvSpPr txBox="1">
          <a:spLocks noChangeArrowheads="1"/>
        </xdr:cNvSpPr>
      </xdr:nvSpPr>
      <xdr:spPr>
        <a:xfrm>
          <a:off x="16659225" y="3714750"/>
          <a:ext cx="0" cy="219075"/>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21</xdr:col>
      <xdr:colOff>0</xdr:colOff>
      <xdr:row>18</xdr:row>
      <xdr:rowOff>0</xdr:rowOff>
    </xdr:from>
    <xdr:to>
      <xdr:col>21</xdr:col>
      <xdr:colOff>0</xdr:colOff>
      <xdr:row>19</xdr:row>
      <xdr:rowOff>0</xdr:rowOff>
    </xdr:to>
    <xdr:sp>
      <xdr:nvSpPr>
        <xdr:cNvPr id="23" name="テキスト 267"/>
        <xdr:cNvSpPr txBox="1">
          <a:spLocks noChangeArrowheads="1"/>
        </xdr:cNvSpPr>
      </xdr:nvSpPr>
      <xdr:spPr>
        <a:xfrm>
          <a:off x="16659225" y="3686175"/>
          <a:ext cx="0" cy="24765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21</xdr:col>
      <xdr:colOff>0</xdr:colOff>
      <xdr:row>18</xdr:row>
      <xdr:rowOff>38100</xdr:rowOff>
    </xdr:from>
    <xdr:to>
      <xdr:col>21</xdr:col>
      <xdr:colOff>0</xdr:colOff>
      <xdr:row>19</xdr:row>
      <xdr:rowOff>0</xdr:rowOff>
    </xdr:to>
    <xdr:sp>
      <xdr:nvSpPr>
        <xdr:cNvPr id="24" name="テキスト 269"/>
        <xdr:cNvSpPr txBox="1">
          <a:spLocks noChangeArrowheads="1"/>
        </xdr:cNvSpPr>
      </xdr:nvSpPr>
      <xdr:spPr>
        <a:xfrm>
          <a:off x="16659225" y="3724275"/>
          <a:ext cx="0" cy="20955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18</xdr:col>
      <xdr:colOff>0</xdr:colOff>
      <xdr:row>19</xdr:row>
      <xdr:rowOff>0</xdr:rowOff>
    </xdr:from>
    <xdr:to>
      <xdr:col>18</xdr:col>
      <xdr:colOff>0</xdr:colOff>
      <xdr:row>19</xdr:row>
      <xdr:rowOff>0</xdr:rowOff>
    </xdr:to>
    <xdr:sp>
      <xdr:nvSpPr>
        <xdr:cNvPr id="25" name="テキスト 92"/>
        <xdr:cNvSpPr txBox="1">
          <a:spLocks noChangeArrowheads="1"/>
        </xdr:cNvSpPr>
      </xdr:nvSpPr>
      <xdr:spPr>
        <a:xfrm>
          <a:off x="14306550" y="39338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6" name="テキスト 93"/>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7" name="テキスト 94"/>
        <xdr:cNvSpPr txBox="1">
          <a:spLocks noChangeArrowheads="1"/>
        </xdr:cNvSpPr>
      </xdr:nvSpPr>
      <xdr:spPr>
        <a:xfrm>
          <a:off x="14306550" y="39338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8" name="テキスト 95"/>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18</xdr:col>
      <xdr:colOff>0</xdr:colOff>
      <xdr:row>19</xdr:row>
      <xdr:rowOff>0</xdr:rowOff>
    </xdr:from>
    <xdr:to>
      <xdr:col>18</xdr:col>
      <xdr:colOff>0</xdr:colOff>
      <xdr:row>19</xdr:row>
      <xdr:rowOff>0</xdr:rowOff>
    </xdr:to>
    <xdr:sp>
      <xdr:nvSpPr>
        <xdr:cNvPr id="29" name="テキスト 144"/>
        <xdr:cNvSpPr txBox="1">
          <a:spLocks noChangeArrowheads="1"/>
        </xdr:cNvSpPr>
      </xdr:nvSpPr>
      <xdr:spPr>
        <a:xfrm>
          <a:off x="14306550" y="3933825"/>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17</xdr:col>
      <xdr:colOff>133350</xdr:colOff>
      <xdr:row>3</xdr:row>
      <xdr:rowOff>0</xdr:rowOff>
    </xdr:from>
    <xdr:to>
      <xdr:col>19</xdr:col>
      <xdr:colOff>0</xdr:colOff>
      <xdr:row>3</xdr:row>
      <xdr:rowOff>0</xdr:rowOff>
    </xdr:to>
    <xdr:sp>
      <xdr:nvSpPr>
        <xdr:cNvPr id="30" name="テキスト 144"/>
        <xdr:cNvSpPr txBox="1">
          <a:spLocks noChangeArrowheads="1"/>
        </xdr:cNvSpPr>
      </xdr:nvSpPr>
      <xdr:spPr>
        <a:xfrm>
          <a:off x="13439775" y="638175"/>
          <a:ext cx="1371600"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twoCellAnchor>
    <xdr:from>
      <xdr:col>2</xdr:col>
      <xdr:colOff>0</xdr:colOff>
      <xdr:row>3</xdr:row>
      <xdr:rowOff>0</xdr:rowOff>
    </xdr:from>
    <xdr:to>
      <xdr:col>2</xdr:col>
      <xdr:colOff>0</xdr:colOff>
      <xdr:row>3</xdr:row>
      <xdr:rowOff>0</xdr:rowOff>
    </xdr:to>
    <xdr:sp>
      <xdr:nvSpPr>
        <xdr:cNvPr id="31" name="テキスト 92"/>
        <xdr:cNvSpPr txBox="1">
          <a:spLocks noChangeArrowheads="1"/>
        </xdr:cNvSpPr>
      </xdr:nvSpPr>
      <xdr:spPr>
        <a:xfrm>
          <a:off x="1057275"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2" name="テキスト 93"/>
        <xdr:cNvSpPr txBox="1">
          <a:spLocks noChangeArrowheads="1"/>
        </xdr:cNvSpPr>
      </xdr:nvSpPr>
      <xdr:spPr>
        <a:xfrm>
          <a:off x="1057275"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3" name="テキスト 94"/>
        <xdr:cNvSpPr txBox="1">
          <a:spLocks noChangeArrowheads="1"/>
        </xdr:cNvSpPr>
      </xdr:nvSpPr>
      <xdr:spPr>
        <a:xfrm>
          <a:off x="1057275" y="63817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4" name="テキスト 95"/>
        <xdr:cNvSpPr txBox="1">
          <a:spLocks noChangeArrowheads="1"/>
        </xdr:cNvSpPr>
      </xdr:nvSpPr>
      <xdr:spPr>
        <a:xfrm>
          <a:off x="1057275" y="63817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66675</xdr:rowOff>
    </xdr:to>
    <xdr:sp>
      <xdr:nvSpPr>
        <xdr:cNvPr id="35" name="テキスト 144"/>
        <xdr:cNvSpPr txBox="1">
          <a:spLocks noChangeArrowheads="1"/>
        </xdr:cNvSpPr>
      </xdr:nvSpPr>
      <xdr:spPr>
        <a:xfrm>
          <a:off x="1057275" y="63817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19</xdr:col>
      <xdr:colOff>0</xdr:colOff>
      <xdr:row>5</xdr:row>
      <xdr:rowOff>0</xdr:rowOff>
    </xdr:to>
    <xdr:sp>
      <xdr:nvSpPr>
        <xdr:cNvPr id="1" name="テキスト 92"/>
        <xdr:cNvSpPr txBox="1">
          <a:spLocks noChangeArrowheads="1"/>
        </xdr:cNvSpPr>
      </xdr:nvSpPr>
      <xdr:spPr>
        <a:xfrm>
          <a:off x="1429702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2" name="テキスト 93"/>
        <xdr:cNvSpPr txBox="1">
          <a:spLocks noChangeArrowheads="1"/>
        </xdr:cNvSpPr>
      </xdr:nvSpPr>
      <xdr:spPr>
        <a:xfrm>
          <a:off x="1429702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3" name="テキスト 94"/>
        <xdr:cNvSpPr txBox="1">
          <a:spLocks noChangeArrowheads="1"/>
        </xdr:cNvSpPr>
      </xdr:nvSpPr>
      <xdr:spPr>
        <a:xfrm>
          <a:off x="1429702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0</xdr:rowOff>
    </xdr:to>
    <xdr:sp>
      <xdr:nvSpPr>
        <xdr:cNvPr id="4" name="テキスト 95"/>
        <xdr:cNvSpPr txBox="1">
          <a:spLocks noChangeArrowheads="1"/>
        </xdr:cNvSpPr>
      </xdr:nvSpPr>
      <xdr:spPr>
        <a:xfrm>
          <a:off x="1429702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5</xdr:row>
      <xdr:rowOff>0</xdr:rowOff>
    </xdr:from>
    <xdr:to>
      <xdr:col>19</xdr:col>
      <xdr:colOff>0</xdr:colOff>
      <xdr:row>5</xdr:row>
      <xdr:rowOff>47625</xdr:rowOff>
    </xdr:to>
    <xdr:sp>
      <xdr:nvSpPr>
        <xdr:cNvPr id="5" name="テキスト 144"/>
        <xdr:cNvSpPr txBox="1">
          <a:spLocks noChangeArrowheads="1"/>
        </xdr:cNvSpPr>
      </xdr:nvSpPr>
      <xdr:spPr>
        <a:xfrm>
          <a:off x="14297025" y="92392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22</xdr:col>
      <xdr:colOff>0</xdr:colOff>
      <xdr:row>13</xdr:row>
      <xdr:rowOff>0</xdr:rowOff>
    </xdr:from>
    <xdr:to>
      <xdr:col>22</xdr:col>
      <xdr:colOff>0</xdr:colOff>
      <xdr:row>13</xdr:row>
      <xdr:rowOff>0</xdr:rowOff>
    </xdr:to>
    <xdr:grpSp>
      <xdr:nvGrpSpPr>
        <xdr:cNvPr id="6" name="Group 6"/>
        <xdr:cNvGrpSpPr>
          <a:grpSpLocks/>
        </xdr:cNvGrpSpPr>
      </xdr:nvGrpSpPr>
      <xdr:grpSpPr>
        <a:xfrm>
          <a:off x="16649700" y="2181225"/>
          <a:ext cx="0" cy="0"/>
          <a:chOff x="1369" y="654"/>
          <a:chExt cx="217" cy="58"/>
        </a:xfrm>
        <a:solidFill>
          <a:srgbClr val="FFFFFF"/>
        </a:solidFill>
      </xdr:grpSpPr>
      <xdr:sp>
        <xdr:nvSpPr>
          <xdr:cNvPr id="7"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8" name="テキスト 146"/>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16649700" y="21812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22</xdr:col>
      <xdr:colOff>0</xdr:colOff>
      <xdr:row>13</xdr:row>
      <xdr:rowOff>0</xdr:rowOff>
    </xdr:from>
    <xdr:to>
      <xdr:col>22</xdr:col>
      <xdr:colOff>0</xdr:colOff>
      <xdr:row>13</xdr:row>
      <xdr:rowOff>0</xdr:rowOff>
    </xdr:to>
    <xdr:grpSp>
      <xdr:nvGrpSpPr>
        <xdr:cNvPr id="11" name="Group 11"/>
        <xdr:cNvGrpSpPr>
          <a:grpSpLocks/>
        </xdr:cNvGrpSpPr>
      </xdr:nvGrpSpPr>
      <xdr:grpSpPr>
        <a:xfrm>
          <a:off x="16649700" y="2181225"/>
          <a:ext cx="0" cy="0"/>
          <a:chOff x="1369" y="654"/>
          <a:chExt cx="217" cy="58"/>
        </a:xfrm>
        <a:solidFill>
          <a:srgbClr val="FFFFFF"/>
        </a:solidFill>
      </xdr:grpSpPr>
      <xdr:sp>
        <xdr:nvSpPr>
          <xdr:cNvPr id="12"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13" name="テキスト 146"/>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16649700" y="2181225"/>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16649700" y="2181225"/>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22</xdr:col>
      <xdr:colOff>0</xdr:colOff>
      <xdr:row>13</xdr:row>
      <xdr:rowOff>0</xdr:rowOff>
    </xdr:from>
    <xdr:to>
      <xdr:col>22</xdr:col>
      <xdr:colOff>0</xdr:colOff>
      <xdr:row>13</xdr:row>
      <xdr:rowOff>0</xdr:rowOff>
    </xdr:to>
    <xdr:sp>
      <xdr:nvSpPr>
        <xdr:cNvPr id="16" name="テキスト 52"/>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7" name="テキスト 61"/>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8" name="テキスト 79"/>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19" name="テキスト 88"/>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0" name="テキスト 114"/>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1" name="テキスト 123"/>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22</xdr:col>
      <xdr:colOff>0</xdr:colOff>
      <xdr:row>13</xdr:row>
      <xdr:rowOff>0</xdr:rowOff>
    </xdr:from>
    <xdr:to>
      <xdr:col>22</xdr:col>
      <xdr:colOff>0</xdr:colOff>
      <xdr:row>13</xdr:row>
      <xdr:rowOff>0</xdr:rowOff>
    </xdr:to>
    <xdr:sp>
      <xdr:nvSpPr>
        <xdr:cNvPr id="22" name="テキスト 255"/>
        <xdr:cNvSpPr txBox="1">
          <a:spLocks noChangeArrowheads="1"/>
        </xdr:cNvSpPr>
      </xdr:nvSpPr>
      <xdr:spPr>
        <a:xfrm>
          <a:off x="16649700" y="2181225"/>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22</xdr:col>
      <xdr:colOff>0</xdr:colOff>
      <xdr:row>13</xdr:row>
      <xdr:rowOff>0</xdr:rowOff>
    </xdr:from>
    <xdr:to>
      <xdr:col>22</xdr:col>
      <xdr:colOff>0</xdr:colOff>
      <xdr:row>13</xdr:row>
      <xdr:rowOff>0</xdr:rowOff>
    </xdr:to>
    <xdr:sp>
      <xdr:nvSpPr>
        <xdr:cNvPr id="23" name="テキスト 267"/>
        <xdr:cNvSpPr txBox="1">
          <a:spLocks noChangeArrowheads="1"/>
        </xdr:cNvSpPr>
      </xdr:nvSpPr>
      <xdr:spPr>
        <a:xfrm>
          <a:off x="16649700" y="2181225"/>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22</xdr:col>
      <xdr:colOff>0</xdr:colOff>
      <xdr:row>13</xdr:row>
      <xdr:rowOff>0</xdr:rowOff>
    </xdr:from>
    <xdr:to>
      <xdr:col>22</xdr:col>
      <xdr:colOff>0</xdr:colOff>
      <xdr:row>13</xdr:row>
      <xdr:rowOff>0</xdr:rowOff>
    </xdr:to>
    <xdr:sp>
      <xdr:nvSpPr>
        <xdr:cNvPr id="24" name="テキスト 269"/>
        <xdr:cNvSpPr txBox="1">
          <a:spLocks noChangeArrowheads="1"/>
        </xdr:cNvSpPr>
      </xdr:nvSpPr>
      <xdr:spPr>
        <a:xfrm>
          <a:off x="16649700" y="2181225"/>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19</xdr:col>
      <xdr:colOff>0</xdr:colOff>
      <xdr:row>13</xdr:row>
      <xdr:rowOff>0</xdr:rowOff>
    </xdr:from>
    <xdr:to>
      <xdr:col>19</xdr:col>
      <xdr:colOff>0</xdr:colOff>
      <xdr:row>13</xdr:row>
      <xdr:rowOff>0</xdr:rowOff>
    </xdr:to>
    <xdr:sp>
      <xdr:nvSpPr>
        <xdr:cNvPr id="25" name="テキスト 92"/>
        <xdr:cNvSpPr txBox="1">
          <a:spLocks noChangeArrowheads="1"/>
        </xdr:cNvSpPr>
      </xdr:nvSpPr>
      <xdr:spPr>
        <a:xfrm>
          <a:off x="14297025" y="21812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6" name="テキスト 93"/>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7" name="テキスト 94"/>
        <xdr:cNvSpPr txBox="1">
          <a:spLocks noChangeArrowheads="1"/>
        </xdr:cNvSpPr>
      </xdr:nvSpPr>
      <xdr:spPr>
        <a:xfrm>
          <a:off x="14297025" y="21812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8" name="テキスト 95"/>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19</xdr:col>
      <xdr:colOff>0</xdr:colOff>
      <xdr:row>13</xdr:row>
      <xdr:rowOff>0</xdr:rowOff>
    </xdr:from>
    <xdr:to>
      <xdr:col>19</xdr:col>
      <xdr:colOff>0</xdr:colOff>
      <xdr:row>13</xdr:row>
      <xdr:rowOff>0</xdr:rowOff>
    </xdr:to>
    <xdr:sp>
      <xdr:nvSpPr>
        <xdr:cNvPr id="29" name="テキスト 144"/>
        <xdr:cNvSpPr txBox="1">
          <a:spLocks noChangeArrowheads="1"/>
        </xdr:cNvSpPr>
      </xdr:nvSpPr>
      <xdr:spPr>
        <a:xfrm>
          <a:off x="14297025" y="2181225"/>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133350</xdr:colOff>
      <xdr:row>5</xdr:row>
      <xdr:rowOff>0</xdr:rowOff>
    </xdr:from>
    <xdr:to>
      <xdr:col>20</xdr:col>
      <xdr:colOff>0</xdr:colOff>
      <xdr:row>5</xdr:row>
      <xdr:rowOff>0</xdr:rowOff>
    </xdr:to>
    <xdr:sp>
      <xdr:nvSpPr>
        <xdr:cNvPr id="30" name="テキスト 144"/>
        <xdr:cNvSpPr txBox="1">
          <a:spLocks noChangeArrowheads="1"/>
        </xdr:cNvSpPr>
      </xdr:nvSpPr>
      <xdr:spPr>
        <a:xfrm>
          <a:off x="13582650" y="923925"/>
          <a:ext cx="1219200"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twoCellAnchor>
    <xdr:from>
      <xdr:col>2</xdr:col>
      <xdr:colOff>0</xdr:colOff>
      <xdr:row>5</xdr:row>
      <xdr:rowOff>0</xdr:rowOff>
    </xdr:from>
    <xdr:to>
      <xdr:col>2</xdr:col>
      <xdr:colOff>0</xdr:colOff>
      <xdr:row>5</xdr:row>
      <xdr:rowOff>0</xdr:rowOff>
    </xdr:to>
    <xdr:sp>
      <xdr:nvSpPr>
        <xdr:cNvPr id="31" name="テキスト 92"/>
        <xdr:cNvSpPr txBox="1">
          <a:spLocks noChangeArrowheads="1"/>
        </xdr:cNvSpPr>
      </xdr:nvSpPr>
      <xdr:spPr>
        <a:xfrm>
          <a:off x="105727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2" name="テキスト 93"/>
        <xdr:cNvSpPr txBox="1">
          <a:spLocks noChangeArrowheads="1"/>
        </xdr:cNvSpPr>
      </xdr:nvSpPr>
      <xdr:spPr>
        <a:xfrm>
          <a:off x="105727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3" name="テキスト 94"/>
        <xdr:cNvSpPr txBox="1">
          <a:spLocks noChangeArrowheads="1"/>
        </xdr:cNvSpPr>
      </xdr:nvSpPr>
      <xdr:spPr>
        <a:xfrm>
          <a:off x="1057275" y="923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0</xdr:rowOff>
    </xdr:to>
    <xdr:sp>
      <xdr:nvSpPr>
        <xdr:cNvPr id="34" name="テキスト 95"/>
        <xdr:cNvSpPr txBox="1">
          <a:spLocks noChangeArrowheads="1"/>
        </xdr:cNvSpPr>
      </xdr:nvSpPr>
      <xdr:spPr>
        <a:xfrm>
          <a:off x="1057275" y="923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5</xdr:row>
      <xdr:rowOff>0</xdr:rowOff>
    </xdr:from>
    <xdr:to>
      <xdr:col>2</xdr:col>
      <xdr:colOff>0</xdr:colOff>
      <xdr:row>5</xdr:row>
      <xdr:rowOff>66675</xdr:rowOff>
    </xdr:to>
    <xdr:sp>
      <xdr:nvSpPr>
        <xdr:cNvPr id="35" name="テキスト 144"/>
        <xdr:cNvSpPr txBox="1">
          <a:spLocks noChangeArrowheads="1"/>
        </xdr:cNvSpPr>
      </xdr:nvSpPr>
      <xdr:spPr>
        <a:xfrm>
          <a:off x="1057275" y="92392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0</xdr:rowOff>
    </xdr:from>
    <xdr:to>
      <xdr:col>11</xdr:col>
      <xdr:colOff>0</xdr:colOff>
      <xdr:row>3</xdr:row>
      <xdr:rowOff>0</xdr:rowOff>
    </xdr:to>
    <xdr:sp>
      <xdr:nvSpPr>
        <xdr:cNvPr id="1" name="テキスト 92"/>
        <xdr:cNvSpPr txBox="1">
          <a:spLocks noChangeArrowheads="1"/>
        </xdr:cNvSpPr>
      </xdr:nvSpPr>
      <xdr:spPr>
        <a:xfrm>
          <a:off x="740092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2" name="テキスト 93"/>
        <xdr:cNvSpPr txBox="1">
          <a:spLocks noChangeArrowheads="1"/>
        </xdr:cNvSpPr>
      </xdr:nvSpPr>
      <xdr:spPr>
        <a:xfrm>
          <a:off x="740092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3" name="テキスト 94"/>
        <xdr:cNvSpPr txBox="1">
          <a:spLocks noChangeArrowheads="1"/>
        </xdr:cNvSpPr>
      </xdr:nvSpPr>
      <xdr:spPr>
        <a:xfrm>
          <a:off x="740092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0</xdr:rowOff>
    </xdr:to>
    <xdr:sp>
      <xdr:nvSpPr>
        <xdr:cNvPr id="4" name="テキスト 95"/>
        <xdr:cNvSpPr txBox="1">
          <a:spLocks noChangeArrowheads="1"/>
        </xdr:cNvSpPr>
      </xdr:nvSpPr>
      <xdr:spPr>
        <a:xfrm>
          <a:off x="740092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3</xdr:row>
      <xdr:rowOff>0</xdr:rowOff>
    </xdr:from>
    <xdr:to>
      <xdr:col>11</xdr:col>
      <xdr:colOff>0</xdr:colOff>
      <xdr:row>3</xdr:row>
      <xdr:rowOff>47625</xdr:rowOff>
    </xdr:to>
    <xdr:sp>
      <xdr:nvSpPr>
        <xdr:cNvPr id="5" name="テキスト 144"/>
        <xdr:cNvSpPr txBox="1">
          <a:spLocks noChangeArrowheads="1"/>
        </xdr:cNvSpPr>
      </xdr:nvSpPr>
      <xdr:spPr>
        <a:xfrm>
          <a:off x="7400925" y="542925"/>
          <a:ext cx="0" cy="4762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11</xdr:col>
      <xdr:colOff>0</xdr:colOff>
      <xdr:row>11</xdr:row>
      <xdr:rowOff>0</xdr:rowOff>
    </xdr:from>
    <xdr:to>
      <xdr:col>11</xdr:col>
      <xdr:colOff>0</xdr:colOff>
      <xdr:row>11</xdr:row>
      <xdr:rowOff>0</xdr:rowOff>
    </xdr:to>
    <xdr:grpSp>
      <xdr:nvGrpSpPr>
        <xdr:cNvPr id="6" name="Group 6"/>
        <xdr:cNvGrpSpPr>
          <a:grpSpLocks/>
        </xdr:cNvGrpSpPr>
      </xdr:nvGrpSpPr>
      <xdr:grpSpPr>
        <a:xfrm>
          <a:off x="7400925" y="1847850"/>
          <a:ext cx="0" cy="0"/>
          <a:chOff x="1369" y="654"/>
          <a:chExt cx="217" cy="58"/>
        </a:xfrm>
        <a:solidFill>
          <a:srgbClr val="FFFFFF"/>
        </a:solidFill>
      </xdr:grpSpPr>
      <xdr:sp>
        <xdr:nvSpPr>
          <xdr:cNvPr id="7"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8" name="テキスト 146"/>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0" name="テキスト 94"/>
          <xdr:cNvSpPr txBox="1">
            <a:spLocks noChangeArrowheads="1"/>
          </xdr:cNvSpPr>
        </xdr:nvSpPr>
        <xdr:spPr>
          <a:xfrm>
            <a:off x="7400925" y="184785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11</xdr:col>
      <xdr:colOff>0</xdr:colOff>
      <xdr:row>11</xdr:row>
      <xdr:rowOff>0</xdr:rowOff>
    </xdr:from>
    <xdr:to>
      <xdr:col>11</xdr:col>
      <xdr:colOff>0</xdr:colOff>
      <xdr:row>11</xdr:row>
      <xdr:rowOff>0</xdr:rowOff>
    </xdr:to>
    <xdr:grpSp>
      <xdr:nvGrpSpPr>
        <xdr:cNvPr id="11" name="Group 11"/>
        <xdr:cNvGrpSpPr>
          <a:grpSpLocks/>
        </xdr:cNvGrpSpPr>
      </xdr:nvGrpSpPr>
      <xdr:grpSpPr>
        <a:xfrm>
          <a:off x="7400925" y="1847850"/>
          <a:ext cx="0" cy="0"/>
          <a:chOff x="1369" y="654"/>
          <a:chExt cx="217" cy="58"/>
        </a:xfrm>
        <a:solidFill>
          <a:srgbClr val="FFFFFF"/>
        </a:solidFill>
      </xdr:grpSpPr>
      <xdr:sp>
        <xdr:nvSpPr>
          <xdr:cNvPr id="12"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作</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ha</a:t>
            </a:r>
          </a:p>
        </xdr:txBody>
      </xdr:sp>
      <xdr:sp>
        <xdr:nvSpPr>
          <xdr:cNvPr id="13" name="テキスト 146"/>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p>
        </xdr:txBody>
      </xdr:sp>
      <xdr:sp>
        <xdr:nvSpPr>
          <xdr:cNvPr id="14"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900" b="0" i="0" u="none" baseline="0">
                <a:solidFill>
                  <a:srgbClr val="000000"/>
                </a:solidFill>
                <a:latin typeface="ＭＳ 明朝"/>
                <a:ea typeface="ＭＳ 明朝"/>
                <a:cs typeface="ＭＳ 明朝"/>
              </a:rPr>
              <a:t>収</a:t>
            </a:r>
            <a:r>
              <a:rPr lang="en-US" cap="none" sz="9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穫</a:t>
            </a:r>
            <a:r>
              <a:rPr lang="en-US" cap="none" sz="8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本</a:t>
            </a:r>
          </a:p>
        </xdr:txBody>
      </xdr:sp>
      <xdr:sp>
        <xdr:nvSpPr>
          <xdr:cNvPr id="15" name="テキスト 94"/>
          <xdr:cNvSpPr txBox="1">
            <a:spLocks noChangeArrowheads="1"/>
          </xdr:cNvSpPr>
        </xdr:nvSpPr>
        <xdr:spPr>
          <a:xfrm>
            <a:off x="7400925" y="1847850"/>
            <a:ext cx="0" cy="0"/>
          </a:xfrm>
          <a:prstGeom prst="rect">
            <a:avLst/>
          </a:prstGeom>
          <a:noFill/>
          <a:ln w="1" cmpd="sng">
            <a:noFill/>
          </a:ln>
        </xdr:spPr>
        <xdr:txBody>
          <a:bodyPr vertOverflow="clip" wrap="square" lIns="45720" tIns="27432" rIns="45720" bIns="27432" anchor="ctr"/>
          <a:p>
            <a:pPr algn="ctr">
              <a:defRPr/>
            </a:pPr>
            <a:r>
              <a:rPr lang="en-US" cap="none" sz="2000" b="0" i="0" u="none" baseline="0">
                <a:solidFill>
                  <a:srgbClr val="000000"/>
                </a:solidFill>
              </a:rPr>
              <a:t>{</a:t>
            </a:r>
          </a:p>
        </xdr:txBody>
      </xdr:sp>
    </xdr:grpSp>
    <xdr:clientData/>
  </xdr:twoCellAnchor>
  <xdr:twoCellAnchor>
    <xdr:from>
      <xdr:col>11</xdr:col>
      <xdr:colOff>0</xdr:colOff>
      <xdr:row>16</xdr:row>
      <xdr:rowOff>0</xdr:rowOff>
    </xdr:from>
    <xdr:to>
      <xdr:col>11</xdr:col>
      <xdr:colOff>0</xdr:colOff>
      <xdr:row>16</xdr:row>
      <xdr:rowOff>0</xdr:rowOff>
    </xdr:to>
    <xdr:sp>
      <xdr:nvSpPr>
        <xdr:cNvPr id="16" name="テキスト 52"/>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7" name="テキスト 61"/>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8" name="テキスト 79"/>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19" name="テキスト 88"/>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0" name="テキスト 114"/>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1" name="テキスト 123"/>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11</xdr:col>
      <xdr:colOff>0</xdr:colOff>
      <xdr:row>16</xdr:row>
      <xdr:rowOff>0</xdr:rowOff>
    </xdr:from>
    <xdr:to>
      <xdr:col>11</xdr:col>
      <xdr:colOff>0</xdr:colOff>
      <xdr:row>16</xdr:row>
      <xdr:rowOff>0</xdr:rowOff>
    </xdr:to>
    <xdr:sp>
      <xdr:nvSpPr>
        <xdr:cNvPr id="22" name="テキスト 255"/>
        <xdr:cNvSpPr txBox="1">
          <a:spLocks noChangeArrowheads="1"/>
        </xdr:cNvSpPr>
      </xdr:nvSpPr>
      <xdr:spPr>
        <a:xfrm>
          <a:off x="7400925" y="1847850"/>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11</xdr:col>
      <xdr:colOff>0</xdr:colOff>
      <xdr:row>16</xdr:row>
      <xdr:rowOff>0</xdr:rowOff>
    </xdr:from>
    <xdr:to>
      <xdr:col>11</xdr:col>
      <xdr:colOff>0</xdr:colOff>
      <xdr:row>16</xdr:row>
      <xdr:rowOff>0</xdr:rowOff>
    </xdr:to>
    <xdr:sp>
      <xdr:nvSpPr>
        <xdr:cNvPr id="23" name="テキスト 267"/>
        <xdr:cNvSpPr txBox="1">
          <a:spLocks noChangeArrowheads="1"/>
        </xdr:cNvSpPr>
      </xdr:nvSpPr>
      <xdr:spPr>
        <a:xfrm>
          <a:off x="7400925" y="1847850"/>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11</xdr:col>
      <xdr:colOff>0</xdr:colOff>
      <xdr:row>16</xdr:row>
      <xdr:rowOff>0</xdr:rowOff>
    </xdr:from>
    <xdr:to>
      <xdr:col>11</xdr:col>
      <xdr:colOff>0</xdr:colOff>
      <xdr:row>16</xdr:row>
      <xdr:rowOff>0</xdr:rowOff>
    </xdr:to>
    <xdr:sp>
      <xdr:nvSpPr>
        <xdr:cNvPr id="24" name="テキスト 269"/>
        <xdr:cNvSpPr txBox="1">
          <a:spLocks noChangeArrowheads="1"/>
        </xdr:cNvSpPr>
      </xdr:nvSpPr>
      <xdr:spPr>
        <a:xfrm>
          <a:off x="7400925" y="1847850"/>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11</xdr:col>
      <xdr:colOff>0</xdr:colOff>
      <xdr:row>19</xdr:row>
      <xdr:rowOff>0</xdr:rowOff>
    </xdr:from>
    <xdr:to>
      <xdr:col>11</xdr:col>
      <xdr:colOff>0</xdr:colOff>
      <xdr:row>19</xdr:row>
      <xdr:rowOff>0</xdr:rowOff>
    </xdr:to>
    <xdr:sp>
      <xdr:nvSpPr>
        <xdr:cNvPr id="25" name="テキスト 92"/>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6" name="テキスト 93"/>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7" name="テキスト 94"/>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8" name="テキスト 95"/>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19</xdr:row>
      <xdr:rowOff>0</xdr:rowOff>
    </xdr:from>
    <xdr:to>
      <xdr:col>11</xdr:col>
      <xdr:colOff>0</xdr:colOff>
      <xdr:row>19</xdr:row>
      <xdr:rowOff>0</xdr:rowOff>
    </xdr:to>
    <xdr:sp>
      <xdr:nvSpPr>
        <xdr:cNvPr id="2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3</xdr:row>
      <xdr:rowOff>0</xdr:rowOff>
    </xdr:from>
    <xdr:to>
      <xdr:col>2</xdr:col>
      <xdr:colOff>0</xdr:colOff>
      <xdr:row>3</xdr:row>
      <xdr:rowOff>0</xdr:rowOff>
    </xdr:to>
    <xdr:sp>
      <xdr:nvSpPr>
        <xdr:cNvPr id="30" name="テキスト 92"/>
        <xdr:cNvSpPr txBox="1">
          <a:spLocks noChangeArrowheads="1"/>
        </xdr:cNvSpPr>
      </xdr:nvSpPr>
      <xdr:spPr>
        <a:xfrm>
          <a:off x="105727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1" name="テキスト 93"/>
        <xdr:cNvSpPr txBox="1">
          <a:spLocks noChangeArrowheads="1"/>
        </xdr:cNvSpPr>
      </xdr:nvSpPr>
      <xdr:spPr>
        <a:xfrm>
          <a:off x="105727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2" name="テキスト 94"/>
        <xdr:cNvSpPr txBox="1">
          <a:spLocks noChangeArrowheads="1"/>
        </xdr:cNvSpPr>
      </xdr:nvSpPr>
      <xdr:spPr>
        <a:xfrm>
          <a:off x="1057275" y="542925"/>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0</xdr:rowOff>
    </xdr:to>
    <xdr:sp>
      <xdr:nvSpPr>
        <xdr:cNvPr id="33" name="テキスト 95"/>
        <xdr:cNvSpPr txBox="1">
          <a:spLocks noChangeArrowheads="1"/>
        </xdr:cNvSpPr>
      </xdr:nvSpPr>
      <xdr:spPr>
        <a:xfrm>
          <a:off x="1057275" y="542925"/>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3</xdr:row>
      <xdr:rowOff>0</xdr:rowOff>
    </xdr:from>
    <xdr:to>
      <xdr:col>2</xdr:col>
      <xdr:colOff>0</xdr:colOff>
      <xdr:row>3</xdr:row>
      <xdr:rowOff>66675</xdr:rowOff>
    </xdr:to>
    <xdr:sp>
      <xdr:nvSpPr>
        <xdr:cNvPr id="34" name="テキスト 144"/>
        <xdr:cNvSpPr txBox="1">
          <a:spLocks noChangeArrowheads="1"/>
        </xdr:cNvSpPr>
      </xdr:nvSpPr>
      <xdr:spPr>
        <a:xfrm>
          <a:off x="1057275" y="542925"/>
          <a:ext cx="0" cy="66675"/>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twoCellAnchor>
    <xdr:from>
      <xdr:col>11</xdr:col>
      <xdr:colOff>0</xdr:colOff>
      <xdr:row>16</xdr:row>
      <xdr:rowOff>0</xdr:rowOff>
    </xdr:from>
    <xdr:to>
      <xdr:col>11</xdr:col>
      <xdr:colOff>0</xdr:colOff>
      <xdr:row>16</xdr:row>
      <xdr:rowOff>0</xdr:rowOff>
    </xdr:to>
    <xdr:sp>
      <xdr:nvSpPr>
        <xdr:cNvPr id="35" name="テキスト 92"/>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6" name="テキスト 93"/>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7" name="テキスト 94"/>
        <xdr:cNvSpPr txBox="1">
          <a:spLocks noChangeArrowheads="1"/>
        </xdr:cNvSpPr>
      </xdr:nvSpPr>
      <xdr:spPr>
        <a:xfrm>
          <a:off x="740092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8" name="テキスト 95"/>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11</xdr:col>
      <xdr:colOff>0</xdr:colOff>
      <xdr:row>16</xdr:row>
      <xdr:rowOff>0</xdr:rowOff>
    </xdr:from>
    <xdr:to>
      <xdr:col>11</xdr:col>
      <xdr:colOff>0</xdr:colOff>
      <xdr:row>16</xdr:row>
      <xdr:rowOff>0</xdr:rowOff>
    </xdr:to>
    <xdr:sp>
      <xdr:nvSpPr>
        <xdr:cNvPr id="39" name="テキスト 144"/>
        <xdr:cNvSpPr txBox="1">
          <a:spLocks noChangeArrowheads="1"/>
        </xdr:cNvSpPr>
      </xdr:nvSpPr>
      <xdr:spPr>
        <a:xfrm>
          <a:off x="740092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xdr:col>
      <xdr:colOff>0</xdr:colOff>
      <xdr:row>16</xdr:row>
      <xdr:rowOff>0</xdr:rowOff>
    </xdr:from>
    <xdr:to>
      <xdr:col>2</xdr:col>
      <xdr:colOff>0</xdr:colOff>
      <xdr:row>16</xdr:row>
      <xdr:rowOff>0</xdr:rowOff>
    </xdr:to>
    <xdr:sp>
      <xdr:nvSpPr>
        <xdr:cNvPr id="40" name="テキスト 92"/>
        <xdr:cNvSpPr txBox="1">
          <a:spLocks noChangeArrowheads="1"/>
        </xdr:cNvSpPr>
      </xdr:nvSpPr>
      <xdr:spPr>
        <a:xfrm>
          <a:off x="105727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1" name="テキスト 93"/>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2" name="テキスト 94"/>
        <xdr:cNvSpPr txBox="1">
          <a:spLocks noChangeArrowheads="1"/>
        </xdr:cNvSpPr>
      </xdr:nvSpPr>
      <xdr:spPr>
        <a:xfrm>
          <a:off x="1057275" y="1847850"/>
          <a:ext cx="0" cy="0"/>
        </a:xfrm>
        <a:prstGeom prst="rect">
          <a:avLst/>
        </a:prstGeom>
        <a:noFill/>
        <a:ln w="1" cmpd="sng">
          <a:noFill/>
        </a:ln>
      </xdr:spPr>
      <xdr:txBody>
        <a:bodyPr vertOverflow="clip" wrap="square" lIns="36576" tIns="22860" rIns="0" bIns="22860"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明朝"/>
              <a:ea typeface="明朝"/>
              <a:cs typeface="明朝"/>
            </a:rPr>
            <a:t>
</a:t>
          </a:r>
          <a:r>
            <a:rPr lang="en-US" cap="none" sz="18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3" name="テキスト 95"/>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明朝"/>
              <a:ea typeface="明朝"/>
              <a:cs typeface="明朝"/>
            </a:rPr>
            <a:t>
</a:t>
          </a:r>
        </a:p>
      </xdr:txBody>
    </xdr:sp>
    <xdr:clientData/>
  </xdr:twoCellAnchor>
  <xdr:twoCellAnchor>
    <xdr:from>
      <xdr:col>2</xdr:col>
      <xdr:colOff>0</xdr:colOff>
      <xdr:row>16</xdr:row>
      <xdr:rowOff>0</xdr:rowOff>
    </xdr:from>
    <xdr:to>
      <xdr:col>2</xdr:col>
      <xdr:colOff>0</xdr:colOff>
      <xdr:row>16</xdr:row>
      <xdr:rowOff>0</xdr:rowOff>
    </xdr:to>
    <xdr:sp>
      <xdr:nvSpPr>
        <xdr:cNvPr id="44" name="テキスト 144"/>
        <xdr:cNvSpPr txBox="1">
          <a:spLocks noChangeArrowheads="1"/>
        </xdr:cNvSpPr>
      </xdr:nvSpPr>
      <xdr:spPr>
        <a:xfrm>
          <a:off x="1057275" y="1847850"/>
          <a:ext cx="0" cy="0"/>
        </a:xfrm>
        <a:prstGeom prst="rect">
          <a:avLst/>
        </a:prstGeom>
        <a:no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単</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位</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1,000</a:t>
          </a:r>
          <a:r>
            <a:rPr lang="en-US" cap="none" sz="1100" b="0" i="0" u="none" baseline="0">
              <a:solidFill>
                <a:srgbClr val="000000"/>
              </a:solidFill>
              <a:latin typeface="ＭＳ 明朝"/>
              <a:ea typeface="ＭＳ 明朝"/>
              <a:cs typeface="ＭＳ 明朝"/>
            </a:rPr>
            <a:t>円</a:t>
          </a:r>
        </a:p>
      </xdr:txBody>
    </xdr:sp>
    <xdr:clientData/>
  </xdr:twoCellAnchor>
  <xdr:twoCellAnchor>
    <xdr:from>
      <xdr:col>12</xdr:col>
      <xdr:colOff>0</xdr:colOff>
      <xdr:row>14</xdr:row>
      <xdr:rowOff>85725</xdr:rowOff>
    </xdr:from>
    <xdr:to>
      <xdr:col>12</xdr:col>
      <xdr:colOff>0</xdr:colOff>
      <xdr:row>14</xdr:row>
      <xdr:rowOff>85725</xdr:rowOff>
    </xdr:to>
    <xdr:sp>
      <xdr:nvSpPr>
        <xdr:cNvPr id="45" name="テキスト 52"/>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6" name="テキスト 61"/>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7" name="テキスト 79"/>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8" name="テキスト 88"/>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49" name="テキスト 114"/>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85725</xdr:rowOff>
    </xdr:from>
    <xdr:to>
      <xdr:col>12</xdr:col>
      <xdr:colOff>0</xdr:colOff>
      <xdr:row>14</xdr:row>
      <xdr:rowOff>85725</xdr:rowOff>
    </xdr:to>
    <xdr:sp>
      <xdr:nvSpPr>
        <xdr:cNvPr id="50" name="テキスト 123"/>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dist">
            <a:defRPr/>
          </a:pPr>
          <a:r>
            <a:rPr lang="en-US" cap="none" sz="1000" b="0" i="0" u="none" baseline="0">
              <a:solidFill>
                <a:srgbClr val="000000"/>
              </a:solidFill>
            </a:rPr>
            <a:t>結果樹面積</a:t>
          </a:r>
        </a:p>
      </xdr:txBody>
    </xdr:sp>
    <xdr:clientData/>
  </xdr:twoCellAnchor>
  <xdr:twoCellAnchor>
    <xdr:from>
      <xdr:col>12</xdr:col>
      <xdr:colOff>0</xdr:colOff>
      <xdr:row>14</xdr:row>
      <xdr:rowOff>28575</xdr:rowOff>
    </xdr:from>
    <xdr:to>
      <xdr:col>12</xdr:col>
      <xdr:colOff>0</xdr:colOff>
      <xdr:row>16</xdr:row>
      <xdr:rowOff>0</xdr:rowOff>
    </xdr:to>
    <xdr:sp>
      <xdr:nvSpPr>
        <xdr:cNvPr id="51" name="テキスト 255"/>
        <xdr:cNvSpPr txBox="1">
          <a:spLocks noChangeArrowheads="1"/>
        </xdr:cNvSpPr>
      </xdr:nvSpPr>
      <xdr:spPr>
        <a:xfrm>
          <a:off x="8105775" y="1847850"/>
          <a:ext cx="0" cy="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rPr>
            <a:t>単位</a:t>
          </a:r>
        </a:p>
      </xdr:txBody>
    </xdr:sp>
    <xdr:clientData/>
  </xdr:twoCellAnchor>
  <xdr:twoCellAnchor>
    <xdr:from>
      <xdr:col>12</xdr:col>
      <xdr:colOff>0</xdr:colOff>
      <xdr:row>14</xdr:row>
      <xdr:rowOff>0</xdr:rowOff>
    </xdr:from>
    <xdr:to>
      <xdr:col>12</xdr:col>
      <xdr:colOff>0</xdr:colOff>
      <xdr:row>16</xdr:row>
      <xdr:rowOff>0</xdr:rowOff>
    </xdr:to>
    <xdr:sp>
      <xdr:nvSpPr>
        <xdr:cNvPr id="52" name="テキスト 267"/>
        <xdr:cNvSpPr txBox="1">
          <a:spLocks noChangeArrowheads="1"/>
        </xdr:cNvSpPr>
      </xdr:nvSpPr>
      <xdr:spPr>
        <a:xfrm>
          <a:off x="8105775" y="1847850"/>
          <a:ext cx="0" cy="0"/>
        </a:xfrm>
        <a:prstGeom prst="rect">
          <a:avLst/>
        </a:prstGeom>
        <a:noFill/>
        <a:ln w="1" cmpd="sng">
          <a:noFill/>
        </a:ln>
      </xdr:spPr>
      <xdr:txBody>
        <a:bodyPr vertOverflow="clip" wrap="square" lIns="36576" tIns="22860" rIns="36576" bIns="22860" anchor="ctr"/>
        <a:p>
          <a:pPr algn="ctr">
            <a:defRPr/>
          </a:pPr>
          <a:r>
            <a:rPr lang="en-US" cap="none" sz="1600" b="0" i="0" u="none" baseline="0">
              <a:solidFill>
                <a:srgbClr val="000000"/>
              </a:solidFill>
            </a:rPr>
            <a:t>{</a:t>
          </a:r>
        </a:p>
      </xdr:txBody>
    </xdr:sp>
    <xdr:clientData/>
  </xdr:twoCellAnchor>
  <xdr:twoCellAnchor>
    <xdr:from>
      <xdr:col>12</xdr:col>
      <xdr:colOff>0</xdr:colOff>
      <xdr:row>14</xdr:row>
      <xdr:rowOff>38100</xdr:rowOff>
    </xdr:from>
    <xdr:to>
      <xdr:col>12</xdr:col>
      <xdr:colOff>0</xdr:colOff>
      <xdr:row>16</xdr:row>
      <xdr:rowOff>0</xdr:rowOff>
    </xdr:to>
    <xdr:sp>
      <xdr:nvSpPr>
        <xdr:cNvPr id="53" name="テキスト 269"/>
        <xdr:cNvSpPr txBox="1">
          <a:spLocks noChangeArrowheads="1"/>
        </xdr:cNvSpPr>
      </xdr:nvSpPr>
      <xdr:spPr>
        <a:xfrm>
          <a:off x="8105775" y="1847850"/>
          <a:ext cx="0" cy="0"/>
        </a:xfrm>
        <a:prstGeom prst="rect">
          <a:avLst/>
        </a:prstGeom>
        <a:noFill/>
        <a:ln w="1" cmpd="sng">
          <a:noFill/>
        </a:ln>
      </xdr:spPr>
      <xdr:txBody>
        <a:bodyPr vertOverflow="clip" wrap="square" lIns="36576" tIns="22860" rIns="36576" bIns="22860" anchor="ctr"/>
        <a:p>
          <a:pPr algn="ctr">
            <a:defRPr/>
          </a:pPr>
          <a:r>
            <a:rPr lang="en-US" cap="none" sz="1400" b="0" i="0" u="none" baseline="0">
              <a:solidFill>
                <a:srgbClr val="000000"/>
              </a:solidFill>
            </a:rPr>
            <a:t>｛</a:t>
          </a:r>
        </a:p>
      </xdr:txBody>
    </xdr:sp>
    <xdr:clientData/>
  </xdr:twoCellAnchor>
  <xdr:twoCellAnchor>
    <xdr:from>
      <xdr:col>19</xdr:col>
      <xdr:colOff>552450</xdr:colOff>
      <xdr:row>16</xdr:row>
      <xdr:rowOff>0</xdr:rowOff>
    </xdr:from>
    <xdr:to>
      <xdr:col>22</xdr:col>
      <xdr:colOff>0</xdr:colOff>
      <xdr:row>16</xdr:row>
      <xdr:rowOff>0</xdr:rowOff>
    </xdr:to>
    <xdr:sp>
      <xdr:nvSpPr>
        <xdr:cNvPr id="54" name="テキスト 144"/>
        <xdr:cNvSpPr txBox="1">
          <a:spLocks noChangeArrowheads="1"/>
        </xdr:cNvSpPr>
      </xdr:nvSpPr>
      <xdr:spPr>
        <a:xfrm>
          <a:off x="13458825" y="1847850"/>
          <a:ext cx="1362075" cy="0"/>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単</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位：</a:t>
          </a:r>
          <a:r>
            <a:rPr lang="en-US" cap="none" sz="900" b="0" i="0" u="none" baseline="0">
              <a:solidFill>
                <a:srgbClr val="000000"/>
              </a:solidFill>
              <a:latin typeface="ＭＳ 明朝"/>
              <a:ea typeface="ＭＳ 明朝"/>
              <a:cs typeface="ＭＳ 明朝"/>
            </a:rPr>
            <a:t>1,000</a:t>
          </a:r>
          <a:r>
            <a:rPr lang="en-US" cap="none" sz="900" b="0" i="0" u="none" baseline="0">
              <a:solidFill>
                <a:srgbClr val="000000"/>
              </a:solidFill>
              <a:latin typeface="ＭＳ 明朝"/>
              <a:ea typeface="ＭＳ 明朝"/>
              <a:cs typeface="ＭＳ 明朝"/>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18</xdr:row>
      <xdr:rowOff>19050</xdr:rowOff>
    </xdr:from>
    <xdr:to>
      <xdr:col>3</xdr:col>
      <xdr:colOff>1000125</xdr:colOff>
      <xdr:row>18</xdr:row>
      <xdr:rowOff>152400</xdr:rowOff>
    </xdr:to>
    <xdr:sp>
      <xdr:nvSpPr>
        <xdr:cNvPr id="1" name="右中かっこ 1"/>
        <xdr:cNvSpPr>
          <a:spLocks/>
        </xdr:cNvSpPr>
      </xdr:nvSpPr>
      <xdr:spPr>
        <a:xfrm rot="5400000">
          <a:off x="2914650" y="4019550"/>
          <a:ext cx="1076325" cy="133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T53"/>
  <sheetViews>
    <sheetView showGridLines="0" tabSelected="1" zoomScaleSheetLayoutView="100" zoomScalePageLayoutView="0" workbookViewId="0" topLeftCell="A1">
      <selection activeCell="A1" sqref="A1"/>
    </sheetView>
  </sheetViews>
  <sheetFormatPr defaultColWidth="8.00390625" defaultRowHeight="13.5"/>
  <cols>
    <col min="1" max="1" width="10.00390625" style="599" customWidth="1"/>
    <col min="2" max="2" width="9.25390625" style="599" customWidth="1"/>
    <col min="3" max="12" width="7.625" style="599" customWidth="1"/>
    <col min="13" max="13" width="10.375" style="599" customWidth="1"/>
    <col min="14" max="16384" width="8.00390625" style="599" customWidth="1"/>
  </cols>
  <sheetData>
    <row r="1" spans="1:12" ht="18.75" customHeight="1">
      <c r="A1" s="597" t="s">
        <v>468</v>
      </c>
      <c r="B1" s="598"/>
      <c r="C1" s="597"/>
      <c r="D1" s="598"/>
      <c r="E1" s="598"/>
      <c r="F1" s="598"/>
      <c r="G1" s="598"/>
      <c r="H1" s="598"/>
      <c r="I1" s="598"/>
      <c r="J1" s="598"/>
      <c r="K1" s="598"/>
      <c r="L1" s="598"/>
    </row>
    <row r="2" ht="12" customHeight="1"/>
    <row r="3" ht="11.25" customHeight="1">
      <c r="A3" s="655"/>
    </row>
    <row r="4" spans="1:12" ht="12.75" thickBot="1">
      <c r="A4" s="600" t="s">
        <v>673</v>
      </c>
      <c r="K4" s="748" t="s">
        <v>469</v>
      </c>
      <c r="L4" s="748"/>
    </row>
    <row r="5" spans="1:12" ht="15.75" customHeight="1">
      <c r="A5" s="656" t="s">
        <v>470</v>
      </c>
      <c r="B5" s="749" t="s">
        <v>471</v>
      </c>
      <c r="C5" s="657" t="s">
        <v>472</v>
      </c>
      <c r="D5" s="602" t="s">
        <v>473</v>
      </c>
      <c r="E5" s="751" t="s">
        <v>474</v>
      </c>
      <c r="F5" s="752"/>
      <c r="G5" s="753"/>
      <c r="H5" s="754" t="s">
        <v>674</v>
      </c>
      <c r="I5" s="604" t="s">
        <v>475</v>
      </c>
      <c r="J5" s="604"/>
      <c r="K5" s="604"/>
      <c r="L5" s="604"/>
    </row>
    <row r="6" spans="1:12" ht="15" customHeight="1">
      <c r="A6" s="638" t="s">
        <v>449</v>
      </c>
      <c r="B6" s="750"/>
      <c r="C6" s="659" t="s">
        <v>476</v>
      </c>
      <c r="D6" s="605" t="s">
        <v>477</v>
      </c>
      <c r="E6" s="660" t="s">
        <v>478</v>
      </c>
      <c r="F6" s="660" t="s">
        <v>479</v>
      </c>
      <c r="G6" s="660" t="s">
        <v>480</v>
      </c>
      <c r="H6" s="750"/>
      <c r="I6" s="661" t="s">
        <v>402</v>
      </c>
      <c r="J6" s="662" t="s">
        <v>152</v>
      </c>
      <c r="K6" s="662" t="s">
        <v>151</v>
      </c>
      <c r="L6" s="663" t="s">
        <v>229</v>
      </c>
    </row>
    <row r="7" ht="5.25" customHeight="1">
      <c r="A7" s="609"/>
    </row>
    <row r="8" spans="1:12" s="654" customFormat="1" ht="10.5" customHeight="1">
      <c r="A8" s="664" t="s">
        <v>481</v>
      </c>
      <c r="B8" s="665">
        <v>50296</v>
      </c>
      <c r="C8" s="666">
        <v>43242</v>
      </c>
      <c r="D8" s="666">
        <v>7054</v>
      </c>
      <c r="E8" s="666">
        <v>14181</v>
      </c>
      <c r="F8" s="666">
        <v>13975</v>
      </c>
      <c r="G8" s="666">
        <v>15086</v>
      </c>
      <c r="H8" s="666">
        <v>57376</v>
      </c>
      <c r="I8" s="666">
        <v>55995</v>
      </c>
      <c r="J8" s="666">
        <v>43119</v>
      </c>
      <c r="K8" s="666">
        <v>3729</v>
      </c>
      <c r="L8" s="666">
        <v>9147</v>
      </c>
    </row>
    <row r="9" spans="1:12" s="654" customFormat="1" ht="10.5" customHeight="1">
      <c r="A9" s="664" t="s">
        <v>482</v>
      </c>
      <c r="B9" s="665">
        <v>44862</v>
      </c>
      <c r="C9" s="665">
        <v>38836</v>
      </c>
      <c r="D9" s="665">
        <v>6026</v>
      </c>
      <c r="E9" s="666">
        <v>12164</v>
      </c>
      <c r="F9" s="666">
        <v>10009</v>
      </c>
      <c r="G9" s="666">
        <v>16663</v>
      </c>
      <c r="H9" s="666">
        <v>53232</v>
      </c>
      <c r="I9" s="666">
        <v>52052</v>
      </c>
      <c r="J9" s="666">
        <v>41021</v>
      </c>
      <c r="K9" s="666">
        <v>3564</v>
      </c>
      <c r="L9" s="666">
        <v>7468</v>
      </c>
    </row>
    <row r="10" spans="1:12" s="654" customFormat="1" ht="10.5" customHeight="1">
      <c r="A10" s="664" t="s">
        <v>483</v>
      </c>
      <c r="B10" s="665">
        <v>41135</v>
      </c>
      <c r="C10" s="665">
        <v>35198</v>
      </c>
      <c r="D10" s="665">
        <v>5937</v>
      </c>
      <c r="E10" s="665">
        <v>9066</v>
      </c>
      <c r="F10" s="665">
        <v>9140</v>
      </c>
      <c r="G10" s="665">
        <v>16992</v>
      </c>
      <c r="H10" s="665">
        <v>50771</v>
      </c>
      <c r="I10" s="666">
        <v>49597</v>
      </c>
      <c r="J10" s="666">
        <v>39811</v>
      </c>
      <c r="K10" s="666">
        <v>3365</v>
      </c>
      <c r="L10" s="666">
        <v>6421</v>
      </c>
    </row>
    <row r="11" spans="1:12" s="654" customFormat="1" ht="10.5" customHeight="1">
      <c r="A11" s="664" t="s">
        <v>675</v>
      </c>
      <c r="B11" s="665">
        <v>37919</v>
      </c>
      <c r="C11" s="665">
        <v>31244</v>
      </c>
      <c r="D11" s="665">
        <v>6675</v>
      </c>
      <c r="E11" s="665">
        <v>8209</v>
      </c>
      <c r="F11" s="665">
        <v>7284</v>
      </c>
      <c r="G11" s="665">
        <v>15751</v>
      </c>
      <c r="H11" s="746" t="s">
        <v>676</v>
      </c>
      <c r="I11" s="665">
        <v>46888.2</v>
      </c>
      <c r="J11" s="665">
        <v>38786.78</v>
      </c>
      <c r="K11" s="665">
        <v>2826.3</v>
      </c>
      <c r="L11" s="665">
        <v>5275.12</v>
      </c>
    </row>
    <row r="12" spans="1:12" s="669" customFormat="1" ht="10.5" customHeight="1">
      <c r="A12" s="667" t="s">
        <v>677</v>
      </c>
      <c r="B12" s="668">
        <v>25108</v>
      </c>
      <c r="C12" s="668">
        <v>18480</v>
      </c>
      <c r="D12" s="668">
        <v>6628</v>
      </c>
      <c r="E12" s="668">
        <v>6076</v>
      </c>
      <c r="F12" s="668">
        <v>4441</v>
      </c>
      <c r="G12" s="668">
        <v>7963</v>
      </c>
      <c r="H12" s="745" t="s">
        <v>678</v>
      </c>
      <c r="I12" s="668">
        <v>25322</v>
      </c>
      <c r="J12" s="668">
        <v>18174</v>
      </c>
      <c r="K12" s="668">
        <v>2791</v>
      </c>
      <c r="L12" s="668">
        <v>4357</v>
      </c>
    </row>
    <row r="13" spans="1:12" s="669" customFormat="1" ht="5.25" customHeight="1">
      <c r="A13" s="670"/>
      <c r="B13" s="668"/>
      <c r="C13" s="668"/>
      <c r="D13" s="671" t="s">
        <v>484</v>
      </c>
      <c r="E13" s="668"/>
      <c r="F13" s="668"/>
      <c r="G13" s="668"/>
      <c r="H13" s="668"/>
      <c r="I13" s="665"/>
      <c r="J13" s="665"/>
      <c r="K13" s="665"/>
      <c r="L13" s="665">
        <v>0</v>
      </c>
    </row>
    <row r="14" spans="1:12" s="669" customFormat="1" ht="12" customHeight="1">
      <c r="A14" s="672" t="s">
        <v>192</v>
      </c>
      <c r="B14" s="668">
        <v>19137</v>
      </c>
      <c r="C14" s="668">
        <v>13785</v>
      </c>
      <c r="D14" s="702">
        <v>5352</v>
      </c>
      <c r="E14" s="668">
        <v>4301</v>
      </c>
      <c r="F14" s="668">
        <v>3406</v>
      </c>
      <c r="G14" s="668">
        <v>6078</v>
      </c>
      <c r="H14" s="745" t="s">
        <v>679</v>
      </c>
      <c r="I14" s="668">
        <v>19307</v>
      </c>
      <c r="J14" s="668">
        <v>13741</v>
      </c>
      <c r="K14" s="668">
        <v>2091</v>
      </c>
      <c r="L14" s="668">
        <v>3475</v>
      </c>
    </row>
    <row r="15" spans="1:12" s="669" customFormat="1" ht="12" customHeight="1">
      <c r="A15" s="672" t="s">
        <v>191</v>
      </c>
      <c r="B15" s="668">
        <v>5971</v>
      </c>
      <c r="C15" s="668">
        <v>4695</v>
      </c>
      <c r="D15" s="702">
        <v>1276</v>
      </c>
      <c r="E15" s="668">
        <v>1775</v>
      </c>
      <c r="F15" s="668">
        <v>1035</v>
      </c>
      <c r="G15" s="668">
        <v>1885</v>
      </c>
      <c r="H15" s="745" t="s">
        <v>710</v>
      </c>
      <c r="I15" s="668">
        <v>6015</v>
      </c>
      <c r="J15" s="668">
        <v>4433</v>
      </c>
      <c r="K15" s="668">
        <v>700</v>
      </c>
      <c r="L15" s="668">
        <v>882</v>
      </c>
    </row>
    <row r="16" spans="1:20" s="654" customFormat="1" ht="12" customHeight="1">
      <c r="A16" s="674" t="s">
        <v>190</v>
      </c>
      <c r="B16" s="665">
        <v>3426</v>
      </c>
      <c r="C16" s="665">
        <v>2648</v>
      </c>
      <c r="D16" s="703">
        <v>778</v>
      </c>
      <c r="E16" s="676">
        <v>914</v>
      </c>
      <c r="F16" s="676">
        <v>591</v>
      </c>
      <c r="G16" s="676">
        <v>1143</v>
      </c>
      <c r="H16" s="746" t="s">
        <v>680</v>
      </c>
      <c r="I16" s="666">
        <v>4526</v>
      </c>
      <c r="J16" s="666">
        <v>4053</v>
      </c>
      <c r="K16" s="666">
        <v>189</v>
      </c>
      <c r="L16" s="666">
        <v>284</v>
      </c>
      <c r="M16" s="676"/>
      <c r="P16" s="677"/>
      <c r="R16" s="677"/>
      <c r="T16" s="677"/>
    </row>
    <row r="17" spans="1:20" s="654" customFormat="1" ht="11.25" customHeight="1">
      <c r="A17" s="674" t="s">
        <v>189</v>
      </c>
      <c r="B17" s="665">
        <v>4737</v>
      </c>
      <c r="C17" s="665">
        <v>3676</v>
      </c>
      <c r="D17" s="703">
        <v>1061</v>
      </c>
      <c r="E17" s="676">
        <v>1405</v>
      </c>
      <c r="F17" s="676">
        <v>972</v>
      </c>
      <c r="G17" s="676">
        <v>1299</v>
      </c>
      <c r="H17" s="746" t="s">
        <v>681</v>
      </c>
      <c r="I17" s="666">
        <v>5121</v>
      </c>
      <c r="J17" s="666">
        <v>2915</v>
      </c>
      <c r="K17" s="666">
        <v>1372</v>
      </c>
      <c r="L17" s="666">
        <v>835</v>
      </c>
      <c r="P17" s="677"/>
      <c r="R17" s="677"/>
      <c r="T17" s="677"/>
    </row>
    <row r="18" spans="1:20" s="654" customFormat="1" ht="11.25" customHeight="1">
      <c r="A18" s="674" t="s">
        <v>188</v>
      </c>
      <c r="B18" s="665">
        <v>536</v>
      </c>
      <c r="C18" s="665">
        <v>248</v>
      </c>
      <c r="D18" s="675">
        <v>288</v>
      </c>
      <c r="E18" s="676">
        <v>57</v>
      </c>
      <c r="F18" s="676">
        <v>63</v>
      </c>
      <c r="G18" s="676">
        <v>128</v>
      </c>
      <c r="H18" s="746" t="s">
        <v>682</v>
      </c>
      <c r="I18" s="666">
        <v>524</v>
      </c>
      <c r="J18" s="666">
        <v>503</v>
      </c>
      <c r="K18" s="666">
        <v>15</v>
      </c>
      <c r="L18" s="666">
        <v>6</v>
      </c>
      <c r="P18" s="677"/>
      <c r="R18" s="677"/>
      <c r="T18" s="677"/>
    </row>
    <row r="19" spans="1:20" s="654" customFormat="1" ht="11.25" customHeight="1">
      <c r="A19" s="674" t="s">
        <v>187</v>
      </c>
      <c r="B19" s="665">
        <v>1038</v>
      </c>
      <c r="C19" s="665">
        <v>815</v>
      </c>
      <c r="D19" s="675">
        <v>223</v>
      </c>
      <c r="E19" s="665">
        <v>175</v>
      </c>
      <c r="F19" s="665">
        <v>247</v>
      </c>
      <c r="G19" s="665">
        <v>393</v>
      </c>
      <c r="H19" s="746" t="s">
        <v>683</v>
      </c>
      <c r="I19" s="666">
        <v>1091</v>
      </c>
      <c r="J19" s="666">
        <v>808</v>
      </c>
      <c r="K19" s="666">
        <v>40</v>
      </c>
      <c r="L19" s="666">
        <v>244</v>
      </c>
      <c r="P19" s="677"/>
      <c r="R19" s="677"/>
      <c r="T19" s="677"/>
    </row>
    <row r="20" spans="1:20" s="654" customFormat="1" ht="11.25" customHeight="1">
      <c r="A20" s="674" t="s">
        <v>186</v>
      </c>
      <c r="B20" s="665">
        <v>2933</v>
      </c>
      <c r="C20" s="665">
        <v>2301</v>
      </c>
      <c r="D20" s="675">
        <v>632</v>
      </c>
      <c r="E20" s="665">
        <v>492</v>
      </c>
      <c r="F20" s="665">
        <v>594</v>
      </c>
      <c r="G20" s="665">
        <v>1215</v>
      </c>
      <c r="H20" s="746" t="s">
        <v>684</v>
      </c>
      <c r="I20" s="666">
        <v>2707</v>
      </c>
      <c r="J20" s="666">
        <v>2050</v>
      </c>
      <c r="K20" s="666">
        <v>195</v>
      </c>
      <c r="L20" s="666">
        <v>463</v>
      </c>
      <c r="P20" s="677"/>
      <c r="R20" s="677"/>
      <c r="T20" s="677"/>
    </row>
    <row r="21" spans="1:20" s="654" customFormat="1" ht="11.25" customHeight="1">
      <c r="A21" s="674" t="s">
        <v>185</v>
      </c>
      <c r="B21" s="665">
        <v>1493</v>
      </c>
      <c r="C21" s="665">
        <v>582</v>
      </c>
      <c r="D21" s="675">
        <v>911</v>
      </c>
      <c r="E21" s="665">
        <v>161</v>
      </c>
      <c r="F21" s="665">
        <v>137</v>
      </c>
      <c r="G21" s="665">
        <v>284</v>
      </c>
      <c r="H21" s="746" t="s">
        <v>685</v>
      </c>
      <c r="I21" s="666">
        <v>502</v>
      </c>
      <c r="J21" s="666">
        <v>336</v>
      </c>
      <c r="K21" s="666">
        <v>63</v>
      </c>
      <c r="L21" s="666">
        <v>104</v>
      </c>
      <c r="P21" s="677"/>
      <c r="R21" s="677"/>
      <c r="T21" s="677"/>
    </row>
    <row r="22" spans="1:20" s="654" customFormat="1" ht="11.25" customHeight="1">
      <c r="A22" s="674" t="s">
        <v>184</v>
      </c>
      <c r="B22" s="665">
        <v>1443</v>
      </c>
      <c r="C22" s="665">
        <v>1015</v>
      </c>
      <c r="D22" s="675">
        <v>428</v>
      </c>
      <c r="E22" s="665">
        <v>344</v>
      </c>
      <c r="F22" s="665">
        <v>257</v>
      </c>
      <c r="G22" s="665">
        <v>414</v>
      </c>
      <c r="H22" s="746" t="s">
        <v>686</v>
      </c>
      <c r="I22" s="666">
        <v>1227</v>
      </c>
      <c r="J22" s="666">
        <v>484</v>
      </c>
      <c r="K22" s="666">
        <v>105</v>
      </c>
      <c r="L22" s="666">
        <v>638</v>
      </c>
      <c r="P22" s="677"/>
      <c r="R22" s="677"/>
      <c r="T22" s="677"/>
    </row>
    <row r="23" spans="1:20" s="654" customFormat="1" ht="11.25" customHeight="1">
      <c r="A23" s="674" t="s">
        <v>485</v>
      </c>
      <c r="B23" s="665">
        <v>974</v>
      </c>
      <c r="C23" s="665">
        <v>699</v>
      </c>
      <c r="D23" s="675">
        <v>275</v>
      </c>
      <c r="E23" s="665">
        <v>293</v>
      </c>
      <c r="F23" s="665">
        <v>159</v>
      </c>
      <c r="G23" s="665">
        <v>247</v>
      </c>
      <c r="H23" s="746" t="s">
        <v>687</v>
      </c>
      <c r="I23" s="666">
        <v>1483</v>
      </c>
      <c r="J23" s="666">
        <v>1234</v>
      </c>
      <c r="K23" s="666">
        <v>34</v>
      </c>
      <c r="L23" s="666">
        <v>215</v>
      </c>
      <c r="P23" s="677"/>
      <c r="R23" s="677"/>
      <c r="T23" s="677"/>
    </row>
    <row r="24" spans="1:20" s="654" customFormat="1" ht="11.25" customHeight="1">
      <c r="A24" s="674" t="s">
        <v>182</v>
      </c>
      <c r="B24" s="665">
        <v>1843</v>
      </c>
      <c r="C24" s="665">
        <v>1241</v>
      </c>
      <c r="D24" s="675">
        <v>602</v>
      </c>
      <c r="E24" s="665">
        <v>272</v>
      </c>
      <c r="F24" s="665">
        <v>264</v>
      </c>
      <c r="G24" s="665">
        <v>705</v>
      </c>
      <c r="H24" s="746" t="s">
        <v>688</v>
      </c>
      <c r="I24" s="666">
        <v>1461</v>
      </c>
      <c r="J24" s="666">
        <v>743</v>
      </c>
      <c r="K24" s="666">
        <v>60</v>
      </c>
      <c r="L24" s="666">
        <v>658</v>
      </c>
      <c r="P24" s="677"/>
      <c r="R24" s="677"/>
      <c r="T24" s="677"/>
    </row>
    <row r="25" spans="1:20" s="654" customFormat="1" ht="11.25" customHeight="1">
      <c r="A25" s="674" t="s">
        <v>486</v>
      </c>
      <c r="B25" s="665">
        <v>714</v>
      </c>
      <c r="C25" s="665">
        <v>560</v>
      </c>
      <c r="D25" s="675">
        <v>154</v>
      </c>
      <c r="E25" s="665">
        <v>188</v>
      </c>
      <c r="F25" s="665">
        <v>122</v>
      </c>
      <c r="G25" s="665">
        <v>250</v>
      </c>
      <c r="H25" s="746" t="s">
        <v>689</v>
      </c>
      <c r="I25" s="666">
        <v>664</v>
      </c>
      <c r="J25" s="666">
        <v>617</v>
      </c>
      <c r="K25" s="666">
        <v>18</v>
      </c>
      <c r="L25" s="666">
        <v>28</v>
      </c>
      <c r="P25" s="677"/>
      <c r="R25" s="677"/>
      <c r="T25" s="677"/>
    </row>
    <row r="26" spans="1:12" s="669" customFormat="1" ht="12" customHeight="1">
      <c r="A26" s="672" t="s">
        <v>180</v>
      </c>
      <c r="B26" s="668">
        <v>327</v>
      </c>
      <c r="C26" s="668">
        <v>171</v>
      </c>
      <c r="D26" s="673">
        <v>156</v>
      </c>
      <c r="E26" s="668">
        <v>35</v>
      </c>
      <c r="F26" s="668">
        <v>41</v>
      </c>
      <c r="G26" s="668">
        <v>95</v>
      </c>
      <c r="H26" s="745" t="s">
        <v>711</v>
      </c>
      <c r="I26" s="668">
        <v>150</v>
      </c>
      <c r="J26" s="668">
        <v>134</v>
      </c>
      <c r="K26" s="668">
        <v>9</v>
      </c>
      <c r="L26" s="668">
        <v>7</v>
      </c>
    </row>
    <row r="27" spans="1:20" s="654" customFormat="1" ht="11.25" customHeight="1">
      <c r="A27" s="674" t="s">
        <v>456</v>
      </c>
      <c r="B27" s="665">
        <v>327</v>
      </c>
      <c r="C27" s="665">
        <v>171</v>
      </c>
      <c r="D27" s="675">
        <v>156</v>
      </c>
      <c r="E27" s="665">
        <v>35</v>
      </c>
      <c r="F27" s="665">
        <v>41</v>
      </c>
      <c r="G27" s="665">
        <v>95</v>
      </c>
      <c r="H27" s="746" t="s">
        <v>712</v>
      </c>
      <c r="I27" s="666">
        <v>150</v>
      </c>
      <c r="J27" s="666">
        <v>134</v>
      </c>
      <c r="K27" s="666">
        <v>9</v>
      </c>
      <c r="L27" s="678">
        <v>7</v>
      </c>
      <c r="P27" s="677"/>
      <c r="R27" s="677"/>
      <c r="T27" s="677"/>
    </row>
    <row r="28" spans="1:12" s="669" customFormat="1" ht="12" customHeight="1">
      <c r="A28" s="672" t="s">
        <v>178</v>
      </c>
      <c r="B28" s="668">
        <v>904</v>
      </c>
      <c r="C28" s="668">
        <v>487</v>
      </c>
      <c r="D28" s="673">
        <v>417</v>
      </c>
      <c r="E28" s="668">
        <v>145</v>
      </c>
      <c r="F28" s="668">
        <v>124</v>
      </c>
      <c r="G28" s="668">
        <v>218</v>
      </c>
      <c r="H28" s="745" t="s">
        <v>690</v>
      </c>
      <c r="I28" s="668">
        <v>640</v>
      </c>
      <c r="J28" s="668">
        <v>575</v>
      </c>
      <c r="K28" s="668">
        <v>44</v>
      </c>
      <c r="L28" s="668">
        <v>22</v>
      </c>
    </row>
    <row r="29" spans="1:20" s="654" customFormat="1" ht="11.25" customHeight="1">
      <c r="A29" s="674" t="s">
        <v>177</v>
      </c>
      <c r="B29" s="665">
        <v>257</v>
      </c>
      <c r="C29" s="665">
        <v>93</v>
      </c>
      <c r="D29" s="675">
        <v>164</v>
      </c>
      <c r="E29" s="665">
        <v>14</v>
      </c>
      <c r="F29" s="665">
        <v>36</v>
      </c>
      <c r="G29" s="665">
        <v>43</v>
      </c>
      <c r="H29" s="746" t="s">
        <v>691</v>
      </c>
      <c r="I29" s="666">
        <v>81</v>
      </c>
      <c r="J29" s="666">
        <v>53</v>
      </c>
      <c r="K29" s="666">
        <v>17</v>
      </c>
      <c r="L29" s="666">
        <v>11</v>
      </c>
      <c r="P29" s="677"/>
      <c r="R29" s="677"/>
      <c r="T29" s="677"/>
    </row>
    <row r="30" spans="1:20" s="654" customFormat="1" ht="11.25" customHeight="1">
      <c r="A30" s="674" t="s">
        <v>176</v>
      </c>
      <c r="B30" s="665">
        <v>140</v>
      </c>
      <c r="C30" s="665">
        <v>78</v>
      </c>
      <c r="D30" s="675">
        <v>62</v>
      </c>
      <c r="E30" s="665">
        <v>27</v>
      </c>
      <c r="F30" s="665">
        <v>16</v>
      </c>
      <c r="G30" s="665">
        <v>35</v>
      </c>
      <c r="H30" s="746" t="s">
        <v>692</v>
      </c>
      <c r="I30" s="666">
        <v>71</v>
      </c>
      <c r="J30" s="666">
        <v>58</v>
      </c>
      <c r="K30" s="666">
        <v>8</v>
      </c>
      <c r="L30" s="666">
        <v>4</v>
      </c>
      <c r="P30" s="677"/>
      <c r="R30" s="677"/>
      <c r="T30" s="677"/>
    </row>
    <row r="31" spans="1:20" s="654" customFormat="1" ht="11.25" customHeight="1">
      <c r="A31" s="674" t="s">
        <v>233</v>
      </c>
      <c r="B31" s="665">
        <v>507</v>
      </c>
      <c r="C31" s="665">
        <v>316</v>
      </c>
      <c r="D31" s="675">
        <v>191</v>
      </c>
      <c r="E31" s="665">
        <v>104</v>
      </c>
      <c r="F31" s="665">
        <v>72</v>
      </c>
      <c r="G31" s="665">
        <v>140</v>
      </c>
      <c r="H31" s="746" t="s">
        <v>693</v>
      </c>
      <c r="I31" s="666">
        <v>488</v>
      </c>
      <c r="J31" s="666">
        <v>464</v>
      </c>
      <c r="K31" s="666">
        <v>18</v>
      </c>
      <c r="L31" s="678">
        <v>6</v>
      </c>
      <c r="P31" s="677"/>
      <c r="R31" s="677"/>
      <c r="T31" s="677"/>
    </row>
    <row r="32" spans="1:12" s="669" customFormat="1" ht="12" customHeight="1">
      <c r="A32" s="672" t="s">
        <v>174</v>
      </c>
      <c r="B32" s="668">
        <v>577</v>
      </c>
      <c r="C32" s="668">
        <v>480</v>
      </c>
      <c r="D32" s="673">
        <v>97</v>
      </c>
      <c r="E32" s="668">
        <v>171</v>
      </c>
      <c r="F32" s="668">
        <v>156</v>
      </c>
      <c r="G32" s="668">
        <v>153</v>
      </c>
      <c r="H32" s="745" t="s">
        <v>694</v>
      </c>
      <c r="I32" s="679">
        <v>757</v>
      </c>
      <c r="J32" s="679">
        <v>458</v>
      </c>
      <c r="K32" s="679">
        <v>228</v>
      </c>
      <c r="L32" s="679">
        <v>71</v>
      </c>
    </row>
    <row r="33" spans="1:20" s="654" customFormat="1" ht="11.25" customHeight="1">
      <c r="A33" s="674" t="s">
        <v>173</v>
      </c>
      <c r="B33" s="665">
        <v>577</v>
      </c>
      <c r="C33" s="665">
        <v>480</v>
      </c>
      <c r="D33" s="675">
        <v>97</v>
      </c>
      <c r="E33" s="665">
        <v>171</v>
      </c>
      <c r="F33" s="665">
        <v>156</v>
      </c>
      <c r="G33" s="665">
        <v>153</v>
      </c>
      <c r="H33" s="746" t="s">
        <v>694</v>
      </c>
      <c r="I33" s="666">
        <v>757</v>
      </c>
      <c r="J33" s="666">
        <v>458</v>
      </c>
      <c r="K33" s="666">
        <v>228</v>
      </c>
      <c r="L33" s="666">
        <v>71</v>
      </c>
      <c r="P33" s="677"/>
      <c r="R33" s="677"/>
      <c r="T33" s="677"/>
    </row>
    <row r="34" spans="1:12" s="669" customFormat="1" ht="12" customHeight="1">
      <c r="A34" s="672" t="s">
        <v>172</v>
      </c>
      <c r="B34" s="668">
        <v>840</v>
      </c>
      <c r="C34" s="668">
        <v>661</v>
      </c>
      <c r="D34" s="673">
        <v>179</v>
      </c>
      <c r="E34" s="668">
        <v>62</v>
      </c>
      <c r="F34" s="668">
        <v>169</v>
      </c>
      <c r="G34" s="668">
        <v>430</v>
      </c>
      <c r="H34" s="745" t="s">
        <v>695</v>
      </c>
      <c r="I34" s="668">
        <v>697</v>
      </c>
      <c r="J34" s="668">
        <v>623</v>
      </c>
      <c r="K34" s="668">
        <v>51</v>
      </c>
      <c r="L34" s="668">
        <v>24</v>
      </c>
    </row>
    <row r="35" spans="1:20" s="654" customFormat="1" ht="11.25" customHeight="1">
      <c r="A35" s="674" t="s">
        <v>171</v>
      </c>
      <c r="B35" s="665">
        <v>840</v>
      </c>
      <c r="C35" s="665">
        <v>661</v>
      </c>
      <c r="D35" s="675">
        <v>179</v>
      </c>
      <c r="E35" s="666">
        <v>62</v>
      </c>
      <c r="F35" s="665">
        <v>169</v>
      </c>
      <c r="G35" s="665">
        <v>430</v>
      </c>
      <c r="H35" s="746" t="s">
        <v>695</v>
      </c>
      <c r="I35" s="666">
        <v>697</v>
      </c>
      <c r="J35" s="666">
        <v>623</v>
      </c>
      <c r="K35" s="666">
        <v>51</v>
      </c>
      <c r="L35" s="666">
        <v>24</v>
      </c>
      <c r="P35" s="677"/>
      <c r="R35" s="677"/>
      <c r="T35" s="677"/>
    </row>
    <row r="36" spans="1:12" s="669" customFormat="1" ht="12" customHeight="1">
      <c r="A36" s="672" t="s">
        <v>170</v>
      </c>
      <c r="B36" s="668">
        <v>2318</v>
      </c>
      <c r="C36" s="668">
        <v>2160</v>
      </c>
      <c r="D36" s="673">
        <v>228</v>
      </c>
      <c r="E36" s="668">
        <v>1102</v>
      </c>
      <c r="F36" s="668">
        <v>382</v>
      </c>
      <c r="G36" s="668">
        <v>676</v>
      </c>
      <c r="H36" s="745" t="s">
        <v>696</v>
      </c>
      <c r="I36" s="668">
        <v>2702</v>
      </c>
      <c r="J36" s="668">
        <v>2375</v>
      </c>
      <c r="K36" s="668">
        <v>268</v>
      </c>
      <c r="L36" s="668">
        <v>59</v>
      </c>
    </row>
    <row r="37" spans="1:20" s="654" customFormat="1" ht="11.25" customHeight="1">
      <c r="A37" s="674" t="s">
        <v>169</v>
      </c>
      <c r="B37" s="665">
        <v>79</v>
      </c>
      <c r="C37" s="665">
        <v>63</v>
      </c>
      <c r="D37" s="675">
        <v>16</v>
      </c>
      <c r="E37" s="665">
        <v>25</v>
      </c>
      <c r="F37" s="665">
        <v>14</v>
      </c>
      <c r="G37" s="665">
        <v>24</v>
      </c>
      <c r="H37" s="746" t="s">
        <v>697</v>
      </c>
      <c r="I37" s="666">
        <v>72</v>
      </c>
      <c r="J37" s="666">
        <v>62</v>
      </c>
      <c r="K37" s="666">
        <v>4</v>
      </c>
      <c r="L37" s="666">
        <v>6</v>
      </c>
      <c r="P37" s="677"/>
      <c r="R37" s="677"/>
      <c r="T37" s="677"/>
    </row>
    <row r="38" spans="1:20" s="654" customFormat="1" ht="11.25" customHeight="1">
      <c r="A38" s="674" t="s">
        <v>168</v>
      </c>
      <c r="B38" s="665">
        <v>276</v>
      </c>
      <c r="C38" s="665">
        <v>230</v>
      </c>
      <c r="D38" s="675">
        <v>46</v>
      </c>
      <c r="E38" s="665">
        <v>108</v>
      </c>
      <c r="F38" s="665">
        <v>54</v>
      </c>
      <c r="G38" s="665">
        <v>68</v>
      </c>
      <c r="H38" s="746" t="s">
        <v>698</v>
      </c>
      <c r="I38" s="666">
        <v>278</v>
      </c>
      <c r="J38" s="666">
        <v>242</v>
      </c>
      <c r="K38" s="666">
        <v>3</v>
      </c>
      <c r="L38" s="666">
        <v>32</v>
      </c>
      <c r="P38" s="677"/>
      <c r="R38" s="677"/>
      <c r="T38" s="677"/>
    </row>
    <row r="39" spans="1:20" s="654" customFormat="1" ht="11.25" customHeight="1">
      <c r="A39" s="674" t="s">
        <v>167</v>
      </c>
      <c r="B39" s="665">
        <v>2033</v>
      </c>
      <c r="C39" s="665">
        <v>1867</v>
      </c>
      <c r="D39" s="675">
        <v>166</v>
      </c>
      <c r="E39" s="665">
        <v>969</v>
      </c>
      <c r="F39" s="665">
        <v>314</v>
      </c>
      <c r="G39" s="665">
        <v>584</v>
      </c>
      <c r="H39" s="746" t="s">
        <v>699</v>
      </c>
      <c r="I39" s="666">
        <v>2352</v>
      </c>
      <c r="J39" s="666">
        <v>2071</v>
      </c>
      <c r="K39" s="666">
        <v>260</v>
      </c>
      <c r="L39" s="666">
        <v>21</v>
      </c>
      <c r="P39" s="677"/>
      <c r="R39" s="677"/>
      <c r="T39" s="677"/>
    </row>
    <row r="40" spans="1:12" s="669" customFormat="1" ht="12" customHeight="1">
      <c r="A40" s="672" t="s">
        <v>166</v>
      </c>
      <c r="B40" s="668">
        <v>935</v>
      </c>
      <c r="C40" s="668">
        <v>736</v>
      </c>
      <c r="D40" s="673">
        <v>199</v>
      </c>
      <c r="E40" s="668">
        <v>260</v>
      </c>
      <c r="F40" s="668">
        <v>163</v>
      </c>
      <c r="G40" s="668">
        <v>313</v>
      </c>
      <c r="H40" s="745" t="s">
        <v>700</v>
      </c>
      <c r="I40" s="668">
        <v>1070</v>
      </c>
      <c r="J40" s="668">
        <v>269</v>
      </c>
      <c r="K40" s="668">
        <v>101</v>
      </c>
      <c r="L40" s="668">
        <v>700</v>
      </c>
    </row>
    <row r="41" spans="1:20" s="654" customFormat="1" ht="11.25" customHeight="1" thickBot="1">
      <c r="A41" s="680" t="s">
        <v>457</v>
      </c>
      <c r="B41" s="681">
        <v>935</v>
      </c>
      <c r="C41" s="681">
        <v>736</v>
      </c>
      <c r="D41" s="682">
        <v>199</v>
      </c>
      <c r="E41" s="681">
        <v>260</v>
      </c>
      <c r="F41" s="681">
        <v>163</v>
      </c>
      <c r="G41" s="681">
        <v>313</v>
      </c>
      <c r="H41" s="747" t="s">
        <v>700</v>
      </c>
      <c r="I41" s="683">
        <v>1070</v>
      </c>
      <c r="J41" s="683">
        <v>269</v>
      </c>
      <c r="K41" s="683">
        <v>101</v>
      </c>
      <c r="L41" s="683">
        <v>700</v>
      </c>
      <c r="P41" s="677"/>
      <c r="R41" s="677"/>
      <c r="T41" s="677"/>
    </row>
    <row r="42" s="654" customFormat="1" ht="12.75" customHeight="1">
      <c r="A42" s="600" t="s">
        <v>701</v>
      </c>
    </row>
    <row r="43" spans="1:12" ht="10.5" customHeight="1">
      <c r="A43" s="684" t="s">
        <v>487</v>
      </c>
      <c r="B43" s="684"/>
      <c r="C43" s="684"/>
      <c r="D43" s="684"/>
      <c r="E43" s="684"/>
      <c r="F43" s="684"/>
      <c r="G43" s="684"/>
      <c r="H43" s="684"/>
      <c r="I43" s="684"/>
      <c r="J43" s="684"/>
      <c r="K43" s="684"/>
      <c r="L43" s="684"/>
    </row>
    <row r="44" ht="10.5" customHeight="1">
      <c r="A44" s="654" t="s">
        <v>488</v>
      </c>
    </row>
    <row r="45" ht="10.5" customHeight="1">
      <c r="A45" s="685" t="s">
        <v>702</v>
      </c>
    </row>
    <row r="46" ht="10.5" customHeight="1">
      <c r="A46" s="685" t="s">
        <v>489</v>
      </c>
    </row>
    <row r="47" ht="10.5" customHeight="1">
      <c r="A47" s="654" t="s">
        <v>703</v>
      </c>
    </row>
    <row r="48" ht="10.5" customHeight="1">
      <c r="A48" s="654" t="s">
        <v>704</v>
      </c>
    </row>
    <row r="49" ht="10.5" customHeight="1">
      <c r="A49" s="654" t="s">
        <v>705</v>
      </c>
    </row>
    <row r="50" ht="10.5" customHeight="1">
      <c r="A50" s="654" t="s">
        <v>706</v>
      </c>
    </row>
    <row r="51" ht="10.5" customHeight="1">
      <c r="A51" s="654" t="s">
        <v>707</v>
      </c>
    </row>
    <row r="52" ht="10.5" customHeight="1">
      <c r="A52" s="654" t="s">
        <v>708</v>
      </c>
    </row>
    <row r="53" spans="1:20" s="654" customFormat="1" ht="12" customHeight="1">
      <c r="A53" s="627" t="s">
        <v>709</v>
      </c>
      <c r="B53" s="676"/>
      <c r="C53" s="676"/>
      <c r="D53" s="676"/>
      <c r="E53" s="676"/>
      <c r="F53" s="676"/>
      <c r="G53" s="676"/>
      <c r="H53" s="676"/>
      <c r="I53" s="686"/>
      <c r="J53" s="686"/>
      <c r="K53" s="686"/>
      <c r="L53" s="686"/>
      <c r="P53" s="677"/>
      <c r="R53" s="677"/>
      <c r="T53" s="677"/>
    </row>
  </sheetData>
  <sheetProtection/>
  <mergeCells count="4">
    <mergeCell ref="K4:L4"/>
    <mergeCell ref="B5:B6"/>
    <mergeCell ref="E5:G5"/>
    <mergeCell ref="H5:H6"/>
  </mergeCells>
  <printOptions/>
  <pageMargins left="0.3937007874015748" right="0.3937007874015748" top="0.5905511811023623" bottom="0.3937007874015748" header="0.393700787401574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P28"/>
  <sheetViews>
    <sheetView showGridLines="0" zoomScalePageLayoutView="0" workbookViewId="0" topLeftCell="A1">
      <pane ySplit="5" topLeftCell="A6" activePane="bottomLeft" state="frozen"/>
      <selection pane="topLeft" activeCell="H30" sqref="H30"/>
      <selection pane="bottomLeft" activeCell="G33" sqref="G33"/>
    </sheetView>
  </sheetViews>
  <sheetFormatPr defaultColWidth="7.75390625" defaultRowHeight="13.5"/>
  <cols>
    <col min="1" max="1" width="2.50390625" style="342" customWidth="1"/>
    <col min="2" max="2" width="9.375" style="342" customWidth="1"/>
    <col min="3" max="3" width="10.50390625" style="342" customWidth="1"/>
    <col min="4" max="11" width="9.375" style="342" customWidth="1"/>
    <col min="12" max="16384" width="7.75390625" style="342" customWidth="1"/>
  </cols>
  <sheetData>
    <row r="1" spans="1:11" ht="18.75" customHeight="1">
      <c r="A1" s="775" t="s">
        <v>593</v>
      </c>
      <c r="B1" s="775"/>
      <c r="C1" s="775"/>
      <c r="D1" s="775"/>
      <c r="E1" s="775"/>
      <c r="F1" s="775"/>
      <c r="G1" s="775"/>
      <c r="H1" s="775"/>
      <c r="I1" s="775"/>
      <c r="J1" s="775"/>
      <c r="K1" s="775"/>
    </row>
    <row r="2" spans="1:11" ht="11.25" customHeight="1">
      <c r="A2" s="343"/>
      <c r="B2" s="344"/>
      <c r="C2" s="344"/>
      <c r="D2" s="344"/>
      <c r="E2" s="344"/>
      <c r="F2" s="344"/>
      <c r="G2" s="344"/>
      <c r="H2" s="344"/>
      <c r="I2" s="344"/>
      <c r="J2" s="344"/>
      <c r="K2" s="345"/>
    </row>
    <row r="3" spans="1:11" ht="12.75" thickBot="1">
      <c r="A3" s="346"/>
      <c r="K3" s="347" t="s">
        <v>264</v>
      </c>
    </row>
    <row r="4" spans="1:11" ht="15" customHeight="1">
      <c r="A4" s="776" t="s">
        <v>254</v>
      </c>
      <c r="B4" s="777"/>
      <c r="C4" s="780" t="s">
        <v>265</v>
      </c>
      <c r="D4" s="349" t="s">
        <v>266</v>
      </c>
      <c r="E4" s="350"/>
      <c r="F4" s="350"/>
      <c r="G4" s="350"/>
      <c r="H4" s="350"/>
      <c r="I4" s="350"/>
      <c r="J4" s="350"/>
      <c r="K4" s="350"/>
    </row>
    <row r="5" spans="1:11" ht="26.25" customHeight="1">
      <c r="A5" s="778"/>
      <c r="B5" s="779"/>
      <c r="C5" s="781"/>
      <c r="D5" s="351" t="s">
        <v>0</v>
      </c>
      <c r="E5" s="351" t="s">
        <v>35</v>
      </c>
      <c r="F5" s="351" t="s">
        <v>267</v>
      </c>
      <c r="G5" s="352" t="s">
        <v>268</v>
      </c>
      <c r="H5" s="351" t="s">
        <v>37</v>
      </c>
      <c r="I5" s="351" t="s">
        <v>38</v>
      </c>
      <c r="J5" s="351" t="s">
        <v>269</v>
      </c>
      <c r="K5" s="353" t="s">
        <v>270</v>
      </c>
    </row>
    <row r="6" ht="3.75" customHeight="1">
      <c r="B6" s="354"/>
    </row>
    <row r="7" spans="2:11" ht="15" customHeight="1">
      <c r="B7" s="355" t="s">
        <v>595</v>
      </c>
      <c r="C7" s="357">
        <v>1255</v>
      </c>
      <c r="D7" s="357">
        <v>944</v>
      </c>
      <c r="E7" s="357">
        <v>290</v>
      </c>
      <c r="F7" s="357">
        <v>55</v>
      </c>
      <c r="G7" s="357">
        <v>33</v>
      </c>
      <c r="H7" s="357">
        <v>323</v>
      </c>
      <c r="I7" s="357">
        <v>163</v>
      </c>
      <c r="J7" s="357">
        <v>36</v>
      </c>
      <c r="K7" s="357">
        <v>30</v>
      </c>
    </row>
    <row r="8" spans="2:11" ht="15" customHeight="1">
      <c r="B8" s="131" t="s">
        <v>596</v>
      </c>
      <c r="C8" s="358">
        <v>1312</v>
      </c>
      <c r="D8" s="359">
        <v>973</v>
      </c>
      <c r="E8" s="359">
        <v>297</v>
      </c>
      <c r="F8" s="359">
        <v>72</v>
      </c>
      <c r="G8" s="359">
        <v>38</v>
      </c>
      <c r="H8" s="359">
        <v>338</v>
      </c>
      <c r="I8" s="359">
        <v>153</v>
      </c>
      <c r="J8" s="359">
        <v>32</v>
      </c>
      <c r="K8" s="359">
        <v>29</v>
      </c>
    </row>
    <row r="9" spans="2:11" ht="15" customHeight="1">
      <c r="B9" s="131" t="s">
        <v>575</v>
      </c>
      <c r="C9" s="359">
        <v>1274</v>
      </c>
      <c r="D9" s="359">
        <f>SUM(E9:K9,C18)</f>
        <v>949</v>
      </c>
      <c r="E9" s="359">
        <v>284</v>
      </c>
      <c r="F9" s="359">
        <v>59</v>
      </c>
      <c r="G9" s="359">
        <v>34</v>
      </c>
      <c r="H9" s="359">
        <v>336</v>
      </c>
      <c r="I9" s="359">
        <v>161</v>
      </c>
      <c r="J9" s="359">
        <v>31</v>
      </c>
      <c r="K9" s="359">
        <v>28</v>
      </c>
    </row>
    <row r="10" spans="2:11" ht="15" customHeight="1">
      <c r="B10" s="131" t="s">
        <v>123</v>
      </c>
      <c r="C10" s="358">
        <v>1204</v>
      </c>
      <c r="D10" s="359">
        <v>890</v>
      </c>
      <c r="E10" s="359">
        <v>239</v>
      </c>
      <c r="F10" s="359">
        <v>40</v>
      </c>
      <c r="G10" s="359">
        <v>29</v>
      </c>
      <c r="H10" s="359">
        <v>355</v>
      </c>
      <c r="I10" s="359">
        <v>155</v>
      </c>
      <c r="J10" s="359">
        <v>34</v>
      </c>
      <c r="K10" s="359">
        <v>25</v>
      </c>
    </row>
    <row r="11" spans="2:11" ht="15" customHeight="1" thickBot="1">
      <c r="B11" s="132" t="s">
        <v>527</v>
      </c>
      <c r="C11" s="729">
        <v>1243</v>
      </c>
      <c r="D11" s="730">
        <v>925</v>
      </c>
      <c r="E11" s="730">
        <v>301</v>
      </c>
      <c r="F11" s="730">
        <v>22</v>
      </c>
      <c r="G11" s="730">
        <v>25</v>
      </c>
      <c r="H11" s="730">
        <v>388</v>
      </c>
      <c r="I11" s="730">
        <v>171</v>
      </c>
      <c r="J11" s="730">
        <v>32</v>
      </c>
      <c r="K11" s="730">
        <v>25</v>
      </c>
    </row>
    <row r="12" spans="1:2" s="360" customFormat="1" ht="15" customHeight="1">
      <c r="A12" s="723"/>
      <c r="B12" s="723"/>
    </row>
    <row r="13" spans="2:16" s="361" customFormat="1" ht="6.75" customHeight="1" thickBot="1">
      <c r="B13" s="694"/>
      <c r="C13" s="362"/>
      <c r="D13" s="362"/>
      <c r="E13" s="362"/>
      <c r="F13" s="363"/>
      <c r="G13" s="362"/>
      <c r="H13" s="362"/>
      <c r="I13" s="362"/>
      <c r="J13" s="362"/>
      <c r="K13" s="362"/>
      <c r="M13" s="342"/>
      <c r="N13" s="342"/>
      <c r="O13" s="342"/>
      <c r="P13" s="342"/>
    </row>
    <row r="14" spans="1:11" ht="15" customHeight="1">
      <c r="A14" s="776" t="s">
        <v>254</v>
      </c>
      <c r="B14" s="777"/>
      <c r="C14" s="348" t="s">
        <v>272</v>
      </c>
      <c r="D14" s="349" t="s">
        <v>273</v>
      </c>
      <c r="E14" s="350"/>
      <c r="F14" s="350"/>
      <c r="G14" s="350"/>
      <c r="H14" s="350"/>
      <c r="I14" s="350"/>
      <c r="J14" s="364" t="s">
        <v>274</v>
      </c>
      <c r="K14" s="364" t="s">
        <v>275</v>
      </c>
    </row>
    <row r="15" spans="1:11" ht="26.25" customHeight="1">
      <c r="A15" s="778"/>
      <c r="B15" s="779"/>
      <c r="C15" s="365" t="s">
        <v>276</v>
      </c>
      <c r="D15" s="351" t="s">
        <v>0</v>
      </c>
      <c r="E15" s="351" t="s">
        <v>59</v>
      </c>
      <c r="F15" s="351" t="s">
        <v>277</v>
      </c>
      <c r="G15" s="351" t="s">
        <v>255</v>
      </c>
      <c r="H15" s="351" t="s">
        <v>278</v>
      </c>
      <c r="I15" s="366" t="s">
        <v>279</v>
      </c>
      <c r="J15" s="367" t="s">
        <v>58</v>
      </c>
      <c r="K15" s="367" t="s">
        <v>280</v>
      </c>
    </row>
    <row r="16" spans="2:11" ht="6.75" customHeight="1">
      <c r="B16" s="354"/>
      <c r="K16" s="368"/>
    </row>
    <row r="17" spans="2:11" ht="15" customHeight="1">
      <c r="B17" s="355" t="s">
        <v>594</v>
      </c>
      <c r="C17" s="357">
        <v>15</v>
      </c>
      <c r="D17" s="357">
        <v>300</v>
      </c>
      <c r="E17" s="357">
        <v>133</v>
      </c>
      <c r="F17" s="357">
        <v>24</v>
      </c>
      <c r="G17" s="357">
        <v>48</v>
      </c>
      <c r="H17" s="357">
        <v>93</v>
      </c>
      <c r="I17" s="357">
        <v>2</v>
      </c>
      <c r="J17" s="357">
        <v>11</v>
      </c>
      <c r="K17" s="357">
        <v>529</v>
      </c>
    </row>
    <row r="18" spans="2:11" ht="15" customHeight="1">
      <c r="B18" s="131" t="s">
        <v>271</v>
      </c>
      <c r="C18" s="358">
        <v>16</v>
      </c>
      <c r="D18" s="359">
        <v>329</v>
      </c>
      <c r="E18" s="359">
        <v>161</v>
      </c>
      <c r="F18" s="359">
        <v>25</v>
      </c>
      <c r="G18" s="359">
        <v>46</v>
      </c>
      <c r="H18" s="359">
        <v>95</v>
      </c>
      <c r="I18" s="359">
        <v>1</v>
      </c>
      <c r="J18" s="359">
        <v>10</v>
      </c>
      <c r="K18" s="359">
        <v>488</v>
      </c>
    </row>
    <row r="19" spans="2:11" ht="15" customHeight="1">
      <c r="B19" s="131" t="s">
        <v>121</v>
      </c>
      <c r="C19" s="359">
        <v>14</v>
      </c>
      <c r="D19" s="359">
        <f>SUM(E19:I19)</f>
        <v>321</v>
      </c>
      <c r="E19" s="359">
        <v>156</v>
      </c>
      <c r="F19" s="359">
        <v>24</v>
      </c>
      <c r="G19" s="359">
        <v>45</v>
      </c>
      <c r="H19" s="359">
        <v>95</v>
      </c>
      <c r="I19" s="359">
        <v>1</v>
      </c>
      <c r="J19" s="359">
        <v>7</v>
      </c>
      <c r="K19" s="359">
        <v>478</v>
      </c>
    </row>
    <row r="20" spans="1:11" ht="15" customHeight="1">
      <c r="A20" s="368"/>
      <c r="B20" s="131" t="s">
        <v>576</v>
      </c>
      <c r="C20" s="358">
        <v>14</v>
      </c>
      <c r="D20" s="359">
        <v>305</v>
      </c>
      <c r="E20" s="359">
        <v>131</v>
      </c>
      <c r="F20" s="359">
        <v>22</v>
      </c>
      <c r="G20" s="359">
        <v>50</v>
      </c>
      <c r="H20" s="359">
        <v>100</v>
      </c>
      <c r="I20" s="359">
        <v>1</v>
      </c>
      <c r="J20" s="359">
        <v>9</v>
      </c>
      <c r="K20" s="359" t="s">
        <v>660</v>
      </c>
    </row>
    <row r="21" spans="1:11" ht="15" customHeight="1" thickBot="1">
      <c r="A21" s="724"/>
      <c r="B21" s="180" t="s">
        <v>527</v>
      </c>
      <c r="C21" s="695">
        <v>13</v>
      </c>
      <c r="D21" s="695">
        <v>309</v>
      </c>
      <c r="E21" s="695">
        <v>137</v>
      </c>
      <c r="F21" s="695">
        <v>21</v>
      </c>
      <c r="G21" s="695">
        <v>51</v>
      </c>
      <c r="H21" s="695">
        <v>100</v>
      </c>
      <c r="I21" s="695">
        <v>1</v>
      </c>
      <c r="J21" s="695">
        <v>8</v>
      </c>
      <c r="K21" s="695">
        <v>497</v>
      </c>
    </row>
    <row r="22" spans="1:2" ht="12.75" customHeight="1">
      <c r="A22" s="507" t="s">
        <v>597</v>
      </c>
      <c r="B22" s="507"/>
    </row>
    <row r="23" ht="12">
      <c r="A23" s="346" t="s">
        <v>281</v>
      </c>
    </row>
    <row r="24" ht="12" customHeight="1">
      <c r="A24" s="346" t="s">
        <v>282</v>
      </c>
    </row>
    <row r="25" ht="12" customHeight="1">
      <c r="A25" s="346" t="s">
        <v>598</v>
      </c>
    </row>
    <row r="26" spans="1:12" ht="12" customHeight="1">
      <c r="A26" s="371" t="s">
        <v>599</v>
      </c>
      <c r="L26" s="507"/>
    </row>
    <row r="27" spans="1:14" ht="12" customHeight="1">
      <c r="A27" s="371"/>
      <c r="K27" s="369"/>
      <c r="L27" s="370"/>
      <c r="M27" s="370"/>
      <c r="N27" s="370"/>
    </row>
    <row r="28" spans="1:14" ht="12" customHeight="1">
      <c r="A28" s="371"/>
      <c r="B28" s="369"/>
      <c r="C28" s="369"/>
      <c r="D28" s="369"/>
      <c r="E28" s="369"/>
      <c r="F28" s="369"/>
      <c r="G28" s="369"/>
      <c r="H28" s="369"/>
      <c r="I28" s="369"/>
      <c r="J28" s="369"/>
      <c r="K28" s="369"/>
      <c r="L28" s="370"/>
      <c r="M28" s="370"/>
      <c r="N28" s="370"/>
    </row>
  </sheetData>
  <sheetProtection/>
  <mergeCells count="4">
    <mergeCell ref="A1:K1"/>
    <mergeCell ref="A4:B5"/>
    <mergeCell ref="C4:C5"/>
    <mergeCell ref="A14:B15"/>
  </mergeCells>
  <printOptions/>
  <pageMargins left="0.3937007874015748" right="0.3937007874015748" top="0.5905511811023623" bottom="0" header="0.3937007874015748"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1:W24"/>
  <sheetViews>
    <sheetView showGridLines="0" zoomScalePageLayoutView="0" workbookViewId="0" topLeftCell="I1">
      <selection activeCell="I31" sqref="I31"/>
    </sheetView>
  </sheetViews>
  <sheetFormatPr defaultColWidth="9.00390625" defaultRowHeight="13.5"/>
  <cols>
    <col min="1" max="1" width="1.75390625" style="398" customWidth="1"/>
    <col min="2" max="2" width="12.125" style="398" customWidth="1"/>
    <col min="3" max="11" width="9.25390625" style="398" customWidth="1"/>
    <col min="12" max="13" width="12.75390625" style="398" customWidth="1"/>
    <col min="14" max="15" width="12.875" style="398" customWidth="1"/>
    <col min="16" max="18" width="13.125" style="398" customWidth="1"/>
    <col min="19" max="19" width="6.625" style="398" customWidth="1"/>
    <col min="20" max="21" width="12.125" style="398" customWidth="1"/>
    <col min="22" max="22" width="4.50390625" style="398" customWidth="1"/>
    <col min="23" max="16384" width="9.00390625" style="398" customWidth="1"/>
  </cols>
  <sheetData>
    <row r="1" spans="2:19" s="372" customFormat="1" ht="18.75" customHeight="1">
      <c r="B1" s="373"/>
      <c r="C1" s="374"/>
      <c r="D1" s="374"/>
      <c r="E1" s="375"/>
      <c r="F1" s="375"/>
      <c r="G1" s="375"/>
      <c r="H1" s="375"/>
      <c r="I1" s="375" t="s">
        <v>283</v>
      </c>
      <c r="J1" s="375"/>
      <c r="K1" s="376"/>
      <c r="L1" s="376" t="s">
        <v>600</v>
      </c>
      <c r="M1" s="376"/>
      <c r="N1" s="376"/>
      <c r="O1" s="376"/>
      <c r="P1" s="374"/>
      <c r="Q1" s="374"/>
      <c r="R1" s="374"/>
      <c r="S1" s="377"/>
    </row>
    <row r="2" spans="2:19" s="372" customFormat="1" ht="18.75" customHeight="1">
      <c r="B2" s="373"/>
      <c r="C2" s="374"/>
      <c r="D2" s="374"/>
      <c r="E2" s="375"/>
      <c r="F2" s="375"/>
      <c r="G2" s="376"/>
      <c r="H2" s="375"/>
      <c r="I2" s="375"/>
      <c r="J2" s="375"/>
      <c r="K2" s="376"/>
      <c r="L2" s="376"/>
      <c r="M2" s="376"/>
      <c r="N2" s="376"/>
      <c r="O2" s="376"/>
      <c r="P2" s="374"/>
      <c r="Q2" s="374"/>
      <c r="R2" s="374"/>
      <c r="S2" s="377"/>
    </row>
    <row r="3" spans="3:19" s="378" customFormat="1" ht="12.75" customHeight="1" thickBot="1">
      <c r="C3" s="379"/>
      <c r="D3" s="379"/>
      <c r="E3" s="379"/>
      <c r="F3" s="380"/>
      <c r="G3" s="381"/>
      <c r="H3" s="381"/>
      <c r="I3" s="379"/>
      <c r="J3" s="382"/>
      <c r="K3" s="383"/>
      <c r="L3" s="381"/>
      <c r="M3" s="381"/>
      <c r="N3" s="381"/>
      <c r="O3" s="381"/>
      <c r="P3" s="381"/>
      <c r="Q3" s="381"/>
      <c r="R3" s="798" t="s">
        <v>284</v>
      </c>
      <c r="S3" s="798"/>
    </row>
    <row r="4" spans="1:19" s="385" customFormat="1" ht="18.75" customHeight="1">
      <c r="A4" s="799" t="s">
        <v>285</v>
      </c>
      <c r="B4" s="800"/>
      <c r="C4" s="801" t="s">
        <v>286</v>
      </c>
      <c r="D4" s="802"/>
      <c r="E4" s="803"/>
      <c r="F4" s="801" t="s">
        <v>287</v>
      </c>
      <c r="G4" s="802"/>
      <c r="H4" s="803"/>
      <c r="I4" s="807" t="s">
        <v>288</v>
      </c>
      <c r="J4" s="808"/>
      <c r="K4" s="808"/>
      <c r="L4" s="809" t="s">
        <v>289</v>
      </c>
      <c r="M4" s="792" t="s">
        <v>290</v>
      </c>
      <c r="N4" s="792" t="s">
        <v>291</v>
      </c>
      <c r="O4" s="795" t="s">
        <v>292</v>
      </c>
      <c r="P4" s="782" t="s">
        <v>293</v>
      </c>
      <c r="Q4" s="783"/>
      <c r="R4" s="784"/>
      <c r="S4" s="816" t="s">
        <v>294</v>
      </c>
    </row>
    <row r="5" spans="1:19" s="385" customFormat="1" ht="3" customHeight="1">
      <c r="A5" s="386"/>
      <c r="B5" s="387"/>
      <c r="C5" s="804"/>
      <c r="D5" s="805"/>
      <c r="E5" s="806"/>
      <c r="F5" s="804"/>
      <c r="G5" s="805"/>
      <c r="H5" s="806"/>
      <c r="I5" s="804"/>
      <c r="J5" s="805"/>
      <c r="K5" s="805"/>
      <c r="L5" s="810"/>
      <c r="M5" s="793"/>
      <c r="N5" s="793"/>
      <c r="O5" s="796"/>
      <c r="P5" s="818" t="s">
        <v>295</v>
      </c>
      <c r="Q5" s="791" t="s">
        <v>601</v>
      </c>
      <c r="R5" s="786" t="s">
        <v>602</v>
      </c>
      <c r="S5" s="817"/>
    </row>
    <row r="6" spans="1:19" s="385" customFormat="1" ht="3" customHeight="1">
      <c r="A6" s="386"/>
      <c r="B6" s="387"/>
      <c r="C6" s="785" t="s">
        <v>298</v>
      </c>
      <c r="D6" s="785" t="s">
        <v>299</v>
      </c>
      <c r="E6" s="785" t="s">
        <v>300</v>
      </c>
      <c r="F6" s="785" t="s">
        <v>301</v>
      </c>
      <c r="G6" s="785" t="s">
        <v>302</v>
      </c>
      <c r="H6" s="785" t="s">
        <v>303</v>
      </c>
      <c r="I6" s="785" t="s">
        <v>301</v>
      </c>
      <c r="J6" s="785" t="s">
        <v>302</v>
      </c>
      <c r="K6" s="788" t="s">
        <v>303</v>
      </c>
      <c r="L6" s="810"/>
      <c r="M6" s="793"/>
      <c r="N6" s="793"/>
      <c r="O6" s="796"/>
      <c r="P6" s="795"/>
      <c r="Q6" s="786"/>
      <c r="R6" s="786"/>
      <c r="S6" s="817"/>
    </row>
    <row r="7" spans="1:19" s="385" customFormat="1" ht="12" customHeight="1">
      <c r="A7" s="812" t="s">
        <v>304</v>
      </c>
      <c r="B7" s="813"/>
      <c r="C7" s="786"/>
      <c r="D7" s="786"/>
      <c r="E7" s="786"/>
      <c r="F7" s="786"/>
      <c r="G7" s="786"/>
      <c r="H7" s="786"/>
      <c r="I7" s="786"/>
      <c r="J7" s="786"/>
      <c r="K7" s="789"/>
      <c r="L7" s="810"/>
      <c r="M7" s="793"/>
      <c r="N7" s="793"/>
      <c r="O7" s="796"/>
      <c r="P7" s="795"/>
      <c r="Q7" s="786"/>
      <c r="R7" s="786"/>
      <c r="S7" s="817"/>
    </row>
    <row r="8" spans="1:19" s="385" customFormat="1" ht="21.75" customHeight="1">
      <c r="A8" s="814"/>
      <c r="B8" s="815"/>
      <c r="C8" s="787"/>
      <c r="D8" s="787"/>
      <c r="E8" s="787"/>
      <c r="F8" s="787"/>
      <c r="G8" s="787"/>
      <c r="H8" s="787"/>
      <c r="I8" s="787"/>
      <c r="J8" s="787"/>
      <c r="K8" s="790"/>
      <c r="L8" s="811"/>
      <c r="M8" s="794"/>
      <c r="N8" s="794"/>
      <c r="O8" s="797"/>
      <c r="P8" s="819"/>
      <c r="Q8" s="787"/>
      <c r="R8" s="787"/>
      <c r="S8" s="804"/>
    </row>
    <row r="9" spans="1:23" ht="19.5" customHeight="1">
      <c r="A9" s="389" t="s">
        <v>305</v>
      </c>
      <c r="B9" s="389"/>
      <c r="C9" s="390"/>
      <c r="D9" s="391"/>
      <c r="E9" s="391"/>
      <c r="F9" s="390"/>
      <c r="G9" s="391"/>
      <c r="H9" s="391"/>
      <c r="I9" s="390"/>
      <c r="J9" s="391"/>
      <c r="K9" s="391"/>
      <c r="L9" s="391"/>
      <c r="M9" s="390"/>
      <c r="N9" s="391"/>
      <c r="O9" s="390"/>
      <c r="P9" s="392"/>
      <c r="Q9" s="393"/>
      <c r="R9" s="393"/>
      <c r="S9" s="394"/>
      <c r="T9" s="395"/>
      <c r="U9" s="396"/>
      <c r="V9" s="395"/>
      <c r="W9" s="397"/>
    </row>
    <row r="10" spans="2:23" s="399" customFormat="1" ht="19.5" customHeight="1">
      <c r="B10" s="400" t="s">
        <v>603</v>
      </c>
      <c r="C10" s="401">
        <v>3232</v>
      </c>
      <c r="D10" s="402">
        <v>2084</v>
      </c>
      <c r="E10" s="402">
        <v>1148</v>
      </c>
      <c r="F10" s="401">
        <v>9</v>
      </c>
      <c r="G10" s="402">
        <v>5</v>
      </c>
      <c r="H10" s="402">
        <v>4</v>
      </c>
      <c r="I10" s="401">
        <v>3079</v>
      </c>
      <c r="J10" s="402">
        <v>489</v>
      </c>
      <c r="K10" s="402">
        <v>2590</v>
      </c>
      <c r="L10" s="402">
        <v>1143</v>
      </c>
      <c r="M10" s="401">
        <v>4885</v>
      </c>
      <c r="N10" s="402">
        <v>815</v>
      </c>
      <c r="O10" s="401">
        <v>4070</v>
      </c>
      <c r="P10" s="403">
        <v>1867</v>
      </c>
      <c r="Q10" s="403">
        <v>1948</v>
      </c>
      <c r="R10" s="731" t="s">
        <v>651</v>
      </c>
      <c r="S10" s="405" t="s">
        <v>306</v>
      </c>
      <c r="T10" s="406"/>
      <c r="U10" s="407"/>
      <c r="V10" s="406"/>
      <c r="W10" s="408"/>
    </row>
    <row r="11" spans="2:23" ht="15" customHeight="1">
      <c r="B11" s="409"/>
      <c r="C11" s="390"/>
      <c r="D11" s="391"/>
      <c r="E11" s="391"/>
      <c r="F11" s="390"/>
      <c r="G11" s="391"/>
      <c r="H11" s="391"/>
      <c r="I11" s="390"/>
      <c r="J11" s="391"/>
      <c r="K11" s="391"/>
      <c r="L11" s="391"/>
      <c r="M11" s="390"/>
      <c r="N11" s="391"/>
      <c r="O11" s="390"/>
      <c r="P11" s="392"/>
      <c r="Q11" s="392"/>
      <c r="R11" s="393"/>
      <c r="S11" s="405"/>
      <c r="T11" s="395"/>
      <c r="U11" s="396"/>
      <c r="V11" s="395"/>
      <c r="W11" s="397"/>
    </row>
    <row r="12" spans="1:23" ht="19.5" customHeight="1">
      <c r="A12" s="389" t="s">
        <v>307</v>
      </c>
      <c r="B12" s="389"/>
      <c r="C12" s="390"/>
      <c r="D12" s="391"/>
      <c r="E12" s="391"/>
      <c r="F12" s="410"/>
      <c r="G12" s="411"/>
      <c r="H12" s="411"/>
      <c r="I12" s="390"/>
      <c r="J12" s="391"/>
      <c r="K12" s="391"/>
      <c r="L12" s="391"/>
      <c r="M12" s="390"/>
      <c r="N12" s="391"/>
      <c r="O12" s="390"/>
      <c r="P12" s="392"/>
      <c r="Q12" s="392"/>
      <c r="R12" s="393"/>
      <c r="S12" s="405"/>
      <c r="T12" s="395"/>
      <c r="U12" s="396"/>
      <c r="V12" s="395"/>
      <c r="W12" s="397"/>
    </row>
    <row r="13" spans="2:23" s="399" customFormat="1" ht="19.5" customHeight="1">
      <c r="B13" s="400" t="s">
        <v>603</v>
      </c>
      <c r="C13" s="401">
        <v>14993</v>
      </c>
      <c r="D13" s="402">
        <v>7867</v>
      </c>
      <c r="E13" s="402">
        <v>7126</v>
      </c>
      <c r="F13" s="412" t="s">
        <v>308</v>
      </c>
      <c r="G13" s="412" t="s">
        <v>308</v>
      </c>
      <c r="H13" s="412" t="s">
        <v>308</v>
      </c>
      <c r="I13" s="413">
        <v>386</v>
      </c>
      <c r="J13" s="412" t="s">
        <v>308</v>
      </c>
      <c r="K13" s="402">
        <v>386</v>
      </c>
      <c r="L13" s="402">
        <v>1274</v>
      </c>
      <c r="M13" s="401">
        <v>8786</v>
      </c>
      <c r="N13" s="402">
        <v>1392</v>
      </c>
      <c r="O13" s="401">
        <v>7394</v>
      </c>
      <c r="P13" s="403">
        <v>12908</v>
      </c>
      <c r="Q13" s="403">
        <v>7607</v>
      </c>
      <c r="R13" s="731">
        <v>5301</v>
      </c>
      <c r="S13" s="405" t="s">
        <v>307</v>
      </c>
      <c r="T13" s="406"/>
      <c r="U13" s="407"/>
      <c r="V13" s="406"/>
      <c r="W13" s="408"/>
    </row>
    <row r="14" spans="2:23" ht="15" customHeight="1">
      <c r="B14" s="409"/>
      <c r="C14" s="390"/>
      <c r="D14" s="391"/>
      <c r="E14" s="391"/>
      <c r="F14" s="412"/>
      <c r="G14" s="412"/>
      <c r="H14" s="412"/>
      <c r="I14" s="390"/>
      <c r="J14" s="391"/>
      <c r="K14" s="391"/>
      <c r="L14" s="391"/>
      <c r="M14" s="390"/>
      <c r="N14" s="391"/>
      <c r="O14" s="390"/>
      <c r="P14" s="392"/>
      <c r="Q14" s="392"/>
      <c r="R14" s="393"/>
      <c r="S14" s="405"/>
      <c r="T14" s="395"/>
      <c r="U14" s="396"/>
      <c r="V14" s="395"/>
      <c r="W14" s="397"/>
    </row>
    <row r="15" spans="1:23" ht="19.5" customHeight="1">
      <c r="A15" s="389" t="s">
        <v>309</v>
      </c>
      <c r="B15" s="389"/>
      <c r="C15" s="390"/>
      <c r="D15" s="391"/>
      <c r="E15" s="391"/>
      <c r="F15" s="412"/>
      <c r="G15" s="412"/>
      <c r="H15" s="412"/>
      <c r="I15" s="390"/>
      <c r="J15" s="391"/>
      <c r="K15" s="391"/>
      <c r="L15" s="391"/>
      <c r="M15" s="390"/>
      <c r="N15" s="391"/>
      <c r="O15" s="390"/>
      <c r="P15" s="392"/>
      <c r="Q15" s="392"/>
      <c r="R15" s="393"/>
      <c r="S15" s="405"/>
      <c r="T15" s="395"/>
      <c r="U15" s="396"/>
      <c r="V15" s="395"/>
      <c r="W15" s="397"/>
    </row>
    <row r="16" spans="2:23" s="399" customFormat="1" ht="19.5" customHeight="1">
      <c r="B16" s="400" t="s">
        <v>603</v>
      </c>
      <c r="C16" s="401">
        <v>8531</v>
      </c>
      <c r="D16" s="402">
        <v>7182</v>
      </c>
      <c r="E16" s="402">
        <v>1349</v>
      </c>
      <c r="F16" s="412" t="s">
        <v>308</v>
      </c>
      <c r="G16" s="412" t="s">
        <v>308</v>
      </c>
      <c r="H16" s="412" t="s">
        <v>308</v>
      </c>
      <c r="I16" s="401">
        <v>784</v>
      </c>
      <c r="J16" s="402">
        <v>36</v>
      </c>
      <c r="K16" s="402">
        <v>748</v>
      </c>
      <c r="L16" s="402">
        <v>1893</v>
      </c>
      <c r="M16" s="401">
        <v>3990</v>
      </c>
      <c r="N16" s="402">
        <v>660</v>
      </c>
      <c r="O16" s="401">
        <v>3330</v>
      </c>
      <c r="P16" s="403">
        <v>8189</v>
      </c>
      <c r="Q16" s="403">
        <v>7151</v>
      </c>
      <c r="R16" s="404">
        <v>1038</v>
      </c>
      <c r="S16" s="405" t="s">
        <v>310</v>
      </c>
      <c r="T16" s="406"/>
      <c r="U16" s="407"/>
      <c r="V16" s="406"/>
      <c r="W16" s="408"/>
    </row>
    <row r="17" spans="2:23" ht="15" customHeight="1">
      <c r="B17" s="409"/>
      <c r="C17" s="401"/>
      <c r="D17" s="402"/>
      <c r="E17" s="402"/>
      <c r="F17" s="413"/>
      <c r="G17" s="414"/>
      <c r="H17" s="414"/>
      <c r="I17" s="401"/>
      <c r="J17" s="402"/>
      <c r="K17" s="402"/>
      <c r="L17" s="402"/>
      <c r="M17" s="401"/>
      <c r="N17" s="402"/>
      <c r="O17" s="401"/>
      <c r="P17" s="403"/>
      <c r="Q17" s="403"/>
      <c r="R17" s="404"/>
      <c r="S17" s="405"/>
      <c r="T17" s="395"/>
      <c r="U17" s="396"/>
      <c r="V17" s="395"/>
      <c r="W17" s="397"/>
    </row>
    <row r="18" spans="1:23" ht="19.5" customHeight="1">
      <c r="A18" s="389" t="s">
        <v>311</v>
      </c>
      <c r="B18" s="389"/>
      <c r="C18" s="390"/>
      <c r="D18" s="391"/>
      <c r="E18" s="391"/>
      <c r="F18" s="410"/>
      <c r="G18" s="411"/>
      <c r="H18" s="411"/>
      <c r="I18" s="390"/>
      <c r="J18" s="391"/>
      <c r="K18" s="391"/>
      <c r="L18" s="391"/>
      <c r="M18" s="390"/>
      <c r="N18" s="391"/>
      <c r="O18" s="390"/>
      <c r="P18" s="392"/>
      <c r="Q18" s="392"/>
      <c r="R18" s="393"/>
      <c r="S18" s="405"/>
      <c r="T18" s="395"/>
      <c r="U18" s="396"/>
      <c r="V18" s="395"/>
      <c r="W18" s="397"/>
    </row>
    <row r="19" spans="2:19" s="415" customFormat="1" ht="19.5" customHeight="1">
      <c r="B19" s="400" t="s">
        <v>603</v>
      </c>
      <c r="C19" s="401">
        <v>100108</v>
      </c>
      <c r="D19" s="401">
        <v>97776</v>
      </c>
      <c r="E19" s="416">
        <v>2332</v>
      </c>
      <c r="F19" s="412" t="s">
        <v>308</v>
      </c>
      <c r="G19" s="412" t="s">
        <v>308</v>
      </c>
      <c r="H19" s="412" t="s">
        <v>308</v>
      </c>
      <c r="I19" s="401">
        <v>1353</v>
      </c>
      <c r="J19" s="402">
        <v>574</v>
      </c>
      <c r="K19" s="401">
        <v>779</v>
      </c>
      <c r="L19" s="401">
        <v>106</v>
      </c>
      <c r="M19" s="416">
        <v>3217</v>
      </c>
      <c r="N19" s="401">
        <v>644</v>
      </c>
      <c r="O19" s="416">
        <v>2573</v>
      </c>
      <c r="P19" s="401">
        <v>93459</v>
      </c>
      <c r="Q19" s="401">
        <v>95092</v>
      </c>
      <c r="R19" s="732" t="s">
        <v>652</v>
      </c>
      <c r="S19" s="405" t="s">
        <v>312</v>
      </c>
    </row>
    <row r="20" spans="1:19" ht="1.5" customHeight="1" thickBot="1">
      <c r="A20" s="417"/>
      <c r="B20" s="418"/>
      <c r="C20" s="419"/>
      <c r="D20" s="419"/>
      <c r="E20" s="419"/>
      <c r="F20" s="419"/>
      <c r="G20" s="420"/>
      <c r="H20" s="419"/>
      <c r="I20" s="420"/>
      <c r="J20" s="420"/>
      <c r="K20" s="419"/>
      <c r="L20" s="420"/>
      <c r="M20" s="420"/>
      <c r="N20" s="420"/>
      <c r="O20" s="420"/>
      <c r="P20" s="417"/>
      <c r="Q20" s="421"/>
      <c r="R20" s="421"/>
      <c r="S20" s="422"/>
    </row>
    <row r="21" spans="1:2" ht="13.5">
      <c r="A21" s="423" t="s">
        <v>604</v>
      </c>
      <c r="B21" s="423"/>
    </row>
    <row r="22" spans="1:12" ht="10.5" customHeight="1">
      <c r="A22" s="424" t="s">
        <v>313</v>
      </c>
      <c r="B22" s="424"/>
      <c r="C22" s="425"/>
      <c r="D22" s="425"/>
      <c r="L22" s="426" t="s">
        <v>314</v>
      </c>
    </row>
    <row r="23" spans="1:18" ht="10.5" customHeight="1">
      <c r="A23" s="426" t="s">
        <v>605</v>
      </c>
      <c r="B23" s="427"/>
      <c r="C23" s="428"/>
      <c r="D23" s="428"/>
      <c r="F23" s="429"/>
      <c r="G23" s="429"/>
      <c r="H23" s="429"/>
      <c r="I23" s="429"/>
      <c r="J23" s="429"/>
      <c r="K23" s="429"/>
      <c r="L23" s="430" t="s">
        <v>315</v>
      </c>
      <c r="M23" s="429"/>
      <c r="N23" s="429"/>
      <c r="O23" s="429"/>
      <c r="P23" s="429"/>
      <c r="Q23" s="429"/>
      <c r="R23" s="429"/>
    </row>
    <row r="24" spans="2:12" ht="10.5" customHeight="1">
      <c r="B24" s="427"/>
      <c r="C24" s="428"/>
      <c r="D24" s="428"/>
      <c r="E24" s="431"/>
      <c r="L24" s="431" t="s">
        <v>316</v>
      </c>
    </row>
    <row r="25" ht="10.5" customHeight="1"/>
  </sheetData>
  <sheetProtection/>
  <mergeCells count="24">
    <mergeCell ref="R3:S3"/>
    <mergeCell ref="A4:B4"/>
    <mergeCell ref="C4:E5"/>
    <mergeCell ref="F4:H5"/>
    <mergeCell ref="I4:K5"/>
    <mergeCell ref="L4:L8"/>
    <mergeCell ref="A7:B8"/>
    <mergeCell ref="S4:S8"/>
    <mergeCell ref="P5:P8"/>
    <mergeCell ref="C6:C8"/>
    <mergeCell ref="D6:D8"/>
    <mergeCell ref="E6:E8"/>
    <mergeCell ref="F6:F8"/>
    <mergeCell ref="G6:G8"/>
    <mergeCell ref="M4:M8"/>
    <mergeCell ref="H6:H8"/>
    <mergeCell ref="P4:R4"/>
    <mergeCell ref="I6:I8"/>
    <mergeCell ref="J6:J8"/>
    <mergeCell ref="K6:K8"/>
    <mergeCell ref="Q5:Q8"/>
    <mergeCell ref="R5:R8"/>
    <mergeCell ref="N4:N8"/>
    <mergeCell ref="O4:O8"/>
  </mergeCells>
  <printOptions/>
  <pageMargins left="0.3937007874015748" right="0.3937007874015748" top="0.5905511811023623" bottom="0.3937007874015748" header="0.5118110236220472" footer="0.1968503937007874"/>
  <pageSetup firstPageNumber="138" useFirstPageNumber="1" horizontalDpi="600" verticalDpi="600" orientation="landscape" pageOrder="overThenDown" paperSize="8" r:id="rId2"/>
  <colBreaks count="1" manualBreakCount="1">
    <brk id="19" max="65535" man="1"/>
  </colBreaks>
  <drawing r:id="rId1"/>
</worksheet>
</file>

<file path=xl/worksheets/sheet12.xml><?xml version="1.0" encoding="utf-8"?>
<worksheet xmlns="http://schemas.openxmlformats.org/spreadsheetml/2006/main" xmlns:r="http://schemas.openxmlformats.org/officeDocument/2006/relationships">
  <sheetPr>
    <tabColor rgb="FFFFC000"/>
  </sheetPr>
  <dimension ref="A1:U15"/>
  <sheetViews>
    <sheetView showGridLines="0" zoomScalePageLayoutView="0" workbookViewId="0" topLeftCell="D1">
      <selection activeCell="T12" sqref="T12"/>
    </sheetView>
  </sheetViews>
  <sheetFormatPr defaultColWidth="9.00390625" defaultRowHeight="13.5"/>
  <cols>
    <col min="1" max="1" width="1.75390625" style="398" customWidth="1"/>
    <col min="2" max="2" width="12.125" style="398" customWidth="1"/>
    <col min="3" max="11" width="9.25390625" style="398" customWidth="1"/>
    <col min="12" max="13" width="11.25390625" style="398" customWidth="1"/>
    <col min="14" max="14" width="11.125" style="398" customWidth="1"/>
    <col min="15" max="16" width="11.25390625" style="398" customWidth="1"/>
    <col min="17" max="18" width="11.625" style="398" customWidth="1"/>
    <col min="19" max="19" width="11.125" style="398" customWidth="1"/>
    <col min="20" max="20" width="6.625" style="398" customWidth="1"/>
    <col min="21" max="22" width="12.125" style="398" customWidth="1"/>
    <col min="23" max="23" width="4.50390625" style="398" customWidth="1"/>
    <col min="24" max="16384" width="9.00390625" style="398" customWidth="1"/>
  </cols>
  <sheetData>
    <row r="1" spans="2:20" s="372" customFormat="1" ht="18.75" customHeight="1">
      <c r="B1" s="373"/>
      <c r="C1" s="374"/>
      <c r="D1" s="374"/>
      <c r="E1" s="375"/>
      <c r="F1" s="375"/>
      <c r="G1" s="376"/>
      <c r="H1" s="375"/>
      <c r="I1" s="375" t="s">
        <v>317</v>
      </c>
      <c r="J1" s="375"/>
      <c r="K1" s="376"/>
      <c r="L1" s="376" t="s">
        <v>606</v>
      </c>
      <c r="M1" s="376"/>
      <c r="N1" s="376"/>
      <c r="O1" s="376"/>
      <c r="P1" s="376"/>
      <c r="Q1" s="374"/>
      <c r="R1" s="374"/>
      <c r="S1" s="374"/>
      <c r="T1" s="377"/>
    </row>
    <row r="2" spans="2:20" s="372" customFormat="1" ht="18.75" customHeight="1">
      <c r="B2" s="373"/>
      <c r="C2" s="374"/>
      <c r="D2" s="374"/>
      <c r="E2" s="375"/>
      <c r="F2" s="375"/>
      <c r="G2" s="376"/>
      <c r="H2" s="375"/>
      <c r="I2" s="375"/>
      <c r="J2" s="375"/>
      <c r="K2" s="376"/>
      <c r="L2" s="376"/>
      <c r="M2" s="376"/>
      <c r="N2" s="376"/>
      <c r="O2" s="376"/>
      <c r="P2" s="376"/>
      <c r="Q2" s="374"/>
      <c r="R2" s="374"/>
      <c r="S2" s="374"/>
      <c r="T2" s="377"/>
    </row>
    <row r="3" spans="2:21" s="378" customFormat="1" ht="11.25" customHeight="1">
      <c r="B3" s="425"/>
      <c r="C3" s="425"/>
      <c r="D3" s="425"/>
      <c r="E3" s="820"/>
      <c r="F3" s="820"/>
      <c r="G3" s="820"/>
      <c r="H3" s="820"/>
      <c r="I3" s="820"/>
      <c r="J3" s="820"/>
      <c r="K3" s="821"/>
      <c r="L3" s="821"/>
      <c r="M3" s="821"/>
      <c r="N3" s="821"/>
      <c r="O3" s="821"/>
      <c r="P3" s="821"/>
      <c r="Q3" s="434"/>
      <c r="R3" s="434"/>
      <c r="S3" s="434"/>
      <c r="T3" s="435"/>
      <c r="U3" s="436"/>
    </row>
    <row r="4" spans="2:21" s="378" customFormat="1" ht="11.25" customHeight="1">
      <c r="B4" s="425"/>
      <c r="C4" s="425"/>
      <c r="D4" s="425"/>
      <c r="E4" s="432"/>
      <c r="F4" s="432"/>
      <c r="G4" s="432"/>
      <c r="H4" s="432"/>
      <c r="I4" s="822" t="s">
        <v>318</v>
      </c>
      <c r="J4" s="822"/>
      <c r="K4" s="822"/>
      <c r="L4" s="437" t="s">
        <v>319</v>
      </c>
      <c r="M4" s="433"/>
      <c r="N4" s="433"/>
      <c r="O4" s="433"/>
      <c r="P4" s="433"/>
      <c r="Q4" s="434"/>
      <c r="R4" s="434"/>
      <c r="S4" s="434"/>
      <c r="T4" s="435"/>
      <c r="U4" s="436"/>
    </row>
    <row r="5" spans="1:20" s="378" customFormat="1" ht="12.75" customHeight="1" thickBot="1">
      <c r="A5" s="379"/>
      <c r="B5" s="438"/>
      <c r="C5" s="381"/>
      <c r="D5" s="381"/>
      <c r="E5" s="381"/>
      <c r="F5" s="381"/>
      <c r="G5" s="381"/>
      <c r="H5" s="381"/>
      <c r="I5" s="379"/>
      <c r="J5" s="382"/>
      <c r="K5" s="383"/>
      <c r="L5" s="381"/>
      <c r="M5" s="381"/>
      <c r="N5" s="381"/>
      <c r="O5" s="381"/>
      <c r="P5" s="381"/>
      <c r="Q5" s="381"/>
      <c r="R5" s="798" t="s">
        <v>320</v>
      </c>
      <c r="S5" s="798"/>
      <c r="T5" s="798"/>
    </row>
    <row r="6" spans="1:20" s="385" customFormat="1" ht="18.75" customHeight="1">
      <c r="A6" s="823" t="s">
        <v>321</v>
      </c>
      <c r="B6" s="824"/>
      <c r="C6" s="801" t="s">
        <v>286</v>
      </c>
      <c r="D6" s="802"/>
      <c r="E6" s="803"/>
      <c r="F6" s="801" t="s">
        <v>287</v>
      </c>
      <c r="G6" s="802"/>
      <c r="H6" s="803"/>
      <c r="I6" s="807" t="s">
        <v>288</v>
      </c>
      <c r="J6" s="808"/>
      <c r="K6" s="808"/>
      <c r="L6" s="809" t="s">
        <v>289</v>
      </c>
      <c r="M6" s="792" t="s">
        <v>290</v>
      </c>
      <c r="N6" s="792" t="s">
        <v>291</v>
      </c>
      <c r="O6" s="795" t="s">
        <v>292</v>
      </c>
      <c r="P6" s="795" t="s">
        <v>322</v>
      </c>
      <c r="Q6" s="782" t="s">
        <v>323</v>
      </c>
      <c r="R6" s="783"/>
      <c r="S6" s="784"/>
      <c r="T6" s="816" t="s">
        <v>324</v>
      </c>
    </row>
    <row r="7" spans="1:20" s="385" customFormat="1" ht="3" customHeight="1">
      <c r="A7" s="812"/>
      <c r="B7" s="813"/>
      <c r="C7" s="804"/>
      <c r="D7" s="805"/>
      <c r="E7" s="806"/>
      <c r="F7" s="804"/>
      <c r="G7" s="805"/>
      <c r="H7" s="806"/>
      <c r="I7" s="804"/>
      <c r="J7" s="805"/>
      <c r="K7" s="805"/>
      <c r="L7" s="810"/>
      <c r="M7" s="793"/>
      <c r="N7" s="793"/>
      <c r="O7" s="796"/>
      <c r="P7" s="795"/>
      <c r="Q7" s="818" t="s">
        <v>295</v>
      </c>
      <c r="R7" s="791" t="s">
        <v>296</v>
      </c>
      <c r="S7" s="786" t="s">
        <v>297</v>
      </c>
      <c r="T7" s="817"/>
    </row>
    <row r="8" spans="1:20" s="385" customFormat="1" ht="3" customHeight="1">
      <c r="A8" s="812"/>
      <c r="B8" s="813"/>
      <c r="C8" s="785" t="s">
        <v>298</v>
      </c>
      <c r="D8" s="785" t="s">
        <v>299</v>
      </c>
      <c r="E8" s="785" t="s">
        <v>300</v>
      </c>
      <c r="F8" s="785" t="s">
        <v>301</v>
      </c>
      <c r="G8" s="785" t="s">
        <v>302</v>
      </c>
      <c r="H8" s="785" t="s">
        <v>303</v>
      </c>
      <c r="I8" s="785" t="s">
        <v>301</v>
      </c>
      <c r="J8" s="785" t="s">
        <v>302</v>
      </c>
      <c r="K8" s="788" t="s">
        <v>303</v>
      </c>
      <c r="L8" s="810"/>
      <c r="M8" s="793"/>
      <c r="N8" s="793"/>
      <c r="O8" s="796"/>
      <c r="P8" s="795"/>
      <c r="Q8" s="795"/>
      <c r="R8" s="786"/>
      <c r="S8" s="786"/>
      <c r="T8" s="817"/>
    </row>
    <row r="9" spans="1:20" s="385" customFormat="1" ht="12" customHeight="1">
      <c r="A9" s="812"/>
      <c r="B9" s="813"/>
      <c r="C9" s="786"/>
      <c r="D9" s="786"/>
      <c r="E9" s="786"/>
      <c r="F9" s="786"/>
      <c r="G9" s="786"/>
      <c r="H9" s="786"/>
      <c r="I9" s="786"/>
      <c r="J9" s="786"/>
      <c r="K9" s="789"/>
      <c r="L9" s="810"/>
      <c r="M9" s="793"/>
      <c r="N9" s="793"/>
      <c r="O9" s="796"/>
      <c r="P9" s="795"/>
      <c r="Q9" s="795"/>
      <c r="R9" s="786"/>
      <c r="S9" s="786"/>
      <c r="T9" s="817"/>
    </row>
    <row r="10" spans="1:20" s="385" customFormat="1" ht="21.75" customHeight="1">
      <c r="A10" s="814"/>
      <c r="B10" s="815"/>
      <c r="C10" s="787"/>
      <c r="D10" s="787"/>
      <c r="E10" s="787"/>
      <c r="F10" s="787"/>
      <c r="G10" s="787"/>
      <c r="H10" s="787"/>
      <c r="I10" s="787"/>
      <c r="J10" s="787"/>
      <c r="K10" s="790"/>
      <c r="L10" s="811"/>
      <c r="M10" s="794"/>
      <c r="N10" s="794"/>
      <c r="O10" s="797"/>
      <c r="P10" s="819"/>
      <c r="Q10" s="819"/>
      <c r="R10" s="787"/>
      <c r="S10" s="787"/>
      <c r="T10" s="804"/>
    </row>
    <row r="11" spans="2:20" s="385" customFormat="1" ht="13.5" customHeight="1">
      <c r="B11" s="439"/>
      <c r="C11" s="440"/>
      <c r="D11" s="441"/>
      <c r="E11" s="441"/>
      <c r="F11" s="441"/>
      <c r="G11" s="441"/>
      <c r="H11" s="441"/>
      <c r="I11" s="441"/>
      <c r="J11" s="441"/>
      <c r="K11" s="441"/>
      <c r="L11" s="442"/>
      <c r="M11" s="442"/>
      <c r="N11" s="442"/>
      <c r="O11" s="443"/>
      <c r="P11" s="444"/>
      <c r="Q11" s="444"/>
      <c r="R11" s="441"/>
      <c r="S11" s="445"/>
      <c r="T11" s="446"/>
    </row>
    <row r="12" spans="1:20" s="453" customFormat="1" ht="13.5" customHeight="1">
      <c r="A12" s="447"/>
      <c r="B12" s="400" t="s">
        <v>603</v>
      </c>
      <c r="C12" s="448">
        <v>6638</v>
      </c>
      <c r="D12" s="449">
        <v>5003</v>
      </c>
      <c r="E12" s="402">
        <v>1635</v>
      </c>
      <c r="F12" s="401">
        <v>7</v>
      </c>
      <c r="G12" s="402">
        <v>3</v>
      </c>
      <c r="H12" s="401">
        <v>4</v>
      </c>
      <c r="I12" s="401">
        <v>2521</v>
      </c>
      <c r="J12" s="402">
        <v>397</v>
      </c>
      <c r="K12" s="401">
        <v>2124</v>
      </c>
      <c r="L12" s="402">
        <v>1246</v>
      </c>
      <c r="M12" s="401">
        <v>5009</v>
      </c>
      <c r="N12" s="402">
        <v>824</v>
      </c>
      <c r="O12" s="402">
        <v>4185</v>
      </c>
      <c r="P12" s="450">
        <v>5347</v>
      </c>
      <c r="Q12" s="451">
        <v>5347</v>
      </c>
      <c r="R12" s="451">
        <v>4841</v>
      </c>
      <c r="S12" s="404">
        <v>506</v>
      </c>
      <c r="T12" s="452" t="s">
        <v>603</v>
      </c>
    </row>
    <row r="13" spans="1:20" ht="13.5" customHeight="1">
      <c r="A13" s="397"/>
      <c r="B13" s="454"/>
      <c r="C13" s="455"/>
      <c r="D13" s="456"/>
      <c r="E13" s="391"/>
      <c r="F13" s="390"/>
      <c r="G13" s="391"/>
      <c r="H13" s="390"/>
      <c r="I13" s="390"/>
      <c r="J13" s="391"/>
      <c r="K13" s="390"/>
      <c r="L13" s="391"/>
      <c r="M13" s="390"/>
      <c r="N13" s="391"/>
      <c r="O13" s="391"/>
      <c r="P13" s="393"/>
      <c r="Q13" s="392"/>
      <c r="R13" s="393"/>
      <c r="S13" s="393"/>
      <c r="T13" s="457"/>
    </row>
    <row r="14" spans="1:20" ht="1.5" customHeight="1" thickBot="1">
      <c r="A14" s="417"/>
      <c r="B14" s="418"/>
      <c r="C14" s="419"/>
      <c r="D14" s="419"/>
      <c r="E14" s="419"/>
      <c r="F14" s="419"/>
      <c r="G14" s="420"/>
      <c r="H14" s="419"/>
      <c r="I14" s="420"/>
      <c r="J14" s="420"/>
      <c r="K14" s="419"/>
      <c r="L14" s="420"/>
      <c r="M14" s="420"/>
      <c r="N14" s="420"/>
      <c r="O14" s="420"/>
      <c r="P14" s="421"/>
      <c r="Q14" s="417"/>
      <c r="R14" s="421"/>
      <c r="S14" s="421"/>
      <c r="T14" s="422"/>
    </row>
    <row r="15" spans="1:2" ht="13.5">
      <c r="A15" s="423" t="s">
        <v>521</v>
      </c>
      <c r="B15" s="423"/>
    </row>
  </sheetData>
  <sheetProtection/>
  <mergeCells count="27">
    <mergeCell ref="E3:J3"/>
    <mergeCell ref="K3:P3"/>
    <mergeCell ref="I4:K4"/>
    <mergeCell ref="R5:T5"/>
    <mergeCell ref="A6:B10"/>
    <mergeCell ref="C6:E7"/>
    <mergeCell ref="F6:H7"/>
    <mergeCell ref="I6:K7"/>
    <mergeCell ref="L6:L10"/>
    <mergeCell ref="M6:M10"/>
    <mergeCell ref="N6:N10"/>
    <mergeCell ref="O6:O10"/>
    <mergeCell ref="P6:P10"/>
    <mergeCell ref="Q6:S6"/>
    <mergeCell ref="T6:T10"/>
    <mergeCell ref="Q7:Q10"/>
    <mergeCell ref="R7:R10"/>
    <mergeCell ref="S7:S10"/>
    <mergeCell ref="I8:I10"/>
    <mergeCell ref="J8:J10"/>
    <mergeCell ref="K8:K10"/>
    <mergeCell ref="C8:C10"/>
    <mergeCell ref="D8:D10"/>
    <mergeCell ref="E8:E10"/>
    <mergeCell ref="F8:F10"/>
    <mergeCell ref="G8:G10"/>
    <mergeCell ref="H8:H10"/>
  </mergeCells>
  <printOptions/>
  <pageMargins left="0.3937007874015748" right="0.3937007874015748" top="0.5905511811023623" bottom="0.3937007874015748" header="0.5118110236220472" footer="0.1968503937007874"/>
  <pageSetup firstPageNumber="138" useFirstPageNumber="1" horizontalDpi="600" verticalDpi="600" orientation="landscape" pageOrder="overThenDown" paperSize="8" r:id="rId2"/>
  <colBreaks count="1" manualBreakCount="1">
    <brk id="20" max="65535" man="1"/>
  </colBreaks>
  <drawing r:id="rId1"/>
</worksheet>
</file>

<file path=xl/worksheets/sheet13.xml><?xml version="1.0" encoding="utf-8"?>
<worksheet xmlns="http://schemas.openxmlformats.org/spreadsheetml/2006/main" xmlns:r="http://schemas.openxmlformats.org/officeDocument/2006/relationships">
  <sheetPr>
    <tabColor rgb="FFFFC000"/>
  </sheetPr>
  <dimension ref="A1:V20"/>
  <sheetViews>
    <sheetView showGridLines="0" zoomScalePageLayoutView="0" workbookViewId="0" topLeftCell="E1">
      <selection activeCell="W10" sqref="W10"/>
    </sheetView>
  </sheetViews>
  <sheetFormatPr defaultColWidth="9.00390625" defaultRowHeight="13.5"/>
  <cols>
    <col min="1" max="1" width="1.75390625" style="398" customWidth="1"/>
    <col min="2" max="2" width="12.125" style="398" customWidth="1"/>
    <col min="3" max="12" width="9.25390625" style="398" customWidth="1"/>
    <col min="13" max="20" width="9.00390625" style="398" customWidth="1"/>
    <col min="21" max="21" width="9.50390625" style="398" customWidth="1"/>
    <col min="22" max="22" width="6.625" style="398" customWidth="1"/>
    <col min="23" max="16384" width="9.00390625" style="398" customWidth="1"/>
  </cols>
  <sheetData>
    <row r="1" spans="1:22" s="372" customFormat="1" ht="18.75" customHeight="1">
      <c r="A1" s="458"/>
      <c r="B1" s="373"/>
      <c r="C1" s="374"/>
      <c r="D1" s="374"/>
      <c r="E1" s="374"/>
      <c r="F1" s="374"/>
      <c r="G1" s="374"/>
      <c r="H1" s="374"/>
      <c r="I1" s="374"/>
      <c r="J1" s="374"/>
      <c r="K1" s="459"/>
      <c r="V1" s="377"/>
    </row>
    <row r="2" spans="1:22" s="378" customFormat="1" ht="11.25" customHeight="1">
      <c r="A2" s="460"/>
      <c r="B2" s="822" t="s">
        <v>325</v>
      </c>
      <c r="C2" s="822"/>
      <c r="D2" s="822"/>
      <c r="E2" s="822"/>
      <c r="F2" s="822"/>
      <c r="G2" s="822"/>
      <c r="H2" s="822"/>
      <c r="I2" s="822"/>
      <c r="J2" s="822"/>
      <c r="K2" s="822"/>
      <c r="L2" s="822" t="s">
        <v>326</v>
      </c>
      <c r="M2" s="822"/>
      <c r="N2" s="822"/>
      <c r="O2" s="822"/>
      <c r="P2" s="822"/>
      <c r="Q2" s="822"/>
      <c r="R2" s="822"/>
      <c r="S2" s="822"/>
      <c r="T2" s="822"/>
      <c r="U2" s="822"/>
      <c r="V2" s="822"/>
    </row>
    <row r="3" spans="1:22" s="378" customFormat="1" ht="12.75" customHeight="1" thickBot="1">
      <c r="A3" s="461"/>
      <c r="B3" s="438"/>
      <c r="C3" s="381"/>
      <c r="D3" s="381"/>
      <c r="E3" s="381"/>
      <c r="F3" s="381"/>
      <c r="G3" s="381"/>
      <c r="H3" s="381"/>
      <c r="I3" s="381"/>
      <c r="J3" s="381"/>
      <c r="K3" s="381"/>
      <c r="L3" s="379"/>
      <c r="M3" s="379"/>
      <c r="N3" s="379"/>
      <c r="O3" s="379"/>
      <c r="P3" s="379"/>
      <c r="Q3" s="379"/>
      <c r="R3" s="379"/>
      <c r="S3" s="379"/>
      <c r="T3" s="845"/>
      <c r="U3" s="845"/>
      <c r="V3" s="845"/>
    </row>
    <row r="4" spans="1:22" s="385" customFormat="1" ht="18.75" customHeight="1">
      <c r="A4" s="812" t="s">
        <v>327</v>
      </c>
      <c r="B4" s="802"/>
      <c r="C4" s="791" t="s">
        <v>328</v>
      </c>
      <c r="D4" s="791" t="s">
        <v>329</v>
      </c>
      <c r="E4" s="836" t="s">
        <v>330</v>
      </c>
      <c r="F4" s="384"/>
      <c r="G4" s="836" t="s">
        <v>331</v>
      </c>
      <c r="H4" s="388"/>
      <c r="I4" s="791" t="s">
        <v>332</v>
      </c>
      <c r="J4" s="836" t="s">
        <v>333</v>
      </c>
      <c r="K4" s="462"/>
      <c r="L4" s="790" t="s">
        <v>334</v>
      </c>
      <c r="M4" s="790"/>
      <c r="N4" s="790"/>
      <c r="O4" s="790"/>
      <c r="P4" s="790"/>
      <c r="Q4" s="790"/>
      <c r="R4" s="790"/>
      <c r="S4" s="790"/>
      <c r="T4" s="790"/>
      <c r="U4" s="792" t="s">
        <v>335</v>
      </c>
      <c r="V4" s="830" t="s">
        <v>324</v>
      </c>
    </row>
    <row r="5" spans="1:22" s="385" customFormat="1" ht="3" customHeight="1">
      <c r="A5" s="802"/>
      <c r="B5" s="802"/>
      <c r="C5" s="791"/>
      <c r="D5" s="791"/>
      <c r="E5" s="791"/>
      <c r="F5" s="785" t="s">
        <v>336</v>
      </c>
      <c r="G5" s="791"/>
      <c r="H5" s="832" t="s">
        <v>337</v>
      </c>
      <c r="I5" s="786"/>
      <c r="J5" s="791"/>
      <c r="K5" s="835" t="s">
        <v>338</v>
      </c>
      <c r="L5" s="838" t="s">
        <v>339</v>
      </c>
      <c r="M5" s="836" t="s">
        <v>340</v>
      </c>
      <c r="N5" s="840"/>
      <c r="O5" s="840"/>
      <c r="P5" s="840"/>
      <c r="Q5" s="840"/>
      <c r="R5" s="810"/>
      <c r="S5" s="842" t="s">
        <v>341</v>
      </c>
      <c r="T5" s="825" t="s">
        <v>342</v>
      </c>
      <c r="U5" s="792"/>
      <c r="V5" s="830"/>
    </row>
    <row r="6" spans="1:22" s="385" customFormat="1" ht="6.75" customHeight="1">
      <c r="A6" s="802"/>
      <c r="B6" s="802"/>
      <c r="C6" s="791"/>
      <c r="D6" s="791"/>
      <c r="E6" s="791"/>
      <c r="F6" s="786"/>
      <c r="G6" s="791"/>
      <c r="H6" s="833"/>
      <c r="I6" s="786"/>
      <c r="J6" s="791"/>
      <c r="K6" s="836"/>
      <c r="L6" s="838"/>
      <c r="M6" s="836"/>
      <c r="N6" s="841"/>
      <c r="O6" s="841"/>
      <c r="P6" s="841"/>
      <c r="Q6" s="841"/>
      <c r="R6" s="811"/>
      <c r="S6" s="843"/>
      <c r="T6" s="826"/>
      <c r="U6" s="792"/>
      <c r="V6" s="830"/>
    </row>
    <row r="7" spans="1:22" s="385" customFormat="1" ht="12" customHeight="1">
      <c r="A7" s="802"/>
      <c r="B7" s="802"/>
      <c r="C7" s="791"/>
      <c r="D7" s="791"/>
      <c r="E7" s="791"/>
      <c r="F7" s="786"/>
      <c r="G7" s="791"/>
      <c r="H7" s="833"/>
      <c r="I7" s="786"/>
      <c r="J7" s="791"/>
      <c r="K7" s="836"/>
      <c r="L7" s="838"/>
      <c r="M7" s="836"/>
      <c r="N7" s="828" t="s">
        <v>343</v>
      </c>
      <c r="O7" s="828" t="s">
        <v>344</v>
      </c>
      <c r="P7" s="828" t="s">
        <v>345</v>
      </c>
      <c r="Q7" s="828" t="s">
        <v>346</v>
      </c>
      <c r="R7" s="828" t="s">
        <v>347</v>
      </c>
      <c r="S7" s="843"/>
      <c r="T7" s="826"/>
      <c r="U7" s="792"/>
      <c r="V7" s="830"/>
    </row>
    <row r="8" spans="1:22" s="385" customFormat="1" ht="21.75" customHeight="1">
      <c r="A8" s="805"/>
      <c r="B8" s="805"/>
      <c r="C8" s="846"/>
      <c r="D8" s="846"/>
      <c r="E8" s="846"/>
      <c r="F8" s="787"/>
      <c r="G8" s="846"/>
      <c r="H8" s="834"/>
      <c r="I8" s="787"/>
      <c r="J8" s="846"/>
      <c r="K8" s="837"/>
      <c r="L8" s="839"/>
      <c r="M8" s="837"/>
      <c r="N8" s="794"/>
      <c r="O8" s="794"/>
      <c r="P8" s="794"/>
      <c r="Q8" s="794"/>
      <c r="R8" s="794"/>
      <c r="S8" s="844"/>
      <c r="T8" s="827"/>
      <c r="U8" s="829"/>
      <c r="V8" s="831"/>
    </row>
    <row r="9" spans="1:22" s="468" customFormat="1" ht="13.5" customHeight="1">
      <c r="A9" s="463"/>
      <c r="B9" s="464"/>
      <c r="C9" s="465"/>
      <c r="D9" s="465"/>
      <c r="E9" s="465"/>
      <c r="F9" s="465"/>
      <c r="G9" s="465"/>
      <c r="H9" s="465"/>
      <c r="I9" s="466"/>
      <c r="J9" s="465"/>
      <c r="K9" s="465"/>
      <c r="L9" s="465"/>
      <c r="M9" s="465"/>
      <c r="N9" s="465"/>
      <c r="O9" s="465"/>
      <c r="P9" s="465"/>
      <c r="Q9" s="465"/>
      <c r="R9" s="465"/>
      <c r="S9" s="465"/>
      <c r="T9" s="465"/>
      <c r="U9" s="465"/>
      <c r="V9" s="467"/>
    </row>
    <row r="10" spans="1:22" s="453" customFormat="1" ht="13.5" customHeight="1">
      <c r="A10" s="447"/>
      <c r="B10" s="400" t="s">
        <v>603</v>
      </c>
      <c r="C10" s="469">
        <v>2.05</v>
      </c>
      <c r="D10" s="470">
        <v>0.41</v>
      </c>
      <c r="E10" s="402">
        <v>192.3</v>
      </c>
      <c r="F10" s="733">
        <v>66.1</v>
      </c>
      <c r="G10" s="402">
        <v>1616</v>
      </c>
      <c r="H10" s="401">
        <v>1453</v>
      </c>
      <c r="I10" s="401">
        <v>3475</v>
      </c>
      <c r="J10" s="402">
        <v>7057</v>
      </c>
      <c r="K10" s="401">
        <v>1573</v>
      </c>
      <c r="L10" s="471">
        <v>6638</v>
      </c>
      <c r="M10" s="471">
        <v>3287</v>
      </c>
      <c r="N10" s="471">
        <v>1128</v>
      </c>
      <c r="O10" s="471">
        <v>160</v>
      </c>
      <c r="P10" s="471">
        <v>152</v>
      </c>
      <c r="Q10" s="471">
        <v>813</v>
      </c>
      <c r="R10" s="471">
        <v>868</v>
      </c>
      <c r="S10" s="471">
        <v>1869</v>
      </c>
      <c r="T10" s="471">
        <v>1482</v>
      </c>
      <c r="U10" s="471">
        <v>6525</v>
      </c>
      <c r="V10" s="452" t="s">
        <v>603</v>
      </c>
    </row>
    <row r="11" spans="1:22" ht="13.5" customHeight="1" thickBot="1">
      <c r="A11" s="472"/>
      <c r="B11" s="473"/>
      <c r="C11" s="474"/>
      <c r="D11" s="474"/>
      <c r="E11" s="475"/>
      <c r="F11" s="476"/>
      <c r="G11" s="475"/>
      <c r="H11" s="476"/>
      <c r="I11" s="476"/>
      <c r="J11" s="475"/>
      <c r="K11" s="476"/>
      <c r="L11" s="475"/>
      <c r="M11" s="475"/>
      <c r="N11" s="475"/>
      <c r="O11" s="475"/>
      <c r="P11" s="475"/>
      <c r="Q11" s="475"/>
      <c r="R11" s="475"/>
      <c r="S11" s="475"/>
      <c r="T11" s="475"/>
      <c r="U11" s="475"/>
      <c r="V11" s="477"/>
    </row>
    <row r="12" spans="1:22" ht="13.5" customHeight="1" hidden="1">
      <c r="A12" s="478"/>
      <c r="B12" s="479" t="s">
        <v>607</v>
      </c>
      <c r="C12" s="480"/>
      <c r="D12" s="481"/>
      <c r="E12" s="482"/>
      <c r="F12" s="393"/>
      <c r="G12" s="482"/>
      <c r="H12" s="482"/>
      <c r="I12" s="393"/>
      <c r="J12" s="482"/>
      <c r="K12" s="482"/>
      <c r="L12" s="391"/>
      <c r="M12" s="391"/>
      <c r="N12" s="455"/>
      <c r="O12" s="455"/>
      <c r="P12" s="455"/>
      <c r="Q12" s="482"/>
      <c r="R12" s="482"/>
      <c r="S12" s="482"/>
      <c r="T12" s="482"/>
      <c r="U12" s="482"/>
      <c r="V12" s="457"/>
    </row>
    <row r="13" spans="1:22" ht="13.5" customHeight="1" hidden="1">
      <c r="A13" s="483"/>
      <c r="B13" s="409" t="s">
        <v>348</v>
      </c>
      <c r="C13" s="480">
        <v>2.57</v>
      </c>
      <c r="D13" s="484">
        <v>1.68</v>
      </c>
      <c r="E13" s="391">
        <v>323</v>
      </c>
      <c r="F13" s="390">
        <v>103</v>
      </c>
      <c r="G13" s="391">
        <v>4962</v>
      </c>
      <c r="H13" s="391">
        <v>4339</v>
      </c>
      <c r="I13" s="390">
        <v>9025</v>
      </c>
      <c r="J13" s="391">
        <v>3661</v>
      </c>
      <c r="K13" s="391">
        <v>3216</v>
      </c>
      <c r="L13" s="391">
        <v>13575</v>
      </c>
      <c r="M13" s="391">
        <v>9671</v>
      </c>
      <c r="N13" s="391">
        <v>1408</v>
      </c>
      <c r="O13" s="391">
        <v>1054</v>
      </c>
      <c r="P13" s="391">
        <v>219</v>
      </c>
      <c r="Q13" s="391">
        <v>4075</v>
      </c>
      <c r="R13" s="391">
        <v>1472</v>
      </c>
      <c r="S13" s="391">
        <v>2663</v>
      </c>
      <c r="T13" s="391">
        <v>1241</v>
      </c>
      <c r="U13" s="391">
        <v>13298</v>
      </c>
      <c r="V13" s="485" t="s">
        <v>348</v>
      </c>
    </row>
    <row r="14" spans="1:22" s="397" customFormat="1" ht="13.5" customHeight="1" hidden="1">
      <c r="A14" s="486"/>
      <c r="B14" s="487"/>
      <c r="C14" s="488"/>
      <c r="D14" s="488"/>
      <c r="E14" s="488"/>
      <c r="F14" s="488"/>
      <c r="G14" s="488"/>
      <c r="H14" s="488"/>
      <c r="I14" s="488"/>
      <c r="J14" s="488"/>
      <c r="K14" s="488"/>
      <c r="L14" s="489"/>
      <c r="M14" s="490"/>
      <c r="N14" s="491"/>
      <c r="O14" s="491"/>
      <c r="P14" s="491"/>
      <c r="Q14" s="492"/>
      <c r="R14" s="492"/>
      <c r="S14" s="492"/>
      <c r="T14" s="492"/>
      <c r="U14" s="492"/>
      <c r="V14" s="493"/>
    </row>
    <row r="15" spans="1:22" s="496" customFormat="1" ht="24.75" customHeight="1" hidden="1">
      <c r="A15" s="494"/>
      <c r="B15" s="495" t="s">
        <v>349</v>
      </c>
      <c r="C15" s="480">
        <v>1.93</v>
      </c>
      <c r="D15" s="484">
        <v>0.1</v>
      </c>
      <c r="E15" s="391">
        <v>143</v>
      </c>
      <c r="F15" s="390">
        <v>37</v>
      </c>
      <c r="G15" s="391">
        <v>751</v>
      </c>
      <c r="H15" s="391">
        <v>713</v>
      </c>
      <c r="I15" s="390">
        <v>1891</v>
      </c>
      <c r="J15" s="391">
        <v>2912</v>
      </c>
      <c r="K15" s="391">
        <v>223</v>
      </c>
      <c r="L15" s="391">
        <v>2023</v>
      </c>
      <c r="M15" s="391">
        <v>1590</v>
      </c>
      <c r="N15" s="391">
        <v>811</v>
      </c>
      <c r="O15" s="391">
        <v>423</v>
      </c>
      <c r="P15" s="391">
        <v>84</v>
      </c>
      <c r="Q15" s="391">
        <v>249</v>
      </c>
      <c r="R15" s="391">
        <v>3</v>
      </c>
      <c r="S15" s="391">
        <v>28</v>
      </c>
      <c r="T15" s="391">
        <v>371</v>
      </c>
      <c r="U15" s="391">
        <v>1942</v>
      </c>
      <c r="V15" s="485" t="s">
        <v>350</v>
      </c>
    </row>
    <row r="16" spans="1:22" s="496" customFormat="1" ht="24.75" customHeight="1" hidden="1">
      <c r="A16" s="494"/>
      <c r="B16" s="495" t="s">
        <v>351</v>
      </c>
      <c r="C16" s="480">
        <v>2.12</v>
      </c>
      <c r="D16" s="484">
        <v>0.42</v>
      </c>
      <c r="E16" s="391">
        <v>177</v>
      </c>
      <c r="F16" s="390">
        <v>80</v>
      </c>
      <c r="G16" s="391">
        <v>2500</v>
      </c>
      <c r="H16" s="391">
        <v>1694</v>
      </c>
      <c r="I16" s="390">
        <v>2186</v>
      </c>
      <c r="J16" s="391">
        <v>381</v>
      </c>
      <c r="K16" s="391">
        <v>373</v>
      </c>
      <c r="L16" s="391">
        <v>4608</v>
      </c>
      <c r="M16" s="391">
        <v>4104</v>
      </c>
      <c r="N16" s="391">
        <v>1069</v>
      </c>
      <c r="O16" s="391">
        <v>266</v>
      </c>
      <c r="P16" s="391">
        <v>95</v>
      </c>
      <c r="Q16" s="391">
        <v>2634</v>
      </c>
      <c r="R16" s="391">
        <v>8</v>
      </c>
      <c r="S16" s="411" t="s">
        <v>608</v>
      </c>
      <c r="T16" s="391">
        <v>504</v>
      </c>
      <c r="U16" s="391">
        <v>4549</v>
      </c>
      <c r="V16" s="485" t="s">
        <v>352</v>
      </c>
    </row>
    <row r="17" spans="2:22" ht="24.75" customHeight="1" hidden="1">
      <c r="B17" s="495" t="s">
        <v>307</v>
      </c>
      <c r="C17" s="480">
        <v>3.18</v>
      </c>
      <c r="D17" s="484">
        <v>2.46</v>
      </c>
      <c r="E17" s="391">
        <v>310</v>
      </c>
      <c r="F17" s="390">
        <v>84</v>
      </c>
      <c r="G17" s="391">
        <v>7001</v>
      </c>
      <c r="H17" s="391">
        <v>6192</v>
      </c>
      <c r="I17" s="390">
        <v>9147</v>
      </c>
      <c r="J17" s="391">
        <v>2384</v>
      </c>
      <c r="K17" s="391">
        <v>2384</v>
      </c>
      <c r="L17" s="391">
        <v>13107</v>
      </c>
      <c r="M17" s="391">
        <v>11926</v>
      </c>
      <c r="N17" s="391">
        <v>1521</v>
      </c>
      <c r="O17" s="391">
        <v>1245</v>
      </c>
      <c r="P17" s="391">
        <v>193</v>
      </c>
      <c r="Q17" s="391">
        <v>8956</v>
      </c>
      <c r="R17" s="391">
        <v>11</v>
      </c>
      <c r="S17" s="391">
        <v>13</v>
      </c>
      <c r="T17" s="391">
        <v>1040</v>
      </c>
      <c r="U17" s="391">
        <v>12977</v>
      </c>
      <c r="V17" s="485" t="s">
        <v>353</v>
      </c>
    </row>
    <row r="18" spans="2:22" ht="24.75" customHeight="1" hidden="1">
      <c r="B18" s="495" t="s">
        <v>354</v>
      </c>
      <c r="C18" s="480">
        <v>2.14</v>
      </c>
      <c r="D18" s="484">
        <v>1.02</v>
      </c>
      <c r="E18" s="391">
        <v>146</v>
      </c>
      <c r="F18" s="390">
        <v>9</v>
      </c>
      <c r="G18" s="391">
        <v>2945</v>
      </c>
      <c r="H18" s="391">
        <v>2647</v>
      </c>
      <c r="I18" s="390">
        <v>8983</v>
      </c>
      <c r="J18" s="391">
        <v>1275</v>
      </c>
      <c r="K18" s="391">
        <v>1163</v>
      </c>
      <c r="L18" s="391">
        <v>4731</v>
      </c>
      <c r="M18" s="391">
        <v>4488</v>
      </c>
      <c r="N18" s="391">
        <v>95</v>
      </c>
      <c r="O18" s="391">
        <v>59</v>
      </c>
      <c r="P18" s="391">
        <v>38</v>
      </c>
      <c r="Q18" s="391">
        <v>136</v>
      </c>
      <c r="R18" s="391">
        <v>4148</v>
      </c>
      <c r="S18" s="391">
        <v>5</v>
      </c>
      <c r="T18" s="391">
        <v>238</v>
      </c>
      <c r="U18" s="391">
        <v>4524</v>
      </c>
      <c r="V18" s="485" t="s">
        <v>355</v>
      </c>
    </row>
    <row r="19" spans="1:22" ht="24.75" customHeight="1" hidden="1" thickBot="1">
      <c r="A19" s="417"/>
      <c r="B19" s="497" t="s">
        <v>356</v>
      </c>
      <c r="C19" s="498">
        <v>2.88</v>
      </c>
      <c r="D19" s="498">
        <v>1.68</v>
      </c>
      <c r="E19" s="475">
        <v>162</v>
      </c>
      <c r="F19" s="476">
        <v>26</v>
      </c>
      <c r="G19" s="475">
        <v>4131</v>
      </c>
      <c r="H19" s="475">
        <v>4074</v>
      </c>
      <c r="I19" s="476">
        <v>10504</v>
      </c>
      <c r="J19" s="475">
        <v>57042</v>
      </c>
      <c r="K19" s="475">
        <v>57042</v>
      </c>
      <c r="L19" s="475">
        <v>72060</v>
      </c>
      <c r="M19" s="475">
        <v>663</v>
      </c>
      <c r="N19" s="475">
        <v>630</v>
      </c>
      <c r="O19" s="499" t="s">
        <v>609</v>
      </c>
      <c r="P19" s="475">
        <v>26</v>
      </c>
      <c r="Q19" s="475">
        <v>5</v>
      </c>
      <c r="R19" s="499" t="s">
        <v>609</v>
      </c>
      <c r="S19" s="475">
        <v>69059</v>
      </c>
      <c r="T19" s="475">
        <v>2338</v>
      </c>
      <c r="U19" s="475">
        <v>71410</v>
      </c>
      <c r="V19" s="500" t="s">
        <v>357</v>
      </c>
    </row>
    <row r="20" spans="1:22" ht="13.5">
      <c r="A20" s="423" t="s">
        <v>521</v>
      </c>
      <c r="B20" s="423"/>
      <c r="U20" s="501"/>
      <c r="V20" s="502"/>
    </row>
  </sheetData>
  <sheetProtection/>
  <mergeCells count="26">
    <mergeCell ref="B2:K2"/>
    <mergeCell ref="L2:V2"/>
    <mergeCell ref="T3:V3"/>
    <mergeCell ref="A4:B8"/>
    <mergeCell ref="C4:C8"/>
    <mergeCell ref="D4:D8"/>
    <mergeCell ref="E4:E8"/>
    <mergeCell ref="G4:G8"/>
    <mergeCell ref="I4:I8"/>
    <mergeCell ref="J4:J8"/>
    <mergeCell ref="L4:T4"/>
    <mergeCell ref="U4:U8"/>
    <mergeCell ref="V4:V8"/>
    <mergeCell ref="F5:F8"/>
    <mergeCell ref="H5:H8"/>
    <mergeCell ref="K5:K8"/>
    <mergeCell ref="L5:L8"/>
    <mergeCell ref="M5:M8"/>
    <mergeCell ref="N5:R6"/>
    <mergeCell ref="S5:S8"/>
    <mergeCell ref="T5:T8"/>
    <mergeCell ref="N7:N8"/>
    <mergeCell ref="O7:O8"/>
    <mergeCell ref="P7:P8"/>
    <mergeCell ref="Q7:Q8"/>
    <mergeCell ref="R7:R8"/>
  </mergeCells>
  <printOptions/>
  <pageMargins left="0.3937007874015748" right="0.3937007874015748" top="0.5905511811023623" bottom="0.3937007874015748" header="0.5118110236220472" footer="0.1968503937007874"/>
  <pageSetup firstPageNumber="140" useFirstPageNumber="1" horizontalDpi="600" verticalDpi="600" orientation="landscape" pageOrder="overThenDown" paperSize="8" r:id="rId2"/>
  <drawing r:id="rId1"/>
</worksheet>
</file>

<file path=xl/worksheets/sheet14.xml><?xml version="1.0" encoding="utf-8"?>
<worksheet xmlns="http://schemas.openxmlformats.org/spreadsheetml/2006/main" xmlns:r="http://schemas.openxmlformats.org/officeDocument/2006/relationships">
  <sheetPr>
    <tabColor rgb="FFFFC000"/>
  </sheetPr>
  <dimension ref="A1:AE29"/>
  <sheetViews>
    <sheetView showGridLines="0" zoomScalePageLayoutView="0" workbookViewId="0" topLeftCell="A1">
      <selection activeCell="E18" sqref="E18"/>
    </sheetView>
  </sheetViews>
  <sheetFormatPr defaultColWidth="8.00390625" defaultRowHeight="13.5"/>
  <cols>
    <col min="1" max="1" width="3.75390625" style="156" customWidth="1"/>
    <col min="2" max="2" width="2.50390625" style="156" customWidth="1"/>
    <col min="3" max="3" width="7.50390625" style="156" customWidth="1"/>
    <col min="4" max="4" width="9.375" style="156" customWidth="1"/>
    <col min="5" max="5" width="8.75390625" style="156" customWidth="1"/>
    <col min="6" max="8" width="8.25390625" style="156" customWidth="1"/>
    <col min="9" max="13" width="8.125" style="156" customWidth="1"/>
    <col min="14" max="14" width="3.75390625" style="157" customWidth="1"/>
    <col min="15" max="15" width="2.50390625" style="156" customWidth="1"/>
    <col min="16" max="16" width="7.50390625" style="156" customWidth="1"/>
    <col min="17" max="31" width="5.50390625" style="156" customWidth="1"/>
    <col min="32" max="16384" width="8.00390625" style="156" customWidth="1"/>
  </cols>
  <sheetData>
    <row r="1" spans="1:13" ht="18.75" customHeight="1">
      <c r="A1" s="175" t="s">
        <v>656</v>
      </c>
      <c r="B1" s="174"/>
      <c r="C1" s="174"/>
      <c r="D1" s="174"/>
      <c r="E1" s="174"/>
      <c r="F1" s="174"/>
      <c r="G1" s="174"/>
      <c r="H1" s="174"/>
      <c r="I1" s="174"/>
      <c r="J1" s="174"/>
      <c r="K1" s="174"/>
      <c r="L1" s="174"/>
      <c r="M1" s="175"/>
    </row>
    <row r="2" ht="11.25" customHeight="1"/>
    <row r="3" ht="12.75" thickBot="1">
      <c r="M3" s="503" t="s">
        <v>657</v>
      </c>
    </row>
    <row r="4" spans="1:31" s="157" customFormat="1" ht="7.5" customHeight="1">
      <c r="A4" s="564"/>
      <c r="B4" s="565"/>
      <c r="C4" s="565"/>
      <c r="D4" s="566"/>
      <c r="E4" s="565"/>
      <c r="F4" s="567"/>
      <c r="G4" s="567"/>
      <c r="H4" s="567"/>
      <c r="I4" s="567"/>
      <c r="J4" s="567"/>
      <c r="K4" s="567"/>
      <c r="L4" s="567"/>
      <c r="M4" s="566"/>
      <c r="N4" s="564"/>
      <c r="O4" s="565"/>
      <c r="P4" s="568"/>
      <c r="Q4" s="567"/>
      <c r="R4" s="567"/>
      <c r="S4" s="567"/>
      <c r="T4" s="569"/>
      <c r="U4" s="569"/>
      <c r="V4" s="567"/>
      <c r="W4" s="567"/>
      <c r="X4" s="567"/>
      <c r="Y4" s="567"/>
      <c r="Z4" s="567"/>
      <c r="AA4" s="567"/>
      <c r="AB4" s="567"/>
      <c r="AC4" s="567"/>
      <c r="AD4" s="567"/>
      <c r="AE4" s="565"/>
    </row>
    <row r="5" spans="1:31" ht="18.75" customHeight="1">
      <c r="A5" s="570" t="s">
        <v>417</v>
      </c>
      <c r="B5" s="571"/>
      <c r="C5" s="571"/>
      <c r="D5" s="572" t="s">
        <v>418</v>
      </c>
      <c r="E5" s="573" t="s">
        <v>419</v>
      </c>
      <c r="F5" s="572" t="s">
        <v>420</v>
      </c>
      <c r="G5" s="572" t="s">
        <v>421</v>
      </c>
      <c r="H5" s="572" t="s">
        <v>422</v>
      </c>
      <c r="I5" s="572" t="s">
        <v>423</v>
      </c>
      <c r="J5" s="572" t="s">
        <v>424</v>
      </c>
      <c r="K5" s="572" t="s">
        <v>425</v>
      </c>
      <c r="L5" s="572" t="s">
        <v>426</v>
      </c>
      <c r="M5" s="574" t="s">
        <v>427</v>
      </c>
      <c r="N5" s="570" t="s">
        <v>417</v>
      </c>
      <c r="O5" s="571"/>
      <c r="P5" s="571"/>
      <c r="Q5" s="575" t="s">
        <v>428</v>
      </c>
      <c r="R5" s="575" t="s">
        <v>429</v>
      </c>
      <c r="S5" s="575" t="s">
        <v>430</v>
      </c>
      <c r="T5" s="575" t="s">
        <v>431</v>
      </c>
      <c r="U5" s="575" t="s">
        <v>432</v>
      </c>
      <c r="V5" s="575" t="s">
        <v>433</v>
      </c>
      <c r="W5" s="575" t="s">
        <v>434</v>
      </c>
      <c r="X5" s="575" t="s">
        <v>435</v>
      </c>
      <c r="Y5" s="575" t="s">
        <v>436</v>
      </c>
      <c r="Z5" s="575" t="s">
        <v>437</v>
      </c>
      <c r="AA5" s="575" t="s">
        <v>438</v>
      </c>
      <c r="AB5" s="575" t="s">
        <v>439</v>
      </c>
      <c r="AC5" s="575" t="s">
        <v>440</v>
      </c>
      <c r="AD5" s="575" t="s">
        <v>441</v>
      </c>
      <c r="AE5" s="576" t="s">
        <v>442</v>
      </c>
    </row>
    <row r="6" spans="1:31" ht="11.25" customHeight="1">
      <c r="A6" s="577"/>
      <c r="B6" s="578"/>
      <c r="C6" s="579"/>
      <c r="D6" s="580"/>
      <c r="E6" s="580"/>
      <c r="F6" s="580"/>
      <c r="G6" s="163"/>
      <c r="H6" s="163"/>
      <c r="I6" s="163"/>
      <c r="J6" s="163"/>
      <c r="K6" s="163"/>
      <c r="L6" s="163"/>
      <c r="M6" s="577"/>
      <c r="N6" s="577"/>
      <c r="O6" s="578"/>
      <c r="P6" s="579"/>
      <c r="Q6" s="581"/>
      <c r="R6" s="582"/>
      <c r="S6" s="583"/>
      <c r="T6" s="163"/>
      <c r="U6" s="163"/>
      <c r="V6" s="163"/>
      <c r="W6" s="163"/>
      <c r="X6" s="163"/>
      <c r="Y6" s="163"/>
      <c r="Z6" s="163"/>
      <c r="AA6" s="163"/>
      <c r="AB6" s="580"/>
      <c r="AC6" s="580"/>
      <c r="AD6" s="163"/>
      <c r="AE6" s="580"/>
    </row>
    <row r="7" spans="1:31" ht="22.5" customHeight="1">
      <c r="A7" s="577" t="s">
        <v>443</v>
      </c>
      <c r="B7" s="578">
        <v>18</v>
      </c>
      <c r="C7" s="584" t="s">
        <v>444</v>
      </c>
      <c r="D7" s="585">
        <v>794</v>
      </c>
      <c r="E7" s="586" t="s">
        <v>445</v>
      </c>
      <c r="F7" s="163">
        <v>174</v>
      </c>
      <c r="G7" s="163">
        <v>113</v>
      </c>
      <c r="H7" s="163">
        <v>124</v>
      </c>
      <c r="I7" s="163">
        <v>100</v>
      </c>
      <c r="J7" s="163" t="s">
        <v>150</v>
      </c>
      <c r="K7" s="163" t="s">
        <v>150</v>
      </c>
      <c r="L7" s="163">
        <v>46</v>
      </c>
      <c r="M7" s="587">
        <v>58</v>
      </c>
      <c r="N7" s="577" t="s">
        <v>443</v>
      </c>
      <c r="O7" s="578">
        <v>18</v>
      </c>
      <c r="P7" s="577" t="s">
        <v>444</v>
      </c>
      <c r="Q7" s="588">
        <v>10</v>
      </c>
      <c r="R7" s="589" t="s">
        <v>150</v>
      </c>
      <c r="S7" s="163" t="s">
        <v>150</v>
      </c>
      <c r="T7" s="163">
        <v>20</v>
      </c>
      <c r="U7" s="163">
        <v>110</v>
      </c>
      <c r="V7" s="163" t="s">
        <v>150</v>
      </c>
      <c r="W7" s="163" t="s">
        <v>150</v>
      </c>
      <c r="X7" s="163" t="s">
        <v>150</v>
      </c>
      <c r="Y7" s="163" t="s">
        <v>150</v>
      </c>
      <c r="Z7" s="163" t="s">
        <v>150</v>
      </c>
      <c r="AA7" s="163" t="s">
        <v>150</v>
      </c>
      <c r="AB7" s="163" t="s">
        <v>150</v>
      </c>
      <c r="AC7" s="163">
        <v>30</v>
      </c>
      <c r="AD7" s="163" t="s">
        <v>150</v>
      </c>
      <c r="AE7" s="163">
        <v>10</v>
      </c>
    </row>
    <row r="8" spans="1:31" ht="22.5" customHeight="1">
      <c r="A8" s="577"/>
      <c r="B8" s="578">
        <v>19</v>
      </c>
      <c r="C8" s="584"/>
      <c r="D8" s="163">
        <v>365</v>
      </c>
      <c r="E8" s="586" t="s">
        <v>445</v>
      </c>
      <c r="F8" s="163">
        <v>107</v>
      </c>
      <c r="G8" s="163" t="s">
        <v>150</v>
      </c>
      <c r="H8" s="163" t="s">
        <v>150</v>
      </c>
      <c r="I8" s="163">
        <v>30</v>
      </c>
      <c r="J8" s="163" t="s">
        <v>150</v>
      </c>
      <c r="K8" s="163" t="s">
        <v>150</v>
      </c>
      <c r="L8" s="163" t="s">
        <v>150</v>
      </c>
      <c r="M8" s="587" t="s">
        <v>150</v>
      </c>
      <c r="N8" s="577"/>
      <c r="O8" s="578">
        <v>19</v>
      </c>
      <c r="P8" s="577"/>
      <c r="Q8" s="588" t="s">
        <v>150</v>
      </c>
      <c r="R8" s="589">
        <v>92</v>
      </c>
      <c r="S8" s="163" t="s">
        <v>150</v>
      </c>
      <c r="T8" s="163" t="s">
        <v>150</v>
      </c>
      <c r="U8" s="163" t="s">
        <v>150</v>
      </c>
      <c r="V8" s="163" t="s">
        <v>150</v>
      </c>
      <c r="W8" s="163" t="s">
        <v>150</v>
      </c>
      <c r="X8" s="163">
        <v>10</v>
      </c>
      <c r="Y8" s="163" t="s">
        <v>150</v>
      </c>
      <c r="Z8" s="163">
        <v>10</v>
      </c>
      <c r="AA8" s="163" t="s">
        <v>150</v>
      </c>
      <c r="AB8" s="163" t="s">
        <v>150</v>
      </c>
      <c r="AC8" s="163">
        <v>96</v>
      </c>
      <c r="AD8" s="163" t="s">
        <v>150</v>
      </c>
      <c r="AE8" s="163">
        <v>20</v>
      </c>
    </row>
    <row r="9" spans="1:31" ht="22.5" customHeight="1">
      <c r="A9" s="577"/>
      <c r="B9" s="578">
        <v>20</v>
      </c>
      <c r="C9" s="584"/>
      <c r="D9" s="585">
        <v>75</v>
      </c>
      <c r="E9" s="586" t="s">
        <v>445</v>
      </c>
      <c r="F9" s="163">
        <v>75</v>
      </c>
      <c r="G9" s="163" t="s">
        <v>150</v>
      </c>
      <c r="H9" s="163" t="s">
        <v>150</v>
      </c>
      <c r="I9" s="163" t="s">
        <v>150</v>
      </c>
      <c r="J9" s="163" t="s">
        <v>150</v>
      </c>
      <c r="K9" s="163" t="s">
        <v>150</v>
      </c>
      <c r="L9" s="163" t="s">
        <v>150</v>
      </c>
      <c r="M9" s="163" t="s">
        <v>150</v>
      </c>
      <c r="N9" s="577"/>
      <c r="O9" s="578">
        <v>20</v>
      </c>
      <c r="P9" s="577"/>
      <c r="Q9" s="588" t="s">
        <v>150</v>
      </c>
      <c r="R9" s="589" t="s">
        <v>150</v>
      </c>
      <c r="S9" s="163" t="s">
        <v>150</v>
      </c>
      <c r="T9" s="163" t="s">
        <v>150</v>
      </c>
      <c r="U9" s="163" t="s">
        <v>150</v>
      </c>
      <c r="V9" s="163" t="s">
        <v>150</v>
      </c>
      <c r="W9" s="163" t="s">
        <v>150</v>
      </c>
      <c r="X9" s="163" t="s">
        <v>150</v>
      </c>
      <c r="Y9" s="163" t="s">
        <v>150</v>
      </c>
      <c r="Z9" s="163" t="s">
        <v>150</v>
      </c>
      <c r="AA9" s="163" t="s">
        <v>150</v>
      </c>
      <c r="AB9" s="163" t="s">
        <v>150</v>
      </c>
      <c r="AC9" s="163" t="s">
        <v>150</v>
      </c>
      <c r="AD9" s="163" t="s">
        <v>150</v>
      </c>
      <c r="AE9" s="163" t="s">
        <v>150</v>
      </c>
    </row>
    <row r="10" spans="1:31" s="159" customFormat="1" ht="22.5" customHeight="1">
      <c r="A10" s="577"/>
      <c r="B10" s="578">
        <v>21</v>
      </c>
      <c r="C10" s="584"/>
      <c r="D10" s="163">
        <v>25</v>
      </c>
      <c r="E10" s="590" t="s">
        <v>445</v>
      </c>
      <c r="F10" s="163">
        <v>25</v>
      </c>
      <c r="G10" s="163" t="s">
        <v>150</v>
      </c>
      <c r="H10" s="163" t="s">
        <v>150</v>
      </c>
      <c r="I10" s="163" t="s">
        <v>150</v>
      </c>
      <c r="J10" s="163" t="s">
        <v>150</v>
      </c>
      <c r="K10" s="163" t="s">
        <v>150</v>
      </c>
      <c r="L10" s="163" t="s">
        <v>150</v>
      </c>
      <c r="M10" s="163" t="s">
        <v>150</v>
      </c>
      <c r="N10" s="577"/>
      <c r="O10" s="578">
        <v>21</v>
      </c>
      <c r="P10" s="584"/>
      <c r="Q10" s="589" t="s">
        <v>150</v>
      </c>
      <c r="R10" s="589" t="s">
        <v>150</v>
      </c>
      <c r="S10" s="163" t="s">
        <v>150</v>
      </c>
      <c r="T10" s="163" t="s">
        <v>150</v>
      </c>
      <c r="U10" s="163" t="s">
        <v>150</v>
      </c>
      <c r="V10" s="163" t="s">
        <v>150</v>
      </c>
      <c r="W10" s="163" t="s">
        <v>150</v>
      </c>
      <c r="X10" s="163" t="s">
        <v>150</v>
      </c>
      <c r="Y10" s="163" t="s">
        <v>150</v>
      </c>
      <c r="Z10" s="163" t="s">
        <v>150</v>
      </c>
      <c r="AA10" s="163" t="s">
        <v>150</v>
      </c>
      <c r="AB10" s="163" t="s">
        <v>150</v>
      </c>
      <c r="AC10" s="163" t="s">
        <v>150</v>
      </c>
      <c r="AD10" s="163" t="s">
        <v>150</v>
      </c>
      <c r="AE10" s="163" t="s">
        <v>150</v>
      </c>
    </row>
    <row r="11" spans="1:31" ht="22.5" customHeight="1" thickBot="1">
      <c r="A11" s="737"/>
      <c r="B11" s="591">
        <v>22</v>
      </c>
      <c r="C11" s="738"/>
      <c r="D11" s="160" t="s">
        <v>150</v>
      </c>
      <c r="E11" s="592" t="s">
        <v>445</v>
      </c>
      <c r="F11" s="160" t="s">
        <v>150</v>
      </c>
      <c r="G11" s="160" t="s">
        <v>150</v>
      </c>
      <c r="H11" s="160" t="s">
        <v>150</v>
      </c>
      <c r="I11" s="160" t="s">
        <v>150</v>
      </c>
      <c r="J11" s="160" t="s">
        <v>150</v>
      </c>
      <c r="K11" s="160" t="s">
        <v>150</v>
      </c>
      <c r="L11" s="160" t="s">
        <v>150</v>
      </c>
      <c r="M11" s="160" t="s">
        <v>150</v>
      </c>
      <c r="N11" s="737"/>
      <c r="O11" s="591">
        <v>22</v>
      </c>
      <c r="P11" s="738"/>
      <c r="Q11" s="593" t="s">
        <v>150</v>
      </c>
      <c r="R11" s="160" t="s">
        <v>150</v>
      </c>
      <c r="S11" s="160" t="s">
        <v>150</v>
      </c>
      <c r="T11" s="160" t="s">
        <v>150</v>
      </c>
      <c r="U11" s="160" t="s">
        <v>150</v>
      </c>
      <c r="V11" s="160" t="s">
        <v>150</v>
      </c>
      <c r="W11" s="160" t="s">
        <v>150</v>
      </c>
      <c r="X11" s="160" t="s">
        <v>150</v>
      </c>
      <c r="Y11" s="160" t="s">
        <v>150</v>
      </c>
      <c r="Z11" s="160" t="s">
        <v>150</v>
      </c>
      <c r="AA11" s="160" t="s">
        <v>150</v>
      </c>
      <c r="AB11" s="160" t="s">
        <v>150</v>
      </c>
      <c r="AC11" s="160" t="s">
        <v>150</v>
      </c>
      <c r="AD11" s="160" t="s">
        <v>150</v>
      </c>
      <c r="AE11" s="160" t="s">
        <v>150</v>
      </c>
    </row>
    <row r="12" spans="14:26" ht="12.75" customHeight="1">
      <c r="N12" s="594" t="s">
        <v>524</v>
      </c>
      <c r="Y12" s="157"/>
      <c r="Z12" s="157"/>
    </row>
    <row r="13" s="157" customFormat="1" ht="13.5" customHeight="1">
      <c r="N13" s="595" t="s">
        <v>522</v>
      </c>
    </row>
    <row r="14" spans="14:21" ht="18.75" customHeight="1">
      <c r="N14" s="595" t="s">
        <v>523</v>
      </c>
      <c r="O14" s="157"/>
      <c r="P14" s="157"/>
      <c r="Q14" s="157"/>
      <c r="R14" s="157"/>
      <c r="S14" s="157"/>
      <c r="T14" s="157"/>
      <c r="U14" s="157"/>
    </row>
    <row r="15" ht="11.25" customHeight="1"/>
    <row r="16" ht="22.5" customHeight="1"/>
    <row r="17" ht="22.5" customHeight="1"/>
    <row r="18" ht="22.5" customHeight="1"/>
    <row r="19" ht="22.5" customHeight="1"/>
    <row r="20" s="159" customFormat="1" ht="22.5" customHeight="1">
      <c r="N20" s="596"/>
    </row>
    <row r="21" ht="12.75" customHeight="1"/>
    <row r="22" spans="15:31" ht="12">
      <c r="O22" s="157"/>
      <c r="P22" s="157"/>
      <c r="Q22" s="157"/>
      <c r="R22" s="157"/>
      <c r="S22" s="157"/>
      <c r="T22" s="157"/>
      <c r="U22" s="157"/>
      <c r="V22" s="157"/>
      <c r="W22" s="157"/>
      <c r="X22" s="157"/>
      <c r="Y22" s="157"/>
      <c r="Z22" s="157"/>
      <c r="AA22" s="157"/>
      <c r="AB22" s="157"/>
      <c r="AC22" s="157"/>
      <c r="AD22" s="157"/>
      <c r="AE22" s="157"/>
    </row>
    <row r="29" spans="14:31" ht="12">
      <c r="N29" s="596"/>
      <c r="O29" s="159"/>
      <c r="P29" s="159"/>
      <c r="Q29" s="159"/>
      <c r="R29" s="159"/>
      <c r="S29" s="159"/>
      <c r="T29" s="159"/>
      <c r="U29" s="159"/>
      <c r="V29" s="159"/>
      <c r="W29" s="159"/>
      <c r="X29" s="159"/>
      <c r="Y29" s="159"/>
      <c r="Z29" s="159"/>
      <c r="AA29" s="159"/>
      <c r="AB29" s="159"/>
      <c r="AC29" s="159"/>
      <c r="AD29" s="159"/>
      <c r="AE29" s="159"/>
    </row>
  </sheetData>
  <sheetProtection/>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sheetPr>
    <tabColor rgb="FFFFC000"/>
  </sheetPr>
  <dimension ref="A1:H25"/>
  <sheetViews>
    <sheetView showGridLines="0" zoomScalePageLayoutView="0" workbookViewId="0" topLeftCell="A1">
      <selection activeCell="N17" sqref="N17"/>
    </sheetView>
  </sheetViews>
  <sheetFormatPr defaultColWidth="7.75390625" defaultRowHeight="13.5"/>
  <cols>
    <col min="1" max="1" width="10.00390625" style="342" customWidth="1"/>
    <col min="2" max="4" width="14.625" style="342" customWidth="1"/>
    <col min="5" max="7" width="14.50390625" style="342" customWidth="1"/>
    <col min="8" max="16384" width="7.75390625" style="342" customWidth="1"/>
  </cols>
  <sheetData>
    <row r="1" spans="1:7" ht="18.75" customHeight="1">
      <c r="A1" s="343" t="s">
        <v>610</v>
      </c>
      <c r="B1" s="344"/>
      <c r="C1" s="344"/>
      <c r="D1" s="344"/>
      <c r="E1" s="344"/>
      <c r="F1" s="344"/>
      <c r="G1" s="344"/>
    </row>
    <row r="2" ht="10.5" customHeight="1"/>
    <row r="3" spans="1:7" ht="13.5" customHeight="1" thickBot="1">
      <c r="A3" s="342" t="s">
        <v>611</v>
      </c>
      <c r="G3" s="503" t="s">
        <v>358</v>
      </c>
    </row>
    <row r="4" spans="1:7" s="507" customFormat="1" ht="16.5" customHeight="1">
      <c r="A4" s="777" t="s">
        <v>148</v>
      </c>
      <c r="B4" s="504" t="s">
        <v>359</v>
      </c>
      <c r="C4" s="504"/>
      <c r="D4" s="505"/>
      <c r="E4" s="504" t="s">
        <v>360</v>
      </c>
      <c r="F4" s="506"/>
      <c r="G4" s="506"/>
    </row>
    <row r="5" spans="1:7" s="509" customFormat="1" ht="16.5" customHeight="1">
      <c r="A5" s="779"/>
      <c r="B5" s="508" t="s">
        <v>0</v>
      </c>
      <c r="C5" s="508" t="s">
        <v>361</v>
      </c>
      <c r="D5" s="508" t="s">
        <v>612</v>
      </c>
      <c r="E5" s="508" t="s">
        <v>362</v>
      </c>
      <c r="F5" s="508" t="s">
        <v>363</v>
      </c>
      <c r="G5" s="508" t="s">
        <v>613</v>
      </c>
    </row>
    <row r="6" spans="1:6" s="507" customFormat="1" ht="11.25">
      <c r="A6" s="510"/>
      <c r="F6" s="503" t="s">
        <v>137</v>
      </c>
    </row>
    <row r="7" spans="1:7" s="507" customFormat="1" ht="22.5" customHeight="1">
      <c r="A7" s="166" t="s">
        <v>526</v>
      </c>
      <c r="B7" s="358">
        <v>1030</v>
      </c>
      <c r="C7" s="359">
        <v>1020</v>
      </c>
      <c r="D7" s="359" t="s">
        <v>614</v>
      </c>
      <c r="E7" s="359">
        <v>954</v>
      </c>
      <c r="F7" s="359">
        <v>905</v>
      </c>
      <c r="G7" s="359">
        <v>8630</v>
      </c>
    </row>
    <row r="8" spans="1:7" s="507" customFormat="1" ht="22.5" customHeight="1">
      <c r="A8" s="131" t="s">
        <v>615</v>
      </c>
      <c r="B8" s="358">
        <v>1030</v>
      </c>
      <c r="C8" s="359">
        <v>1020</v>
      </c>
      <c r="D8" s="359" t="s">
        <v>614</v>
      </c>
      <c r="E8" s="359">
        <v>940</v>
      </c>
      <c r="F8" s="359">
        <v>859</v>
      </c>
      <c r="G8" s="359">
        <v>8070</v>
      </c>
    </row>
    <row r="9" spans="1:7" s="507" customFormat="1" ht="22.5" customHeight="1">
      <c r="A9" s="131" t="s">
        <v>616</v>
      </c>
      <c r="B9" s="359">
        <v>1020</v>
      </c>
      <c r="C9" s="359">
        <v>1010</v>
      </c>
      <c r="D9" s="359" t="s">
        <v>614</v>
      </c>
      <c r="E9" s="359">
        <v>924</v>
      </c>
      <c r="F9" s="359">
        <v>789</v>
      </c>
      <c r="G9" s="359">
        <v>7290</v>
      </c>
    </row>
    <row r="10" spans="1:7" s="507" customFormat="1" ht="22.5" customHeight="1">
      <c r="A10" s="131" t="s">
        <v>617</v>
      </c>
      <c r="B10" s="358">
        <v>1010</v>
      </c>
      <c r="C10" s="359" t="s">
        <v>614</v>
      </c>
      <c r="D10" s="359" t="s">
        <v>614</v>
      </c>
      <c r="E10" s="359">
        <v>907</v>
      </c>
      <c r="F10" s="359">
        <v>781</v>
      </c>
      <c r="G10" s="359">
        <v>7080</v>
      </c>
    </row>
    <row r="11" spans="1:7" s="513" customFormat="1" ht="22.5" customHeight="1" thickBot="1">
      <c r="A11" s="180" t="s">
        <v>527</v>
      </c>
      <c r="B11" s="695">
        <v>992</v>
      </c>
      <c r="C11" s="512" t="s">
        <v>614</v>
      </c>
      <c r="D11" s="512" t="s">
        <v>614</v>
      </c>
      <c r="E11" s="695">
        <v>891</v>
      </c>
      <c r="F11" s="695">
        <v>807</v>
      </c>
      <c r="G11" s="735" t="s">
        <v>654</v>
      </c>
    </row>
    <row r="12" s="507" customFormat="1" ht="16.5" customHeight="1"/>
    <row r="13" ht="13.5" customHeight="1" thickBot="1">
      <c r="A13" s="342" t="s">
        <v>618</v>
      </c>
    </row>
    <row r="14" spans="1:7" s="507" customFormat="1" ht="16.5" customHeight="1">
      <c r="A14" s="777" t="s">
        <v>148</v>
      </c>
      <c r="B14" s="847" t="s">
        <v>0</v>
      </c>
      <c r="C14" s="504" t="s">
        <v>364</v>
      </c>
      <c r="D14" s="514"/>
      <c r="E14" s="504" t="s">
        <v>365</v>
      </c>
      <c r="F14" s="514"/>
      <c r="G14" s="506"/>
    </row>
    <row r="15" spans="1:7" s="509" customFormat="1" ht="16.5" customHeight="1">
      <c r="A15" s="779"/>
      <c r="B15" s="848"/>
      <c r="C15" s="515" t="s">
        <v>366</v>
      </c>
      <c r="D15" s="508" t="s">
        <v>367</v>
      </c>
      <c r="E15" s="508" t="s">
        <v>368</v>
      </c>
      <c r="F15" s="515" t="s">
        <v>369</v>
      </c>
      <c r="G15" s="515" t="s">
        <v>370</v>
      </c>
    </row>
    <row r="16" s="507" customFormat="1" ht="7.5" customHeight="1">
      <c r="A16" s="510"/>
    </row>
    <row r="17" spans="1:7" s="507" customFormat="1" ht="22.5" customHeight="1">
      <c r="A17" s="166" t="s">
        <v>526</v>
      </c>
      <c r="B17" s="358">
        <v>1930</v>
      </c>
      <c r="C17" s="359">
        <v>1</v>
      </c>
      <c r="D17" s="359">
        <v>431</v>
      </c>
      <c r="E17" s="359">
        <v>512</v>
      </c>
      <c r="F17" s="359">
        <v>942</v>
      </c>
      <c r="G17" s="359">
        <v>37</v>
      </c>
    </row>
    <row r="18" spans="1:7" s="507" customFormat="1" ht="22.5" customHeight="1">
      <c r="A18" s="131" t="s">
        <v>615</v>
      </c>
      <c r="B18" s="358">
        <v>1780</v>
      </c>
      <c r="C18" s="359">
        <v>1</v>
      </c>
      <c r="D18" s="359">
        <v>447</v>
      </c>
      <c r="E18" s="359">
        <v>454</v>
      </c>
      <c r="F18" s="359">
        <v>840</v>
      </c>
      <c r="G18" s="359">
        <v>31</v>
      </c>
    </row>
    <row r="19" spans="1:7" s="507" customFormat="1" ht="22.5" customHeight="1">
      <c r="A19" s="131" t="s">
        <v>616</v>
      </c>
      <c r="B19" s="359">
        <v>1630</v>
      </c>
      <c r="C19" s="359"/>
      <c r="D19" s="359">
        <v>524</v>
      </c>
      <c r="E19" s="359">
        <v>314</v>
      </c>
      <c r="F19" s="359">
        <v>748</v>
      </c>
      <c r="G19" s="359">
        <v>42</v>
      </c>
    </row>
    <row r="20" spans="1:8" s="507" customFormat="1" ht="22.5" customHeight="1">
      <c r="A20" s="131" t="s">
        <v>617</v>
      </c>
      <c r="B20" s="358">
        <v>1570</v>
      </c>
      <c r="C20" s="359"/>
      <c r="D20" s="359">
        <v>563</v>
      </c>
      <c r="E20" s="359">
        <v>311</v>
      </c>
      <c r="F20" s="359">
        <v>622</v>
      </c>
      <c r="G20" s="359">
        <v>67</v>
      </c>
      <c r="H20" s="516"/>
    </row>
    <row r="21" spans="1:7" s="513" customFormat="1" ht="22.5" customHeight="1" thickBot="1">
      <c r="A21" s="180" t="s">
        <v>527</v>
      </c>
      <c r="B21" s="735" t="s">
        <v>653</v>
      </c>
      <c r="C21" s="695"/>
      <c r="D21" s="695">
        <v>584</v>
      </c>
      <c r="E21" s="695">
        <v>312</v>
      </c>
      <c r="F21" s="695">
        <v>589</v>
      </c>
      <c r="G21" s="695">
        <v>62</v>
      </c>
    </row>
    <row r="22" s="507" customFormat="1" ht="12.75" customHeight="1">
      <c r="A22" s="517" t="s">
        <v>371</v>
      </c>
    </row>
    <row r="23" ht="12">
      <c r="A23" s="507" t="s">
        <v>372</v>
      </c>
    </row>
    <row r="24" ht="12">
      <c r="A24" s="507" t="s">
        <v>373</v>
      </c>
    </row>
    <row r="25" ht="12">
      <c r="A25" s="507" t="s">
        <v>374</v>
      </c>
    </row>
  </sheetData>
  <sheetProtection/>
  <mergeCells count="3">
    <mergeCell ref="A4:A5"/>
    <mergeCell ref="A14:A15"/>
    <mergeCell ref="B14:B15"/>
  </mergeCells>
  <printOptions/>
  <pageMargins left="0.3937007874015748" right="0.3937007874015748" top="0.5905511811023623" bottom="0.3937007874015748" header="0.3937007874015748"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FFC000"/>
  </sheetPr>
  <dimension ref="A1:H17"/>
  <sheetViews>
    <sheetView showGridLines="0" zoomScalePageLayoutView="0" workbookViewId="0" topLeftCell="A1">
      <selection activeCell="F10" sqref="F10"/>
    </sheetView>
  </sheetViews>
  <sheetFormatPr defaultColWidth="8.00390625" defaultRowHeight="13.5"/>
  <cols>
    <col min="1" max="1" width="10.00390625" style="156" customWidth="1"/>
    <col min="2" max="2" width="14.50390625" style="156" customWidth="1"/>
    <col min="3" max="5" width="14.625" style="156" customWidth="1"/>
    <col min="6" max="7" width="14.50390625" style="156" customWidth="1"/>
    <col min="8" max="16384" width="8.00390625" style="156" customWidth="1"/>
  </cols>
  <sheetData>
    <row r="1" spans="1:7" ht="18.75" customHeight="1">
      <c r="A1" s="175" t="s">
        <v>661</v>
      </c>
      <c r="B1" s="174"/>
      <c r="C1" s="174"/>
      <c r="D1" s="174"/>
      <c r="E1" s="174"/>
      <c r="F1" s="174"/>
      <c r="G1" s="174"/>
    </row>
    <row r="2" spans="1:7" ht="11.25" customHeight="1">
      <c r="A2" s="175"/>
      <c r="B2" s="174"/>
      <c r="C2" s="174"/>
      <c r="D2" s="174"/>
      <c r="E2" s="174"/>
      <c r="F2" s="174"/>
      <c r="G2" s="174"/>
    </row>
    <row r="3" ht="12.75" thickBot="1"/>
    <row r="4" spans="1:7" s="169" customFormat="1" ht="18.75" customHeight="1">
      <c r="A4" s="849" t="s">
        <v>148</v>
      </c>
      <c r="B4" s="173" t="s">
        <v>147</v>
      </c>
      <c r="C4" s="172"/>
      <c r="D4" s="173" t="s">
        <v>146</v>
      </c>
      <c r="E4" s="172"/>
      <c r="F4" s="173" t="s">
        <v>145</v>
      </c>
      <c r="G4" s="172"/>
    </row>
    <row r="5" spans="1:7" s="169" customFormat="1" ht="18.75" customHeight="1">
      <c r="A5" s="850"/>
      <c r="B5" s="171" t="s">
        <v>144</v>
      </c>
      <c r="C5" s="171" t="s">
        <v>143</v>
      </c>
      <c r="D5" s="171" t="s">
        <v>142</v>
      </c>
      <c r="E5" s="171" t="s">
        <v>141</v>
      </c>
      <c r="F5" s="171" t="s">
        <v>142</v>
      </c>
      <c r="G5" s="170" t="s">
        <v>141</v>
      </c>
    </row>
    <row r="6" spans="1:7" ht="11.25" customHeight="1">
      <c r="A6" s="168"/>
      <c r="B6" s="167" t="s">
        <v>140</v>
      </c>
      <c r="C6" s="167" t="s">
        <v>139</v>
      </c>
      <c r="D6" s="167" t="s">
        <v>137</v>
      </c>
      <c r="E6" s="167" t="s">
        <v>138</v>
      </c>
      <c r="F6" s="167" t="s">
        <v>137</v>
      </c>
      <c r="G6" s="167" t="s">
        <v>136</v>
      </c>
    </row>
    <row r="7" spans="1:7" ht="26.25" customHeight="1">
      <c r="A7" s="166" t="s">
        <v>662</v>
      </c>
      <c r="B7" s="165">
        <v>138</v>
      </c>
      <c r="C7" s="163">
        <v>36899</v>
      </c>
      <c r="D7" s="164">
        <v>719362.5</v>
      </c>
      <c r="E7" s="163">
        <v>1431274</v>
      </c>
      <c r="F7" s="163">
        <v>195</v>
      </c>
      <c r="G7" s="163">
        <v>387886</v>
      </c>
    </row>
    <row r="8" spans="1:7" ht="26.25" customHeight="1">
      <c r="A8" s="166" t="s">
        <v>663</v>
      </c>
      <c r="B8" s="165">
        <v>133</v>
      </c>
      <c r="C8" s="163">
        <v>35777</v>
      </c>
      <c r="D8" s="164">
        <v>779338</v>
      </c>
      <c r="E8" s="163">
        <v>1596390</v>
      </c>
      <c r="F8" s="163">
        <v>218</v>
      </c>
      <c r="G8" s="163">
        <v>446206</v>
      </c>
    </row>
    <row r="9" spans="1:7" ht="26.25" customHeight="1">
      <c r="A9" s="166" t="s">
        <v>664</v>
      </c>
      <c r="B9" s="165">
        <v>127</v>
      </c>
      <c r="C9" s="163">
        <v>34715</v>
      </c>
      <c r="D9" s="164">
        <v>624276.5</v>
      </c>
      <c r="E9" s="163">
        <v>1229950</v>
      </c>
      <c r="F9" s="163">
        <v>180</v>
      </c>
      <c r="G9" s="163">
        <v>354303</v>
      </c>
    </row>
    <row r="10" spans="1:7" ht="26.25" customHeight="1">
      <c r="A10" s="741" t="s">
        <v>665</v>
      </c>
      <c r="B10" s="165">
        <v>121</v>
      </c>
      <c r="C10" s="163">
        <v>33218</v>
      </c>
      <c r="D10" s="164">
        <v>628942.5</v>
      </c>
      <c r="E10" s="163">
        <v>1260220</v>
      </c>
      <c r="F10" s="163">
        <v>189</v>
      </c>
      <c r="G10" s="163">
        <v>379381</v>
      </c>
    </row>
    <row r="11" spans="1:8" s="159" customFormat="1" ht="26.25" customHeight="1" thickBot="1">
      <c r="A11" s="162" t="s">
        <v>666</v>
      </c>
      <c r="B11" s="742">
        <v>92</v>
      </c>
      <c r="C11" s="743" t="s">
        <v>667</v>
      </c>
      <c r="D11" s="161">
        <v>636828</v>
      </c>
      <c r="E11" s="743" t="s">
        <v>668</v>
      </c>
      <c r="F11" s="743">
        <v>234</v>
      </c>
      <c r="G11" s="743" t="s">
        <v>669</v>
      </c>
      <c r="H11" s="744"/>
    </row>
    <row r="12" ht="12.75" customHeight="1">
      <c r="A12" s="158" t="s">
        <v>135</v>
      </c>
    </row>
    <row r="17" ht="12">
      <c r="E17" s="157"/>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C000"/>
  </sheetPr>
  <dimension ref="A1:F23"/>
  <sheetViews>
    <sheetView showGridLines="0" zoomScalePageLayoutView="0" workbookViewId="0" topLeftCell="A1">
      <selection activeCell="F11" sqref="F11"/>
    </sheetView>
  </sheetViews>
  <sheetFormatPr defaultColWidth="10.00390625" defaultRowHeight="13.5"/>
  <cols>
    <col min="1" max="1" width="10.00390625" style="342" customWidth="1"/>
    <col min="2" max="4" width="17.50390625" style="342" customWidth="1"/>
    <col min="5" max="6" width="17.375" style="342" customWidth="1"/>
    <col min="7" max="16384" width="10.00390625" style="342" customWidth="1"/>
  </cols>
  <sheetData>
    <row r="1" spans="1:6" ht="18.75" customHeight="1">
      <c r="A1" s="343" t="s">
        <v>619</v>
      </c>
      <c r="B1" s="344"/>
      <c r="C1" s="344"/>
      <c r="D1" s="344"/>
      <c r="E1" s="344"/>
      <c r="F1" s="344"/>
    </row>
    <row r="2" spans="1:6" ht="11.25" customHeight="1">
      <c r="A2" s="343"/>
      <c r="B2" s="344"/>
      <c r="C2" s="344"/>
      <c r="D2" s="344"/>
      <c r="E2" s="344"/>
      <c r="F2" s="344"/>
    </row>
    <row r="3" ht="12.75" thickBot="1">
      <c r="F3" s="503" t="s">
        <v>375</v>
      </c>
    </row>
    <row r="4" spans="1:6" ht="18.75" customHeight="1">
      <c r="A4" s="777" t="s">
        <v>148</v>
      </c>
      <c r="B4" s="847" t="s">
        <v>620</v>
      </c>
      <c r="C4" s="847" t="s">
        <v>621</v>
      </c>
      <c r="D4" s="847" t="s">
        <v>622</v>
      </c>
      <c r="E4" s="504" t="s">
        <v>623</v>
      </c>
      <c r="F4" s="504"/>
    </row>
    <row r="5" spans="1:6" ht="18.75" customHeight="1">
      <c r="A5" s="779"/>
      <c r="B5" s="848"/>
      <c r="C5" s="848"/>
      <c r="D5" s="848"/>
      <c r="E5" s="508" t="s">
        <v>620</v>
      </c>
      <c r="F5" s="508" t="s">
        <v>621</v>
      </c>
    </row>
    <row r="6" spans="1:6" ht="11.25" customHeight="1">
      <c r="A6" s="354"/>
      <c r="B6" s="518"/>
      <c r="C6" s="518"/>
      <c r="D6" s="518"/>
      <c r="E6" s="518" t="s">
        <v>87</v>
      </c>
      <c r="F6" s="518" t="s">
        <v>87</v>
      </c>
    </row>
    <row r="7" spans="1:6" ht="26.25" customHeight="1">
      <c r="A7" s="131" t="s">
        <v>526</v>
      </c>
      <c r="B7" s="519">
        <v>12093</v>
      </c>
      <c r="C7" s="520">
        <v>10616</v>
      </c>
      <c r="D7" s="520">
        <v>15092</v>
      </c>
      <c r="E7" s="521">
        <v>99.7</v>
      </c>
      <c r="F7" s="521">
        <v>99.5</v>
      </c>
    </row>
    <row r="8" spans="1:6" ht="26.25" customHeight="1">
      <c r="A8" s="131" t="s">
        <v>624</v>
      </c>
      <c r="B8" s="358">
        <v>11716</v>
      </c>
      <c r="C8" s="359">
        <v>10231</v>
      </c>
      <c r="D8" s="359">
        <v>15732</v>
      </c>
      <c r="E8" s="522">
        <v>96.9</v>
      </c>
      <c r="F8" s="522">
        <v>96.4</v>
      </c>
    </row>
    <row r="9" spans="1:6" ht="26.25" customHeight="1">
      <c r="A9" s="131" t="s">
        <v>625</v>
      </c>
      <c r="B9" s="359">
        <v>11240</v>
      </c>
      <c r="C9" s="359">
        <v>9808</v>
      </c>
      <c r="D9" s="359">
        <v>16617</v>
      </c>
      <c r="E9" s="522">
        <v>95.9</v>
      </c>
      <c r="F9" s="522">
        <v>95.9</v>
      </c>
    </row>
    <row r="10" spans="1:6" ht="26.25" customHeight="1">
      <c r="A10" s="131" t="s">
        <v>626</v>
      </c>
      <c r="B10" s="358">
        <v>11122</v>
      </c>
      <c r="C10" s="359">
        <v>9810</v>
      </c>
      <c r="D10" s="359">
        <v>18096</v>
      </c>
      <c r="E10" s="522">
        <v>99</v>
      </c>
      <c r="F10" s="522">
        <v>100</v>
      </c>
    </row>
    <row r="11" spans="1:6" s="360" customFormat="1" ht="26.25" customHeight="1" thickBot="1">
      <c r="A11" s="180" t="s">
        <v>527</v>
      </c>
      <c r="B11" s="730">
        <v>11674</v>
      </c>
      <c r="C11" s="730">
        <v>10236</v>
      </c>
      <c r="D11" s="730">
        <v>20179</v>
      </c>
      <c r="E11" s="523">
        <v>105</v>
      </c>
      <c r="F11" s="523">
        <v>104.3</v>
      </c>
    </row>
    <row r="12" ht="12.75" customHeight="1">
      <c r="A12" s="507" t="s">
        <v>376</v>
      </c>
    </row>
    <row r="14" spans="1:6" s="526" customFormat="1" ht="17.25">
      <c r="A14" s="524"/>
      <c r="B14" s="525"/>
      <c r="C14" s="525"/>
      <c r="D14" s="525"/>
      <c r="E14" s="525"/>
      <c r="F14" s="525"/>
    </row>
    <row r="15" s="526" customFormat="1" ht="12">
      <c r="F15" s="527"/>
    </row>
    <row r="16" spans="1:6" s="526" customFormat="1" ht="15.75" customHeight="1">
      <c r="A16" s="528"/>
      <c r="B16" s="529"/>
      <c r="C16" s="529"/>
      <c r="D16" s="529"/>
      <c r="E16" s="529"/>
      <c r="F16" s="529"/>
    </row>
    <row r="17" spans="1:6" s="526" customFormat="1" ht="15.75" customHeight="1">
      <c r="A17" s="528"/>
      <c r="B17" s="528"/>
      <c r="C17" s="528"/>
      <c r="D17" s="528"/>
      <c r="E17" s="528"/>
      <c r="F17" s="528"/>
    </row>
    <row r="18" spans="1:6" s="526" customFormat="1" ht="18.75" customHeight="1">
      <c r="A18" s="530"/>
      <c r="B18" s="359"/>
      <c r="C18" s="359"/>
      <c r="D18" s="359"/>
      <c r="E18" s="359"/>
      <c r="F18" s="359"/>
    </row>
    <row r="19" spans="1:6" s="526" customFormat="1" ht="18.75" customHeight="1">
      <c r="A19" s="530"/>
      <c r="B19" s="359"/>
      <c r="C19" s="359"/>
      <c r="D19" s="359"/>
      <c r="E19" s="359"/>
      <c r="F19" s="359"/>
    </row>
    <row r="20" spans="1:6" s="526" customFormat="1" ht="18.75" customHeight="1">
      <c r="A20" s="530"/>
      <c r="B20" s="359"/>
      <c r="C20" s="359"/>
      <c r="D20" s="359"/>
      <c r="E20" s="359"/>
      <c r="F20" s="359"/>
    </row>
    <row r="21" spans="1:6" s="526" customFormat="1" ht="18.75" customHeight="1">
      <c r="A21" s="530"/>
      <c r="B21" s="359"/>
      <c r="C21" s="359"/>
      <c r="D21" s="359"/>
      <c r="E21" s="359"/>
      <c r="F21" s="359"/>
    </row>
    <row r="22" spans="1:6" s="526" customFormat="1" ht="18.75" customHeight="1">
      <c r="A22" s="530"/>
      <c r="B22" s="359"/>
      <c r="C22" s="359"/>
      <c r="D22" s="359"/>
      <c r="E22" s="359"/>
      <c r="F22" s="359"/>
    </row>
    <row r="23" s="526" customFormat="1" ht="12.75" customHeight="1">
      <c r="A23" s="531"/>
    </row>
  </sheetData>
  <sheetProtection/>
  <mergeCells count="4">
    <mergeCell ref="A4:A5"/>
    <mergeCell ref="B4:B5"/>
    <mergeCell ref="C4:C5"/>
    <mergeCell ref="D4:D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C000"/>
  </sheetPr>
  <dimension ref="A1:G21"/>
  <sheetViews>
    <sheetView showGridLines="0" zoomScalePageLayoutView="0" workbookViewId="0" topLeftCell="A1">
      <selection activeCell="I11" sqref="I11"/>
    </sheetView>
  </sheetViews>
  <sheetFormatPr defaultColWidth="7.75390625" defaultRowHeight="13.5"/>
  <cols>
    <col min="1" max="1" width="10.00390625" style="342" customWidth="1"/>
    <col min="2" max="2" width="14.625" style="342" customWidth="1"/>
    <col min="3" max="3" width="14.50390625" style="342" customWidth="1"/>
    <col min="4" max="4" width="14.625" style="342" customWidth="1"/>
    <col min="5" max="5" width="14.50390625" style="342" customWidth="1"/>
    <col min="6" max="6" width="14.625" style="342" customWidth="1"/>
    <col min="7" max="7" width="14.50390625" style="342" customWidth="1"/>
    <col min="8" max="16384" width="7.75390625" style="342" customWidth="1"/>
  </cols>
  <sheetData>
    <row r="1" spans="1:7" ht="18.75" customHeight="1">
      <c r="A1" s="343" t="s">
        <v>627</v>
      </c>
      <c r="B1" s="344"/>
      <c r="C1" s="344"/>
      <c r="D1" s="344"/>
      <c r="E1" s="344"/>
      <c r="F1" s="344"/>
      <c r="G1" s="344"/>
    </row>
    <row r="2" spans="1:7" ht="11.25" customHeight="1">
      <c r="A2" s="343"/>
      <c r="B2" s="344"/>
      <c r="C2" s="344"/>
      <c r="D2" s="344"/>
      <c r="E2" s="344"/>
      <c r="F2" s="344"/>
      <c r="G2" s="344"/>
    </row>
    <row r="3" ht="12.75" thickBot="1">
      <c r="G3" s="532" t="s">
        <v>377</v>
      </c>
    </row>
    <row r="4" spans="1:7" ht="18.75" customHeight="1">
      <c r="A4" s="777" t="s">
        <v>148</v>
      </c>
      <c r="B4" s="349" t="s">
        <v>628</v>
      </c>
      <c r="C4" s="533"/>
      <c r="D4" s="349" t="s">
        <v>378</v>
      </c>
      <c r="E4" s="533"/>
      <c r="F4" s="349" t="s">
        <v>629</v>
      </c>
      <c r="G4" s="533"/>
    </row>
    <row r="5" spans="1:7" ht="18.75" customHeight="1">
      <c r="A5" s="779"/>
      <c r="B5" s="534" t="s">
        <v>630</v>
      </c>
      <c r="C5" s="534" t="s">
        <v>671</v>
      </c>
      <c r="D5" s="534" t="s">
        <v>630</v>
      </c>
      <c r="E5" s="534" t="s">
        <v>672</v>
      </c>
      <c r="F5" s="534" t="s">
        <v>630</v>
      </c>
      <c r="G5" s="535" t="s">
        <v>672</v>
      </c>
    </row>
    <row r="6" spans="1:7" ht="11.25" customHeight="1">
      <c r="A6" s="536"/>
      <c r="B6" s="528"/>
      <c r="C6" s="528"/>
      <c r="D6" s="528"/>
      <c r="E6" s="528"/>
      <c r="F6" s="528"/>
      <c r="G6" s="528"/>
    </row>
    <row r="7" spans="1:7" ht="26.25" customHeight="1">
      <c r="A7" s="131" t="s">
        <v>526</v>
      </c>
      <c r="B7" s="359">
        <v>15530</v>
      </c>
      <c r="C7" s="359">
        <v>43867</v>
      </c>
      <c r="D7" s="359">
        <v>14852</v>
      </c>
      <c r="E7" s="359">
        <v>42595</v>
      </c>
      <c r="F7" s="359">
        <v>678</v>
      </c>
      <c r="G7" s="359">
        <v>1272</v>
      </c>
    </row>
    <row r="8" spans="1:7" ht="26.25" customHeight="1">
      <c r="A8" s="131" t="s">
        <v>624</v>
      </c>
      <c r="B8" s="358">
        <v>15786</v>
      </c>
      <c r="C8" s="359">
        <v>45832</v>
      </c>
      <c r="D8" s="359">
        <v>15360</v>
      </c>
      <c r="E8" s="359">
        <v>44979</v>
      </c>
      <c r="F8" s="359">
        <v>426</v>
      </c>
      <c r="G8" s="359">
        <v>853</v>
      </c>
    </row>
    <row r="9" spans="1:7" ht="26.25" customHeight="1">
      <c r="A9" s="131" t="s">
        <v>625</v>
      </c>
      <c r="B9" s="359">
        <f>SUM(D9,F9)</f>
        <v>15663</v>
      </c>
      <c r="C9" s="359">
        <f>SUM(E9,G9)</f>
        <v>45398</v>
      </c>
      <c r="D9" s="359">
        <v>15219</v>
      </c>
      <c r="E9" s="359">
        <v>44520</v>
      </c>
      <c r="F9" s="359">
        <v>444</v>
      </c>
      <c r="G9" s="359">
        <v>878</v>
      </c>
    </row>
    <row r="10" spans="1:7" ht="26.25" customHeight="1">
      <c r="A10" s="131" t="s">
        <v>626</v>
      </c>
      <c r="B10" s="358">
        <v>16461</v>
      </c>
      <c r="C10" s="359">
        <v>47894</v>
      </c>
      <c r="D10" s="359">
        <v>16066</v>
      </c>
      <c r="E10" s="359">
        <v>47042</v>
      </c>
      <c r="F10" s="359">
        <v>395</v>
      </c>
      <c r="G10" s="359">
        <v>852</v>
      </c>
    </row>
    <row r="11" spans="1:7" s="360" customFormat="1" ht="26.25" customHeight="1" thickBot="1">
      <c r="A11" s="180" t="s">
        <v>527</v>
      </c>
      <c r="B11" s="730">
        <v>16844</v>
      </c>
      <c r="C11" s="730">
        <v>48853</v>
      </c>
      <c r="D11" s="730">
        <v>16427</v>
      </c>
      <c r="E11" s="730">
        <v>47934</v>
      </c>
      <c r="F11" s="730">
        <v>417</v>
      </c>
      <c r="G11" s="730">
        <v>919</v>
      </c>
    </row>
    <row r="12" ht="12.75" customHeight="1">
      <c r="A12" s="507" t="s">
        <v>394</v>
      </c>
    </row>
    <row r="13" ht="12.75" customHeight="1">
      <c r="A13" s="507"/>
    </row>
    <row r="15" ht="9.75" customHeight="1"/>
    <row r="21" ht="12">
      <c r="D21" s="368"/>
    </row>
    <row r="34" ht="9.75" customHeight="1"/>
    <row r="51" ht="9.75" customHeight="1"/>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C000"/>
  </sheetPr>
  <dimension ref="A1:H14"/>
  <sheetViews>
    <sheetView showGridLines="0" zoomScalePageLayoutView="0" workbookViewId="0" topLeftCell="A1">
      <selection activeCell="H11" sqref="H11"/>
    </sheetView>
  </sheetViews>
  <sheetFormatPr defaultColWidth="12.875" defaultRowHeight="13.5"/>
  <cols>
    <col min="1" max="1" width="10.00390625" style="342" customWidth="1"/>
    <col min="2" max="2" width="12.75390625" style="342" customWidth="1"/>
    <col min="3" max="3" width="12.50390625" style="342" customWidth="1"/>
    <col min="4" max="6" width="12.375" style="342" customWidth="1"/>
    <col min="7" max="8" width="12.50390625" style="342" customWidth="1"/>
    <col min="9" max="16384" width="12.875" style="342" customWidth="1"/>
  </cols>
  <sheetData>
    <row r="1" spans="1:8" ht="18.75" customHeight="1">
      <c r="A1" s="343" t="s">
        <v>631</v>
      </c>
      <c r="B1" s="344"/>
      <c r="C1" s="344"/>
      <c r="D1" s="344"/>
      <c r="E1" s="344"/>
      <c r="F1" s="344"/>
      <c r="G1" s="344"/>
      <c r="H1" s="344"/>
    </row>
    <row r="2" spans="1:8" ht="11.25" customHeight="1">
      <c r="A2" s="343"/>
      <c r="B2" s="344"/>
      <c r="C2" s="344"/>
      <c r="D2" s="344"/>
      <c r="E2" s="344"/>
      <c r="F2" s="344"/>
      <c r="G2" s="344"/>
      <c r="H2" s="344"/>
    </row>
    <row r="3" s="507" customFormat="1" ht="12.75" customHeight="1" thickBot="1">
      <c r="H3" s="503" t="s">
        <v>375</v>
      </c>
    </row>
    <row r="4" spans="1:8" s="507" customFormat="1" ht="18.75" customHeight="1">
      <c r="A4" s="777" t="s">
        <v>148</v>
      </c>
      <c r="B4" s="847" t="s">
        <v>379</v>
      </c>
      <c r="C4" s="349" t="s">
        <v>380</v>
      </c>
      <c r="D4" s="350"/>
      <c r="E4" s="350"/>
      <c r="F4" s="350"/>
      <c r="G4" s="847" t="s">
        <v>381</v>
      </c>
      <c r="H4" s="851" t="s">
        <v>382</v>
      </c>
    </row>
    <row r="5" spans="1:8" s="507" customFormat="1" ht="18.75" customHeight="1">
      <c r="A5" s="779"/>
      <c r="B5" s="848"/>
      <c r="C5" s="537" t="s">
        <v>383</v>
      </c>
      <c r="D5" s="534" t="s">
        <v>632</v>
      </c>
      <c r="E5" s="534" t="s">
        <v>384</v>
      </c>
      <c r="F5" s="534" t="s">
        <v>39</v>
      </c>
      <c r="G5" s="848"/>
      <c r="H5" s="852"/>
    </row>
    <row r="6" spans="1:8" s="507" customFormat="1" ht="7.5" customHeight="1">
      <c r="A6" s="536"/>
      <c r="B6" s="528"/>
      <c r="C6" s="538"/>
      <c r="D6" s="528"/>
      <c r="E6" s="528"/>
      <c r="F6" s="528"/>
      <c r="G6" s="528"/>
      <c r="H6" s="528"/>
    </row>
    <row r="7" spans="1:8" s="507" customFormat="1" ht="26.25" customHeight="1">
      <c r="A7" s="131" t="s">
        <v>526</v>
      </c>
      <c r="B7" s="358">
        <v>28014</v>
      </c>
      <c r="C7" s="359">
        <v>29727</v>
      </c>
      <c r="D7" s="539">
        <v>29364</v>
      </c>
      <c r="E7" s="539">
        <v>92</v>
      </c>
      <c r="F7" s="539">
        <v>271</v>
      </c>
      <c r="G7" s="539">
        <v>8073</v>
      </c>
      <c r="H7" s="539">
        <v>9786</v>
      </c>
    </row>
    <row r="8" spans="1:8" s="507" customFormat="1" ht="26.25" customHeight="1">
      <c r="A8" s="131" t="s">
        <v>633</v>
      </c>
      <c r="B8" s="358">
        <v>26878</v>
      </c>
      <c r="C8" s="359">
        <v>27661</v>
      </c>
      <c r="D8" s="359">
        <v>27343</v>
      </c>
      <c r="E8" s="359">
        <v>52</v>
      </c>
      <c r="F8" s="359">
        <v>266</v>
      </c>
      <c r="G8" s="359">
        <v>8991</v>
      </c>
      <c r="H8" s="359">
        <v>9774</v>
      </c>
    </row>
    <row r="9" spans="1:8" s="507" customFormat="1" ht="26.25" customHeight="1">
      <c r="A9" s="131" t="s">
        <v>634</v>
      </c>
      <c r="B9" s="359">
        <v>24196</v>
      </c>
      <c r="C9" s="359">
        <v>25554</v>
      </c>
      <c r="D9" s="359">
        <v>25253</v>
      </c>
      <c r="E9" s="359">
        <v>51</v>
      </c>
      <c r="F9" s="359">
        <v>250</v>
      </c>
      <c r="G9" s="359">
        <v>8407</v>
      </c>
      <c r="H9" s="359">
        <v>9765</v>
      </c>
    </row>
    <row r="10" spans="1:8" s="540" customFormat="1" ht="26.25" customHeight="1">
      <c r="A10" s="131" t="s">
        <v>635</v>
      </c>
      <c r="B10" s="358">
        <v>22727</v>
      </c>
      <c r="C10" s="359">
        <v>27060</v>
      </c>
      <c r="D10" s="359">
        <v>26762</v>
      </c>
      <c r="E10" s="359">
        <v>57</v>
      </c>
      <c r="F10" s="359">
        <v>241</v>
      </c>
      <c r="G10" s="359">
        <v>4942</v>
      </c>
      <c r="H10" s="359">
        <v>9275</v>
      </c>
    </row>
    <row r="11" spans="1:8" s="513" customFormat="1" ht="26.25" customHeight="1" thickBot="1">
      <c r="A11" s="180" t="s">
        <v>527</v>
      </c>
      <c r="B11" s="730">
        <v>19972</v>
      </c>
      <c r="C11" s="730">
        <v>24209</v>
      </c>
      <c r="D11" s="730">
        <v>24061</v>
      </c>
      <c r="E11" s="730">
        <v>62</v>
      </c>
      <c r="F11" s="730">
        <v>86</v>
      </c>
      <c r="G11" s="730">
        <v>5953</v>
      </c>
      <c r="H11" s="730">
        <v>10190</v>
      </c>
    </row>
    <row r="12" ht="12.75" customHeight="1">
      <c r="A12" s="507" t="s">
        <v>385</v>
      </c>
    </row>
    <row r="13" ht="11.25" customHeight="1">
      <c r="A13" s="346"/>
    </row>
    <row r="14" ht="11.25" customHeight="1">
      <c r="A14" s="346"/>
    </row>
  </sheetData>
  <sheetProtection/>
  <mergeCells count="4">
    <mergeCell ref="A4:A5"/>
    <mergeCell ref="B4:B5"/>
    <mergeCell ref="G4:G5"/>
    <mergeCell ref="H4:H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L39"/>
  <sheetViews>
    <sheetView showGridLines="0" zoomScalePageLayoutView="0" workbookViewId="0" topLeftCell="A1">
      <selection activeCell="H29" sqref="H29"/>
    </sheetView>
  </sheetViews>
  <sheetFormatPr defaultColWidth="8.00390625" defaultRowHeight="13.5"/>
  <cols>
    <col min="1" max="1" width="11.25390625" style="599" customWidth="1"/>
    <col min="2" max="2" width="12.625" style="599" customWidth="1"/>
    <col min="3" max="11" width="8.375" style="599" customWidth="1"/>
    <col min="12" max="16384" width="8.00390625" style="599" customWidth="1"/>
  </cols>
  <sheetData>
    <row r="1" spans="1:11" ht="18.75" customHeight="1">
      <c r="A1" s="597" t="s">
        <v>494</v>
      </c>
      <c r="B1" s="598"/>
      <c r="C1" s="598"/>
      <c r="D1" s="598"/>
      <c r="E1" s="598"/>
      <c r="F1" s="598"/>
      <c r="G1" s="598"/>
      <c r="H1" s="598"/>
      <c r="I1" s="598"/>
      <c r="J1" s="598"/>
      <c r="K1" s="598"/>
    </row>
    <row r="2" ht="6" customHeight="1"/>
    <row r="3" spans="1:11" ht="12.75" thickBot="1">
      <c r="A3" s="600" t="s">
        <v>495</v>
      </c>
      <c r="K3" s="687" t="s">
        <v>490</v>
      </c>
    </row>
    <row r="4" spans="1:11" ht="33" customHeight="1">
      <c r="A4" s="688" t="s">
        <v>491</v>
      </c>
      <c r="B4" s="658" t="s">
        <v>496</v>
      </c>
      <c r="C4" s="689" t="s">
        <v>492</v>
      </c>
      <c r="D4" s="689" t="s">
        <v>497</v>
      </c>
      <c r="E4" s="689" t="s">
        <v>498</v>
      </c>
      <c r="F4" s="689" t="s">
        <v>499</v>
      </c>
      <c r="G4" s="689" t="s">
        <v>500</v>
      </c>
      <c r="H4" s="689" t="s">
        <v>501</v>
      </c>
      <c r="I4" s="689" t="s">
        <v>502</v>
      </c>
      <c r="J4" s="690" t="s">
        <v>503</v>
      </c>
      <c r="K4" s="691" t="s">
        <v>504</v>
      </c>
    </row>
    <row r="5" spans="1:11" ht="3.75" customHeight="1">
      <c r="A5" s="609"/>
      <c r="K5" s="610"/>
    </row>
    <row r="6" spans="1:12" s="614" customFormat="1" ht="15" customHeight="1">
      <c r="A6" s="692" t="s">
        <v>452</v>
      </c>
      <c r="B6" s="612">
        <v>18480</v>
      </c>
      <c r="C6" s="612">
        <v>950</v>
      </c>
      <c r="D6" s="612">
        <v>3390</v>
      </c>
      <c r="E6" s="612">
        <v>6007</v>
      </c>
      <c r="F6" s="612">
        <v>3218</v>
      </c>
      <c r="G6" s="612">
        <v>1774</v>
      </c>
      <c r="H6" s="612">
        <v>1504</v>
      </c>
      <c r="I6" s="612">
        <v>990</v>
      </c>
      <c r="J6" s="612">
        <v>507</v>
      </c>
      <c r="K6" s="612">
        <v>140</v>
      </c>
      <c r="L6" s="613"/>
    </row>
    <row r="7" spans="1:11" ht="5.25" customHeight="1">
      <c r="A7" s="615"/>
      <c r="B7" s="616"/>
      <c r="C7" s="616"/>
      <c r="D7" s="616"/>
      <c r="E7" s="616"/>
      <c r="F7" s="616"/>
      <c r="G7" s="616"/>
      <c r="H7" s="616"/>
      <c r="I7" s="616"/>
      <c r="J7" s="616"/>
      <c r="K7" s="617"/>
    </row>
    <row r="8" spans="1:11" s="614" customFormat="1" ht="13.5" customHeight="1">
      <c r="A8" s="618" t="s">
        <v>192</v>
      </c>
      <c r="B8" s="612">
        <v>13785</v>
      </c>
      <c r="C8" s="612">
        <v>620</v>
      </c>
      <c r="D8" s="612">
        <v>2561</v>
      </c>
      <c r="E8" s="612">
        <v>4513</v>
      </c>
      <c r="F8" s="612">
        <v>2379</v>
      </c>
      <c r="G8" s="612">
        <v>1331</v>
      </c>
      <c r="H8" s="612">
        <v>1095</v>
      </c>
      <c r="I8" s="612">
        <v>766</v>
      </c>
      <c r="J8" s="612">
        <v>404</v>
      </c>
      <c r="K8" s="619">
        <v>116</v>
      </c>
    </row>
    <row r="9" spans="1:11" s="614" customFormat="1" ht="13.5" customHeight="1">
      <c r="A9" s="618" t="s">
        <v>191</v>
      </c>
      <c r="B9" s="612">
        <v>4695</v>
      </c>
      <c r="C9" s="612">
        <v>330</v>
      </c>
      <c r="D9" s="612">
        <v>829</v>
      </c>
      <c r="E9" s="612">
        <v>1494</v>
      </c>
      <c r="F9" s="612">
        <v>839</v>
      </c>
      <c r="G9" s="612">
        <v>443</v>
      </c>
      <c r="H9" s="612">
        <v>409</v>
      </c>
      <c r="I9" s="612">
        <v>224</v>
      </c>
      <c r="J9" s="612">
        <v>103</v>
      </c>
      <c r="K9" s="619">
        <v>24</v>
      </c>
    </row>
    <row r="10" spans="1:11" ht="15" customHeight="1">
      <c r="A10" s="620" t="s">
        <v>453</v>
      </c>
      <c r="B10" s="616">
        <v>2648</v>
      </c>
      <c r="C10" s="616">
        <v>174</v>
      </c>
      <c r="D10" s="616">
        <v>495</v>
      </c>
      <c r="E10" s="616">
        <v>734</v>
      </c>
      <c r="F10" s="616">
        <v>425</v>
      </c>
      <c r="G10" s="616">
        <v>246</v>
      </c>
      <c r="H10" s="616">
        <v>202</v>
      </c>
      <c r="I10" s="616">
        <v>170</v>
      </c>
      <c r="J10" s="616">
        <v>153</v>
      </c>
      <c r="K10" s="617">
        <v>49</v>
      </c>
    </row>
    <row r="11" spans="1:11" ht="15" customHeight="1">
      <c r="A11" s="620" t="s">
        <v>189</v>
      </c>
      <c r="B11" s="621">
        <v>3676</v>
      </c>
      <c r="C11" s="616">
        <v>50</v>
      </c>
      <c r="D11" s="616">
        <v>527</v>
      </c>
      <c r="E11" s="616">
        <v>1208</v>
      </c>
      <c r="F11" s="616">
        <v>746</v>
      </c>
      <c r="G11" s="616">
        <v>442</v>
      </c>
      <c r="H11" s="616">
        <v>361</v>
      </c>
      <c r="I11" s="616">
        <v>262</v>
      </c>
      <c r="J11" s="616">
        <v>73</v>
      </c>
      <c r="K11" s="617">
        <v>7</v>
      </c>
    </row>
    <row r="12" spans="1:11" ht="15" customHeight="1">
      <c r="A12" s="620" t="s">
        <v>188</v>
      </c>
      <c r="B12" s="621">
        <v>248</v>
      </c>
      <c r="C12" s="616">
        <v>13</v>
      </c>
      <c r="D12" s="616">
        <v>63</v>
      </c>
      <c r="E12" s="616">
        <v>82</v>
      </c>
      <c r="F12" s="616">
        <v>27</v>
      </c>
      <c r="G12" s="616">
        <v>9</v>
      </c>
      <c r="H12" s="616">
        <v>11</v>
      </c>
      <c r="I12" s="616">
        <v>12</v>
      </c>
      <c r="J12" s="616">
        <v>19</v>
      </c>
      <c r="K12" s="617">
        <v>12</v>
      </c>
    </row>
    <row r="13" spans="1:11" ht="15" customHeight="1">
      <c r="A13" s="620" t="s">
        <v>187</v>
      </c>
      <c r="B13" s="621">
        <v>815</v>
      </c>
      <c r="C13" s="616">
        <v>9</v>
      </c>
      <c r="D13" s="616">
        <v>133</v>
      </c>
      <c r="E13" s="616">
        <v>286</v>
      </c>
      <c r="F13" s="616">
        <v>167</v>
      </c>
      <c r="G13" s="616">
        <v>92</v>
      </c>
      <c r="H13" s="616">
        <v>70</v>
      </c>
      <c r="I13" s="616">
        <v>40</v>
      </c>
      <c r="J13" s="616">
        <v>13</v>
      </c>
      <c r="K13" s="617">
        <v>5</v>
      </c>
    </row>
    <row r="14" spans="1:11" ht="15" customHeight="1">
      <c r="A14" s="620" t="s">
        <v>186</v>
      </c>
      <c r="B14" s="621">
        <v>2301</v>
      </c>
      <c r="C14" s="616">
        <v>34</v>
      </c>
      <c r="D14" s="616">
        <v>402</v>
      </c>
      <c r="E14" s="616">
        <v>885</v>
      </c>
      <c r="F14" s="616">
        <v>429</v>
      </c>
      <c r="G14" s="616">
        <v>259</v>
      </c>
      <c r="H14" s="616">
        <v>177</v>
      </c>
      <c r="I14" s="616">
        <v>88</v>
      </c>
      <c r="J14" s="616">
        <v>24</v>
      </c>
      <c r="K14" s="617">
        <v>3</v>
      </c>
    </row>
    <row r="15" spans="1:11" ht="15" customHeight="1">
      <c r="A15" s="620" t="s">
        <v>185</v>
      </c>
      <c r="B15" s="621">
        <v>582</v>
      </c>
      <c r="C15" s="616">
        <v>101</v>
      </c>
      <c r="D15" s="616">
        <v>166</v>
      </c>
      <c r="E15" s="616">
        <v>180</v>
      </c>
      <c r="F15" s="616">
        <v>67</v>
      </c>
      <c r="G15" s="616">
        <v>21</v>
      </c>
      <c r="H15" s="616">
        <v>20</v>
      </c>
      <c r="I15" s="616">
        <v>11</v>
      </c>
      <c r="J15" s="616">
        <v>15</v>
      </c>
      <c r="K15" s="617">
        <v>1</v>
      </c>
    </row>
    <row r="16" spans="1:11" ht="15" customHeight="1">
      <c r="A16" s="620" t="s">
        <v>184</v>
      </c>
      <c r="B16" s="621">
        <v>1015</v>
      </c>
      <c r="C16" s="616">
        <v>59</v>
      </c>
      <c r="D16" s="616">
        <v>222</v>
      </c>
      <c r="E16" s="616">
        <v>310</v>
      </c>
      <c r="F16" s="616">
        <v>159</v>
      </c>
      <c r="G16" s="616">
        <v>89</v>
      </c>
      <c r="H16" s="616">
        <v>101</v>
      </c>
      <c r="I16" s="616">
        <v>56</v>
      </c>
      <c r="J16" s="616">
        <v>16</v>
      </c>
      <c r="K16" s="617">
        <v>3</v>
      </c>
    </row>
    <row r="17" spans="1:11" ht="15" customHeight="1">
      <c r="A17" s="620" t="s">
        <v>454</v>
      </c>
      <c r="B17" s="621">
        <v>699</v>
      </c>
      <c r="C17" s="616">
        <v>74</v>
      </c>
      <c r="D17" s="616">
        <v>132</v>
      </c>
      <c r="E17" s="616">
        <v>193</v>
      </c>
      <c r="F17" s="616">
        <v>75</v>
      </c>
      <c r="G17" s="616">
        <v>52</v>
      </c>
      <c r="H17" s="616">
        <v>43</v>
      </c>
      <c r="I17" s="616">
        <v>43</v>
      </c>
      <c r="J17" s="616">
        <v>61</v>
      </c>
      <c r="K17" s="617">
        <v>26</v>
      </c>
    </row>
    <row r="18" spans="1:11" ht="15" customHeight="1">
      <c r="A18" s="620" t="s">
        <v>182</v>
      </c>
      <c r="B18" s="621">
        <v>1241</v>
      </c>
      <c r="C18" s="616">
        <v>32</v>
      </c>
      <c r="D18" s="616">
        <v>278</v>
      </c>
      <c r="E18" s="616">
        <v>471</v>
      </c>
      <c r="F18" s="616">
        <v>202</v>
      </c>
      <c r="G18" s="616">
        <v>86</v>
      </c>
      <c r="H18" s="616">
        <v>81</v>
      </c>
      <c r="I18" s="616">
        <v>69</v>
      </c>
      <c r="J18" s="616">
        <v>18</v>
      </c>
      <c r="K18" s="617">
        <v>4</v>
      </c>
    </row>
    <row r="19" spans="1:11" ht="15" customHeight="1">
      <c r="A19" s="620" t="s">
        <v>455</v>
      </c>
      <c r="B19" s="621">
        <v>560</v>
      </c>
      <c r="C19" s="616">
        <v>74</v>
      </c>
      <c r="D19" s="616">
        <v>143</v>
      </c>
      <c r="E19" s="616">
        <v>164</v>
      </c>
      <c r="F19" s="616">
        <v>82</v>
      </c>
      <c r="G19" s="616">
        <v>35</v>
      </c>
      <c r="H19" s="616">
        <v>29</v>
      </c>
      <c r="I19" s="616">
        <v>15</v>
      </c>
      <c r="J19" s="616">
        <v>12</v>
      </c>
      <c r="K19" s="617">
        <v>6</v>
      </c>
    </row>
    <row r="20" spans="1:11" s="614" customFormat="1" ht="15" customHeight="1">
      <c r="A20" s="618" t="s">
        <v>180</v>
      </c>
      <c r="B20" s="622">
        <v>171</v>
      </c>
      <c r="C20" s="612">
        <v>20</v>
      </c>
      <c r="D20" s="612">
        <v>40</v>
      </c>
      <c r="E20" s="612">
        <v>63</v>
      </c>
      <c r="F20" s="612">
        <v>32</v>
      </c>
      <c r="G20" s="612">
        <v>5</v>
      </c>
      <c r="H20" s="612">
        <v>7</v>
      </c>
      <c r="I20" s="612">
        <v>2</v>
      </c>
      <c r="J20" s="612">
        <v>2</v>
      </c>
      <c r="K20" s="619" t="s">
        <v>505</v>
      </c>
    </row>
    <row r="21" spans="1:11" ht="15" customHeight="1">
      <c r="A21" s="620" t="s">
        <v>456</v>
      </c>
      <c r="B21" s="621">
        <v>171</v>
      </c>
      <c r="C21" s="616">
        <v>20</v>
      </c>
      <c r="D21" s="616">
        <v>40</v>
      </c>
      <c r="E21" s="616">
        <v>63</v>
      </c>
      <c r="F21" s="616">
        <v>32</v>
      </c>
      <c r="G21" s="616">
        <v>5</v>
      </c>
      <c r="H21" s="616">
        <v>7</v>
      </c>
      <c r="I21" s="616">
        <v>2</v>
      </c>
      <c r="J21" s="616">
        <v>2</v>
      </c>
      <c r="K21" s="617" t="s">
        <v>505</v>
      </c>
    </row>
    <row r="22" spans="1:11" s="614" customFormat="1" ht="15" customHeight="1">
      <c r="A22" s="618" t="s">
        <v>178</v>
      </c>
      <c r="B22" s="622">
        <v>487</v>
      </c>
      <c r="C22" s="612">
        <v>78</v>
      </c>
      <c r="D22" s="612">
        <v>106</v>
      </c>
      <c r="E22" s="612">
        <v>153</v>
      </c>
      <c r="F22" s="612">
        <v>67</v>
      </c>
      <c r="G22" s="612">
        <v>22</v>
      </c>
      <c r="H22" s="612">
        <v>18</v>
      </c>
      <c r="I22" s="612">
        <v>9</v>
      </c>
      <c r="J22" s="612">
        <v>24</v>
      </c>
      <c r="K22" s="619">
        <v>10</v>
      </c>
    </row>
    <row r="23" spans="1:11" ht="15" customHeight="1">
      <c r="A23" s="620" t="s">
        <v>177</v>
      </c>
      <c r="B23" s="621">
        <v>93</v>
      </c>
      <c r="C23" s="616">
        <v>10</v>
      </c>
      <c r="D23" s="616">
        <v>24</v>
      </c>
      <c r="E23" s="616">
        <v>32</v>
      </c>
      <c r="F23" s="616">
        <v>15</v>
      </c>
      <c r="G23" s="616">
        <v>6</v>
      </c>
      <c r="H23" s="616">
        <v>4</v>
      </c>
      <c r="I23" s="616">
        <v>1</v>
      </c>
      <c r="J23" s="616">
        <v>1</v>
      </c>
      <c r="K23" s="617" t="s">
        <v>505</v>
      </c>
    </row>
    <row r="24" spans="1:11" ht="15" customHeight="1">
      <c r="A24" s="620" t="s">
        <v>176</v>
      </c>
      <c r="B24" s="621">
        <v>78</v>
      </c>
      <c r="C24" s="616">
        <v>18</v>
      </c>
      <c r="D24" s="616">
        <v>19</v>
      </c>
      <c r="E24" s="616">
        <v>25</v>
      </c>
      <c r="F24" s="616">
        <v>8</v>
      </c>
      <c r="G24" s="616">
        <v>3</v>
      </c>
      <c r="H24" s="616">
        <v>3</v>
      </c>
      <c r="I24" s="616" t="s">
        <v>505</v>
      </c>
      <c r="J24" s="616">
        <v>1</v>
      </c>
      <c r="K24" s="617">
        <v>1</v>
      </c>
    </row>
    <row r="25" spans="1:11" ht="15" customHeight="1">
      <c r="A25" s="620" t="s">
        <v>233</v>
      </c>
      <c r="B25" s="621">
        <v>316</v>
      </c>
      <c r="C25" s="616">
        <v>50</v>
      </c>
      <c r="D25" s="616">
        <v>63</v>
      </c>
      <c r="E25" s="616">
        <v>96</v>
      </c>
      <c r="F25" s="616">
        <v>44</v>
      </c>
      <c r="G25" s="616">
        <v>13</v>
      </c>
      <c r="H25" s="616">
        <v>11</v>
      </c>
      <c r="I25" s="616">
        <v>8</v>
      </c>
      <c r="J25" s="616">
        <v>22</v>
      </c>
      <c r="K25" s="617">
        <v>9</v>
      </c>
    </row>
    <row r="26" spans="1:11" s="614" customFormat="1" ht="15" customHeight="1">
      <c r="A26" s="618" t="s">
        <v>174</v>
      </c>
      <c r="B26" s="622">
        <v>480</v>
      </c>
      <c r="C26" s="612">
        <v>1</v>
      </c>
      <c r="D26" s="612">
        <v>53</v>
      </c>
      <c r="E26" s="612">
        <v>134</v>
      </c>
      <c r="F26" s="612">
        <v>94</v>
      </c>
      <c r="G26" s="612">
        <v>71</v>
      </c>
      <c r="H26" s="612">
        <v>75</v>
      </c>
      <c r="I26" s="612">
        <v>41</v>
      </c>
      <c r="J26" s="612">
        <v>11</v>
      </c>
      <c r="K26" s="619" t="s">
        <v>505</v>
      </c>
    </row>
    <row r="27" spans="1:11" ht="15" customHeight="1">
      <c r="A27" s="620" t="s">
        <v>173</v>
      </c>
      <c r="B27" s="621">
        <v>480</v>
      </c>
      <c r="C27" s="616">
        <v>1</v>
      </c>
      <c r="D27" s="616">
        <v>53</v>
      </c>
      <c r="E27" s="616">
        <v>134</v>
      </c>
      <c r="F27" s="616">
        <v>94</v>
      </c>
      <c r="G27" s="616">
        <v>71</v>
      </c>
      <c r="H27" s="616">
        <v>75</v>
      </c>
      <c r="I27" s="616">
        <v>41</v>
      </c>
      <c r="J27" s="616">
        <v>11</v>
      </c>
      <c r="K27" s="617" t="s">
        <v>505</v>
      </c>
    </row>
    <row r="28" spans="1:11" s="614" customFormat="1" ht="15" customHeight="1">
      <c r="A28" s="618" t="s">
        <v>172</v>
      </c>
      <c r="B28" s="622">
        <v>661</v>
      </c>
      <c r="C28" s="612">
        <v>4</v>
      </c>
      <c r="D28" s="612">
        <v>113</v>
      </c>
      <c r="E28" s="612">
        <v>272</v>
      </c>
      <c r="F28" s="612">
        <v>158</v>
      </c>
      <c r="G28" s="612">
        <v>59</v>
      </c>
      <c r="H28" s="612">
        <v>42</v>
      </c>
      <c r="I28" s="612">
        <v>9</v>
      </c>
      <c r="J28" s="612">
        <v>4</v>
      </c>
      <c r="K28" s="619" t="s">
        <v>505</v>
      </c>
    </row>
    <row r="29" spans="1:11" ht="15" customHeight="1">
      <c r="A29" s="620" t="s">
        <v>171</v>
      </c>
      <c r="B29" s="621">
        <v>661</v>
      </c>
      <c r="C29" s="616">
        <v>4</v>
      </c>
      <c r="D29" s="616">
        <v>113</v>
      </c>
      <c r="E29" s="616">
        <v>272</v>
      </c>
      <c r="F29" s="616">
        <v>158</v>
      </c>
      <c r="G29" s="616">
        <v>59</v>
      </c>
      <c r="H29" s="616">
        <v>42</v>
      </c>
      <c r="I29" s="616">
        <v>9</v>
      </c>
      <c r="J29" s="616">
        <v>4</v>
      </c>
      <c r="K29" s="617" t="s">
        <v>505</v>
      </c>
    </row>
    <row r="30" spans="1:11" s="614" customFormat="1" ht="15" customHeight="1">
      <c r="A30" s="618" t="s">
        <v>170</v>
      </c>
      <c r="B30" s="622">
        <v>2160</v>
      </c>
      <c r="C30" s="612">
        <v>201</v>
      </c>
      <c r="D30" s="612">
        <v>399</v>
      </c>
      <c r="E30" s="612">
        <v>660</v>
      </c>
      <c r="F30" s="612">
        <v>364</v>
      </c>
      <c r="G30" s="612">
        <v>207</v>
      </c>
      <c r="H30" s="612">
        <v>168</v>
      </c>
      <c r="I30" s="612">
        <v>105</v>
      </c>
      <c r="J30" s="612">
        <v>44</v>
      </c>
      <c r="K30" s="619">
        <v>12</v>
      </c>
    </row>
    <row r="31" spans="1:11" ht="15" customHeight="1">
      <c r="A31" s="620" t="s">
        <v>169</v>
      </c>
      <c r="B31" s="621">
        <v>63</v>
      </c>
      <c r="C31" s="616">
        <v>10</v>
      </c>
      <c r="D31" s="616">
        <v>15</v>
      </c>
      <c r="E31" s="616">
        <v>22</v>
      </c>
      <c r="F31" s="616">
        <v>9</v>
      </c>
      <c r="G31" s="616">
        <v>3</v>
      </c>
      <c r="H31" s="616" t="s">
        <v>505</v>
      </c>
      <c r="I31" s="616">
        <v>1</v>
      </c>
      <c r="J31" s="616">
        <v>2</v>
      </c>
      <c r="K31" s="617">
        <v>1</v>
      </c>
    </row>
    <row r="32" spans="1:11" ht="15" customHeight="1">
      <c r="A32" s="620" t="s">
        <v>168</v>
      </c>
      <c r="B32" s="621">
        <v>230</v>
      </c>
      <c r="C32" s="616">
        <v>31</v>
      </c>
      <c r="D32" s="616">
        <v>65</v>
      </c>
      <c r="E32" s="616">
        <v>68</v>
      </c>
      <c r="F32" s="616">
        <v>32</v>
      </c>
      <c r="G32" s="616">
        <v>9</v>
      </c>
      <c r="H32" s="616">
        <v>8</v>
      </c>
      <c r="I32" s="616">
        <v>8</v>
      </c>
      <c r="J32" s="616">
        <v>4</v>
      </c>
      <c r="K32" s="617">
        <v>5</v>
      </c>
    </row>
    <row r="33" spans="1:11" ht="15" customHeight="1">
      <c r="A33" s="620" t="s">
        <v>167</v>
      </c>
      <c r="B33" s="621">
        <v>1867</v>
      </c>
      <c r="C33" s="616">
        <v>160</v>
      </c>
      <c r="D33" s="616">
        <v>319</v>
      </c>
      <c r="E33" s="616">
        <v>570</v>
      </c>
      <c r="F33" s="616">
        <v>323</v>
      </c>
      <c r="G33" s="616">
        <v>195</v>
      </c>
      <c r="H33" s="616">
        <v>160</v>
      </c>
      <c r="I33" s="616">
        <v>96</v>
      </c>
      <c r="J33" s="616">
        <v>38</v>
      </c>
      <c r="K33" s="617">
        <v>6</v>
      </c>
    </row>
    <row r="34" spans="1:11" s="614" customFormat="1" ht="15" customHeight="1">
      <c r="A34" s="618" t="s">
        <v>166</v>
      </c>
      <c r="B34" s="622">
        <v>736</v>
      </c>
      <c r="C34" s="612">
        <v>26</v>
      </c>
      <c r="D34" s="612">
        <v>118</v>
      </c>
      <c r="E34" s="612">
        <v>212</v>
      </c>
      <c r="F34" s="612">
        <v>124</v>
      </c>
      <c r="G34" s="612">
        <v>79</v>
      </c>
      <c r="H34" s="612">
        <v>99</v>
      </c>
      <c r="I34" s="612">
        <v>58</v>
      </c>
      <c r="J34" s="612">
        <v>18</v>
      </c>
      <c r="K34" s="619">
        <v>2</v>
      </c>
    </row>
    <row r="35" spans="1:11" ht="15" customHeight="1" thickBot="1">
      <c r="A35" s="623" t="s">
        <v>506</v>
      </c>
      <c r="B35" s="624">
        <v>736</v>
      </c>
      <c r="C35" s="625">
        <v>26</v>
      </c>
      <c r="D35" s="625">
        <v>118</v>
      </c>
      <c r="E35" s="625">
        <v>212</v>
      </c>
      <c r="F35" s="625">
        <v>124</v>
      </c>
      <c r="G35" s="625">
        <v>79</v>
      </c>
      <c r="H35" s="625">
        <v>99</v>
      </c>
      <c r="I35" s="625">
        <v>58</v>
      </c>
      <c r="J35" s="625">
        <v>18</v>
      </c>
      <c r="K35" s="625">
        <v>2</v>
      </c>
    </row>
    <row r="36" ht="12.75" customHeight="1">
      <c r="A36" s="600" t="s">
        <v>507</v>
      </c>
    </row>
    <row r="37" ht="12">
      <c r="A37" s="627" t="s">
        <v>493</v>
      </c>
    </row>
    <row r="38" ht="12">
      <c r="A38" s="600"/>
    </row>
    <row r="39" ht="12">
      <c r="B39" s="693"/>
    </row>
  </sheetData>
  <sheetProtection/>
  <printOptions/>
  <pageMargins left="0.3937007874015748" right="0.3937007874015748" top="0.5905511811023623" bottom="0.3937007874015748" header="0.3937007874015748" footer="0.31496062992125984"/>
  <pageSetup horizontalDpi="600" verticalDpi="600" orientation="portrait" paperSize="9" scale="98" r:id="rId2"/>
  <colBreaks count="1" manualBreakCount="1">
    <brk id="11" max="65535" man="1"/>
  </colBreaks>
  <drawing r:id="rId1"/>
</worksheet>
</file>

<file path=xl/worksheets/sheet20.xml><?xml version="1.0" encoding="utf-8"?>
<worksheet xmlns="http://schemas.openxmlformats.org/spreadsheetml/2006/main" xmlns:r="http://schemas.openxmlformats.org/officeDocument/2006/relationships">
  <sheetPr>
    <tabColor rgb="FFFFC000"/>
  </sheetPr>
  <dimension ref="A1:M26"/>
  <sheetViews>
    <sheetView showGridLines="0" zoomScalePageLayoutView="0" workbookViewId="0" topLeftCell="A1">
      <selection activeCell="M11" sqref="M11"/>
    </sheetView>
  </sheetViews>
  <sheetFormatPr defaultColWidth="7.75390625" defaultRowHeight="13.5"/>
  <cols>
    <col min="1" max="1" width="10.00390625" style="342" customWidth="1"/>
    <col min="2" max="7" width="7.375" style="342" customWidth="1"/>
    <col min="8" max="9" width="7.25390625" style="342" customWidth="1"/>
    <col min="10" max="13" width="7.125" style="342" customWidth="1"/>
    <col min="14" max="16384" width="7.75390625" style="342" customWidth="1"/>
  </cols>
  <sheetData>
    <row r="1" spans="1:13" ht="18.75" customHeight="1">
      <c r="A1" s="343" t="s">
        <v>636</v>
      </c>
      <c r="B1" s="344"/>
      <c r="C1" s="344"/>
      <c r="D1" s="344"/>
      <c r="E1" s="344"/>
      <c r="F1" s="344"/>
      <c r="G1" s="344"/>
      <c r="H1" s="344"/>
      <c r="I1" s="344"/>
      <c r="J1" s="344"/>
      <c r="K1" s="344"/>
      <c r="L1" s="344"/>
      <c r="M1" s="344"/>
    </row>
    <row r="2" spans="1:13" ht="11.25" customHeight="1">
      <c r="A2" s="343"/>
      <c r="B2" s="344"/>
      <c r="C2" s="344"/>
      <c r="D2" s="344"/>
      <c r="E2" s="344"/>
      <c r="F2" s="344"/>
      <c r="G2" s="344"/>
      <c r="H2" s="344"/>
      <c r="I2" s="344"/>
      <c r="J2" s="344"/>
      <c r="K2" s="344"/>
      <c r="L2" s="344"/>
      <c r="M2" s="344"/>
    </row>
    <row r="3" spans="1:13" ht="12.75" thickBot="1">
      <c r="A3" s="507"/>
      <c r="B3" s="507"/>
      <c r="C3" s="507"/>
      <c r="D3" s="507"/>
      <c r="E3" s="507"/>
      <c r="F3" s="507"/>
      <c r="G3" s="507"/>
      <c r="H3" s="507"/>
      <c r="I3" s="507"/>
      <c r="J3" s="507"/>
      <c r="K3" s="507"/>
      <c r="L3" s="541"/>
      <c r="M3" s="503" t="s">
        <v>386</v>
      </c>
    </row>
    <row r="4" spans="1:13" ht="18.75" customHeight="1">
      <c r="A4" s="777" t="s">
        <v>148</v>
      </c>
      <c r="B4" s="542" t="s">
        <v>255</v>
      </c>
      <c r="C4" s="542"/>
      <c r="D4" s="542" t="s">
        <v>387</v>
      </c>
      <c r="E4" s="542"/>
      <c r="F4" s="542" t="s">
        <v>388</v>
      </c>
      <c r="G4" s="542"/>
      <c r="H4" s="542" t="s">
        <v>389</v>
      </c>
      <c r="I4" s="542"/>
      <c r="J4" s="542" t="s">
        <v>390</v>
      </c>
      <c r="K4" s="542"/>
      <c r="L4" s="542" t="s">
        <v>39</v>
      </c>
      <c r="M4" s="504"/>
    </row>
    <row r="5" spans="1:13" ht="18.75" customHeight="1">
      <c r="A5" s="779"/>
      <c r="B5" s="534" t="s">
        <v>391</v>
      </c>
      <c r="C5" s="534" t="s">
        <v>392</v>
      </c>
      <c r="D5" s="534" t="s">
        <v>391</v>
      </c>
      <c r="E5" s="534" t="s">
        <v>392</v>
      </c>
      <c r="F5" s="534" t="s">
        <v>391</v>
      </c>
      <c r="G5" s="534" t="s">
        <v>392</v>
      </c>
      <c r="H5" s="534" t="s">
        <v>391</v>
      </c>
      <c r="I5" s="534" t="s">
        <v>392</v>
      </c>
      <c r="J5" s="534" t="s">
        <v>391</v>
      </c>
      <c r="K5" s="534" t="s">
        <v>392</v>
      </c>
      <c r="L5" s="534" t="s">
        <v>391</v>
      </c>
      <c r="M5" s="535" t="s">
        <v>392</v>
      </c>
    </row>
    <row r="6" spans="1:13" ht="7.5" customHeight="1">
      <c r="A6" s="536"/>
      <c r="B6" s="528"/>
      <c r="C6" s="528"/>
      <c r="D6" s="528"/>
      <c r="E6" s="528"/>
      <c r="F6" s="528"/>
      <c r="G6" s="528"/>
      <c r="H6" s="528"/>
      <c r="I6" s="528"/>
      <c r="J6" s="528"/>
      <c r="K6" s="528"/>
      <c r="L6" s="528"/>
      <c r="M6" s="528"/>
    </row>
    <row r="7" spans="1:13" ht="26.25" customHeight="1">
      <c r="A7" s="131" t="s">
        <v>526</v>
      </c>
      <c r="B7" s="358">
        <v>110696</v>
      </c>
      <c r="C7" s="359">
        <v>8545</v>
      </c>
      <c r="D7" s="359">
        <v>6419</v>
      </c>
      <c r="E7" s="359">
        <v>2833</v>
      </c>
      <c r="F7" s="359">
        <v>2276</v>
      </c>
      <c r="G7" s="359">
        <v>1009</v>
      </c>
      <c r="H7" s="359">
        <v>1</v>
      </c>
      <c r="I7" s="543">
        <v>0</v>
      </c>
      <c r="J7" s="359">
        <v>13</v>
      </c>
      <c r="K7" s="359">
        <v>5</v>
      </c>
      <c r="L7" s="359">
        <v>5</v>
      </c>
      <c r="M7" s="544">
        <v>0</v>
      </c>
    </row>
    <row r="8" spans="1:13" ht="26.25" customHeight="1">
      <c r="A8" s="131" t="s">
        <v>637</v>
      </c>
      <c r="B8" s="358">
        <v>108094</v>
      </c>
      <c r="C8" s="359">
        <v>8365</v>
      </c>
      <c r="D8" s="359">
        <v>6377</v>
      </c>
      <c r="E8" s="359">
        <v>2845</v>
      </c>
      <c r="F8" s="359">
        <v>2078</v>
      </c>
      <c r="G8" s="359">
        <v>918</v>
      </c>
      <c r="H8" s="359">
        <v>7</v>
      </c>
      <c r="I8" s="543">
        <v>1</v>
      </c>
      <c r="J8" s="359">
        <v>18</v>
      </c>
      <c r="K8" s="359">
        <v>7</v>
      </c>
      <c r="L8" s="359">
        <v>1</v>
      </c>
      <c r="M8" s="544">
        <v>0</v>
      </c>
    </row>
    <row r="9" spans="1:13" ht="26.25" customHeight="1">
      <c r="A9" s="131" t="s">
        <v>638</v>
      </c>
      <c r="B9" s="359">
        <v>110684</v>
      </c>
      <c r="C9" s="359">
        <v>8572</v>
      </c>
      <c r="D9" s="359">
        <v>6718</v>
      </c>
      <c r="E9" s="359">
        <v>2965</v>
      </c>
      <c r="F9" s="359">
        <v>1923</v>
      </c>
      <c r="G9" s="359">
        <v>868</v>
      </c>
      <c r="H9" s="359">
        <v>5</v>
      </c>
      <c r="I9" s="543">
        <v>1</v>
      </c>
      <c r="J9" s="359">
        <v>17</v>
      </c>
      <c r="K9" s="359">
        <v>7</v>
      </c>
      <c r="L9" s="359" t="s">
        <v>639</v>
      </c>
      <c r="M9" s="544" t="s">
        <v>639</v>
      </c>
    </row>
    <row r="10" spans="1:13" ht="26.25" customHeight="1">
      <c r="A10" s="131" t="s">
        <v>640</v>
      </c>
      <c r="B10" s="358">
        <v>123623</v>
      </c>
      <c r="C10" s="359">
        <v>9504</v>
      </c>
      <c r="D10" s="359">
        <v>7109</v>
      </c>
      <c r="E10" s="359">
        <v>3156</v>
      </c>
      <c r="F10" s="359">
        <v>1340</v>
      </c>
      <c r="G10" s="359">
        <v>579</v>
      </c>
      <c r="H10" s="359">
        <v>9</v>
      </c>
      <c r="I10" s="543">
        <v>1</v>
      </c>
      <c r="J10" s="359">
        <v>13</v>
      </c>
      <c r="K10" s="359">
        <v>5</v>
      </c>
      <c r="L10" s="359" t="s">
        <v>639</v>
      </c>
      <c r="M10" s="544" t="s">
        <v>639</v>
      </c>
    </row>
    <row r="11" spans="1:13" s="360" customFormat="1" ht="26.25" customHeight="1" thickBot="1">
      <c r="A11" s="180" t="s">
        <v>527</v>
      </c>
      <c r="B11" s="730">
        <v>125708</v>
      </c>
      <c r="C11" s="730">
        <v>9718</v>
      </c>
      <c r="D11" s="730">
        <v>6455</v>
      </c>
      <c r="E11" s="730">
        <v>2903</v>
      </c>
      <c r="F11" s="730">
        <v>655</v>
      </c>
      <c r="G11" s="730">
        <v>251</v>
      </c>
      <c r="H11" s="730">
        <v>5</v>
      </c>
      <c r="I11" s="730">
        <v>1</v>
      </c>
      <c r="J11" s="730">
        <v>4</v>
      </c>
      <c r="K11" s="730">
        <v>2</v>
      </c>
      <c r="L11" s="512" t="s">
        <v>393</v>
      </c>
      <c r="M11" s="512" t="s">
        <v>393</v>
      </c>
    </row>
    <row r="12" ht="13.5" customHeight="1">
      <c r="A12" s="507" t="s">
        <v>394</v>
      </c>
    </row>
    <row r="17" ht="12">
      <c r="H17" s="545"/>
    </row>
    <row r="26" ht="12">
      <c r="G26" s="368"/>
    </row>
  </sheetData>
  <sheetProtection/>
  <mergeCells count="1">
    <mergeCell ref="A4:A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C000"/>
  </sheetPr>
  <dimension ref="A1:Q13"/>
  <sheetViews>
    <sheetView showGridLines="0" zoomScaleSheetLayoutView="100" zoomScalePageLayoutView="0" workbookViewId="0" topLeftCell="A1">
      <selection activeCell="P12" sqref="P12"/>
    </sheetView>
  </sheetViews>
  <sheetFormatPr defaultColWidth="8.00390625" defaultRowHeight="13.5"/>
  <cols>
    <col min="1" max="1" width="9.375" style="176" customWidth="1"/>
    <col min="2" max="2" width="6.25390625" style="176" customWidth="1"/>
    <col min="3" max="4" width="7.125" style="176" customWidth="1"/>
    <col min="5" max="5" width="6.25390625" style="176" customWidth="1"/>
    <col min="6" max="6" width="4.75390625" style="176" customWidth="1"/>
    <col min="7" max="7" width="5.25390625" style="176" customWidth="1"/>
    <col min="8" max="8" width="4.875" style="176" customWidth="1"/>
    <col min="9" max="9" width="5.625" style="176" customWidth="1"/>
    <col min="10" max="10" width="6.25390625" style="176" customWidth="1"/>
    <col min="11" max="11" width="5.875" style="176" customWidth="1"/>
    <col min="12" max="12" width="5.00390625" style="176" customWidth="1"/>
    <col min="13" max="16" width="5.875" style="176" customWidth="1"/>
    <col min="17" max="16384" width="8.00390625" style="176" customWidth="1"/>
  </cols>
  <sheetData>
    <row r="1" spans="1:16" ht="18.75" customHeight="1">
      <c r="A1" s="92" t="s">
        <v>525</v>
      </c>
      <c r="B1" s="93"/>
      <c r="C1" s="93"/>
      <c r="D1" s="93"/>
      <c r="E1" s="93"/>
      <c r="F1" s="93"/>
      <c r="G1" s="93"/>
      <c r="H1" s="93"/>
      <c r="I1" s="93"/>
      <c r="J1" s="93"/>
      <c r="K1" s="93"/>
      <c r="L1" s="93"/>
      <c r="M1" s="93"/>
      <c r="N1" s="93"/>
      <c r="O1" s="93"/>
      <c r="P1" s="93"/>
    </row>
    <row r="2" spans="1:16" ht="11.25" customHeight="1">
      <c r="A2" s="92"/>
      <c r="B2" s="93"/>
      <c r="C2" s="93"/>
      <c r="D2" s="93"/>
      <c r="E2" s="93"/>
      <c r="F2" s="93"/>
      <c r="G2" s="93"/>
      <c r="H2" s="93"/>
      <c r="I2" s="93"/>
      <c r="J2" s="93"/>
      <c r="K2" s="93"/>
      <c r="L2" s="93"/>
      <c r="M2" s="93"/>
      <c r="N2" s="93"/>
      <c r="O2" s="93"/>
      <c r="P2" s="93"/>
    </row>
    <row r="3" spans="1:16" ht="12.75" thickBot="1">
      <c r="A3" s="95"/>
      <c r="B3" s="95"/>
      <c r="C3" s="95"/>
      <c r="D3" s="95"/>
      <c r="E3" s="95"/>
      <c r="F3" s="95"/>
      <c r="G3" s="95"/>
      <c r="H3" s="95"/>
      <c r="I3" s="95"/>
      <c r="J3" s="95"/>
      <c r="K3" s="95"/>
      <c r="L3" s="95"/>
      <c r="M3" s="95"/>
      <c r="N3" s="95"/>
      <c r="O3" s="122"/>
      <c r="P3" s="203" t="s">
        <v>160</v>
      </c>
    </row>
    <row r="4" spans="1:16" s="185" customFormat="1" ht="18.75" customHeight="1">
      <c r="A4" s="202"/>
      <c r="B4" s="200" t="s">
        <v>159</v>
      </c>
      <c r="C4" s="201"/>
      <c r="D4" s="201"/>
      <c r="E4" s="201"/>
      <c r="F4" s="200" t="s">
        <v>158</v>
      </c>
      <c r="G4" s="201"/>
      <c r="H4" s="201"/>
      <c r="I4" s="200" t="s">
        <v>157</v>
      </c>
      <c r="J4" s="201"/>
      <c r="K4" s="201"/>
      <c r="L4" s="200" t="s">
        <v>156</v>
      </c>
      <c r="M4" s="198"/>
      <c r="N4" s="198"/>
      <c r="O4" s="199" t="s">
        <v>155</v>
      </c>
      <c r="P4" s="198"/>
    </row>
    <row r="5" spans="1:17" s="185" customFormat="1" ht="18.75" customHeight="1">
      <c r="A5" s="197" t="s">
        <v>148</v>
      </c>
      <c r="B5" s="196" t="s">
        <v>154</v>
      </c>
      <c r="C5" s="192" t="s">
        <v>143</v>
      </c>
      <c r="D5" s="192"/>
      <c r="E5" s="192"/>
      <c r="F5" s="196" t="s">
        <v>154</v>
      </c>
      <c r="G5" s="192" t="s">
        <v>143</v>
      </c>
      <c r="H5" s="192"/>
      <c r="I5" s="196" t="s">
        <v>154</v>
      </c>
      <c r="J5" s="192" t="s">
        <v>143</v>
      </c>
      <c r="K5" s="192"/>
      <c r="L5" s="196" t="s">
        <v>154</v>
      </c>
      <c r="M5" s="192" t="s">
        <v>143</v>
      </c>
      <c r="N5" s="192"/>
      <c r="O5" s="192" t="s">
        <v>143</v>
      </c>
      <c r="P5" s="191"/>
      <c r="Q5" s="186"/>
    </row>
    <row r="6" spans="1:17" s="185" customFormat="1" ht="18.75" customHeight="1">
      <c r="A6" s="195"/>
      <c r="B6" s="193" t="s">
        <v>153</v>
      </c>
      <c r="C6" s="194" t="s">
        <v>0</v>
      </c>
      <c r="D6" s="194" t="s">
        <v>152</v>
      </c>
      <c r="E6" s="194" t="s">
        <v>151</v>
      </c>
      <c r="F6" s="193" t="s">
        <v>153</v>
      </c>
      <c r="G6" s="192" t="s">
        <v>152</v>
      </c>
      <c r="H6" s="192" t="s">
        <v>151</v>
      </c>
      <c r="I6" s="193" t="s">
        <v>153</v>
      </c>
      <c r="J6" s="192" t="s">
        <v>152</v>
      </c>
      <c r="K6" s="192" t="s">
        <v>151</v>
      </c>
      <c r="L6" s="193" t="s">
        <v>153</v>
      </c>
      <c r="M6" s="192" t="s">
        <v>152</v>
      </c>
      <c r="N6" s="192" t="s">
        <v>151</v>
      </c>
      <c r="O6" s="192" t="s">
        <v>152</v>
      </c>
      <c r="P6" s="191" t="s">
        <v>151</v>
      </c>
      <c r="Q6" s="186"/>
    </row>
    <row r="7" spans="1:17" s="185" customFormat="1" ht="7.5" customHeight="1">
      <c r="A7" s="190"/>
      <c r="B7" s="189"/>
      <c r="C7" s="188"/>
      <c r="D7" s="188"/>
      <c r="E7" s="188"/>
      <c r="F7" s="188"/>
      <c r="G7" s="187"/>
      <c r="H7" s="187"/>
      <c r="I7" s="188"/>
      <c r="J7" s="187"/>
      <c r="K7" s="187"/>
      <c r="L7" s="188"/>
      <c r="M7" s="187"/>
      <c r="N7" s="187"/>
      <c r="O7" s="187"/>
      <c r="P7" s="187"/>
      <c r="Q7" s="186"/>
    </row>
    <row r="8" spans="1:16" ht="26.25" customHeight="1">
      <c r="A8" s="131" t="s">
        <v>526</v>
      </c>
      <c r="B8" s="184">
        <v>1484</v>
      </c>
      <c r="C8" s="182">
        <v>215.4</v>
      </c>
      <c r="D8" s="182">
        <v>136.9</v>
      </c>
      <c r="E8" s="182">
        <v>78.5</v>
      </c>
      <c r="F8" s="183">
        <v>2</v>
      </c>
      <c r="G8" s="182">
        <v>1.6</v>
      </c>
      <c r="H8" s="182">
        <v>3.6</v>
      </c>
      <c r="I8" s="183">
        <v>1181</v>
      </c>
      <c r="J8" s="182">
        <v>80</v>
      </c>
      <c r="K8" s="182">
        <v>62.6</v>
      </c>
      <c r="L8" s="183">
        <v>301</v>
      </c>
      <c r="M8" s="182">
        <v>20.2</v>
      </c>
      <c r="N8" s="182">
        <v>4.5</v>
      </c>
      <c r="O8" s="182">
        <v>35.1</v>
      </c>
      <c r="P8" s="182">
        <v>7.8</v>
      </c>
    </row>
    <row r="9" spans="1:16" ht="26.25" customHeight="1">
      <c r="A9" s="131" t="s">
        <v>110</v>
      </c>
      <c r="B9" s="184">
        <v>1313</v>
      </c>
      <c r="C9" s="182">
        <v>171.1</v>
      </c>
      <c r="D9" s="182">
        <v>110.4</v>
      </c>
      <c r="E9" s="182">
        <v>60.7</v>
      </c>
      <c r="F9" s="183" t="s">
        <v>150</v>
      </c>
      <c r="G9" s="183" t="s">
        <v>150</v>
      </c>
      <c r="H9" s="183" t="s">
        <v>150</v>
      </c>
      <c r="I9" s="183">
        <v>1074</v>
      </c>
      <c r="J9" s="182">
        <v>78.5</v>
      </c>
      <c r="K9" s="182">
        <v>50.6</v>
      </c>
      <c r="L9" s="183">
        <v>239</v>
      </c>
      <c r="M9" s="182">
        <v>16.1</v>
      </c>
      <c r="N9" s="182">
        <v>2.9</v>
      </c>
      <c r="O9" s="182">
        <v>15.8</v>
      </c>
      <c r="P9" s="182">
        <v>7.2</v>
      </c>
    </row>
    <row r="10" spans="1:16" s="181" customFormat="1" ht="26.25" customHeight="1">
      <c r="A10" s="131" t="s">
        <v>121</v>
      </c>
      <c r="B10" s="183">
        <v>1167</v>
      </c>
      <c r="C10" s="182">
        <v>153</v>
      </c>
      <c r="D10" s="182">
        <v>98.1</v>
      </c>
      <c r="E10" s="182">
        <v>54.9</v>
      </c>
      <c r="F10" s="183" t="s">
        <v>150</v>
      </c>
      <c r="G10" s="183" t="s">
        <v>150</v>
      </c>
      <c r="H10" s="183" t="s">
        <v>150</v>
      </c>
      <c r="I10" s="183">
        <v>944</v>
      </c>
      <c r="J10" s="182">
        <v>52.2</v>
      </c>
      <c r="K10" s="182">
        <v>40.9</v>
      </c>
      <c r="L10" s="183">
        <v>223</v>
      </c>
      <c r="M10" s="182">
        <v>13.7</v>
      </c>
      <c r="N10" s="182">
        <v>2.3</v>
      </c>
      <c r="O10" s="182">
        <v>32.2</v>
      </c>
      <c r="P10" s="182">
        <v>11.7</v>
      </c>
    </row>
    <row r="11" spans="1:16" s="181" customFormat="1" ht="26.25" customHeight="1">
      <c r="A11" s="131" t="s">
        <v>123</v>
      </c>
      <c r="B11" s="184">
        <v>1004</v>
      </c>
      <c r="C11" s="182">
        <v>117.6</v>
      </c>
      <c r="D11" s="182">
        <v>63.6</v>
      </c>
      <c r="E11" s="182">
        <v>54</v>
      </c>
      <c r="F11" s="183">
        <v>1</v>
      </c>
      <c r="G11" s="183" t="s">
        <v>150</v>
      </c>
      <c r="H11" s="183" t="s">
        <v>150</v>
      </c>
      <c r="I11" s="183">
        <v>885</v>
      </c>
      <c r="J11" s="182">
        <v>41.9</v>
      </c>
      <c r="K11" s="182">
        <v>45.7</v>
      </c>
      <c r="L11" s="183">
        <v>119</v>
      </c>
      <c r="M11" s="182">
        <v>7.9</v>
      </c>
      <c r="N11" s="182">
        <v>1.8</v>
      </c>
      <c r="O11" s="182">
        <v>13.8</v>
      </c>
      <c r="P11" s="182">
        <v>6.5</v>
      </c>
    </row>
    <row r="12" spans="1:16" s="178" customFormat="1" ht="26.25" customHeight="1" thickBot="1">
      <c r="A12" s="180" t="s">
        <v>527</v>
      </c>
      <c r="B12" s="708">
        <v>847</v>
      </c>
      <c r="C12" s="709">
        <v>92.1</v>
      </c>
      <c r="D12" s="709">
        <v>56.4</v>
      </c>
      <c r="E12" s="709">
        <v>35.7</v>
      </c>
      <c r="F12" s="179" t="s">
        <v>150</v>
      </c>
      <c r="G12" s="179" t="s">
        <v>150</v>
      </c>
      <c r="H12" s="179" t="s">
        <v>150</v>
      </c>
      <c r="I12" s="709">
        <v>683</v>
      </c>
      <c r="J12" s="709">
        <v>32.7</v>
      </c>
      <c r="K12" s="709">
        <v>27.7</v>
      </c>
      <c r="L12" s="709">
        <v>164</v>
      </c>
      <c r="M12" s="709">
        <v>10.4</v>
      </c>
      <c r="N12" s="709">
        <v>2.3</v>
      </c>
      <c r="O12" s="709">
        <v>13.3</v>
      </c>
      <c r="P12" s="709">
        <v>5.7</v>
      </c>
    </row>
    <row r="13" spans="1:16" ht="12.75" customHeight="1">
      <c r="A13" s="122" t="s">
        <v>149</v>
      </c>
      <c r="B13" s="95"/>
      <c r="C13" s="95"/>
      <c r="D13" s="95"/>
      <c r="E13" s="95"/>
      <c r="F13" s="95"/>
      <c r="G13" s="95"/>
      <c r="H13" s="95"/>
      <c r="I13" s="95"/>
      <c r="J13" s="95"/>
      <c r="K13" s="95"/>
      <c r="L13" s="95"/>
      <c r="M13" s="95"/>
      <c r="N13" s="95"/>
      <c r="O13" s="95"/>
      <c r="P13" s="95"/>
    </row>
    <row r="17" s="177" customFormat="1" ht="11.25"/>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C000"/>
  </sheetPr>
  <dimension ref="A1:G43"/>
  <sheetViews>
    <sheetView showGridLines="0" zoomScale="120" zoomScaleNormal="120" zoomScalePageLayoutView="0" workbookViewId="0" topLeftCell="A28">
      <selection activeCell="G9" sqref="G9"/>
    </sheetView>
  </sheetViews>
  <sheetFormatPr defaultColWidth="8.00390625" defaultRowHeight="13.5"/>
  <cols>
    <col min="1" max="1" width="13.875" style="204" customWidth="1"/>
    <col min="2" max="6" width="16.625" style="204" customWidth="1"/>
    <col min="7" max="7" width="9.625" style="204" customWidth="1"/>
    <col min="8" max="16384" width="8.00390625" style="204" customWidth="1"/>
  </cols>
  <sheetData>
    <row r="1" spans="1:7" s="226" customFormat="1" ht="18.75" customHeight="1">
      <c r="A1" s="228" t="s">
        <v>205</v>
      </c>
      <c r="B1" s="228"/>
      <c r="C1" s="228"/>
      <c r="D1" s="228"/>
      <c r="E1" s="228"/>
      <c r="F1" s="228"/>
      <c r="G1" s="227"/>
    </row>
    <row r="2" spans="1:7" s="226" customFormat="1" ht="11.25" customHeight="1">
      <c r="A2" s="228"/>
      <c r="B2" s="228"/>
      <c r="C2" s="228"/>
      <c r="D2" s="228"/>
      <c r="E2" s="228"/>
      <c r="F2" s="228"/>
      <c r="G2" s="227"/>
    </row>
    <row r="3" spans="1:6" ht="12.75" customHeight="1" thickBot="1">
      <c r="A3" s="225"/>
      <c r="F3" s="224" t="s">
        <v>204</v>
      </c>
    </row>
    <row r="4" spans="1:6" ht="30" customHeight="1">
      <c r="A4" s="223" t="s">
        <v>203</v>
      </c>
      <c r="B4" s="222" t="s">
        <v>202</v>
      </c>
      <c r="C4" s="222" t="s">
        <v>201</v>
      </c>
      <c r="D4" s="222" t="s">
        <v>200</v>
      </c>
      <c r="E4" s="222" t="s">
        <v>199</v>
      </c>
      <c r="F4" s="222" t="s">
        <v>198</v>
      </c>
    </row>
    <row r="5" spans="1:6" ht="19.5" customHeight="1">
      <c r="A5" s="221" t="s">
        <v>197</v>
      </c>
      <c r="B5" s="213">
        <v>29436</v>
      </c>
      <c r="C5" s="213">
        <v>23233</v>
      </c>
      <c r="D5" s="213">
        <v>21677</v>
      </c>
      <c r="E5" s="213">
        <v>24834</v>
      </c>
      <c r="F5" s="213">
        <v>18252</v>
      </c>
    </row>
    <row r="6" spans="1:6" ht="19.5" customHeight="1">
      <c r="A6" s="221" t="s">
        <v>196</v>
      </c>
      <c r="B6" s="213">
        <v>29139</v>
      </c>
      <c r="C6" s="213">
        <v>22941</v>
      </c>
      <c r="D6" s="213">
        <v>21505</v>
      </c>
      <c r="E6" s="213">
        <v>25181</v>
      </c>
      <c r="F6" s="213">
        <v>17902</v>
      </c>
    </row>
    <row r="7" spans="1:6" ht="19.5" customHeight="1">
      <c r="A7" s="221" t="s">
        <v>195</v>
      </c>
      <c r="B7" s="213">
        <v>29420</v>
      </c>
      <c r="C7" s="213">
        <v>21860</v>
      </c>
      <c r="D7" s="213">
        <v>21253</v>
      </c>
      <c r="E7" s="213">
        <v>24108</v>
      </c>
      <c r="F7" s="213">
        <v>17430</v>
      </c>
    </row>
    <row r="8" spans="1:6" ht="19.5" customHeight="1">
      <c r="A8" s="221" t="s">
        <v>194</v>
      </c>
      <c r="B8" s="213">
        <v>30503</v>
      </c>
      <c r="C8" s="213">
        <v>20059</v>
      </c>
      <c r="D8" s="213">
        <v>21573</v>
      </c>
      <c r="E8" s="213">
        <v>23791</v>
      </c>
      <c r="F8" s="213">
        <v>17559</v>
      </c>
    </row>
    <row r="9" spans="1:6" s="210" customFormat="1" ht="19.5" customHeight="1">
      <c r="A9" s="220" t="s">
        <v>193</v>
      </c>
      <c r="B9" s="211">
        <v>29722</v>
      </c>
      <c r="C9" s="211">
        <v>20044</v>
      </c>
      <c r="D9" s="211">
        <v>20917</v>
      </c>
      <c r="E9" s="211">
        <v>21733</v>
      </c>
      <c r="F9" s="211">
        <v>17006</v>
      </c>
    </row>
    <row r="10" spans="1:6" s="210" customFormat="1" ht="8.25" customHeight="1">
      <c r="A10" s="219"/>
      <c r="B10" s="216"/>
      <c r="C10" s="216"/>
      <c r="D10" s="216"/>
      <c r="E10" s="216"/>
      <c r="F10" s="216"/>
    </row>
    <row r="11" spans="1:6" s="210" customFormat="1" ht="19.5" customHeight="1">
      <c r="A11" s="212" t="s">
        <v>192</v>
      </c>
      <c r="B11" s="216">
        <v>22614</v>
      </c>
      <c r="C11" s="216">
        <v>14857</v>
      </c>
      <c r="D11" s="216">
        <v>15470</v>
      </c>
      <c r="E11" s="216">
        <v>16576</v>
      </c>
      <c r="F11" s="216">
        <v>13007</v>
      </c>
    </row>
    <row r="12" spans="1:6" s="210" customFormat="1" ht="19.5" customHeight="1">
      <c r="A12" s="212" t="s">
        <v>191</v>
      </c>
      <c r="B12" s="216">
        <v>7108</v>
      </c>
      <c r="C12" s="216">
        <v>5187</v>
      </c>
      <c r="D12" s="216">
        <v>5447</v>
      </c>
      <c r="E12" s="216">
        <v>5157</v>
      </c>
      <c r="F12" s="216">
        <v>3999</v>
      </c>
    </row>
    <row r="13" spans="1:6" ht="8.25" customHeight="1">
      <c r="A13" s="218"/>
      <c r="B13" s="215"/>
      <c r="C13" s="215"/>
      <c r="D13" s="215"/>
      <c r="E13" s="215"/>
      <c r="F13" s="215"/>
    </row>
    <row r="14" spans="1:6" ht="19.5" customHeight="1">
      <c r="A14" s="214" t="s">
        <v>190</v>
      </c>
      <c r="B14" s="215">
        <v>6857</v>
      </c>
      <c r="C14" s="215">
        <v>3671</v>
      </c>
      <c r="D14" s="215">
        <v>2740</v>
      </c>
      <c r="E14" s="215">
        <v>3757</v>
      </c>
      <c r="F14" s="215">
        <v>4192</v>
      </c>
    </row>
    <row r="15" spans="1:6" ht="19.5" customHeight="1">
      <c r="A15" s="214" t="s">
        <v>189</v>
      </c>
      <c r="B15" s="215">
        <v>3240</v>
      </c>
      <c r="C15" s="215">
        <v>1681</v>
      </c>
      <c r="D15" s="215">
        <v>2776</v>
      </c>
      <c r="E15" s="215">
        <v>2080</v>
      </c>
      <c r="F15" s="215">
        <v>1582</v>
      </c>
    </row>
    <row r="16" spans="1:6" ht="19.5" customHeight="1">
      <c r="A16" s="214" t="s">
        <v>188</v>
      </c>
      <c r="B16" s="215">
        <v>844</v>
      </c>
      <c r="C16" s="215">
        <v>583</v>
      </c>
      <c r="D16" s="215">
        <v>452</v>
      </c>
      <c r="E16" s="215">
        <v>418</v>
      </c>
      <c r="F16" s="215">
        <v>401</v>
      </c>
    </row>
    <row r="17" spans="1:6" ht="19.5" customHeight="1">
      <c r="A17" s="214" t="s">
        <v>187</v>
      </c>
      <c r="B17" s="215">
        <v>767</v>
      </c>
      <c r="C17" s="215">
        <v>931</v>
      </c>
      <c r="D17" s="215">
        <v>813</v>
      </c>
      <c r="E17" s="217">
        <v>605</v>
      </c>
      <c r="F17" s="215">
        <v>533</v>
      </c>
    </row>
    <row r="18" spans="1:6" ht="19.5" customHeight="1">
      <c r="A18" s="214" t="s">
        <v>186</v>
      </c>
      <c r="B18" s="215">
        <v>3054</v>
      </c>
      <c r="C18" s="215">
        <v>1810</v>
      </c>
      <c r="D18" s="215">
        <v>2596</v>
      </c>
      <c r="E18" s="215">
        <v>3468</v>
      </c>
      <c r="F18" s="215">
        <v>1448</v>
      </c>
    </row>
    <row r="19" spans="1:6" ht="19.5" customHeight="1">
      <c r="A19" s="214" t="s">
        <v>185</v>
      </c>
      <c r="B19" s="215">
        <v>2399</v>
      </c>
      <c r="C19" s="215">
        <v>1654</v>
      </c>
      <c r="D19" s="215">
        <v>931</v>
      </c>
      <c r="E19" s="215">
        <v>1548</v>
      </c>
      <c r="F19" s="215">
        <v>1279</v>
      </c>
    </row>
    <row r="20" spans="1:6" ht="19.5" customHeight="1">
      <c r="A20" s="214" t="s">
        <v>184</v>
      </c>
      <c r="B20" s="215">
        <v>1249</v>
      </c>
      <c r="C20" s="215">
        <v>822</v>
      </c>
      <c r="D20" s="215">
        <v>1593</v>
      </c>
      <c r="E20" s="215">
        <v>651</v>
      </c>
      <c r="F20" s="215">
        <v>637</v>
      </c>
    </row>
    <row r="21" spans="1:6" ht="19.5" customHeight="1">
      <c r="A21" s="214" t="s">
        <v>183</v>
      </c>
      <c r="B21" s="215">
        <v>1491</v>
      </c>
      <c r="C21" s="215">
        <v>1157</v>
      </c>
      <c r="D21" s="215">
        <v>984</v>
      </c>
      <c r="E21" s="215">
        <v>1150</v>
      </c>
      <c r="F21" s="215">
        <v>1032</v>
      </c>
    </row>
    <row r="22" spans="1:6" ht="19.5" customHeight="1">
      <c r="A22" s="214" t="s">
        <v>182</v>
      </c>
      <c r="B22" s="215">
        <v>1310</v>
      </c>
      <c r="C22" s="215">
        <v>1662</v>
      </c>
      <c r="D22" s="215">
        <v>1274</v>
      </c>
      <c r="E22" s="215">
        <v>1383</v>
      </c>
      <c r="F22" s="215">
        <v>988</v>
      </c>
    </row>
    <row r="23" spans="1:6" ht="19.5" customHeight="1">
      <c r="A23" s="214" t="s">
        <v>181</v>
      </c>
      <c r="B23" s="215">
        <v>1403</v>
      </c>
      <c r="C23" s="215">
        <v>886</v>
      </c>
      <c r="D23" s="215">
        <v>1311</v>
      </c>
      <c r="E23" s="215">
        <v>1516</v>
      </c>
      <c r="F23" s="215">
        <v>915</v>
      </c>
    </row>
    <row r="24" spans="1:6" s="210" customFormat="1" ht="19.5" customHeight="1">
      <c r="A24" s="212" t="s">
        <v>180</v>
      </c>
      <c r="B24" s="216">
        <v>286</v>
      </c>
      <c r="C24" s="216">
        <v>255</v>
      </c>
      <c r="D24" s="216">
        <v>97</v>
      </c>
      <c r="E24" s="216">
        <v>218</v>
      </c>
      <c r="F24" s="216">
        <v>111</v>
      </c>
    </row>
    <row r="25" spans="1:6" ht="19.5" customHeight="1">
      <c r="A25" s="214" t="s">
        <v>179</v>
      </c>
      <c r="B25" s="215">
        <v>286</v>
      </c>
      <c r="C25" s="215">
        <v>255</v>
      </c>
      <c r="D25" s="215">
        <v>97</v>
      </c>
      <c r="E25" s="215">
        <v>218</v>
      </c>
      <c r="F25" s="215">
        <v>111</v>
      </c>
    </row>
    <row r="26" spans="1:6" s="210" customFormat="1" ht="19.5" customHeight="1">
      <c r="A26" s="212" t="s">
        <v>178</v>
      </c>
      <c r="B26" s="216">
        <v>1579</v>
      </c>
      <c r="C26" s="216">
        <v>1271</v>
      </c>
      <c r="D26" s="216">
        <v>864</v>
      </c>
      <c r="E26" s="216">
        <v>716</v>
      </c>
      <c r="F26" s="216">
        <v>1182</v>
      </c>
    </row>
    <row r="27" spans="1:6" ht="19.5" customHeight="1">
      <c r="A27" s="214" t="s">
        <v>177</v>
      </c>
      <c r="B27" s="215">
        <v>418</v>
      </c>
      <c r="C27" s="215">
        <v>286</v>
      </c>
      <c r="D27" s="215">
        <v>294</v>
      </c>
      <c r="E27" s="215">
        <v>187</v>
      </c>
      <c r="F27" s="215">
        <v>276</v>
      </c>
    </row>
    <row r="28" spans="1:6" ht="19.5" customHeight="1">
      <c r="A28" s="214" t="s">
        <v>176</v>
      </c>
      <c r="B28" s="215">
        <v>216</v>
      </c>
      <c r="C28" s="215">
        <v>300</v>
      </c>
      <c r="D28" s="215">
        <v>312</v>
      </c>
      <c r="E28" s="215">
        <v>291</v>
      </c>
      <c r="F28" s="215">
        <v>84</v>
      </c>
    </row>
    <row r="29" spans="1:6" ht="19.5" customHeight="1">
      <c r="A29" s="214" t="s">
        <v>175</v>
      </c>
      <c r="B29" s="215">
        <v>945</v>
      </c>
      <c r="C29" s="215">
        <v>685</v>
      </c>
      <c r="D29" s="215">
        <v>258</v>
      </c>
      <c r="E29" s="215">
        <v>238</v>
      </c>
      <c r="F29" s="215">
        <v>822</v>
      </c>
    </row>
    <row r="30" spans="1:6" s="210" customFormat="1" ht="19.5" customHeight="1">
      <c r="A30" s="212" t="s">
        <v>174</v>
      </c>
      <c r="B30" s="211">
        <v>416</v>
      </c>
      <c r="C30" s="211">
        <v>368</v>
      </c>
      <c r="D30" s="211">
        <v>267</v>
      </c>
      <c r="E30" s="211">
        <v>382</v>
      </c>
      <c r="F30" s="211">
        <v>336</v>
      </c>
    </row>
    <row r="31" spans="1:6" ht="19.5" customHeight="1">
      <c r="A31" s="214" t="s">
        <v>173</v>
      </c>
      <c r="B31" s="215">
        <v>416</v>
      </c>
      <c r="C31" s="215">
        <v>368</v>
      </c>
      <c r="D31" s="215">
        <v>267</v>
      </c>
      <c r="E31" s="215">
        <v>382</v>
      </c>
      <c r="F31" s="215">
        <v>336</v>
      </c>
    </row>
    <row r="32" spans="1:6" s="210" customFormat="1" ht="19.5" customHeight="1">
      <c r="A32" s="212" t="s">
        <v>172</v>
      </c>
      <c r="B32" s="211">
        <v>658</v>
      </c>
      <c r="C32" s="211">
        <v>318</v>
      </c>
      <c r="D32" s="211">
        <v>294</v>
      </c>
      <c r="E32" s="211">
        <v>147</v>
      </c>
      <c r="F32" s="211">
        <v>246</v>
      </c>
    </row>
    <row r="33" spans="1:6" ht="19.5" customHeight="1">
      <c r="A33" s="214" t="s">
        <v>171</v>
      </c>
      <c r="B33" s="215">
        <v>658</v>
      </c>
      <c r="C33" s="215">
        <v>318</v>
      </c>
      <c r="D33" s="215">
        <v>294</v>
      </c>
      <c r="E33" s="215">
        <v>147</v>
      </c>
      <c r="F33" s="215">
        <v>246</v>
      </c>
    </row>
    <row r="34" spans="1:6" s="210" customFormat="1" ht="19.5" customHeight="1">
      <c r="A34" s="212" t="s">
        <v>170</v>
      </c>
      <c r="B34" s="216">
        <v>3671</v>
      </c>
      <c r="C34" s="216">
        <v>2405</v>
      </c>
      <c r="D34" s="216">
        <v>2705</v>
      </c>
      <c r="E34" s="216">
        <v>2739</v>
      </c>
      <c r="F34" s="216">
        <v>1789</v>
      </c>
    </row>
    <row r="35" spans="1:6" ht="19.5" customHeight="1">
      <c r="A35" s="214" t="s">
        <v>169</v>
      </c>
      <c r="B35" s="215">
        <v>137</v>
      </c>
      <c r="C35" s="215">
        <v>92</v>
      </c>
      <c r="D35" s="215">
        <v>70</v>
      </c>
      <c r="E35" s="215">
        <v>96</v>
      </c>
      <c r="F35" s="215">
        <v>90</v>
      </c>
    </row>
    <row r="36" spans="1:6" ht="19.5" customHeight="1">
      <c r="A36" s="214" t="s">
        <v>168</v>
      </c>
      <c r="B36" s="215">
        <v>499</v>
      </c>
      <c r="C36" s="215">
        <v>290</v>
      </c>
      <c r="D36" s="215">
        <v>276</v>
      </c>
      <c r="E36" s="215">
        <v>213</v>
      </c>
      <c r="F36" s="215">
        <v>239</v>
      </c>
    </row>
    <row r="37" spans="1:6" ht="19.5" customHeight="1">
      <c r="A37" s="214" t="s">
        <v>167</v>
      </c>
      <c r="B37" s="213">
        <v>3035</v>
      </c>
      <c r="C37" s="213">
        <v>2023</v>
      </c>
      <c r="D37" s="213">
        <v>2359</v>
      </c>
      <c r="E37" s="213">
        <v>2430</v>
      </c>
      <c r="F37" s="213">
        <v>1460</v>
      </c>
    </row>
    <row r="38" spans="1:6" s="210" customFormat="1" ht="19.5" customHeight="1">
      <c r="A38" s="212" t="s">
        <v>166</v>
      </c>
      <c r="B38" s="211">
        <v>498</v>
      </c>
      <c r="C38" s="211">
        <v>570</v>
      </c>
      <c r="D38" s="211">
        <v>1220</v>
      </c>
      <c r="E38" s="211">
        <v>955</v>
      </c>
      <c r="F38" s="211">
        <v>335</v>
      </c>
    </row>
    <row r="39" spans="1:6" ht="19.5" customHeight="1" thickBot="1">
      <c r="A39" s="209" t="s">
        <v>165</v>
      </c>
      <c r="B39" s="208">
        <v>498</v>
      </c>
      <c r="C39" s="208">
        <v>570</v>
      </c>
      <c r="D39" s="208">
        <v>1220</v>
      </c>
      <c r="E39" s="208">
        <v>955</v>
      </c>
      <c r="F39" s="208">
        <v>335</v>
      </c>
    </row>
    <row r="40" spans="1:6" ht="12.75" customHeight="1">
      <c r="A40" s="207" t="s">
        <v>164</v>
      </c>
      <c r="B40" s="206"/>
      <c r="C40" s="206"/>
      <c r="D40" s="206"/>
      <c r="E40" s="206"/>
      <c r="F40" s="206"/>
    </row>
    <row r="41" s="205" customFormat="1" ht="11.25" customHeight="1">
      <c r="A41" s="205" t="s">
        <v>163</v>
      </c>
    </row>
    <row r="42" s="205" customFormat="1" ht="11.25" customHeight="1">
      <c r="A42" s="205" t="s">
        <v>162</v>
      </c>
    </row>
    <row r="43" s="205" customFormat="1" ht="11.25" customHeight="1">
      <c r="A43" s="205" t="s">
        <v>161</v>
      </c>
    </row>
  </sheetData>
  <sheetProtection/>
  <printOptions/>
  <pageMargins left="0.3937007874015748" right="0.3937007874015748" top="0.5905511811023623" bottom="0.31496062992125984" header="0.2362204724409449" footer="0.196850393700787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C000"/>
  </sheetPr>
  <dimension ref="A1:O22"/>
  <sheetViews>
    <sheetView showGridLines="0" zoomScalePageLayoutView="0" workbookViewId="0" topLeftCell="C1">
      <selection activeCell="O19" sqref="O19"/>
    </sheetView>
  </sheetViews>
  <sheetFormatPr defaultColWidth="8.00390625" defaultRowHeight="13.5"/>
  <cols>
    <col min="1" max="1" width="13.00390625" style="7" customWidth="1"/>
    <col min="2" max="3" width="12.50390625" style="7" customWidth="1"/>
    <col min="4" max="8" width="11.875" style="7" customWidth="1"/>
    <col min="9" max="13" width="15.25390625" style="7" customWidth="1"/>
    <col min="14" max="14" width="12.50390625" style="7" customWidth="1"/>
    <col min="15" max="15" width="8.50390625" style="7" customWidth="1"/>
    <col min="16" max="16384" width="8.00390625" style="7" customWidth="1"/>
  </cols>
  <sheetData>
    <row r="1" spans="1:15" s="4" customFormat="1" ht="18.75" customHeight="1">
      <c r="A1" s="1"/>
      <c r="B1" s="1"/>
      <c r="C1" s="1"/>
      <c r="D1" s="1"/>
      <c r="E1" s="1"/>
      <c r="F1" s="1"/>
      <c r="G1" s="1"/>
      <c r="H1" s="2" t="s">
        <v>528</v>
      </c>
      <c r="I1" s="3" t="s">
        <v>529</v>
      </c>
      <c r="J1" s="1"/>
      <c r="K1" s="1"/>
      <c r="L1" s="1"/>
      <c r="M1" s="1"/>
      <c r="N1" s="1"/>
      <c r="O1" s="1"/>
    </row>
    <row r="2" spans="1:15" ht="11.25" customHeight="1">
      <c r="A2" s="1"/>
      <c r="B2" s="5"/>
      <c r="C2" s="5"/>
      <c r="D2" s="5"/>
      <c r="E2" s="5"/>
      <c r="F2" s="5"/>
      <c r="G2" s="5"/>
      <c r="H2" s="2"/>
      <c r="I2" s="6"/>
      <c r="J2" s="5"/>
      <c r="K2" s="5"/>
      <c r="L2" s="5"/>
      <c r="M2" s="5"/>
      <c r="N2" s="5"/>
      <c r="O2" s="5"/>
    </row>
    <row r="3" s="8" customFormat="1" ht="12.75" customHeight="1" thickBot="1">
      <c r="A3" s="8" t="s">
        <v>1</v>
      </c>
    </row>
    <row r="4" spans="1:15" s="14" customFormat="1" ht="15" customHeight="1">
      <c r="A4" s="9"/>
      <c r="B4" s="10"/>
      <c r="C4" s="11"/>
      <c r="D4" s="12" t="s">
        <v>2</v>
      </c>
      <c r="E4" s="12"/>
      <c r="F4" s="12"/>
      <c r="G4" s="12" t="s">
        <v>3</v>
      </c>
      <c r="H4" s="12"/>
      <c r="I4" s="12"/>
      <c r="J4" s="12"/>
      <c r="K4" s="12"/>
      <c r="L4" s="12"/>
      <c r="M4" s="12"/>
      <c r="N4" s="11"/>
      <c r="O4" s="13"/>
    </row>
    <row r="5" spans="1:15" s="14" customFormat="1" ht="12.75" customHeight="1">
      <c r="A5" s="15" t="s">
        <v>4</v>
      </c>
      <c r="B5" s="16" t="s">
        <v>5</v>
      </c>
      <c r="C5" s="17" t="s">
        <v>6</v>
      </c>
      <c r="D5" s="853" t="s">
        <v>7</v>
      </c>
      <c r="E5" s="853" t="s">
        <v>8</v>
      </c>
      <c r="F5" s="855" t="s">
        <v>9</v>
      </c>
      <c r="G5" s="853" t="s">
        <v>10</v>
      </c>
      <c r="H5" s="857" t="s">
        <v>11</v>
      </c>
      <c r="I5" s="859" t="s">
        <v>12</v>
      </c>
      <c r="J5" s="18" t="s">
        <v>13</v>
      </c>
      <c r="K5" s="18"/>
      <c r="L5" s="853" t="s">
        <v>14</v>
      </c>
      <c r="M5" s="853" t="s">
        <v>15</v>
      </c>
      <c r="N5" s="19" t="s">
        <v>16</v>
      </c>
      <c r="O5" s="20" t="s">
        <v>17</v>
      </c>
    </row>
    <row r="6" spans="1:15" s="14" customFormat="1" ht="12.75" customHeight="1">
      <c r="A6" s="21"/>
      <c r="B6" s="22"/>
      <c r="C6" s="23"/>
      <c r="D6" s="854"/>
      <c r="E6" s="854"/>
      <c r="F6" s="856"/>
      <c r="G6" s="854"/>
      <c r="H6" s="858"/>
      <c r="I6" s="860"/>
      <c r="J6" s="24" t="s">
        <v>0</v>
      </c>
      <c r="K6" s="24" t="s">
        <v>18</v>
      </c>
      <c r="L6" s="854"/>
      <c r="M6" s="854"/>
      <c r="N6" s="23"/>
      <c r="O6" s="25"/>
    </row>
    <row r="7" spans="1:15" s="8" customFormat="1" ht="15" customHeight="1">
      <c r="A7" s="26" t="s">
        <v>530</v>
      </c>
      <c r="B7" s="27" t="s">
        <v>0</v>
      </c>
      <c r="C7" s="143">
        <v>33</v>
      </c>
      <c r="D7" s="36">
        <v>1</v>
      </c>
      <c r="E7" s="36">
        <v>1</v>
      </c>
      <c r="F7" s="36">
        <v>0</v>
      </c>
      <c r="G7" s="36">
        <v>4</v>
      </c>
      <c r="H7" s="36">
        <v>1</v>
      </c>
      <c r="I7" s="36">
        <v>3</v>
      </c>
      <c r="J7" s="36">
        <v>6</v>
      </c>
      <c r="K7" s="36">
        <v>1</v>
      </c>
      <c r="L7" s="36">
        <v>1</v>
      </c>
      <c r="M7" s="36">
        <v>16</v>
      </c>
      <c r="N7" s="29" t="s">
        <v>0</v>
      </c>
      <c r="O7" s="30">
        <v>19</v>
      </c>
    </row>
    <row r="8" spans="1:15" s="8" customFormat="1" ht="11.25">
      <c r="A8" s="31"/>
      <c r="B8" s="32" t="s">
        <v>19</v>
      </c>
      <c r="C8" s="143">
        <v>15</v>
      </c>
      <c r="D8" s="28">
        <v>1</v>
      </c>
      <c r="E8" s="28">
        <v>1</v>
      </c>
      <c r="F8" s="28">
        <v>0</v>
      </c>
      <c r="G8" s="28">
        <v>4</v>
      </c>
      <c r="H8" s="28">
        <v>1</v>
      </c>
      <c r="I8" s="28">
        <v>3</v>
      </c>
      <c r="J8" s="28">
        <v>5</v>
      </c>
      <c r="K8" s="28">
        <v>1</v>
      </c>
      <c r="L8" s="28">
        <v>0</v>
      </c>
      <c r="M8" s="28">
        <v>0</v>
      </c>
      <c r="N8" s="33" t="s">
        <v>19</v>
      </c>
      <c r="O8" s="30"/>
    </row>
    <row r="9" spans="1:15" s="8" customFormat="1" ht="11.25">
      <c r="A9" s="34"/>
      <c r="B9" s="35" t="s">
        <v>20</v>
      </c>
      <c r="C9" s="144">
        <v>18</v>
      </c>
      <c r="D9" s="36">
        <v>0</v>
      </c>
      <c r="E9" s="36">
        <v>0</v>
      </c>
      <c r="F9" s="36">
        <v>0</v>
      </c>
      <c r="G9" s="36">
        <v>0</v>
      </c>
      <c r="H9" s="36">
        <v>0</v>
      </c>
      <c r="I9" s="36">
        <v>0</v>
      </c>
      <c r="J9" s="36">
        <v>1</v>
      </c>
      <c r="K9" s="36">
        <v>0</v>
      </c>
      <c r="L9" s="36">
        <v>1</v>
      </c>
      <c r="M9" s="36">
        <v>16</v>
      </c>
      <c r="N9" s="37" t="s">
        <v>20</v>
      </c>
      <c r="O9" s="30"/>
    </row>
    <row r="10" spans="1:15" s="38" customFormat="1" ht="15" customHeight="1">
      <c r="A10" s="26" t="s">
        <v>531</v>
      </c>
      <c r="B10" s="27" t="s">
        <v>0</v>
      </c>
      <c r="C10" s="145">
        <v>33</v>
      </c>
      <c r="D10" s="36">
        <v>1</v>
      </c>
      <c r="E10" s="36">
        <v>1</v>
      </c>
      <c r="F10" s="36">
        <v>0</v>
      </c>
      <c r="G10" s="36">
        <v>4</v>
      </c>
      <c r="H10" s="36">
        <v>1</v>
      </c>
      <c r="I10" s="36">
        <v>3</v>
      </c>
      <c r="J10" s="36">
        <v>6</v>
      </c>
      <c r="K10" s="36">
        <v>1</v>
      </c>
      <c r="L10" s="36">
        <v>1</v>
      </c>
      <c r="M10" s="36">
        <v>16</v>
      </c>
      <c r="N10" s="29" t="s">
        <v>0</v>
      </c>
      <c r="O10" s="30">
        <v>20</v>
      </c>
    </row>
    <row r="11" spans="1:15" s="8" customFormat="1" ht="11.25">
      <c r="A11" s="26"/>
      <c r="B11" s="32" t="s">
        <v>19</v>
      </c>
      <c r="C11" s="145">
        <v>15</v>
      </c>
      <c r="D11" s="36">
        <v>1</v>
      </c>
      <c r="E11" s="36">
        <v>1</v>
      </c>
      <c r="F11" s="36">
        <v>0</v>
      </c>
      <c r="G11" s="36">
        <v>4</v>
      </c>
      <c r="H11" s="36">
        <v>1</v>
      </c>
      <c r="I11" s="36">
        <v>3</v>
      </c>
      <c r="J11" s="36">
        <v>5</v>
      </c>
      <c r="K11" s="36">
        <v>1</v>
      </c>
      <c r="L11" s="36">
        <v>0</v>
      </c>
      <c r="M11" s="36">
        <v>0</v>
      </c>
      <c r="N11" s="33" t="s">
        <v>19</v>
      </c>
      <c r="O11" s="30"/>
    </row>
    <row r="12" spans="1:15" s="8" customFormat="1" ht="11.25">
      <c r="A12" s="39"/>
      <c r="B12" s="35" t="s">
        <v>20</v>
      </c>
      <c r="C12" s="144">
        <v>18</v>
      </c>
      <c r="D12" s="36">
        <v>0</v>
      </c>
      <c r="E12" s="36">
        <v>0</v>
      </c>
      <c r="F12" s="36">
        <v>0</v>
      </c>
      <c r="G12" s="36">
        <v>0</v>
      </c>
      <c r="H12" s="36">
        <v>0</v>
      </c>
      <c r="I12" s="36">
        <v>0</v>
      </c>
      <c r="J12" s="36">
        <v>1</v>
      </c>
      <c r="K12" s="36">
        <v>0</v>
      </c>
      <c r="L12" s="36">
        <v>1</v>
      </c>
      <c r="M12" s="134">
        <v>16</v>
      </c>
      <c r="N12" s="37" t="s">
        <v>20</v>
      </c>
      <c r="O12" s="30"/>
    </row>
    <row r="13" spans="1:15" s="8" customFormat="1" ht="15" customHeight="1">
      <c r="A13" s="26" t="s">
        <v>532</v>
      </c>
      <c r="B13" s="27" t="s">
        <v>0</v>
      </c>
      <c r="C13" s="145">
        <v>33</v>
      </c>
      <c r="D13" s="36">
        <v>1</v>
      </c>
      <c r="E13" s="36">
        <v>1</v>
      </c>
      <c r="F13" s="36" t="s">
        <v>533</v>
      </c>
      <c r="G13" s="36">
        <v>4</v>
      </c>
      <c r="H13" s="36">
        <v>1</v>
      </c>
      <c r="I13" s="36">
        <v>3</v>
      </c>
      <c r="J13" s="36">
        <v>6</v>
      </c>
      <c r="K13" s="36">
        <v>1</v>
      </c>
      <c r="L13" s="36">
        <v>1</v>
      </c>
      <c r="M13" s="36">
        <v>16</v>
      </c>
      <c r="N13" s="29" t="s">
        <v>0</v>
      </c>
      <c r="O13" s="30">
        <v>21</v>
      </c>
    </row>
    <row r="14" spans="1:15" s="8" customFormat="1" ht="11.25">
      <c r="A14" s="26"/>
      <c r="B14" s="32" t="s">
        <v>19</v>
      </c>
      <c r="C14" s="144">
        <v>15</v>
      </c>
      <c r="D14" s="36">
        <v>1</v>
      </c>
      <c r="E14" s="36">
        <v>1</v>
      </c>
      <c r="F14" s="36" t="s">
        <v>533</v>
      </c>
      <c r="G14" s="36">
        <v>4</v>
      </c>
      <c r="H14" s="36">
        <v>1</v>
      </c>
      <c r="I14" s="36">
        <v>3</v>
      </c>
      <c r="J14" s="36">
        <v>5</v>
      </c>
      <c r="K14" s="36">
        <v>1</v>
      </c>
      <c r="L14" s="36" t="s">
        <v>533</v>
      </c>
      <c r="M14" s="134" t="s">
        <v>533</v>
      </c>
      <c r="N14" s="33" t="s">
        <v>19</v>
      </c>
      <c r="O14" s="30"/>
    </row>
    <row r="15" spans="1:15" s="8" customFormat="1" ht="11.25">
      <c r="A15" s="39"/>
      <c r="B15" s="35" t="s">
        <v>20</v>
      </c>
      <c r="C15" s="144">
        <v>18</v>
      </c>
      <c r="D15" s="36" t="s">
        <v>533</v>
      </c>
      <c r="E15" s="36" t="s">
        <v>533</v>
      </c>
      <c r="F15" s="36" t="s">
        <v>533</v>
      </c>
      <c r="G15" s="36" t="s">
        <v>533</v>
      </c>
      <c r="H15" s="36" t="s">
        <v>533</v>
      </c>
      <c r="I15" s="36" t="s">
        <v>533</v>
      </c>
      <c r="J15" s="36">
        <v>1</v>
      </c>
      <c r="K15" s="36" t="s">
        <v>533</v>
      </c>
      <c r="L15" s="36">
        <v>1</v>
      </c>
      <c r="M15" s="134">
        <v>16</v>
      </c>
      <c r="N15" s="37" t="s">
        <v>20</v>
      </c>
      <c r="O15" s="30"/>
    </row>
    <row r="16" spans="1:15" s="40" customFormat="1" ht="15" customHeight="1">
      <c r="A16" s="26" t="s">
        <v>534</v>
      </c>
      <c r="B16" s="27" t="s">
        <v>0</v>
      </c>
      <c r="C16" s="710">
        <v>33</v>
      </c>
      <c r="D16" s="711">
        <v>1</v>
      </c>
      <c r="E16" s="711">
        <v>1</v>
      </c>
      <c r="F16" s="36">
        <v>0</v>
      </c>
      <c r="G16" s="711">
        <v>4</v>
      </c>
      <c r="H16" s="711">
        <v>1</v>
      </c>
      <c r="I16" s="711">
        <v>3</v>
      </c>
      <c r="J16" s="711">
        <v>6</v>
      </c>
      <c r="K16" s="711">
        <v>1</v>
      </c>
      <c r="L16" s="711">
        <v>1</v>
      </c>
      <c r="M16" s="711">
        <v>16</v>
      </c>
      <c r="N16" s="29" t="s">
        <v>0</v>
      </c>
      <c r="O16" s="30">
        <v>22</v>
      </c>
    </row>
    <row r="17" spans="1:15" s="40" customFormat="1" ht="11.25">
      <c r="A17" s="26"/>
      <c r="B17" s="32" t="s">
        <v>19</v>
      </c>
      <c r="C17" s="712">
        <v>15</v>
      </c>
      <c r="D17" s="713">
        <v>1</v>
      </c>
      <c r="E17" s="713">
        <v>1</v>
      </c>
      <c r="F17" s="36">
        <v>0</v>
      </c>
      <c r="G17" s="713">
        <v>4</v>
      </c>
      <c r="H17" s="713">
        <v>1</v>
      </c>
      <c r="I17" s="713">
        <v>3</v>
      </c>
      <c r="J17" s="713">
        <v>5</v>
      </c>
      <c r="K17" s="36">
        <v>1</v>
      </c>
      <c r="L17" s="36">
        <v>0</v>
      </c>
      <c r="M17" s="36">
        <v>0</v>
      </c>
      <c r="N17" s="33" t="s">
        <v>19</v>
      </c>
      <c r="O17" s="30"/>
    </row>
    <row r="18" spans="1:15" s="40" customFormat="1" ht="12.75" customHeight="1">
      <c r="A18" s="39"/>
      <c r="B18" s="35" t="s">
        <v>20</v>
      </c>
      <c r="C18" s="714">
        <v>18</v>
      </c>
      <c r="D18" s="36">
        <v>0</v>
      </c>
      <c r="E18" s="36">
        <v>0</v>
      </c>
      <c r="F18" s="36">
        <v>0</v>
      </c>
      <c r="G18" s="36">
        <v>0</v>
      </c>
      <c r="H18" s="36">
        <v>0</v>
      </c>
      <c r="I18" s="36">
        <v>0</v>
      </c>
      <c r="J18" s="713">
        <v>1</v>
      </c>
      <c r="K18" s="36">
        <v>0</v>
      </c>
      <c r="L18" s="713">
        <v>1</v>
      </c>
      <c r="M18" s="36">
        <v>16</v>
      </c>
      <c r="N18" s="37" t="s">
        <v>20</v>
      </c>
      <c r="O18" s="8"/>
    </row>
    <row r="19" spans="1:15" s="8" customFormat="1" ht="15" customHeight="1">
      <c r="A19" s="41" t="s">
        <v>535</v>
      </c>
      <c r="B19" s="42" t="s">
        <v>0</v>
      </c>
      <c r="C19" s="148">
        <v>33</v>
      </c>
      <c r="D19" s="149">
        <v>1</v>
      </c>
      <c r="E19" s="149">
        <v>1</v>
      </c>
      <c r="F19" s="135">
        <v>0</v>
      </c>
      <c r="G19" s="149">
        <v>4</v>
      </c>
      <c r="H19" s="149">
        <v>1</v>
      </c>
      <c r="I19" s="149">
        <v>3</v>
      </c>
      <c r="J19" s="149">
        <v>6</v>
      </c>
      <c r="K19" s="149">
        <v>1</v>
      </c>
      <c r="L19" s="149">
        <v>1</v>
      </c>
      <c r="M19" s="149">
        <v>16</v>
      </c>
      <c r="N19" s="146" t="s">
        <v>0</v>
      </c>
      <c r="O19" s="699">
        <v>23</v>
      </c>
    </row>
    <row r="20" spans="1:15" s="8" customFormat="1" ht="11.25">
      <c r="A20" s="41"/>
      <c r="B20" s="43" t="s">
        <v>19</v>
      </c>
      <c r="C20" s="150">
        <v>15</v>
      </c>
      <c r="D20" s="151">
        <v>1</v>
      </c>
      <c r="E20" s="151">
        <v>1</v>
      </c>
      <c r="F20" s="135">
        <v>0</v>
      </c>
      <c r="G20" s="151">
        <v>4</v>
      </c>
      <c r="H20" s="151">
        <v>1</v>
      </c>
      <c r="I20" s="151">
        <v>3</v>
      </c>
      <c r="J20" s="151">
        <v>5</v>
      </c>
      <c r="K20" s="135">
        <v>1</v>
      </c>
      <c r="L20" s="135">
        <v>0</v>
      </c>
      <c r="M20" s="135">
        <v>0</v>
      </c>
      <c r="N20" s="147" t="s">
        <v>19</v>
      </c>
      <c r="O20" s="40"/>
    </row>
    <row r="21" spans="1:15" s="8" customFormat="1" ht="12" thickBot="1">
      <c r="A21" s="44"/>
      <c r="B21" s="45" t="s">
        <v>20</v>
      </c>
      <c r="C21" s="152">
        <v>18</v>
      </c>
      <c r="D21" s="136">
        <v>0</v>
      </c>
      <c r="E21" s="136">
        <v>0</v>
      </c>
      <c r="F21" s="136">
        <v>0</v>
      </c>
      <c r="G21" s="136">
        <v>0</v>
      </c>
      <c r="H21" s="136">
        <v>0</v>
      </c>
      <c r="I21" s="136">
        <v>0</v>
      </c>
      <c r="J21" s="153">
        <v>1</v>
      </c>
      <c r="K21" s="136">
        <v>0</v>
      </c>
      <c r="L21" s="153">
        <v>1</v>
      </c>
      <c r="M21" s="136">
        <v>16</v>
      </c>
      <c r="N21" s="718" t="s">
        <v>20</v>
      </c>
      <c r="O21" s="46"/>
    </row>
    <row r="22" spans="1:15" s="47" customFormat="1" ht="12.75" customHeight="1">
      <c r="A22" s="8" t="s">
        <v>90</v>
      </c>
      <c r="B22" s="8"/>
      <c r="C22" s="8"/>
      <c r="D22" s="8"/>
      <c r="E22" s="8"/>
      <c r="F22" s="8"/>
      <c r="G22" s="8"/>
      <c r="H22" s="8"/>
      <c r="I22" s="8"/>
      <c r="J22" s="8"/>
      <c r="K22" s="8"/>
      <c r="L22" s="8"/>
      <c r="M22" s="8"/>
      <c r="N22" s="8"/>
      <c r="O22" s="8"/>
    </row>
    <row r="23" s="8" customFormat="1" ht="12.75" customHeight="1"/>
  </sheetData>
  <sheetProtection/>
  <mergeCells count="8">
    <mergeCell ref="L5:L6"/>
    <mergeCell ref="M5:M6"/>
    <mergeCell ref="D5:D6"/>
    <mergeCell ref="E5:E6"/>
    <mergeCell ref="F5:F6"/>
    <mergeCell ref="G5:G6"/>
    <mergeCell ref="H5:H6"/>
    <mergeCell ref="I5:I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sheetPr>
    <tabColor rgb="FFFFC000"/>
  </sheetPr>
  <dimension ref="A1:AT30"/>
  <sheetViews>
    <sheetView showGridLines="0" zoomScaleSheetLayoutView="100" zoomScalePageLayoutView="0" workbookViewId="0" topLeftCell="AB1">
      <selection activeCell="AU13" sqref="AU13"/>
    </sheetView>
  </sheetViews>
  <sheetFormatPr defaultColWidth="8.00390625" defaultRowHeight="13.5"/>
  <cols>
    <col min="1" max="1" width="10.875" style="52" customWidth="1"/>
    <col min="2" max="3" width="9.25390625" style="52" customWidth="1"/>
    <col min="4" max="7" width="9.125" style="52" customWidth="1"/>
    <col min="8" max="10" width="7.50390625" style="52" customWidth="1"/>
    <col min="11" max="11" width="9.125" style="52" customWidth="1"/>
    <col min="12" max="12" width="11.125" style="52" customWidth="1"/>
    <col min="13" max="13" width="9.375" style="52" customWidth="1"/>
    <col min="14" max="14" width="8.625" style="52" customWidth="1"/>
    <col min="15" max="18" width="7.50390625" style="52" customWidth="1"/>
    <col min="19" max="19" width="8.125" style="52" customWidth="1"/>
    <col min="20" max="20" width="8.625" style="52" customWidth="1"/>
    <col min="21" max="21" width="8.375" style="52" customWidth="1"/>
    <col min="22" max="23" width="7.50390625" style="52" customWidth="1"/>
    <col min="24" max="24" width="11.00390625" style="52" customWidth="1"/>
    <col min="25" max="25" width="8.875" style="52" customWidth="1"/>
    <col min="26" max="35" width="7.875" style="52" customWidth="1"/>
    <col min="36" max="36" width="11.125" style="52" customWidth="1"/>
    <col min="37" max="40" width="8.75390625" style="52" customWidth="1"/>
    <col min="41" max="44" width="8.125" style="52" customWidth="1"/>
    <col min="45" max="45" width="8.50390625" style="52" customWidth="1"/>
    <col min="46" max="46" width="10.625" style="52" customWidth="1"/>
    <col min="47" max="16384" width="8.00390625" style="52" customWidth="1"/>
  </cols>
  <sheetData>
    <row r="1" spans="1:24" ht="18.75">
      <c r="A1" s="48"/>
      <c r="B1" s="49"/>
      <c r="C1" s="49"/>
      <c r="D1" s="49"/>
      <c r="E1" s="49"/>
      <c r="F1" s="49"/>
      <c r="G1" s="49"/>
      <c r="H1" s="49"/>
      <c r="I1" s="49"/>
      <c r="J1" s="49"/>
      <c r="K1" s="50" t="s">
        <v>91</v>
      </c>
      <c r="L1" s="51" t="s">
        <v>536</v>
      </c>
      <c r="X1" s="51"/>
    </row>
    <row r="2" spans="1:24" ht="11.25" customHeight="1">
      <c r="A2" s="48"/>
      <c r="B2" s="49"/>
      <c r="C2" s="49"/>
      <c r="D2" s="49"/>
      <c r="E2" s="49"/>
      <c r="F2" s="49"/>
      <c r="G2" s="49"/>
      <c r="H2" s="49"/>
      <c r="I2" s="49"/>
      <c r="J2" s="49"/>
      <c r="K2" s="50"/>
      <c r="X2" s="51"/>
    </row>
    <row r="3" spans="1:36" ht="12.75" customHeight="1">
      <c r="A3" s="53" t="s">
        <v>134</v>
      </c>
      <c r="L3" s="52" t="s">
        <v>21</v>
      </c>
      <c r="X3" s="52" t="s">
        <v>22</v>
      </c>
      <c r="AJ3" s="52" t="s">
        <v>23</v>
      </c>
    </row>
    <row r="4" spans="1:46" ht="12.75" customHeight="1">
      <c r="A4" s="53"/>
      <c r="N4" s="54"/>
      <c r="W4" s="55"/>
      <c r="AI4" s="55"/>
      <c r="AT4" s="55"/>
    </row>
    <row r="5" spans="1:46" ht="12.75" customHeight="1" thickBot="1">
      <c r="A5" s="54" t="s">
        <v>24</v>
      </c>
      <c r="E5" s="54"/>
      <c r="L5" s="54" t="s">
        <v>24</v>
      </c>
      <c r="N5" s="54"/>
      <c r="W5" s="55" t="s">
        <v>25</v>
      </c>
      <c r="AI5" s="55" t="s">
        <v>25</v>
      </c>
      <c r="AT5" s="55" t="s">
        <v>26</v>
      </c>
    </row>
    <row r="6" spans="1:46" s="54" customFormat="1" ht="26.25" customHeight="1">
      <c r="A6" s="861" t="s">
        <v>17</v>
      </c>
      <c r="B6" s="863" t="s">
        <v>27</v>
      </c>
      <c r="C6" s="56" t="s">
        <v>28</v>
      </c>
      <c r="D6" s="57" t="s">
        <v>133</v>
      </c>
      <c r="E6" s="57"/>
      <c r="F6" s="863" t="s">
        <v>29</v>
      </c>
      <c r="G6" s="57" t="s">
        <v>132</v>
      </c>
      <c r="H6" s="57"/>
      <c r="I6" s="57"/>
      <c r="J6" s="57"/>
      <c r="K6" s="865" t="s">
        <v>30</v>
      </c>
      <c r="L6" s="867" t="s">
        <v>4</v>
      </c>
      <c r="M6" s="869" t="s">
        <v>31</v>
      </c>
      <c r="N6" s="58" t="s">
        <v>32</v>
      </c>
      <c r="O6" s="59"/>
      <c r="P6" s="59"/>
      <c r="Q6" s="59"/>
      <c r="R6" s="59"/>
      <c r="S6" s="59"/>
      <c r="T6" s="58" t="s">
        <v>33</v>
      </c>
      <c r="U6" s="59"/>
      <c r="V6" s="59"/>
      <c r="W6" s="60"/>
      <c r="X6" s="867" t="s">
        <v>4</v>
      </c>
      <c r="Y6" s="871" t="s">
        <v>34</v>
      </c>
      <c r="Z6" s="871" t="s">
        <v>35</v>
      </c>
      <c r="AA6" s="871" t="s">
        <v>36</v>
      </c>
      <c r="AB6" s="871" t="s">
        <v>37</v>
      </c>
      <c r="AC6" s="871" t="s">
        <v>38</v>
      </c>
      <c r="AD6" s="61" t="s">
        <v>39</v>
      </c>
      <c r="AE6" s="61" t="s">
        <v>40</v>
      </c>
      <c r="AF6" s="871" t="s">
        <v>41</v>
      </c>
      <c r="AG6" s="61" t="s">
        <v>42</v>
      </c>
      <c r="AH6" s="871" t="s">
        <v>43</v>
      </c>
      <c r="AI6" s="62" t="s">
        <v>39</v>
      </c>
      <c r="AJ6" s="867" t="s">
        <v>4</v>
      </c>
      <c r="AK6" s="57" t="s">
        <v>44</v>
      </c>
      <c r="AL6" s="57"/>
      <c r="AM6" s="57"/>
      <c r="AN6" s="57"/>
      <c r="AO6" s="56" t="s">
        <v>45</v>
      </c>
      <c r="AP6" s="56" t="s">
        <v>46</v>
      </c>
      <c r="AQ6" s="56" t="s">
        <v>47</v>
      </c>
      <c r="AR6" s="56" t="s">
        <v>48</v>
      </c>
      <c r="AS6" s="57" t="s">
        <v>49</v>
      </c>
      <c r="AT6" s="63"/>
    </row>
    <row r="7" spans="1:46" s="54" customFormat="1" ht="26.25" customHeight="1">
      <c r="A7" s="862"/>
      <c r="B7" s="864"/>
      <c r="C7" s="64" t="s">
        <v>131</v>
      </c>
      <c r="D7" s="65" t="s">
        <v>28</v>
      </c>
      <c r="E7" s="65" t="s">
        <v>92</v>
      </c>
      <c r="F7" s="864"/>
      <c r="G7" s="65" t="s">
        <v>0</v>
      </c>
      <c r="H7" s="65" t="s">
        <v>130</v>
      </c>
      <c r="I7" s="66" t="s">
        <v>50</v>
      </c>
      <c r="J7" s="65" t="s">
        <v>39</v>
      </c>
      <c r="K7" s="866"/>
      <c r="L7" s="868"/>
      <c r="M7" s="870"/>
      <c r="N7" s="67" t="s">
        <v>51</v>
      </c>
      <c r="O7" s="67" t="s">
        <v>52</v>
      </c>
      <c r="P7" s="67" t="s">
        <v>53</v>
      </c>
      <c r="Q7" s="67" t="s">
        <v>54</v>
      </c>
      <c r="R7" s="67" t="s">
        <v>55</v>
      </c>
      <c r="S7" s="67" t="s">
        <v>39</v>
      </c>
      <c r="T7" s="67" t="s">
        <v>51</v>
      </c>
      <c r="U7" s="67" t="s">
        <v>56</v>
      </c>
      <c r="V7" s="67" t="s">
        <v>57</v>
      </c>
      <c r="W7" s="68" t="s">
        <v>39</v>
      </c>
      <c r="X7" s="868"/>
      <c r="Y7" s="872"/>
      <c r="Z7" s="872"/>
      <c r="AA7" s="872"/>
      <c r="AB7" s="872"/>
      <c r="AC7" s="872"/>
      <c r="AD7" s="69" t="s">
        <v>58</v>
      </c>
      <c r="AE7" s="69" t="s">
        <v>129</v>
      </c>
      <c r="AF7" s="872"/>
      <c r="AG7" s="69" t="s">
        <v>59</v>
      </c>
      <c r="AH7" s="872"/>
      <c r="AI7" s="70" t="s">
        <v>60</v>
      </c>
      <c r="AJ7" s="868"/>
      <c r="AK7" s="65" t="s">
        <v>61</v>
      </c>
      <c r="AL7" s="65" t="s">
        <v>62</v>
      </c>
      <c r="AM7" s="65" t="s">
        <v>63</v>
      </c>
      <c r="AN7" s="65" t="s">
        <v>64</v>
      </c>
      <c r="AO7" s="64" t="s">
        <v>65</v>
      </c>
      <c r="AP7" s="64" t="s">
        <v>66</v>
      </c>
      <c r="AQ7" s="64" t="s">
        <v>66</v>
      </c>
      <c r="AR7" s="64" t="s">
        <v>66</v>
      </c>
      <c r="AS7" s="71" t="s">
        <v>67</v>
      </c>
      <c r="AT7" s="72" t="s">
        <v>128</v>
      </c>
    </row>
    <row r="8" spans="1:46" s="74" customFormat="1" ht="15" customHeight="1">
      <c r="A8" s="73"/>
      <c r="C8" s="75" t="s">
        <v>68</v>
      </c>
      <c r="D8" s="75" t="s">
        <v>69</v>
      </c>
      <c r="E8" s="75" t="s">
        <v>69</v>
      </c>
      <c r="F8" s="75" t="s">
        <v>69</v>
      </c>
      <c r="G8" s="75" t="s">
        <v>69</v>
      </c>
      <c r="H8" s="75" t="s">
        <v>69</v>
      </c>
      <c r="I8" s="75" t="s">
        <v>69</v>
      </c>
      <c r="J8" s="75" t="s">
        <v>69</v>
      </c>
      <c r="K8" s="75" t="s">
        <v>70</v>
      </c>
      <c r="L8" s="73"/>
      <c r="M8" s="76"/>
      <c r="N8" s="76"/>
      <c r="O8" s="76"/>
      <c r="P8" s="76"/>
      <c r="Q8" s="76"/>
      <c r="R8" s="76"/>
      <c r="S8" s="76"/>
      <c r="T8" s="76"/>
      <c r="U8" s="76"/>
      <c r="V8" s="76"/>
      <c r="W8" s="76"/>
      <c r="X8" s="73"/>
      <c r="AJ8" s="73"/>
      <c r="AS8" s="75" t="s">
        <v>71</v>
      </c>
      <c r="AT8" s="77"/>
    </row>
    <row r="9" spans="1:46" s="81" customFormat="1" ht="15" customHeight="1">
      <c r="A9" s="131" t="s">
        <v>537</v>
      </c>
      <c r="B9" s="78">
        <v>4</v>
      </c>
      <c r="C9" s="78">
        <v>51484</v>
      </c>
      <c r="D9" s="78">
        <v>61301</v>
      </c>
      <c r="E9" s="78">
        <v>51997</v>
      </c>
      <c r="F9" s="78">
        <v>321</v>
      </c>
      <c r="G9" s="78">
        <v>4700</v>
      </c>
      <c r="H9" s="78">
        <v>1</v>
      </c>
      <c r="I9" s="78">
        <v>565</v>
      </c>
      <c r="J9" s="78">
        <v>4134</v>
      </c>
      <c r="K9" s="78">
        <v>75506</v>
      </c>
      <c r="L9" s="131" t="s">
        <v>538</v>
      </c>
      <c r="M9" s="78">
        <v>76970</v>
      </c>
      <c r="N9" s="78">
        <v>65215</v>
      </c>
      <c r="O9" s="78">
        <v>5808</v>
      </c>
      <c r="P9" s="78">
        <v>13246</v>
      </c>
      <c r="Q9" s="78">
        <v>5761</v>
      </c>
      <c r="R9" s="78">
        <v>6106</v>
      </c>
      <c r="S9" s="78">
        <v>34294</v>
      </c>
      <c r="T9" s="78">
        <v>11754</v>
      </c>
      <c r="U9" s="78">
        <v>2255</v>
      </c>
      <c r="V9" s="78">
        <v>444</v>
      </c>
      <c r="W9" s="78">
        <v>9055</v>
      </c>
      <c r="X9" s="131" t="s">
        <v>538</v>
      </c>
      <c r="Y9" s="78">
        <v>116678</v>
      </c>
      <c r="Z9" s="78">
        <v>14091</v>
      </c>
      <c r="AA9" s="78">
        <v>7627</v>
      </c>
      <c r="AB9" s="78">
        <v>29131</v>
      </c>
      <c r="AC9" s="78">
        <v>23095</v>
      </c>
      <c r="AD9" s="78">
        <v>5675</v>
      </c>
      <c r="AE9" s="78">
        <v>2809</v>
      </c>
      <c r="AF9" s="78">
        <v>113</v>
      </c>
      <c r="AG9" s="82">
        <v>30802</v>
      </c>
      <c r="AH9" s="78">
        <v>1731</v>
      </c>
      <c r="AI9" s="78">
        <v>1604</v>
      </c>
      <c r="AJ9" s="131" t="s">
        <v>538</v>
      </c>
      <c r="AK9" s="80">
        <v>801977</v>
      </c>
      <c r="AL9" s="80">
        <v>11278</v>
      </c>
      <c r="AM9" s="80">
        <v>565403</v>
      </c>
      <c r="AN9" s="80">
        <v>196444</v>
      </c>
      <c r="AO9" s="80">
        <v>828</v>
      </c>
      <c r="AP9" s="80">
        <v>12523</v>
      </c>
      <c r="AQ9" s="80">
        <v>6533</v>
      </c>
      <c r="AR9" s="80">
        <v>502</v>
      </c>
      <c r="AS9" s="80">
        <v>340</v>
      </c>
      <c r="AT9" s="78">
        <v>4087556</v>
      </c>
    </row>
    <row r="10" spans="1:46" s="83" customFormat="1" ht="15" customHeight="1">
      <c r="A10" s="131" t="s">
        <v>110</v>
      </c>
      <c r="B10" s="78">
        <v>4</v>
      </c>
      <c r="C10" s="78">
        <v>50798</v>
      </c>
      <c r="D10" s="78">
        <v>60438</v>
      </c>
      <c r="E10" s="78">
        <v>53327</v>
      </c>
      <c r="F10" s="78">
        <v>178</v>
      </c>
      <c r="G10" s="78">
        <v>4681</v>
      </c>
      <c r="H10" s="78">
        <v>1</v>
      </c>
      <c r="I10" s="78">
        <v>570</v>
      </c>
      <c r="J10" s="78">
        <v>4110</v>
      </c>
      <c r="K10" s="78">
        <v>74916</v>
      </c>
      <c r="L10" s="131" t="s">
        <v>110</v>
      </c>
      <c r="M10" s="78">
        <v>87994</v>
      </c>
      <c r="N10" s="78">
        <v>74740</v>
      </c>
      <c r="O10" s="78">
        <v>7398</v>
      </c>
      <c r="P10" s="78">
        <v>16609</v>
      </c>
      <c r="Q10" s="78">
        <v>6458</v>
      </c>
      <c r="R10" s="78">
        <v>7305</v>
      </c>
      <c r="S10" s="78">
        <v>36970</v>
      </c>
      <c r="T10" s="78">
        <v>13254</v>
      </c>
      <c r="U10" s="78">
        <v>4483</v>
      </c>
      <c r="V10" s="78">
        <v>402</v>
      </c>
      <c r="W10" s="78">
        <v>8369</v>
      </c>
      <c r="X10" s="131" t="s">
        <v>110</v>
      </c>
      <c r="Y10" s="78">
        <v>142957</v>
      </c>
      <c r="Z10" s="78">
        <v>22154</v>
      </c>
      <c r="AA10" s="78">
        <v>5305</v>
      </c>
      <c r="AB10" s="78">
        <v>33200</v>
      </c>
      <c r="AC10" s="78">
        <v>22068</v>
      </c>
      <c r="AD10" s="78">
        <v>19357</v>
      </c>
      <c r="AE10" s="78">
        <v>2972</v>
      </c>
      <c r="AF10" s="78">
        <v>205</v>
      </c>
      <c r="AG10" s="82">
        <v>35142</v>
      </c>
      <c r="AH10" s="78">
        <v>2449</v>
      </c>
      <c r="AI10" s="78">
        <v>104</v>
      </c>
      <c r="AJ10" s="131" t="s">
        <v>127</v>
      </c>
      <c r="AK10" s="80">
        <v>809270</v>
      </c>
      <c r="AL10" s="80">
        <v>4062</v>
      </c>
      <c r="AM10" s="80">
        <v>529295</v>
      </c>
      <c r="AN10" s="80">
        <v>215427</v>
      </c>
      <c r="AO10" s="80">
        <v>1406</v>
      </c>
      <c r="AP10" s="80">
        <v>21945</v>
      </c>
      <c r="AQ10" s="80">
        <v>6256</v>
      </c>
      <c r="AR10" s="80">
        <v>583</v>
      </c>
      <c r="AS10" s="80">
        <v>329</v>
      </c>
      <c r="AT10" s="78">
        <v>3927509</v>
      </c>
    </row>
    <row r="11" spans="1:46" s="83" customFormat="1" ht="15" customHeight="1">
      <c r="A11" s="131" t="s">
        <v>121</v>
      </c>
      <c r="B11" s="78">
        <v>4</v>
      </c>
      <c r="C11" s="78">
        <v>49925</v>
      </c>
      <c r="D11" s="78">
        <v>59440</v>
      </c>
      <c r="E11" s="78">
        <v>53701</v>
      </c>
      <c r="F11" s="78">
        <v>175</v>
      </c>
      <c r="G11" s="78">
        <v>4668</v>
      </c>
      <c r="H11" s="78">
        <v>1</v>
      </c>
      <c r="I11" s="78">
        <v>554</v>
      </c>
      <c r="J11" s="78">
        <v>4113</v>
      </c>
      <c r="K11" s="78">
        <v>75669</v>
      </c>
      <c r="L11" s="131" t="s">
        <v>121</v>
      </c>
      <c r="M11" s="78">
        <v>82493</v>
      </c>
      <c r="N11" s="78">
        <v>69442</v>
      </c>
      <c r="O11" s="78">
        <v>6855</v>
      </c>
      <c r="P11" s="78">
        <v>14065</v>
      </c>
      <c r="Q11" s="78">
        <v>7066</v>
      </c>
      <c r="R11" s="78">
        <v>6427</v>
      </c>
      <c r="S11" s="78">
        <v>35029</v>
      </c>
      <c r="T11" s="78">
        <v>13051</v>
      </c>
      <c r="U11" s="78">
        <v>4157</v>
      </c>
      <c r="V11" s="78">
        <v>380</v>
      </c>
      <c r="W11" s="78">
        <v>8514</v>
      </c>
      <c r="X11" s="131" t="s">
        <v>121</v>
      </c>
      <c r="Y11" s="78">
        <v>138722</v>
      </c>
      <c r="Z11" s="78">
        <v>24223</v>
      </c>
      <c r="AA11" s="78">
        <v>4704</v>
      </c>
      <c r="AB11" s="78">
        <v>32399</v>
      </c>
      <c r="AC11" s="78">
        <v>20635</v>
      </c>
      <c r="AD11" s="78">
        <v>18133</v>
      </c>
      <c r="AE11" s="78">
        <v>2999</v>
      </c>
      <c r="AF11" s="78">
        <v>173</v>
      </c>
      <c r="AG11" s="82">
        <v>33469</v>
      </c>
      <c r="AH11" s="78">
        <v>1987</v>
      </c>
      <c r="AI11" s="142">
        <v>0</v>
      </c>
      <c r="AJ11" s="131" t="s">
        <v>126</v>
      </c>
      <c r="AK11" s="80">
        <v>821973</v>
      </c>
      <c r="AL11" s="80">
        <v>4082</v>
      </c>
      <c r="AM11" s="80">
        <v>505835</v>
      </c>
      <c r="AN11" s="80">
        <v>228134</v>
      </c>
      <c r="AO11" s="80">
        <v>1409</v>
      </c>
      <c r="AP11" s="80">
        <v>21742</v>
      </c>
      <c r="AQ11" s="80">
        <v>5705</v>
      </c>
      <c r="AR11" s="80">
        <v>522</v>
      </c>
      <c r="AS11" s="80">
        <v>324</v>
      </c>
      <c r="AT11" s="78">
        <v>3828556</v>
      </c>
    </row>
    <row r="12" spans="1:46" s="83" customFormat="1" ht="15" customHeight="1">
      <c r="A12" s="131" t="s">
        <v>123</v>
      </c>
      <c r="B12" s="78">
        <v>4</v>
      </c>
      <c r="C12" s="78">
        <v>49204</v>
      </c>
      <c r="D12" s="78">
        <v>58684</v>
      </c>
      <c r="E12" s="78">
        <v>57907</v>
      </c>
      <c r="F12" s="78">
        <v>175</v>
      </c>
      <c r="G12" s="78">
        <v>4445</v>
      </c>
      <c r="H12" s="78">
        <v>2</v>
      </c>
      <c r="I12" s="78">
        <v>523</v>
      </c>
      <c r="J12" s="78">
        <v>3920</v>
      </c>
      <c r="K12" s="78">
        <v>73481</v>
      </c>
      <c r="L12" s="131" t="s">
        <v>123</v>
      </c>
      <c r="M12" s="78">
        <v>83164</v>
      </c>
      <c r="N12" s="78">
        <v>61777</v>
      </c>
      <c r="O12" s="78">
        <v>6888</v>
      </c>
      <c r="P12" s="78">
        <v>13740</v>
      </c>
      <c r="Q12" s="78">
        <v>6154</v>
      </c>
      <c r="R12" s="78">
        <v>6745</v>
      </c>
      <c r="S12" s="78">
        <v>28250</v>
      </c>
      <c r="T12" s="78">
        <v>21387</v>
      </c>
      <c r="U12" s="78">
        <v>3858</v>
      </c>
      <c r="V12" s="78">
        <v>430</v>
      </c>
      <c r="W12" s="78">
        <v>17099</v>
      </c>
      <c r="X12" s="131" t="s">
        <v>123</v>
      </c>
      <c r="Y12" s="78">
        <v>135092</v>
      </c>
      <c r="Z12" s="78">
        <v>21211</v>
      </c>
      <c r="AA12" s="78">
        <v>4082</v>
      </c>
      <c r="AB12" s="78">
        <v>33040</v>
      </c>
      <c r="AC12" s="78">
        <v>20226</v>
      </c>
      <c r="AD12" s="78">
        <v>18860</v>
      </c>
      <c r="AE12" s="78">
        <v>2821</v>
      </c>
      <c r="AF12" s="78">
        <v>174</v>
      </c>
      <c r="AG12" s="78">
        <v>32307</v>
      </c>
      <c r="AH12" s="78">
        <v>2371</v>
      </c>
      <c r="AI12" s="142">
        <v>0</v>
      </c>
      <c r="AJ12" s="131" t="s">
        <v>125</v>
      </c>
      <c r="AK12" s="78">
        <v>828425</v>
      </c>
      <c r="AL12" s="78">
        <v>4018</v>
      </c>
      <c r="AM12" s="78">
        <v>507435</v>
      </c>
      <c r="AN12" s="78">
        <v>234562</v>
      </c>
      <c r="AO12" s="78">
        <v>1219</v>
      </c>
      <c r="AP12" s="78">
        <v>21775</v>
      </c>
      <c r="AQ12" s="78">
        <v>5747</v>
      </c>
      <c r="AR12" s="78">
        <v>508</v>
      </c>
      <c r="AS12" s="78">
        <v>335</v>
      </c>
      <c r="AT12" s="78">
        <v>3743230</v>
      </c>
    </row>
    <row r="13" spans="1:46" s="133" customFormat="1" ht="15" customHeight="1">
      <c r="A13" s="132" t="s">
        <v>527</v>
      </c>
      <c r="B13" s="137">
        <v>4</v>
      </c>
      <c r="C13" s="137">
        <v>48486</v>
      </c>
      <c r="D13" s="137">
        <v>57638</v>
      </c>
      <c r="E13" s="137">
        <v>58973</v>
      </c>
      <c r="F13" s="137">
        <v>162</v>
      </c>
      <c r="G13" s="137">
        <v>4318</v>
      </c>
      <c r="H13" s="137">
        <v>2</v>
      </c>
      <c r="I13" s="137">
        <v>532</v>
      </c>
      <c r="J13" s="137">
        <v>3784</v>
      </c>
      <c r="K13" s="137">
        <v>71574</v>
      </c>
      <c r="L13" s="739" t="s">
        <v>527</v>
      </c>
      <c r="M13" s="137">
        <v>79465</v>
      </c>
      <c r="N13" s="137">
        <v>59709</v>
      </c>
      <c r="O13" s="137">
        <v>6369</v>
      </c>
      <c r="P13" s="137">
        <v>11729</v>
      </c>
      <c r="Q13" s="137">
        <v>5954</v>
      </c>
      <c r="R13" s="137">
        <v>6327</v>
      </c>
      <c r="S13" s="137">
        <v>29330</v>
      </c>
      <c r="T13" s="137">
        <v>19756</v>
      </c>
      <c r="U13" s="137">
        <v>3753</v>
      </c>
      <c r="V13" s="137">
        <v>363</v>
      </c>
      <c r="W13" s="137">
        <v>15640</v>
      </c>
      <c r="X13" s="739" t="s">
        <v>527</v>
      </c>
      <c r="Y13" s="137">
        <v>146730</v>
      </c>
      <c r="Z13" s="137">
        <v>22122</v>
      </c>
      <c r="AA13" s="137">
        <v>3032</v>
      </c>
      <c r="AB13" s="137">
        <v>32768</v>
      </c>
      <c r="AC13" s="137">
        <v>20538</v>
      </c>
      <c r="AD13" s="137">
        <v>30668</v>
      </c>
      <c r="AE13" s="137">
        <v>2590</v>
      </c>
      <c r="AF13" s="137">
        <v>59</v>
      </c>
      <c r="AG13" s="137">
        <v>32034</v>
      </c>
      <c r="AH13" s="137">
        <v>1446</v>
      </c>
      <c r="AI13" s="137">
        <v>1473</v>
      </c>
      <c r="AJ13" s="739" t="s">
        <v>539</v>
      </c>
      <c r="AK13" s="137">
        <v>846067</v>
      </c>
      <c r="AL13" s="137">
        <v>4142</v>
      </c>
      <c r="AM13" s="137">
        <v>530217</v>
      </c>
      <c r="AN13" s="137">
        <v>235490</v>
      </c>
      <c r="AO13" s="137">
        <v>1187</v>
      </c>
      <c r="AP13" s="137">
        <v>8447</v>
      </c>
      <c r="AQ13" s="137">
        <v>5891</v>
      </c>
      <c r="AR13" s="137">
        <v>496</v>
      </c>
      <c r="AS13" s="137">
        <v>356</v>
      </c>
      <c r="AT13" s="137">
        <v>3598917</v>
      </c>
    </row>
    <row r="14" spans="1:46" s="88" customFormat="1" ht="5.25" customHeight="1" thickBot="1">
      <c r="A14" s="84"/>
      <c r="B14" s="85"/>
      <c r="C14" s="85"/>
      <c r="D14" s="85"/>
      <c r="E14" s="85"/>
      <c r="F14" s="85"/>
      <c r="G14" s="85"/>
      <c r="H14" s="85"/>
      <c r="I14" s="85"/>
      <c r="J14" s="85"/>
      <c r="K14" s="85"/>
      <c r="L14" s="84"/>
      <c r="M14" s="86"/>
      <c r="N14" s="85"/>
      <c r="O14" s="85"/>
      <c r="P14" s="85"/>
      <c r="Q14" s="85"/>
      <c r="R14" s="85"/>
      <c r="S14" s="85"/>
      <c r="T14" s="85"/>
      <c r="U14" s="85"/>
      <c r="V14" s="85"/>
      <c r="W14" s="85"/>
      <c r="X14" s="84"/>
      <c r="Y14" s="87"/>
      <c r="Z14" s="87"/>
      <c r="AA14" s="87"/>
      <c r="AB14" s="87"/>
      <c r="AC14" s="87"/>
      <c r="AD14" s="87"/>
      <c r="AE14" s="87"/>
      <c r="AF14" s="87"/>
      <c r="AG14" s="87"/>
      <c r="AH14" s="87"/>
      <c r="AI14" s="87"/>
      <c r="AJ14" s="84"/>
      <c r="AK14" s="85"/>
      <c r="AL14" s="85"/>
      <c r="AM14" s="85"/>
      <c r="AN14" s="85"/>
      <c r="AO14" s="85"/>
      <c r="AP14" s="85"/>
      <c r="AQ14" s="85"/>
      <c r="AR14" s="85"/>
      <c r="AS14" s="85"/>
      <c r="AT14" s="85"/>
    </row>
    <row r="15" spans="1:36" s="54" customFormat="1" ht="12.75" customHeight="1">
      <c r="A15" s="89"/>
      <c r="X15" s="54" t="s">
        <v>93</v>
      </c>
      <c r="AJ15" s="130" t="s">
        <v>94</v>
      </c>
    </row>
    <row r="16" spans="25:36" s="54" customFormat="1" ht="12.75" customHeight="1">
      <c r="Y16" s="79"/>
      <c r="AJ16" s="74" t="s">
        <v>124</v>
      </c>
    </row>
    <row r="17" spans="25:36" ht="12">
      <c r="Y17" s="90"/>
      <c r="AJ17" s="715"/>
    </row>
    <row r="18" spans="2:25" ht="12">
      <c r="B18" s="91"/>
      <c r="Y18" s="90"/>
    </row>
    <row r="19" ht="12">
      <c r="Y19" s="90"/>
    </row>
    <row r="20" ht="12">
      <c r="Y20" s="90"/>
    </row>
    <row r="27" spans="14:20" ht="12">
      <c r="N27" s="90"/>
      <c r="O27" s="90"/>
      <c r="P27" s="90"/>
      <c r="Q27" s="90"/>
      <c r="R27" s="90"/>
      <c r="S27" s="90"/>
      <c r="T27" s="90"/>
    </row>
    <row r="30" ht="12">
      <c r="AC30" s="90"/>
    </row>
  </sheetData>
  <sheetProtection/>
  <mergeCells count="15">
    <mergeCell ref="AF6:AF7"/>
    <mergeCell ref="AH6:AH7"/>
    <mergeCell ref="AJ6:AJ7"/>
    <mergeCell ref="X6:X7"/>
    <mergeCell ref="Y6:Y7"/>
    <mergeCell ref="Z6:Z7"/>
    <mergeCell ref="AA6:AA7"/>
    <mergeCell ref="AB6:AB7"/>
    <mergeCell ref="AC6:AC7"/>
    <mergeCell ref="A6:A7"/>
    <mergeCell ref="B6:B7"/>
    <mergeCell ref="F6:F7"/>
    <mergeCell ref="K6:K7"/>
    <mergeCell ref="L6:L7"/>
    <mergeCell ref="M6:M7"/>
  </mergeCells>
  <printOptions/>
  <pageMargins left="0.3937007874015748" right="0.3937007874015748" top="0.5905511811023623" bottom="0.3937007874015748" header="0.3937007874015748" footer="0.31496062992125984"/>
  <pageSetup horizontalDpi="600" verticalDpi="600" orientation="portrait" paperSize="9" scale="98" r:id="rId1"/>
  <colBreaks count="2" manualBreakCount="2">
    <brk id="23" max="11" man="1"/>
    <brk id="35" max="65535" man="1"/>
  </colBreaks>
</worksheet>
</file>

<file path=xl/worksheets/sheet25.xml><?xml version="1.0" encoding="utf-8"?>
<worksheet xmlns="http://schemas.openxmlformats.org/spreadsheetml/2006/main" xmlns:r="http://schemas.openxmlformats.org/officeDocument/2006/relationships">
  <sheetPr>
    <tabColor rgb="FFFFC000"/>
  </sheetPr>
  <dimension ref="A1:I48"/>
  <sheetViews>
    <sheetView showGridLines="0" zoomScalePageLayoutView="0" workbookViewId="0" topLeftCell="A1">
      <selection activeCell="I46" sqref="I46"/>
    </sheetView>
  </sheetViews>
  <sheetFormatPr defaultColWidth="8.00390625" defaultRowHeight="13.5"/>
  <cols>
    <col min="1" max="1" width="18.75390625" style="342" customWidth="1"/>
    <col min="2" max="3" width="10.00390625" style="342" customWidth="1"/>
    <col min="4" max="8" width="9.75390625" style="342" customWidth="1"/>
    <col min="9" max="9" width="9.75390625" style="368" customWidth="1"/>
    <col min="10" max="16384" width="8.00390625" style="342" customWidth="1"/>
  </cols>
  <sheetData>
    <row r="1" spans="1:9" ht="18.75" customHeight="1">
      <c r="A1" s="343" t="s">
        <v>641</v>
      </c>
      <c r="B1" s="344"/>
      <c r="C1" s="344"/>
      <c r="D1" s="344"/>
      <c r="E1" s="344"/>
      <c r="F1" s="344"/>
      <c r="G1" s="344"/>
      <c r="H1" s="546"/>
      <c r="I1" s="525"/>
    </row>
    <row r="2" ht="7.5" customHeight="1"/>
    <row r="3" ht="6.75" customHeight="1">
      <c r="A3" s="547"/>
    </row>
    <row r="4" spans="1:9" ht="12.75" thickBot="1">
      <c r="A4" s="548"/>
      <c r="I4" s="549" t="s">
        <v>395</v>
      </c>
    </row>
    <row r="5" spans="1:9" s="507" customFormat="1" ht="18.75" customHeight="1">
      <c r="A5" s="877" t="s">
        <v>396</v>
      </c>
      <c r="B5" s="880" t="s">
        <v>397</v>
      </c>
      <c r="C5" s="881"/>
      <c r="D5" s="881"/>
      <c r="E5" s="882"/>
      <c r="F5" s="881" t="s">
        <v>398</v>
      </c>
      <c r="G5" s="881"/>
      <c r="H5" s="881"/>
      <c r="I5" s="881"/>
    </row>
    <row r="6" spans="1:9" s="507" customFormat="1" ht="18.75" customHeight="1">
      <c r="A6" s="878"/>
      <c r="B6" s="875" t="s">
        <v>642</v>
      </c>
      <c r="C6" s="875" t="s">
        <v>399</v>
      </c>
      <c r="D6" s="875" t="s">
        <v>400</v>
      </c>
      <c r="E6" s="883" t="s">
        <v>401</v>
      </c>
      <c r="F6" s="873" t="s">
        <v>402</v>
      </c>
      <c r="G6" s="874"/>
      <c r="H6" s="876" t="s">
        <v>403</v>
      </c>
      <c r="I6" s="876"/>
    </row>
    <row r="7" spans="1:9" s="507" customFormat="1" ht="18.75" customHeight="1">
      <c r="A7" s="879"/>
      <c r="B7" s="848"/>
      <c r="C7" s="848"/>
      <c r="D7" s="848"/>
      <c r="E7" s="779"/>
      <c r="F7" s="550" t="s">
        <v>643</v>
      </c>
      <c r="G7" s="534" t="s">
        <v>399</v>
      </c>
      <c r="H7" s="534" t="s">
        <v>81</v>
      </c>
      <c r="I7" s="535" t="s">
        <v>399</v>
      </c>
    </row>
    <row r="8" spans="1:9" s="507" customFormat="1" ht="6" customHeight="1">
      <c r="A8" s="551"/>
      <c r="B8" s="528"/>
      <c r="C8" s="528"/>
      <c r="D8" s="528"/>
      <c r="E8" s="528"/>
      <c r="F8" s="528"/>
      <c r="G8" s="528"/>
      <c r="H8" s="528"/>
      <c r="I8" s="528"/>
    </row>
    <row r="9" spans="1:9" s="507" customFormat="1" ht="15.75" customHeight="1">
      <c r="A9" s="131" t="s">
        <v>526</v>
      </c>
      <c r="B9" s="356">
        <v>85500</v>
      </c>
      <c r="C9" s="357">
        <v>23300</v>
      </c>
      <c r="D9" s="543">
        <v>304.3</v>
      </c>
      <c r="E9" s="543">
        <v>15.6</v>
      </c>
      <c r="F9" s="357">
        <v>40000</v>
      </c>
      <c r="G9" s="357">
        <v>15700</v>
      </c>
      <c r="H9" s="357">
        <v>2990</v>
      </c>
      <c r="I9" s="357">
        <v>1060</v>
      </c>
    </row>
    <row r="10" spans="1:9" s="507" customFormat="1" ht="15.75" customHeight="1">
      <c r="A10" s="131" t="s">
        <v>644</v>
      </c>
      <c r="B10" s="356">
        <v>70400</v>
      </c>
      <c r="C10" s="357">
        <v>18500</v>
      </c>
      <c r="D10" s="543">
        <v>261.7</v>
      </c>
      <c r="E10" s="552">
        <v>13</v>
      </c>
      <c r="F10" s="357">
        <v>31900</v>
      </c>
      <c r="G10" s="357">
        <v>12200</v>
      </c>
      <c r="H10" s="357">
        <v>2190</v>
      </c>
      <c r="I10" s="357">
        <v>604</v>
      </c>
    </row>
    <row r="11" spans="1:9" s="507" customFormat="1" ht="15.75" customHeight="1">
      <c r="A11" s="131" t="s">
        <v>645</v>
      </c>
      <c r="B11" s="357">
        <v>52900</v>
      </c>
      <c r="C11" s="357">
        <v>15700</v>
      </c>
      <c r="D11" s="543">
        <v>196.7</v>
      </c>
      <c r="E11" s="552">
        <v>11.1</v>
      </c>
      <c r="F11" s="357">
        <v>27500</v>
      </c>
      <c r="G11" s="357">
        <v>11400</v>
      </c>
      <c r="H11" s="357">
        <v>551</v>
      </c>
      <c r="I11" s="357">
        <v>157</v>
      </c>
    </row>
    <row r="12" spans="1:9" s="507" customFormat="1" ht="15.75" customHeight="1">
      <c r="A12" s="131" t="s">
        <v>646</v>
      </c>
      <c r="B12" s="356">
        <v>93800</v>
      </c>
      <c r="C12" s="357">
        <v>23200</v>
      </c>
      <c r="D12" s="543">
        <v>337.4</v>
      </c>
      <c r="E12" s="552">
        <v>15.8</v>
      </c>
      <c r="F12" s="357">
        <v>44900</v>
      </c>
      <c r="G12" s="357">
        <v>14200</v>
      </c>
      <c r="H12" s="357">
        <v>302</v>
      </c>
      <c r="I12" s="357">
        <v>86</v>
      </c>
    </row>
    <row r="13" spans="1:9" s="513" customFormat="1" ht="15.75" customHeight="1" thickBot="1">
      <c r="A13" s="734" t="s">
        <v>527</v>
      </c>
      <c r="B13" s="730">
        <v>66600</v>
      </c>
      <c r="C13" s="730">
        <v>11200</v>
      </c>
      <c r="D13" s="736">
        <v>250.4</v>
      </c>
      <c r="E13" s="740">
        <v>8</v>
      </c>
      <c r="F13" s="730">
        <v>30800</v>
      </c>
      <c r="G13" s="730">
        <v>6320</v>
      </c>
      <c r="H13" s="730">
        <v>8450</v>
      </c>
      <c r="I13" s="730">
        <v>1400</v>
      </c>
    </row>
    <row r="14" s="507" customFormat="1" ht="7.5" customHeight="1">
      <c r="I14" s="516"/>
    </row>
    <row r="15" spans="1:9" ht="15" customHeight="1" thickBot="1">
      <c r="A15" s="548"/>
      <c r="I15" s="527" t="s">
        <v>404</v>
      </c>
    </row>
    <row r="16" spans="1:9" s="507" customFormat="1" ht="18.75" customHeight="1">
      <c r="A16" s="877" t="s">
        <v>396</v>
      </c>
      <c r="B16" s="880" t="s">
        <v>398</v>
      </c>
      <c r="C16" s="881"/>
      <c r="D16" s="881"/>
      <c r="E16" s="881"/>
      <c r="F16" s="881"/>
      <c r="G16" s="881"/>
      <c r="H16" s="881"/>
      <c r="I16" s="881"/>
    </row>
    <row r="17" spans="1:9" s="507" customFormat="1" ht="18.75" customHeight="1">
      <c r="A17" s="878"/>
      <c r="B17" s="873" t="s">
        <v>405</v>
      </c>
      <c r="C17" s="874"/>
      <c r="D17" s="873" t="s">
        <v>406</v>
      </c>
      <c r="E17" s="874"/>
      <c r="F17" s="873" t="s">
        <v>407</v>
      </c>
      <c r="G17" s="874"/>
      <c r="H17" s="553" t="s">
        <v>408</v>
      </c>
      <c r="I17" s="554"/>
    </row>
    <row r="18" spans="1:9" s="507" customFormat="1" ht="18.75" customHeight="1">
      <c r="A18" s="879"/>
      <c r="B18" s="534" t="s">
        <v>81</v>
      </c>
      <c r="C18" s="534" t="s">
        <v>399</v>
      </c>
      <c r="D18" s="534" t="s">
        <v>81</v>
      </c>
      <c r="E18" s="534" t="s">
        <v>399</v>
      </c>
      <c r="F18" s="534" t="s">
        <v>81</v>
      </c>
      <c r="G18" s="534" t="s">
        <v>399</v>
      </c>
      <c r="H18" s="534" t="s">
        <v>81</v>
      </c>
      <c r="I18" s="535" t="s">
        <v>399</v>
      </c>
    </row>
    <row r="19" spans="1:9" s="507" customFormat="1" ht="6" customHeight="1">
      <c r="A19" s="551"/>
      <c r="B19" s="528"/>
      <c r="C19" s="528"/>
      <c r="D19" s="528"/>
      <c r="E19" s="528"/>
      <c r="F19" s="528"/>
      <c r="G19" s="528"/>
      <c r="H19" s="528"/>
      <c r="I19" s="528"/>
    </row>
    <row r="20" spans="1:9" s="507" customFormat="1" ht="15.75" customHeight="1">
      <c r="A20" s="131" t="s">
        <v>526</v>
      </c>
      <c r="B20" s="555">
        <v>62</v>
      </c>
      <c r="C20" s="556">
        <v>37</v>
      </c>
      <c r="D20" s="556" t="s">
        <v>409</v>
      </c>
      <c r="E20" s="556" t="s">
        <v>409</v>
      </c>
      <c r="F20" s="556">
        <v>15100</v>
      </c>
      <c r="G20" s="556">
        <v>4770</v>
      </c>
      <c r="H20" s="357">
        <v>21800</v>
      </c>
      <c r="I20" s="357">
        <v>9820</v>
      </c>
    </row>
    <row r="21" spans="1:9" s="507" customFormat="1" ht="15.75" customHeight="1">
      <c r="A21" s="131" t="s">
        <v>644</v>
      </c>
      <c r="B21" s="555" t="s">
        <v>647</v>
      </c>
      <c r="C21" s="556" t="s">
        <v>647</v>
      </c>
      <c r="D21" s="556" t="s">
        <v>647</v>
      </c>
      <c r="E21" s="556" t="s">
        <v>647</v>
      </c>
      <c r="F21" s="556">
        <v>15600</v>
      </c>
      <c r="G21" s="556">
        <v>6260</v>
      </c>
      <c r="H21" s="357">
        <v>14100</v>
      </c>
      <c r="I21" s="357">
        <v>5350</v>
      </c>
    </row>
    <row r="22" spans="1:9" s="507" customFormat="1" ht="15.75" customHeight="1">
      <c r="A22" s="131" t="s">
        <v>645</v>
      </c>
      <c r="B22" s="555">
        <v>1</v>
      </c>
      <c r="C22" s="556">
        <v>0</v>
      </c>
      <c r="D22" s="556" t="s">
        <v>647</v>
      </c>
      <c r="E22" s="556" t="s">
        <v>647</v>
      </c>
      <c r="F22" s="556">
        <v>26900</v>
      </c>
      <c r="G22" s="556">
        <v>11200</v>
      </c>
      <c r="H22" s="557" t="s">
        <v>647</v>
      </c>
      <c r="I22" s="557" t="s">
        <v>647</v>
      </c>
    </row>
    <row r="23" spans="1:9" s="507" customFormat="1" ht="15.75" customHeight="1">
      <c r="A23" s="131" t="s">
        <v>646</v>
      </c>
      <c r="B23" s="358" t="s">
        <v>647</v>
      </c>
      <c r="C23" s="359" t="s">
        <v>647</v>
      </c>
      <c r="D23" s="359" t="s">
        <v>647</v>
      </c>
      <c r="E23" s="359" t="s">
        <v>647</v>
      </c>
      <c r="F23" s="359">
        <v>25000</v>
      </c>
      <c r="G23" s="359">
        <v>9150</v>
      </c>
      <c r="H23" s="359">
        <v>19600</v>
      </c>
      <c r="I23" s="359">
        <v>4940</v>
      </c>
    </row>
    <row r="24" spans="1:9" s="513" customFormat="1" ht="15.75" customHeight="1" thickBot="1">
      <c r="A24" s="180" t="s">
        <v>527</v>
      </c>
      <c r="B24" s="511" t="s">
        <v>393</v>
      </c>
      <c r="C24" s="512" t="s">
        <v>393</v>
      </c>
      <c r="D24" s="512" t="s">
        <v>393</v>
      </c>
      <c r="E24" s="512" t="s">
        <v>393</v>
      </c>
      <c r="F24" s="730">
        <v>22300</v>
      </c>
      <c r="G24" s="730">
        <v>4920</v>
      </c>
      <c r="H24" s="512" t="s">
        <v>393</v>
      </c>
      <c r="I24" s="512" t="s">
        <v>393</v>
      </c>
    </row>
    <row r="25" spans="1:9" s="507" customFormat="1" ht="7.5" customHeight="1">
      <c r="A25" s="516"/>
      <c r="B25" s="357"/>
      <c r="C25" s="357"/>
      <c r="D25" s="357"/>
      <c r="E25" s="357"/>
      <c r="F25" s="357"/>
      <c r="G25" s="357"/>
      <c r="H25" s="357"/>
      <c r="I25" s="357"/>
    </row>
    <row r="26" spans="1:9" ht="15" customHeight="1" thickBot="1">
      <c r="A26" s="558"/>
      <c r="I26" s="527" t="s">
        <v>404</v>
      </c>
    </row>
    <row r="27" spans="1:9" s="507" customFormat="1" ht="18.75" customHeight="1">
      <c r="A27" s="877" t="s">
        <v>396</v>
      </c>
      <c r="B27" s="542" t="s">
        <v>410</v>
      </c>
      <c r="C27" s="542"/>
      <c r="D27" s="542"/>
      <c r="E27" s="542"/>
      <c r="F27" s="542"/>
      <c r="G27" s="542"/>
      <c r="H27" s="542" t="s">
        <v>411</v>
      </c>
      <c r="I27" s="504"/>
    </row>
    <row r="28" spans="1:9" s="507" customFormat="1" ht="18.75" customHeight="1">
      <c r="A28" s="878"/>
      <c r="B28" s="873" t="s">
        <v>402</v>
      </c>
      <c r="C28" s="874"/>
      <c r="D28" s="873" t="s">
        <v>412</v>
      </c>
      <c r="E28" s="874"/>
      <c r="F28" s="873" t="s">
        <v>413</v>
      </c>
      <c r="G28" s="874"/>
      <c r="H28" s="873" t="s">
        <v>402</v>
      </c>
      <c r="I28" s="876"/>
    </row>
    <row r="29" spans="1:9" s="507" customFormat="1" ht="18.75" customHeight="1">
      <c r="A29" s="879"/>
      <c r="B29" s="534" t="s">
        <v>643</v>
      </c>
      <c r="C29" s="534" t="s">
        <v>399</v>
      </c>
      <c r="D29" s="534" t="s">
        <v>81</v>
      </c>
      <c r="E29" s="534" t="s">
        <v>399</v>
      </c>
      <c r="F29" s="534" t="s">
        <v>81</v>
      </c>
      <c r="G29" s="534" t="s">
        <v>399</v>
      </c>
      <c r="H29" s="534" t="s">
        <v>81</v>
      </c>
      <c r="I29" s="535" t="s">
        <v>399</v>
      </c>
    </row>
    <row r="30" spans="1:9" s="507" customFormat="1" ht="6" customHeight="1">
      <c r="A30" s="551"/>
      <c r="B30" s="528"/>
      <c r="C30" s="528"/>
      <c r="D30" s="528"/>
      <c r="E30" s="528"/>
      <c r="F30" s="528"/>
      <c r="G30" s="528"/>
      <c r="H30" s="528"/>
      <c r="I30" s="528"/>
    </row>
    <row r="31" spans="1:9" s="507" customFormat="1" ht="15.75" customHeight="1">
      <c r="A31" s="131" t="s">
        <v>526</v>
      </c>
      <c r="B31" s="356">
        <v>20700</v>
      </c>
      <c r="C31" s="357">
        <v>3960</v>
      </c>
      <c r="D31" s="357">
        <v>1840</v>
      </c>
      <c r="E31" s="357">
        <v>264</v>
      </c>
      <c r="F31" s="357">
        <v>16200</v>
      </c>
      <c r="G31" s="357">
        <v>3410</v>
      </c>
      <c r="H31" s="357">
        <v>24300</v>
      </c>
      <c r="I31" s="357">
        <v>3420</v>
      </c>
    </row>
    <row r="32" spans="1:9" s="507" customFormat="1" ht="15.75" customHeight="1">
      <c r="A32" s="131" t="s">
        <v>644</v>
      </c>
      <c r="B32" s="356">
        <v>21200</v>
      </c>
      <c r="C32" s="357">
        <v>4350</v>
      </c>
      <c r="D32" s="357">
        <v>4330</v>
      </c>
      <c r="E32" s="357">
        <v>1130</v>
      </c>
      <c r="F32" s="357">
        <v>12000</v>
      </c>
      <c r="G32" s="357">
        <v>2500</v>
      </c>
      <c r="H32" s="357">
        <v>16600</v>
      </c>
      <c r="I32" s="357">
        <v>1710</v>
      </c>
    </row>
    <row r="33" spans="1:9" s="507" customFormat="1" ht="15.75" customHeight="1">
      <c r="A33" s="131" t="s">
        <v>645</v>
      </c>
      <c r="B33" s="356">
        <v>14600</v>
      </c>
      <c r="C33" s="357">
        <v>2840</v>
      </c>
      <c r="D33" s="357">
        <v>5550</v>
      </c>
      <c r="E33" s="357">
        <v>1570</v>
      </c>
      <c r="F33" s="357">
        <v>6770</v>
      </c>
      <c r="G33" s="357">
        <v>1080</v>
      </c>
      <c r="H33" s="357">
        <v>10200</v>
      </c>
      <c r="I33" s="357">
        <v>1050</v>
      </c>
    </row>
    <row r="34" spans="1:9" s="507" customFormat="1" ht="15.75" customHeight="1">
      <c r="A34" s="131" t="s">
        <v>646</v>
      </c>
      <c r="B34" s="356">
        <v>26900</v>
      </c>
      <c r="C34" s="357">
        <v>4970</v>
      </c>
      <c r="D34" s="357">
        <v>1810</v>
      </c>
      <c r="E34" s="357">
        <v>178</v>
      </c>
      <c r="F34" s="357">
        <v>18200</v>
      </c>
      <c r="G34" s="357">
        <v>4050</v>
      </c>
      <c r="H34" s="357">
        <v>21400</v>
      </c>
      <c r="I34" s="357">
        <v>3670</v>
      </c>
    </row>
    <row r="35" spans="1:9" s="513" customFormat="1" ht="15.75" customHeight="1" thickBot="1">
      <c r="A35" s="734" t="s">
        <v>527</v>
      </c>
      <c r="B35" s="730">
        <v>23000</v>
      </c>
      <c r="C35" s="730">
        <v>3810</v>
      </c>
      <c r="D35" s="730">
        <v>6240</v>
      </c>
      <c r="E35" s="730">
        <v>1080</v>
      </c>
      <c r="F35" s="730">
        <v>9830</v>
      </c>
      <c r="G35" s="730">
        <v>1380</v>
      </c>
      <c r="H35" s="730">
        <v>12300</v>
      </c>
      <c r="I35" s="730">
        <v>794</v>
      </c>
    </row>
    <row r="36" spans="1:9" s="507" customFormat="1" ht="7.5" customHeight="1">
      <c r="A36" s="516"/>
      <c r="B36" s="357"/>
      <c r="C36" s="357"/>
      <c r="D36" s="357"/>
      <c r="E36" s="357"/>
      <c r="F36" s="357"/>
      <c r="G36" s="357"/>
      <c r="H36" s="357"/>
      <c r="I36" s="357"/>
    </row>
    <row r="37" spans="1:9" ht="15" customHeight="1" thickBot="1">
      <c r="A37" s="558"/>
      <c r="G37" s="527" t="s">
        <v>404</v>
      </c>
      <c r="I37" s="342"/>
    </row>
    <row r="38" spans="1:7" s="507" customFormat="1" ht="18.75" customHeight="1">
      <c r="A38" s="877" t="s">
        <v>396</v>
      </c>
      <c r="B38" s="542" t="s">
        <v>414</v>
      </c>
      <c r="C38" s="542"/>
      <c r="D38" s="542"/>
      <c r="E38" s="542"/>
      <c r="F38" s="542"/>
      <c r="G38" s="504"/>
    </row>
    <row r="39" spans="1:7" s="507" customFormat="1" ht="18.75" customHeight="1">
      <c r="A39" s="878"/>
      <c r="B39" s="873" t="s">
        <v>648</v>
      </c>
      <c r="C39" s="874"/>
      <c r="D39" s="873" t="s">
        <v>649</v>
      </c>
      <c r="E39" s="874"/>
      <c r="F39" s="873" t="s">
        <v>650</v>
      </c>
      <c r="G39" s="876"/>
    </row>
    <row r="40" spans="1:7" s="507" customFormat="1" ht="18.75" customHeight="1">
      <c r="A40" s="879"/>
      <c r="B40" s="534" t="s">
        <v>643</v>
      </c>
      <c r="C40" s="534" t="s">
        <v>399</v>
      </c>
      <c r="D40" s="534" t="s">
        <v>81</v>
      </c>
      <c r="E40" s="534" t="s">
        <v>399</v>
      </c>
      <c r="F40" s="534" t="s">
        <v>81</v>
      </c>
      <c r="G40" s="535" t="s">
        <v>399</v>
      </c>
    </row>
    <row r="41" spans="1:7" s="507" customFormat="1" ht="6" customHeight="1">
      <c r="A41" s="551"/>
      <c r="B41" s="528"/>
      <c r="C41" s="528"/>
      <c r="D41" s="528"/>
      <c r="E41" s="528"/>
      <c r="F41" s="528"/>
      <c r="G41" s="528"/>
    </row>
    <row r="42" spans="1:7" s="507" customFormat="1" ht="15.75" customHeight="1">
      <c r="A42" s="131" t="s">
        <v>526</v>
      </c>
      <c r="B42" s="356" t="s">
        <v>409</v>
      </c>
      <c r="C42" s="357" t="s">
        <v>409</v>
      </c>
      <c r="D42" s="357">
        <v>3530</v>
      </c>
      <c r="E42" s="357">
        <v>1830</v>
      </c>
      <c r="F42" s="357">
        <v>1110</v>
      </c>
      <c r="G42" s="357">
        <v>51</v>
      </c>
    </row>
    <row r="43" spans="1:7" s="507" customFormat="1" ht="15.75" customHeight="1">
      <c r="A43" s="131" t="s">
        <v>644</v>
      </c>
      <c r="B43" s="356" t="s">
        <v>409</v>
      </c>
      <c r="C43" s="357" t="s">
        <v>409</v>
      </c>
      <c r="D43" s="357">
        <v>416</v>
      </c>
      <c r="E43" s="357">
        <v>89</v>
      </c>
      <c r="F43" s="357">
        <v>3160</v>
      </c>
      <c r="G43" s="357">
        <v>374</v>
      </c>
    </row>
    <row r="44" spans="1:7" s="507" customFormat="1" ht="15.75" customHeight="1">
      <c r="A44" s="131" t="s">
        <v>645</v>
      </c>
      <c r="B44" s="559">
        <v>0</v>
      </c>
      <c r="C44" s="560">
        <v>0</v>
      </c>
      <c r="D44" s="357">
        <v>759</v>
      </c>
      <c r="E44" s="357">
        <v>193</v>
      </c>
      <c r="F44" s="357">
        <v>1680</v>
      </c>
      <c r="G44" s="357">
        <v>147</v>
      </c>
    </row>
    <row r="45" spans="1:7" s="507" customFormat="1" ht="15.75" customHeight="1">
      <c r="A45" s="530" t="s">
        <v>646</v>
      </c>
      <c r="B45" s="559">
        <v>0</v>
      </c>
      <c r="C45" s="560">
        <v>0</v>
      </c>
      <c r="D45" s="357">
        <v>4750</v>
      </c>
      <c r="E45" s="357">
        <v>2400</v>
      </c>
      <c r="F45" s="357">
        <v>1680</v>
      </c>
      <c r="G45" s="357">
        <v>123</v>
      </c>
    </row>
    <row r="46" spans="1:7" s="513" customFormat="1" ht="15.75" customHeight="1" thickBot="1">
      <c r="A46" s="561" t="s">
        <v>527</v>
      </c>
      <c r="B46" s="562">
        <v>0</v>
      </c>
      <c r="C46" s="563">
        <v>0</v>
      </c>
      <c r="D46" s="695">
        <v>703</v>
      </c>
      <c r="E46" s="695">
        <v>45</v>
      </c>
      <c r="F46" s="695">
        <v>999</v>
      </c>
      <c r="G46" s="695">
        <v>65</v>
      </c>
    </row>
    <row r="47" ht="12.75" customHeight="1">
      <c r="A47" s="507" t="s">
        <v>415</v>
      </c>
    </row>
    <row r="48" ht="11.25" customHeight="1">
      <c r="A48" s="430" t="s">
        <v>416</v>
      </c>
    </row>
  </sheetData>
  <sheetProtection/>
  <mergeCells count="23">
    <mergeCell ref="A38:A40"/>
    <mergeCell ref="B39:C39"/>
    <mergeCell ref="B6:B7"/>
    <mergeCell ref="A27:A29"/>
    <mergeCell ref="F6:G6"/>
    <mergeCell ref="H6:I6"/>
    <mergeCell ref="H28:I28"/>
    <mergeCell ref="A5:A7"/>
    <mergeCell ref="B5:E5"/>
    <mergeCell ref="F5:I5"/>
    <mergeCell ref="A16:A18"/>
    <mergeCell ref="B16:I16"/>
    <mergeCell ref="B17:C17"/>
    <mergeCell ref="B28:C28"/>
    <mergeCell ref="D28:E28"/>
    <mergeCell ref="F28:G28"/>
    <mergeCell ref="C6:C7"/>
    <mergeCell ref="D6:D7"/>
    <mergeCell ref="F39:G39"/>
    <mergeCell ref="D39:E39"/>
    <mergeCell ref="E6:E7"/>
    <mergeCell ref="D17:E17"/>
    <mergeCell ref="F17:G17"/>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C000"/>
  </sheetPr>
  <dimension ref="A1:K45"/>
  <sheetViews>
    <sheetView showGridLines="0" zoomScalePageLayoutView="0" workbookViewId="0" topLeftCell="A31">
      <selection activeCell="I30" sqref="I30"/>
    </sheetView>
  </sheetViews>
  <sheetFormatPr defaultColWidth="8.00390625" defaultRowHeight="13.5"/>
  <cols>
    <col min="1" max="1" width="16.25390625" style="94" customWidth="1"/>
    <col min="2" max="5" width="10.00390625" style="94" customWidth="1"/>
    <col min="6" max="6" width="10.625" style="94" customWidth="1"/>
    <col min="7" max="9" width="10.125" style="94" customWidth="1"/>
    <col min="10" max="16384" width="8.00390625" style="94" customWidth="1"/>
  </cols>
  <sheetData>
    <row r="1" spans="1:9" ht="18.75" customHeight="1">
      <c r="A1" s="92" t="s">
        <v>540</v>
      </c>
      <c r="B1" s="93"/>
      <c r="C1" s="93"/>
      <c r="D1" s="93"/>
      <c r="E1" s="93"/>
      <c r="F1" s="93"/>
      <c r="G1" s="93"/>
      <c r="H1" s="93"/>
      <c r="I1" s="93"/>
    </row>
    <row r="2" spans="1:9" ht="11.25" customHeight="1">
      <c r="A2" s="92"/>
      <c r="B2" s="93"/>
      <c r="C2" s="93"/>
      <c r="D2" s="93"/>
      <c r="E2" s="93"/>
      <c r="F2" s="93"/>
      <c r="G2" s="93"/>
      <c r="H2" s="93"/>
      <c r="I2" s="93"/>
    </row>
    <row r="3" spans="1:9" ht="12.75" thickBot="1">
      <c r="A3" s="95"/>
      <c r="B3" s="95"/>
      <c r="C3" s="95"/>
      <c r="D3" s="95"/>
      <c r="E3" s="95"/>
      <c r="F3" s="95"/>
      <c r="G3" s="95"/>
      <c r="H3" s="95"/>
      <c r="I3" s="95"/>
    </row>
    <row r="4" spans="1:9" ht="18.75" customHeight="1">
      <c r="A4" s="96" t="s">
        <v>72</v>
      </c>
      <c r="B4" s="97"/>
      <c r="C4" s="98"/>
      <c r="D4" s="99"/>
      <c r="E4" s="99" t="s">
        <v>95</v>
      </c>
      <c r="F4" s="99" t="s">
        <v>73</v>
      </c>
      <c r="G4" s="884" t="s">
        <v>96</v>
      </c>
      <c r="H4" s="885"/>
      <c r="I4" s="885"/>
    </row>
    <row r="5" spans="1:9" ht="18.75" customHeight="1">
      <c r="A5" s="100"/>
      <c r="B5" s="101" t="s">
        <v>97</v>
      </c>
      <c r="C5" s="101" t="s">
        <v>98</v>
      </c>
      <c r="D5" s="102" t="s">
        <v>99</v>
      </c>
      <c r="E5" s="102" t="s">
        <v>100</v>
      </c>
      <c r="F5" s="102" t="s">
        <v>101</v>
      </c>
      <c r="G5" s="886"/>
      <c r="H5" s="887"/>
      <c r="I5" s="887"/>
    </row>
    <row r="6" spans="1:9" ht="18.75" customHeight="1">
      <c r="A6" s="104" t="s">
        <v>74</v>
      </c>
      <c r="B6" s="105"/>
      <c r="C6" s="105"/>
      <c r="D6" s="106" t="s">
        <v>102</v>
      </c>
      <c r="E6" s="106" t="s">
        <v>103</v>
      </c>
      <c r="F6" s="106" t="s">
        <v>104</v>
      </c>
      <c r="G6" s="103" t="s">
        <v>105</v>
      </c>
      <c r="H6" s="103" t="s">
        <v>75</v>
      </c>
      <c r="I6" s="103" t="s">
        <v>76</v>
      </c>
    </row>
    <row r="7" spans="1:9" s="111" customFormat="1" ht="16.5" customHeight="1">
      <c r="A7" s="107"/>
      <c r="B7" s="108"/>
      <c r="C7" s="109" t="s">
        <v>68</v>
      </c>
      <c r="D7" s="110" t="s">
        <v>106</v>
      </c>
      <c r="E7" s="109" t="s">
        <v>107</v>
      </c>
      <c r="F7" s="109" t="s">
        <v>108</v>
      </c>
      <c r="G7" s="109" t="s">
        <v>108</v>
      </c>
      <c r="H7" s="109" t="s">
        <v>109</v>
      </c>
      <c r="I7" s="109" t="s">
        <v>109</v>
      </c>
    </row>
    <row r="8" spans="1:9" s="114" customFormat="1" ht="18" customHeight="1">
      <c r="A8" s="131" t="s">
        <v>537</v>
      </c>
      <c r="B8" s="112">
        <v>7</v>
      </c>
      <c r="C8" s="113">
        <v>53251</v>
      </c>
      <c r="D8" s="113">
        <v>55649</v>
      </c>
      <c r="E8" s="113" t="s">
        <v>541</v>
      </c>
      <c r="F8" s="112">
        <v>51431</v>
      </c>
      <c r="G8" s="112">
        <v>3438</v>
      </c>
      <c r="H8" s="112">
        <v>1676</v>
      </c>
      <c r="I8" s="112">
        <v>1763</v>
      </c>
    </row>
    <row r="9" spans="1:9" s="114" customFormat="1" ht="18" customHeight="1">
      <c r="A9" s="131" t="s">
        <v>110</v>
      </c>
      <c r="B9" s="112">
        <v>7</v>
      </c>
      <c r="C9" s="113">
        <v>52190</v>
      </c>
      <c r="D9" s="113">
        <v>56067</v>
      </c>
      <c r="E9" s="113" t="s">
        <v>541</v>
      </c>
      <c r="F9" s="112">
        <v>50974</v>
      </c>
      <c r="G9" s="112">
        <v>3276</v>
      </c>
      <c r="H9" s="112">
        <v>1592</v>
      </c>
      <c r="I9" s="112">
        <v>1684</v>
      </c>
    </row>
    <row r="10" spans="1:11" s="114" customFormat="1" ht="18" customHeight="1">
      <c r="A10" s="131" t="s">
        <v>121</v>
      </c>
      <c r="B10" s="112">
        <v>7</v>
      </c>
      <c r="C10" s="113">
        <v>50616</v>
      </c>
      <c r="D10" s="113">
        <v>56005</v>
      </c>
      <c r="E10" s="113" t="s">
        <v>77</v>
      </c>
      <c r="F10" s="112">
        <v>50416</v>
      </c>
      <c r="G10" s="112">
        <v>3380</v>
      </c>
      <c r="H10" s="112">
        <v>1637</v>
      </c>
      <c r="I10" s="112">
        <v>1742</v>
      </c>
      <c r="K10" s="115"/>
    </row>
    <row r="11" spans="1:9" s="116" customFormat="1" ht="18" customHeight="1">
      <c r="A11" s="131" t="s">
        <v>123</v>
      </c>
      <c r="B11" s="716">
        <v>7</v>
      </c>
      <c r="C11" s="717">
        <v>44413</v>
      </c>
      <c r="D11" s="717">
        <v>56251</v>
      </c>
      <c r="E11" s="113" t="s">
        <v>77</v>
      </c>
      <c r="F11" s="717">
        <v>48976</v>
      </c>
      <c r="G11" s="717">
        <v>3287</v>
      </c>
      <c r="H11" s="717">
        <v>1592</v>
      </c>
      <c r="I11" s="717">
        <v>1695</v>
      </c>
    </row>
    <row r="12" spans="1:9" s="114" customFormat="1" ht="18" customHeight="1">
      <c r="A12" s="132" t="s">
        <v>527</v>
      </c>
      <c r="B12" s="154">
        <v>7</v>
      </c>
      <c r="C12" s="154">
        <v>43614</v>
      </c>
      <c r="D12" s="154">
        <v>56181</v>
      </c>
      <c r="E12" s="154">
        <v>82582</v>
      </c>
      <c r="F12" s="154">
        <v>48837</v>
      </c>
      <c r="G12" s="154">
        <v>3483</v>
      </c>
      <c r="H12" s="154">
        <v>1677</v>
      </c>
      <c r="I12" s="154">
        <v>1806</v>
      </c>
    </row>
    <row r="13" spans="1:9" s="114" customFormat="1" ht="16.5" customHeight="1">
      <c r="A13" s="155"/>
      <c r="B13" s="138"/>
      <c r="C13" s="139"/>
      <c r="D13" s="139"/>
      <c r="E13" s="139"/>
      <c r="F13" s="138"/>
      <c r="G13" s="138"/>
      <c r="H13" s="138"/>
      <c r="I13" s="138"/>
    </row>
    <row r="14" spans="1:9" s="114" customFormat="1" ht="24" customHeight="1">
      <c r="A14" s="117" t="s">
        <v>111</v>
      </c>
      <c r="B14" s="716">
        <v>7</v>
      </c>
      <c r="C14" s="112">
        <v>21845</v>
      </c>
      <c r="D14" s="112">
        <v>26562</v>
      </c>
      <c r="E14" s="113" t="s">
        <v>409</v>
      </c>
      <c r="F14" s="112">
        <v>18402</v>
      </c>
      <c r="G14" s="112">
        <v>1078</v>
      </c>
      <c r="H14" s="112">
        <v>539</v>
      </c>
      <c r="I14" s="112">
        <v>539</v>
      </c>
    </row>
    <row r="15" spans="1:9" s="114" customFormat="1" ht="24" customHeight="1">
      <c r="A15" s="117" t="s">
        <v>542</v>
      </c>
      <c r="B15" s="716">
        <v>7</v>
      </c>
      <c r="C15" s="112">
        <v>7881</v>
      </c>
      <c r="D15" s="112">
        <v>20963</v>
      </c>
      <c r="E15" s="113" t="s">
        <v>409</v>
      </c>
      <c r="F15" s="112">
        <v>5794</v>
      </c>
      <c r="G15" s="112">
        <v>812</v>
      </c>
      <c r="H15" s="112">
        <v>374</v>
      </c>
      <c r="I15" s="112">
        <v>438</v>
      </c>
    </row>
    <row r="16" spans="1:9" s="114" customFormat="1" ht="24" customHeight="1">
      <c r="A16" s="117" t="s">
        <v>78</v>
      </c>
      <c r="B16" s="716">
        <v>7</v>
      </c>
      <c r="C16" s="112">
        <v>902</v>
      </c>
      <c r="D16" s="113" t="s">
        <v>409</v>
      </c>
      <c r="E16" s="112">
        <v>73684</v>
      </c>
      <c r="F16" s="112">
        <v>13886</v>
      </c>
      <c r="G16" s="112">
        <v>796</v>
      </c>
      <c r="H16" s="112">
        <v>399</v>
      </c>
      <c r="I16" s="112">
        <v>396</v>
      </c>
    </row>
    <row r="17" spans="1:9" s="114" customFormat="1" ht="24" customHeight="1">
      <c r="A17" s="117" t="s">
        <v>543</v>
      </c>
      <c r="B17" s="112">
        <v>6</v>
      </c>
      <c r="C17" s="112">
        <v>86</v>
      </c>
      <c r="D17" s="112">
        <v>575</v>
      </c>
      <c r="E17" s="113" t="s">
        <v>409</v>
      </c>
      <c r="F17" s="112">
        <v>606</v>
      </c>
      <c r="G17" s="112">
        <v>13</v>
      </c>
      <c r="H17" s="112">
        <v>6.5</v>
      </c>
      <c r="I17" s="112">
        <v>6.5</v>
      </c>
    </row>
    <row r="18" spans="1:9" s="114" customFormat="1" ht="24" customHeight="1">
      <c r="A18" s="117" t="s">
        <v>544</v>
      </c>
      <c r="B18" s="112">
        <v>1</v>
      </c>
      <c r="C18" s="112">
        <v>122</v>
      </c>
      <c r="D18" s="112">
        <v>103</v>
      </c>
      <c r="E18" s="113" t="s">
        <v>409</v>
      </c>
      <c r="F18" s="112">
        <v>366</v>
      </c>
      <c r="G18" s="112">
        <v>12</v>
      </c>
      <c r="H18" s="112">
        <v>6</v>
      </c>
      <c r="I18" s="112">
        <v>6</v>
      </c>
    </row>
    <row r="19" spans="1:9" s="114" customFormat="1" ht="24" customHeight="1">
      <c r="A19" s="117" t="s">
        <v>112</v>
      </c>
      <c r="B19" s="112">
        <v>7</v>
      </c>
      <c r="C19" s="112">
        <v>9591</v>
      </c>
      <c r="D19" s="112">
        <v>7978</v>
      </c>
      <c r="E19" s="113" t="s">
        <v>409</v>
      </c>
      <c r="F19" s="112">
        <v>3853</v>
      </c>
      <c r="G19" s="112">
        <v>672</v>
      </c>
      <c r="H19" s="112">
        <v>302</v>
      </c>
      <c r="I19" s="112">
        <v>370</v>
      </c>
    </row>
    <row r="20" spans="1:9" s="114" customFormat="1" ht="24" customHeight="1">
      <c r="A20" s="117" t="s">
        <v>79</v>
      </c>
      <c r="B20" s="700">
        <v>7</v>
      </c>
      <c r="C20" s="700">
        <v>3187</v>
      </c>
      <c r="D20" s="113" t="s">
        <v>409</v>
      </c>
      <c r="E20" s="700">
        <v>8898</v>
      </c>
      <c r="F20" s="700">
        <v>5930</v>
      </c>
      <c r="G20" s="700">
        <v>100</v>
      </c>
      <c r="H20" s="700">
        <v>50</v>
      </c>
      <c r="I20" s="700">
        <v>50</v>
      </c>
    </row>
    <row r="21" spans="1:9" s="121" customFormat="1" ht="9" customHeight="1" thickBot="1">
      <c r="A21" s="118"/>
      <c r="B21" s="119"/>
      <c r="C21" s="119"/>
      <c r="D21" s="119"/>
      <c r="E21" s="119"/>
      <c r="F21" s="119"/>
      <c r="G21" s="120"/>
      <c r="H21" s="119"/>
      <c r="I21" s="120"/>
    </row>
    <row r="22" spans="1:9" ht="11.25" customHeight="1">
      <c r="A22" s="122" t="s">
        <v>545</v>
      </c>
      <c r="B22" s="95"/>
      <c r="C22" s="95"/>
      <c r="D22" s="95"/>
      <c r="E22" s="95"/>
      <c r="F22" s="95"/>
      <c r="G22" s="95"/>
      <c r="H22" s="123"/>
      <c r="I22" s="95"/>
    </row>
    <row r="23" spans="1:9" ht="11.25" customHeight="1" thickBot="1">
      <c r="A23" s="95"/>
      <c r="B23" s="95"/>
      <c r="C23" s="95"/>
      <c r="D23" s="95"/>
      <c r="E23" s="95"/>
      <c r="F23" s="95"/>
      <c r="G23" s="95"/>
      <c r="H23" s="95"/>
      <c r="I23" s="95"/>
    </row>
    <row r="24" spans="1:9" ht="18.75" customHeight="1">
      <c r="A24" s="96" t="s">
        <v>80</v>
      </c>
      <c r="B24" s="99"/>
      <c r="C24" s="99" t="s">
        <v>113</v>
      </c>
      <c r="D24" s="99"/>
      <c r="E24" s="99" t="s">
        <v>114</v>
      </c>
      <c r="F24" s="99" t="s">
        <v>115</v>
      </c>
      <c r="G24" s="98"/>
      <c r="H24" s="99"/>
      <c r="I24" s="99" t="s">
        <v>116</v>
      </c>
    </row>
    <row r="25" spans="1:9" s="124" customFormat="1" ht="18.75" customHeight="1">
      <c r="A25" s="100"/>
      <c r="B25" s="102" t="s">
        <v>81</v>
      </c>
      <c r="C25" s="102" t="s">
        <v>100</v>
      </c>
      <c r="D25" s="102" t="s">
        <v>82</v>
      </c>
      <c r="E25" s="102" t="s">
        <v>83</v>
      </c>
      <c r="F25" s="102" t="s">
        <v>84</v>
      </c>
      <c r="G25" s="101" t="s">
        <v>546</v>
      </c>
      <c r="H25" s="102" t="s">
        <v>85</v>
      </c>
      <c r="I25" s="102" t="s">
        <v>117</v>
      </c>
    </row>
    <row r="26" spans="1:9" ht="18.75" customHeight="1">
      <c r="A26" s="104" t="s">
        <v>86</v>
      </c>
      <c r="B26" s="106" t="s">
        <v>547</v>
      </c>
      <c r="C26" s="106" t="s">
        <v>548</v>
      </c>
      <c r="D26" s="125"/>
      <c r="E26" s="106" t="s">
        <v>549</v>
      </c>
      <c r="F26" s="106" t="s">
        <v>118</v>
      </c>
      <c r="G26" s="126" t="s">
        <v>550</v>
      </c>
      <c r="H26" s="126" t="s">
        <v>551</v>
      </c>
      <c r="I26" s="106" t="s">
        <v>552</v>
      </c>
    </row>
    <row r="27" spans="1:9" s="111" customFormat="1" ht="16.5" customHeight="1">
      <c r="A27" s="107"/>
      <c r="B27" s="110" t="s">
        <v>553</v>
      </c>
      <c r="C27" s="109" t="s">
        <v>122</v>
      </c>
      <c r="D27" s="109" t="s">
        <v>68</v>
      </c>
      <c r="E27" s="109" t="s">
        <v>109</v>
      </c>
      <c r="F27" s="109" t="s">
        <v>109</v>
      </c>
      <c r="G27" s="127" t="s">
        <v>87</v>
      </c>
      <c r="H27" s="127" t="s">
        <v>87</v>
      </c>
      <c r="I27" s="127" t="s">
        <v>87</v>
      </c>
    </row>
    <row r="28" spans="1:9" s="114" customFormat="1" ht="18" customHeight="1">
      <c r="A28" s="131" t="s">
        <v>554</v>
      </c>
      <c r="B28" s="113">
        <v>3836</v>
      </c>
      <c r="C28" s="113" t="s">
        <v>555</v>
      </c>
      <c r="D28" s="113">
        <v>3724</v>
      </c>
      <c r="E28" s="113">
        <v>1223</v>
      </c>
      <c r="F28" s="113">
        <v>641</v>
      </c>
      <c r="G28" s="128">
        <v>2.4</v>
      </c>
      <c r="H28" s="128">
        <v>6.9</v>
      </c>
      <c r="I28" s="113" t="s">
        <v>555</v>
      </c>
    </row>
    <row r="29" spans="1:9" s="114" customFormat="1" ht="18" customHeight="1">
      <c r="A29" s="131" t="s">
        <v>556</v>
      </c>
      <c r="B29" s="113">
        <v>1578</v>
      </c>
      <c r="C29" s="113" t="s">
        <v>555</v>
      </c>
      <c r="D29" s="113">
        <v>3785</v>
      </c>
      <c r="E29" s="113">
        <v>1104</v>
      </c>
      <c r="F29" s="113">
        <v>599</v>
      </c>
      <c r="G29" s="128">
        <v>2.2</v>
      </c>
      <c r="H29" s="128">
        <v>2.8</v>
      </c>
      <c r="I29" s="113" t="s">
        <v>555</v>
      </c>
    </row>
    <row r="30" spans="1:9" s="114" customFormat="1" ht="18" customHeight="1">
      <c r="A30" s="131" t="s">
        <v>557</v>
      </c>
      <c r="B30" s="113">
        <v>12474</v>
      </c>
      <c r="C30" s="113" t="s">
        <v>77</v>
      </c>
      <c r="D30" s="113">
        <v>9555</v>
      </c>
      <c r="E30" s="113">
        <v>1659</v>
      </c>
      <c r="F30" s="113">
        <v>777</v>
      </c>
      <c r="G30" s="128">
        <v>3.3</v>
      </c>
      <c r="H30" s="128">
        <v>22.3</v>
      </c>
      <c r="I30" s="113" t="s">
        <v>77</v>
      </c>
    </row>
    <row r="31" spans="1:11" s="114" customFormat="1" ht="18" customHeight="1">
      <c r="A31" s="131" t="s">
        <v>558</v>
      </c>
      <c r="B31" s="717">
        <v>21179</v>
      </c>
      <c r="C31" s="113" t="s">
        <v>77</v>
      </c>
      <c r="D31" s="717">
        <v>14223</v>
      </c>
      <c r="E31" s="717">
        <v>2837</v>
      </c>
      <c r="F31" s="717">
        <v>1688</v>
      </c>
      <c r="G31" s="128">
        <v>5.792633126429272</v>
      </c>
      <c r="H31" s="128">
        <v>37.65088620646744</v>
      </c>
      <c r="I31" s="113" t="s">
        <v>77</v>
      </c>
      <c r="K31" s="115"/>
    </row>
    <row r="32" spans="1:9" s="116" customFormat="1" ht="18" customHeight="1">
      <c r="A32" s="132" t="s">
        <v>527</v>
      </c>
      <c r="B32" s="154">
        <v>16173</v>
      </c>
      <c r="C32" s="154">
        <v>47212</v>
      </c>
      <c r="D32" s="154">
        <v>10725</v>
      </c>
      <c r="E32" s="154">
        <v>2389</v>
      </c>
      <c r="F32" s="154">
        <v>1472</v>
      </c>
      <c r="G32" s="719">
        <v>4.9</v>
      </c>
      <c r="H32" s="719">
        <v>28.8</v>
      </c>
      <c r="I32" s="139" t="s">
        <v>77</v>
      </c>
    </row>
    <row r="33" spans="1:9" s="114" customFormat="1" ht="16.5" customHeight="1">
      <c r="A33" s="155"/>
      <c r="B33" s="139"/>
      <c r="C33" s="139"/>
      <c r="D33" s="139"/>
      <c r="E33" s="139"/>
      <c r="F33" s="139"/>
      <c r="G33" s="140"/>
      <c r="H33" s="139"/>
      <c r="I33" s="139"/>
    </row>
    <row r="34" spans="1:9" s="114" customFormat="1" ht="24" customHeight="1">
      <c r="A34" s="117" t="s">
        <v>111</v>
      </c>
      <c r="B34" s="113">
        <v>571</v>
      </c>
      <c r="C34" s="113" t="s">
        <v>409</v>
      </c>
      <c r="D34" s="113">
        <v>1772</v>
      </c>
      <c r="E34" s="113">
        <v>85</v>
      </c>
      <c r="F34" s="113">
        <v>21</v>
      </c>
      <c r="G34" s="128">
        <v>0.5</v>
      </c>
      <c r="H34" s="128">
        <v>2.1</v>
      </c>
      <c r="I34" s="113" t="s">
        <v>409</v>
      </c>
    </row>
    <row r="35" spans="1:9" s="114" customFormat="1" ht="24" customHeight="1">
      <c r="A35" s="117" t="s">
        <v>559</v>
      </c>
      <c r="B35" s="113">
        <v>13220</v>
      </c>
      <c r="C35" s="113" t="s">
        <v>409</v>
      </c>
      <c r="D35" s="113">
        <v>5586</v>
      </c>
      <c r="E35" s="113">
        <v>1289</v>
      </c>
      <c r="F35" s="113">
        <v>776</v>
      </c>
      <c r="G35" s="128">
        <v>18</v>
      </c>
      <c r="H35" s="128">
        <v>63.1</v>
      </c>
      <c r="I35" s="113" t="s">
        <v>409</v>
      </c>
    </row>
    <row r="36" spans="1:9" s="114" customFormat="1" ht="24" customHeight="1">
      <c r="A36" s="117" t="s">
        <v>78</v>
      </c>
      <c r="B36" s="113" t="s">
        <v>409</v>
      </c>
      <c r="C36" s="113">
        <v>47049</v>
      </c>
      <c r="D36" s="113" t="s">
        <v>409</v>
      </c>
      <c r="E36" s="113">
        <v>759</v>
      </c>
      <c r="F36" s="113">
        <v>444</v>
      </c>
      <c r="G36" s="128">
        <v>5.5</v>
      </c>
      <c r="H36" s="113" t="s">
        <v>409</v>
      </c>
      <c r="I36" s="128">
        <v>63.9</v>
      </c>
    </row>
    <row r="37" spans="1:9" s="114" customFormat="1" ht="24" customHeight="1">
      <c r="A37" s="129" t="s">
        <v>88</v>
      </c>
      <c r="B37" s="113" t="s">
        <v>409</v>
      </c>
      <c r="C37" s="113">
        <v>2561</v>
      </c>
      <c r="D37" s="113" t="s">
        <v>409</v>
      </c>
      <c r="E37" s="113">
        <v>391</v>
      </c>
      <c r="F37" s="113">
        <v>313</v>
      </c>
      <c r="G37" s="128">
        <v>2.8</v>
      </c>
      <c r="H37" s="113" t="s">
        <v>409</v>
      </c>
      <c r="I37" s="128">
        <v>3.5</v>
      </c>
    </row>
    <row r="38" spans="1:9" s="114" customFormat="1" ht="24" customHeight="1">
      <c r="A38" s="129" t="s">
        <v>89</v>
      </c>
      <c r="B38" s="113" t="s">
        <v>409</v>
      </c>
      <c r="C38" s="113">
        <v>44488</v>
      </c>
      <c r="D38" s="113" t="s">
        <v>409</v>
      </c>
      <c r="E38" s="113">
        <v>368</v>
      </c>
      <c r="F38" s="113">
        <v>131</v>
      </c>
      <c r="G38" s="128">
        <v>2.7</v>
      </c>
      <c r="H38" s="113" t="s">
        <v>409</v>
      </c>
      <c r="I38" s="128">
        <v>60.4</v>
      </c>
    </row>
    <row r="39" spans="1:9" s="114" customFormat="1" ht="24" customHeight="1">
      <c r="A39" s="117" t="s">
        <v>560</v>
      </c>
      <c r="B39" s="113">
        <v>15</v>
      </c>
      <c r="C39" s="113" t="s">
        <v>409</v>
      </c>
      <c r="D39" s="113">
        <v>18</v>
      </c>
      <c r="E39" s="113">
        <v>3</v>
      </c>
      <c r="F39" s="113">
        <v>3</v>
      </c>
      <c r="G39" s="128">
        <v>0.5</v>
      </c>
      <c r="H39" s="128">
        <v>2.6</v>
      </c>
      <c r="I39" s="113" t="s">
        <v>409</v>
      </c>
    </row>
    <row r="40" spans="1:9" s="114" customFormat="1" ht="24" customHeight="1">
      <c r="A40" s="117" t="s">
        <v>561</v>
      </c>
      <c r="B40" s="113">
        <v>3.5</v>
      </c>
      <c r="C40" s="113" t="s">
        <v>409</v>
      </c>
      <c r="D40" s="113">
        <v>11</v>
      </c>
      <c r="E40" s="113">
        <v>2</v>
      </c>
      <c r="F40" s="113">
        <v>1.5</v>
      </c>
      <c r="G40" s="128">
        <v>0.5</v>
      </c>
      <c r="H40" s="128">
        <v>3.9</v>
      </c>
      <c r="I40" s="113" t="s">
        <v>409</v>
      </c>
    </row>
    <row r="41" spans="1:9" s="114" customFormat="1" ht="24" customHeight="1">
      <c r="A41" s="117" t="s">
        <v>112</v>
      </c>
      <c r="B41" s="113">
        <v>2363</v>
      </c>
      <c r="C41" s="113" t="s">
        <v>409</v>
      </c>
      <c r="D41" s="113">
        <v>3198</v>
      </c>
      <c r="E41" s="113">
        <v>242</v>
      </c>
      <c r="F41" s="113">
        <v>218</v>
      </c>
      <c r="G41" s="128">
        <v>6.2</v>
      </c>
      <c r="H41" s="128">
        <v>29.6</v>
      </c>
      <c r="I41" s="113" t="s">
        <v>409</v>
      </c>
    </row>
    <row r="42" spans="1:9" s="114" customFormat="1" ht="24" customHeight="1">
      <c r="A42" s="117" t="s">
        <v>79</v>
      </c>
      <c r="B42" s="113" t="s">
        <v>409</v>
      </c>
      <c r="C42" s="183">
        <v>163</v>
      </c>
      <c r="D42" s="183">
        <v>140</v>
      </c>
      <c r="E42" s="183">
        <v>9</v>
      </c>
      <c r="F42" s="183">
        <v>8</v>
      </c>
      <c r="G42" s="701">
        <v>0.1</v>
      </c>
      <c r="H42" s="113" t="s">
        <v>409</v>
      </c>
      <c r="I42" s="701">
        <v>1.8</v>
      </c>
    </row>
    <row r="43" spans="1:9" s="114" customFormat="1" ht="7.5" customHeight="1" thickBot="1">
      <c r="A43" s="118"/>
      <c r="B43" s="119"/>
      <c r="C43" s="119"/>
      <c r="D43" s="119"/>
      <c r="E43" s="119"/>
      <c r="F43" s="119"/>
      <c r="G43" s="120"/>
      <c r="H43" s="119"/>
      <c r="I43" s="120"/>
    </row>
    <row r="44" spans="1:9" ht="12.75" customHeight="1">
      <c r="A44" s="122" t="s">
        <v>119</v>
      </c>
      <c r="B44" s="95"/>
      <c r="C44" s="95"/>
      <c r="D44" s="95"/>
      <c r="E44" s="95"/>
      <c r="F44" s="95"/>
      <c r="G44" s="95"/>
      <c r="H44" s="95"/>
      <c r="I44" s="95"/>
    </row>
    <row r="45" ht="12">
      <c r="A45" s="141" t="s">
        <v>120</v>
      </c>
    </row>
  </sheetData>
  <sheetProtection/>
  <mergeCells count="1">
    <mergeCell ref="G4:I5"/>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C000"/>
  </sheetPr>
  <dimension ref="A1:L43"/>
  <sheetViews>
    <sheetView showGridLines="0" zoomScalePageLayoutView="0" workbookViewId="0" topLeftCell="A1">
      <selection activeCell="H26" sqref="H26"/>
    </sheetView>
  </sheetViews>
  <sheetFormatPr defaultColWidth="8.00390625" defaultRowHeight="13.5"/>
  <cols>
    <col min="1" max="1" width="11.25390625" style="599" customWidth="1"/>
    <col min="2" max="2" width="9.00390625" style="599" customWidth="1"/>
    <col min="3" max="6" width="8.50390625" style="599" customWidth="1"/>
    <col min="7" max="7" width="9.00390625" style="599" customWidth="1"/>
    <col min="8" max="11" width="8.50390625" style="599" customWidth="1"/>
    <col min="12" max="16384" width="8.00390625" style="599" customWidth="1"/>
  </cols>
  <sheetData>
    <row r="1" spans="1:11" ht="18.75" customHeight="1">
      <c r="A1" s="597" t="s">
        <v>508</v>
      </c>
      <c r="B1" s="598"/>
      <c r="C1" s="597"/>
      <c r="D1" s="598"/>
      <c r="E1" s="598"/>
      <c r="F1" s="598"/>
      <c r="G1" s="598"/>
      <c r="H1" s="598"/>
      <c r="I1" s="598"/>
      <c r="J1" s="598"/>
      <c r="K1" s="598"/>
    </row>
    <row r="2" ht="15" customHeight="1"/>
    <row r="3" spans="1:11" ht="12.75" thickBot="1">
      <c r="A3" s="600" t="s">
        <v>509</v>
      </c>
      <c r="K3" s="601" t="s">
        <v>446</v>
      </c>
    </row>
    <row r="4" spans="1:11" ht="16.5" customHeight="1">
      <c r="A4" s="602" t="s">
        <v>148</v>
      </c>
      <c r="B4" s="603" t="s">
        <v>447</v>
      </c>
      <c r="C4" s="604"/>
      <c r="D4" s="604"/>
      <c r="E4" s="604"/>
      <c r="F4" s="604"/>
      <c r="G4" s="603" t="s">
        <v>448</v>
      </c>
      <c r="H4" s="604"/>
      <c r="I4" s="604"/>
      <c r="J4" s="604"/>
      <c r="K4" s="604"/>
    </row>
    <row r="5" spans="1:11" ht="16.5" customHeight="1">
      <c r="A5" s="605" t="s">
        <v>449</v>
      </c>
      <c r="B5" s="606" t="s">
        <v>510</v>
      </c>
      <c r="C5" s="607" t="s">
        <v>511</v>
      </c>
      <c r="D5" s="607" t="s">
        <v>512</v>
      </c>
      <c r="E5" s="606" t="s">
        <v>450</v>
      </c>
      <c r="F5" s="606" t="s">
        <v>451</v>
      </c>
      <c r="G5" s="606" t="s">
        <v>510</v>
      </c>
      <c r="H5" s="607" t="s">
        <v>511</v>
      </c>
      <c r="I5" s="607" t="s">
        <v>512</v>
      </c>
      <c r="J5" s="606" t="s">
        <v>450</v>
      </c>
      <c r="K5" s="608" t="s">
        <v>451</v>
      </c>
    </row>
    <row r="6" spans="1:11" ht="5.25" customHeight="1">
      <c r="A6" s="609"/>
      <c r="K6" s="610"/>
    </row>
    <row r="7" spans="1:12" s="614" customFormat="1" ht="13.5" customHeight="1">
      <c r="A7" s="611" t="s">
        <v>452</v>
      </c>
      <c r="B7" s="612">
        <v>80684</v>
      </c>
      <c r="C7" s="612">
        <v>9844</v>
      </c>
      <c r="D7" s="612">
        <v>11977</v>
      </c>
      <c r="E7" s="612">
        <v>28134</v>
      </c>
      <c r="F7" s="612">
        <v>30729</v>
      </c>
      <c r="G7" s="612">
        <v>39499</v>
      </c>
      <c r="H7" s="612">
        <v>5062</v>
      </c>
      <c r="I7" s="612">
        <v>6011</v>
      </c>
      <c r="J7" s="612">
        <v>14297</v>
      </c>
      <c r="K7" s="612">
        <v>14129</v>
      </c>
      <c r="L7" s="613"/>
    </row>
    <row r="8" spans="1:11" ht="5.25" customHeight="1">
      <c r="A8" s="615"/>
      <c r="B8" s="616"/>
      <c r="C8" s="616"/>
      <c r="D8" s="616"/>
      <c r="E8" s="616"/>
      <c r="F8" s="616"/>
      <c r="G8" s="616"/>
      <c r="H8" s="616"/>
      <c r="I8" s="616"/>
      <c r="J8" s="616"/>
      <c r="K8" s="617"/>
    </row>
    <row r="9" spans="1:11" s="614" customFormat="1" ht="15" customHeight="1">
      <c r="A9" s="618" t="s">
        <v>192</v>
      </c>
      <c r="B9" s="612">
        <v>60003</v>
      </c>
      <c r="C9" s="612">
        <v>7193</v>
      </c>
      <c r="D9" s="612">
        <v>8892</v>
      </c>
      <c r="E9" s="612">
        <v>20869</v>
      </c>
      <c r="F9" s="612">
        <v>23049</v>
      </c>
      <c r="G9" s="612">
        <v>29380</v>
      </c>
      <c r="H9" s="612">
        <v>3743</v>
      </c>
      <c r="I9" s="612">
        <v>4430</v>
      </c>
      <c r="J9" s="612">
        <v>10629</v>
      </c>
      <c r="K9" s="619">
        <v>10578</v>
      </c>
    </row>
    <row r="10" spans="1:11" s="614" customFormat="1" ht="15" customHeight="1">
      <c r="A10" s="618" t="s">
        <v>191</v>
      </c>
      <c r="B10" s="612">
        <v>20681</v>
      </c>
      <c r="C10" s="612">
        <v>2651</v>
      </c>
      <c r="D10" s="612">
        <v>3085</v>
      </c>
      <c r="E10" s="612">
        <v>7265</v>
      </c>
      <c r="F10" s="612">
        <v>7680</v>
      </c>
      <c r="G10" s="612">
        <v>10119</v>
      </c>
      <c r="H10" s="612">
        <v>1319</v>
      </c>
      <c r="I10" s="612">
        <v>1581</v>
      </c>
      <c r="J10" s="612">
        <v>3668</v>
      </c>
      <c r="K10" s="619">
        <v>3551</v>
      </c>
    </row>
    <row r="11" spans="1:11" s="614" customFormat="1" ht="3" customHeight="1">
      <c r="A11" s="618"/>
      <c r="B11" s="612"/>
      <c r="C11" s="612"/>
      <c r="D11" s="612"/>
      <c r="E11" s="612"/>
      <c r="F11" s="612"/>
      <c r="G11" s="612"/>
      <c r="H11" s="612"/>
      <c r="I11" s="612"/>
      <c r="J11" s="612"/>
      <c r="K11" s="619"/>
    </row>
    <row r="12" spans="1:11" ht="14.25" customHeight="1">
      <c r="A12" s="620" t="s">
        <v>453</v>
      </c>
      <c r="B12" s="616">
        <v>11137</v>
      </c>
      <c r="C12" s="616">
        <v>1237</v>
      </c>
      <c r="D12" s="616">
        <v>1713</v>
      </c>
      <c r="E12" s="616">
        <v>3853</v>
      </c>
      <c r="F12" s="616">
        <v>4334</v>
      </c>
      <c r="G12" s="616">
        <v>5457</v>
      </c>
      <c r="H12" s="616">
        <v>634</v>
      </c>
      <c r="I12" s="616">
        <v>872</v>
      </c>
      <c r="J12" s="616">
        <v>1976</v>
      </c>
      <c r="K12" s="617">
        <v>1975</v>
      </c>
    </row>
    <row r="13" spans="1:11" ht="14.25" customHeight="1">
      <c r="A13" s="620" t="s">
        <v>189</v>
      </c>
      <c r="B13" s="621">
        <v>16890</v>
      </c>
      <c r="C13" s="616">
        <v>2162</v>
      </c>
      <c r="D13" s="616">
        <v>2436</v>
      </c>
      <c r="E13" s="616">
        <v>5971</v>
      </c>
      <c r="F13" s="616">
        <v>6321</v>
      </c>
      <c r="G13" s="616">
        <v>8253</v>
      </c>
      <c r="H13" s="616">
        <v>1112</v>
      </c>
      <c r="I13" s="616">
        <v>1192</v>
      </c>
      <c r="J13" s="616">
        <v>3030</v>
      </c>
      <c r="K13" s="617">
        <v>2919</v>
      </c>
    </row>
    <row r="14" spans="1:11" ht="14.25" customHeight="1">
      <c r="A14" s="620" t="s">
        <v>188</v>
      </c>
      <c r="B14" s="621">
        <v>964</v>
      </c>
      <c r="C14" s="616">
        <v>86</v>
      </c>
      <c r="D14" s="616">
        <v>143</v>
      </c>
      <c r="E14" s="616">
        <v>323</v>
      </c>
      <c r="F14" s="616">
        <v>412</v>
      </c>
      <c r="G14" s="616">
        <v>439</v>
      </c>
      <c r="H14" s="616">
        <v>40</v>
      </c>
      <c r="I14" s="616">
        <v>64</v>
      </c>
      <c r="J14" s="616">
        <v>150</v>
      </c>
      <c r="K14" s="617">
        <v>185</v>
      </c>
    </row>
    <row r="15" spans="1:11" ht="14.25" customHeight="1">
      <c r="A15" s="620" t="s">
        <v>187</v>
      </c>
      <c r="B15" s="621">
        <v>3312</v>
      </c>
      <c r="C15" s="616">
        <v>360</v>
      </c>
      <c r="D15" s="616">
        <v>486</v>
      </c>
      <c r="E15" s="616">
        <v>1122</v>
      </c>
      <c r="F15" s="616">
        <v>1344</v>
      </c>
      <c r="G15" s="616">
        <v>1615</v>
      </c>
      <c r="H15" s="616">
        <v>184</v>
      </c>
      <c r="I15" s="616">
        <v>246</v>
      </c>
      <c r="J15" s="616">
        <v>584</v>
      </c>
      <c r="K15" s="617">
        <v>601</v>
      </c>
    </row>
    <row r="16" spans="1:11" ht="14.25" customHeight="1">
      <c r="A16" s="620" t="s">
        <v>186</v>
      </c>
      <c r="B16" s="621">
        <v>10041</v>
      </c>
      <c r="C16" s="616">
        <v>1178</v>
      </c>
      <c r="D16" s="616">
        <v>1534</v>
      </c>
      <c r="E16" s="616">
        <v>3450</v>
      </c>
      <c r="F16" s="616">
        <v>3879</v>
      </c>
      <c r="G16" s="616">
        <v>4952</v>
      </c>
      <c r="H16" s="616">
        <v>645</v>
      </c>
      <c r="I16" s="616">
        <v>766</v>
      </c>
      <c r="J16" s="616">
        <v>1769</v>
      </c>
      <c r="K16" s="617">
        <v>1772</v>
      </c>
    </row>
    <row r="17" spans="1:11" ht="14.25" customHeight="1">
      <c r="A17" s="620" t="s">
        <v>185</v>
      </c>
      <c r="B17" s="621">
        <v>2611</v>
      </c>
      <c r="C17" s="616">
        <v>344</v>
      </c>
      <c r="D17" s="616">
        <v>354</v>
      </c>
      <c r="E17" s="616">
        <v>920</v>
      </c>
      <c r="F17" s="616">
        <v>993</v>
      </c>
      <c r="G17" s="616">
        <v>1307</v>
      </c>
      <c r="H17" s="616">
        <v>196</v>
      </c>
      <c r="I17" s="616">
        <v>177</v>
      </c>
      <c r="J17" s="616">
        <v>475</v>
      </c>
      <c r="K17" s="617">
        <v>459</v>
      </c>
    </row>
    <row r="18" spans="1:11" ht="14.25" customHeight="1">
      <c r="A18" s="620" t="s">
        <v>184</v>
      </c>
      <c r="B18" s="621">
        <v>4451</v>
      </c>
      <c r="C18" s="616">
        <v>526</v>
      </c>
      <c r="D18" s="616">
        <v>665</v>
      </c>
      <c r="E18" s="616">
        <v>1577</v>
      </c>
      <c r="F18" s="616">
        <v>1683</v>
      </c>
      <c r="G18" s="616">
        <v>2155</v>
      </c>
      <c r="H18" s="616">
        <v>279</v>
      </c>
      <c r="I18" s="616">
        <v>315</v>
      </c>
      <c r="J18" s="616">
        <v>783</v>
      </c>
      <c r="K18" s="617">
        <v>778</v>
      </c>
    </row>
    <row r="19" spans="1:11" s="614" customFormat="1" ht="15" customHeight="1">
      <c r="A19" s="620" t="s">
        <v>454</v>
      </c>
      <c r="B19" s="621">
        <v>3038</v>
      </c>
      <c r="C19" s="616">
        <v>360</v>
      </c>
      <c r="D19" s="616">
        <v>463</v>
      </c>
      <c r="E19" s="616">
        <v>1032</v>
      </c>
      <c r="F19" s="616">
        <v>1183</v>
      </c>
      <c r="G19" s="616">
        <v>1473</v>
      </c>
      <c r="H19" s="616">
        <v>172</v>
      </c>
      <c r="I19" s="616">
        <v>220</v>
      </c>
      <c r="J19" s="616">
        <v>529</v>
      </c>
      <c r="K19" s="617">
        <v>552</v>
      </c>
    </row>
    <row r="20" spans="1:11" s="614" customFormat="1" ht="14.25" customHeight="1">
      <c r="A20" s="620" t="s">
        <v>182</v>
      </c>
      <c r="B20" s="621">
        <v>5303</v>
      </c>
      <c r="C20" s="616">
        <v>684</v>
      </c>
      <c r="D20" s="616">
        <v>766</v>
      </c>
      <c r="E20" s="616">
        <v>1875</v>
      </c>
      <c r="F20" s="616">
        <v>1978</v>
      </c>
      <c r="G20" s="616">
        <v>2600</v>
      </c>
      <c r="H20" s="616">
        <v>339</v>
      </c>
      <c r="I20" s="616">
        <v>402</v>
      </c>
      <c r="J20" s="616">
        <v>958</v>
      </c>
      <c r="K20" s="617">
        <v>901</v>
      </c>
    </row>
    <row r="21" spans="1:11" ht="14.25" customHeight="1">
      <c r="A21" s="620" t="s">
        <v>455</v>
      </c>
      <c r="B21" s="621">
        <v>2256</v>
      </c>
      <c r="C21" s="616">
        <v>256</v>
      </c>
      <c r="D21" s="616">
        <v>332</v>
      </c>
      <c r="E21" s="616">
        <v>746</v>
      </c>
      <c r="F21" s="616">
        <v>922</v>
      </c>
      <c r="G21" s="616">
        <v>1129</v>
      </c>
      <c r="H21" s="616">
        <v>142</v>
      </c>
      <c r="I21" s="616">
        <v>176</v>
      </c>
      <c r="J21" s="616">
        <v>375</v>
      </c>
      <c r="K21" s="617">
        <v>436</v>
      </c>
    </row>
    <row r="22" spans="1:11" s="614" customFormat="1" ht="15" customHeight="1">
      <c r="A22" s="618" t="s">
        <v>180</v>
      </c>
      <c r="B22" s="622">
        <v>714</v>
      </c>
      <c r="C22" s="612">
        <v>72</v>
      </c>
      <c r="D22" s="612">
        <v>121</v>
      </c>
      <c r="E22" s="612">
        <v>243</v>
      </c>
      <c r="F22" s="612">
        <v>278</v>
      </c>
      <c r="G22" s="612">
        <v>356</v>
      </c>
      <c r="H22" s="612">
        <v>42</v>
      </c>
      <c r="I22" s="612">
        <v>65</v>
      </c>
      <c r="J22" s="612">
        <v>119</v>
      </c>
      <c r="K22" s="619">
        <v>130</v>
      </c>
    </row>
    <row r="23" spans="1:11" ht="14.25" customHeight="1">
      <c r="A23" s="620" t="s">
        <v>456</v>
      </c>
      <c r="B23" s="621">
        <v>714</v>
      </c>
      <c r="C23" s="616">
        <v>72</v>
      </c>
      <c r="D23" s="616">
        <v>121</v>
      </c>
      <c r="E23" s="616">
        <v>243</v>
      </c>
      <c r="F23" s="616">
        <v>278</v>
      </c>
      <c r="G23" s="616">
        <v>356</v>
      </c>
      <c r="H23" s="616">
        <v>42</v>
      </c>
      <c r="I23" s="616">
        <v>65</v>
      </c>
      <c r="J23" s="616">
        <v>119</v>
      </c>
      <c r="K23" s="617">
        <v>130</v>
      </c>
    </row>
    <row r="24" spans="1:11" s="614" customFormat="1" ht="15" customHeight="1">
      <c r="A24" s="618" t="s">
        <v>178</v>
      </c>
      <c r="B24" s="622">
        <v>2041</v>
      </c>
      <c r="C24" s="612">
        <v>212</v>
      </c>
      <c r="D24" s="612">
        <v>335</v>
      </c>
      <c r="E24" s="612">
        <v>689</v>
      </c>
      <c r="F24" s="612">
        <v>805</v>
      </c>
      <c r="G24" s="612">
        <v>1010</v>
      </c>
      <c r="H24" s="612">
        <v>111</v>
      </c>
      <c r="I24" s="612">
        <v>177</v>
      </c>
      <c r="J24" s="612">
        <v>334</v>
      </c>
      <c r="K24" s="619">
        <v>388</v>
      </c>
    </row>
    <row r="25" spans="1:11" s="614" customFormat="1" ht="15" customHeight="1">
      <c r="A25" s="620" t="s">
        <v>177</v>
      </c>
      <c r="B25" s="621">
        <v>404</v>
      </c>
      <c r="C25" s="616">
        <v>44</v>
      </c>
      <c r="D25" s="616">
        <v>81</v>
      </c>
      <c r="E25" s="616">
        <v>131</v>
      </c>
      <c r="F25" s="616">
        <v>148</v>
      </c>
      <c r="G25" s="616">
        <v>192</v>
      </c>
      <c r="H25" s="616">
        <v>21</v>
      </c>
      <c r="I25" s="616">
        <v>38</v>
      </c>
      <c r="J25" s="616">
        <v>68</v>
      </c>
      <c r="K25" s="617">
        <v>65</v>
      </c>
    </row>
    <row r="26" spans="1:11" ht="14.25" customHeight="1">
      <c r="A26" s="620" t="s">
        <v>176</v>
      </c>
      <c r="B26" s="621">
        <v>338</v>
      </c>
      <c r="C26" s="616">
        <v>39</v>
      </c>
      <c r="D26" s="616">
        <v>51</v>
      </c>
      <c r="E26" s="616">
        <v>109</v>
      </c>
      <c r="F26" s="616">
        <v>139</v>
      </c>
      <c r="G26" s="616">
        <v>160</v>
      </c>
      <c r="H26" s="616">
        <v>21</v>
      </c>
      <c r="I26" s="616">
        <v>25</v>
      </c>
      <c r="J26" s="616">
        <v>49</v>
      </c>
      <c r="K26" s="617">
        <v>65</v>
      </c>
    </row>
    <row r="27" spans="1:11" s="614" customFormat="1" ht="14.25" customHeight="1">
      <c r="A27" s="704" t="s">
        <v>233</v>
      </c>
      <c r="B27" s="705">
        <v>1299</v>
      </c>
      <c r="C27" s="706">
        <v>129</v>
      </c>
      <c r="D27" s="706">
        <v>203</v>
      </c>
      <c r="E27" s="706">
        <v>449</v>
      </c>
      <c r="F27" s="706">
        <v>518</v>
      </c>
      <c r="G27" s="706">
        <v>658</v>
      </c>
      <c r="H27" s="706">
        <v>69</v>
      </c>
      <c r="I27" s="706">
        <v>114</v>
      </c>
      <c r="J27" s="706">
        <v>217</v>
      </c>
      <c r="K27" s="707">
        <v>258</v>
      </c>
    </row>
    <row r="28" spans="1:11" s="614" customFormat="1" ht="15" customHeight="1">
      <c r="A28" s="618" t="s">
        <v>174</v>
      </c>
      <c r="B28" s="622">
        <v>2403</v>
      </c>
      <c r="C28" s="612">
        <v>344</v>
      </c>
      <c r="D28" s="612">
        <v>359</v>
      </c>
      <c r="E28" s="612">
        <v>871</v>
      </c>
      <c r="F28" s="612">
        <v>829</v>
      </c>
      <c r="G28" s="612">
        <v>1205</v>
      </c>
      <c r="H28" s="612">
        <v>175</v>
      </c>
      <c r="I28" s="612">
        <v>184</v>
      </c>
      <c r="J28" s="612">
        <v>442</v>
      </c>
      <c r="K28" s="619">
        <v>404</v>
      </c>
    </row>
    <row r="29" spans="1:11" ht="14.25" customHeight="1">
      <c r="A29" s="620" t="s">
        <v>173</v>
      </c>
      <c r="B29" s="621">
        <v>2403</v>
      </c>
      <c r="C29" s="616">
        <v>344</v>
      </c>
      <c r="D29" s="616">
        <v>359</v>
      </c>
      <c r="E29" s="616">
        <v>871</v>
      </c>
      <c r="F29" s="616">
        <v>829</v>
      </c>
      <c r="G29" s="616">
        <v>1205</v>
      </c>
      <c r="H29" s="616">
        <v>175</v>
      </c>
      <c r="I29" s="616">
        <v>184</v>
      </c>
      <c r="J29" s="616">
        <v>442</v>
      </c>
      <c r="K29" s="617">
        <v>404</v>
      </c>
    </row>
    <row r="30" spans="1:11" s="614" customFormat="1" ht="15" customHeight="1">
      <c r="A30" s="618" t="s">
        <v>172</v>
      </c>
      <c r="B30" s="622">
        <v>3042</v>
      </c>
      <c r="C30" s="612">
        <v>443</v>
      </c>
      <c r="D30" s="612">
        <v>452</v>
      </c>
      <c r="E30" s="612">
        <v>1096</v>
      </c>
      <c r="F30" s="612">
        <v>1051</v>
      </c>
      <c r="G30" s="612">
        <v>1467</v>
      </c>
      <c r="H30" s="612">
        <v>214</v>
      </c>
      <c r="I30" s="612">
        <v>229</v>
      </c>
      <c r="J30" s="612">
        <v>559</v>
      </c>
      <c r="K30" s="619">
        <v>465</v>
      </c>
    </row>
    <row r="31" spans="1:11" s="614" customFormat="1" ht="14.25" customHeight="1">
      <c r="A31" s="620" t="s">
        <v>171</v>
      </c>
      <c r="B31" s="621">
        <v>3042</v>
      </c>
      <c r="C31" s="616">
        <v>443</v>
      </c>
      <c r="D31" s="616">
        <v>452</v>
      </c>
      <c r="E31" s="616">
        <v>1096</v>
      </c>
      <c r="F31" s="616">
        <v>1051</v>
      </c>
      <c r="G31" s="616">
        <v>1467</v>
      </c>
      <c r="H31" s="616">
        <v>214</v>
      </c>
      <c r="I31" s="616">
        <v>229</v>
      </c>
      <c r="J31" s="616">
        <v>559</v>
      </c>
      <c r="K31" s="617">
        <v>465</v>
      </c>
    </row>
    <row r="32" spans="1:11" s="614" customFormat="1" ht="15" customHeight="1">
      <c r="A32" s="618" t="s">
        <v>170</v>
      </c>
      <c r="B32" s="622">
        <v>9438</v>
      </c>
      <c r="C32" s="612">
        <v>1176</v>
      </c>
      <c r="D32" s="612">
        <v>1458</v>
      </c>
      <c r="E32" s="612">
        <v>3335</v>
      </c>
      <c r="F32" s="612">
        <v>3469</v>
      </c>
      <c r="G32" s="612">
        <v>4589</v>
      </c>
      <c r="H32" s="612">
        <v>573</v>
      </c>
      <c r="I32" s="612">
        <v>742</v>
      </c>
      <c r="J32" s="612">
        <v>1691</v>
      </c>
      <c r="K32" s="619">
        <v>1583</v>
      </c>
    </row>
    <row r="33" spans="1:11" ht="14.25" customHeight="1">
      <c r="A33" s="620" t="s">
        <v>169</v>
      </c>
      <c r="B33" s="621">
        <v>261</v>
      </c>
      <c r="C33" s="616">
        <v>34</v>
      </c>
      <c r="D33" s="616">
        <v>28</v>
      </c>
      <c r="E33" s="616">
        <v>94</v>
      </c>
      <c r="F33" s="616">
        <v>105</v>
      </c>
      <c r="G33" s="616">
        <v>129</v>
      </c>
      <c r="H33" s="616">
        <v>15</v>
      </c>
      <c r="I33" s="616">
        <v>15</v>
      </c>
      <c r="J33" s="616">
        <v>52</v>
      </c>
      <c r="K33" s="617">
        <v>47</v>
      </c>
    </row>
    <row r="34" spans="1:11" ht="14.25" customHeight="1">
      <c r="A34" s="620" t="s">
        <v>168</v>
      </c>
      <c r="B34" s="621">
        <v>1045</v>
      </c>
      <c r="C34" s="616">
        <v>110</v>
      </c>
      <c r="D34" s="616">
        <v>178</v>
      </c>
      <c r="E34" s="616">
        <v>365</v>
      </c>
      <c r="F34" s="616">
        <v>392</v>
      </c>
      <c r="G34" s="616">
        <v>518</v>
      </c>
      <c r="H34" s="616">
        <v>58</v>
      </c>
      <c r="I34" s="616">
        <v>91</v>
      </c>
      <c r="J34" s="616">
        <v>184</v>
      </c>
      <c r="K34" s="617">
        <v>185</v>
      </c>
    </row>
    <row r="35" spans="1:11" ht="14.25" customHeight="1">
      <c r="A35" s="620" t="s">
        <v>167</v>
      </c>
      <c r="B35" s="621">
        <v>8132</v>
      </c>
      <c r="C35" s="616">
        <v>1032</v>
      </c>
      <c r="D35" s="616">
        <v>1252</v>
      </c>
      <c r="E35" s="616">
        <v>2876</v>
      </c>
      <c r="F35" s="616">
        <v>2972</v>
      </c>
      <c r="G35" s="616">
        <v>3942</v>
      </c>
      <c r="H35" s="616">
        <v>500</v>
      </c>
      <c r="I35" s="616">
        <v>636</v>
      </c>
      <c r="J35" s="616">
        <v>1455</v>
      </c>
      <c r="K35" s="617">
        <v>1351</v>
      </c>
    </row>
    <row r="36" spans="1:11" s="614" customFormat="1" ht="15" customHeight="1">
      <c r="A36" s="618" t="s">
        <v>166</v>
      </c>
      <c r="B36" s="622">
        <v>3043</v>
      </c>
      <c r="C36" s="612">
        <v>404</v>
      </c>
      <c r="D36" s="612">
        <v>360</v>
      </c>
      <c r="E36" s="612">
        <v>1031</v>
      </c>
      <c r="F36" s="612">
        <v>1248</v>
      </c>
      <c r="G36" s="612">
        <v>1492</v>
      </c>
      <c r="H36" s="612">
        <v>204</v>
      </c>
      <c r="I36" s="612">
        <v>184</v>
      </c>
      <c r="J36" s="612">
        <v>523</v>
      </c>
      <c r="K36" s="619">
        <v>581</v>
      </c>
    </row>
    <row r="37" spans="1:11" ht="14.25" customHeight="1" thickBot="1">
      <c r="A37" s="623" t="s">
        <v>457</v>
      </c>
      <c r="B37" s="624">
        <v>3043</v>
      </c>
      <c r="C37" s="625">
        <v>404</v>
      </c>
      <c r="D37" s="625">
        <v>360</v>
      </c>
      <c r="E37" s="625">
        <v>1031</v>
      </c>
      <c r="F37" s="625">
        <v>1248</v>
      </c>
      <c r="G37" s="625">
        <v>1492</v>
      </c>
      <c r="H37" s="625">
        <v>204</v>
      </c>
      <c r="I37" s="625">
        <v>184</v>
      </c>
      <c r="J37" s="625">
        <v>523</v>
      </c>
      <c r="K37" s="625">
        <v>581</v>
      </c>
    </row>
    <row r="38" spans="1:2" ht="12.75" customHeight="1">
      <c r="A38" s="600" t="s">
        <v>507</v>
      </c>
      <c r="B38" s="626"/>
    </row>
    <row r="39" spans="1:11" ht="12" customHeight="1">
      <c r="A39" s="627" t="s">
        <v>458</v>
      </c>
      <c r="B39" s="628"/>
      <c r="C39" s="617"/>
      <c r="D39" s="617"/>
      <c r="E39" s="617"/>
      <c r="F39" s="617"/>
      <c r="G39" s="617"/>
      <c r="H39" s="617"/>
      <c r="I39" s="617"/>
      <c r="J39" s="617"/>
      <c r="K39" s="617"/>
    </row>
    <row r="40" spans="1:11" ht="5.25" customHeight="1">
      <c r="A40" s="610"/>
      <c r="B40" s="610"/>
      <c r="K40" s="610"/>
    </row>
    <row r="41" spans="1:11" s="614" customFormat="1" ht="13.5" customHeight="1">
      <c r="A41" s="629"/>
      <c r="B41" s="630"/>
      <c r="C41" s="630"/>
      <c r="D41" s="630"/>
      <c r="E41" s="630"/>
      <c r="F41" s="630"/>
      <c r="G41" s="630"/>
      <c r="H41" s="630"/>
      <c r="I41" s="630"/>
      <c r="J41" s="630"/>
      <c r="K41" s="630"/>
    </row>
    <row r="42" spans="1:12" s="614" customFormat="1" ht="13.5" customHeight="1">
      <c r="A42" s="631"/>
      <c r="B42" s="619"/>
      <c r="C42" s="612"/>
      <c r="D42" s="612"/>
      <c r="E42" s="612"/>
      <c r="F42" s="612"/>
      <c r="G42" s="612"/>
      <c r="H42" s="612"/>
      <c r="I42" s="612"/>
      <c r="J42" s="612"/>
      <c r="K42" s="612"/>
      <c r="L42" s="613"/>
    </row>
    <row r="43" spans="1:11" ht="3.75" customHeight="1">
      <c r="A43" s="632"/>
      <c r="B43" s="617"/>
      <c r="C43" s="616"/>
      <c r="D43" s="616"/>
      <c r="E43" s="616"/>
      <c r="F43" s="616"/>
      <c r="G43" s="616"/>
      <c r="H43" s="616"/>
      <c r="I43" s="616"/>
      <c r="J43" s="616"/>
      <c r="K43" s="617"/>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I43"/>
  <sheetViews>
    <sheetView showGridLines="0" zoomScalePageLayoutView="0" workbookViewId="0" topLeftCell="A1">
      <selection activeCell="E35" sqref="E35"/>
    </sheetView>
  </sheetViews>
  <sheetFormatPr defaultColWidth="8.00390625" defaultRowHeight="13.5"/>
  <cols>
    <col min="1" max="1" width="11.25390625" style="599" customWidth="1"/>
    <col min="2" max="2" width="10.75390625" style="599" customWidth="1"/>
    <col min="3" max="7" width="10.00390625" style="599" customWidth="1"/>
    <col min="8" max="9" width="11.75390625" style="599" customWidth="1"/>
    <col min="10" max="16384" width="8.00390625" style="599" customWidth="1"/>
  </cols>
  <sheetData>
    <row r="1" spans="1:9" ht="18.75" customHeight="1">
      <c r="A1" s="755" t="s">
        <v>459</v>
      </c>
      <c r="B1" s="755"/>
      <c r="C1" s="755"/>
      <c r="D1" s="755"/>
      <c r="E1" s="755"/>
      <c r="F1" s="755"/>
      <c r="G1" s="755"/>
      <c r="H1" s="755"/>
      <c r="I1" s="755"/>
    </row>
    <row r="2" ht="15" customHeight="1">
      <c r="I2" s="633" t="s">
        <v>460</v>
      </c>
    </row>
    <row r="3" spans="1:9" ht="12.75" thickBot="1">
      <c r="A3" s="600" t="s">
        <v>253</v>
      </c>
      <c r="I3" s="601" t="s">
        <v>461</v>
      </c>
    </row>
    <row r="4" spans="1:9" ht="16.5" customHeight="1">
      <c r="A4" s="634" t="s">
        <v>148</v>
      </c>
      <c r="B4" s="604" t="s">
        <v>462</v>
      </c>
      <c r="C4" s="604"/>
      <c r="D4" s="604"/>
      <c r="E4" s="635" t="s">
        <v>513</v>
      </c>
      <c r="F4" s="636"/>
      <c r="G4" s="636"/>
      <c r="H4" s="637" t="s">
        <v>514</v>
      </c>
      <c r="I4" s="637"/>
    </row>
    <row r="5" spans="1:9" ht="16.5" customHeight="1">
      <c r="A5" s="638" t="s">
        <v>449</v>
      </c>
      <c r="B5" s="639" t="s">
        <v>0</v>
      </c>
      <c r="C5" s="606" t="s">
        <v>463</v>
      </c>
      <c r="D5" s="606" t="s">
        <v>464</v>
      </c>
      <c r="E5" s="606" t="s">
        <v>465</v>
      </c>
      <c r="F5" s="606" t="s">
        <v>450</v>
      </c>
      <c r="G5" s="606" t="s">
        <v>451</v>
      </c>
      <c r="H5" s="640" t="s">
        <v>515</v>
      </c>
      <c r="I5" s="608" t="s">
        <v>466</v>
      </c>
    </row>
    <row r="6" spans="1:9" ht="3" customHeight="1">
      <c r="A6" s="641"/>
      <c r="B6" s="642"/>
      <c r="C6" s="642"/>
      <c r="D6" s="642"/>
      <c r="E6" s="642"/>
      <c r="F6" s="642"/>
      <c r="G6" s="642"/>
      <c r="H6" s="643"/>
      <c r="I6" s="643"/>
    </row>
    <row r="7" spans="1:9" ht="12.75" customHeight="1">
      <c r="A7" s="644" t="s">
        <v>516</v>
      </c>
      <c r="B7" s="616">
        <v>72326</v>
      </c>
      <c r="C7" s="616">
        <v>30739</v>
      </c>
      <c r="D7" s="616">
        <v>41587</v>
      </c>
      <c r="E7" s="616">
        <v>4972</v>
      </c>
      <c r="F7" s="616">
        <v>34513</v>
      </c>
      <c r="G7" s="616">
        <v>32841</v>
      </c>
      <c r="H7" s="645">
        <v>32444</v>
      </c>
      <c r="I7" s="645">
        <v>17375</v>
      </c>
    </row>
    <row r="8" spans="1:9" ht="12.75" customHeight="1">
      <c r="A8" s="646" t="s">
        <v>517</v>
      </c>
      <c r="B8" s="616">
        <v>61063</v>
      </c>
      <c r="C8" s="616">
        <v>27235</v>
      </c>
      <c r="D8" s="616">
        <v>33828</v>
      </c>
      <c r="E8" s="616">
        <v>3565</v>
      </c>
      <c r="F8" s="616">
        <v>24287</v>
      </c>
      <c r="G8" s="616">
        <v>33211</v>
      </c>
      <c r="H8" s="645">
        <v>27782</v>
      </c>
      <c r="I8" s="645">
        <v>15393</v>
      </c>
    </row>
    <row r="9" spans="1:9" ht="12.75" customHeight="1">
      <c r="A9" s="646" t="s">
        <v>518</v>
      </c>
      <c r="B9" s="621">
        <v>59374</v>
      </c>
      <c r="C9" s="621">
        <v>27058</v>
      </c>
      <c r="D9" s="621">
        <v>32316</v>
      </c>
      <c r="E9" s="621">
        <v>4370</v>
      </c>
      <c r="F9" s="621">
        <v>18229</v>
      </c>
      <c r="G9" s="621">
        <v>36775</v>
      </c>
      <c r="H9" s="647">
        <v>27673</v>
      </c>
      <c r="I9" s="645">
        <v>14895</v>
      </c>
    </row>
    <row r="10" spans="1:9" ht="12.75" customHeight="1">
      <c r="A10" s="646" t="s">
        <v>519</v>
      </c>
      <c r="B10" s="621">
        <v>53344</v>
      </c>
      <c r="C10" s="621">
        <v>25355</v>
      </c>
      <c r="D10" s="621">
        <v>27989</v>
      </c>
      <c r="E10" s="621">
        <v>3718</v>
      </c>
      <c r="F10" s="621">
        <v>14657</v>
      </c>
      <c r="G10" s="621">
        <v>34969</v>
      </c>
      <c r="H10" s="645">
        <v>26310</v>
      </c>
      <c r="I10" s="645">
        <v>14542</v>
      </c>
    </row>
    <row r="11" spans="1:9" s="614" customFormat="1" ht="12.75" customHeight="1">
      <c r="A11" s="648" t="s">
        <v>520</v>
      </c>
      <c r="B11" s="622">
        <v>33827</v>
      </c>
      <c r="C11" s="622">
        <v>16932</v>
      </c>
      <c r="D11" s="622">
        <v>16895</v>
      </c>
      <c r="E11" s="622">
        <v>1724</v>
      </c>
      <c r="F11" s="622">
        <v>9568</v>
      </c>
      <c r="G11" s="622">
        <v>22535</v>
      </c>
      <c r="H11" s="649">
        <v>20771</v>
      </c>
      <c r="I11" s="649">
        <v>11755</v>
      </c>
    </row>
    <row r="12" spans="1:9" s="614" customFormat="1" ht="4.5" customHeight="1">
      <c r="A12" s="650"/>
      <c r="B12" s="612"/>
      <c r="C12" s="612"/>
      <c r="D12" s="651">
        <f>B12-C12</f>
        <v>0</v>
      </c>
      <c r="E12" s="612"/>
      <c r="F12" s="612"/>
      <c r="G12" s="612"/>
      <c r="H12" s="649"/>
      <c r="I12" s="649"/>
    </row>
    <row r="13" spans="1:9" s="614" customFormat="1" ht="12.75" customHeight="1">
      <c r="A13" s="618" t="s">
        <v>192</v>
      </c>
      <c r="B13" s="612">
        <v>24956</v>
      </c>
      <c r="C13" s="612">
        <v>12550</v>
      </c>
      <c r="D13" s="612">
        <v>12406</v>
      </c>
      <c r="E13" s="612">
        <v>1307</v>
      </c>
      <c r="F13" s="612">
        <v>6964</v>
      </c>
      <c r="G13" s="612">
        <v>16685</v>
      </c>
      <c r="H13" s="649">
        <v>15242</v>
      </c>
      <c r="I13" s="649">
        <v>8669</v>
      </c>
    </row>
    <row r="14" spans="1:9" s="614" customFormat="1" ht="12.75" customHeight="1">
      <c r="A14" s="618" t="s">
        <v>191</v>
      </c>
      <c r="B14" s="612">
        <v>8871</v>
      </c>
      <c r="C14" s="612">
        <v>4382</v>
      </c>
      <c r="D14" s="612">
        <v>4489</v>
      </c>
      <c r="E14" s="612">
        <v>417</v>
      </c>
      <c r="F14" s="612">
        <v>2604</v>
      </c>
      <c r="G14" s="612">
        <v>5850</v>
      </c>
      <c r="H14" s="649">
        <v>5529</v>
      </c>
      <c r="I14" s="649">
        <v>3086</v>
      </c>
    </row>
    <row r="15" spans="1:9" ht="3.75" customHeight="1">
      <c r="A15" s="620"/>
      <c r="B15" s="616"/>
      <c r="C15" s="616"/>
      <c r="D15" s="652">
        <f>B15-C15</f>
        <v>0</v>
      </c>
      <c r="E15" s="616"/>
      <c r="F15" s="616"/>
      <c r="G15" s="616"/>
      <c r="H15" s="645"/>
      <c r="I15" s="645"/>
    </row>
    <row r="16" spans="1:9" ht="13.5" customHeight="1">
      <c r="A16" s="620" t="s">
        <v>190</v>
      </c>
      <c r="B16" s="616">
        <v>4823</v>
      </c>
      <c r="C16" s="616">
        <v>2465</v>
      </c>
      <c r="D16" s="616">
        <v>2358</v>
      </c>
      <c r="E16" s="616">
        <v>265</v>
      </c>
      <c r="F16" s="616">
        <v>1424</v>
      </c>
      <c r="G16" s="616">
        <v>3134</v>
      </c>
      <c r="H16" s="645">
        <v>2983</v>
      </c>
      <c r="I16" s="645">
        <v>1737</v>
      </c>
    </row>
    <row r="17" spans="1:9" ht="13.5" customHeight="1">
      <c r="A17" s="620" t="s">
        <v>189</v>
      </c>
      <c r="B17" s="616">
        <v>7476</v>
      </c>
      <c r="C17" s="616">
        <v>3737</v>
      </c>
      <c r="D17" s="616">
        <v>3739</v>
      </c>
      <c r="E17" s="616">
        <v>454</v>
      </c>
      <c r="F17" s="616">
        <v>2466</v>
      </c>
      <c r="G17" s="616">
        <v>4556</v>
      </c>
      <c r="H17" s="645">
        <v>4963</v>
      </c>
      <c r="I17" s="645">
        <v>2724</v>
      </c>
    </row>
    <row r="18" spans="1:9" ht="13.5" customHeight="1">
      <c r="A18" s="620" t="s">
        <v>188</v>
      </c>
      <c r="B18" s="616">
        <v>377</v>
      </c>
      <c r="C18" s="616">
        <v>180</v>
      </c>
      <c r="D18" s="616">
        <v>197</v>
      </c>
      <c r="E18" s="616">
        <v>9</v>
      </c>
      <c r="F18" s="616">
        <v>88</v>
      </c>
      <c r="G18" s="616">
        <v>280</v>
      </c>
      <c r="H18" s="645">
        <v>194</v>
      </c>
      <c r="I18" s="645">
        <v>112</v>
      </c>
    </row>
    <row r="19" spans="1:9" ht="13.5" customHeight="1">
      <c r="A19" s="620" t="s">
        <v>187</v>
      </c>
      <c r="B19" s="616">
        <v>1331</v>
      </c>
      <c r="C19" s="616">
        <v>648</v>
      </c>
      <c r="D19" s="616">
        <v>683</v>
      </c>
      <c r="E19" s="616">
        <v>67</v>
      </c>
      <c r="F19" s="616">
        <v>262</v>
      </c>
      <c r="G19" s="616">
        <v>1002</v>
      </c>
      <c r="H19" s="645">
        <v>715</v>
      </c>
      <c r="I19" s="645">
        <v>420</v>
      </c>
    </row>
    <row r="20" spans="1:9" ht="13.5" customHeight="1">
      <c r="A20" s="620" t="s">
        <v>186</v>
      </c>
      <c r="B20" s="616">
        <v>3751</v>
      </c>
      <c r="C20" s="616">
        <v>1850</v>
      </c>
      <c r="D20" s="616">
        <v>1901</v>
      </c>
      <c r="E20" s="616">
        <v>177</v>
      </c>
      <c r="F20" s="616">
        <v>809</v>
      </c>
      <c r="G20" s="616">
        <v>2765</v>
      </c>
      <c r="H20" s="645">
        <v>2015</v>
      </c>
      <c r="I20" s="645">
        <v>1173</v>
      </c>
    </row>
    <row r="21" spans="1:9" ht="13.5" customHeight="1">
      <c r="A21" s="620" t="s">
        <v>185</v>
      </c>
      <c r="B21" s="616">
        <v>1021</v>
      </c>
      <c r="C21" s="616">
        <v>531</v>
      </c>
      <c r="D21" s="616">
        <v>490</v>
      </c>
      <c r="E21" s="616">
        <v>42</v>
      </c>
      <c r="F21" s="616">
        <v>254</v>
      </c>
      <c r="G21" s="616">
        <v>725</v>
      </c>
      <c r="H21" s="645">
        <v>634</v>
      </c>
      <c r="I21" s="645">
        <v>388</v>
      </c>
    </row>
    <row r="22" spans="1:9" ht="13.5" customHeight="1">
      <c r="A22" s="620" t="s">
        <v>184</v>
      </c>
      <c r="B22" s="616">
        <v>1911</v>
      </c>
      <c r="C22" s="616">
        <v>939</v>
      </c>
      <c r="D22" s="616">
        <v>972</v>
      </c>
      <c r="E22" s="616">
        <v>79</v>
      </c>
      <c r="F22" s="616">
        <v>556</v>
      </c>
      <c r="G22" s="616">
        <v>1276</v>
      </c>
      <c r="H22" s="645">
        <v>1293</v>
      </c>
      <c r="I22" s="645">
        <v>695</v>
      </c>
    </row>
    <row r="23" spans="1:9" s="614" customFormat="1" ht="13.5" customHeight="1">
      <c r="A23" s="620" t="s">
        <v>454</v>
      </c>
      <c r="B23" s="616">
        <v>1333</v>
      </c>
      <c r="C23" s="616">
        <v>696</v>
      </c>
      <c r="D23" s="616">
        <v>637</v>
      </c>
      <c r="E23" s="616">
        <v>55</v>
      </c>
      <c r="F23" s="616">
        <v>403</v>
      </c>
      <c r="G23" s="616">
        <v>875</v>
      </c>
      <c r="H23" s="645">
        <v>916</v>
      </c>
      <c r="I23" s="645">
        <v>521</v>
      </c>
    </row>
    <row r="24" spans="1:9" ht="13.5" customHeight="1">
      <c r="A24" s="620" t="s">
        <v>182</v>
      </c>
      <c r="B24" s="616">
        <v>1934</v>
      </c>
      <c r="C24" s="616">
        <v>997</v>
      </c>
      <c r="D24" s="616">
        <v>937</v>
      </c>
      <c r="E24" s="616">
        <v>114</v>
      </c>
      <c r="F24" s="616">
        <v>441</v>
      </c>
      <c r="G24" s="616">
        <v>1379</v>
      </c>
      <c r="H24" s="645">
        <v>902</v>
      </c>
      <c r="I24" s="645">
        <v>542</v>
      </c>
    </row>
    <row r="25" spans="1:9" ht="13.5" customHeight="1">
      <c r="A25" s="620" t="s">
        <v>455</v>
      </c>
      <c r="B25" s="616">
        <v>999</v>
      </c>
      <c r="C25" s="616">
        <v>507</v>
      </c>
      <c r="D25" s="616">
        <v>492</v>
      </c>
      <c r="E25" s="616">
        <v>45</v>
      </c>
      <c r="F25" s="616">
        <v>261</v>
      </c>
      <c r="G25" s="616">
        <v>693</v>
      </c>
      <c r="H25" s="645">
        <v>627</v>
      </c>
      <c r="I25" s="645">
        <v>357</v>
      </c>
    </row>
    <row r="26" spans="1:9" s="614" customFormat="1" ht="13.5" customHeight="1">
      <c r="A26" s="618" t="s">
        <v>180</v>
      </c>
      <c r="B26" s="612">
        <v>285</v>
      </c>
      <c r="C26" s="612">
        <v>130</v>
      </c>
      <c r="D26" s="612">
        <v>155</v>
      </c>
      <c r="E26" s="612">
        <v>15</v>
      </c>
      <c r="F26" s="612">
        <v>64</v>
      </c>
      <c r="G26" s="612">
        <v>206</v>
      </c>
      <c r="H26" s="649">
        <v>143</v>
      </c>
      <c r="I26" s="649">
        <v>78</v>
      </c>
    </row>
    <row r="27" spans="1:9" ht="13.5" customHeight="1">
      <c r="A27" s="620" t="s">
        <v>456</v>
      </c>
      <c r="B27" s="616">
        <v>285</v>
      </c>
      <c r="C27" s="616">
        <v>130</v>
      </c>
      <c r="D27" s="616">
        <v>155</v>
      </c>
      <c r="E27" s="616">
        <v>15</v>
      </c>
      <c r="F27" s="616">
        <v>64</v>
      </c>
      <c r="G27" s="616">
        <v>206</v>
      </c>
      <c r="H27" s="645">
        <v>143</v>
      </c>
      <c r="I27" s="645">
        <v>78</v>
      </c>
    </row>
    <row r="28" spans="1:9" s="614" customFormat="1" ht="13.5" customHeight="1">
      <c r="A28" s="618" t="s">
        <v>178</v>
      </c>
      <c r="B28" s="612">
        <v>856</v>
      </c>
      <c r="C28" s="612">
        <v>450</v>
      </c>
      <c r="D28" s="612">
        <v>406</v>
      </c>
      <c r="E28" s="612">
        <v>33</v>
      </c>
      <c r="F28" s="612">
        <v>216</v>
      </c>
      <c r="G28" s="612">
        <v>607</v>
      </c>
      <c r="H28" s="649">
        <v>526</v>
      </c>
      <c r="I28" s="649">
        <v>309</v>
      </c>
    </row>
    <row r="29" spans="1:9" ht="13.5" customHeight="1">
      <c r="A29" s="620" t="s">
        <v>177</v>
      </c>
      <c r="B29" s="616">
        <v>162</v>
      </c>
      <c r="C29" s="616">
        <v>77</v>
      </c>
      <c r="D29" s="616">
        <v>85</v>
      </c>
      <c r="E29" s="616">
        <v>6</v>
      </c>
      <c r="F29" s="616">
        <v>41</v>
      </c>
      <c r="G29" s="616">
        <v>115</v>
      </c>
      <c r="H29" s="645">
        <v>98</v>
      </c>
      <c r="I29" s="645">
        <v>56</v>
      </c>
    </row>
    <row r="30" spans="1:9" ht="13.5" customHeight="1">
      <c r="A30" s="620" t="s">
        <v>176</v>
      </c>
      <c r="B30" s="616">
        <v>161</v>
      </c>
      <c r="C30" s="616">
        <v>79</v>
      </c>
      <c r="D30" s="616">
        <v>82</v>
      </c>
      <c r="E30" s="616">
        <v>10</v>
      </c>
      <c r="F30" s="616">
        <v>43</v>
      </c>
      <c r="G30" s="616">
        <v>108</v>
      </c>
      <c r="H30" s="645">
        <v>81</v>
      </c>
      <c r="I30" s="645">
        <v>48</v>
      </c>
    </row>
    <row r="31" spans="1:9" s="614" customFormat="1" ht="13.5" customHeight="1">
      <c r="A31" s="620" t="s">
        <v>233</v>
      </c>
      <c r="B31" s="616">
        <v>533</v>
      </c>
      <c r="C31" s="616">
        <v>294</v>
      </c>
      <c r="D31" s="616">
        <v>239</v>
      </c>
      <c r="E31" s="616">
        <v>17</v>
      </c>
      <c r="F31" s="616">
        <v>132</v>
      </c>
      <c r="G31" s="616">
        <v>384</v>
      </c>
      <c r="H31" s="645">
        <v>347</v>
      </c>
      <c r="I31" s="645">
        <v>205</v>
      </c>
    </row>
    <row r="32" spans="1:9" s="614" customFormat="1" ht="13.5" customHeight="1">
      <c r="A32" s="618" t="s">
        <v>174</v>
      </c>
      <c r="B32" s="612">
        <v>977</v>
      </c>
      <c r="C32" s="612">
        <v>498</v>
      </c>
      <c r="D32" s="612">
        <v>479</v>
      </c>
      <c r="E32" s="612">
        <v>60</v>
      </c>
      <c r="F32" s="612">
        <v>337</v>
      </c>
      <c r="G32" s="612">
        <v>580</v>
      </c>
      <c r="H32" s="649">
        <v>601</v>
      </c>
      <c r="I32" s="649">
        <v>340</v>
      </c>
    </row>
    <row r="33" spans="1:9" ht="13.5" customHeight="1">
      <c r="A33" s="620" t="s">
        <v>173</v>
      </c>
      <c r="B33" s="616">
        <v>977</v>
      </c>
      <c r="C33" s="616">
        <v>498</v>
      </c>
      <c r="D33" s="616">
        <v>479</v>
      </c>
      <c r="E33" s="616">
        <v>60</v>
      </c>
      <c r="F33" s="616">
        <v>337</v>
      </c>
      <c r="G33" s="616">
        <v>580</v>
      </c>
      <c r="H33" s="645">
        <v>601</v>
      </c>
      <c r="I33" s="645">
        <v>340</v>
      </c>
    </row>
    <row r="34" spans="1:9" s="614" customFormat="1" ht="13.5" customHeight="1">
      <c r="A34" s="618" t="s">
        <v>172</v>
      </c>
      <c r="B34" s="612">
        <v>838</v>
      </c>
      <c r="C34" s="612">
        <v>408</v>
      </c>
      <c r="D34" s="612">
        <v>430</v>
      </c>
      <c r="E34" s="612">
        <v>39</v>
      </c>
      <c r="F34" s="612">
        <v>111</v>
      </c>
      <c r="G34" s="612">
        <v>688</v>
      </c>
      <c r="H34" s="649">
        <v>305</v>
      </c>
      <c r="I34" s="649">
        <v>198</v>
      </c>
    </row>
    <row r="35" spans="1:9" ht="13.5" customHeight="1">
      <c r="A35" s="620" t="s">
        <v>171</v>
      </c>
      <c r="B35" s="616">
        <v>838</v>
      </c>
      <c r="C35" s="616">
        <v>408</v>
      </c>
      <c r="D35" s="616">
        <v>430</v>
      </c>
      <c r="E35" s="616">
        <v>39</v>
      </c>
      <c r="F35" s="616">
        <v>111</v>
      </c>
      <c r="G35" s="616">
        <v>688</v>
      </c>
      <c r="H35" s="645">
        <v>305</v>
      </c>
      <c r="I35" s="645">
        <v>198</v>
      </c>
    </row>
    <row r="36" spans="1:9" s="614" customFormat="1" ht="13.5" customHeight="1">
      <c r="A36" s="618" t="s">
        <v>170</v>
      </c>
      <c r="B36" s="612">
        <v>4525</v>
      </c>
      <c r="C36" s="612">
        <v>2195</v>
      </c>
      <c r="D36" s="612">
        <v>2330</v>
      </c>
      <c r="E36" s="612">
        <v>225</v>
      </c>
      <c r="F36" s="612">
        <v>1485</v>
      </c>
      <c r="G36" s="612">
        <v>2815</v>
      </c>
      <c r="H36" s="649">
        <v>2977</v>
      </c>
      <c r="I36" s="649">
        <v>1615</v>
      </c>
    </row>
    <row r="37" spans="1:9" ht="13.5" customHeight="1">
      <c r="A37" s="620" t="s">
        <v>169</v>
      </c>
      <c r="B37" s="616">
        <v>121</v>
      </c>
      <c r="C37" s="616">
        <v>62</v>
      </c>
      <c r="D37" s="616">
        <v>59</v>
      </c>
      <c r="E37" s="616">
        <v>2</v>
      </c>
      <c r="F37" s="616">
        <v>37</v>
      </c>
      <c r="G37" s="616">
        <v>82</v>
      </c>
      <c r="H37" s="645">
        <v>83</v>
      </c>
      <c r="I37" s="645">
        <v>47</v>
      </c>
    </row>
    <row r="38" spans="1:9" ht="13.5" customHeight="1">
      <c r="A38" s="620" t="s">
        <v>168</v>
      </c>
      <c r="B38" s="616">
        <v>498</v>
      </c>
      <c r="C38" s="616">
        <v>249</v>
      </c>
      <c r="D38" s="616">
        <v>249</v>
      </c>
      <c r="E38" s="616">
        <v>29</v>
      </c>
      <c r="F38" s="616">
        <v>152</v>
      </c>
      <c r="G38" s="616">
        <v>317</v>
      </c>
      <c r="H38" s="645">
        <v>295</v>
      </c>
      <c r="I38" s="645">
        <v>175</v>
      </c>
    </row>
    <row r="39" spans="1:9" ht="13.5" customHeight="1">
      <c r="A39" s="620" t="s">
        <v>167</v>
      </c>
      <c r="B39" s="616">
        <v>3906</v>
      </c>
      <c r="C39" s="616">
        <v>1884</v>
      </c>
      <c r="D39" s="616">
        <v>2022</v>
      </c>
      <c r="E39" s="616">
        <v>194</v>
      </c>
      <c r="F39" s="616">
        <v>1296</v>
      </c>
      <c r="G39" s="616">
        <v>2416</v>
      </c>
      <c r="H39" s="645">
        <v>2599</v>
      </c>
      <c r="I39" s="645">
        <v>1393</v>
      </c>
    </row>
    <row r="40" spans="1:9" s="614" customFormat="1" ht="13.5" customHeight="1">
      <c r="A40" s="618" t="s">
        <v>166</v>
      </c>
      <c r="B40" s="612">
        <v>1390</v>
      </c>
      <c r="C40" s="612">
        <v>701</v>
      </c>
      <c r="D40" s="612">
        <v>689</v>
      </c>
      <c r="E40" s="612">
        <v>45</v>
      </c>
      <c r="F40" s="612">
        <v>391</v>
      </c>
      <c r="G40" s="612">
        <v>954</v>
      </c>
      <c r="H40" s="649">
        <v>977</v>
      </c>
      <c r="I40" s="649">
        <v>546</v>
      </c>
    </row>
    <row r="41" spans="1:9" ht="13.5" customHeight="1" thickBot="1">
      <c r="A41" s="623" t="s">
        <v>457</v>
      </c>
      <c r="B41" s="625">
        <v>1390</v>
      </c>
      <c r="C41" s="625">
        <v>701</v>
      </c>
      <c r="D41" s="625">
        <v>689</v>
      </c>
      <c r="E41" s="625">
        <v>45</v>
      </c>
      <c r="F41" s="625">
        <v>391</v>
      </c>
      <c r="G41" s="625">
        <v>954</v>
      </c>
      <c r="H41" s="653">
        <v>977</v>
      </c>
      <c r="I41" s="653">
        <v>546</v>
      </c>
    </row>
    <row r="42" ht="12.75" customHeight="1">
      <c r="A42" s="600" t="s">
        <v>507</v>
      </c>
    </row>
    <row r="43" spans="1:8" ht="12" customHeight="1">
      <c r="A43" s="654" t="s">
        <v>467</v>
      </c>
      <c r="H43" s="600"/>
    </row>
  </sheetData>
  <sheetProtection/>
  <mergeCells count="1">
    <mergeCell ref="A1:I1"/>
  </mergeCells>
  <printOptions/>
  <pageMargins left="0.3937007874015748" right="0.3937007874015748" top="0.5905511811023623" bottom="0.1968503937007874" header="0.3937007874015748"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G41"/>
  <sheetViews>
    <sheetView showGridLines="0" zoomScalePageLayoutView="0" workbookViewId="0" topLeftCell="A1">
      <pane xSplit="1" ySplit="6" topLeftCell="B19" activePane="bottomRight" state="frozen"/>
      <selection pane="topLeft" activeCell="F28" sqref="F28"/>
      <selection pane="topRight" activeCell="F28" sqref="F28"/>
      <selection pane="bottomLeft" activeCell="F28" sqref="F28"/>
      <selection pane="bottomRight" activeCell="A10" sqref="A10"/>
    </sheetView>
  </sheetViews>
  <sheetFormatPr defaultColWidth="8.00390625" defaultRowHeight="13.5"/>
  <cols>
    <col min="1" max="1" width="11.25390625" style="269" customWidth="1"/>
    <col min="2" max="2" width="14.75390625" style="269" customWidth="1"/>
    <col min="3" max="7" width="14.25390625" style="269" customWidth="1"/>
    <col min="8" max="16384" width="8.00390625" style="269" customWidth="1"/>
  </cols>
  <sheetData>
    <row r="1" spans="1:7" ht="18.75" customHeight="1">
      <c r="A1" s="267" t="s">
        <v>568</v>
      </c>
      <c r="B1" s="268"/>
      <c r="C1" s="268"/>
      <c r="D1" s="268"/>
      <c r="E1" s="268"/>
      <c r="F1" s="268"/>
      <c r="G1" s="268"/>
    </row>
    <row r="2" spans="1:7" ht="11.25" customHeight="1">
      <c r="A2" s="267"/>
      <c r="B2" s="268"/>
      <c r="C2" s="268"/>
      <c r="D2" s="268"/>
      <c r="E2" s="268"/>
      <c r="F2" s="268"/>
      <c r="G2" s="268"/>
    </row>
    <row r="3" spans="1:7" ht="12.75" thickBot="1">
      <c r="A3" s="248" t="s">
        <v>225</v>
      </c>
      <c r="G3" s="265" t="s">
        <v>226</v>
      </c>
    </row>
    <row r="4" spans="1:7" s="248" customFormat="1" ht="20.25" customHeight="1">
      <c r="A4" s="270" t="s">
        <v>148</v>
      </c>
      <c r="B4" s="756" t="s">
        <v>227</v>
      </c>
      <c r="C4" s="756" t="s">
        <v>152</v>
      </c>
      <c r="D4" s="271" t="s">
        <v>151</v>
      </c>
      <c r="E4" s="272"/>
      <c r="F4" s="272"/>
      <c r="G4" s="272"/>
    </row>
    <row r="5" spans="1:7" s="248" customFormat="1" ht="21" customHeight="1">
      <c r="A5" s="273" t="s">
        <v>569</v>
      </c>
      <c r="B5" s="757"/>
      <c r="C5" s="757"/>
      <c r="D5" s="261" t="s">
        <v>0</v>
      </c>
      <c r="E5" s="261" t="s">
        <v>228</v>
      </c>
      <c r="F5" s="261" t="s">
        <v>229</v>
      </c>
      <c r="G5" s="261" t="s">
        <v>230</v>
      </c>
    </row>
    <row r="6" spans="1:7" s="248" customFormat="1" ht="9" customHeight="1">
      <c r="A6" s="274"/>
      <c r="B6" s="275"/>
      <c r="C6" s="275"/>
      <c r="D6" s="275"/>
      <c r="E6" s="275"/>
      <c r="F6" s="275"/>
      <c r="G6" s="275"/>
    </row>
    <row r="7" spans="1:7" ht="15" customHeight="1">
      <c r="A7" s="276" t="s">
        <v>526</v>
      </c>
      <c r="B7" s="277">
        <v>55400</v>
      </c>
      <c r="C7" s="277">
        <v>44200</v>
      </c>
      <c r="D7" s="277">
        <v>11200</v>
      </c>
      <c r="E7" s="277">
        <v>4440</v>
      </c>
      <c r="F7" s="277">
        <v>6710</v>
      </c>
      <c r="G7" s="277">
        <v>51</v>
      </c>
    </row>
    <row r="8" spans="1:7" ht="15" customHeight="1">
      <c r="A8" s="278" t="s">
        <v>570</v>
      </c>
      <c r="B8" s="279">
        <v>55000</v>
      </c>
      <c r="C8" s="279">
        <v>44000</v>
      </c>
      <c r="D8" s="279">
        <v>11000</v>
      </c>
      <c r="E8" s="279">
        <v>4420</v>
      </c>
      <c r="F8" s="279">
        <v>6490</v>
      </c>
      <c r="G8" s="279">
        <v>51</v>
      </c>
    </row>
    <row r="9" spans="1:7" ht="15" customHeight="1">
      <c r="A9" s="278" t="s">
        <v>571</v>
      </c>
      <c r="B9" s="698">
        <v>54700</v>
      </c>
      <c r="C9" s="698">
        <v>43900</v>
      </c>
      <c r="D9" s="698">
        <v>10800</v>
      </c>
      <c r="E9" s="698">
        <v>4430</v>
      </c>
      <c r="F9" s="698">
        <v>6270</v>
      </c>
      <c r="G9" s="698">
        <v>51</v>
      </c>
    </row>
    <row r="10" spans="1:7" ht="15" customHeight="1">
      <c r="A10" s="278" t="s">
        <v>572</v>
      </c>
      <c r="B10" s="698">
        <v>54500</v>
      </c>
      <c r="C10" s="698">
        <v>43800</v>
      </c>
      <c r="D10" s="698">
        <v>10700</v>
      </c>
      <c r="E10" s="698">
        <v>4430</v>
      </c>
      <c r="F10" s="698">
        <v>6270</v>
      </c>
      <c r="G10" s="698">
        <v>51</v>
      </c>
    </row>
    <row r="11" spans="1:7" s="282" customFormat="1" ht="15" customHeight="1">
      <c r="A11" s="281" t="s">
        <v>527</v>
      </c>
      <c r="B11" s="280">
        <v>54200</v>
      </c>
      <c r="C11" s="280">
        <v>43700</v>
      </c>
      <c r="D11" s="280">
        <v>10500</v>
      </c>
      <c r="E11" s="725" t="s">
        <v>232</v>
      </c>
      <c r="F11" s="725" t="s">
        <v>232</v>
      </c>
      <c r="G11" s="725" t="s">
        <v>232</v>
      </c>
    </row>
    <row r="12" spans="1:7" ht="6.75" customHeight="1">
      <c r="A12" s="283" t="s">
        <v>231</v>
      </c>
      <c r="B12" s="277"/>
      <c r="C12" s="277"/>
      <c r="D12" s="277"/>
      <c r="E12" s="277"/>
      <c r="F12" s="277"/>
      <c r="G12" s="277"/>
    </row>
    <row r="13" spans="1:7" ht="15" customHeight="1">
      <c r="A13" s="246" t="s">
        <v>190</v>
      </c>
      <c r="B13" s="277">
        <v>10900</v>
      </c>
      <c r="C13" s="277">
        <v>10200</v>
      </c>
      <c r="D13" s="277">
        <v>711</v>
      </c>
      <c r="E13" s="696" t="s">
        <v>232</v>
      </c>
      <c r="F13" s="696" t="s">
        <v>232</v>
      </c>
      <c r="G13" s="696" t="s">
        <v>232</v>
      </c>
    </row>
    <row r="14" spans="1:7" ht="15" customHeight="1">
      <c r="A14" s="246" t="s">
        <v>189</v>
      </c>
      <c r="B14" s="277">
        <v>7020</v>
      </c>
      <c r="C14" s="277">
        <v>4130</v>
      </c>
      <c r="D14" s="277">
        <v>2890</v>
      </c>
      <c r="E14" s="696" t="s">
        <v>232</v>
      </c>
      <c r="F14" s="696" t="s">
        <v>232</v>
      </c>
      <c r="G14" s="696" t="s">
        <v>232</v>
      </c>
    </row>
    <row r="15" spans="1:7" ht="15" customHeight="1">
      <c r="A15" s="246" t="s">
        <v>188</v>
      </c>
      <c r="B15" s="277">
        <v>1400</v>
      </c>
      <c r="C15" s="277">
        <v>1350</v>
      </c>
      <c r="D15" s="277">
        <v>46</v>
      </c>
      <c r="E15" s="696" t="s">
        <v>232</v>
      </c>
      <c r="F15" s="696" t="s">
        <v>232</v>
      </c>
      <c r="G15" s="696" t="s">
        <v>232</v>
      </c>
    </row>
    <row r="16" spans="1:7" ht="15" customHeight="1">
      <c r="A16" s="246" t="s">
        <v>187</v>
      </c>
      <c r="B16" s="277">
        <v>1560</v>
      </c>
      <c r="C16" s="277">
        <v>1050</v>
      </c>
      <c r="D16" s="277">
        <v>503</v>
      </c>
      <c r="E16" s="696" t="s">
        <v>232</v>
      </c>
      <c r="F16" s="696" t="s">
        <v>232</v>
      </c>
      <c r="G16" s="696" t="s">
        <v>232</v>
      </c>
    </row>
    <row r="17" spans="1:7" ht="15" customHeight="1">
      <c r="A17" s="246" t="s">
        <v>186</v>
      </c>
      <c r="B17" s="277">
        <v>3830</v>
      </c>
      <c r="C17" s="277">
        <v>2850</v>
      </c>
      <c r="D17" s="277">
        <v>984</v>
      </c>
      <c r="E17" s="696" t="s">
        <v>232</v>
      </c>
      <c r="F17" s="696" t="s">
        <v>232</v>
      </c>
      <c r="G17" s="696" t="s">
        <v>232</v>
      </c>
    </row>
    <row r="18" spans="1:7" ht="15" customHeight="1">
      <c r="A18" s="246" t="s">
        <v>185</v>
      </c>
      <c r="B18" s="277">
        <v>3170</v>
      </c>
      <c r="C18" s="277">
        <v>2640</v>
      </c>
      <c r="D18" s="277">
        <v>535</v>
      </c>
      <c r="E18" s="696" t="s">
        <v>232</v>
      </c>
      <c r="F18" s="696" t="s">
        <v>232</v>
      </c>
      <c r="G18" s="696" t="s">
        <v>232</v>
      </c>
    </row>
    <row r="19" spans="1:7" ht="15" customHeight="1">
      <c r="A19" s="246" t="s">
        <v>184</v>
      </c>
      <c r="B19" s="277">
        <v>2500</v>
      </c>
      <c r="C19" s="277">
        <v>1410</v>
      </c>
      <c r="D19" s="277">
        <v>1080</v>
      </c>
      <c r="E19" s="696" t="s">
        <v>232</v>
      </c>
      <c r="F19" s="696" t="s">
        <v>232</v>
      </c>
      <c r="G19" s="696" t="s">
        <v>232</v>
      </c>
    </row>
    <row r="20" spans="1:7" ht="15" customHeight="1">
      <c r="A20" s="246" t="s">
        <v>183</v>
      </c>
      <c r="B20" s="277">
        <v>3710</v>
      </c>
      <c r="C20" s="277">
        <v>3250</v>
      </c>
      <c r="D20" s="277">
        <v>455</v>
      </c>
      <c r="E20" s="696" t="s">
        <v>232</v>
      </c>
      <c r="F20" s="696" t="s">
        <v>232</v>
      </c>
      <c r="G20" s="696" t="s">
        <v>232</v>
      </c>
    </row>
    <row r="21" spans="1:7" ht="15" customHeight="1">
      <c r="A21" s="246" t="s">
        <v>182</v>
      </c>
      <c r="B21" s="277">
        <v>2370</v>
      </c>
      <c r="C21" s="277">
        <v>1510</v>
      </c>
      <c r="D21" s="277">
        <v>862</v>
      </c>
      <c r="E21" s="696" t="s">
        <v>232</v>
      </c>
      <c r="F21" s="696" t="s">
        <v>232</v>
      </c>
      <c r="G21" s="696" t="s">
        <v>232</v>
      </c>
    </row>
    <row r="22" spans="1:7" ht="15" customHeight="1">
      <c r="A22" s="246" t="s">
        <v>181</v>
      </c>
      <c r="B22" s="277">
        <v>3250</v>
      </c>
      <c r="C22" s="277">
        <v>3060</v>
      </c>
      <c r="D22" s="277">
        <v>187</v>
      </c>
      <c r="E22" s="696" t="s">
        <v>232</v>
      </c>
      <c r="F22" s="696" t="s">
        <v>232</v>
      </c>
      <c r="G22" s="696" t="s">
        <v>232</v>
      </c>
    </row>
    <row r="23" spans="1:7" ht="6.75" customHeight="1">
      <c r="A23" s="246"/>
      <c r="B23" s="277"/>
      <c r="C23" s="277"/>
      <c r="D23" s="277"/>
      <c r="E23" s="696"/>
      <c r="F23" s="696"/>
      <c r="G23" s="696"/>
    </row>
    <row r="24" spans="1:7" ht="15" customHeight="1">
      <c r="A24" s="246" t="s">
        <v>179</v>
      </c>
      <c r="B24" s="277">
        <v>903</v>
      </c>
      <c r="C24" s="277">
        <v>835</v>
      </c>
      <c r="D24" s="277">
        <v>68</v>
      </c>
      <c r="E24" s="696" t="s">
        <v>232</v>
      </c>
      <c r="F24" s="696" t="s">
        <v>232</v>
      </c>
      <c r="G24" s="696" t="s">
        <v>232</v>
      </c>
    </row>
    <row r="25" spans="1:7" ht="6.75" customHeight="1">
      <c r="A25" s="246"/>
      <c r="B25" s="277"/>
      <c r="C25" s="277"/>
      <c r="D25" s="277"/>
      <c r="E25" s="696"/>
      <c r="F25" s="696"/>
      <c r="G25" s="696"/>
    </row>
    <row r="26" spans="1:7" ht="15" customHeight="1">
      <c r="A26" s="246" t="s">
        <v>177</v>
      </c>
      <c r="B26" s="277">
        <v>313</v>
      </c>
      <c r="C26" s="277">
        <v>264</v>
      </c>
      <c r="D26" s="277">
        <v>48</v>
      </c>
      <c r="E26" s="696" t="s">
        <v>232</v>
      </c>
      <c r="F26" s="696" t="s">
        <v>232</v>
      </c>
      <c r="G26" s="696" t="s">
        <v>232</v>
      </c>
    </row>
    <row r="27" spans="1:7" ht="15" customHeight="1">
      <c r="A27" s="246" t="s">
        <v>176</v>
      </c>
      <c r="B27" s="277">
        <v>491</v>
      </c>
      <c r="C27" s="277">
        <v>468</v>
      </c>
      <c r="D27" s="277">
        <v>23</v>
      </c>
      <c r="E27" s="696" t="s">
        <v>232</v>
      </c>
      <c r="F27" s="696" t="s">
        <v>232</v>
      </c>
      <c r="G27" s="696" t="s">
        <v>232</v>
      </c>
    </row>
    <row r="28" spans="1:7" ht="15" customHeight="1">
      <c r="A28" s="246" t="s">
        <v>233</v>
      </c>
      <c r="B28" s="277">
        <v>2050</v>
      </c>
      <c r="C28" s="277">
        <v>1930</v>
      </c>
      <c r="D28" s="277">
        <v>126</v>
      </c>
      <c r="E28" s="696" t="s">
        <v>232</v>
      </c>
      <c r="F28" s="696" t="s">
        <v>232</v>
      </c>
      <c r="G28" s="696" t="s">
        <v>232</v>
      </c>
    </row>
    <row r="29" spans="1:7" ht="6.75" customHeight="1">
      <c r="A29" s="246"/>
      <c r="B29" s="277"/>
      <c r="C29" s="277"/>
      <c r="D29" s="277"/>
      <c r="E29" s="696"/>
      <c r="F29" s="696"/>
      <c r="G29" s="696"/>
    </row>
    <row r="30" spans="1:7" ht="15" customHeight="1">
      <c r="A30" s="246" t="s">
        <v>173</v>
      </c>
      <c r="B30" s="277">
        <v>967</v>
      </c>
      <c r="C30" s="277">
        <v>610</v>
      </c>
      <c r="D30" s="277">
        <v>357</v>
      </c>
      <c r="E30" s="696" t="s">
        <v>232</v>
      </c>
      <c r="F30" s="696" t="s">
        <v>232</v>
      </c>
      <c r="G30" s="696" t="s">
        <v>232</v>
      </c>
    </row>
    <row r="31" spans="1:7" ht="6.75" customHeight="1">
      <c r="A31" s="246"/>
      <c r="B31" s="277"/>
      <c r="C31" s="277"/>
      <c r="D31" s="277"/>
      <c r="E31" s="696"/>
      <c r="F31" s="696"/>
      <c r="G31" s="696"/>
    </row>
    <row r="32" spans="1:7" ht="15" customHeight="1">
      <c r="A32" s="246" t="s">
        <v>171</v>
      </c>
      <c r="B32" s="277">
        <v>773</v>
      </c>
      <c r="C32" s="277">
        <v>693</v>
      </c>
      <c r="D32" s="277">
        <v>80</v>
      </c>
      <c r="E32" s="696" t="s">
        <v>232</v>
      </c>
      <c r="F32" s="696" t="s">
        <v>232</v>
      </c>
      <c r="G32" s="696" t="s">
        <v>232</v>
      </c>
    </row>
    <row r="33" spans="1:7" ht="6.75" customHeight="1">
      <c r="A33" s="246"/>
      <c r="B33" s="277"/>
      <c r="C33" s="277"/>
      <c r="D33" s="277"/>
      <c r="E33" s="696"/>
      <c r="F33" s="696"/>
      <c r="G33" s="696"/>
    </row>
    <row r="34" spans="1:7" ht="15" customHeight="1">
      <c r="A34" s="246" t="s">
        <v>169</v>
      </c>
      <c r="B34" s="277">
        <v>316</v>
      </c>
      <c r="C34" s="277">
        <v>281</v>
      </c>
      <c r="D34" s="277">
        <v>35</v>
      </c>
      <c r="E34" s="696" t="s">
        <v>232</v>
      </c>
      <c r="F34" s="696" t="s">
        <v>232</v>
      </c>
      <c r="G34" s="696" t="s">
        <v>232</v>
      </c>
    </row>
    <row r="35" spans="1:7" ht="15" customHeight="1">
      <c r="A35" s="246" t="s">
        <v>168</v>
      </c>
      <c r="B35" s="277">
        <v>1090</v>
      </c>
      <c r="C35" s="277">
        <v>1020</v>
      </c>
      <c r="D35" s="277">
        <v>67</v>
      </c>
      <c r="E35" s="696" t="s">
        <v>232</v>
      </c>
      <c r="F35" s="696" t="s">
        <v>232</v>
      </c>
      <c r="G35" s="696" t="s">
        <v>232</v>
      </c>
    </row>
    <row r="36" spans="1:7" ht="15" customHeight="1">
      <c r="A36" s="246" t="s">
        <v>167</v>
      </c>
      <c r="B36" s="277">
        <v>5950</v>
      </c>
      <c r="C36" s="277">
        <v>5700</v>
      </c>
      <c r="D36" s="277">
        <v>253</v>
      </c>
      <c r="E36" s="696" t="s">
        <v>232</v>
      </c>
      <c r="F36" s="696" t="s">
        <v>232</v>
      </c>
      <c r="G36" s="696" t="s">
        <v>232</v>
      </c>
    </row>
    <row r="37" spans="1:7" ht="6.75" customHeight="1">
      <c r="A37" s="246"/>
      <c r="B37" s="277"/>
      <c r="C37" s="277"/>
      <c r="D37" s="277"/>
      <c r="E37" s="696"/>
      <c r="F37" s="696"/>
      <c r="G37" s="696"/>
    </row>
    <row r="38" spans="1:7" ht="15" customHeight="1" thickBot="1">
      <c r="A38" s="239" t="s">
        <v>165</v>
      </c>
      <c r="B38" s="284">
        <v>1650</v>
      </c>
      <c r="C38" s="285">
        <v>428</v>
      </c>
      <c r="D38" s="285">
        <v>1220</v>
      </c>
      <c r="E38" s="697" t="s">
        <v>232</v>
      </c>
      <c r="F38" s="697" t="s">
        <v>232</v>
      </c>
      <c r="G38" s="697" t="s">
        <v>232</v>
      </c>
    </row>
    <row r="39" ht="12.75" customHeight="1">
      <c r="A39" s="248" t="s">
        <v>655</v>
      </c>
    </row>
    <row r="41" spans="2:7" ht="12">
      <c r="B41" s="286"/>
      <c r="C41" s="286"/>
      <c r="D41" s="286"/>
      <c r="E41" s="286"/>
      <c r="F41" s="286"/>
      <c r="G41" s="286"/>
    </row>
  </sheetData>
  <sheetProtection/>
  <mergeCells count="2">
    <mergeCell ref="B4:B5"/>
    <mergeCell ref="C4:C5"/>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M37"/>
  <sheetViews>
    <sheetView showGridLines="0" zoomScalePageLayoutView="0" workbookViewId="0" topLeftCell="A1">
      <selection activeCell="F23" sqref="F23"/>
    </sheetView>
  </sheetViews>
  <sheetFormatPr defaultColWidth="8.00390625" defaultRowHeight="13.5"/>
  <cols>
    <col min="1" max="1" width="10.00390625" style="289" customWidth="1"/>
    <col min="2" max="3" width="7.25390625" style="289" customWidth="1"/>
    <col min="4" max="4" width="8.125" style="289" customWidth="1"/>
    <col min="5" max="13" width="7.25390625" style="289" customWidth="1"/>
    <col min="14" max="14" width="7.375" style="289" customWidth="1"/>
    <col min="15" max="15" width="7.25390625" style="289" customWidth="1"/>
    <col min="16" max="16" width="7.125" style="289" customWidth="1"/>
    <col min="17" max="17" width="7.50390625" style="289" customWidth="1"/>
    <col min="18" max="24" width="7.125" style="289" customWidth="1"/>
    <col min="25" max="25" width="7.00390625" style="289" customWidth="1"/>
    <col min="26" max="26" width="6.00390625" style="289" customWidth="1"/>
    <col min="27" max="16384" width="8.00390625" style="289" customWidth="1"/>
  </cols>
  <sheetData>
    <row r="1" spans="1:13" ht="18.75" customHeight="1">
      <c r="A1" s="287" t="s">
        <v>573</v>
      </c>
      <c r="B1" s="288"/>
      <c r="C1" s="288"/>
      <c r="D1" s="288"/>
      <c r="E1" s="288"/>
      <c r="F1" s="288"/>
      <c r="G1" s="288"/>
      <c r="H1" s="288"/>
      <c r="I1" s="288"/>
      <c r="J1" s="288"/>
      <c r="K1" s="288"/>
      <c r="L1" s="288"/>
      <c r="M1" s="288"/>
    </row>
    <row r="2" spans="1:13" ht="11.25" customHeight="1">
      <c r="A2" s="287"/>
      <c r="B2" s="288"/>
      <c r="C2" s="288"/>
      <c r="D2" s="288"/>
      <c r="E2" s="288"/>
      <c r="F2" s="288"/>
      <c r="G2" s="288"/>
      <c r="H2" s="288"/>
      <c r="I2" s="288"/>
      <c r="J2" s="288"/>
      <c r="K2" s="288"/>
      <c r="L2" s="288"/>
      <c r="M2" s="288"/>
    </row>
    <row r="3" ht="12.75" thickBot="1">
      <c r="A3" s="290"/>
    </row>
    <row r="4" spans="1:13" ht="15" customHeight="1">
      <c r="A4" s="758" t="s">
        <v>670</v>
      </c>
      <c r="B4" s="291" t="s">
        <v>234</v>
      </c>
      <c r="C4" s="292"/>
      <c r="D4" s="291"/>
      <c r="E4" s="292" t="s">
        <v>235</v>
      </c>
      <c r="F4" s="292"/>
      <c r="G4" s="291"/>
      <c r="H4" s="292" t="s">
        <v>236</v>
      </c>
      <c r="I4" s="292"/>
      <c r="J4" s="291"/>
      <c r="K4" s="292" t="s">
        <v>237</v>
      </c>
      <c r="L4" s="292"/>
      <c r="M4" s="292"/>
    </row>
    <row r="5" spans="1:13" ht="40.5" customHeight="1">
      <c r="A5" s="759"/>
      <c r="B5" s="293" t="s">
        <v>238</v>
      </c>
      <c r="C5" s="293" t="s">
        <v>239</v>
      </c>
      <c r="D5" s="294" t="s">
        <v>240</v>
      </c>
      <c r="E5" s="293" t="s">
        <v>238</v>
      </c>
      <c r="F5" s="293" t="s">
        <v>239</v>
      </c>
      <c r="G5" s="294" t="s">
        <v>240</v>
      </c>
      <c r="H5" s="293" t="s">
        <v>238</v>
      </c>
      <c r="I5" s="293" t="s">
        <v>239</v>
      </c>
      <c r="J5" s="294" t="s">
        <v>240</v>
      </c>
      <c r="K5" s="293" t="s">
        <v>238</v>
      </c>
      <c r="L5" s="293" t="s">
        <v>239</v>
      </c>
      <c r="M5" s="295" t="s">
        <v>240</v>
      </c>
    </row>
    <row r="6" spans="1:13" ht="9" customHeight="1">
      <c r="A6" s="296"/>
      <c r="B6" s="297" t="s">
        <v>241</v>
      </c>
      <c r="C6" s="297" t="s">
        <v>137</v>
      </c>
      <c r="D6" s="297" t="s">
        <v>242</v>
      </c>
      <c r="E6" s="297" t="s">
        <v>241</v>
      </c>
      <c r="F6" s="297" t="s">
        <v>137</v>
      </c>
      <c r="G6" s="297" t="s">
        <v>242</v>
      </c>
      <c r="H6" s="297" t="s">
        <v>241</v>
      </c>
      <c r="I6" s="297" t="s">
        <v>137</v>
      </c>
      <c r="J6" s="297" t="s">
        <v>242</v>
      </c>
      <c r="K6" s="297" t="s">
        <v>241</v>
      </c>
      <c r="L6" s="297" t="s">
        <v>137</v>
      </c>
      <c r="M6" s="297" t="s">
        <v>242</v>
      </c>
    </row>
    <row r="7" spans="1:13" s="301" customFormat="1" ht="17.25" customHeight="1">
      <c r="A7" s="298" t="s">
        <v>526</v>
      </c>
      <c r="B7" s="299">
        <v>28100</v>
      </c>
      <c r="C7" s="299">
        <v>504</v>
      </c>
      <c r="D7" s="299">
        <v>141600</v>
      </c>
      <c r="E7" s="299">
        <v>11500</v>
      </c>
      <c r="F7" s="299">
        <v>457</v>
      </c>
      <c r="G7" s="299">
        <v>52600</v>
      </c>
      <c r="H7" s="299">
        <v>9620</v>
      </c>
      <c r="I7" s="299">
        <v>432</v>
      </c>
      <c r="J7" s="299">
        <v>41600</v>
      </c>
      <c r="K7" s="300">
        <v>7970</v>
      </c>
      <c r="L7" s="300">
        <v>228</v>
      </c>
      <c r="M7" s="300">
        <v>18200</v>
      </c>
    </row>
    <row r="8" spans="1:13" s="301" customFormat="1" ht="17.25" customHeight="1">
      <c r="A8" s="302" t="s">
        <v>574</v>
      </c>
      <c r="B8" s="303">
        <v>26900</v>
      </c>
      <c r="C8" s="300">
        <v>517</v>
      </c>
      <c r="D8" s="300">
        <v>139100</v>
      </c>
      <c r="E8" s="304">
        <v>11500</v>
      </c>
      <c r="F8" s="304">
        <v>500</v>
      </c>
      <c r="G8" s="304">
        <v>57500</v>
      </c>
      <c r="H8" s="304">
        <v>9710</v>
      </c>
      <c r="I8" s="304">
        <v>475</v>
      </c>
      <c r="J8" s="304">
        <v>46100</v>
      </c>
      <c r="K8" s="304">
        <v>9000</v>
      </c>
      <c r="L8" s="304">
        <v>253</v>
      </c>
      <c r="M8" s="304">
        <v>22800</v>
      </c>
    </row>
    <row r="9" spans="1:13" s="301" customFormat="1" ht="17.25" customHeight="1">
      <c r="A9" s="302" t="s">
        <v>575</v>
      </c>
      <c r="B9" s="300">
        <v>26900</v>
      </c>
      <c r="C9" s="300">
        <v>527</v>
      </c>
      <c r="D9" s="300">
        <v>141800</v>
      </c>
      <c r="E9" s="304">
        <v>11200</v>
      </c>
      <c r="F9" s="304">
        <v>352</v>
      </c>
      <c r="G9" s="304">
        <v>39400</v>
      </c>
      <c r="H9" s="304">
        <v>9810</v>
      </c>
      <c r="I9" s="304">
        <v>323</v>
      </c>
      <c r="J9" s="304">
        <v>31700</v>
      </c>
      <c r="K9" s="304">
        <v>8840</v>
      </c>
      <c r="L9" s="304">
        <v>238</v>
      </c>
      <c r="M9" s="304">
        <v>21000</v>
      </c>
    </row>
    <row r="10" spans="1:13" s="301" customFormat="1" ht="17.25" customHeight="1">
      <c r="A10" s="302" t="s">
        <v>576</v>
      </c>
      <c r="B10" s="303">
        <v>27800</v>
      </c>
      <c r="C10" s="300">
        <v>493</v>
      </c>
      <c r="D10" s="300">
        <v>137100</v>
      </c>
      <c r="E10" s="304">
        <v>10900</v>
      </c>
      <c r="F10" s="304">
        <v>258</v>
      </c>
      <c r="G10" s="304">
        <v>28100</v>
      </c>
      <c r="H10" s="304">
        <v>9970</v>
      </c>
      <c r="I10" s="304">
        <v>268</v>
      </c>
      <c r="J10" s="304">
        <v>26700</v>
      </c>
      <c r="K10" s="304">
        <v>7620</v>
      </c>
      <c r="L10" s="304">
        <v>238</v>
      </c>
      <c r="M10" s="304">
        <v>18100</v>
      </c>
    </row>
    <row r="11" spans="1:13" s="306" customFormat="1" ht="17.25" customHeight="1" thickBot="1">
      <c r="A11" s="726" t="s">
        <v>527</v>
      </c>
      <c r="B11" s="305">
        <v>26600</v>
      </c>
      <c r="C11" s="305">
        <v>531</v>
      </c>
      <c r="D11" s="305">
        <v>141200</v>
      </c>
      <c r="E11" s="305">
        <v>11100</v>
      </c>
      <c r="F11" s="305">
        <v>278</v>
      </c>
      <c r="G11" s="305">
        <v>30900</v>
      </c>
      <c r="H11" s="305">
        <v>9930</v>
      </c>
      <c r="I11" s="305">
        <v>335</v>
      </c>
      <c r="J11" s="305">
        <v>33300</v>
      </c>
      <c r="K11" s="305">
        <v>8390</v>
      </c>
      <c r="L11" s="305">
        <v>229</v>
      </c>
      <c r="M11" s="305">
        <v>19200</v>
      </c>
    </row>
    <row r="12" spans="1:13" s="269" customFormat="1" ht="13.5" customHeight="1">
      <c r="A12" s="307" t="s">
        <v>243</v>
      </c>
      <c r="B12" s="289"/>
      <c r="C12" s="289"/>
      <c r="D12" s="289"/>
      <c r="E12" s="289"/>
      <c r="F12" s="289"/>
      <c r="G12" s="289"/>
      <c r="H12" s="289"/>
      <c r="I12" s="289"/>
      <c r="J12" s="289"/>
      <c r="K12" s="289"/>
      <c r="L12" s="289"/>
      <c r="M12" s="289"/>
    </row>
    <row r="13" spans="1:13" s="269" customFormat="1" ht="17.25" customHeight="1">
      <c r="A13" s="289"/>
      <c r="B13" s="289"/>
      <c r="C13" s="289"/>
      <c r="D13" s="289"/>
      <c r="E13" s="289"/>
      <c r="F13" s="289"/>
      <c r="G13" s="289"/>
      <c r="H13" s="289"/>
      <c r="I13" s="289"/>
      <c r="J13" s="289"/>
      <c r="K13" s="289"/>
      <c r="L13" s="289"/>
      <c r="M13" s="289"/>
    </row>
    <row r="14" spans="1:13" s="269" customFormat="1" ht="17.25" customHeight="1">
      <c r="A14" s="289"/>
      <c r="B14" s="308"/>
      <c r="C14" s="308"/>
      <c r="D14" s="308"/>
      <c r="E14" s="308"/>
      <c r="F14" s="308"/>
      <c r="G14" s="308"/>
      <c r="H14" s="308"/>
      <c r="I14" s="308"/>
      <c r="J14" s="308"/>
      <c r="K14" s="308"/>
      <c r="L14" s="308"/>
      <c r="M14" s="308"/>
    </row>
    <row r="15" spans="1:13" s="269" customFormat="1" ht="17.25" customHeight="1">
      <c r="A15" s="289"/>
      <c r="B15" s="289"/>
      <c r="C15" s="289"/>
      <c r="D15" s="289"/>
      <c r="E15" s="289"/>
      <c r="F15" s="289"/>
      <c r="G15" s="289"/>
      <c r="H15" s="289"/>
      <c r="I15" s="289"/>
      <c r="J15" s="289"/>
      <c r="K15" s="289"/>
      <c r="L15" s="289"/>
      <c r="M15" s="289"/>
    </row>
    <row r="16" spans="1:13" s="269" customFormat="1" ht="17.25" customHeight="1">
      <c r="A16" s="289"/>
      <c r="B16" s="289"/>
      <c r="C16" s="289"/>
      <c r="D16" s="289"/>
      <c r="E16" s="289"/>
      <c r="F16" s="289"/>
      <c r="G16" s="289"/>
      <c r="H16" s="289"/>
      <c r="I16" s="289"/>
      <c r="J16" s="289"/>
      <c r="K16" s="289"/>
      <c r="L16" s="289"/>
      <c r="M16" s="289"/>
    </row>
    <row r="17" spans="1:13" s="269" customFormat="1" ht="17.25" customHeight="1">
      <c r="A17" s="289"/>
      <c r="B17" s="289"/>
      <c r="C17" s="289"/>
      <c r="D17" s="289"/>
      <c r="E17" s="289"/>
      <c r="F17" s="289"/>
      <c r="G17" s="289"/>
      <c r="H17" s="289"/>
      <c r="I17" s="289"/>
      <c r="J17" s="289"/>
      <c r="K17" s="289"/>
      <c r="L17" s="289"/>
      <c r="M17" s="289"/>
    </row>
    <row r="18" spans="1:13" s="269" customFormat="1" ht="17.25" customHeight="1">
      <c r="A18" s="289"/>
      <c r="B18" s="289"/>
      <c r="C18" s="289"/>
      <c r="D18" s="289"/>
      <c r="E18" s="289"/>
      <c r="F18" s="289"/>
      <c r="G18" s="289"/>
      <c r="H18" s="289"/>
      <c r="I18" s="289"/>
      <c r="J18" s="289"/>
      <c r="K18" s="289"/>
      <c r="L18" s="289"/>
      <c r="M18" s="289"/>
    </row>
    <row r="19" spans="1:13" s="269" customFormat="1" ht="17.25" customHeight="1">
      <c r="A19" s="289"/>
      <c r="B19" s="289"/>
      <c r="C19" s="289"/>
      <c r="D19" s="289"/>
      <c r="E19" s="289"/>
      <c r="F19" s="289"/>
      <c r="G19" s="289"/>
      <c r="H19" s="289"/>
      <c r="I19" s="289"/>
      <c r="J19" s="289"/>
      <c r="K19" s="289"/>
      <c r="L19" s="289"/>
      <c r="M19" s="289"/>
    </row>
    <row r="20" spans="1:13" s="269" customFormat="1" ht="17.25" customHeight="1">
      <c r="A20" s="289"/>
      <c r="B20" s="289"/>
      <c r="C20" s="289"/>
      <c r="D20" s="289"/>
      <c r="E20" s="289"/>
      <c r="F20" s="289"/>
      <c r="G20" s="289"/>
      <c r="H20" s="289"/>
      <c r="I20" s="289"/>
      <c r="J20" s="289"/>
      <c r="K20" s="289"/>
      <c r="L20" s="289"/>
      <c r="M20" s="289"/>
    </row>
    <row r="21" spans="1:13" s="269" customFormat="1" ht="17.25" customHeight="1">
      <c r="A21" s="289"/>
      <c r="B21" s="289"/>
      <c r="C21" s="289"/>
      <c r="D21" s="289"/>
      <c r="E21" s="289"/>
      <c r="F21" s="289"/>
      <c r="G21" s="289"/>
      <c r="H21" s="289"/>
      <c r="I21" s="289"/>
      <c r="J21" s="289"/>
      <c r="K21" s="289"/>
      <c r="L21" s="289"/>
      <c r="M21" s="289"/>
    </row>
    <row r="22" spans="1:13" s="269" customFormat="1" ht="6.75" customHeight="1">
      <c r="A22" s="289"/>
      <c r="B22" s="289"/>
      <c r="C22" s="289"/>
      <c r="D22" s="289"/>
      <c r="E22" s="289"/>
      <c r="F22" s="289"/>
      <c r="G22" s="289"/>
      <c r="H22" s="289"/>
      <c r="I22" s="289"/>
      <c r="J22" s="289"/>
      <c r="K22" s="289"/>
      <c r="L22" s="289"/>
      <c r="M22" s="289"/>
    </row>
    <row r="23" spans="1:13" s="269" customFormat="1" ht="17.25" customHeight="1">
      <c r="A23" s="289"/>
      <c r="B23" s="289"/>
      <c r="C23" s="289"/>
      <c r="D23" s="289"/>
      <c r="E23" s="289"/>
      <c r="F23" s="289"/>
      <c r="G23" s="289"/>
      <c r="H23" s="289"/>
      <c r="I23" s="289"/>
      <c r="J23" s="289"/>
      <c r="K23" s="289"/>
      <c r="L23" s="289"/>
      <c r="M23" s="289"/>
    </row>
    <row r="24" spans="1:13" s="269" customFormat="1" ht="6.75" customHeight="1">
      <c r="A24" s="289"/>
      <c r="B24" s="289"/>
      <c r="C24" s="289"/>
      <c r="D24" s="289"/>
      <c r="E24" s="289"/>
      <c r="F24" s="289"/>
      <c r="G24" s="289"/>
      <c r="H24" s="289"/>
      <c r="I24" s="289"/>
      <c r="J24" s="289"/>
      <c r="K24" s="289"/>
      <c r="L24" s="289"/>
      <c r="M24" s="289"/>
    </row>
    <row r="25" spans="1:13" s="269" customFormat="1" ht="17.25" customHeight="1">
      <c r="A25" s="289"/>
      <c r="B25" s="289"/>
      <c r="C25" s="289"/>
      <c r="D25" s="289"/>
      <c r="E25" s="289"/>
      <c r="F25" s="289"/>
      <c r="G25" s="289"/>
      <c r="H25" s="289"/>
      <c r="I25" s="289"/>
      <c r="J25" s="289"/>
      <c r="K25" s="289"/>
      <c r="L25" s="289"/>
      <c r="M25" s="289"/>
    </row>
    <row r="26" spans="1:13" s="269" customFormat="1" ht="17.25" customHeight="1">
      <c r="A26" s="289"/>
      <c r="B26" s="289"/>
      <c r="C26" s="289"/>
      <c r="D26" s="289"/>
      <c r="E26" s="289"/>
      <c r="F26" s="289"/>
      <c r="G26" s="289"/>
      <c r="H26" s="289"/>
      <c r="I26" s="289"/>
      <c r="J26" s="289"/>
      <c r="K26" s="289"/>
      <c r="L26" s="289"/>
      <c r="M26" s="289"/>
    </row>
    <row r="27" spans="1:13" s="269" customFormat="1" ht="17.25" customHeight="1">
      <c r="A27" s="289"/>
      <c r="B27" s="289"/>
      <c r="C27" s="289"/>
      <c r="D27" s="289"/>
      <c r="E27" s="289"/>
      <c r="F27" s="289"/>
      <c r="G27" s="289"/>
      <c r="H27" s="289"/>
      <c r="I27" s="289"/>
      <c r="J27" s="289"/>
      <c r="K27" s="289"/>
      <c r="L27" s="289"/>
      <c r="M27" s="289"/>
    </row>
    <row r="28" spans="1:13" s="269" customFormat="1" ht="6.75" customHeight="1">
      <c r="A28" s="289"/>
      <c r="B28" s="289"/>
      <c r="C28" s="289"/>
      <c r="D28" s="289"/>
      <c r="E28" s="289"/>
      <c r="F28" s="289"/>
      <c r="G28" s="289"/>
      <c r="H28" s="289"/>
      <c r="I28" s="289"/>
      <c r="J28" s="289"/>
      <c r="K28" s="289"/>
      <c r="L28" s="289"/>
      <c r="M28" s="289"/>
    </row>
    <row r="29" spans="1:13" s="269" customFormat="1" ht="17.25" customHeight="1">
      <c r="A29" s="289"/>
      <c r="B29" s="289"/>
      <c r="C29" s="289"/>
      <c r="D29" s="289"/>
      <c r="E29" s="289"/>
      <c r="F29" s="289"/>
      <c r="G29" s="289"/>
      <c r="H29" s="289"/>
      <c r="I29" s="289"/>
      <c r="J29" s="289"/>
      <c r="K29" s="289"/>
      <c r="L29" s="289"/>
      <c r="M29" s="289"/>
    </row>
    <row r="30" spans="1:13" s="269" customFormat="1" ht="6.75" customHeight="1">
      <c r="A30" s="289"/>
      <c r="B30" s="289"/>
      <c r="C30" s="289"/>
      <c r="D30" s="289"/>
      <c r="E30" s="289"/>
      <c r="F30" s="289"/>
      <c r="G30" s="289"/>
      <c r="H30" s="289"/>
      <c r="I30" s="289"/>
      <c r="J30" s="289"/>
      <c r="K30" s="289"/>
      <c r="L30" s="289"/>
      <c r="M30" s="289"/>
    </row>
    <row r="31" spans="1:13" s="269" customFormat="1" ht="17.25" customHeight="1">
      <c r="A31" s="289"/>
      <c r="B31" s="289"/>
      <c r="C31" s="289"/>
      <c r="D31" s="289"/>
      <c r="E31" s="289"/>
      <c r="F31" s="289"/>
      <c r="G31" s="289"/>
      <c r="H31" s="289"/>
      <c r="I31" s="289"/>
      <c r="J31" s="289"/>
      <c r="K31" s="289"/>
      <c r="L31" s="289"/>
      <c r="M31" s="289"/>
    </row>
    <row r="32" spans="1:13" s="269" customFormat="1" ht="6.75" customHeight="1">
      <c r="A32" s="289"/>
      <c r="B32" s="289"/>
      <c r="C32" s="289"/>
      <c r="D32" s="289"/>
      <c r="E32" s="289"/>
      <c r="F32" s="289"/>
      <c r="G32" s="289"/>
      <c r="H32" s="289"/>
      <c r="I32" s="289"/>
      <c r="J32" s="289"/>
      <c r="K32" s="289"/>
      <c r="L32" s="289"/>
      <c r="M32" s="289"/>
    </row>
    <row r="33" spans="1:13" s="269" customFormat="1" ht="17.25" customHeight="1">
      <c r="A33" s="289"/>
      <c r="B33" s="289"/>
      <c r="C33" s="289"/>
      <c r="D33" s="289"/>
      <c r="E33" s="289"/>
      <c r="F33" s="289"/>
      <c r="G33" s="289"/>
      <c r="H33" s="289"/>
      <c r="I33" s="289"/>
      <c r="J33" s="289"/>
      <c r="K33" s="289"/>
      <c r="L33" s="289"/>
      <c r="M33" s="289"/>
    </row>
    <row r="34" spans="1:13" s="269" customFormat="1" ht="17.25" customHeight="1">
      <c r="A34" s="289"/>
      <c r="B34" s="289"/>
      <c r="C34" s="289"/>
      <c r="D34" s="289"/>
      <c r="E34" s="289"/>
      <c r="F34" s="289"/>
      <c r="G34" s="289"/>
      <c r="H34" s="289"/>
      <c r="I34" s="289"/>
      <c r="J34" s="289"/>
      <c r="K34" s="289"/>
      <c r="L34" s="289"/>
      <c r="M34" s="289"/>
    </row>
    <row r="35" spans="1:13" s="269" customFormat="1" ht="17.25" customHeight="1">
      <c r="A35" s="289"/>
      <c r="B35" s="289"/>
      <c r="C35" s="289"/>
      <c r="D35" s="289"/>
      <c r="E35" s="289"/>
      <c r="F35" s="289"/>
      <c r="G35" s="289"/>
      <c r="H35" s="289"/>
      <c r="I35" s="289"/>
      <c r="J35" s="289"/>
      <c r="K35" s="289"/>
      <c r="L35" s="289"/>
      <c r="M35" s="289"/>
    </row>
    <row r="36" spans="1:13" s="269" customFormat="1" ht="6.75" customHeight="1">
      <c r="A36" s="289"/>
      <c r="B36" s="289"/>
      <c r="C36" s="289"/>
      <c r="D36" s="289"/>
      <c r="E36" s="289"/>
      <c r="F36" s="289"/>
      <c r="G36" s="289"/>
      <c r="H36" s="289"/>
      <c r="I36" s="289"/>
      <c r="J36" s="289"/>
      <c r="K36" s="289"/>
      <c r="L36" s="289"/>
      <c r="M36" s="289"/>
    </row>
    <row r="37" spans="1:13" s="269" customFormat="1" ht="17.25" customHeight="1">
      <c r="A37" s="289"/>
      <c r="B37" s="289"/>
      <c r="C37" s="289"/>
      <c r="D37" s="289"/>
      <c r="E37" s="289"/>
      <c r="F37" s="289"/>
      <c r="G37" s="289"/>
      <c r="H37" s="289"/>
      <c r="I37" s="289"/>
      <c r="J37" s="289"/>
      <c r="K37" s="289"/>
      <c r="L37" s="289"/>
      <c r="M37" s="289"/>
    </row>
    <row r="38" ht="12.75" customHeight="1"/>
  </sheetData>
  <sheetProtection/>
  <mergeCells count="1">
    <mergeCell ref="A4:A5"/>
  </mergeCells>
  <printOptions/>
  <pageMargins left="0.3937007874015748" right="0.3937007874015748" top="0.5905511811023623" bottom="0.35433070866141736" header="0.3937007874015748" footer="0.31496062992125984"/>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2:O20"/>
  <sheetViews>
    <sheetView showGridLines="0" zoomScalePageLayoutView="0" workbookViewId="0" topLeftCell="A1">
      <selection activeCell="L19" sqref="L19"/>
    </sheetView>
  </sheetViews>
  <sheetFormatPr defaultColWidth="8.00390625" defaultRowHeight="13.5"/>
  <cols>
    <col min="1" max="1" width="2.50390625" style="289" customWidth="1"/>
    <col min="2" max="2" width="10.375" style="289" customWidth="1"/>
    <col min="3" max="9" width="6.875" style="289" customWidth="1"/>
    <col min="10" max="10" width="7.25390625" style="289" customWidth="1"/>
    <col min="11" max="14" width="6.875" style="289" customWidth="1"/>
    <col min="15" max="16384" width="8.00390625" style="289" customWidth="1"/>
  </cols>
  <sheetData>
    <row r="2" spans="1:14" ht="12.75" thickBot="1">
      <c r="A2" s="309"/>
      <c r="B2" s="290"/>
      <c r="N2" s="310" t="s">
        <v>244</v>
      </c>
    </row>
    <row r="3" spans="1:14" ht="15" customHeight="1">
      <c r="A3" s="760" t="s">
        <v>148</v>
      </c>
      <c r="B3" s="761"/>
      <c r="C3" s="292" t="s">
        <v>577</v>
      </c>
      <c r="D3" s="291"/>
      <c r="E3" s="292" t="s">
        <v>578</v>
      </c>
      <c r="F3" s="291"/>
      <c r="G3" s="292" t="s">
        <v>579</v>
      </c>
      <c r="H3" s="291"/>
      <c r="I3" s="292" t="s">
        <v>245</v>
      </c>
      <c r="J3" s="291"/>
      <c r="K3" s="292" t="s">
        <v>246</v>
      </c>
      <c r="L3" s="291"/>
      <c r="M3" s="292" t="s">
        <v>247</v>
      </c>
      <c r="N3" s="292"/>
    </row>
    <row r="4" spans="1:14" ht="26.25" customHeight="1">
      <c r="A4" s="762"/>
      <c r="B4" s="763"/>
      <c r="C4" s="311" t="s">
        <v>248</v>
      </c>
      <c r="D4" s="294" t="s">
        <v>240</v>
      </c>
      <c r="E4" s="293" t="s">
        <v>248</v>
      </c>
      <c r="F4" s="294" t="s">
        <v>240</v>
      </c>
      <c r="G4" s="293" t="s">
        <v>248</v>
      </c>
      <c r="H4" s="294" t="s">
        <v>240</v>
      </c>
      <c r="I4" s="311" t="s">
        <v>248</v>
      </c>
      <c r="J4" s="294" t="s">
        <v>240</v>
      </c>
      <c r="K4" s="293" t="s">
        <v>248</v>
      </c>
      <c r="L4" s="294" t="s">
        <v>240</v>
      </c>
      <c r="M4" s="293" t="s">
        <v>248</v>
      </c>
      <c r="N4" s="295" t="s">
        <v>240</v>
      </c>
    </row>
    <row r="5" spans="1:14" ht="8.25" customHeight="1">
      <c r="A5" s="312"/>
      <c r="B5" s="313"/>
      <c r="C5" s="314"/>
      <c r="D5" s="315"/>
      <c r="E5" s="314"/>
      <c r="F5" s="315"/>
      <c r="G5" s="314"/>
      <c r="H5" s="315"/>
      <c r="I5" s="314"/>
      <c r="J5" s="315"/>
      <c r="K5" s="314"/>
      <c r="L5" s="315"/>
      <c r="M5" s="314"/>
      <c r="N5" s="315"/>
    </row>
    <row r="6" spans="2:14" ht="17.25" customHeight="1">
      <c r="B6" s="298" t="s">
        <v>526</v>
      </c>
      <c r="C6" s="316">
        <v>169</v>
      </c>
      <c r="D6" s="316">
        <v>12800</v>
      </c>
      <c r="E6" s="316">
        <v>91</v>
      </c>
      <c r="F6" s="316">
        <v>5240</v>
      </c>
      <c r="G6" s="316">
        <v>85</v>
      </c>
      <c r="H6" s="316">
        <v>5570</v>
      </c>
      <c r="I6" s="316">
        <v>2770</v>
      </c>
      <c r="J6" s="316">
        <v>165600</v>
      </c>
      <c r="K6" s="316">
        <v>171</v>
      </c>
      <c r="L6" s="316">
        <v>5510</v>
      </c>
      <c r="M6" s="316">
        <v>80</v>
      </c>
      <c r="N6" s="316">
        <v>3020</v>
      </c>
    </row>
    <row r="7" spans="2:14" ht="17.25" customHeight="1">
      <c r="B7" s="302" t="s">
        <v>574</v>
      </c>
      <c r="C7" s="317">
        <v>162</v>
      </c>
      <c r="D7" s="304">
        <v>12200</v>
      </c>
      <c r="E7" s="304">
        <v>82</v>
      </c>
      <c r="F7" s="304">
        <v>4950</v>
      </c>
      <c r="G7" s="304">
        <v>81</v>
      </c>
      <c r="H7" s="304">
        <v>5140</v>
      </c>
      <c r="I7" s="304">
        <v>2740</v>
      </c>
      <c r="J7" s="304">
        <v>171800</v>
      </c>
      <c r="K7" s="304">
        <v>171</v>
      </c>
      <c r="L7" s="304">
        <v>5710</v>
      </c>
      <c r="M7" s="304">
        <v>77</v>
      </c>
      <c r="N7" s="304">
        <v>2860</v>
      </c>
    </row>
    <row r="8" spans="2:14" ht="17.25" customHeight="1">
      <c r="B8" s="302" t="s">
        <v>575</v>
      </c>
      <c r="C8" s="304">
        <v>158</v>
      </c>
      <c r="D8" s="304">
        <v>11600</v>
      </c>
      <c r="E8" s="304">
        <v>81</v>
      </c>
      <c r="F8" s="304">
        <v>4790</v>
      </c>
      <c r="G8" s="304">
        <v>78</v>
      </c>
      <c r="H8" s="304">
        <v>4910</v>
      </c>
      <c r="I8" s="304">
        <v>2760</v>
      </c>
      <c r="J8" s="304">
        <v>150400</v>
      </c>
      <c r="K8" s="304">
        <v>168</v>
      </c>
      <c r="L8" s="304">
        <v>5750</v>
      </c>
      <c r="M8" s="304">
        <v>74</v>
      </c>
      <c r="N8" s="304">
        <v>2660</v>
      </c>
    </row>
    <row r="9" spans="2:14" ht="17.25" customHeight="1">
      <c r="B9" s="302" t="s">
        <v>576</v>
      </c>
      <c r="C9" s="317">
        <v>152</v>
      </c>
      <c r="D9" s="304">
        <v>10800</v>
      </c>
      <c r="E9" s="304">
        <v>78</v>
      </c>
      <c r="F9" s="304">
        <v>4590</v>
      </c>
      <c r="G9" s="304">
        <v>75</v>
      </c>
      <c r="H9" s="304">
        <v>4310</v>
      </c>
      <c r="I9" s="304">
        <v>2750</v>
      </c>
      <c r="J9" s="304">
        <v>144900</v>
      </c>
      <c r="K9" s="304">
        <v>168</v>
      </c>
      <c r="L9" s="304">
        <v>6050</v>
      </c>
      <c r="M9" s="304">
        <v>72</v>
      </c>
      <c r="N9" s="304">
        <v>2600</v>
      </c>
    </row>
    <row r="10" spans="1:15" s="319" customFormat="1" ht="17.25" customHeight="1" thickBot="1">
      <c r="A10" s="318"/>
      <c r="B10" s="726" t="s">
        <v>527</v>
      </c>
      <c r="C10" s="326">
        <v>154</v>
      </c>
      <c r="D10" s="326">
        <v>11200</v>
      </c>
      <c r="E10" s="326">
        <v>76</v>
      </c>
      <c r="F10" s="326">
        <v>4530</v>
      </c>
      <c r="G10" s="326">
        <v>73</v>
      </c>
      <c r="H10" s="326">
        <v>4290</v>
      </c>
      <c r="I10" s="326">
        <v>2900</v>
      </c>
      <c r="J10" s="326">
        <v>154000</v>
      </c>
      <c r="K10" s="326">
        <v>179</v>
      </c>
      <c r="L10" s="326">
        <v>6320</v>
      </c>
      <c r="M10" s="326">
        <v>71</v>
      </c>
      <c r="N10" s="326">
        <v>2610</v>
      </c>
      <c r="O10" s="727"/>
    </row>
    <row r="11" spans="2:14" ht="6.75" customHeight="1" thickBot="1">
      <c r="B11" s="722"/>
      <c r="C11" s="316"/>
      <c r="D11" s="316"/>
      <c r="E11" s="320"/>
      <c r="F11" s="320"/>
      <c r="G11" s="320"/>
      <c r="H11" s="321"/>
      <c r="I11" s="316"/>
      <c r="J11" s="316"/>
      <c r="K11" s="320"/>
      <c r="L11" s="321"/>
      <c r="M11" s="320"/>
      <c r="N11" s="320"/>
    </row>
    <row r="12" spans="1:12" ht="17.25" customHeight="1">
      <c r="A12" s="760" t="s">
        <v>148</v>
      </c>
      <c r="B12" s="761"/>
      <c r="C12" s="292" t="s">
        <v>580</v>
      </c>
      <c r="D12" s="291"/>
      <c r="E12" s="292" t="s">
        <v>581</v>
      </c>
      <c r="F12" s="291"/>
      <c r="G12" s="292" t="s">
        <v>249</v>
      </c>
      <c r="H12" s="291"/>
      <c r="I12" s="292" t="s">
        <v>582</v>
      </c>
      <c r="J12" s="291"/>
      <c r="K12" s="292" t="s">
        <v>250</v>
      </c>
      <c r="L12" s="292"/>
    </row>
    <row r="13" spans="1:12" ht="26.25" customHeight="1">
      <c r="A13" s="762"/>
      <c r="B13" s="763"/>
      <c r="C13" s="311" t="s">
        <v>248</v>
      </c>
      <c r="D13" s="294" t="s">
        <v>240</v>
      </c>
      <c r="E13" s="293" t="s">
        <v>248</v>
      </c>
      <c r="F13" s="294" t="s">
        <v>240</v>
      </c>
      <c r="G13" s="293" t="s">
        <v>251</v>
      </c>
      <c r="H13" s="294" t="s">
        <v>240</v>
      </c>
      <c r="I13" s="293" t="s">
        <v>252</v>
      </c>
      <c r="J13" s="294" t="s">
        <v>240</v>
      </c>
      <c r="K13" s="293" t="s">
        <v>251</v>
      </c>
      <c r="L13" s="295" t="s">
        <v>240</v>
      </c>
    </row>
    <row r="14" spans="1:12" ht="9.75" customHeight="1">
      <c r="A14" s="312"/>
      <c r="B14" s="313"/>
      <c r="C14" s="314"/>
      <c r="D14" s="315"/>
      <c r="E14" s="314"/>
      <c r="F14" s="315"/>
      <c r="G14" s="314"/>
      <c r="H14" s="315"/>
      <c r="I14" s="314"/>
      <c r="J14" s="315"/>
      <c r="K14" s="314"/>
      <c r="L14" s="322"/>
    </row>
    <row r="15" spans="2:12" ht="17.25" customHeight="1">
      <c r="B15" s="298" t="s">
        <v>526</v>
      </c>
      <c r="C15" s="316">
        <v>259</v>
      </c>
      <c r="D15" s="316">
        <v>3700</v>
      </c>
      <c r="E15" s="316">
        <v>292</v>
      </c>
      <c r="F15" s="316">
        <v>12300</v>
      </c>
      <c r="G15" s="323">
        <v>2980</v>
      </c>
      <c r="H15" s="316">
        <v>72100</v>
      </c>
      <c r="I15" s="316">
        <v>196</v>
      </c>
      <c r="J15" s="316">
        <v>10600</v>
      </c>
      <c r="K15" s="323">
        <v>337</v>
      </c>
      <c r="L15" s="316">
        <v>6610</v>
      </c>
    </row>
    <row r="16" spans="2:12" ht="17.25" customHeight="1">
      <c r="B16" s="302" t="s">
        <v>574</v>
      </c>
      <c r="C16" s="317">
        <v>280</v>
      </c>
      <c r="D16" s="304">
        <v>4140</v>
      </c>
      <c r="E16" s="304">
        <v>281</v>
      </c>
      <c r="F16" s="304">
        <v>11400</v>
      </c>
      <c r="G16" s="304">
        <v>2870</v>
      </c>
      <c r="H16" s="304">
        <v>57100</v>
      </c>
      <c r="I16" s="304">
        <v>196</v>
      </c>
      <c r="J16" s="304">
        <v>9880</v>
      </c>
      <c r="K16" s="304">
        <v>325</v>
      </c>
      <c r="L16" s="304">
        <v>7280</v>
      </c>
    </row>
    <row r="17" spans="2:12" ht="17.25" customHeight="1">
      <c r="B17" s="302" t="s">
        <v>575</v>
      </c>
      <c r="C17" s="324">
        <v>277</v>
      </c>
      <c r="D17" s="325">
        <v>4100</v>
      </c>
      <c r="E17" s="325">
        <v>274</v>
      </c>
      <c r="F17" s="325">
        <v>11000</v>
      </c>
      <c r="G17" s="325">
        <v>2770</v>
      </c>
      <c r="H17" s="325">
        <v>65100</v>
      </c>
      <c r="I17" s="325">
        <v>160</v>
      </c>
      <c r="J17" s="325">
        <v>7970</v>
      </c>
      <c r="K17" s="325">
        <v>325</v>
      </c>
      <c r="L17" s="325">
        <v>6210</v>
      </c>
    </row>
    <row r="18" spans="2:12" ht="17.25" customHeight="1">
      <c r="B18" s="302" t="s">
        <v>576</v>
      </c>
      <c r="C18" s="324">
        <v>301</v>
      </c>
      <c r="D18" s="325">
        <v>4060</v>
      </c>
      <c r="E18" s="325">
        <v>268</v>
      </c>
      <c r="F18" s="325">
        <v>10700</v>
      </c>
      <c r="G18" s="325">
        <v>2900</v>
      </c>
      <c r="H18" s="325">
        <v>45100</v>
      </c>
      <c r="I18" s="325">
        <v>162</v>
      </c>
      <c r="J18" s="325">
        <v>7950</v>
      </c>
      <c r="K18" s="325">
        <v>329</v>
      </c>
      <c r="L18" s="325">
        <v>4820</v>
      </c>
    </row>
    <row r="19" spans="1:12" s="290" customFormat="1" ht="17.25" customHeight="1" thickBot="1">
      <c r="A19" s="318"/>
      <c r="B19" s="726" t="s">
        <v>527</v>
      </c>
      <c r="C19" s="326">
        <v>312</v>
      </c>
      <c r="D19" s="326">
        <v>4400</v>
      </c>
      <c r="E19" s="326">
        <v>246</v>
      </c>
      <c r="F19" s="326">
        <v>10500</v>
      </c>
      <c r="G19" s="326">
        <v>2830</v>
      </c>
      <c r="H19" s="326">
        <v>56100</v>
      </c>
      <c r="I19" s="326">
        <v>165</v>
      </c>
      <c r="J19" s="326">
        <v>8370</v>
      </c>
      <c r="K19" s="326">
        <v>322</v>
      </c>
      <c r="L19" s="326">
        <v>5730</v>
      </c>
    </row>
    <row r="20" spans="1:12" s="290" customFormat="1" ht="12" customHeight="1">
      <c r="A20" s="307" t="s">
        <v>658</v>
      </c>
      <c r="B20" s="289"/>
      <c r="C20" s="289"/>
      <c r="D20" s="316"/>
      <c r="E20" s="316"/>
      <c r="F20" s="316"/>
      <c r="G20" s="316"/>
      <c r="H20" s="316"/>
      <c r="I20" s="316"/>
      <c r="J20" s="316"/>
      <c r="K20" s="316"/>
      <c r="L20" s="316"/>
    </row>
  </sheetData>
  <sheetProtection/>
  <mergeCells count="2">
    <mergeCell ref="A3:B4"/>
    <mergeCell ref="A12:B13"/>
  </mergeCells>
  <printOptions/>
  <pageMargins left="0.3937007874015748" right="0.3937007874015748" top="0.5905511811023623" bottom="0.35433070866141736"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A1:G46"/>
  <sheetViews>
    <sheetView showGridLines="0" zoomScalePageLayoutView="0" workbookViewId="0" topLeftCell="A1">
      <selection activeCell="E26" sqref="E26"/>
    </sheetView>
  </sheetViews>
  <sheetFormatPr defaultColWidth="7.75390625" defaultRowHeight="13.5"/>
  <cols>
    <col min="1" max="1" width="13.50390625" style="229" customWidth="1"/>
    <col min="2" max="2" width="15.625" style="229" customWidth="1"/>
    <col min="3" max="5" width="14.625" style="229" customWidth="1"/>
    <col min="6" max="7" width="3.50390625" style="229" customWidth="1"/>
    <col min="8" max="16384" width="7.75390625" style="229" customWidth="1"/>
  </cols>
  <sheetData>
    <row r="1" spans="1:5" ht="18.75" customHeight="1">
      <c r="A1" s="267" t="s">
        <v>562</v>
      </c>
      <c r="B1" s="266"/>
      <c r="C1" s="266"/>
      <c r="D1" s="266"/>
      <c r="E1" s="266"/>
    </row>
    <row r="2" ht="11.25" customHeight="1"/>
    <row r="3" spans="1:5" ht="12.75" customHeight="1" thickBot="1">
      <c r="A3" s="248" t="s">
        <v>563</v>
      </c>
      <c r="E3" s="265"/>
    </row>
    <row r="4" spans="1:5" s="248" customFormat="1" ht="15" customHeight="1">
      <c r="A4" s="764" t="s">
        <v>224</v>
      </c>
      <c r="B4" s="766" t="s">
        <v>564</v>
      </c>
      <c r="C4" s="264"/>
      <c r="D4" s="769" t="s">
        <v>223</v>
      </c>
      <c r="E4" s="771" t="s">
        <v>222</v>
      </c>
    </row>
    <row r="5" spans="1:5" s="248" customFormat="1" ht="12" customHeight="1">
      <c r="A5" s="765"/>
      <c r="B5" s="767"/>
      <c r="C5" s="263"/>
      <c r="D5" s="770"/>
      <c r="E5" s="772"/>
    </row>
    <row r="6" spans="1:5" s="248" customFormat="1" ht="12" customHeight="1">
      <c r="A6" s="773" t="s">
        <v>221</v>
      </c>
      <c r="B6" s="767"/>
      <c r="C6" s="262" t="s">
        <v>220</v>
      </c>
      <c r="D6" s="770"/>
      <c r="E6" s="772"/>
    </row>
    <row r="7" spans="1:5" s="248" customFormat="1" ht="12" customHeight="1">
      <c r="A7" s="774"/>
      <c r="B7" s="768"/>
      <c r="C7" s="261" t="s">
        <v>219</v>
      </c>
      <c r="D7" s="260" t="s">
        <v>218</v>
      </c>
      <c r="E7" s="259" t="s">
        <v>217</v>
      </c>
    </row>
    <row r="8" spans="1:5" s="248" customFormat="1" ht="12.75" customHeight="1">
      <c r="A8" s="258"/>
      <c r="B8" s="257" t="s">
        <v>565</v>
      </c>
      <c r="C8" s="257" t="s">
        <v>566</v>
      </c>
      <c r="D8" s="256" t="s">
        <v>566</v>
      </c>
      <c r="E8" s="256" t="s">
        <v>566</v>
      </c>
    </row>
    <row r="9" spans="1:5" s="248" customFormat="1" ht="7.5" customHeight="1">
      <c r="A9" s="258"/>
      <c r="B9" s="257"/>
      <c r="C9" s="257"/>
      <c r="D9" s="256"/>
      <c r="E9" s="256"/>
    </row>
    <row r="10" spans="1:7" s="252" customFormat="1" ht="18" customHeight="1">
      <c r="A10" s="244" t="s">
        <v>567</v>
      </c>
      <c r="B10" s="243">
        <v>141300</v>
      </c>
      <c r="C10" s="243">
        <v>26805</v>
      </c>
      <c r="D10" s="243">
        <f>262267093/10000</f>
        <v>26226.7093</v>
      </c>
      <c r="E10" s="254">
        <f>5873411/10000</f>
        <v>587.3411</v>
      </c>
      <c r="G10" s="253"/>
    </row>
    <row r="11" spans="1:5" s="252" customFormat="1" ht="9" customHeight="1">
      <c r="A11" s="255"/>
      <c r="B11" s="720"/>
      <c r="C11" s="720"/>
      <c r="D11" s="720"/>
      <c r="E11" s="721"/>
    </row>
    <row r="12" spans="1:7" s="252" customFormat="1" ht="18.75" customHeight="1">
      <c r="A12" s="244" t="s">
        <v>192</v>
      </c>
      <c r="B12" s="243">
        <f>B15+B16+B17+B18+B19+B20+B21+B22+B23+B24</f>
        <v>102381.8</v>
      </c>
      <c r="C12" s="243">
        <f>C15+C16+C17+C18+C19+C20+C21+C22+C23+C24</f>
        <v>19452.7251</v>
      </c>
      <c r="D12" s="243">
        <f>D15+D16+D17+D18+D19+D20+D21+D22+D23+D24</f>
        <v>19000.318900000002</v>
      </c>
      <c r="E12" s="254">
        <f>E15+E16+E17+E18+E19+E20+E21+E22+E23+E24</f>
        <v>452.40620000000024</v>
      </c>
      <c r="G12" s="253"/>
    </row>
    <row r="13" spans="1:7" s="252" customFormat="1" ht="18.75" customHeight="1">
      <c r="A13" s="244" t="s">
        <v>191</v>
      </c>
      <c r="B13" s="243">
        <f>B25+B27+B31+B33+B35+B39</f>
        <v>38918.2</v>
      </c>
      <c r="C13" s="243">
        <f>C25+C27+C31+C33+C35+C39</f>
        <v>7361.8781</v>
      </c>
      <c r="D13" s="243">
        <f>D25+D27+D31+D33+D35+D39</f>
        <v>7226.3904</v>
      </c>
      <c r="E13" s="254">
        <f>E25+E27+E31+E33+E35+E39</f>
        <v>135.48769999999962</v>
      </c>
      <c r="G13" s="253"/>
    </row>
    <row r="14" spans="1:5" s="248" customFormat="1" ht="9" customHeight="1">
      <c r="A14" s="251"/>
      <c r="B14" s="250"/>
      <c r="C14" s="250"/>
      <c r="D14" s="250"/>
      <c r="E14" s="249"/>
    </row>
    <row r="15" spans="1:7" s="234" customFormat="1" ht="20.25" customHeight="1">
      <c r="A15" s="246" t="s">
        <v>190</v>
      </c>
      <c r="B15" s="245">
        <v>35232</v>
      </c>
      <c r="C15" s="245">
        <f>65647550/10000+76331/10000</f>
        <v>6572.3881</v>
      </c>
      <c r="D15" s="245">
        <f>63540090/10000</f>
        <v>6354.009</v>
      </c>
      <c r="E15" s="247">
        <f>C15-D15</f>
        <v>218.3791000000001</v>
      </c>
      <c r="G15" s="235"/>
    </row>
    <row r="16" spans="1:7" s="234" customFormat="1" ht="20.25" customHeight="1">
      <c r="A16" s="246" t="s">
        <v>189</v>
      </c>
      <c r="B16" s="245">
        <f>15020-B32</f>
        <v>13332</v>
      </c>
      <c r="C16" s="245">
        <f>31732190/10000-C32</f>
        <v>2788.3070000000002</v>
      </c>
      <c r="D16" s="245">
        <f>30801670/10000-D32</f>
        <v>2700.616</v>
      </c>
      <c r="E16" s="247">
        <f aca="true" t="shared" si="0" ref="E16:E40">C16-D16</f>
        <v>87.69100000000026</v>
      </c>
      <c r="G16" s="235"/>
    </row>
    <row r="17" spans="1:7" s="234" customFormat="1" ht="20.25" customHeight="1">
      <c r="A17" s="246" t="s">
        <v>188</v>
      </c>
      <c r="B17" s="245">
        <v>3908</v>
      </c>
      <c r="C17" s="245">
        <v>746</v>
      </c>
      <c r="D17" s="245">
        <f>7261883/10000</f>
        <v>726.1883</v>
      </c>
      <c r="E17" s="247">
        <f t="shared" si="0"/>
        <v>19.811699999999973</v>
      </c>
      <c r="G17" s="235"/>
    </row>
    <row r="18" spans="1:7" s="234" customFormat="1" ht="20.25" customHeight="1">
      <c r="A18" s="246" t="s">
        <v>187</v>
      </c>
      <c r="B18" s="245">
        <v>2898</v>
      </c>
      <c r="C18" s="245">
        <v>564</v>
      </c>
      <c r="D18" s="245">
        <f>5539362/10000</f>
        <v>553.9362</v>
      </c>
      <c r="E18" s="247">
        <f t="shared" si="0"/>
        <v>10.063800000000015</v>
      </c>
      <c r="G18" s="235"/>
    </row>
    <row r="19" spans="1:7" s="234" customFormat="1" ht="20.25" customHeight="1">
      <c r="A19" s="246" t="s">
        <v>186</v>
      </c>
      <c r="B19" s="245">
        <v>8141</v>
      </c>
      <c r="C19" s="245">
        <v>1560</v>
      </c>
      <c r="D19" s="245">
        <f>15424212/10000</f>
        <v>1542.4212</v>
      </c>
      <c r="E19" s="247">
        <f t="shared" si="0"/>
        <v>17.5788</v>
      </c>
      <c r="G19" s="235"/>
    </row>
    <row r="20" spans="1:7" s="234" customFormat="1" ht="20.25" customHeight="1">
      <c r="A20" s="246" t="s">
        <v>185</v>
      </c>
      <c r="B20" s="245">
        <v>8056</v>
      </c>
      <c r="C20" s="245">
        <v>1523</v>
      </c>
      <c r="D20" s="245">
        <f>15000889/10000</f>
        <v>1500.0889</v>
      </c>
      <c r="E20" s="247">
        <f t="shared" si="0"/>
        <v>22.911100000000033</v>
      </c>
      <c r="G20" s="235"/>
    </row>
    <row r="21" spans="1:7" s="234" customFormat="1" ht="20.25" customHeight="1">
      <c r="A21" s="246" t="s">
        <v>184</v>
      </c>
      <c r="B21" s="245">
        <v>4661</v>
      </c>
      <c r="C21" s="245">
        <v>854</v>
      </c>
      <c r="D21" s="245">
        <f>8531643/10000</f>
        <v>853.1643</v>
      </c>
      <c r="E21" s="247">
        <f t="shared" si="0"/>
        <v>0.8356999999999744</v>
      </c>
      <c r="G21" s="235"/>
    </row>
    <row r="22" spans="1:7" s="234" customFormat="1" ht="20.25" customHeight="1">
      <c r="A22" s="246" t="s">
        <v>216</v>
      </c>
      <c r="B22" s="245">
        <f>10838800/1000</f>
        <v>10838.8</v>
      </c>
      <c r="C22" s="245">
        <f>20380300/10000</f>
        <v>2038.03</v>
      </c>
      <c r="D22" s="245">
        <f>20237156/10000</f>
        <v>2023.7156</v>
      </c>
      <c r="E22" s="247">
        <f t="shared" si="0"/>
        <v>14.314399999999978</v>
      </c>
      <c r="G22" s="235"/>
    </row>
    <row r="23" spans="1:7" s="234" customFormat="1" ht="20.25" customHeight="1">
      <c r="A23" s="246" t="s">
        <v>215</v>
      </c>
      <c r="B23" s="245">
        <v>4423</v>
      </c>
      <c r="C23" s="245">
        <v>837</v>
      </c>
      <c r="D23" s="245">
        <f>8105348/10000</f>
        <v>810.5348</v>
      </c>
      <c r="E23" s="247">
        <f t="shared" si="0"/>
        <v>26.46519999999998</v>
      </c>
      <c r="G23" s="235"/>
    </row>
    <row r="24" spans="1:7" s="234" customFormat="1" ht="20.25" customHeight="1">
      <c r="A24" s="246" t="s">
        <v>214</v>
      </c>
      <c r="B24" s="245">
        <v>10892</v>
      </c>
      <c r="C24" s="245">
        <v>1970</v>
      </c>
      <c r="D24" s="245">
        <f>19356446/10000</f>
        <v>1935.6446</v>
      </c>
      <c r="E24" s="247">
        <f t="shared" si="0"/>
        <v>34.35539999999992</v>
      </c>
      <c r="G24" s="235"/>
    </row>
    <row r="25" spans="1:7" s="240" customFormat="1" ht="20.25" customHeight="1">
      <c r="A25" s="244" t="s">
        <v>180</v>
      </c>
      <c r="B25" s="243">
        <v>2678</v>
      </c>
      <c r="C25" s="243">
        <v>496</v>
      </c>
      <c r="D25" s="243">
        <f>D26</f>
        <v>490.0618</v>
      </c>
      <c r="E25" s="242">
        <f t="shared" si="0"/>
        <v>5.938199999999995</v>
      </c>
      <c r="G25" s="241"/>
    </row>
    <row r="26" spans="1:7" s="234" customFormat="1" ht="20.25" customHeight="1">
      <c r="A26" s="246" t="s">
        <v>213</v>
      </c>
      <c r="B26" s="245">
        <v>2678</v>
      </c>
      <c r="C26" s="245">
        <v>496</v>
      </c>
      <c r="D26" s="245">
        <f>4900618/10000</f>
        <v>490.0618</v>
      </c>
      <c r="E26" s="247">
        <f t="shared" si="0"/>
        <v>5.938199999999995</v>
      </c>
      <c r="G26" s="235"/>
    </row>
    <row r="27" spans="1:7" s="240" customFormat="1" ht="20.25" customHeight="1">
      <c r="A27" s="244" t="s">
        <v>178</v>
      </c>
      <c r="B27" s="243">
        <f>B28+B29+B30</f>
        <v>8699</v>
      </c>
      <c r="C27" s="243">
        <f>C28+C29+C30</f>
        <v>1631</v>
      </c>
      <c r="D27" s="243">
        <f>D28+D29+D30</f>
        <v>1604.4637</v>
      </c>
      <c r="E27" s="242">
        <f t="shared" si="0"/>
        <v>26.536299999999983</v>
      </c>
      <c r="G27" s="241"/>
    </row>
    <row r="28" spans="1:7" s="234" customFormat="1" ht="20.25" customHeight="1">
      <c r="A28" s="246" t="s">
        <v>177</v>
      </c>
      <c r="B28" s="245">
        <v>767</v>
      </c>
      <c r="C28" s="245">
        <v>153</v>
      </c>
      <c r="D28" s="245">
        <f>1483938/10000</f>
        <v>148.3938</v>
      </c>
      <c r="E28" s="247">
        <f t="shared" si="0"/>
        <v>4.606200000000001</v>
      </c>
      <c r="G28" s="235"/>
    </row>
    <row r="29" spans="1:7" s="234" customFormat="1" ht="20.25" customHeight="1">
      <c r="A29" s="246" t="s">
        <v>212</v>
      </c>
      <c r="B29" s="245">
        <v>1471</v>
      </c>
      <c r="C29" s="245">
        <v>277</v>
      </c>
      <c r="D29" s="245">
        <f>2730601/10000</f>
        <v>273.0601</v>
      </c>
      <c r="E29" s="247">
        <f t="shared" si="0"/>
        <v>3.939900000000023</v>
      </c>
      <c r="G29" s="235"/>
    </row>
    <row r="30" spans="1:7" s="234" customFormat="1" ht="20.25" customHeight="1">
      <c r="A30" s="246" t="s">
        <v>211</v>
      </c>
      <c r="B30" s="245">
        <v>6461</v>
      </c>
      <c r="C30" s="245">
        <v>1201</v>
      </c>
      <c r="D30" s="245">
        <f>11830098/10000</f>
        <v>1183.0098</v>
      </c>
      <c r="E30" s="247">
        <f t="shared" si="0"/>
        <v>17.99019999999996</v>
      </c>
      <c r="G30" s="235"/>
    </row>
    <row r="31" spans="1:7" s="240" customFormat="1" ht="20.25" customHeight="1">
      <c r="A31" s="244" t="s">
        <v>174</v>
      </c>
      <c r="B31" s="243">
        <f>B32</f>
        <v>1688</v>
      </c>
      <c r="C31" s="243">
        <f>C32</f>
        <v>384.912</v>
      </c>
      <c r="D31" s="243">
        <f>D32</f>
        <v>379.551</v>
      </c>
      <c r="E31" s="242">
        <f t="shared" si="0"/>
        <v>5.36099999999999</v>
      </c>
      <c r="G31" s="241"/>
    </row>
    <row r="32" spans="1:7" s="234" customFormat="1" ht="20.25" customHeight="1">
      <c r="A32" s="246" t="s">
        <v>173</v>
      </c>
      <c r="B32" s="245">
        <v>1688</v>
      </c>
      <c r="C32" s="245">
        <f>38491.2/100</f>
        <v>384.912</v>
      </c>
      <c r="D32" s="245">
        <f>3795510/10000</f>
        <v>379.551</v>
      </c>
      <c r="E32" s="247">
        <f t="shared" si="0"/>
        <v>5.36099999999999</v>
      </c>
      <c r="G32" s="235"/>
    </row>
    <row r="33" spans="1:7" s="240" customFormat="1" ht="20.25" customHeight="1">
      <c r="A33" s="244" t="s">
        <v>172</v>
      </c>
      <c r="B33" s="243">
        <f>B34</f>
        <v>1796</v>
      </c>
      <c r="C33" s="243">
        <f>C34</f>
        <v>353</v>
      </c>
      <c r="D33" s="243">
        <f>D34</f>
        <v>347.4087</v>
      </c>
      <c r="E33" s="242">
        <f t="shared" si="0"/>
        <v>5.59129999999999</v>
      </c>
      <c r="G33" s="241"/>
    </row>
    <row r="34" spans="1:7" s="234" customFormat="1" ht="20.25" customHeight="1">
      <c r="A34" s="246" t="s">
        <v>171</v>
      </c>
      <c r="B34" s="245">
        <v>1796</v>
      </c>
      <c r="C34" s="245">
        <v>353</v>
      </c>
      <c r="D34" s="245">
        <f>3474087/10000</f>
        <v>347.4087</v>
      </c>
      <c r="E34" s="247">
        <f t="shared" si="0"/>
        <v>5.59129999999999</v>
      </c>
      <c r="G34" s="235"/>
    </row>
    <row r="35" spans="1:7" s="240" customFormat="1" ht="20.25" customHeight="1">
      <c r="A35" s="244" t="s">
        <v>170</v>
      </c>
      <c r="B35" s="243">
        <f>B36+B37+B38</f>
        <v>22857.2</v>
      </c>
      <c r="C35" s="243">
        <f>C36+C37+C38</f>
        <v>4255.9661</v>
      </c>
      <c r="D35" s="243">
        <f>D36+D37+D38</f>
        <v>4166.6124</v>
      </c>
      <c r="E35" s="242">
        <f t="shared" si="0"/>
        <v>89.35369999999966</v>
      </c>
      <c r="G35" s="241"/>
    </row>
    <row r="36" spans="1:7" s="234" customFormat="1" ht="20.25" customHeight="1">
      <c r="A36" s="246" t="s">
        <v>169</v>
      </c>
      <c r="B36" s="245">
        <v>1012</v>
      </c>
      <c r="C36" s="245">
        <v>179</v>
      </c>
      <c r="D36" s="245">
        <f>1778843/10000</f>
        <v>177.8843</v>
      </c>
      <c r="E36" s="247">
        <f t="shared" si="0"/>
        <v>1.115700000000004</v>
      </c>
      <c r="G36" s="235"/>
    </row>
    <row r="37" spans="1:7" s="234" customFormat="1" ht="20.25" customHeight="1">
      <c r="A37" s="246" t="s">
        <v>168</v>
      </c>
      <c r="B37" s="245">
        <v>3682</v>
      </c>
      <c r="C37" s="245">
        <v>662</v>
      </c>
      <c r="D37" s="245">
        <f>6566555/10000</f>
        <v>656.6555</v>
      </c>
      <c r="E37" s="247">
        <f t="shared" si="0"/>
        <v>5.344500000000039</v>
      </c>
      <c r="G37" s="235"/>
    </row>
    <row r="38" spans="1:7" s="234" customFormat="1" ht="20.25" customHeight="1">
      <c r="A38" s="246" t="s">
        <v>167</v>
      </c>
      <c r="B38" s="245">
        <f>18163200/1000</f>
        <v>18163.2</v>
      </c>
      <c r="C38" s="245">
        <f>34149661/10000</f>
        <v>3414.9661</v>
      </c>
      <c r="D38" s="245">
        <f>33320726/10000</f>
        <v>3332.0726</v>
      </c>
      <c r="E38" s="247">
        <f t="shared" si="0"/>
        <v>82.89350000000013</v>
      </c>
      <c r="G38" s="235"/>
    </row>
    <row r="39" spans="1:7" s="240" customFormat="1" ht="20.25" customHeight="1">
      <c r="A39" s="244" t="s">
        <v>166</v>
      </c>
      <c r="B39" s="243">
        <f>B40</f>
        <v>1200</v>
      </c>
      <c r="C39" s="243">
        <f>C40</f>
        <v>241</v>
      </c>
      <c r="D39" s="243">
        <f>D40</f>
        <v>238.2928</v>
      </c>
      <c r="E39" s="242">
        <f t="shared" si="0"/>
        <v>2.7072000000000003</v>
      </c>
      <c r="G39" s="241"/>
    </row>
    <row r="40" spans="1:7" s="234" customFormat="1" ht="20.25" customHeight="1" thickBot="1">
      <c r="A40" s="239" t="s">
        <v>210</v>
      </c>
      <c r="B40" s="238">
        <v>1200</v>
      </c>
      <c r="C40" s="237">
        <v>241</v>
      </c>
      <c r="D40" s="237">
        <f>2382928/10000</f>
        <v>238.2928</v>
      </c>
      <c r="E40" s="236">
        <f t="shared" si="0"/>
        <v>2.7072000000000003</v>
      </c>
      <c r="G40" s="235"/>
    </row>
    <row r="41" s="232" customFormat="1" ht="11.25">
      <c r="A41" s="233" t="s">
        <v>209</v>
      </c>
    </row>
    <row r="42" s="232" customFormat="1" ht="11.25" customHeight="1">
      <c r="A42" s="231" t="s">
        <v>208</v>
      </c>
    </row>
    <row r="43" s="232" customFormat="1" ht="11.25" customHeight="1">
      <c r="A43" s="231" t="s">
        <v>207</v>
      </c>
    </row>
    <row r="44" s="232" customFormat="1" ht="12.75" customHeight="1">
      <c r="A44" s="231" t="s">
        <v>206</v>
      </c>
    </row>
    <row r="45" ht="10.5">
      <c r="A45" s="231"/>
    </row>
    <row r="46" spans="2:5" ht="10.5">
      <c r="B46" s="230"/>
      <c r="C46" s="230"/>
      <c r="D46" s="230"/>
      <c r="E46" s="230"/>
    </row>
  </sheetData>
  <sheetProtection/>
  <mergeCells count="5">
    <mergeCell ref="A4:A5"/>
    <mergeCell ref="B4:B7"/>
    <mergeCell ref="D4:D6"/>
    <mergeCell ref="E4:E6"/>
    <mergeCell ref="A6:A7"/>
  </mergeCells>
  <printOptions/>
  <pageMargins left="0.7874015748031497" right="0.7874015748031497" top="0.5905511811023623" bottom="0.35433070866141736" header="0.5118110236220472" footer="0.5118110236220472"/>
  <pageSetup horizontalDpi="600" verticalDpi="600" orientation="portrait" paperSize="9" scale="110" r:id="rId1"/>
</worksheet>
</file>

<file path=xl/worksheets/sheet9.xml><?xml version="1.0" encoding="utf-8"?>
<worksheet xmlns="http://schemas.openxmlformats.org/spreadsheetml/2006/main" xmlns:r="http://schemas.openxmlformats.org/officeDocument/2006/relationships">
  <sheetPr>
    <tabColor rgb="FFFFC000"/>
  </sheetPr>
  <dimension ref="A1:L23"/>
  <sheetViews>
    <sheetView showGridLines="0" zoomScalePageLayoutView="0" workbookViewId="0" topLeftCell="A1">
      <selection activeCell="K21" sqref="K21"/>
    </sheetView>
  </sheetViews>
  <sheetFormatPr defaultColWidth="8.00390625" defaultRowHeight="13.5"/>
  <cols>
    <col min="1" max="1" width="10.00390625" style="289" customWidth="1"/>
    <col min="2" max="7" width="8.75390625" style="289" customWidth="1"/>
    <col min="8" max="8" width="8.625" style="289" customWidth="1"/>
    <col min="9" max="9" width="8.75390625" style="289" customWidth="1"/>
    <col min="10" max="10" width="8.625" style="289" customWidth="1"/>
    <col min="11" max="11" width="8.75390625" style="289" customWidth="1"/>
    <col min="12" max="16384" width="8.00390625" style="289" customWidth="1"/>
  </cols>
  <sheetData>
    <row r="1" spans="1:11" ht="18.75" customHeight="1">
      <c r="A1" s="287" t="s">
        <v>583</v>
      </c>
      <c r="B1" s="288"/>
      <c r="C1" s="288"/>
      <c r="D1" s="288"/>
      <c r="E1" s="288"/>
      <c r="F1" s="288"/>
      <c r="G1" s="288"/>
      <c r="H1" s="288"/>
      <c r="I1" s="288"/>
      <c r="J1" s="288"/>
      <c r="K1" s="288"/>
    </row>
    <row r="2" ht="11.25" customHeight="1"/>
    <row r="3" spans="1:8" ht="12.75" thickBot="1">
      <c r="A3" s="307" t="s">
        <v>253</v>
      </c>
      <c r="H3" s="327"/>
    </row>
    <row r="4" spans="1:11" ht="24.75" customHeight="1">
      <c r="A4" s="328" t="s">
        <v>254</v>
      </c>
      <c r="B4" s="329" t="s">
        <v>584</v>
      </c>
      <c r="C4" s="329"/>
      <c r="D4" s="329" t="s">
        <v>585</v>
      </c>
      <c r="E4" s="329"/>
      <c r="F4" s="329" t="s">
        <v>255</v>
      </c>
      <c r="G4" s="329"/>
      <c r="H4" s="329" t="s">
        <v>586</v>
      </c>
      <c r="I4" s="329"/>
      <c r="J4" s="329" t="s">
        <v>659</v>
      </c>
      <c r="K4" s="330"/>
    </row>
    <row r="5" spans="1:11" ht="24.75" customHeight="1">
      <c r="A5" s="331" t="s">
        <v>587</v>
      </c>
      <c r="B5" s="332" t="s">
        <v>256</v>
      </c>
      <c r="C5" s="332" t="s">
        <v>257</v>
      </c>
      <c r="D5" s="332" t="s">
        <v>256</v>
      </c>
      <c r="E5" s="332" t="s">
        <v>257</v>
      </c>
      <c r="F5" s="332" t="s">
        <v>256</v>
      </c>
      <c r="G5" s="332" t="s">
        <v>257</v>
      </c>
      <c r="H5" s="332" t="s">
        <v>256</v>
      </c>
      <c r="I5" s="332" t="s">
        <v>258</v>
      </c>
      <c r="J5" s="332" t="s">
        <v>256</v>
      </c>
      <c r="K5" s="333" t="s">
        <v>258</v>
      </c>
    </row>
    <row r="6" spans="1:11" ht="13.5" customHeight="1">
      <c r="A6" s="296"/>
      <c r="B6" s="297" t="s">
        <v>68</v>
      </c>
      <c r="C6" s="297" t="s">
        <v>259</v>
      </c>
      <c r="D6" s="297" t="s">
        <v>68</v>
      </c>
      <c r="E6" s="297" t="s">
        <v>259</v>
      </c>
      <c r="F6" s="297" t="s">
        <v>68</v>
      </c>
      <c r="G6" s="297" t="s">
        <v>259</v>
      </c>
      <c r="H6" s="297" t="s">
        <v>68</v>
      </c>
      <c r="I6" s="297" t="s">
        <v>260</v>
      </c>
      <c r="J6" s="297" t="s">
        <v>68</v>
      </c>
      <c r="K6" s="297" t="s">
        <v>260</v>
      </c>
    </row>
    <row r="7" spans="1:11" ht="14.25" customHeight="1">
      <c r="A7" s="334" t="s">
        <v>588</v>
      </c>
      <c r="B7" s="335">
        <v>130</v>
      </c>
      <c r="C7" s="335">
        <v>5100</v>
      </c>
      <c r="D7" s="335">
        <v>1000</v>
      </c>
      <c r="E7" s="335">
        <v>64100</v>
      </c>
      <c r="F7" s="335">
        <v>86</v>
      </c>
      <c r="G7" s="335">
        <v>84400</v>
      </c>
      <c r="H7" s="335">
        <v>45</v>
      </c>
      <c r="I7" s="335">
        <v>783</v>
      </c>
      <c r="J7" s="335">
        <v>65</v>
      </c>
      <c r="K7" s="335">
        <v>2662</v>
      </c>
    </row>
    <row r="8" spans="1:11" ht="14.25" customHeight="1">
      <c r="A8" s="336" t="s">
        <v>575</v>
      </c>
      <c r="B8" s="337">
        <v>111</v>
      </c>
      <c r="C8" s="338">
        <v>4700</v>
      </c>
      <c r="D8" s="338">
        <v>971</v>
      </c>
      <c r="E8" s="338">
        <v>64500</v>
      </c>
      <c r="F8" s="338">
        <v>85</v>
      </c>
      <c r="G8" s="338">
        <v>90800</v>
      </c>
      <c r="H8" s="338">
        <v>40</v>
      </c>
      <c r="I8" s="338">
        <v>761</v>
      </c>
      <c r="J8" s="338">
        <v>67</v>
      </c>
      <c r="K8" s="338">
        <v>2966</v>
      </c>
    </row>
    <row r="9" spans="1:11" ht="14.25" customHeight="1">
      <c r="A9" s="336" t="s">
        <v>576</v>
      </c>
      <c r="B9" s="338">
        <v>102</v>
      </c>
      <c r="C9" s="338">
        <v>4460</v>
      </c>
      <c r="D9" s="338">
        <v>942</v>
      </c>
      <c r="E9" s="338">
        <v>63700</v>
      </c>
      <c r="F9" s="338" t="s">
        <v>589</v>
      </c>
      <c r="G9" s="338" t="s">
        <v>589</v>
      </c>
      <c r="H9" s="338" t="s">
        <v>589</v>
      </c>
      <c r="I9" s="338" t="s">
        <v>589</v>
      </c>
      <c r="J9" s="338" t="s">
        <v>589</v>
      </c>
      <c r="K9" s="338" t="s">
        <v>589</v>
      </c>
    </row>
    <row r="10" spans="1:11" ht="14.25" customHeight="1">
      <c r="A10" s="336" t="s">
        <v>590</v>
      </c>
      <c r="B10" s="337">
        <v>94</v>
      </c>
      <c r="C10" s="338">
        <v>4060</v>
      </c>
      <c r="D10" s="338">
        <v>893</v>
      </c>
      <c r="E10" s="338">
        <v>62200</v>
      </c>
      <c r="F10" s="338">
        <v>71</v>
      </c>
      <c r="G10" s="338">
        <v>93500</v>
      </c>
      <c r="H10" s="338">
        <v>39</v>
      </c>
      <c r="I10" s="338">
        <v>763</v>
      </c>
      <c r="J10" s="338" t="s">
        <v>589</v>
      </c>
      <c r="K10" s="338" t="s">
        <v>589</v>
      </c>
    </row>
    <row r="11" spans="1:11" s="319" customFormat="1" ht="14.25" customHeight="1" thickBot="1">
      <c r="A11" s="339" t="s">
        <v>591</v>
      </c>
      <c r="B11" s="326">
        <v>83</v>
      </c>
      <c r="C11" s="326">
        <v>3590</v>
      </c>
      <c r="D11" s="326">
        <v>825</v>
      </c>
      <c r="E11" s="326">
        <v>60100</v>
      </c>
      <c r="F11" s="326">
        <v>64</v>
      </c>
      <c r="G11" s="326">
        <v>89900</v>
      </c>
      <c r="H11" s="326">
        <v>39</v>
      </c>
      <c r="I11" s="326">
        <v>742</v>
      </c>
      <c r="J11" s="728" t="s">
        <v>232</v>
      </c>
      <c r="K11" s="728" t="s">
        <v>232</v>
      </c>
    </row>
    <row r="12" ht="12.75" customHeight="1">
      <c r="A12" s="307" t="s">
        <v>263</v>
      </c>
    </row>
    <row r="14" spans="1:11" ht="12.75" customHeight="1">
      <c r="A14" s="340" t="s">
        <v>261</v>
      </c>
      <c r="B14" s="338"/>
      <c r="C14" s="338"/>
      <c r="D14" s="338"/>
      <c r="E14" s="338"/>
      <c r="F14" s="338"/>
      <c r="G14" s="338"/>
      <c r="H14" s="338"/>
      <c r="I14" s="338"/>
      <c r="J14" s="338"/>
      <c r="K14" s="338"/>
    </row>
    <row r="15" ht="11.25" customHeight="1">
      <c r="A15" s="341" t="s">
        <v>592</v>
      </c>
    </row>
    <row r="16" ht="11.25" customHeight="1">
      <c r="A16" s="341" t="s">
        <v>262</v>
      </c>
    </row>
    <row r="17" ht="12">
      <c r="A17" s="341"/>
    </row>
    <row r="23" ht="12">
      <c r="L23" s="312"/>
    </row>
  </sheetData>
  <sheetProtection/>
  <printOptions/>
  <pageMargins left="0.3937007874015748" right="0.3937007874015748" top="0.5905511811023623" bottom="0.31496062992125984"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2013-06-03T06:37:07Z</cp:lastPrinted>
  <dcterms:created xsi:type="dcterms:W3CDTF">2010-04-01T04:03:48Z</dcterms:created>
  <dcterms:modified xsi:type="dcterms:W3CDTF">2014-08-04T10:24:04Z</dcterms:modified>
  <cp:category/>
  <cp:version/>
  <cp:contentType/>
  <cp:contentStatus/>
</cp:coreProperties>
</file>