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92924\Desktop\H29健康増進事業報告\HPアップ用（計算式外し、ファイル名を英数字にする）\"/>
    </mc:Choice>
  </mc:AlternateContent>
  <xr:revisionPtr revIDLastSave="0" documentId="13_ncr:1_{5ED59035-9FB8-406F-8653-B78863D820D7}" xr6:coauthVersionLast="36" xr6:coauthVersionMax="36" xr10:uidLastSave="{00000000-0000-0000-0000-000000000000}"/>
  <bookViews>
    <workbookView xWindow="135" yWindow="45" windowWidth="10920" windowHeight="10005" xr2:uid="{00000000-000D-0000-FFFF-FFFF00000000}"/>
  </bookViews>
  <sheets>
    <sheet name="第１表" sheetId="1" r:id="rId1"/>
  </sheets>
  <definedNames>
    <definedName name="_Regression_Int" localSheetId="0" hidden="1">1</definedName>
    <definedName name="aあ１">#REF!</definedName>
    <definedName name="gggg">#REF!</definedName>
    <definedName name="_xlnm.Print_Area" localSheetId="0">第１表!$A$1:$BQ$40</definedName>
    <definedName name="Print_Area_MI" localSheetId="0">第１表!#REF!</definedName>
    <definedName name="あ１" localSheetId="0">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38" i="1" l="1"/>
  <c r="AH34" i="1"/>
  <c r="AH30" i="1"/>
  <c r="AH28" i="1"/>
  <c r="AH26" i="1" s="1"/>
  <c r="AH24" i="1"/>
  <c r="AH22" i="1" s="1"/>
  <c r="AH18" i="1"/>
  <c r="AH16" i="1" s="1"/>
  <c r="AH14" i="1"/>
  <c r="AH9" i="1"/>
  <c r="AC38" i="1" l="1"/>
  <c r="AC34" i="1"/>
  <c r="AC30" i="1"/>
  <c r="AC28" i="1"/>
  <c r="AC26" i="1" s="1"/>
  <c r="AC24" i="1"/>
  <c r="AC22" i="1" s="1"/>
  <c r="AC18" i="1"/>
  <c r="AC16" i="1" s="1"/>
  <c r="AC14" i="1"/>
  <c r="AC9" i="1"/>
  <c r="BE39" i="1" l="1"/>
  <c r="BE37" i="1"/>
  <c r="BE36" i="1"/>
  <c r="BE35" i="1"/>
  <c r="BE33" i="1"/>
  <c r="BE32" i="1"/>
  <c r="BE31" i="1"/>
  <c r="BE29" i="1"/>
  <c r="BE27" i="1"/>
  <c r="BE25" i="1"/>
  <c r="BE23" i="1"/>
  <c r="BE21" i="1"/>
  <c r="BE20" i="1"/>
  <c r="BE19" i="1"/>
  <c r="BE17" i="1"/>
  <c r="BE15" i="1"/>
  <c r="BE13" i="1"/>
  <c r="BE12" i="1"/>
  <c r="BE11" i="1"/>
  <c r="BE10" i="1"/>
  <c r="BD39" i="1"/>
  <c r="BD37" i="1"/>
  <c r="BD36" i="1"/>
  <c r="BD35" i="1"/>
  <c r="BD33" i="1"/>
  <c r="BD32" i="1"/>
  <c r="BD31" i="1"/>
  <c r="BD29" i="1"/>
  <c r="BD27" i="1"/>
  <c r="BD25" i="1"/>
  <c r="BD23" i="1"/>
  <c r="BD21" i="1"/>
  <c r="BD20" i="1"/>
  <c r="BD19" i="1"/>
  <c r="BD17" i="1"/>
  <c r="BD15" i="1"/>
  <c r="BD13" i="1"/>
  <c r="BD12" i="1"/>
  <c r="BD11" i="1"/>
  <c r="BD10" i="1"/>
  <c r="AV39" i="1"/>
  <c r="AV37" i="1"/>
  <c r="AV36" i="1"/>
  <c r="AV35" i="1"/>
  <c r="AV33" i="1"/>
  <c r="AV32" i="1"/>
  <c r="AV29" i="1"/>
  <c r="AV27" i="1"/>
  <c r="AV25" i="1"/>
  <c r="AV23" i="1"/>
  <c r="AV21" i="1"/>
  <c r="AV20" i="1"/>
  <c r="AV17" i="1"/>
  <c r="AV15" i="1"/>
  <c r="AV13" i="1"/>
  <c r="AV12" i="1"/>
  <c r="AV11" i="1"/>
  <c r="AV10" i="1"/>
  <c r="AU39" i="1"/>
  <c r="AU37" i="1"/>
  <c r="AU36" i="1"/>
  <c r="AU35" i="1"/>
  <c r="AU33" i="1"/>
  <c r="AU32" i="1"/>
  <c r="AU31" i="1"/>
  <c r="AU29" i="1"/>
  <c r="AU27" i="1"/>
  <c r="AU25" i="1"/>
  <c r="AU23" i="1"/>
  <c r="AU21" i="1"/>
  <c r="AU20" i="1"/>
  <c r="AU19" i="1"/>
  <c r="AU17" i="1"/>
  <c r="AU15" i="1"/>
  <c r="AU13" i="1"/>
  <c r="AU12" i="1"/>
  <c r="AU11" i="1"/>
  <c r="AU10" i="1"/>
  <c r="BA38" i="1"/>
  <c r="BA34" i="1"/>
  <c r="BA30" i="1" s="1"/>
  <c r="BA28" i="1"/>
  <c r="BA26" i="1" s="1"/>
  <c r="BA24" i="1"/>
  <c r="BA22" i="1" s="1"/>
  <c r="BA18" i="1"/>
  <c r="BA16" i="1" s="1"/>
  <c r="BA14" i="1"/>
  <c r="BA9" i="1" s="1"/>
  <c r="BB38" i="1" l="1"/>
  <c r="BB34" i="1"/>
  <c r="BB28" i="1"/>
  <c r="BB24" i="1"/>
  <c r="BB22" i="1" s="1"/>
  <c r="BB18" i="1"/>
  <c r="BB14" i="1"/>
  <c r="BB9" i="1" s="1"/>
  <c r="BB26" i="1" l="1"/>
  <c r="BB16" i="1"/>
  <c r="BB30" i="1"/>
  <c r="AZ38" i="1" l="1"/>
  <c r="AZ34" i="1"/>
  <c r="AZ28" i="1"/>
  <c r="AZ26" i="1" s="1"/>
  <c r="AZ24" i="1"/>
  <c r="AZ22" i="1" s="1"/>
  <c r="AZ18" i="1"/>
  <c r="AZ16" i="1" s="1"/>
  <c r="AZ14" i="1"/>
  <c r="AZ9" i="1"/>
  <c r="AW38" i="1"/>
  <c r="AW34" i="1"/>
  <c r="AW28" i="1"/>
  <c r="AW26" i="1" s="1"/>
  <c r="AW24" i="1"/>
  <c r="AW22" i="1" s="1"/>
  <c r="AW18" i="1"/>
  <c r="AW16" i="1" s="1"/>
  <c r="AW14" i="1"/>
  <c r="AW9" i="1" s="1"/>
  <c r="BC22" i="1" l="1"/>
  <c r="BC26" i="1"/>
  <c r="BC34" i="1"/>
  <c r="BC24" i="1"/>
  <c r="BC38" i="1"/>
  <c r="BC14" i="1"/>
  <c r="AW30" i="1"/>
  <c r="BC16" i="1"/>
  <c r="AZ30" i="1"/>
  <c r="BC30" i="1" s="1"/>
  <c r="BC28" i="1"/>
  <c r="BC9" i="1"/>
  <c r="BC18" i="1"/>
  <c r="AY38" i="1"/>
  <c r="BE38" i="1" s="1"/>
  <c r="AY34" i="1"/>
  <c r="BE34" i="1" s="1"/>
  <c r="AY28" i="1"/>
  <c r="AY24" i="1"/>
  <c r="BE24" i="1" s="1"/>
  <c r="AY18" i="1"/>
  <c r="AY14" i="1"/>
  <c r="BE14" i="1" s="1"/>
  <c r="AX38" i="1"/>
  <c r="BD38" i="1" s="1"/>
  <c r="AX34" i="1"/>
  <c r="BD34" i="1" s="1"/>
  <c r="AX30" i="1"/>
  <c r="BD30" i="1" s="1"/>
  <c r="AX28" i="1"/>
  <c r="AX24" i="1"/>
  <c r="BD24" i="1" s="1"/>
  <c r="AX18" i="1"/>
  <c r="AX14" i="1"/>
  <c r="BD14" i="1" s="1"/>
  <c r="AP38" i="1"/>
  <c r="AP34" i="1"/>
  <c r="AP30" i="1" s="1"/>
  <c r="AP28" i="1"/>
  <c r="AP26" i="1" s="1"/>
  <c r="AP24" i="1"/>
  <c r="AP22" i="1" s="1"/>
  <c r="AP18" i="1"/>
  <c r="AP16" i="1" s="1"/>
  <c r="AP14" i="1"/>
  <c r="AP9" i="1" s="1"/>
  <c r="AO14" i="1"/>
  <c r="AO9" i="1" s="1"/>
  <c r="AO38" i="1"/>
  <c r="AO34" i="1"/>
  <c r="AO28" i="1"/>
  <c r="AO26" i="1" s="1"/>
  <c r="AO24" i="1"/>
  <c r="AO22" i="1" s="1"/>
  <c r="AO18" i="1"/>
  <c r="AO16" i="1" s="1"/>
  <c r="AO30" i="1" l="1"/>
  <c r="AY9" i="1"/>
  <c r="BE9" i="1" s="1"/>
  <c r="AZ6" i="1"/>
  <c r="AX26" i="1"/>
  <c r="BD26" i="1" s="1"/>
  <c r="BD28" i="1"/>
  <c r="AX16" i="1"/>
  <c r="BD16" i="1" s="1"/>
  <c r="BD18" i="1"/>
  <c r="AY26" i="1"/>
  <c r="BE26" i="1" s="1"/>
  <c r="BE28" i="1"/>
  <c r="AX22" i="1"/>
  <c r="BD22" i="1" s="1"/>
  <c r="AY16" i="1"/>
  <c r="BE16" i="1" s="1"/>
  <c r="BE18" i="1"/>
  <c r="AY30" i="1"/>
  <c r="BE30" i="1" s="1"/>
  <c r="AX9" i="1"/>
  <c r="BD9" i="1" s="1"/>
  <c r="AY22" i="1"/>
  <c r="BE22" i="1" s="1"/>
  <c r="AS38" i="1"/>
  <c r="AV38" i="1" s="1"/>
  <c r="AS34" i="1"/>
  <c r="AV34" i="1" s="1"/>
  <c r="AS28" i="1"/>
  <c r="AS24" i="1"/>
  <c r="AV24" i="1" s="1"/>
  <c r="AS22" i="1"/>
  <c r="AV22" i="1" s="1"/>
  <c r="AS18" i="1"/>
  <c r="AS14" i="1"/>
  <c r="AV14" i="1" s="1"/>
  <c r="AS9" i="1"/>
  <c r="AV9" i="1" s="1"/>
  <c r="AS30" i="1" l="1"/>
  <c r="AV30" i="1" s="1"/>
  <c r="AS26" i="1"/>
  <c r="AV26" i="1" s="1"/>
  <c r="AV28" i="1"/>
  <c r="AS16" i="1"/>
  <c r="AV16" i="1" s="1"/>
  <c r="AV18" i="1"/>
  <c r="AR38" i="1"/>
  <c r="AU38" i="1" s="1"/>
  <c r="AR34" i="1"/>
  <c r="AU34" i="1" s="1"/>
  <c r="AR30" i="1"/>
  <c r="AU30" i="1" s="1"/>
  <c r="AR28" i="1"/>
  <c r="AR24" i="1"/>
  <c r="AU24" i="1" s="1"/>
  <c r="AR18" i="1"/>
  <c r="AR14" i="1"/>
  <c r="AU14" i="1" s="1"/>
  <c r="AR22" i="1" l="1"/>
  <c r="AU22" i="1" s="1"/>
  <c r="AR26" i="1"/>
  <c r="AU26" i="1" s="1"/>
  <c r="AU28" i="1"/>
  <c r="AR16" i="1"/>
  <c r="AU16" i="1" s="1"/>
  <c r="AU18" i="1"/>
  <c r="AR9" i="1"/>
  <c r="AU9" i="1" s="1"/>
  <c r="AQ38" i="1"/>
  <c r="AQ34" i="1"/>
  <c r="AQ30" i="1" s="1"/>
  <c r="AQ28" i="1"/>
  <c r="AQ26" i="1" s="1"/>
  <c r="AQ24" i="1"/>
  <c r="AQ22" i="1" s="1"/>
  <c r="AQ18" i="1"/>
  <c r="AQ16" i="1" s="1"/>
  <c r="AQ14" i="1"/>
  <c r="AN38" i="1"/>
  <c r="AN34" i="1"/>
  <c r="AN28" i="1"/>
  <c r="AN26" i="1" s="1"/>
  <c r="AN24" i="1"/>
  <c r="AN22" i="1" s="1"/>
  <c r="AN18" i="1"/>
  <c r="AN16" i="1" s="1"/>
  <c r="AN14" i="1"/>
  <c r="AN9" i="1" s="1"/>
  <c r="AN30" i="1" l="1"/>
  <c r="AT14" i="1"/>
  <c r="AT34" i="1"/>
  <c r="AT30" i="1"/>
  <c r="AT16" i="1"/>
  <c r="AT22" i="1"/>
  <c r="AT38" i="1"/>
  <c r="AQ9" i="1"/>
  <c r="AT9" i="1" s="1"/>
  <c r="AT26" i="1"/>
  <c r="AT24" i="1"/>
  <c r="AT18" i="1"/>
  <c r="AT28" i="1"/>
  <c r="AK37" i="1"/>
  <c r="AK36" i="1"/>
  <c r="AK35" i="1"/>
  <c r="AK33" i="1"/>
  <c r="AK32" i="1"/>
  <c r="AK31" i="1"/>
  <c r="AK29" i="1"/>
  <c r="AK27" i="1"/>
  <c r="AK25" i="1"/>
  <c r="AK23" i="1"/>
  <c r="AK21" i="1"/>
  <c r="AK20" i="1"/>
  <c r="AK19" i="1"/>
  <c r="AK17" i="1"/>
  <c r="AK15" i="1"/>
  <c r="AK13" i="1"/>
  <c r="AK12" i="1"/>
  <c r="AK11" i="1"/>
  <c r="AK10" i="1"/>
  <c r="AF10" i="1"/>
  <c r="AF39" i="1"/>
  <c r="AF37" i="1"/>
  <c r="AF36" i="1"/>
  <c r="AF35" i="1"/>
  <c r="AF33" i="1"/>
  <c r="AF32" i="1"/>
  <c r="AF31" i="1"/>
  <c r="AF29" i="1"/>
  <c r="AF27" i="1"/>
  <c r="AF25" i="1"/>
  <c r="AF23" i="1"/>
  <c r="AF21" i="1"/>
  <c r="AF20" i="1"/>
  <c r="AF19" i="1"/>
  <c r="AF17" i="1"/>
  <c r="AF15" i="1"/>
  <c r="AF13" i="1"/>
  <c r="AF12" i="1"/>
  <c r="AF11" i="1"/>
  <c r="AJ38" i="1"/>
  <c r="AJ34" i="1"/>
  <c r="AJ28" i="1"/>
  <c r="AJ26" i="1" s="1"/>
  <c r="AJ24" i="1"/>
  <c r="AJ22" i="1" s="1"/>
  <c r="AJ18" i="1"/>
  <c r="AJ16" i="1" s="1"/>
  <c r="AJ14" i="1"/>
  <c r="AJ9" i="1" s="1"/>
  <c r="AJ30" i="1" l="1"/>
  <c r="AE38" i="1"/>
  <c r="AE34" i="1"/>
  <c r="AE30" i="1"/>
  <c r="AE28" i="1"/>
  <c r="AE26" i="1" s="1"/>
  <c r="AE24" i="1"/>
  <c r="AE22" i="1" s="1"/>
  <c r="AE18" i="1"/>
  <c r="AE16" i="1" s="1"/>
  <c r="AE14" i="1"/>
  <c r="AE9" i="1" s="1"/>
  <c r="AI38" i="1" l="1"/>
  <c r="AI34" i="1"/>
  <c r="AI30" i="1"/>
  <c r="AI28" i="1"/>
  <c r="AI24" i="1"/>
  <c r="AI22" i="1"/>
  <c r="AI18" i="1"/>
  <c r="AI14" i="1"/>
  <c r="AI26" i="1" l="1"/>
  <c r="AI16" i="1"/>
  <c r="AI9" i="1"/>
  <c r="AD38" i="1"/>
  <c r="AD34" i="1"/>
  <c r="AD28" i="1"/>
  <c r="AD24" i="1"/>
  <c r="AD22" i="1" s="1"/>
  <c r="AD18" i="1"/>
  <c r="AD14" i="1"/>
  <c r="AD9" i="1" s="1"/>
  <c r="AD30" i="1" l="1"/>
  <c r="AD26" i="1"/>
  <c r="AD16" i="1"/>
  <c r="AG38" i="1"/>
  <c r="AG30" i="1" s="1"/>
  <c r="AK30" i="1" s="1"/>
  <c r="AG34" i="1"/>
  <c r="AK34" i="1" s="1"/>
  <c r="AG28" i="1"/>
  <c r="AG24" i="1"/>
  <c r="AK24" i="1" s="1"/>
  <c r="AG22" i="1"/>
  <c r="AK22" i="1" s="1"/>
  <c r="AG18" i="1"/>
  <c r="AG14" i="1"/>
  <c r="AK14" i="1" s="1"/>
  <c r="AB38" i="1"/>
  <c r="AB34" i="1"/>
  <c r="AF34" i="1" s="1"/>
  <c r="AB28" i="1"/>
  <c r="AB26" i="1" s="1"/>
  <c r="AB24" i="1"/>
  <c r="AB22" i="1" s="1"/>
  <c r="AF22" i="1" s="1"/>
  <c r="AB18" i="1"/>
  <c r="AB16" i="1" s="1"/>
  <c r="AB14" i="1"/>
  <c r="AF14" i="1" s="1"/>
  <c r="AB30" i="1" l="1"/>
  <c r="AF30" i="1" s="1"/>
  <c r="AB9" i="1"/>
  <c r="AF9" i="1" s="1"/>
  <c r="AF28" i="1"/>
  <c r="AF38" i="1"/>
  <c r="AG9" i="1"/>
  <c r="AK9" i="1" s="1"/>
  <c r="AF26" i="1"/>
  <c r="AF24" i="1"/>
  <c r="AG26" i="1"/>
  <c r="AK26" i="1" s="1"/>
  <c r="AK28" i="1"/>
  <c r="AG16" i="1"/>
  <c r="AK16" i="1" s="1"/>
  <c r="AK18" i="1"/>
  <c r="AF18" i="1"/>
  <c r="AF16" i="1"/>
  <c r="BP38" i="1" l="1"/>
  <c r="BO38" i="1"/>
  <c r="BN38" i="1"/>
  <c r="BM38" i="1"/>
  <c r="BP34" i="1"/>
  <c r="BO34" i="1"/>
  <c r="BO30" i="1" s="1"/>
  <c r="BN34" i="1"/>
  <c r="BM34" i="1"/>
  <c r="BM30" i="1" s="1"/>
  <c r="BP28" i="1"/>
  <c r="BO28" i="1"/>
  <c r="BO26" i="1" s="1"/>
  <c r="BN28" i="1"/>
  <c r="BM28" i="1"/>
  <c r="BM26" i="1" s="1"/>
  <c r="BP26" i="1"/>
  <c r="BN26" i="1"/>
  <c r="BP24" i="1"/>
  <c r="BO24" i="1"/>
  <c r="BO22" i="1" s="1"/>
  <c r="BN24" i="1"/>
  <c r="BN22" i="1" s="1"/>
  <c r="BM24" i="1"/>
  <c r="BP22" i="1"/>
  <c r="BM22" i="1"/>
  <c r="BP18" i="1"/>
  <c r="BO18" i="1"/>
  <c r="BN18" i="1"/>
  <c r="BM18" i="1"/>
  <c r="BM16" i="1" s="1"/>
  <c r="BP16" i="1"/>
  <c r="BO16" i="1"/>
  <c r="BN16" i="1"/>
  <c r="BP14" i="1"/>
  <c r="BP9" i="1" s="1"/>
  <c r="BO14" i="1"/>
  <c r="BO9" i="1" s="1"/>
  <c r="BN14" i="1"/>
  <c r="BM14" i="1"/>
  <c r="BM9" i="1" s="1"/>
  <c r="BN9" i="1"/>
  <c r="BK38" i="1"/>
  <c r="BJ38" i="1"/>
  <c r="BI38" i="1"/>
  <c r="BH38" i="1"/>
  <c r="BK34" i="1"/>
  <c r="BJ34" i="1"/>
  <c r="BJ30" i="1" s="1"/>
  <c r="BI34" i="1"/>
  <c r="BH34" i="1"/>
  <c r="BH30" i="1" s="1"/>
  <c r="BK30" i="1"/>
  <c r="BK28" i="1"/>
  <c r="BJ28" i="1"/>
  <c r="BI28" i="1"/>
  <c r="BI26" i="1" s="1"/>
  <c r="BH28" i="1"/>
  <c r="BH26" i="1" s="1"/>
  <c r="BK26" i="1"/>
  <c r="BJ26" i="1"/>
  <c r="BK24" i="1"/>
  <c r="BJ24" i="1"/>
  <c r="BJ22" i="1" s="1"/>
  <c r="BI24" i="1"/>
  <c r="BH24" i="1"/>
  <c r="BH22" i="1" s="1"/>
  <c r="BK22" i="1"/>
  <c r="BI22" i="1"/>
  <c r="BK18" i="1"/>
  <c r="BJ18" i="1"/>
  <c r="BJ16" i="1" s="1"/>
  <c r="BI18" i="1"/>
  <c r="BI16" i="1" s="1"/>
  <c r="BH18" i="1"/>
  <c r="BH16" i="1" s="1"/>
  <c r="BK16" i="1"/>
  <c r="BK14" i="1"/>
  <c r="BJ14" i="1"/>
  <c r="BJ9" i="1" s="1"/>
  <c r="BI14" i="1"/>
  <c r="BH14" i="1"/>
  <c r="BK9" i="1"/>
  <c r="BH9" i="1"/>
  <c r="Z38" i="1"/>
  <c r="Y38" i="1"/>
  <c r="X38" i="1"/>
  <c r="W38" i="1"/>
  <c r="Z34" i="1"/>
  <c r="Y34" i="1"/>
  <c r="Y30" i="1" s="1"/>
  <c r="X34" i="1"/>
  <c r="W34" i="1"/>
  <c r="W30" i="1" s="1"/>
  <c r="Z30" i="1"/>
  <c r="Z28" i="1"/>
  <c r="Y28" i="1"/>
  <c r="X28" i="1"/>
  <c r="W28" i="1"/>
  <c r="W26" i="1" s="1"/>
  <c r="Z26" i="1"/>
  <c r="Y26" i="1"/>
  <c r="X26" i="1"/>
  <c r="Z24" i="1"/>
  <c r="Y24" i="1"/>
  <c r="Y22" i="1" s="1"/>
  <c r="X24" i="1"/>
  <c r="X22" i="1" s="1"/>
  <c r="W24" i="1"/>
  <c r="W22" i="1" s="1"/>
  <c r="Z22" i="1"/>
  <c r="Z18" i="1"/>
  <c r="Z16" i="1" s="1"/>
  <c r="Y18" i="1"/>
  <c r="Y16" i="1" s="1"/>
  <c r="X18" i="1"/>
  <c r="X16" i="1" s="1"/>
  <c r="W18" i="1"/>
  <c r="W16" i="1" s="1"/>
  <c r="Z14" i="1"/>
  <c r="Z9" i="1" s="1"/>
  <c r="Y14" i="1"/>
  <c r="Y9" i="1" s="1"/>
  <c r="X14" i="1"/>
  <c r="X9" i="1" s="1"/>
  <c r="W14" i="1"/>
  <c r="W9" i="1" s="1"/>
  <c r="AA9" i="1" l="1"/>
  <c r="BL34" i="1"/>
  <c r="BL38" i="1"/>
  <c r="BQ38" i="1"/>
  <c r="BL14" i="1"/>
  <c r="AA24" i="1"/>
  <c r="BI9" i="1"/>
  <c r="BL9" i="1" s="1"/>
  <c r="BQ22" i="1"/>
  <c r="BL28" i="1"/>
  <c r="AA22" i="1"/>
  <c r="AA34" i="1"/>
  <c r="AA38" i="1"/>
  <c r="BL24" i="1"/>
  <c r="BP30" i="1"/>
  <c r="AA14" i="1"/>
  <c r="BL16" i="1"/>
  <c r="BQ9" i="1"/>
  <c r="BQ26" i="1"/>
  <c r="BQ16" i="1"/>
  <c r="BQ18" i="1"/>
  <c r="BQ28" i="1"/>
  <c r="BQ14" i="1"/>
  <c r="BQ24" i="1"/>
  <c r="BN30" i="1"/>
  <c r="BQ34" i="1"/>
  <c r="BL26" i="1"/>
  <c r="BL22" i="1"/>
  <c r="BL18" i="1"/>
  <c r="BI30" i="1"/>
  <c r="BL30" i="1" s="1"/>
  <c r="AA16" i="1"/>
  <c r="AA26" i="1"/>
  <c r="AA18" i="1"/>
  <c r="X30" i="1"/>
  <c r="AA30" i="1" s="1"/>
  <c r="AA28" i="1"/>
  <c r="BQ30" i="1" l="1"/>
  <c r="Y8" i="1" l="1"/>
  <c r="Z8" i="1"/>
  <c r="X8" i="1"/>
  <c r="W8" i="1"/>
  <c r="Z7" i="1"/>
  <c r="Y7" i="1"/>
  <c r="X7" i="1"/>
  <c r="W7" i="1"/>
  <c r="Z6" i="1"/>
  <c r="X6" i="1"/>
  <c r="W6" i="1"/>
  <c r="AA7" i="1" l="1"/>
  <c r="AA8" i="1"/>
  <c r="Y6" i="1"/>
  <c r="AA6" i="1" s="1"/>
  <c r="AC8" i="1" l="1"/>
  <c r="AG6" i="1"/>
  <c r="AE6" i="1"/>
  <c r="AJ6" i="1"/>
  <c r="AJ7" i="1"/>
  <c r="AI7" i="1"/>
  <c r="AH7" i="1"/>
  <c r="AG7" i="1"/>
  <c r="AE7" i="1"/>
  <c r="AD7" i="1"/>
  <c r="AC7" i="1"/>
  <c r="AI8" i="1" l="1"/>
  <c r="AJ8" i="1"/>
  <c r="AE8" i="1"/>
  <c r="AK7" i="1"/>
  <c r="AG8" i="1"/>
  <c r="AH6" i="1"/>
  <c r="AD8" i="1"/>
  <c r="AH8" i="1"/>
  <c r="AK8" i="1" l="1"/>
  <c r="AD6" i="1"/>
  <c r="AI6" i="1"/>
  <c r="AK6" i="1" s="1"/>
  <c r="AC6" i="1"/>
  <c r="BQ2" i="1" l="1"/>
  <c r="BE2" i="1"/>
  <c r="BO7" i="1" l="1"/>
  <c r="BJ7" i="1"/>
  <c r="BJ8" i="1" l="1"/>
  <c r="BJ6" i="1"/>
  <c r="BO6" i="1"/>
  <c r="BO8" i="1"/>
  <c r="BH6" i="1" l="1"/>
  <c r="AP6" i="1"/>
  <c r="AN6" i="1"/>
  <c r="BP7" i="1"/>
  <c r="BN7" i="1"/>
  <c r="BM7" i="1"/>
  <c r="BK7" i="1"/>
  <c r="BI7" i="1"/>
  <c r="BH7" i="1"/>
  <c r="BB7" i="1"/>
  <c r="BA7" i="1"/>
  <c r="AZ7" i="1"/>
  <c r="AY7" i="1"/>
  <c r="AX7" i="1"/>
  <c r="AW7" i="1"/>
  <c r="AS7" i="1"/>
  <c r="AR7" i="1"/>
  <c r="AQ7" i="1"/>
  <c r="AP7" i="1"/>
  <c r="AO7" i="1"/>
  <c r="AN7" i="1"/>
  <c r="BL7" i="1" l="1"/>
  <c r="AU7" i="1"/>
  <c r="AZ8" i="1"/>
  <c r="BC7" i="1"/>
  <c r="BQ7" i="1"/>
  <c r="AO6" i="1"/>
  <c r="AY6" i="1"/>
  <c r="AV7" i="1"/>
  <c r="BI8" i="1"/>
  <c r="BE7" i="1"/>
  <c r="AW6" i="1"/>
  <c r="AX6" i="1"/>
  <c r="AX8" i="1"/>
  <c r="BD7" i="1"/>
  <c r="AT7" i="1"/>
  <c r="BB8" i="1"/>
  <c r="BA8" i="1"/>
  <c r="AR8" i="1"/>
  <c r="AY8" i="1"/>
  <c r="AP8" i="1"/>
  <c r="AO8" i="1"/>
  <c r="BM6" i="1"/>
  <c r="BM8" i="1"/>
  <c r="BP8" i="1"/>
  <c r="BN8" i="1"/>
  <c r="BK6" i="1"/>
  <c r="BK8" i="1"/>
  <c r="BH8" i="1"/>
  <c r="AW8" i="1"/>
  <c r="AQ8" i="1"/>
  <c r="AN8" i="1"/>
  <c r="AS8" i="1"/>
  <c r="AT8" i="1" l="1"/>
  <c r="BL8" i="1"/>
  <c r="BN6" i="1"/>
  <c r="BQ8" i="1"/>
  <c r="BI6" i="1"/>
  <c r="BL6" i="1" s="1"/>
  <c r="BD8" i="1"/>
  <c r="BB6" i="1"/>
  <c r="BE6" i="1" s="1"/>
  <c r="BA6" i="1"/>
  <c r="BD6" i="1" s="1"/>
  <c r="BC8" i="1"/>
  <c r="BE8" i="1"/>
  <c r="AR6" i="1"/>
  <c r="AU6" i="1" s="1"/>
  <c r="AS6" i="1"/>
  <c r="AV6" i="1" s="1"/>
  <c r="AV8" i="1"/>
  <c r="AU8" i="1"/>
  <c r="BP6" i="1"/>
  <c r="BQ6" i="1" l="1"/>
  <c r="AQ6" i="1"/>
  <c r="AT6" i="1" s="1"/>
  <c r="BC6" i="1"/>
  <c r="AB7" i="1" l="1"/>
  <c r="AF7" i="1" s="1"/>
  <c r="AB8" i="1"/>
  <c r="AF8" i="1" s="1"/>
  <c r="AB6" i="1"/>
  <c r="AF6" i="1" s="1"/>
</calcChain>
</file>

<file path=xl/sharedStrings.xml><?xml version="1.0" encoding="utf-8"?>
<sst xmlns="http://schemas.openxmlformats.org/spreadsheetml/2006/main" count="252" uniqueCount="68">
  <si>
    <t>１　受診率</t>
    <rPh sb="2" eb="5">
      <t>ジュシンリツ</t>
    </rPh>
    <phoneticPr fontId="3"/>
  </si>
  <si>
    <t xml:space="preserve">市  町 </t>
    <phoneticPr fontId="3"/>
  </si>
  <si>
    <t>対象者</t>
    <phoneticPr fontId="3"/>
  </si>
  <si>
    <t>男</t>
  </si>
  <si>
    <t>女</t>
  </si>
  <si>
    <t>受診者</t>
    <rPh sb="2" eb="3">
      <t>シャ</t>
    </rPh>
    <phoneticPr fontId="3"/>
  </si>
  <si>
    <t>前年度受診者数</t>
    <rPh sb="0" eb="3">
      <t>ゼンネンド</t>
    </rPh>
    <rPh sb="3" eb="6">
      <t>ジュシンシャ</t>
    </rPh>
    <rPh sb="6" eb="7">
      <t>スウ</t>
    </rPh>
    <phoneticPr fontId="3"/>
  </si>
  <si>
    <t>2年連続</t>
    <rPh sb="1" eb="2">
      <t>ネン</t>
    </rPh>
    <rPh sb="2" eb="4">
      <t>レンゾク</t>
    </rPh>
    <phoneticPr fontId="3"/>
  </si>
  <si>
    <t>受診率</t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</si>
  <si>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</si>
  <si>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</si>
  <si>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</si>
  <si>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</si>
  <si>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</si>
  <si>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</si>
  <si>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ショウ</t>
    </rPh>
    <rPh sb="2" eb="3">
      <t>シロ</t>
    </rPh>
    <rPh sb="4" eb="5">
      <t>シ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</si>
  <si>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</si>
  <si>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</si>
  <si>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</si>
  <si>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</si>
  <si>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</si>
  <si>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</si>
  <si>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</si>
  <si>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</si>
  <si>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  <rPh sb="3" eb="4">
      <t>マチ</t>
    </rPh>
    <phoneticPr fontId="3"/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</si>
  <si>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</si>
  <si>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</si>
  <si>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</si>
  <si>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</si>
  <si>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</si>
  <si>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</si>
  <si>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</si>
  <si>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</si>
  <si>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</si>
  <si>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</si>
  <si>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</si>
  <si>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</si>
  <si>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</si>
  <si>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</si>
  <si>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</si>
  <si>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</si>
  <si>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</si>
  <si>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</si>
  <si>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※　受診率＝（前年度の受診者数＋当該年度の受診者数-前年度及び当該年度における2年連続受診者数）／（当該年度の対象者数）×100</t>
    <rPh sb="2" eb="4">
      <t>ジュシン</t>
    </rPh>
    <rPh sb="4" eb="5">
      <t>リツ</t>
    </rPh>
    <rPh sb="7" eb="10">
      <t>ゼンネンド</t>
    </rPh>
    <rPh sb="11" eb="14">
      <t>ジュシンシャ</t>
    </rPh>
    <rPh sb="14" eb="15">
      <t>スウ</t>
    </rPh>
    <rPh sb="16" eb="18">
      <t>トウガイ</t>
    </rPh>
    <rPh sb="18" eb="20">
      <t>ネンド</t>
    </rPh>
    <rPh sb="21" eb="24">
      <t>ジュシンシャ</t>
    </rPh>
    <rPh sb="24" eb="25">
      <t>スウ</t>
    </rPh>
    <rPh sb="26" eb="29">
      <t>ゼンネンド</t>
    </rPh>
    <rPh sb="29" eb="30">
      <t>オヨ</t>
    </rPh>
    <rPh sb="31" eb="33">
      <t>トウガイ</t>
    </rPh>
    <rPh sb="33" eb="35">
      <t>ネンド</t>
    </rPh>
    <rPh sb="40" eb="41">
      <t>ネン</t>
    </rPh>
    <rPh sb="41" eb="43">
      <t>レンゾク</t>
    </rPh>
    <rPh sb="43" eb="45">
      <t>ジュシン</t>
    </rPh>
    <rPh sb="45" eb="46">
      <t>シャ</t>
    </rPh>
    <rPh sb="46" eb="47">
      <t>スウ</t>
    </rPh>
    <rPh sb="50" eb="52">
      <t>トウガイ</t>
    </rPh>
    <rPh sb="52" eb="54">
      <t>ネンド</t>
    </rPh>
    <rPh sb="55" eb="58">
      <t>タイショウシャ</t>
    </rPh>
    <rPh sb="58" eb="59">
      <t>スウ</t>
    </rPh>
    <phoneticPr fontId="3"/>
  </si>
  <si>
    <t>-</t>
  </si>
  <si>
    <t>第1表(4-2)　健康診査及びがん検診別対象者数・受診状況、市町別</t>
    <rPh sb="0" eb="1">
      <t>ダイ</t>
    </rPh>
    <rPh sb="2" eb="3">
      <t>ヒョウ</t>
    </rPh>
    <rPh sb="9" eb="11">
      <t>ケンコウ</t>
    </rPh>
    <rPh sb="11" eb="13">
      <t>シンサ</t>
    </rPh>
    <rPh sb="13" eb="14">
      <t>オヨ</t>
    </rPh>
    <rPh sb="17" eb="19">
      <t>ガンケンシン</t>
    </rPh>
    <rPh sb="19" eb="20">
      <t>ベツ</t>
    </rPh>
    <rPh sb="23" eb="24">
      <t>スウ</t>
    </rPh>
    <rPh sb="25" eb="27">
      <t>ジュシン</t>
    </rPh>
    <rPh sb="27" eb="29">
      <t>ジョウキョウ</t>
    </rPh>
    <rPh sb="30" eb="32">
      <t>シチョウ</t>
    </rPh>
    <rPh sb="32" eb="33">
      <t>ベツ</t>
    </rPh>
    <phoneticPr fontId="3"/>
  </si>
  <si>
    <t>第1表(4-3)　健康診査及びがん検診別対象者数・受診状況、市町別</t>
    <rPh sb="0" eb="1">
      <t>ダイ</t>
    </rPh>
    <rPh sb="2" eb="3">
      <t>ヒョウ</t>
    </rPh>
    <rPh sb="9" eb="11">
      <t>ケンコウ</t>
    </rPh>
    <rPh sb="11" eb="13">
      <t>シンサ</t>
    </rPh>
    <rPh sb="13" eb="14">
      <t>オヨ</t>
    </rPh>
    <rPh sb="17" eb="19">
      <t>ガンケンシン</t>
    </rPh>
    <rPh sb="19" eb="20">
      <t>ベツ</t>
    </rPh>
    <rPh sb="20" eb="23">
      <t>タイショウシャ</t>
    </rPh>
    <rPh sb="23" eb="24">
      <t>ス</t>
    </rPh>
    <rPh sb="25" eb="27">
      <t>ジュシン</t>
    </rPh>
    <rPh sb="27" eb="29">
      <t>ジョウキョウ</t>
    </rPh>
    <rPh sb="30" eb="32">
      <t>シチョウ</t>
    </rPh>
    <rPh sb="32" eb="33">
      <t>ベツ</t>
    </rPh>
    <phoneticPr fontId="3"/>
  </si>
  <si>
    <t>第1表(4-4)　健康診査及びがん検診別対象者数・受診状況、市町別</t>
    <rPh sb="0" eb="1">
      <t>ダイ</t>
    </rPh>
    <rPh sb="2" eb="3">
      <t>ヒョウ</t>
    </rPh>
    <rPh sb="9" eb="11">
      <t>ケンコウ</t>
    </rPh>
    <rPh sb="11" eb="13">
      <t>シンサ</t>
    </rPh>
    <rPh sb="13" eb="14">
      <t>オヨ</t>
    </rPh>
    <rPh sb="17" eb="19">
      <t>ガンケンシン</t>
    </rPh>
    <rPh sb="19" eb="20">
      <t>ベツ</t>
    </rPh>
    <rPh sb="23" eb="24">
      <t>スウ</t>
    </rPh>
    <rPh sb="25" eb="27">
      <t>ジュシン</t>
    </rPh>
    <rPh sb="27" eb="29">
      <t>ジョウキョウ</t>
    </rPh>
    <rPh sb="30" eb="32">
      <t>シチョウ</t>
    </rPh>
    <rPh sb="32" eb="33">
      <t>ベツ</t>
    </rPh>
    <phoneticPr fontId="3"/>
  </si>
  <si>
    <t>第1表(4-1)　健康診査及びがん検診別対象者数・受診状況、市町別</t>
    <rPh sb="0" eb="1">
      <t>ダイ</t>
    </rPh>
    <rPh sb="2" eb="3">
      <t>ヒョウ</t>
    </rPh>
    <rPh sb="9" eb="11">
      <t>ケンコウ</t>
    </rPh>
    <rPh sb="11" eb="13">
      <t>シンサ</t>
    </rPh>
    <rPh sb="13" eb="14">
      <t>オヨ</t>
    </rPh>
    <rPh sb="17" eb="19">
      <t>ガンケンシン</t>
    </rPh>
    <rPh sb="19" eb="20">
      <t>ベツ</t>
    </rPh>
    <rPh sb="20" eb="23">
      <t>タイショウシャ</t>
    </rPh>
    <rPh sb="23" eb="24">
      <t>ス</t>
    </rPh>
    <rPh sb="25" eb="27">
      <t>ジュシン</t>
    </rPh>
    <rPh sb="27" eb="29">
      <t>ジョウキョウ</t>
    </rPh>
    <rPh sb="30" eb="32">
      <t>シチョウ</t>
    </rPh>
    <rPh sb="32" eb="33">
      <t>ベツ</t>
    </rPh>
    <phoneticPr fontId="3"/>
  </si>
  <si>
    <t xml:space="preserve">平成２９年度 </t>
    <phoneticPr fontId="3"/>
  </si>
  <si>
    <t>マンモグラフィ</t>
    <phoneticPr fontId="3"/>
  </si>
  <si>
    <t>※　受診率＝（受診者数）／（対象者数）×100</t>
    <rPh sb="2" eb="4">
      <t>ジュシン</t>
    </rPh>
    <rPh sb="4" eb="5">
      <t>リツ</t>
    </rPh>
    <rPh sb="7" eb="10">
      <t>ジュシンシャ</t>
    </rPh>
    <rPh sb="10" eb="11">
      <t>スウ</t>
    </rPh>
    <rPh sb="14" eb="17">
      <t>タイショウシャ</t>
    </rPh>
    <rPh sb="17" eb="18">
      <t>スウ</t>
    </rPh>
    <phoneticPr fontId="3"/>
  </si>
  <si>
    <t>胃がん（総数）（５０歳から６９歳）</t>
    <rPh sb="0" eb="1">
      <t>イ</t>
    </rPh>
    <rPh sb="4" eb="6">
      <t>ソウスウ</t>
    </rPh>
    <rPh sb="10" eb="11">
      <t>サイ</t>
    </rPh>
    <rPh sb="15" eb="16">
      <t>サイ</t>
    </rPh>
    <phoneticPr fontId="3"/>
  </si>
  <si>
    <t>胃がん（男）（５０歳から６９歳）</t>
    <rPh sb="0" eb="1">
      <t>イ</t>
    </rPh>
    <rPh sb="4" eb="5">
      <t>オトコ</t>
    </rPh>
    <rPh sb="9" eb="10">
      <t>サイ</t>
    </rPh>
    <rPh sb="14" eb="15">
      <t>サイ</t>
    </rPh>
    <phoneticPr fontId="3"/>
  </si>
  <si>
    <t>胃がん（女）（５０歳から６９歳）</t>
    <rPh sb="0" eb="1">
      <t>イ</t>
    </rPh>
    <rPh sb="4" eb="5">
      <t>オンナ</t>
    </rPh>
    <rPh sb="9" eb="10">
      <t>サイ</t>
    </rPh>
    <rPh sb="14" eb="15">
      <t>サイ</t>
    </rPh>
    <phoneticPr fontId="3"/>
  </si>
  <si>
    <t>肺がん（４０歳から６９歳）</t>
    <rPh sb="0" eb="1">
      <t>ハイ</t>
    </rPh>
    <rPh sb="6" eb="7">
      <t>サイ</t>
    </rPh>
    <rPh sb="11" eb="12">
      <t>サイ</t>
    </rPh>
    <phoneticPr fontId="3"/>
  </si>
  <si>
    <t>大腸がん（４０歳から６９歳）</t>
    <rPh sb="7" eb="8">
      <t>サイ</t>
    </rPh>
    <rPh sb="12" eb="13">
      <t>サイ</t>
    </rPh>
    <phoneticPr fontId="3"/>
  </si>
  <si>
    <t>子宮頚がん(女)（２０歳から６９歳）</t>
    <rPh sb="0" eb="1">
      <t>コ</t>
    </rPh>
    <rPh sb="1" eb="2">
      <t>ミヤ</t>
    </rPh>
    <rPh sb="2" eb="3">
      <t>ケイ</t>
    </rPh>
    <rPh sb="6" eb="7">
      <t>オンナ</t>
    </rPh>
    <rPh sb="11" eb="12">
      <t>サイ</t>
    </rPh>
    <rPh sb="16" eb="17">
      <t>サイ</t>
    </rPh>
    <phoneticPr fontId="3"/>
  </si>
  <si>
    <t>乳がん（女）（４０歳から６９歳）</t>
    <rPh sb="4" eb="5">
      <t>オンナ</t>
    </rPh>
    <rPh sb="9" eb="10">
      <t>サイ</t>
    </rPh>
    <rPh sb="14" eb="15">
      <t>サイ</t>
    </rPh>
    <phoneticPr fontId="3"/>
  </si>
  <si>
    <t>(エックス線及び胃内視鏡)</t>
    <rPh sb="5" eb="6">
      <t>セン</t>
    </rPh>
    <rPh sb="6" eb="7">
      <t>オヨ</t>
    </rPh>
    <rPh sb="8" eb="9">
      <t>イ</t>
    </rPh>
    <rPh sb="9" eb="12">
      <t>ナイシキョウ</t>
    </rPh>
    <phoneticPr fontId="2"/>
  </si>
  <si>
    <t>健康診査</t>
    <rPh sb="0" eb="1">
      <t>ケン</t>
    </rPh>
    <rPh sb="1" eb="2">
      <t>ヤスシ</t>
    </rPh>
    <rPh sb="2" eb="3">
      <t>シン</t>
    </rPh>
    <rPh sb="3" eb="4">
      <t>ジャ</t>
    </rPh>
    <phoneticPr fontId="3"/>
  </si>
  <si>
    <t>対象者</t>
    <rPh sb="0" eb="1">
      <t>タイ</t>
    </rPh>
    <rPh sb="1" eb="2">
      <t>モノ</t>
    </rPh>
    <phoneticPr fontId="3"/>
  </si>
  <si>
    <t>総数</t>
    <phoneticPr fontId="2"/>
  </si>
  <si>
    <t>受診者</t>
    <rPh sb="0" eb="1">
      <t>ウケ</t>
    </rPh>
    <rPh sb="1" eb="2">
      <t>ミ</t>
    </rPh>
    <rPh sb="2" eb="3">
      <t>モノ</t>
    </rPh>
    <phoneticPr fontId="3"/>
  </si>
  <si>
    <t>受診率</t>
    <rPh sb="0" eb="1">
      <t>ウケ</t>
    </rPh>
    <rPh sb="1" eb="2">
      <t>ミ</t>
    </rPh>
    <rPh sb="2" eb="3">
      <t>リツ</t>
    </rPh>
    <phoneticPr fontId="3"/>
  </si>
  <si>
    <t>総数</t>
    <rPh sb="0" eb="1">
      <t>フサ</t>
    </rPh>
    <rPh sb="1" eb="2">
      <t>カズ</t>
    </rPh>
    <phoneticPr fontId="3"/>
  </si>
  <si>
    <t>対象者</t>
    <rPh sb="0" eb="3">
      <t>タイショウシャ</t>
    </rPh>
    <phoneticPr fontId="3"/>
  </si>
  <si>
    <t>受診者</t>
    <rPh sb="0" eb="3">
      <t>ジュシンシャ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</si>
</sst>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_ * #\ ##0_ ;_ * \-#\ ##0_ ;_ * &quot;-&quot;_ ;_ @_ "/>
    <numFmt numFmtId="177" formatCode="_ * #,##0.0_ ;_ * \-#,##0.0_ ;_ * &quot;-&quot;?_ ;_ @_ "/>
  </numFmts>
  <fonts count="11" x14ac:knownFonts="1">
    <font>
      <sz val="14"/>
      <name val="Terminal"/>
      <charset val="128"/>
    </font>
    <font>
      <b/>
      <sz val="16"/>
      <name val="ＭＳ ゴシック"/>
      <family val="3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NumberFormat="0" applyFont="0" applyFill="0" applyBorder="0" applyAlignment="0" applyProtection="0"/>
  </cellStyleXfs>
  <cellXfs count="192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 shrinkToFit="1"/>
    </xf>
    <xf numFmtId="0" fontId="4" fillId="2" borderId="39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shrinkToFit="1"/>
    </xf>
    <xf numFmtId="0" fontId="4" fillId="2" borderId="15" xfId="0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 shrinkToFit="1"/>
    </xf>
    <xf numFmtId="0" fontId="4" fillId="2" borderId="17" xfId="0" applyFont="1" applyFill="1" applyBorder="1" applyAlignment="1" applyProtection="1">
      <alignment horizontal="center" vertical="center" shrinkToFit="1"/>
    </xf>
    <xf numFmtId="0" fontId="4" fillId="2" borderId="18" xfId="0" applyFont="1" applyFill="1" applyBorder="1" applyAlignment="1" applyProtection="1">
      <alignment horizontal="center" vertical="center" shrinkToFit="1"/>
    </xf>
    <xf numFmtId="0" fontId="4" fillId="2" borderId="19" xfId="0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horizontal="center" vertical="center" shrinkToFit="1"/>
    </xf>
    <xf numFmtId="0" fontId="4" fillId="2" borderId="21" xfId="0" applyFont="1" applyFill="1" applyBorder="1" applyAlignment="1" applyProtection="1">
      <alignment horizontal="center" vertical="center" shrinkToFit="1"/>
    </xf>
    <xf numFmtId="0" fontId="4" fillId="2" borderId="22" xfId="0" applyFont="1" applyFill="1" applyBorder="1" applyAlignment="1" applyProtection="1">
      <alignment horizontal="center" vertical="center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wrapText="1" shrinkToFit="1"/>
    </xf>
    <xf numFmtId="176" fontId="8" fillId="2" borderId="16" xfId="0" applyNumberFormat="1" applyFont="1" applyFill="1" applyBorder="1" applyAlignment="1" applyProtection="1">
      <alignment horizontal="center" vertical="center"/>
    </xf>
    <xf numFmtId="176" fontId="9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0" xfId="0" applyNumberFormat="1" applyFont="1" applyFill="1" applyBorder="1" applyAlignment="1" applyProtection="1">
      <alignment horizontal="right" vertical="center" shrinkToFit="1"/>
    </xf>
    <xf numFmtId="176" fontId="1" fillId="2" borderId="0" xfId="0" applyNumberFormat="1" applyFont="1" applyFill="1" applyBorder="1" applyAlignment="1" applyProtection="1">
      <alignment horizontal="right" vertical="center" shrinkToFit="1"/>
      <protection locked="0"/>
    </xf>
    <xf numFmtId="177" fontId="1" fillId="2" borderId="0" xfId="1" applyNumberFormat="1" applyFont="1" applyFill="1" applyBorder="1" applyAlignment="1" applyProtection="1">
      <alignment horizontal="right" vertical="center" shrinkToFit="1"/>
    </xf>
    <xf numFmtId="176" fontId="9" fillId="2" borderId="0" xfId="1" applyNumberFormat="1" applyFont="1" applyFill="1" applyBorder="1" applyAlignment="1" applyProtection="1">
      <alignment horizontal="right" vertical="center"/>
    </xf>
    <xf numFmtId="0" fontId="8" fillId="2" borderId="0" xfId="0" applyFont="1" applyFill="1" applyAlignment="1">
      <alignment vertical="center"/>
    </xf>
    <xf numFmtId="176" fontId="8" fillId="2" borderId="6" xfId="0" applyNumberFormat="1" applyFont="1" applyFill="1" applyBorder="1" applyAlignment="1" applyProtection="1">
      <alignment horizontal="center" vertical="center"/>
    </xf>
    <xf numFmtId="177" fontId="1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8" fillId="2" borderId="13" xfId="0" applyNumberFormat="1" applyFont="1" applyFill="1" applyBorder="1" applyAlignment="1" applyProtection="1">
      <alignment horizontal="center" vertical="center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7" fillId="2" borderId="13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 shrinkToFit="1"/>
    </xf>
    <xf numFmtId="176" fontId="4" fillId="2" borderId="0" xfId="0" applyNumberFormat="1" applyFont="1" applyFill="1" applyBorder="1" applyAlignment="1" applyProtection="1">
      <alignment horizontal="right" vertical="center" shrinkToFit="1"/>
      <protection locked="0"/>
    </xf>
    <xf numFmtId="177" fontId="4" fillId="2" borderId="0" xfId="1" applyNumberFormat="1" applyFont="1" applyFill="1" applyBorder="1" applyAlignment="1" applyProtection="1">
      <alignment horizontal="right" vertical="center" shrinkToFit="1"/>
    </xf>
    <xf numFmtId="176" fontId="10" fillId="2" borderId="0" xfId="1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>
      <alignment vertical="center"/>
    </xf>
    <xf numFmtId="176" fontId="8" fillId="2" borderId="2" xfId="0" applyNumberFormat="1" applyFont="1" applyFill="1" applyBorder="1" applyAlignment="1" applyProtection="1">
      <alignment vertical="center"/>
    </xf>
    <xf numFmtId="176" fontId="5" fillId="2" borderId="6" xfId="0" applyNumberFormat="1" applyFont="1" applyFill="1" applyBorder="1" applyAlignment="1" applyProtection="1">
      <alignment horizontal="right" vertical="center"/>
    </xf>
    <xf numFmtId="176" fontId="5" fillId="2" borderId="13" xfId="0" applyNumberFormat="1" applyFont="1" applyFill="1" applyBorder="1" applyAlignment="1" applyProtection="1">
      <alignment horizontal="right" vertical="center"/>
    </xf>
    <xf numFmtId="176" fontId="8" fillId="2" borderId="6" xfId="0" applyNumberFormat="1" applyFont="1" applyFill="1" applyBorder="1" applyAlignment="1" applyProtection="1">
      <alignment vertical="center"/>
    </xf>
    <xf numFmtId="176" fontId="5" fillId="2" borderId="12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176" fontId="8" fillId="2" borderId="23" xfId="0" applyNumberFormat="1" applyFont="1" applyFill="1" applyBorder="1" applyAlignment="1" applyProtection="1">
      <alignment horizontal="right" vertical="center" shrinkToFit="1"/>
    </xf>
    <xf numFmtId="176" fontId="8" fillId="2" borderId="24" xfId="0" applyNumberFormat="1" applyFont="1" applyFill="1" applyBorder="1" applyAlignment="1" applyProtection="1">
      <alignment horizontal="right" vertical="center" shrinkToFit="1"/>
    </xf>
    <xf numFmtId="176" fontId="8" fillId="2" borderId="25" xfId="0" applyNumberFormat="1" applyFont="1" applyFill="1" applyBorder="1" applyAlignment="1" applyProtection="1">
      <alignment horizontal="right" vertical="center" shrinkToFit="1"/>
    </xf>
    <xf numFmtId="176" fontId="8" fillId="2" borderId="26" xfId="0" applyNumberFormat="1" applyFont="1" applyFill="1" applyBorder="1" applyAlignment="1" applyProtection="1">
      <alignment horizontal="right" vertical="center" shrinkToFit="1"/>
    </xf>
    <xf numFmtId="177" fontId="8" fillId="2" borderId="27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28" xfId="0" applyNumberFormat="1" applyFont="1" applyFill="1" applyBorder="1" applyAlignment="1" applyProtection="1">
      <alignment horizontal="right" vertical="center" shrinkToFit="1"/>
      <protection locked="0"/>
    </xf>
    <xf numFmtId="176" fontId="8" fillId="2" borderId="16" xfId="0" applyNumberFormat="1" applyFont="1" applyFill="1" applyBorder="1" applyAlignment="1" applyProtection="1">
      <alignment horizontal="right" vertical="center" shrinkToFit="1"/>
    </xf>
    <xf numFmtId="176" fontId="8" fillId="2" borderId="17" xfId="0" applyNumberFormat="1" applyFont="1" applyFill="1" applyBorder="1" applyAlignment="1" applyProtection="1">
      <alignment horizontal="right" vertical="center" shrinkToFit="1"/>
    </xf>
    <xf numFmtId="176" fontId="8" fillId="2" borderId="30" xfId="0" applyNumberFormat="1" applyFont="1" applyFill="1" applyBorder="1" applyAlignment="1" applyProtection="1">
      <alignment horizontal="right" vertical="center" shrinkToFit="1"/>
    </xf>
    <xf numFmtId="176" fontId="8" fillId="2" borderId="22" xfId="0" applyNumberFormat="1" applyFont="1" applyFill="1" applyBorder="1" applyAlignment="1" applyProtection="1">
      <alignment horizontal="right" vertical="center" shrinkToFit="1"/>
    </xf>
    <xf numFmtId="176" fontId="8" fillId="2" borderId="13" xfId="0" applyNumberFormat="1" applyFont="1" applyFill="1" applyBorder="1" applyAlignment="1" applyProtection="1">
      <alignment horizontal="right" vertical="center" shrinkToFit="1"/>
    </xf>
    <xf numFmtId="176" fontId="8" fillId="2" borderId="14" xfId="0" applyNumberFormat="1" applyFont="1" applyFill="1" applyBorder="1" applyAlignment="1" applyProtection="1">
      <alignment horizontal="right" vertical="center" shrinkToFit="1"/>
    </xf>
    <xf numFmtId="176" fontId="8" fillId="2" borderId="33" xfId="0" applyNumberFormat="1" applyFont="1" applyFill="1" applyBorder="1" applyAlignment="1" applyProtection="1">
      <alignment horizontal="right" vertical="center" shrinkToFit="1"/>
    </xf>
    <xf numFmtId="176" fontId="8" fillId="2" borderId="34" xfId="0" applyNumberFormat="1" applyFont="1" applyFill="1" applyBorder="1" applyAlignment="1" applyProtection="1">
      <alignment horizontal="right" vertical="center" shrinkToFit="1"/>
    </xf>
    <xf numFmtId="177" fontId="8" fillId="2" borderId="35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3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27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28" xfId="1" applyNumberFormat="1" applyFont="1" applyFill="1" applyBorder="1" applyAlignment="1" applyProtection="1">
      <alignment horizontal="right" vertical="center" shrinkToFit="1"/>
      <protection locked="0"/>
    </xf>
    <xf numFmtId="176" fontId="8" fillId="2" borderId="17" xfId="0" applyNumberFormat="1" applyFont="1" applyFill="1" applyBorder="1" applyAlignment="1" applyProtection="1">
      <alignment horizontal="right" vertical="center" shrinkToFit="1"/>
      <protection locked="0"/>
    </xf>
    <xf numFmtId="176" fontId="8" fillId="2" borderId="22" xfId="0" applyNumberFormat="1" applyFont="1" applyFill="1" applyBorder="1" applyAlignment="1" applyProtection="1">
      <alignment horizontal="right" vertical="center" shrinkToFit="1"/>
      <protection locked="0"/>
    </xf>
    <xf numFmtId="176" fontId="8" fillId="2" borderId="30" xfId="0" applyNumberFormat="1" applyFont="1" applyFill="1" applyBorder="1" applyAlignment="1" applyProtection="1">
      <alignment horizontal="right" vertical="center" shrinkToFit="1"/>
      <protection locked="0"/>
    </xf>
    <xf numFmtId="176" fontId="8" fillId="2" borderId="28" xfId="0" applyNumberFormat="1" applyFont="1" applyFill="1" applyBorder="1" applyAlignment="1" applyProtection="1">
      <alignment horizontal="right" vertical="center" shrinkToFit="1"/>
      <protection locked="0"/>
    </xf>
    <xf numFmtId="176" fontId="8" fillId="2" borderId="28" xfId="0" applyNumberFormat="1" applyFont="1" applyFill="1" applyBorder="1" applyAlignment="1" applyProtection="1">
      <alignment horizontal="right" vertical="center" shrinkToFit="1"/>
    </xf>
    <xf numFmtId="176" fontId="5" fillId="2" borderId="16" xfId="0" applyNumberFormat="1" applyFont="1" applyFill="1" applyBorder="1" applyAlignment="1" applyProtection="1">
      <alignment horizontal="right" vertical="center" shrinkToFit="1"/>
    </xf>
    <xf numFmtId="176" fontId="5" fillId="2" borderId="17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22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13" xfId="0" applyNumberFormat="1" applyFont="1" applyFill="1" applyBorder="1" applyAlignment="1" applyProtection="1">
      <alignment horizontal="right" vertical="center" shrinkToFit="1"/>
    </xf>
    <xf numFmtId="177" fontId="5" fillId="2" borderId="35" xfId="1" applyNumberFormat="1" applyFont="1" applyFill="1" applyBorder="1" applyAlignment="1" applyProtection="1">
      <alignment horizontal="right" vertical="center" shrinkToFit="1"/>
      <protection locked="0"/>
    </xf>
    <xf numFmtId="177" fontId="5" fillId="2" borderId="36" xfId="1" applyNumberFormat="1" applyFont="1" applyFill="1" applyBorder="1" applyAlignment="1" applyProtection="1">
      <alignment horizontal="right" vertical="center" shrinkToFit="1"/>
      <protection locked="0"/>
    </xf>
    <xf numFmtId="176" fontId="8" fillId="2" borderId="30" xfId="0" applyNumberFormat="1" applyFont="1" applyFill="1" applyBorder="1" applyAlignment="1">
      <alignment vertical="center"/>
    </xf>
    <xf numFmtId="177" fontId="5" fillId="2" borderId="27" xfId="1" applyNumberFormat="1" applyFont="1" applyFill="1" applyBorder="1" applyAlignment="1" applyProtection="1">
      <alignment horizontal="right" vertical="center" shrinkToFit="1"/>
      <protection locked="0"/>
    </xf>
    <xf numFmtId="177" fontId="5" fillId="2" borderId="28" xfId="1" applyNumberFormat="1" applyFont="1" applyFill="1" applyBorder="1" applyAlignment="1" applyProtection="1">
      <alignment horizontal="right" vertical="center" shrinkToFit="1"/>
      <protection locked="0"/>
    </xf>
    <xf numFmtId="176" fontId="5" fillId="2" borderId="38" xfId="0" applyNumberFormat="1" applyFont="1" applyFill="1" applyBorder="1" applyAlignment="1" applyProtection="1">
      <alignment horizontal="right" vertical="center" shrinkToFit="1"/>
    </xf>
    <xf numFmtId="176" fontId="5" fillId="2" borderId="30" xfId="0" applyNumberFormat="1" applyFont="1" applyFill="1" applyBorder="1" applyAlignment="1" applyProtection="1">
      <alignment horizontal="right" vertical="center" shrinkToFit="1"/>
    </xf>
    <xf numFmtId="176" fontId="5" fillId="2" borderId="22" xfId="0" applyNumberFormat="1" applyFont="1" applyFill="1" applyBorder="1" applyAlignment="1" applyProtection="1">
      <alignment horizontal="right" vertical="center" shrinkToFit="1"/>
    </xf>
    <xf numFmtId="177" fontId="5" fillId="2" borderId="38" xfId="1" applyNumberFormat="1" applyFont="1" applyFill="1" applyBorder="1" applyAlignment="1" applyProtection="1">
      <alignment horizontal="right" vertical="center" shrinkToFit="1"/>
      <protection locked="0"/>
    </xf>
    <xf numFmtId="177" fontId="5" fillId="2" borderId="30" xfId="1" applyNumberFormat="1" applyFont="1" applyFill="1" applyBorder="1" applyAlignment="1" applyProtection="1">
      <alignment horizontal="right" vertical="center" shrinkToFit="1"/>
      <protection locked="0"/>
    </xf>
    <xf numFmtId="176" fontId="5" fillId="2" borderId="33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36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37" xfId="0" applyNumberFormat="1" applyFont="1" applyFill="1" applyBorder="1" applyAlignment="1" applyProtection="1">
      <alignment horizontal="right" vertical="center" shrinkToFit="1"/>
    </xf>
    <xf numFmtId="176" fontId="8" fillId="2" borderId="31" xfId="0" applyNumberFormat="1" applyFont="1" applyFill="1" applyBorder="1" applyAlignment="1" applyProtection="1">
      <alignment horizontal="right" vertical="center" shrinkToFit="1"/>
    </xf>
    <xf numFmtId="176" fontId="8" fillId="2" borderId="29" xfId="0" applyNumberFormat="1" applyFont="1" applyFill="1" applyBorder="1" applyAlignment="1" applyProtection="1">
      <alignment horizontal="right" vertical="center" shrinkToFit="1"/>
    </xf>
    <xf numFmtId="176" fontId="5" fillId="2" borderId="14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34" xfId="0" applyNumberFormat="1" applyFont="1" applyFill="1" applyBorder="1" applyAlignment="1" applyProtection="1">
      <alignment horizontal="right" vertical="center" shrinkToFit="1"/>
      <protection locked="0"/>
    </xf>
    <xf numFmtId="177" fontId="5" fillId="2" borderId="22" xfId="1" applyNumberFormat="1" applyFont="1" applyFill="1" applyBorder="1" applyAlignment="1" applyProtection="1">
      <alignment horizontal="right" vertical="center" shrinkToFit="1"/>
      <protection locked="0"/>
    </xf>
    <xf numFmtId="176" fontId="5" fillId="2" borderId="33" xfId="0" applyNumberFormat="1" applyFont="1" applyFill="1" applyBorder="1" applyAlignment="1" applyProtection="1">
      <alignment horizontal="right" vertical="center" shrinkToFit="1"/>
    </xf>
    <xf numFmtId="176" fontId="5" fillId="2" borderId="34" xfId="0" applyNumberFormat="1" applyFont="1" applyFill="1" applyBorder="1" applyAlignment="1" applyProtection="1">
      <alignment horizontal="right" vertical="center" shrinkToFit="1"/>
    </xf>
    <xf numFmtId="176" fontId="8" fillId="2" borderId="32" xfId="0" applyNumberFormat="1" applyFont="1" applyFill="1" applyBorder="1" applyAlignment="1" applyProtection="1">
      <alignment horizontal="right" vertical="center" shrinkToFit="1"/>
    </xf>
    <xf numFmtId="177" fontId="8" fillId="2" borderId="31" xfId="0" applyNumberFormat="1" applyFont="1" applyFill="1" applyBorder="1" applyAlignment="1" applyProtection="1">
      <alignment horizontal="right" vertical="center" shrinkToFit="1"/>
    </xf>
    <xf numFmtId="177" fontId="8" fillId="2" borderId="28" xfId="1" applyNumberFormat="1" applyFont="1" applyFill="1" applyBorder="1" applyAlignment="1" applyProtection="1">
      <alignment horizontal="right" vertical="center" shrinkToFit="1"/>
    </xf>
    <xf numFmtId="176" fontId="8" fillId="2" borderId="0" xfId="0" applyNumberFormat="1" applyFont="1" applyFill="1" applyBorder="1" applyAlignment="1" applyProtection="1">
      <alignment horizontal="right" vertical="center" shrinkToFit="1"/>
    </xf>
    <xf numFmtId="177" fontId="8" fillId="2" borderId="28" xfId="0" applyNumberFormat="1" applyFont="1" applyFill="1" applyBorder="1" applyAlignment="1" applyProtection="1">
      <alignment horizontal="right" vertical="center" shrinkToFit="1"/>
    </xf>
    <xf numFmtId="176" fontId="8" fillId="2" borderId="1" xfId="0" applyNumberFormat="1" applyFont="1" applyFill="1" applyBorder="1" applyAlignment="1" applyProtection="1">
      <alignment horizontal="right" vertical="center" shrinkToFit="1"/>
    </xf>
    <xf numFmtId="177" fontId="8" fillId="2" borderId="36" xfId="1" applyNumberFormat="1" applyFont="1" applyFill="1" applyBorder="1" applyAlignment="1" applyProtection="1">
      <alignment horizontal="right" vertical="center" shrinkToFit="1"/>
    </xf>
    <xf numFmtId="177" fontId="8" fillId="2" borderId="36" xfId="0" applyNumberFormat="1" applyFont="1" applyFill="1" applyBorder="1" applyAlignment="1" applyProtection="1">
      <alignment horizontal="right" vertical="center" shrinkToFit="1"/>
    </xf>
    <xf numFmtId="176" fontId="8" fillId="2" borderId="16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1" xfId="0" applyNumberFormat="1" applyFont="1" applyFill="1" applyBorder="1" applyAlignment="1" applyProtection="1">
      <alignment horizontal="right" vertical="center" shrinkToFit="1"/>
    </xf>
    <xf numFmtId="177" fontId="5" fillId="2" borderId="36" xfId="1" applyNumberFormat="1" applyFont="1" applyFill="1" applyBorder="1" applyAlignment="1" applyProtection="1">
      <alignment horizontal="right" vertical="center" shrinkToFit="1"/>
    </xf>
    <xf numFmtId="177" fontId="5" fillId="2" borderId="36" xfId="0" applyNumberFormat="1" applyFont="1" applyFill="1" applyBorder="1" applyAlignment="1" applyProtection="1">
      <alignment horizontal="right" vertical="center" shrinkToFit="1"/>
    </xf>
    <xf numFmtId="176" fontId="5" fillId="2" borderId="16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0" xfId="0" applyNumberFormat="1" applyFont="1" applyFill="1" applyBorder="1" applyAlignment="1" applyProtection="1">
      <alignment horizontal="right" vertical="center" shrinkToFit="1"/>
    </xf>
    <xf numFmtId="177" fontId="5" fillId="2" borderId="28" xfId="1" applyNumberFormat="1" applyFont="1" applyFill="1" applyBorder="1" applyAlignment="1" applyProtection="1">
      <alignment horizontal="right" vertical="center" shrinkToFit="1"/>
    </xf>
    <xf numFmtId="177" fontId="5" fillId="2" borderId="28" xfId="0" applyNumberFormat="1" applyFont="1" applyFill="1" applyBorder="1" applyAlignment="1" applyProtection="1">
      <alignment horizontal="right" vertical="center" shrinkToFit="1"/>
    </xf>
    <xf numFmtId="177" fontId="8" fillId="2" borderId="23" xfId="1" applyNumberFormat="1" applyFont="1" applyFill="1" applyBorder="1" applyAlignment="1" applyProtection="1">
      <alignment horizontal="right" vertical="center" shrinkToFit="1"/>
    </xf>
    <xf numFmtId="177" fontId="8" fillId="2" borderId="25" xfId="1" applyNumberFormat="1" applyFont="1" applyFill="1" applyBorder="1" applyAlignment="1" applyProtection="1">
      <alignment horizontal="right" vertical="center" shrinkToFit="1"/>
    </xf>
    <xf numFmtId="177" fontId="8" fillId="2" borderId="31" xfId="1" applyNumberFormat="1" applyFont="1" applyFill="1" applyBorder="1" applyAlignment="1" applyProtection="1">
      <alignment horizontal="right" vertical="center" shrinkToFit="1"/>
    </xf>
    <xf numFmtId="177" fontId="8" fillId="2" borderId="26" xfId="1" applyNumberFormat="1" applyFont="1" applyFill="1" applyBorder="1" applyAlignment="1" applyProtection="1">
      <alignment horizontal="right" vertical="center" shrinkToFit="1"/>
    </xf>
    <xf numFmtId="177" fontId="8" fillId="2" borderId="16" xfId="1" applyNumberFormat="1" applyFont="1" applyFill="1" applyBorder="1" applyAlignment="1" applyProtection="1">
      <alignment horizontal="right" vertical="center" shrinkToFit="1"/>
    </xf>
    <xf numFmtId="177" fontId="8" fillId="2" borderId="30" xfId="1" applyNumberFormat="1" applyFont="1" applyFill="1" applyBorder="1" applyAlignment="1" applyProtection="1">
      <alignment horizontal="right" vertical="center" shrinkToFit="1"/>
    </xf>
    <xf numFmtId="177" fontId="8" fillId="2" borderId="22" xfId="1" applyNumberFormat="1" applyFont="1" applyFill="1" applyBorder="1" applyAlignment="1" applyProtection="1">
      <alignment horizontal="right" vertical="center" shrinkToFit="1"/>
    </xf>
    <xf numFmtId="177" fontId="8" fillId="2" borderId="13" xfId="1" applyNumberFormat="1" applyFont="1" applyFill="1" applyBorder="1" applyAlignment="1" applyProtection="1">
      <alignment horizontal="right" vertical="center" shrinkToFit="1"/>
    </xf>
    <xf numFmtId="177" fontId="8" fillId="2" borderId="33" xfId="1" applyNumberFormat="1" applyFont="1" applyFill="1" applyBorder="1" applyAlignment="1" applyProtection="1">
      <alignment horizontal="right" vertical="center" shrinkToFit="1"/>
    </xf>
    <xf numFmtId="177" fontId="8" fillId="2" borderId="34" xfId="1" applyNumberFormat="1" applyFont="1" applyFill="1" applyBorder="1" applyAlignment="1" applyProtection="1">
      <alignment horizontal="right" vertical="center" shrinkToFit="1"/>
    </xf>
    <xf numFmtId="176" fontId="8" fillId="2" borderId="38" xfId="0" applyNumberFormat="1" applyFont="1" applyFill="1" applyBorder="1" applyAlignment="1" applyProtection="1">
      <alignment horizontal="right" vertical="center" shrinkToFit="1"/>
    </xf>
    <xf numFmtId="176" fontId="5" fillId="2" borderId="30" xfId="0" applyNumberFormat="1" applyFont="1" applyFill="1" applyBorder="1" applyAlignment="1" applyProtection="1">
      <alignment horizontal="right" vertical="center" shrinkToFit="1"/>
      <protection locked="0"/>
    </xf>
    <xf numFmtId="177" fontId="5" fillId="2" borderId="16" xfId="1" applyNumberFormat="1" applyFont="1" applyFill="1" applyBorder="1" applyAlignment="1" applyProtection="1">
      <alignment horizontal="right" vertical="center" shrinkToFit="1"/>
    </xf>
    <xf numFmtId="177" fontId="5" fillId="2" borderId="30" xfId="1" applyNumberFormat="1" applyFont="1" applyFill="1" applyBorder="1" applyAlignment="1" applyProtection="1">
      <alignment horizontal="right" vertical="center" shrinkToFit="1"/>
    </xf>
    <xf numFmtId="177" fontId="5" fillId="2" borderId="22" xfId="1" applyNumberFormat="1" applyFont="1" applyFill="1" applyBorder="1" applyAlignment="1" applyProtection="1">
      <alignment horizontal="right" vertical="center" shrinkToFit="1"/>
    </xf>
    <xf numFmtId="176" fontId="8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8" fillId="2" borderId="27" xfId="0" applyNumberFormat="1" applyFont="1" applyFill="1" applyBorder="1" applyAlignment="1" applyProtection="1">
      <alignment horizontal="right" vertical="center" shrinkToFit="1"/>
    </xf>
    <xf numFmtId="176" fontId="5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27" xfId="0" applyNumberFormat="1" applyFont="1" applyFill="1" applyBorder="1" applyAlignment="1" applyProtection="1">
      <alignment horizontal="right" vertical="center" shrinkToFit="1"/>
    </xf>
    <xf numFmtId="176" fontId="5" fillId="2" borderId="28" xfId="0" applyNumberFormat="1" applyFont="1" applyFill="1" applyBorder="1" applyAlignment="1" applyProtection="1">
      <alignment horizontal="right" vertical="center" shrinkToFit="1"/>
    </xf>
    <xf numFmtId="177" fontId="5" fillId="2" borderId="13" xfId="1" applyNumberFormat="1" applyFont="1" applyFill="1" applyBorder="1" applyAlignment="1" applyProtection="1">
      <alignment horizontal="right" vertical="center" shrinkToFit="1"/>
    </xf>
    <xf numFmtId="177" fontId="5" fillId="2" borderId="33" xfId="1" applyNumberFormat="1" applyFont="1" applyFill="1" applyBorder="1" applyAlignment="1" applyProtection="1">
      <alignment horizontal="right" vertical="center" shrinkToFit="1"/>
    </xf>
    <xf numFmtId="176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177" fontId="5" fillId="2" borderId="34" xfId="1" applyNumberFormat="1" applyFont="1" applyFill="1" applyBorder="1" applyAlignment="1" applyProtection="1">
      <alignment horizontal="right" vertical="center" shrinkToFit="1"/>
    </xf>
    <xf numFmtId="176" fontId="5" fillId="2" borderId="35" xfId="0" applyNumberFormat="1" applyFont="1" applyFill="1" applyBorder="1" applyAlignment="1" applyProtection="1">
      <alignment horizontal="right" vertical="center" shrinkToFit="1"/>
    </xf>
    <xf numFmtId="176" fontId="5" fillId="2" borderId="36" xfId="0" applyNumberFormat="1" applyFont="1" applyFill="1" applyBorder="1" applyAlignment="1" applyProtection="1">
      <alignment horizontal="right" vertical="center" shrinkToFit="1"/>
    </xf>
    <xf numFmtId="41" fontId="8" fillId="2" borderId="25" xfId="0" applyNumberFormat="1" applyFont="1" applyFill="1" applyBorder="1" applyAlignment="1" applyProtection="1">
      <alignment horizontal="right" vertical="center" shrinkToFit="1"/>
    </xf>
    <xf numFmtId="41" fontId="8" fillId="2" borderId="30" xfId="0" applyNumberFormat="1" applyFont="1" applyFill="1" applyBorder="1" applyAlignment="1" applyProtection="1">
      <alignment horizontal="right" vertical="center" shrinkToFit="1"/>
    </xf>
    <xf numFmtId="41" fontId="8" fillId="2" borderId="33" xfId="0" applyNumberFormat="1" applyFont="1" applyFill="1" applyBorder="1" applyAlignment="1" applyProtection="1">
      <alignment horizontal="right" vertical="center" shrinkToFit="1"/>
    </xf>
    <xf numFmtId="41" fontId="5" fillId="2" borderId="33" xfId="0" applyNumberFormat="1" applyFont="1" applyFill="1" applyBorder="1" applyAlignment="1" applyProtection="1">
      <alignment horizontal="right" vertical="center" shrinkToFit="1"/>
    </xf>
    <xf numFmtId="41" fontId="5" fillId="2" borderId="30" xfId="0" applyNumberFormat="1" applyFont="1" applyFill="1" applyBorder="1" applyAlignment="1" applyProtection="1">
      <alignment horizontal="right" vertical="center" shrinkToFit="1"/>
    </xf>
    <xf numFmtId="0" fontId="5" fillId="2" borderId="0" xfId="0" applyFont="1" applyFill="1" applyBorder="1" applyAlignment="1">
      <alignment vertical="center" shrinkToFit="1"/>
    </xf>
    <xf numFmtId="0" fontId="4" fillId="2" borderId="40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horizontal="center" vertical="center" wrapText="1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wrapText="1" shrinkToFit="1"/>
    </xf>
    <xf numFmtId="0" fontId="4" fillId="2" borderId="34" xfId="0" applyFont="1" applyFill="1" applyBorder="1" applyAlignment="1">
      <alignment horizontal="center" vertical="center" wrapText="1" shrinkToFit="1"/>
    </xf>
    <xf numFmtId="0" fontId="7" fillId="2" borderId="44" xfId="0" applyFont="1" applyFill="1" applyBorder="1" applyAlignment="1">
      <alignment horizontal="center" vertical="center" wrapText="1" shrinkToFit="1"/>
    </xf>
    <xf numFmtId="0" fontId="7" fillId="2" borderId="19" xfId="0" applyFont="1" applyFill="1" applyBorder="1" applyAlignment="1">
      <alignment horizontal="center" vertical="center" wrapText="1" shrinkToFit="1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wrapText="1" shrinkToFit="1"/>
    </xf>
    <xf numFmtId="0" fontId="4" fillId="2" borderId="36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>
      <alignment horizontal="distributed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5" fillId="2" borderId="32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</cellXfs>
  <cellStyles count="2">
    <cellStyle name="パーセント_１表　対象者・受診者・率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13">
    <pageSetUpPr fitToPage="1"/>
  </sheetPr>
  <dimension ref="A1:BQ75"/>
  <sheetViews>
    <sheetView showZeros="0" tabSelected="1" zoomScaleNormal="100" zoomScaleSheetLayoutView="70" workbookViewId="0"/>
  </sheetViews>
  <sheetFormatPr defaultColWidth="10.625" defaultRowHeight="17.25" x14ac:dyDescent="0.15"/>
  <cols>
    <col min="1" max="1" width="19.625" style="40" customWidth="1"/>
    <col min="2" max="7" width="12.625" style="40" customWidth="1"/>
    <col min="8" max="10" width="12.625" style="47" customWidth="1"/>
    <col min="11" max="11" width="1.625" style="5" customWidth="1"/>
    <col min="12" max="20" width="12.625" style="40" customWidth="1"/>
    <col min="21" max="21" width="1.625" style="40" customWidth="1"/>
    <col min="22" max="22" width="19.625" style="40" customWidth="1"/>
    <col min="23" max="37" width="12.625" style="40" customWidth="1"/>
    <col min="38" max="38" width="1.625" style="46" customWidth="1"/>
    <col min="39" max="39" width="19.625" style="40" customWidth="1"/>
    <col min="40" max="57" width="12.625" style="40" customWidth="1"/>
    <col min="58" max="58" width="1.625" style="46" customWidth="1"/>
    <col min="59" max="59" width="19.625" style="40" customWidth="1"/>
    <col min="60" max="69" width="12.625" style="40" customWidth="1"/>
    <col min="70" max="70" width="10.75" style="40" customWidth="1"/>
    <col min="71" max="16384" width="10.625" style="40"/>
  </cols>
  <sheetData>
    <row r="1" spans="1:69" s="1" customFormat="1" ht="24.75" customHeight="1" x14ac:dyDescent="0.15">
      <c r="A1" s="1" t="s">
        <v>0</v>
      </c>
      <c r="H1" s="2"/>
      <c r="I1" s="2"/>
      <c r="J1" s="2"/>
      <c r="K1" s="2"/>
      <c r="AG1" s="2"/>
      <c r="AH1" s="2"/>
      <c r="AI1" s="2"/>
      <c r="AJ1" s="2"/>
      <c r="AK1" s="2"/>
      <c r="AV1" s="2"/>
      <c r="BM1" s="2"/>
      <c r="BN1" s="2"/>
      <c r="BO1" s="2"/>
      <c r="BP1" s="2"/>
      <c r="BQ1" s="2"/>
    </row>
    <row r="2" spans="1:69" s="3" customFormat="1" ht="24.75" customHeight="1" thickBot="1" x14ac:dyDescent="0.2">
      <c r="A2" s="3" t="s">
        <v>48</v>
      </c>
      <c r="H2" s="4"/>
      <c r="I2" s="4"/>
      <c r="J2" s="5" t="s">
        <v>49</v>
      </c>
      <c r="K2" s="4"/>
      <c r="U2" s="5"/>
      <c r="V2" s="3" t="s">
        <v>45</v>
      </c>
      <c r="AG2" s="4"/>
      <c r="AI2" s="4"/>
      <c r="AJ2" s="4"/>
      <c r="AK2" s="5" t="s">
        <v>49</v>
      </c>
      <c r="AM2" s="3" t="s">
        <v>46</v>
      </c>
      <c r="AV2" s="4"/>
      <c r="BE2" s="5" t="str">
        <f>J2</f>
        <v xml:space="preserve">平成２９年度 </v>
      </c>
      <c r="BG2" s="3" t="s">
        <v>47</v>
      </c>
      <c r="BM2" s="4"/>
      <c r="BO2" s="4"/>
      <c r="BP2" s="4"/>
      <c r="BQ2" s="5" t="str">
        <f>J2</f>
        <v xml:space="preserve">平成２９年度 </v>
      </c>
    </row>
    <row r="3" spans="1:69" s="9" customFormat="1" ht="30.75" customHeight="1" x14ac:dyDescent="0.15">
      <c r="A3" s="163" t="s">
        <v>1</v>
      </c>
      <c r="B3" s="178" t="s">
        <v>60</v>
      </c>
      <c r="C3" s="179"/>
      <c r="D3" s="179"/>
      <c r="E3" s="179"/>
      <c r="F3" s="179"/>
      <c r="G3" s="179"/>
      <c r="H3" s="179"/>
      <c r="I3" s="179"/>
      <c r="J3" s="180"/>
      <c r="K3" s="6"/>
      <c r="L3" s="7"/>
      <c r="M3" s="52"/>
      <c r="N3" s="52"/>
      <c r="O3" s="181"/>
      <c r="P3" s="181"/>
      <c r="Q3" s="181"/>
      <c r="R3" s="52"/>
      <c r="S3" s="52"/>
      <c r="T3" s="51"/>
      <c r="U3" s="51"/>
      <c r="V3" s="163" t="s">
        <v>1</v>
      </c>
      <c r="W3" s="166" t="s">
        <v>52</v>
      </c>
      <c r="X3" s="167"/>
      <c r="Y3" s="167"/>
      <c r="Z3" s="167"/>
      <c r="AA3" s="168"/>
      <c r="AB3" s="166" t="s">
        <v>53</v>
      </c>
      <c r="AC3" s="167"/>
      <c r="AD3" s="167"/>
      <c r="AE3" s="167"/>
      <c r="AF3" s="168"/>
      <c r="AG3" s="166" t="s">
        <v>54</v>
      </c>
      <c r="AH3" s="167"/>
      <c r="AI3" s="167"/>
      <c r="AJ3" s="167"/>
      <c r="AK3" s="168"/>
      <c r="AL3" s="8"/>
      <c r="AM3" s="163" t="s">
        <v>1</v>
      </c>
      <c r="AN3" s="166" t="s">
        <v>55</v>
      </c>
      <c r="AO3" s="167"/>
      <c r="AP3" s="167"/>
      <c r="AQ3" s="167"/>
      <c r="AR3" s="167"/>
      <c r="AS3" s="167"/>
      <c r="AT3" s="167"/>
      <c r="AU3" s="167"/>
      <c r="AV3" s="168"/>
      <c r="AW3" s="166" t="s">
        <v>56</v>
      </c>
      <c r="AX3" s="167"/>
      <c r="AY3" s="167"/>
      <c r="AZ3" s="167"/>
      <c r="BA3" s="167"/>
      <c r="BB3" s="167"/>
      <c r="BC3" s="167"/>
      <c r="BD3" s="167"/>
      <c r="BE3" s="168"/>
      <c r="BF3" s="8"/>
      <c r="BG3" s="163" t="s">
        <v>1</v>
      </c>
      <c r="BH3" s="166" t="s">
        <v>57</v>
      </c>
      <c r="BI3" s="167"/>
      <c r="BJ3" s="167"/>
      <c r="BK3" s="167"/>
      <c r="BL3" s="168"/>
      <c r="BM3" s="166" t="s">
        <v>58</v>
      </c>
      <c r="BN3" s="167"/>
      <c r="BO3" s="167"/>
      <c r="BP3" s="167"/>
      <c r="BQ3" s="168"/>
    </row>
    <row r="4" spans="1:69" s="9" customFormat="1" ht="30.75" customHeight="1" x14ac:dyDescent="0.15">
      <c r="A4" s="164"/>
      <c r="B4" s="182" t="s">
        <v>61</v>
      </c>
      <c r="C4" s="183"/>
      <c r="D4" s="184"/>
      <c r="E4" s="182" t="s">
        <v>63</v>
      </c>
      <c r="F4" s="183"/>
      <c r="G4" s="184"/>
      <c r="H4" s="185" t="s">
        <v>64</v>
      </c>
      <c r="I4" s="185"/>
      <c r="J4" s="186"/>
      <c r="K4" s="6"/>
      <c r="L4" s="177"/>
      <c r="M4" s="177"/>
      <c r="N4" s="177"/>
      <c r="O4" s="187"/>
      <c r="P4" s="187"/>
      <c r="Q4" s="187"/>
      <c r="R4" s="177"/>
      <c r="S4" s="177"/>
      <c r="T4" s="177"/>
      <c r="U4" s="51"/>
      <c r="V4" s="164"/>
      <c r="W4" s="169" t="s">
        <v>2</v>
      </c>
      <c r="X4" s="10" t="s">
        <v>5</v>
      </c>
      <c r="Y4" s="49" t="s">
        <v>6</v>
      </c>
      <c r="Z4" s="153" t="s">
        <v>7</v>
      </c>
      <c r="AA4" s="155" t="s">
        <v>8</v>
      </c>
      <c r="AB4" s="169" t="s">
        <v>2</v>
      </c>
      <c r="AC4" s="10" t="s">
        <v>5</v>
      </c>
      <c r="AD4" s="49" t="s">
        <v>6</v>
      </c>
      <c r="AE4" s="153" t="s">
        <v>7</v>
      </c>
      <c r="AF4" s="155" t="s">
        <v>8</v>
      </c>
      <c r="AG4" s="169" t="s">
        <v>2</v>
      </c>
      <c r="AH4" s="10" t="s">
        <v>5</v>
      </c>
      <c r="AI4" s="49" t="s">
        <v>6</v>
      </c>
      <c r="AJ4" s="161" t="s">
        <v>7</v>
      </c>
      <c r="AK4" s="155" t="s">
        <v>8</v>
      </c>
      <c r="AL4" s="8"/>
      <c r="AM4" s="164"/>
      <c r="AN4" s="182" t="s">
        <v>66</v>
      </c>
      <c r="AO4" s="183"/>
      <c r="AP4" s="184"/>
      <c r="AQ4" s="189" t="s">
        <v>63</v>
      </c>
      <c r="AR4" s="190"/>
      <c r="AS4" s="191"/>
      <c r="AT4" s="182" t="s">
        <v>8</v>
      </c>
      <c r="AU4" s="183"/>
      <c r="AV4" s="184"/>
      <c r="AW4" s="182" t="s">
        <v>2</v>
      </c>
      <c r="AX4" s="183"/>
      <c r="AY4" s="184"/>
      <c r="AZ4" s="189" t="s">
        <v>67</v>
      </c>
      <c r="BA4" s="190"/>
      <c r="BB4" s="191"/>
      <c r="BC4" s="182" t="s">
        <v>8</v>
      </c>
      <c r="BD4" s="183"/>
      <c r="BE4" s="184"/>
      <c r="BF4" s="8"/>
      <c r="BG4" s="164"/>
      <c r="BH4" s="176" t="s">
        <v>2</v>
      </c>
      <c r="BI4" s="151" t="s">
        <v>5</v>
      </c>
      <c r="BJ4" s="159" t="s">
        <v>6</v>
      </c>
      <c r="BK4" s="153" t="s">
        <v>7</v>
      </c>
      <c r="BL4" s="171" t="s">
        <v>8</v>
      </c>
      <c r="BM4" s="173" t="s">
        <v>50</v>
      </c>
      <c r="BN4" s="174"/>
      <c r="BO4" s="174"/>
      <c r="BP4" s="174"/>
      <c r="BQ4" s="175"/>
    </row>
    <row r="5" spans="1:69" s="9" customFormat="1" ht="30.75" customHeight="1" thickBot="1" x14ac:dyDescent="0.2">
      <c r="A5" s="165"/>
      <c r="B5" s="11" t="s">
        <v>62</v>
      </c>
      <c r="C5" s="12" t="s">
        <v>3</v>
      </c>
      <c r="D5" s="13" t="s">
        <v>4</v>
      </c>
      <c r="E5" s="14" t="s">
        <v>62</v>
      </c>
      <c r="F5" s="15" t="s">
        <v>3</v>
      </c>
      <c r="G5" s="16" t="s">
        <v>4</v>
      </c>
      <c r="H5" s="17" t="s">
        <v>65</v>
      </c>
      <c r="I5" s="18" t="s">
        <v>3</v>
      </c>
      <c r="J5" s="13" t="s">
        <v>4</v>
      </c>
      <c r="K5" s="6"/>
      <c r="L5" s="53"/>
      <c r="M5" s="53"/>
      <c r="N5" s="53"/>
      <c r="O5" s="53"/>
      <c r="P5" s="53"/>
      <c r="Q5" s="53"/>
      <c r="R5" s="53"/>
      <c r="S5" s="53"/>
      <c r="T5" s="53"/>
      <c r="U5" s="53"/>
      <c r="V5" s="165"/>
      <c r="W5" s="170"/>
      <c r="X5" s="157" t="s">
        <v>59</v>
      </c>
      <c r="Y5" s="158"/>
      <c r="Z5" s="154"/>
      <c r="AA5" s="156"/>
      <c r="AB5" s="170"/>
      <c r="AC5" s="157" t="s">
        <v>59</v>
      </c>
      <c r="AD5" s="158"/>
      <c r="AE5" s="154"/>
      <c r="AF5" s="156"/>
      <c r="AG5" s="170"/>
      <c r="AH5" s="157" t="s">
        <v>59</v>
      </c>
      <c r="AI5" s="158"/>
      <c r="AJ5" s="162"/>
      <c r="AK5" s="156"/>
      <c r="AL5" s="6"/>
      <c r="AM5" s="165"/>
      <c r="AN5" s="14" t="s">
        <v>62</v>
      </c>
      <c r="AO5" s="15" t="s">
        <v>3</v>
      </c>
      <c r="AP5" s="15" t="s">
        <v>4</v>
      </c>
      <c r="AQ5" s="14" t="s">
        <v>62</v>
      </c>
      <c r="AR5" s="19" t="s">
        <v>3</v>
      </c>
      <c r="AS5" s="15" t="s">
        <v>4</v>
      </c>
      <c r="AT5" s="14" t="s">
        <v>62</v>
      </c>
      <c r="AU5" s="15" t="s">
        <v>3</v>
      </c>
      <c r="AV5" s="20" t="s">
        <v>4</v>
      </c>
      <c r="AW5" s="14" t="s">
        <v>62</v>
      </c>
      <c r="AX5" s="15" t="s">
        <v>3</v>
      </c>
      <c r="AY5" s="20" t="s">
        <v>4</v>
      </c>
      <c r="AZ5" s="14" t="s">
        <v>62</v>
      </c>
      <c r="BA5" s="15" t="s">
        <v>3</v>
      </c>
      <c r="BB5" s="20" t="s">
        <v>4</v>
      </c>
      <c r="BC5" s="14" t="s">
        <v>62</v>
      </c>
      <c r="BD5" s="15" t="s">
        <v>3</v>
      </c>
      <c r="BE5" s="20" t="s">
        <v>4</v>
      </c>
      <c r="BF5" s="6"/>
      <c r="BG5" s="165"/>
      <c r="BH5" s="170"/>
      <c r="BI5" s="152"/>
      <c r="BJ5" s="160"/>
      <c r="BK5" s="154"/>
      <c r="BL5" s="172"/>
      <c r="BM5" s="50" t="s">
        <v>2</v>
      </c>
      <c r="BN5" s="21" t="s">
        <v>5</v>
      </c>
      <c r="BO5" s="22" t="s">
        <v>6</v>
      </c>
      <c r="BP5" s="22" t="s">
        <v>7</v>
      </c>
      <c r="BQ5" s="23" t="s">
        <v>8</v>
      </c>
    </row>
    <row r="6" spans="1:69" s="30" customFormat="1" ht="36" customHeight="1" x14ac:dyDescent="0.15">
      <c r="A6" s="24" t="s">
        <v>9</v>
      </c>
      <c r="B6" s="54">
        <v>5230</v>
      </c>
      <c r="C6" s="55">
        <v>2572</v>
      </c>
      <c r="D6" s="55">
        <v>2658</v>
      </c>
      <c r="E6" s="54">
        <v>273</v>
      </c>
      <c r="F6" s="56">
        <v>158</v>
      </c>
      <c r="G6" s="57">
        <v>115</v>
      </c>
      <c r="H6" s="58">
        <v>5.2200000000000006</v>
      </c>
      <c r="I6" s="58">
        <v>6.1440000000000001</v>
      </c>
      <c r="J6" s="59">
        <v>4.327</v>
      </c>
      <c r="K6" s="25"/>
      <c r="L6" s="26"/>
      <c r="M6" s="26"/>
      <c r="N6" s="26"/>
      <c r="O6" s="26"/>
      <c r="P6" s="27"/>
      <c r="Q6" s="26"/>
      <c r="R6" s="28"/>
      <c r="S6" s="28"/>
      <c r="T6" s="28"/>
      <c r="U6" s="28"/>
      <c r="V6" s="24" t="s">
        <v>9</v>
      </c>
      <c r="W6" s="54">
        <f t="shared" ref="W6:Z6" si="0">SUM(W9,W16,W22,W26,W30)</f>
        <v>229373</v>
      </c>
      <c r="X6" s="56">
        <f t="shared" si="0"/>
        <v>14447</v>
      </c>
      <c r="Y6" s="102">
        <f t="shared" si="0"/>
        <v>16110</v>
      </c>
      <c r="Z6" s="56">
        <f t="shared" si="0"/>
        <v>8921</v>
      </c>
      <c r="AA6" s="103">
        <f>ROUNDUP((X6+Y6-Z6)/W6,5)*100</f>
        <v>9.4329999999999998</v>
      </c>
      <c r="AB6" s="54">
        <f t="shared" ref="AB6:AE6" si="1">SUM(AB9,AB16,AB22,AB26,AB30)</f>
        <v>111486</v>
      </c>
      <c r="AC6" s="56">
        <f t="shared" si="1"/>
        <v>6068</v>
      </c>
      <c r="AD6" s="102">
        <f t="shared" si="1"/>
        <v>6757</v>
      </c>
      <c r="AE6" s="56">
        <f t="shared" si="1"/>
        <v>3738</v>
      </c>
      <c r="AF6" s="104">
        <f t="shared" ref="AF6:AF39" si="2">ROUNDUP((AC6+AD6-AE6)/AB6,5)*100</f>
        <v>8.1509999999999998</v>
      </c>
      <c r="AG6" s="54">
        <f t="shared" ref="AG6:AJ6" si="3">SUM(AG9,AG16,AG22,AG26,AG30)</f>
        <v>117887</v>
      </c>
      <c r="AH6" s="56">
        <f t="shared" si="3"/>
        <v>8379</v>
      </c>
      <c r="AI6" s="102">
        <f t="shared" si="3"/>
        <v>9353</v>
      </c>
      <c r="AJ6" s="56">
        <f t="shared" si="3"/>
        <v>5183</v>
      </c>
      <c r="AK6" s="103">
        <f t="shared" ref="AK6:AK37" si="4">ROUNDUP((AH6+AI6-AJ6)/AG6,5)*100</f>
        <v>10.645</v>
      </c>
      <c r="AL6" s="29"/>
      <c r="AM6" s="24" t="s">
        <v>9</v>
      </c>
      <c r="AN6" s="54">
        <f t="shared" ref="AN6:AS6" si="5">SUM(AN9,AN16,AN22,AN26,AN30)</f>
        <v>334544</v>
      </c>
      <c r="AO6" s="56">
        <f t="shared" si="5"/>
        <v>163257</v>
      </c>
      <c r="AP6" s="57">
        <f t="shared" si="5"/>
        <v>171287</v>
      </c>
      <c r="AQ6" s="54">
        <f t="shared" si="5"/>
        <v>29733</v>
      </c>
      <c r="AR6" s="62">
        <f t="shared" si="5"/>
        <v>11200</v>
      </c>
      <c r="AS6" s="57">
        <f t="shared" si="5"/>
        <v>18533</v>
      </c>
      <c r="AT6" s="119">
        <f>ROUNDUP(AQ6/AN6,5)*100</f>
        <v>8.8879999999999999</v>
      </c>
      <c r="AU6" s="120">
        <f>ROUNDUP(AR6/AO6,5)*100</f>
        <v>6.8609999999999989</v>
      </c>
      <c r="AV6" s="121">
        <f>ROUNDUP(AS6/AP6,5)*100</f>
        <v>10.819999999999999</v>
      </c>
      <c r="AW6" s="54">
        <f t="shared" ref="AW6:BB6" si="6">SUM(AW9,AW16,AW22,AW26,AW30)</f>
        <v>334548</v>
      </c>
      <c r="AX6" s="55">
        <f t="shared" si="6"/>
        <v>163261</v>
      </c>
      <c r="AY6" s="57">
        <f t="shared" si="6"/>
        <v>171287</v>
      </c>
      <c r="AZ6" s="54">
        <f>SUM(AZ9,AZ16,AZ22,AZ26,AZ30)</f>
        <v>30590</v>
      </c>
      <c r="BA6" s="55">
        <f t="shared" si="6"/>
        <v>11206</v>
      </c>
      <c r="BB6" s="57">
        <f t="shared" si="6"/>
        <v>19384</v>
      </c>
      <c r="BC6" s="119">
        <f>ROUNDUP(AZ6/AW6,5)*100</f>
        <v>9.1440000000000001</v>
      </c>
      <c r="BD6" s="120">
        <f>ROUNDUP(BA6/AX6,5)*100</f>
        <v>6.863999999999999</v>
      </c>
      <c r="BE6" s="122">
        <f>ROUNDUP(BB6/AY6,5)*100</f>
        <v>11.317</v>
      </c>
      <c r="BF6" s="29"/>
      <c r="BG6" s="24" t="s">
        <v>9</v>
      </c>
      <c r="BH6" s="54">
        <f t="shared" ref="BH6:BK6" si="7">SUM(BH9,BH16,BH22,BH26,BH30)</f>
        <v>256866</v>
      </c>
      <c r="BI6" s="56">
        <f t="shared" si="7"/>
        <v>35624</v>
      </c>
      <c r="BJ6" s="102">
        <f t="shared" si="7"/>
        <v>32233</v>
      </c>
      <c r="BK6" s="56">
        <f t="shared" si="7"/>
        <v>11697</v>
      </c>
      <c r="BL6" s="103">
        <f>ROUNDUP((BI6+BJ6-BK6)/BH6,5)*100</f>
        <v>21.864000000000001</v>
      </c>
      <c r="BM6" s="54">
        <f t="shared" ref="BM6:BP6" si="8">SUM(BM9,BM16,BM22,BM26,BM30)</f>
        <v>171184</v>
      </c>
      <c r="BN6" s="56">
        <f t="shared" si="8"/>
        <v>19403</v>
      </c>
      <c r="BO6" s="56">
        <f t="shared" si="8"/>
        <v>21257</v>
      </c>
      <c r="BP6" s="145">
        <f t="shared" si="8"/>
        <v>6239</v>
      </c>
      <c r="BQ6" s="103">
        <f>ROUNDUP((BN6+BO6-BP6)/BM6,5)*100</f>
        <v>20.108000000000001</v>
      </c>
    </row>
    <row r="7" spans="1:69" s="30" customFormat="1" ht="36" customHeight="1" x14ac:dyDescent="0.15">
      <c r="A7" s="31" t="s">
        <v>10</v>
      </c>
      <c r="B7" s="60">
        <v>4730</v>
      </c>
      <c r="C7" s="61">
        <v>2295</v>
      </c>
      <c r="D7" s="61">
        <v>2435</v>
      </c>
      <c r="E7" s="60">
        <v>256</v>
      </c>
      <c r="F7" s="62">
        <v>147</v>
      </c>
      <c r="G7" s="63">
        <v>109</v>
      </c>
      <c r="H7" s="58">
        <v>5.4130000000000003</v>
      </c>
      <c r="I7" s="58">
        <v>6.4059999999999988</v>
      </c>
      <c r="J7" s="59">
        <v>4.4770000000000003</v>
      </c>
      <c r="K7" s="25"/>
      <c r="L7" s="26"/>
      <c r="M7" s="26"/>
      <c r="N7" s="26"/>
      <c r="O7" s="26"/>
      <c r="P7" s="27"/>
      <c r="Q7" s="26"/>
      <c r="R7" s="32"/>
      <c r="S7" s="28"/>
      <c r="T7" s="28"/>
      <c r="U7" s="28"/>
      <c r="V7" s="31" t="s">
        <v>10</v>
      </c>
      <c r="W7" s="105">
        <f t="shared" ref="W7:Z7" si="9">SUM(W10:W13,W17,W23,W27,W31:W33)</f>
        <v>188435</v>
      </c>
      <c r="X7" s="62">
        <f t="shared" si="9"/>
        <v>11427</v>
      </c>
      <c r="Y7" s="105">
        <f t="shared" si="9"/>
        <v>12901</v>
      </c>
      <c r="Z7" s="62">
        <f t="shared" si="9"/>
        <v>7216</v>
      </c>
      <c r="AA7" s="104">
        <f>ROUNDUP((X7+Y7-Z7)/W7,5)*100</f>
        <v>9.081999999999999</v>
      </c>
      <c r="AB7" s="105">
        <f t="shared" ref="AB7:AE7" si="10">SUM(AB10:AB13,AB17,AB23,AB27,AB31:AB33)</f>
        <v>91396</v>
      </c>
      <c r="AC7" s="62">
        <f t="shared" si="10"/>
        <v>4756</v>
      </c>
      <c r="AD7" s="105">
        <f t="shared" si="10"/>
        <v>5386</v>
      </c>
      <c r="AE7" s="62">
        <f t="shared" si="10"/>
        <v>2970</v>
      </c>
      <c r="AF7" s="104">
        <f t="shared" si="2"/>
        <v>7.847999999999999</v>
      </c>
      <c r="AG7" s="60">
        <f t="shared" ref="AG7:AJ7" si="11">SUM(AG10:AG13,AG17,AG23,AG27,AG31:AG33)</f>
        <v>97039</v>
      </c>
      <c r="AH7" s="62">
        <f t="shared" si="11"/>
        <v>6671</v>
      </c>
      <c r="AI7" s="105">
        <f t="shared" si="11"/>
        <v>7515</v>
      </c>
      <c r="AJ7" s="62">
        <f t="shared" si="11"/>
        <v>4246</v>
      </c>
      <c r="AK7" s="106">
        <f t="shared" si="4"/>
        <v>10.244</v>
      </c>
      <c r="AL7" s="29"/>
      <c r="AM7" s="31" t="s">
        <v>10</v>
      </c>
      <c r="AN7" s="60">
        <f t="shared" ref="AN7:AS7" si="12">SUM(AN10:AN13,AN17,AN23,AN27,AN31:AN33)</f>
        <v>276467</v>
      </c>
      <c r="AO7" s="62">
        <f t="shared" si="12"/>
        <v>134679</v>
      </c>
      <c r="AP7" s="63">
        <f t="shared" si="12"/>
        <v>141788</v>
      </c>
      <c r="AQ7" s="60">
        <f t="shared" si="12"/>
        <v>23360</v>
      </c>
      <c r="AR7" s="62">
        <f t="shared" si="12"/>
        <v>8702</v>
      </c>
      <c r="AS7" s="63">
        <f t="shared" si="12"/>
        <v>14658</v>
      </c>
      <c r="AT7" s="123">
        <f t="shared" ref="AT7" si="13">ROUNDUP(AQ7/AN7,5)*100</f>
        <v>8.4499999999999993</v>
      </c>
      <c r="AU7" s="124">
        <f>ROUNDUP(AR7/AO7,5)*100</f>
        <v>6.4619999999999997</v>
      </c>
      <c r="AV7" s="104">
        <f t="shared" ref="AV7:AV39" si="14">ROUNDUP(AS7/AP7,5)*100</f>
        <v>10.337999999999999</v>
      </c>
      <c r="AW7" s="60">
        <f t="shared" ref="AW7:BB7" si="15">SUM(AW10:AW13,AW17,AW23,AW27,AW31:AW33)</f>
        <v>276467</v>
      </c>
      <c r="AX7" s="61">
        <f t="shared" si="15"/>
        <v>134679</v>
      </c>
      <c r="AY7" s="63">
        <f t="shared" si="15"/>
        <v>141788</v>
      </c>
      <c r="AZ7" s="60">
        <f t="shared" si="15"/>
        <v>24653</v>
      </c>
      <c r="BA7" s="61">
        <f t="shared" si="15"/>
        <v>8920</v>
      </c>
      <c r="BB7" s="63">
        <f t="shared" si="15"/>
        <v>15733</v>
      </c>
      <c r="BC7" s="123">
        <f t="shared" ref="BC7:BC8" si="16">ROUNDUP(AZ7/AW7,5)*100</f>
        <v>8.9179999999999993</v>
      </c>
      <c r="BD7" s="124">
        <f t="shared" ref="BD7:BD39" si="17">ROUNDUP(BA7/AX7,5)*100</f>
        <v>6.6239999999999997</v>
      </c>
      <c r="BE7" s="125">
        <f t="shared" ref="BE7:BE39" si="18">ROUNDUP(BB7/AY7,5)*100</f>
        <v>11.097</v>
      </c>
      <c r="BF7" s="29"/>
      <c r="BG7" s="31" t="s">
        <v>10</v>
      </c>
      <c r="BH7" s="105">
        <f t="shared" ref="BH7:BK7" si="19">SUM(BH10:BH13,BH17,BH23,BH27,BH31:BH33)</f>
        <v>213425</v>
      </c>
      <c r="BI7" s="62">
        <f t="shared" si="19"/>
        <v>30320</v>
      </c>
      <c r="BJ7" s="105">
        <f t="shared" si="19"/>
        <v>28027</v>
      </c>
      <c r="BK7" s="62">
        <f t="shared" si="19"/>
        <v>10692</v>
      </c>
      <c r="BL7" s="104">
        <f>ROUNDUP((BI7+BJ7-BK7)/BH7,5)*100</f>
        <v>22.329000000000001</v>
      </c>
      <c r="BM7" s="60">
        <f t="shared" ref="BM7:BP7" si="20">SUM(BM10:BM13,BM17,BM23,BM27,BM31:BM33)</f>
        <v>141788</v>
      </c>
      <c r="BN7" s="62">
        <f t="shared" si="20"/>
        <v>15982</v>
      </c>
      <c r="BO7" s="62">
        <f t="shared" si="20"/>
        <v>17520</v>
      </c>
      <c r="BP7" s="146">
        <f t="shared" si="20"/>
        <v>5956</v>
      </c>
      <c r="BQ7" s="106">
        <f t="shared" ref="BQ7:BQ8" si="21">ROUNDUP((BN7+BO7-BP7)/BM7,5)*100</f>
        <v>19.428000000000001</v>
      </c>
    </row>
    <row r="8" spans="1:69" s="30" customFormat="1" ht="36" customHeight="1" thickBot="1" x14ac:dyDescent="0.2">
      <c r="A8" s="33" t="s">
        <v>11</v>
      </c>
      <c r="B8" s="64">
        <v>500</v>
      </c>
      <c r="C8" s="65">
        <v>277</v>
      </c>
      <c r="D8" s="65">
        <v>223</v>
      </c>
      <c r="E8" s="64">
        <v>17</v>
      </c>
      <c r="F8" s="66">
        <v>11</v>
      </c>
      <c r="G8" s="67">
        <v>6</v>
      </c>
      <c r="H8" s="68">
        <v>3.4000000000000004</v>
      </c>
      <c r="I8" s="69">
        <v>3.9720000000000004</v>
      </c>
      <c r="J8" s="70">
        <v>2.6909999999999998</v>
      </c>
      <c r="K8" s="25"/>
      <c r="L8" s="26"/>
      <c r="M8" s="26"/>
      <c r="N8" s="26"/>
      <c r="O8" s="26"/>
      <c r="P8" s="27"/>
      <c r="Q8" s="26"/>
      <c r="R8" s="28"/>
      <c r="S8" s="28"/>
      <c r="T8" s="28"/>
      <c r="U8" s="28"/>
      <c r="V8" s="33" t="s">
        <v>11</v>
      </c>
      <c r="W8" s="64">
        <f t="shared" ref="W8:Z8" si="22">SUM(W14,W18,W24,W28,W34,W38)</f>
        <v>40938</v>
      </c>
      <c r="X8" s="66">
        <f t="shared" si="22"/>
        <v>3020</v>
      </c>
      <c r="Y8" s="107">
        <f t="shared" si="22"/>
        <v>3209</v>
      </c>
      <c r="Z8" s="66">
        <f t="shared" si="22"/>
        <v>1705</v>
      </c>
      <c r="AA8" s="108">
        <f>ROUNDUP((X8+Y8-Z8)/W8,5)*100</f>
        <v>11.051</v>
      </c>
      <c r="AB8" s="64">
        <f t="shared" ref="AB8:AE8" si="23">SUM(AB14,AB18,AB24,AB28,AB34,AB38)</f>
        <v>20090</v>
      </c>
      <c r="AC8" s="66">
        <f t="shared" si="23"/>
        <v>1312</v>
      </c>
      <c r="AD8" s="107">
        <f t="shared" si="23"/>
        <v>1371</v>
      </c>
      <c r="AE8" s="66">
        <f t="shared" si="23"/>
        <v>768</v>
      </c>
      <c r="AF8" s="108">
        <f t="shared" si="2"/>
        <v>9.5329999999999995</v>
      </c>
      <c r="AG8" s="64">
        <f t="shared" ref="AG8:AJ8" si="24">SUM(AG14,AG18,AG24,AG28,AG34,AG38)</f>
        <v>20848</v>
      </c>
      <c r="AH8" s="66">
        <f t="shared" si="24"/>
        <v>1708</v>
      </c>
      <c r="AI8" s="107">
        <f>SUM(AI14,AI18,AI24,AI28,AI34,AI38)</f>
        <v>1838</v>
      </c>
      <c r="AJ8" s="66">
        <f t="shared" si="24"/>
        <v>937</v>
      </c>
      <c r="AK8" s="109">
        <f t="shared" si="4"/>
        <v>12.515000000000001</v>
      </c>
      <c r="AL8" s="29"/>
      <c r="AM8" s="33" t="s">
        <v>11</v>
      </c>
      <c r="AN8" s="64">
        <f t="shared" ref="AN8:AS8" si="25">SUM(AN14,AN18,AN24,AN28,AN34,AN38)</f>
        <v>58077</v>
      </c>
      <c r="AO8" s="66">
        <f t="shared" si="25"/>
        <v>28578</v>
      </c>
      <c r="AP8" s="67">
        <f t="shared" si="25"/>
        <v>29499</v>
      </c>
      <c r="AQ8" s="64">
        <f t="shared" si="25"/>
        <v>6373</v>
      </c>
      <c r="AR8" s="66">
        <f t="shared" si="25"/>
        <v>2498</v>
      </c>
      <c r="AS8" s="67">
        <f t="shared" si="25"/>
        <v>3875</v>
      </c>
      <c r="AT8" s="126">
        <f>ROUNDUP(AQ8/AN8,5)*100</f>
        <v>10.973999999999998</v>
      </c>
      <c r="AU8" s="127">
        <f t="shared" ref="AU8:AU39" si="26">ROUNDUP(AR8/AO8,5)*100</f>
        <v>8.7409999999999997</v>
      </c>
      <c r="AV8" s="108">
        <f t="shared" si="14"/>
        <v>13.137000000000002</v>
      </c>
      <c r="AW8" s="64">
        <f t="shared" ref="AW8:BB8" si="27">SUM(AW14,AW18,AW24,AW28,AW34,AW38)</f>
        <v>58081</v>
      </c>
      <c r="AX8" s="65">
        <f t="shared" si="27"/>
        <v>28582</v>
      </c>
      <c r="AY8" s="67">
        <f t="shared" si="27"/>
        <v>29499</v>
      </c>
      <c r="AZ8" s="64">
        <f t="shared" si="27"/>
        <v>5937</v>
      </c>
      <c r="BA8" s="65">
        <f t="shared" si="27"/>
        <v>2286</v>
      </c>
      <c r="BB8" s="67">
        <f t="shared" si="27"/>
        <v>3651</v>
      </c>
      <c r="BC8" s="126">
        <f t="shared" si="16"/>
        <v>10.222</v>
      </c>
      <c r="BD8" s="127">
        <f t="shared" si="17"/>
        <v>7.9989999999999988</v>
      </c>
      <c r="BE8" s="128">
        <f t="shared" si="18"/>
        <v>12.376999999999999</v>
      </c>
      <c r="BF8" s="29"/>
      <c r="BG8" s="33" t="s">
        <v>11</v>
      </c>
      <c r="BH8" s="64">
        <f t="shared" ref="BH8:BK8" si="28">SUM(BH14,BH18,BH24,BH28,BH34,BH38)</f>
        <v>43441</v>
      </c>
      <c r="BI8" s="66">
        <f t="shared" si="28"/>
        <v>5304</v>
      </c>
      <c r="BJ8" s="107">
        <f t="shared" si="28"/>
        <v>4206</v>
      </c>
      <c r="BK8" s="66">
        <f t="shared" si="28"/>
        <v>1005</v>
      </c>
      <c r="BL8" s="108">
        <f>ROUNDUP((BI8+BJ8-BK8)/BH8,5)*100</f>
        <v>19.579000000000001</v>
      </c>
      <c r="BM8" s="64">
        <f t="shared" ref="BM8:BP8" si="29">SUM(BM14,BM18,BM24,BM28,BM34,BM38)</f>
        <v>29396</v>
      </c>
      <c r="BN8" s="66">
        <f t="shared" si="29"/>
        <v>3421</v>
      </c>
      <c r="BO8" s="66">
        <f t="shared" si="29"/>
        <v>3737</v>
      </c>
      <c r="BP8" s="147">
        <f t="shared" si="29"/>
        <v>283</v>
      </c>
      <c r="BQ8" s="109">
        <f t="shared" si="21"/>
        <v>23.388000000000002</v>
      </c>
    </row>
    <row r="9" spans="1:69" s="30" customFormat="1" ht="36" customHeight="1" x14ac:dyDescent="0.15">
      <c r="A9" s="34" t="s">
        <v>12</v>
      </c>
      <c r="B9" s="60">
        <v>2291</v>
      </c>
      <c r="C9" s="62">
        <v>1167</v>
      </c>
      <c r="D9" s="62">
        <v>1124</v>
      </c>
      <c r="E9" s="54">
        <v>114</v>
      </c>
      <c r="F9" s="56">
        <v>76</v>
      </c>
      <c r="G9" s="57">
        <v>38</v>
      </c>
      <c r="H9" s="71">
        <v>4.9760000000000009</v>
      </c>
      <c r="I9" s="71">
        <v>6.512999999999999</v>
      </c>
      <c r="J9" s="72">
        <v>3.3809999999999998</v>
      </c>
      <c r="K9" s="25"/>
      <c r="L9" s="26"/>
      <c r="M9" s="26"/>
      <c r="N9" s="26"/>
      <c r="O9" s="26"/>
      <c r="P9" s="26"/>
      <c r="Q9" s="26"/>
      <c r="R9" s="28"/>
      <c r="S9" s="28"/>
      <c r="T9" s="28"/>
      <c r="U9" s="28"/>
      <c r="V9" s="34" t="s">
        <v>12</v>
      </c>
      <c r="W9" s="54">
        <f>SUM(W10:W14)</f>
        <v>94231</v>
      </c>
      <c r="X9" s="62">
        <f t="shared" ref="X9:Z9" si="30">SUM(X10:X14)</f>
        <v>5056</v>
      </c>
      <c r="Y9" s="105">
        <f t="shared" si="30"/>
        <v>5979</v>
      </c>
      <c r="Z9" s="62">
        <f t="shared" si="30"/>
        <v>3277</v>
      </c>
      <c r="AA9" s="104">
        <f>ROUNDUP((X9+Y9-Z9)/W9,5)*100</f>
        <v>8.2330000000000005</v>
      </c>
      <c r="AB9" s="54">
        <f>SUM(AB10:AB14)</f>
        <v>45450</v>
      </c>
      <c r="AC9" s="62">
        <f t="shared" ref="AC9" si="31">SUM(AC10:AC14)</f>
        <v>1939</v>
      </c>
      <c r="AD9" s="105">
        <f t="shared" ref="AD9:AE9" si="32">SUM(AD10:AD14)</f>
        <v>2329</v>
      </c>
      <c r="AE9" s="62">
        <f t="shared" si="32"/>
        <v>1270</v>
      </c>
      <c r="AF9" s="104">
        <f>ROUNDUP((AC9+AD9-AE9)/AB9,5)*100</f>
        <v>6.5970000000000004</v>
      </c>
      <c r="AG9" s="54">
        <f>SUM(AG10:AG14)</f>
        <v>48781</v>
      </c>
      <c r="AH9" s="62">
        <f t="shared" ref="AH9" si="33">SUM(AH10:AH14)</f>
        <v>3117</v>
      </c>
      <c r="AI9" s="105">
        <f t="shared" ref="AI9:AJ9" si="34">SUM(AI10:AI14)</f>
        <v>3650</v>
      </c>
      <c r="AJ9" s="62">
        <f t="shared" si="34"/>
        <v>2007</v>
      </c>
      <c r="AK9" s="106">
        <f t="shared" si="4"/>
        <v>9.7579999999999991</v>
      </c>
      <c r="AL9" s="29"/>
      <c r="AM9" s="34" t="s">
        <v>12</v>
      </c>
      <c r="AN9" s="60">
        <f>SUM(AN10:AN14)</f>
        <v>139849</v>
      </c>
      <c r="AO9" s="62">
        <f>SUM(AO10:AO14)</f>
        <v>67740</v>
      </c>
      <c r="AP9" s="62">
        <f t="shared" ref="AP9" si="35">SUM(AP10:AP14)</f>
        <v>72109</v>
      </c>
      <c r="AQ9" s="54">
        <f>SUM(AQ10:AQ14)</f>
        <v>11135</v>
      </c>
      <c r="AR9" s="56">
        <f t="shared" ref="AR9:AS9" si="36">SUM(AR10:AR14)</f>
        <v>3715</v>
      </c>
      <c r="AS9" s="57">
        <f t="shared" si="36"/>
        <v>7420</v>
      </c>
      <c r="AT9" s="123">
        <f>ROUNDUP(AQ9/AN9,5)*100</f>
        <v>7.9629999999999992</v>
      </c>
      <c r="AU9" s="124">
        <f t="shared" si="26"/>
        <v>5.4850000000000003</v>
      </c>
      <c r="AV9" s="104">
        <f t="shared" si="14"/>
        <v>10.29</v>
      </c>
      <c r="AW9" s="60">
        <f t="shared" ref="AW9" si="37">SUM(AW10:AW14)</f>
        <v>139849</v>
      </c>
      <c r="AX9" s="62">
        <f t="shared" ref="AX9:AY9" si="38">SUM(AX10:AX14)</f>
        <v>67740</v>
      </c>
      <c r="AY9" s="62">
        <f t="shared" si="38"/>
        <v>72109</v>
      </c>
      <c r="AZ9" s="54">
        <f t="shared" ref="AZ9:BB9" si="39">SUM(AZ10:AZ14)</f>
        <v>11760</v>
      </c>
      <c r="BA9" s="56">
        <f>SUM(BA10:BA14)</f>
        <v>3930</v>
      </c>
      <c r="BB9" s="57">
        <f t="shared" si="39"/>
        <v>7830</v>
      </c>
      <c r="BC9" s="123">
        <f>ROUNDUP(AZ9/AW9,5)*100</f>
        <v>8.41</v>
      </c>
      <c r="BD9" s="124">
        <f t="shared" si="17"/>
        <v>5.8020000000000005</v>
      </c>
      <c r="BE9" s="125">
        <f t="shared" si="18"/>
        <v>10.859</v>
      </c>
      <c r="BF9" s="29"/>
      <c r="BG9" s="34" t="s">
        <v>12</v>
      </c>
      <c r="BH9" s="54">
        <f>SUM(BH10:BH14)</f>
        <v>109781</v>
      </c>
      <c r="BI9" s="62">
        <f t="shared" ref="BI9:BK9" si="40">SUM(BI10:BI14)</f>
        <v>14928</v>
      </c>
      <c r="BJ9" s="105">
        <f t="shared" si="40"/>
        <v>13858</v>
      </c>
      <c r="BK9" s="62">
        <f t="shared" si="40"/>
        <v>4236</v>
      </c>
      <c r="BL9" s="104">
        <f>ROUNDUP((BI9+BJ9-BK9)/BH9,5)*100</f>
        <v>22.363000000000003</v>
      </c>
      <c r="BM9" s="54">
        <f>SUM(BM10:BM14)</f>
        <v>72110</v>
      </c>
      <c r="BN9" s="62">
        <f t="shared" ref="BN9:BP9" si="41">SUM(BN10:BN14)</f>
        <v>8869</v>
      </c>
      <c r="BO9" s="62">
        <f t="shared" si="41"/>
        <v>10018</v>
      </c>
      <c r="BP9" s="146">
        <f t="shared" si="41"/>
        <v>5068</v>
      </c>
      <c r="BQ9" s="106">
        <f>ROUNDUP((BN9+BO9-BP9)/BM9,5)*100</f>
        <v>19.164000000000001</v>
      </c>
    </row>
    <row r="10" spans="1:69" s="30" customFormat="1" ht="36" customHeight="1" x14ac:dyDescent="0.15">
      <c r="A10" s="31" t="s">
        <v>13</v>
      </c>
      <c r="B10" s="60">
        <v>1916</v>
      </c>
      <c r="C10" s="73">
        <v>951</v>
      </c>
      <c r="D10" s="74">
        <v>965</v>
      </c>
      <c r="E10" s="60">
        <v>82</v>
      </c>
      <c r="F10" s="62">
        <v>54</v>
      </c>
      <c r="G10" s="63">
        <v>28</v>
      </c>
      <c r="H10" s="71">
        <v>4.28</v>
      </c>
      <c r="I10" s="71">
        <v>5.6790000000000003</v>
      </c>
      <c r="J10" s="72">
        <v>2.9020000000000001</v>
      </c>
      <c r="K10" s="25"/>
      <c r="L10" s="26"/>
      <c r="M10" s="27"/>
      <c r="N10" s="27"/>
      <c r="O10" s="26"/>
      <c r="P10" s="27"/>
      <c r="Q10" s="27"/>
      <c r="R10" s="28"/>
      <c r="S10" s="28"/>
      <c r="T10" s="28"/>
      <c r="U10" s="28"/>
      <c r="V10" s="31" t="s">
        <v>13</v>
      </c>
      <c r="W10" s="110">
        <v>62651</v>
      </c>
      <c r="X10" s="62">
        <v>2804</v>
      </c>
      <c r="Y10" s="105">
        <v>3274</v>
      </c>
      <c r="Z10" s="62">
        <v>1742</v>
      </c>
      <c r="AA10" s="104">
        <v>6.9</v>
      </c>
      <c r="AB10" s="110">
        <v>29955</v>
      </c>
      <c r="AC10" s="62">
        <v>948</v>
      </c>
      <c r="AD10" s="105">
        <v>1164</v>
      </c>
      <c r="AE10" s="62">
        <v>591</v>
      </c>
      <c r="AF10" s="104">
        <f>ROUNDUP((AC10+AD10-AE10)/AB10,5)*100</f>
        <v>5.0780000000000003</v>
      </c>
      <c r="AG10" s="110">
        <v>32696</v>
      </c>
      <c r="AH10" s="62">
        <v>1856</v>
      </c>
      <c r="AI10" s="105">
        <v>2110</v>
      </c>
      <c r="AJ10" s="62">
        <v>1151</v>
      </c>
      <c r="AK10" s="106">
        <f t="shared" si="4"/>
        <v>8.61</v>
      </c>
      <c r="AL10" s="29"/>
      <c r="AM10" s="31" t="s">
        <v>13</v>
      </c>
      <c r="AN10" s="60">
        <v>94160</v>
      </c>
      <c r="AO10" s="75">
        <v>45273</v>
      </c>
      <c r="AP10" s="74">
        <v>48887</v>
      </c>
      <c r="AQ10" s="60">
        <v>6118</v>
      </c>
      <c r="AR10" s="62">
        <v>1841</v>
      </c>
      <c r="AS10" s="63">
        <v>4277</v>
      </c>
      <c r="AT10" s="123">
        <v>6.5</v>
      </c>
      <c r="AU10" s="124">
        <f t="shared" si="26"/>
        <v>4.0670000000000002</v>
      </c>
      <c r="AV10" s="104">
        <f t="shared" si="14"/>
        <v>8.7490000000000006</v>
      </c>
      <c r="AW10" s="60">
        <v>94160</v>
      </c>
      <c r="AX10" s="73">
        <v>45273</v>
      </c>
      <c r="AY10" s="74">
        <v>48887</v>
      </c>
      <c r="AZ10" s="129">
        <v>7075</v>
      </c>
      <c r="BA10" s="105">
        <v>2203</v>
      </c>
      <c r="BB10" s="63">
        <v>4872</v>
      </c>
      <c r="BC10" s="123">
        <v>7.5</v>
      </c>
      <c r="BD10" s="124">
        <f t="shared" si="17"/>
        <v>4.8670000000000009</v>
      </c>
      <c r="BE10" s="125">
        <f t="shared" si="18"/>
        <v>9.9659999999999993</v>
      </c>
      <c r="BF10" s="29"/>
      <c r="BG10" s="31" t="s">
        <v>13</v>
      </c>
      <c r="BH10" s="110">
        <v>74712</v>
      </c>
      <c r="BI10" s="62">
        <v>8868</v>
      </c>
      <c r="BJ10" s="105">
        <v>8949</v>
      </c>
      <c r="BK10" s="62">
        <v>1615</v>
      </c>
      <c r="BL10" s="104">
        <v>21.7</v>
      </c>
      <c r="BM10" s="110">
        <v>48887</v>
      </c>
      <c r="BN10" s="62">
        <v>5229</v>
      </c>
      <c r="BO10" s="62">
        <v>5922</v>
      </c>
      <c r="BP10" s="146">
        <v>2846</v>
      </c>
      <c r="BQ10" s="106">
        <v>17</v>
      </c>
    </row>
    <row r="11" spans="1:69" s="30" customFormat="1" ht="36" customHeight="1" x14ac:dyDescent="0.15">
      <c r="A11" s="31" t="s">
        <v>14</v>
      </c>
      <c r="B11" s="60">
        <v>21</v>
      </c>
      <c r="C11" s="73">
        <v>14</v>
      </c>
      <c r="D11" s="74">
        <v>7</v>
      </c>
      <c r="E11" s="60" t="s">
        <v>44</v>
      </c>
      <c r="F11" s="62" t="s">
        <v>44</v>
      </c>
      <c r="G11" s="63" t="s">
        <v>44</v>
      </c>
      <c r="H11" s="71">
        <v>0</v>
      </c>
      <c r="I11" s="71">
        <v>0</v>
      </c>
      <c r="J11" s="72">
        <v>0</v>
      </c>
      <c r="K11" s="25"/>
      <c r="L11" s="26"/>
      <c r="M11" s="27"/>
      <c r="N11" s="27"/>
      <c r="O11" s="26"/>
      <c r="P11" s="27"/>
      <c r="Q11" s="27"/>
      <c r="R11" s="28"/>
      <c r="S11" s="28"/>
      <c r="T11" s="28"/>
      <c r="U11" s="28"/>
      <c r="V11" s="31" t="s">
        <v>14</v>
      </c>
      <c r="W11" s="110">
        <v>6069</v>
      </c>
      <c r="X11" s="62">
        <v>522</v>
      </c>
      <c r="Y11" s="105">
        <v>616</v>
      </c>
      <c r="Z11" s="62">
        <v>367</v>
      </c>
      <c r="AA11" s="104">
        <v>12.7</v>
      </c>
      <c r="AB11" s="110">
        <v>3008</v>
      </c>
      <c r="AC11" s="62">
        <v>254</v>
      </c>
      <c r="AD11" s="105">
        <v>285</v>
      </c>
      <c r="AE11" s="62">
        <v>181</v>
      </c>
      <c r="AF11" s="104">
        <f t="shared" si="2"/>
        <v>11.901999999999999</v>
      </c>
      <c r="AG11" s="110">
        <v>3061</v>
      </c>
      <c r="AH11" s="62">
        <v>268</v>
      </c>
      <c r="AI11" s="105">
        <v>331</v>
      </c>
      <c r="AJ11" s="62">
        <v>186</v>
      </c>
      <c r="AK11" s="106">
        <f t="shared" si="4"/>
        <v>13.493000000000002</v>
      </c>
      <c r="AL11" s="29"/>
      <c r="AM11" s="31" t="s">
        <v>14</v>
      </c>
      <c r="AN11" s="60">
        <v>8376</v>
      </c>
      <c r="AO11" s="75">
        <v>4147</v>
      </c>
      <c r="AP11" s="74">
        <v>4229</v>
      </c>
      <c r="AQ11" s="60">
        <v>1140</v>
      </c>
      <c r="AR11" s="62">
        <v>453</v>
      </c>
      <c r="AS11" s="63">
        <v>687</v>
      </c>
      <c r="AT11" s="123">
        <v>13.6</v>
      </c>
      <c r="AU11" s="124">
        <f t="shared" si="26"/>
        <v>10.923999999999999</v>
      </c>
      <c r="AV11" s="104">
        <f t="shared" si="14"/>
        <v>16.245000000000001</v>
      </c>
      <c r="AW11" s="60">
        <v>8376</v>
      </c>
      <c r="AX11" s="73">
        <v>4147</v>
      </c>
      <c r="AY11" s="74">
        <v>4229</v>
      </c>
      <c r="AZ11" s="129">
        <v>1110</v>
      </c>
      <c r="BA11" s="105">
        <v>452</v>
      </c>
      <c r="BB11" s="63">
        <v>658</v>
      </c>
      <c r="BC11" s="123">
        <v>13.3</v>
      </c>
      <c r="BD11" s="124">
        <f t="shared" si="17"/>
        <v>10.9</v>
      </c>
      <c r="BE11" s="125">
        <f t="shared" si="18"/>
        <v>15.560000000000002</v>
      </c>
      <c r="BF11" s="29"/>
      <c r="BG11" s="31" t="s">
        <v>14</v>
      </c>
      <c r="BH11" s="110">
        <v>5993</v>
      </c>
      <c r="BI11" s="62">
        <v>1035</v>
      </c>
      <c r="BJ11" s="105">
        <v>1060</v>
      </c>
      <c r="BK11" s="62">
        <v>586</v>
      </c>
      <c r="BL11" s="104">
        <v>25.2</v>
      </c>
      <c r="BM11" s="110">
        <v>4229</v>
      </c>
      <c r="BN11" s="62">
        <v>818</v>
      </c>
      <c r="BO11" s="62">
        <v>956</v>
      </c>
      <c r="BP11" s="146">
        <v>567</v>
      </c>
      <c r="BQ11" s="106">
        <v>28.5</v>
      </c>
    </row>
    <row r="12" spans="1:69" s="30" customFormat="1" ht="36" customHeight="1" x14ac:dyDescent="0.15">
      <c r="A12" s="24" t="s">
        <v>15</v>
      </c>
      <c r="B12" s="60">
        <v>200</v>
      </c>
      <c r="C12" s="75">
        <v>116</v>
      </c>
      <c r="D12" s="76">
        <v>84</v>
      </c>
      <c r="E12" s="60">
        <v>25</v>
      </c>
      <c r="F12" s="62">
        <v>18</v>
      </c>
      <c r="G12" s="63">
        <v>7</v>
      </c>
      <c r="H12" s="71">
        <v>12.5</v>
      </c>
      <c r="I12" s="71">
        <v>15.518000000000001</v>
      </c>
      <c r="J12" s="72">
        <v>8.3339999999999996</v>
      </c>
      <c r="K12" s="25"/>
      <c r="L12" s="26"/>
      <c r="M12" s="27"/>
      <c r="N12" s="27"/>
      <c r="O12" s="26"/>
      <c r="P12" s="27"/>
      <c r="Q12" s="27"/>
      <c r="R12" s="28"/>
      <c r="S12" s="28"/>
      <c r="T12" s="28"/>
      <c r="U12" s="28"/>
      <c r="V12" s="24" t="s">
        <v>15</v>
      </c>
      <c r="W12" s="110">
        <v>12609</v>
      </c>
      <c r="X12" s="62">
        <v>1008</v>
      </c>
      <c r="Y12" s="105">
        <v>1229</v>
      </c>
      <c r="Z12" s="62">
        <v>673</v>
      </c>
      <c r="AA12" s="104">
        <v>12.4</v>
      </c>
      <c r="AB12" s="110">
        <v>6176</v>
      </c>
      <c r="AC12" s="62">
        <v>431</v>
      </c>
      <c r="AD12" s="105">
        <v>534</v>
      </c>
      <c r="AE12" s="62">
        <v>286</v>
      </c>
      <c r="AF12" s="104">
        <f t="shared" si="2"/>
        <v>10.994999999999999</v>
      </c>
      <c r="AG12" s="110">
        <v>6433</v>
      </c>
      <c r="AH12" s="62">
        <v>577</v>
      </c>
      <c r="AI12" s="105">
        <v>695</v>
      </c>
      <c r="AJ12" s="62">
        <v>387</v>
      </c>
      <c r="AK12" s="106">
        <f t="shared" si="4"/>
        <v>13.758000000000001</v>
      </c>
      <c r="AL12" s="29"/>
      <c r="AM12" s="24" t="s">
        <v>15</v>
      </c>
      <c r="AN12" s="60">
        <v>18243</v>
      </c>
      <c r="AO12" s="75">
        <v>8934</v>
      </c>
      <c r="AP12" s="74">
        <v>9309</v>
      </c>
      <c r="AQ12" s="60">
        <v>2359</v>
      </c>
      <c r="AR12" s="62">
        <v>855</v>
      </c>
      <c r="AS12" s="63">
        <v>1504</v>
      </c>
      <c r="AT12" s="123">
        <v>12.9</v>
      </c>
      <c r="AU12" s="124">
        <f t="shared" si="26"/>
        <v>9.5709999999999997</v>
      </c>
      <c r="AV12" s="104">
        <f t="shared" si="14"/>
        <v>16.157000000000004</v>
      </c>
      <c r="AW12" s="60">
        <v>18243</v>
      </c>
      <c r="AX12" s="73">
        <v>8934</v>
      </c>
      <c r="AY12" s="74">
        <v>9309</v>
      </c>
      <c r="AZ12" s="129">
        <v>2095</v>
      </c>
      <c r="BA12" s="105">
        <v>762</v>
      </c>
      <c r="BB12" s="63">
        <v>1333</v>
      </c>
      <c r="BC12" s="123">
        <v>11.5</v>
      </c>
      <c r="BD12" s="124">
        <f t="shared" si="17"/>
        <v>8.5299999999999994</v>
      </c>
      <c r="BE12" s="125">
        <f t="shared" si="18"/>
        <v>14.320000000000002</v>
      </c>
      <c r="BF12" s="29"/>
      <c r="BG12" s="24" t="s">
        <v>15</v>
      </c>
      <c r="BH12" s="110">
        <v>14343</v>
      </c>
      <c r="BI12" s="62">
        <v>2494</v>
      </c>
      <c r="BJ12" s="105">
        <v>2260</v>
      </c>
      <c r="BK12" s="62">
        <v>1220</v>
      </c>
      <c r="BL12" s="104">
        <v>24.6</v>
      </c>
      <c r="BM12" s="110">
        <v>9309</v>
      </c>
      <c r="BN12" s="62">
        <v>1652</v>
      </c>
      <c r="BO12" s="62">
        <v>1837</v>
      </c>
      <c r="BP12" s="146">
        <v>1022</v>
      </c>
      <c r="BQ12" s="106">
        <v>26.5</v>
      </c>
    </row>
    <row r="13" spans="1:69" s="30" customFormat="1" ht="36" customHeight="1" x14ac:dyDescent="0.15">
      <c r="A13" s="24" t="s">
        <v>16</v>
      </c>
      <c r="B13" s="60">
        <v>100</v>
      </c>
      <c r="C13" s="75">
        <v>53</v>
      </c>
      <c r="D13" s="76">
        <v>47</v>
      </c>
      <c r="E13" s="60">
        <v>6</v>
      </c>
      <c r="F13" s="62">
        <v>4</v>
      </c>
      <c r="G13" s="63">
        <v>2</v>
      </c>
      <c r="H13" s="71">
        <v>6</v>
      </c>
      <c r="I13" s="71">
        <v>7.5479999999999992</v>
      </c>
      <c r="J13" s="72">
        <v>4.2560000000000002</v>
      </c>
      <c r="K13" s="25"/>
      <c r="L13" s="26"/>
      <c r="M13" s="27"/>
      <c r="N13" s="27"/>
      <c r="O13" s="26"/>
      <c r="P13" s="27"/>
      <c r="Q13" s="27"/>
      <c r="R13" s="28"/>
      <c r="S13" s="28"/>
      <c r="T13" s="28"/>
      <c r="U13" s="28"/>
      <c r="V13" s="24" t="s">
        <v>16</v>
      </c>
      <c r="W13" s="110">
        <v>8775</v>
      </c>
      <c r="X13" s="62">
        <v>517</v>
      </c>
      <c r="Y13" s="105">
        <v>593</v>
      </c>
      <c r="Z13" s="62">
        <v>348</v>
      </c>
      <c r="AA13" s="104">
        <v>8.6999999999999993</v>
      </c>
      <c r="AB13" s="110">
        <v>4303</v>
      </c>
      <c r="AC13" s="62">
        <v>217</v>
      </c>
      <c r="AD13" s="105">
        <v>241</v>
      </c>
      <c r="AE13" s="62">
        <v>146</v>
      </c>
      <c r="AF13" s="104">
        <f t="shared" si="2"/>
        <v>7.2509999999999994</v>
      </c>
      <c r="AG13" s="110">
        <v>4472</v>
      </c>
      <c r="AH13" s="62">
        <v>300</v>
      </c>
      <c r="AI13" s="105">
        <v>352</v>
      </c>
      <c r="AJ13" s="62">
        <v>202</v>
      </c>
      <c r="AK13" s="106">
        <f t="shared" si="4"/>
        <v>10.062999999999999</v>
      </c>
      <c r="AL13" s="29"/>
      <c r="AM13" s="24" t="s">
        <v>16</v>
      </c>
      <c r="AN13" s="60">
        <v>12795</v>
      </c>
      <c r="AO13" s="75">
        <v>6333</v>
      </c>
      <c r="AP13" s="74">
        <v>6462</v>
      </c>
      <c r="AQ13" s="60">
        <v>1042</v>
      </c>
      <c r="AR13" s="62">
        <v>396</v>
      </c>
      <c r="AS13" s="63">
        <v>646</v>
      </c>
      <c r="AT13" s="123">
        <v>8.1</v>
      </c>
      <c r="AU13" s="124">
        <f t="shared" si="26"/>
        <v>6.2530000000000001</v>
      </c>
      <c r="AV13" s="104">
        <f t="shared" si="14"/>
        <v>9.9969999999999981</v>
      </c>
      <c r="AW13" s="60">
        <v>12795</v>
      </c>
      <c r="AX13" s="73">
        <v>6333</v>
      </c>
      <c r="AY13" s="74">
        <v>6462</v>
      </c>
      <c r="AZ13" s="129">
        <v>1055</v>
      </c>
      <c r="BA13" s="105">
        <v>370</v>
      </c>
      <c r="BB13" s="63">
        <v>685</v>
      </c>
      <c r="BC13" s="123">
        <v>8.1999999999999993</v>
      </c>
      <c r="BD13" s="124">
        <f t="shared" si="17"/>
        <v>5.843</v>
      </c>
      <c r="BE13" s="125">
        <f t="shared" si="18"/>
        <v>10.600999999999999</v>
      </c>
      <c r="BF13" s="29"/>
      <c r="BG13" s="24" t="s">
        <v>16</v>
      </c>
      <c r="BH13" s="110">
        <v>9652</v>
      </c>
      <c r="BI13" s="62">
        <v>1743</v>
      </c>
      <c r="BJ13" s="105">
        <v>1002</v>
      </c>
      <c r="BK13" s="62">
        <v>638</v>
      </c>
      <c r="BL13" s="104">
        <v>21.8</v>
      </c>
      <c r="BM13" s="110">
        <v>6462</v>
      </c>
      <c r="BN13" s="62">
        <v>802</v>
      </c>
      <c r="BO13" s="62">
        <v>874</v>
      </c>
      <c r="BP13" s="146">
        <v>435</v>
      </c>
      <c r="BQ13" s="106">
        <v>19.2</v>
      </c>
    </row>
    <row r="14" spans="1:69" s="30" customFormat="1" ht="36" customHeight="1" x14ac:dyDescent="0.15">
      <c r="A14" s="31" t="s">
        <v>17</v>
      </c>
      <c r="B14" s="60">
        <v>54</v>
      </c>
      <c r="C14" s="62">
        <v>33</v>
      </c>
      <c r="D14" s="77">
        <v>21</v>
      </c>
      <c r="E14" s="60">
        <v>1</v>
      </c>
      <c r="F14" s="62">
        <v>0</v>
      </c>
      <c r="G14" s="63">
        <v>1</v>
      </c>
      <c r="H14" s="71">
        <v>1.8519999999999999</v>
      </c>
      <c r="I14" s="71">
        <v>0</v>
      </c>
      <c r="J14" s="72">
        <v>4.7620000000000005</v>
      </c>
      <c r="K14" s="25"/>
      <c r="L14" s="26"/>
      <c r="M14" s="26"/>
      <c r="N14" s="26"/>
      <c r="O14" s="26"/>
      <c r="P14" s="26"/>
      <c r="Q14" s="26"/>
      <c r="R14" s="28"/>
      <c r="S14" s="28"/>
      <c r="T14" s="28"/>
      <c r="U14" s="28"/>
      <c r="V14" s="31" t="s">
        <v>17</v>
      </c>
      <c r="W14" s="60">
        <f>SUM(W15)</f>
        <v>4127</v>
      </c>
      <c r="X14" s="62">
        <f t="shared" ref="X14:Z14" si="42">SUM(X15)</f>
        <v>205</v>
      </c>
      <c r="Y14" s="105">
        <f t="shared" si="42"/>
        <v>267</v>
      </c>
      <c r="Z14" s="62">
        <f t="shared" si="42"/>
        <v>147</v>
      </c>
      <c r="AA14" s="104">
        <f>ROUNDUP((X14+Y14-Z14)/W14,5)*100</f>
        <v>7.875</v>
      </c>
      <c r="AB14" s="60">
        <f>SUM(AB15)</f>
        <v>2008</v>
      </c>
      <c r="AC14" s="62">
        <f t="shared" ref="AC14" si="43">SUM(AC15)</f>
        <v>89</v>
      </c>
      <c r="AD14" s="105">
        <f t="shared" ref="AD14:AE14" si="44">SUM(AD15)</f>
        <v>105</v>
      </c>
      <c r="AE14" s="62">
        <f t="shared" si="44"/>
        <v>66</v>
      </c>
      <c r="AF14" s="104">
        <f>ROUNDUP((AC14+AD14-AE14)/AB14,5)*100</f>
        <v>6.375</v>
      </c>
      <c r="AG14" s="60">
        <f t="shared" ref="AG14:AJ14" si="45">SUM(AG15)</f>
        <v>2119</v>
      </c>
      <c r="AH14" s="62">
        <f t="shared" si="45"/>
        <v>116</v>
      </c>
      <c r="AI14" s="105">
        <f t="shared" si="45"/>
        <v>162</v>
      </c>
      <c r="AJ14" s="62">
        <f t="shared" si="45"/>
        <v>81</v>
      </c>
      <c r="AK14" s="106">
        <f t="shared" si="4"/>
        <v>9.2970000000000006</v>
      </c>
      <c r="AL14" s="29"/>
      <c r="AM14" s="31" t="s">
        <v>17</v>
      </c>
      <c r="AN14" s="60">
        <f t="shared" ref="AN14" si="46">SUM(AN15)</f>
        <v>6275</v>
      </c>
      <c r="AO14" s="62">
        <f>SUM(AO15)</f>
        <v>3053</v>
      </c>
      <c r="AP14" s="77">
        <f t="shared" ref="AP14" si="47">SUM(AP15)</f>
        <v>3222</v>
      </c>
      <c r="AQ14" s="60">
        <f t="shared" ref="AQ14" si="48">SUM(AQ15)</f>
        <v>476</v>
      </c>
      <c r="AR14" s="62">
        <f t="shared" ref="AR14:AS14" si="49">SUM(AR15)</f>
        <v>170</v>
      </c>
      <c r="AS14" s="63">
        <f t="shared" si="49"/>
        <v>306</v>
      </c>
      <c r="AT14" s="123">
        <f>ROUNDUP(AQ14/AN14,5)*100</f>
        <v>7.5859999999999994</v>
      </c>
      <c r="AU14" s="124">
        <f t="shared" si="26"/>
        <v>5.569</v>
      </c>
      <c r="AV14" s="104">
        <f t="shared" si="14"/>
        <v>9.4979999999999993</v>
      </c>
      <c r="AW14" s="60">
        <f t="shared" ref="AW14" si="50">SUM(AW15)</f>
        <v>6275</v>
      </c>
      <c r="AX14" s="62">
        <f t="shared" ref="AX14" si="51">SUM(AX15)</f>
        <v>3053</v>
      </c>
      <c r="AY14" s="77">
        <f t="shared" ref="AY14" si="52">SUM(AY15)</f>
        <v>3222</v>
      </c>
      <c r="AZ14" s="60">
        <f t="shared" ref="AZ14" si="53">SUM(AZ15)</f>
        <v>425</v>
      </c>
      <c r="BA14" s="62">
        <f t="shared" ref="BA14" si="54">SUM(BA15)</f>
        <v>143</v>
      </c>
      <c r="BB14" s="63">
        <f t="shared" ref="BB14" si="55">SUM(BB15)</f>
        <v>282</v>
      </c>
      <c r="BC14" s="123">
        <f>ROUNDUP(AZ14/AW14,5)*100</f>
        <v>6.7729999999999997</v>
      </c>
      <c r="BD14" s="124">
        <f t="shared" si="17"/>
        <v>4.6840000000000002</v>
      </c>
      <c r="BE14" s="125">
        <f t="shared" si="18"/>
        <v>8.7530000000000001</v>
      </c>
      <c r="BF14" s="29"/>
      <c r="BG14" s="31" t="s">
        <v>17</v>
      </c>
      <c r="BH14" s="60">
        <f>SUM(BH15)</f>
        <v>5081</v>
      </c>
      <c r="BI14" s="62">
        <f t="shared" ref="BI14:BK14" si="56">SUM(BI15)</f>
        <v>788</v>
      </c>
      <c r="BJ14" s="105">
        <f t="shared" si="56"/>
        <v>587</v>
      </c>
      <c r="BK14" s="62">
        <f t="shared" si="56"/>
        <v>177</v>
      </c>
      <c r="BL14" s="104">
        <f>ROUNDUP((BI14+BJ14-BK14)/BH14,5)*100</f>
        <v>23.579000000000001</v>
      </c>
      <c r="BM14" s="60">
        <f>SUM(BM15)</f>
        <v>3223</v>
      </c>
      <c r="BN14" s="62">
        <f t="shared" ref="BN14:BP14" si="57">SUM(BN15)</f>
        <v>368</v>
      </c>
      <c r="BO14" s="62">
        <f t="shared" si="57"/>
        <v>429</v>
      </c>
      <c r="BP14" s="146">
        <f t="shared" si="57"/>
        <v>198</v>
      </c>
      <c r="BQ14" s="106">
        <f>ROUNDUP((BN14+BO14-BP14)/BM14,5)*100</f>
        <v>18.585999999999999</v>
      </c>
    </row>
    <row r="15" spans="1:69" ht="36" customHeight="1" thickBot="1" x14ac:dyDescent="0.2">
      <c r="A15" s="35" t="s">
        <v>18</v>
      </c>
      <c r="B15" s="78">
        <v>54</v>
      </c>
      <c r="C15" s="79">
        <v>33</v>
      </c>
      <c r="D15" s="80">
        <v>21</v>
      </c>
      <c r="E15" s="81">
        <v>1</v>
      </c>
      <c r="F15" s="62" t="s">
        <v>44</v>
      </c>
      <c r="G15" s="63">
        <v>1</v>
      </c>
      <c r="H15" s="82">
        <v>1.8519999999999999</v>
      </c>
      <c r="I15" s="82">
        <v>0</v>
      </c>
      <c r="J15" s="83">
        <v>4.7620000000000005</v>
      </c>
      <c r="K15" s="25"/>
      <c r="L15" s="36"/>
      <c r="M15" s="37"/>
      <c r="N15" s="37"/>
      <c r="O15" s="36"/>
      <c r="P15" s="37"/>
      <c r="Q15" s="37"/>
      <c r="R15" s="38"/>
      <c r="S15" s="38"/>
      <c r="T15" s="38"/>
      <c r="U15" s="38"/>
      <c r="V15" s="35" t="s">
        <v>18</v>
      </c>
      <c r="W15" s="111">
        <v>4127</v>
      </c>
      <c r="X15" s="100">
        <v>205</v>
      </c>
      <c r="Y15" s="112">
        <v>267</v>
      </c>
      <c r="Z15" s="88">
        <v>147</v>
      </c>
      <c r="AA15" s="113">
        <v>7.9</v>
      </c>
      <c r="AB15" s="111">
        <v>2008</v>
      </c>
      <c r="AC15" s="100">
        <v>89</v>
      </c>
      <c r="AD15" s="112">
        <v>105</v>
      </c>
      <c r="AE15" s="88">
        <v>66</v>
      </c>
      <c r="AF15" s="113">
        <f t="shared" si="2"/>
        <v>6.375</v>
      </c>
      <c r="AG15" s="111">
        <v>2119</v>
      </c>
      <c r="AH15" s="100">
        <v>116</v>
      </c>
      <c r="AI15" s="112">
        <v>162</v>
      </c>
      <c r="AJ15" s="100">
        <v>81</v>
      </c>
      <c r="AK15" s="114">
        <f t="shared" si="4"/>
        <v>9.2970000000000006</v>
      </c>
      <c r="AL15" s="39"/>
      <c r="AM15" s="35" t="s">
        <v>18</v>
      </c>
      <c r="AN15" s="78">
        <v>6275</v>
      </c>
      <c r="AO15" s="130">
        <v>3053</v>
      </c>
      <c r="AP15" s="80">
        <v>3222</v>
      </c>
      <c r="AQ15" s="81">
        <v>476</v>
      </c>
      <c r="AR15" s="100">
        <v>170</v>
      </c>
      <c r="AS15" s="101">
        <v>306</v>
      </c>
      <c r="AT15" s="131">
        <v>7.6</v>
      </c>
      <c r="AU15" s="132">
        <f t="shared" si="26"/>
        <v>5.569</v>
      </c>
      <c r="AV15" s="117">
        <f t="shared" si="14"/>
        <v>9.4979999999999993</v>
      </c>
      <c r="AW15" s="78">
        <v>6275</v>
      </c>
      <c r="AX15" s="79">
        <v>3053</v>
      </c>
      <c r="AY15" s="80">
        <v>3222</v>
      </c>
      <c r="AZ15" s="87">
        <v>425</v>
      </c>
      <c r="BA15" s="116">
        <v>143</v>
      </c>
      <c r="BB15" s="89">
        <v>282</v>
      </c>
      <c r="BC15" s="131">
        <v>6.8</v>
      </c>
      <c r="BD15" s="132">
        <f t="shared" si="17"/>
        <v>4.6840000000000002</v>
      </c>
      <c r="BE15" s="133">
        <f t="shared" si="18"/>
        <v>8.7530000000000001</v>
      </c>
      <c r="BF15" s="39"/>
      <c r="BG15" s="35" t="s">
        <v>18</v>
      </c>
      <c r="BH15" s="111">
        <v>5081</v>
      </c>
      <c r="BI15" s="100">
        <v>788</v>
      </c>
      <c r="BJ15" s="112">
        <v>587</v>
      </c>
      <c r="BK15" s="88">
        <v>177</v>
      </c>
      <c r="BL15" s="113">
        <v>23.6</v>
      </c>
      <c r="BM15" s="111">
        <v>3223</v>
      </c>
      <c r="BN15" s="100">
        <v>368</v>
      </c>
      <c r="BO15" s="100">
        <v>429</v>
      </c>
      <c r="BP15" s="148">
        <v>198</v>
      </c>
      <c r="BQ15" s="114">
        <v>18.600000000000001</v>
      </c>
    </row>
    <row r="16" spans="1:69" s="30" customFormat="1" ht="36" customHeight="1" x14ac:dyDescent="0.15">
      <c r="A16" s="41" t="s">
        <v>19</v>
      </c>
      <c r="B16" s="54">
        <v>415</v>
      </c>
      <c r="C16" s="55">
        <v>201</v>
      </c>
      <c r="D16" s="57">
        <v>214</v>
      </c>
      <c r="E16" s="54">
        <v>23</v>
      </c>
      <c r="F16" s="56">
        <v>13</v>
      </c>
      <c r="G16" s="57">
        <v>10</v>
      </c>
      <c r="H16" s="71">
        <v>5.5430000000000001</v>
      </c>
      <c r="I16" s="71">
        <v>6.468</v>
      </c>
      <c r="J16" s="72">
        <v>4.673</v>
      </c>
      <c r="K16" s="25"/>
      <c r="L16" s="26"/>
      <c r="M16" s="26"/>
      <c r="N16" s="26"/>
      <c r="O16" s="26"/>
      <c r="P16" s="26"/>
      <c r="Q16" s="26"/>
      <c r="R16" s="28"/>
      <c r="S16" s="28"/>
      <c r="T16" s="28"/>
      <c r="U16" s="28"/>
      <c r="V16" s="41" t="s">
        <v>19</v>
      </c>
      <c r="W16" s="60">
        <f>SUM(W17:W18)</f>
        <v>32015</v>
      </c>
      <c r="X16" s="62">
        <f t="shared" ref="X16:Z16" si="58">SUM(X17:X18)</f>
        <v>1808</v>
      </c>
      <c r="Y16" s="105">
        <f t="shared" si="58"/>
        <v>1942</v>
      </c>
      <c r="Z16" s="56">
        <f t="shared" si="58"/>
        <v>1023</v>
      </c>
      <c r="AA16" s="104">
        <f>ROUNDUP((X16+Y16-Z16)/W16,5)*100</f>
        <v>8.5179999999999989</v>
      </c>
      <c r="AB16" s="60">
        <f>SUM(AB17:AB18)</f>
        <v>15565</v>
      </c>
      <c r="AC16" s="62">
        <f t="shared" ref="AC16" si="59">SUM(AC17:AC18)</f>
        <v>756</v>
      </c>
      <c r="AD16" s="105">
        <f t="shared" ref="AD16:AE16" si="60">SUM(AD17:AD18)</f>
        <v>817</v>
      </c>
      <c r="AE16" s="56">
        <f t="shared" si="60"/>
        <v>464</v>
      </c>
      <c r="AF16" s="104">
        <f t="shared" si="2"/>
        <v>7.1249999999999991</v>
      </c>
      <c r="AG16" s="60">
        <f t="shared" ref="AG16:AH16" si="61">SUM(AG17:AG18)</f>
        <v>16450</v>
      </c>
      <c r="AH16" s="62">
        <f t="shared" si="61"/>
        <v>1052</v>
      </c>
      <c r="AI16" s="105">
        <f t="shared" ref="AI16:AJ16" si="62">SUM(AI17:AI18)</f>
        <v>1125</v>
      </c>
      <c r="AJ16" s="56">
        <f t="shared" si="62"/>
        <v>559</v>
      </c>
      <c r="AK16" s="106">
        <f t="shared" si="4"/>
        <v>9.8360000000000003</v>
      </c>
      <c r="AL16" s="29"/>
      <c r="AM16" s="41" t="s">
        <v>19</v>
      </c>
      <c r="AN16" s="54">
        <f t="shared" ref="AN16" si="63">SUM(AN17:AN18)</f>
        <v>49753</v>
      </c>
      <c r="AO16" s="56">
        <f>SUM(AO17:AO18)</f>
        <v>24420</v>
      </c>
      <c r="AP16" s="57">
        <f t="shared" ref="AP16" si="64">SUM(AP17:AP18)</f>
        <v>25333</v>
      </c>
      <c r="AQ16" s="54">
        <f t="shared" ref="AQ16" si="65">SUM(AQ17:AQ18)</f>
        <v>3394</v>
      </c>
      <c r="AR16" s="56">
        <f t="shared" ref="AR16:AS16" si="66">SUM(AR17:AR18)</f>
        <v>1262</v>
      </c>
      <c r="AS16" s="57">
        <f t="shared" si="66"/>
        <v>2132</v>
      </c>
      <c r="AT16" s="119">
        <f>ROUNDUP(AQ16/AN16,5)*100</f>
        <v>6.8220000000000001</v>
      </c>
      <c r="AU16" s="120">
        <f t="shared" si="26"/>
        <v>5.1680000000000001</v>
      </c>
      <c r="AV16" s="121">
        <f t="shared" si="14"/>
        <v>8.4160000000000004</v>
      </c>
      <c r="AW16" s="54">
        <f t="shared" ref="AW16" si="67">SUM(AW17:AW18)</f>
        <v>49753</v>
      </c>
      <c r="AX16" s="55">
        <f t="shared" ref="AX16:AZ16" si="68">SUM(AX17:AX18)</f>
        <v>24420</v>
      </c>
      <c r="AY16" s="57">
        <f t="shared" si="68"/>
        <v>25333</v>
      </c>
      <c r="AZ16" s="54">
        <f t="shared" si="68"/>
        <v>3471</v>
      </c>
      <c r="BA16" s="56">
        <f t="shared" ref="BA16" si="69">SUM(BA17:BA18)</f>
        <v>1252</v>
      </c>
      <c r="BB16" s="57">
        <f t="shared" ref="BB16" si="70">SUM(BB17:BB18)</f>
        <v>2219</v>
      </c>
      <c r="BC16" s="119">
        <f>ROUNDUP(AZ16/AW16,5)*100</f>
        <v>6.9770000000000003</v>
      </c>
      <c r="BD16" s="120">
        <f t="shared" si="17"/>
        <v>5.1270000000000007</v>
      </c>
      <c r="BE16" s="122">
        <f t="shared" si="18"/>
        <v>8.76</v>
      </c>
      <c r="BF16" s="29"/>
      <c r="BG16" s="41" t="s">
        <v>19</v>
      </c>
      <c r="BH16" s="60">
        <f>SUM(BH17:BH18)</f>
        <v>39225</v>
      </c>
      <c r="BI16" s="62">
        <f t="shared" ref="BI16:BK16" si="71">SUM(BI17:BI18)</f>
        <v>4686</v>
      </c>
      <c r="BJ16" s="105">
        <f t="shared" si="71"/>
        <v>4650</v>
      </c>
      <c r="BK16" s="56">
        <f t="shared" si="71"/>
        <v>1682</v>
      </c>
      <c r="BL16" s="104">
        <f>ROUNDUP((BI16+BJ16-BK16)/BH16,5)*100</f>
        <v>19.513999999999999</v>
      </c>
      <c r="BM16" s="60">
        <f>SUM(BM17:BM18)</f>
        <v>25333</v>
      </c>
      <c r="BN16" s="62">
        <f t="shared" ref="BN16:BP16" si="72">SUM(BN17:BN18)</f>
        <v>3096</v>
      </c>
      <c r="BO16" s="62">
        <f t="shared" si="72"/>
        <v>3519</v>
      </c>
      <c r="BP16" s="145">
        <f t="shared" si="72"/>
        <v>1061</v>
      </c>
      <c r="BQ16" s="106">
        <f>ROUNDUP((BN16+BO16-BP16)/BM16,5)*100</f>
        <v>21.924000000000003</v>
      </c>
    </row>
    <row r="17" spans="1:69" s="30" customFormat="1" ht="36" customHeight="1" x14ac:dyDescent="0.15">
      <c r="A17" s="31" t="s">
        <v>20</v>
      </c>
      <c r="B17" s="60">
        <v>255</v>
      </c>
      <c r="C17" s="84">
        <v>120</v>
      </c>
      <c r="D17" s="74">
        <v>135</v>
      </c>
      <c r="E17" s="60">
        <v>21</v>
      </c>
      <c r="F17" s="62">
        <v>11</v>
      </c>
      <c r="G17" s="63">
        <v>10</v>
      </c>
      <c r="H17" s="71">
        <v>8.2360000000000007</v>
      </c>
      <c r="I17" s="71">
        <v>9.1669999999999998</v>
      </c>
      <c r="J17" s="72">
        <v>7.4079999999999995</v>
      </c>
      <c r="K17" s="25"/>
      <c r="L17" s="26"/>
      <c r="M17" s="27"/>
      <c r="N17" s="27"/>
      <c r="O17" s="26"/>
      <c r="P17" s="27"/>
      <c r="Q17" s="27"/>
      <c r="R17" s="28"/>
      <c r="S17" s="28"/>
      <c r="T17" s="28"/>
      <c r="U17" s="28"/>
      <c r="V17" s="31" t="s">
        <v>20</v>
      </c>
      <c r="W17" s="110">
        <v>17257</v>
      </c>
      <c r="X17" s="62">
        <v>845</v>
      </c>
      <c r="Y17" s="105">
        <v>946</v>
      </c>
      <c r="Z17" s="62">
        <v>520</v>
      </c>
      <c r="AA17" s="104">
        <v>7.4</v>
      </c>
      <c r="AB17" s="110">
        <v>8418</v>
      </c>
      <c r="AC17" s="62">
        <v>380</v>
      </c>
      <c r="AD17" s="105">
        <v>413</v>
      </c>
      <c r="AE17" s="62">
        <v>235</v>
      </c>
      <c r="AF17" s="104">
        <f t="shared" si="2"/>
        <v>6.6290000000000004</v>
      </c>
      <c r="AG17" s="110">
        <v>8839</v>
      </c>
      <c r="AH17" s="62">
        <v>465</v>
      </c>
      <c r="AI17" s="105">
        <v>533</v>
      </c>
      <c r="AJ17" s="62">
        <v>285</v>
      </c>
      <c r="AK17" s="106">
        <f t="shared" si="4"/>
        <v>8.0669999999999984</v>
      </c>
      <c r="AL17" s="29"/>
      <c r="AM17" s="31" t="s">
        <v>20</v>
      </c>
      <c r="AN17" s="60">
        <v>28427</v>
      </c>
      <c r="AO17" s="75">
        <v>14011</v>
      </c>
      <c r="AP17" s="74">
        <v>14416</v>
      </c>
      <c r="AQ17" s="60">
        <v>1374</v>
      </c>
      <c r="AR17" s="62">
        <v>516</v>
      </c>
      <c r="AS17" s="63">
        <v>858</v>
      </c>
      <c r="AT17" s="123">
        <v>4.8</v>
      </c>
      <c r="AU17" s="124">
        <f t="shared" si="26"/>
        <v>3.6830000000000003</v>
      </c>
      <c r="AV17" s="104">
        <f t="shared" si="14"/>
        <v>5.952</v>
      </c>
      <c r="AW17" s="129">
        <v>28427</v>
      </c>
      <c r="AX17" s="134">
        <v>14011</v>
      </c>
      <c r="AY17" s="74">
        <v>14416</v>
      </c>
      <c r="AZ17" s="129">
        <v>1544</v>
      </c>
      <c r="BA17" s="135">
        <v>556</v>
      </c>
      <c r="BB17" s="77">
        <v>988</v>
      </c>
      <c r="BC17" s="123">
        <v>5.4</v>
      </c>
      <c r="BD17" s="124">
        <f t="shared" si="17"/>
        <v>3.9690000000000003</v>
      </c>
      <c r="BE17" s="125">
        <f t="shared" si="18"/>
        <v>6.8539999999999992</v>
      </c>
      <c r="BF17" s="29"/>
      <c r="BG17" s="31" t="s">
        <v>20</v>
      </c>
      <c r="BH17" s="110">
        <v>22989</v>
      </c>
      <c r="BI17" s="62">
        <v>3016</v>
      </c>
      <c r="BJ17" s="105">
        <v>3113</v>
      </c>
      <c r="BK17" s="62">
        <v>1452</v>
      </c>
      <c r="BL17" s="104">
        <v>20.3</v>
      </c>
      <c r="BM17" s="110">
        <v>14416</v>
      </c>
      <c r="BN17" s="62">
        <v>1936</v>
      </c>
      <c r="BO17" s="62">
        <v>2158</v>
      </c>
      <c r="BP17" s="146">
        <v>1030</v>
      </c>
      <c r="BQ17" s="106">
        <v>21.3</v>
      </c>
    </row>
    <row r="18" spans="1:69" s="30" customFormat="1" ht="36" customHeight="1" x14ac:dyDescent="0.15">
      <c r="A18" s="31" t="s">
        <v>21</v>
      </c>
      <c r="B18" s="60">
        <v>160</v>
      </c>
      <c r="C18" s="61">
        <v>81</v>
      </c>
      <c r="D18" s="63">
        <v>79</v>
      </c>
      <c r="E18" s="60">
        <v>2</v>
      </c>
      <c r="F18" s="62">
        <v>2</v>
      </c>
      <c r="G18" s="63">
        <v>0</v>
      </c>
      <c r="H18" s="71">
        <v>1.25</v>
      </c>
      <c r="I18" s="71">
        <v>2.4699999999999998</v>
      </c>
      <c r="J18" s="72">
        <v>0</v>
      </c>
      <c r="K18" s="25"/>
      <c r="L18" s="26"/>
      <c r="M18" s="26"/>
      <c r="N18" s="26"/>
      <c r="O18" s="26"/>
      <c r="P18" s="26"/>
      <c r="Q18" s="26"/>
      <c r="R18" s="28"/>
      <c r="S18" s="28"/>
      <c r="T18" s="28"/>
      <c r="U18" s="28"/>
      <c r="V18" s="31" t="s">
        <v>21</v>
      </c>
      <c r="W18" s="60">
        <f>SUM(W19:W21)</f>
        <v>14758</v>
      </c>
      <c r="X18" s="62">
        <f t="shared" ref="X18:Z18" si="73">SUM(X19:X21)</f>
        <v>963</v>
      </c>
      <c r="Y18" s="105">
        <f t="shared" si="73"/>
        <v>996</v>
      </c>
      <c r="Z18" s="62">
        <f t="shared" si="73"/>
        <v>503</v>
      </c>
      <c r="AA18" s="104">
        <f>ROUNDUP((X18+Y18-Z18)/W18,5)*100</f>
        <v>9.8659999999999997</v>
      </c>
      <c r="AB18" s="60">
        <f>SUM(AB19:AB21)</f>
        <v>7147</v>
      </c>
      <c r="AC18" s="62">
        <f t="shared" ref="AC18" si="74">SUM(AC19:AC21)</f>
        <v>376</v>
      </c>
      <c r="AD18" s="105">
        <f t="shared" ref="AD18:AE18" si="75">SUM(AD19:AD21)</f>
        <v>404</v>
      </c>
      <c r="AE18" s="62">
        <f t="shared" si="75"/>
        <v>229</v>
      </c>
      <c r="AF18" s="104">
        <f t="shared" si="2"/>
        <v>7.71</v>
      </c>
      <c r="AG18" s="60">
        <f t="shared" ref="AG18:AH18" si="76">SUM(AG19:AG21)</f>
        <v>7611</v>
      </c>
      <c r="AH18" s="62">
        <f t="shared" si="76"/>
        <v>587</v>
      </c>
      <c r="AI18" s="105">
        <f t="shared" ref="AI18:AJ18" si="77">SUM(AI19:AI21)</f>
        <v>592</v>
      </c>
      <c r="AJ18" s="62">
        <f t="shared" si="77"/>
        <v>274</v>
      </c>
      <c r="AK18" s="106">
        <f t="shared" si="4"/>
        <v>11.891</v>
      </c>
      <c r="AL18" s="29"/>
      <c r="AM18" s="31" t="s">
        <v>21</v>
      </c>
      <c r="AN18" s="60">
        <f t="shared" ref="AN18:AP18" si="78">SUM(AN19:AN21)</f>
        <v>21326</v>
      </c>
      <c r="AO18" s="62">
        <f t="shared" si="78"/>
        <v>10409</v>
      </c>
      <c r="AP18" s="63">
        <f t="shared" si="78"/>
        <v>10917</v>
      </c>
      <c r="AQ18" s="60">
        <f t="shared" ref="AQ18" si="79">SUM(AQ19:AQ21)</f>
        <v>2020</v>
      </c>
      <c r="AR18" s="62">
        <f t="shared" ref="AR18:AS18" si="80">SUM(AR19:AR21)</f>
        <v>746</v>
      </c>
      <c r="AS18" s="63">
        <f t="shared" si="80"/>
        <v>1274</v>
      </c>
      <c r="AT18" s="123">
        <f>ROUNDUP(AQ18/AN18,5)*100</f>
        <v>9.472999999999999</v>
      </c>
      <c r="AU18" s="124">
        <f t="shared" si="26"/>
        <v>7.1669999999999998</v>
      </c>
      <c r="AV18" s="104">
        <f t="shared" si="14"/>
        <v>11.67</v>
      </c>
      <c r="AW18" s="60">
        <f t="shared" ref="AW18" si="81">SUM(AW19:AW21)</f>
        <v>21326</v>
      </c>
      <c r="AX18" s="61">
        <f t="shared" ref="AX18:AZ18" si="82">SUM(AX19:AX21)</f>
        <v>10409</v>
      </c>
      <c r="AY18" s="63">
        <f t="shared" si="82"/>
        <v>10917</v>
      </c>
      <c r="AZ18" s="60">
        <f t="shared" si="82"/>
        <v>1927</v>
      </c>
      <c r="BA18" s="62">
        <f t="shared" ref="BA18" si="83">SUM(BA19:BA21)</f>
        <v>696</v>
      </c>
      <c r="BB18" s="63">
        <f t="shared" ref="BB18" si="84">SUM(BB19:BB21)</f>
        <v>1231</v>
      </c>
      <c r="BC18" s="123">
        <f>ROUNDUP(AZ18/AW18,5)*100</f>
        <v>9.0359999999999996</v>
      </c>
      <c r="BD18" s="124">
        <f t="shared" si="17"/>
        <v>6.6870000000000003</v>
      </c>
      <c r="BE18" s="125">
        <f t="shared" si="18"/>
        <v>11.276</v>
      </c>
      <c r="BF18" s="29"/>
      <c r="BG18" s="31" t="s">
        <v>21</v>
      </c>
      <c r="BH18" s="60">
        <f>SUM(BH19:BH21)</f>
        <v>16236</v>
      </c>
      <c r="BI18" s="62">
        <f t="shared" ref="BI18:BK18" si="85">SUM(BI19:BI21)</f>
        <v>1670</v>
      </c>
      <c r="BJ18" s="105">
        <f t="shared" si="85"/>
        <v>1537</v>
      </c>
      <c r="BK18" s="62">
        <f t="shared" si="85"/>
        <v>230</v>
      </c>
      <c r="BL18" s="104">
        <f>ROUNDUP((BI18+BJ18-BK18)/BH18,5)*100</f>
        <v>18.336000000000002</v>
      </c>
      <c r="BM18" s="60">
        <f>SUM(BM19:BM21)</f>
        <v>10917</v>
      </c>
      <c r="BN18" s="62">
        <f t="shared" ref="BN18:BP18" si="86">SUM(BN19:BN21)</f>
        <v>1160</v>
      </c>
      <c r="BO18" s="62">
        <f t="shared" si="86"/>
        <v>1361</v>
      </c>
      <c r="BP18" s="146">
        <f t="shared" si="86"/>
        <v>31</v>
      </c>
      <c r="BQ18" s="106">
        <f>ROUNDUP((BN18+BO18-BP18)/BM18,5)*100</f>
        <v>22.809000000000001</v>
      </c>
    </row>
    <row r="19" spans="1:69" ht="36" customHeight="1" x14ac:dyDescent="0.15">
      <c r="A19" s="42" t="s">
        <v>22</v>
      </c>
      <c r="B19" s="78">
        <v>45</v>
      </c>
      <c r="C19" s="79">
        <v>21</v>
      </c>
      <c r="D19" s="80">
        <v>24</v>
      </c>
      <c r="E19" s="78" t="s">
        <v>44</v>
      </c>
      <c r="F19" s="62" t="s">
        <v>44</v>
      </c>
      <c r="G19" s="63" t="s">
        <v>44</v>
      </c>
      <c r="H19" s="85">
        <v>0</v>
      </c>
      <c r="I19" s="85">
        <v>0</v>
      </c>
      <c r="J19" s="86">
        <v>0</v>
      </c>
      <c r="K19" s="25"/>
      <c r="L19" s="36"/>
      <c r="M19" s="37"/>
      <c r="N19" s="37"/>
      <c r="O19" s="36"/>
      <c r="P19" s="37"/>
      <c r="Q19" s="37"/>
      <c r="R19" s="38"/>
      <c r="S19" s="38"/>
      <c r="T19" s="38"/>
      <c r="U19" s="38"/>
      <c r="V19" s="42" t="s">
        <v>22</v>
      </c>
      <c r="W19" s="115">
        <v>5258</v>
      </c>
      <c r="X19" s="88">
        <v>472</v>
      </c>
      <c r="Y19" s="116">
        <v>523</v>
      </c>
      <c r="Z19" s="88">
        <v>193</v>
      </c>
      <c r="AA19" s="117">
        <v>15.3</v>
      </c>
      <c r="AB19" s="115">
        <v>2530</v>
      </c>
      <c r="AC19" s="88">
        <v>173</v>
      </c>
      <c r="AD19" s="116">
        <v>206</v>
      </c>
      <c r="AE19" s="88">
        <v>100</v>
      </c>
      <c r="AF19" s="117">
        <f t="shared" si="2"/>
        <v>11.028</v>
      </c>
      <c r="AG19" s="115">
        <v>2728</v>
      </c>
      <c r="AH19" s="88">
        <v>299</v>
      </c>
      <c r="AI19" s="116">
        <v>317</v>
      </c>
      <c r="AJ19" s="88">
        <v>93</v>
      </c>
      <c r="AK19" s="118">
        <f t="shared" si="4"/>
        <v>19.172000000000001</v>
      </c>
      <c r="AL19" s="39"/>
      <c r="AM19" s="42" t="s">
        <v>22</v>
      </c>
      <c r="AN19" s="78">
        <v>7272</v>
      </c>
      <c r="AO19" s="130">
        <v>3495</v>
      </c>
      <c r="AP19" s="80">
        <v>3777</v>
      </c>
      <c r="AQ19" s="78">
        <v>737</v>
      </c>
      <c r="AR19" s="88">
        <v>263</v>
      </c>
      <c r="AS19" s="89">
        <v>474</v>
      </c>
      <c r="AT19" s="131">
        <v>10.1</v>
      </c>
      <c r="AU19" s="132">
        <f t="shared" si="26"/>
        <v>7.5259999999999998</v>
      </c>
      <c r="AV19" s="117">
        <v>12.548999999999999</v>
      </c>
      <c r="AW19" s="87">
        <v>7272</v>
      </c>
      <c r="AX19" s="136">
        <v>3495</v>
      </c>
      <c r="AY19" s="80">
        <v>3777</v>
      </c>
      <c r="AZ19" s="87">
        <v>715</v>
      </c>
      <c r="BA19" s="137">
        <v>251</v>
      </c>
      <c r="BB19" s="138">
        <v>464</v>
      </c>
      <c r="BC19" s="131">
        <v>9.8000000000000007</v>
      </c>
      <c r="BD19" s="132">
        <f t="shared" si="17"/>
        <v>7.1819999999999995</v>
      </c>
      <c r="BE19" s="133">
        <f t="shared" si="18"/>
        <v>12.285</v>
      </c>
      <c r="BF19" s="39"/>
      <c r="BG19" s="42" t="s">
        <v>22</v>
      </c>
      <c r="BH19" s="115">
        <v>5673</v>
      </c>
      <c r="BI19" s="88">
        <v>611</v>
      </c>
      <c r="BJ19" s="116">
        <v>754</v>
      </c>
      <c r="BK19" s="88">
        <v>39</v>
      </c>
      <c r="BL19" s="117">
        <v>23.4</v>
      </c>
      <c r="BM19" s="115">
        <v>3777</v>
      </c>
      <c r="BN19" s="88">
        <v>491</v>
      </c>
      <c r="BO19" s="88">
        <v>585</v>
      </c>
      <c r="BP19" s="149">
        <v>24</v>
      </c>
      <c r="BQ19" s="118">
        <v>27.9</v>
      </c>
    </row>
    <row r="20" spans="1:69" ht="36" customHeight="1" x14ac:dyDescent="0.15">
      <c r="A20" s="42" t="s">
        <v>23</v>
      </c>
      <c r="B20" s="78">
        <v>36</v>
      </c>
      <c r="C20" s="79">
        <v>20</v>
      </c>
      <c r="D20" s="80">
        <v>16</v>
      </c>
      <c r="E20" s="87">
        <v>1</v>
      </c>
      <c r="F20" s="88">
        <v>1</v>
      </c>
      <c r="G20" s="89" t="s">
        <v>44</v>
      </c>
      <c r="H20" s="90">
        <v>2.778</v>
      </c>
      <c r="I20" s="91">
        <v>5</v>
      </c>
      <c r="J20" s="86">
        <v>0</v>
      </c>
      <c r="K20" s="25"/>
      <c r="L20" s="36"/>
      <c r="M20" s="37"/>
      <c r="N20" s="37"/>
      <c r="O20" s="36"/>
      <c r="P20" s="37"/>
      <c r="Q20" s="37"/>
      <c r="R20" s="38"/>
      <c r="S20" s="38"/>
      <c r="T20" s="38"/>
      <c r="U20" s="38"/>
      <c r="V20" s="42" t="s">
        <v>23</v>
      </c>
      <c r="W20" s="115">
        <v>2414</v>
      </c>
      <c r="X20" s="88">
        <v>150</v>
      </c>
      <c r="Y20" s="116">
        <v>111</v>
      </c>
      <c r="Z20" s="62">
        <v>96</v>
      </c>
      <c r="AA20" s="117">
        <v>6.8</v>
      </c>
      <c r="AB20" s="115">
        <v>1180</v>
      </c>
      <c r="AC20" s="88">
        <v>69</v>
      </c>
      <c r="AD20" s="116">
        <v>53</v>
      </c>
      <c r="AE20" s="62">
        <v>44</v>
      </c>
      <c r="AF20" s="117">
        <f t="shared" si="2"/>
        <v>6.6110000000000007</v>
      </c>
      <c r="AG20" s="115">
        <v>1234</v>
      </c>
      <c r="AH20" s="88">
        <v>81</v>
      </c>
      <c r="AI20" s="116">
        <v>58</v>
      </c>
      <c r="AJ20" s="88">
        <v>52</v>
      </c>
      <c r="AK20" s="118">
        <f t="shared" si="4"/>
        <v>7.0509999999999993</v>
      </c>
      <c r="AL20" s="39"/>
      <c r="AM20" s="42" t="s">
        <v>23</v>
      </c>
      <c r="AN20" s="78">
        <v>3768</v>
      </c>
      <c r="AO20" s="130">
        <v>1852</v>
      </c>
      <c r="AP20" s="80">
        <v>1916</v>
      </c>
      <c r="AQ20" s="78">
        <v>347</v>
      </c>
      <c r="AR20" s="88">
        <v>147</v>
      </c>
      <c r="AS20" s="89">
        <v>200</v>
      </c>
      <c r="AT20" s="131">
        <v>9.1999999999999993</v>
      </c>
      <c r="AU20" s="132">
        <f t="shared" si="26"/>
        <v>7.9379999999999988</v>
      </c>
      <c r="AV20" s="117">
        <f t="shared" si="14"/>
        <v>10.439</v>
      </c>
      <c r="AW20" s="87">
        <v>3768</v>
      </c>
      <c r="AX20" s="136">
        <v>1852</v>
      </c>
      <c r="AY20" s="80">
        <v>1916</v>
      </c>
      <c r="AZ20" s="87">
        <v>279</v>
      </c>
      <c r="BA20" s="137">
        <v>112</v>
      </c>
      <c r="BB20" s="138">
        <v>167</v>
      </c>
      <c r="BC20" s="131">
        <v>7.4</v>
      </c>
      <c r="BD20" s="132">
        <f t="shared" si="17"/>
        <v>6.0480000000000009</v>
      </c>
      <c r="BE20" s="133">
        <f t="shared" si="18"/>
        <v>8.7170000000000005</v>
      </c>
      <c r="BF20" s="39"/>
      <c r="BG20" s="42" t="s">
        <v>23</v>
      </c>
      <c r="BH20" s="115">
        <v>3013</v>
      </c>
      <c r="BI20" s="88">
        <v>334</v>
      </c>
      <c r="BJ20" s="116">
        <v>276</v>
      </c>
      <c r="BK20" s="62">
        <v>61</v>
      </c>
      <c r="BL20" s="117">
        <v>18.2</v>
      </c>
      <c r="BM20" s="115">
        <v>1916</v>
      </c>
      <c r="BN20" s="88">
        <v>161</v>
      </c>
      <c r="BO20" s="88">
        <v>182</v>
      </c>
      <c r="BP20" s="149" t="s">
        <v>44</v>
      </c>
      <c r="BQ20" s="118">
        <v>17.899999999999999</v>
      </c>
    </row>
    <row r="21" spans="1:69" ht="36" customHeight="1" thickBot="1" x14ac:dyDescent="0.2">
      <c r="A21" s="43" t="s">
        <v>24</v>
      </c>
      <c r="B21" s="81">
        <v>79</v>
      </c>
      <c r="C21" s="92">
        <v>40</v>
      </c>
      <c r="D21" s="93">
        <v>39</v>
      </c>
      <c r="E21" s="94">
        <v>1</v>
      </c>
      <c r="F21" s="88">
        <v>1</v>
      </c>
      <c r="G21" s="89" t="s">
        <v>44</v>
      </c>
      <c r="H21" s="82">
        <v>1.266</v>
      </c>
      <c r="I21" s="82">
        <v>2.5</v>
      </c>
      <c r="J21" s="83">
        <v>0</v>
      </c>
      <c r="K21" s="25"/>
      <c r="L21" s="36"/>
      <c r="M21" s="37"/>
      <c r="N21" s="37"/>
      <c r="O21" s="36"/>
      <c r="P21" s="37"/>
      <c r="Q21" s="37"/>
      <c r="R21" s="38"/>
      <c r="S21" s="38"/>
      <c r="T21" s="38"/>
      <c r="U21" s="38"/>
      <c r="V21" s="43" t="s">
        <v>24</v>
      </c>
      <c r="W21" s="111">
        <v>7086</v>
      </c>
      <c r="X21" s="100">
        <v>341</v>
      </c>
      <c r="Y21" s="112">
        <v>362</v>
      </c>
      <c r="Z21" s="100">
        <v>214</v>
      </c>
      <c r="AA21" s="113">
        <v>6.9</v>
      </c>
      <c r="AB21" s="111">
        <v>3437</v>
      </c>
      <c r="AC21" s="100">
        <v>134</v>
      </c>
      <c r="AD21" s="112">
        <v>145</v>
      </c>
      <c r="AE21" s="100">
        <v>85</v>
      </c>
      <c r="AF21" s="113">
        <f t="shared" si="2"/>
        <v>5.6449999999999996</v>
      </c>
      <c r="AG21" s="111">
        <v>3649</v>
      </c>
      <c r="AH21" s="100">
        <v>207</v>
      </c>
      <c r="AI21" s="112">
        <v>217</v>
      </c>
      <c r="AJ21" s="100">
        <v>129</v>
      </c>
      <c r="AK21" s="114">
        <f t="shared" si="4"/>
        <v>8.0849999999999991</v>
      </c>
      <c r="AL21" s="39"/>
      <c r="AM21" s="43" t="s">
        <v>24</v>
      </c>
      <c r="AN21" s="81">
        <v>10286</v>
      </c>
      <c r="AO21" s="92">
        <v>5062</v>
      </c>
      <c r="AP21" s="93">
        <v>5224</v>
      </c>
      <c r="AQ21" s="78">
        <v>936</v>
      </c>
      <c r="AR21" s="88">
        <v>336</v>
      </c>
      <c r="AS21" s="89">
        <v>600</v>
      </c>
      <c r="AT21" s="139">
        <v>9.1</v>
      </c>
      <c r="AU21" s="140">
        <f t="shared" si="26"/>
        <v>6.6379999999999999</v>
      </c>
      <c r="AV21" s="113">
        <f t="shared" si="14"/>
        <v>11.485999999999999</v>
      </c>
      <c r="AW21" s="94">
        <v>10286</v>
      </c>
      <c r="AX21" s="141">
        <v>5062</v>
      </c>
      <c r="AY21" s="98">
        <v>5224</v>
      </c>
      <c r="AZ21" s="94">
        <v>933</v>
      </c>
      <c r="BA21" s="137">
        <v>333</v>
      </c>
      <c r="BB21" s="138">
        <v>600</v>
      </c>
      <c r="BC21" s="139">
        <v>9.1</v>
      </c>
      <c r="BD21" s="140">
        <f t="shared" si="17"/>
        <v>6.5789999999999997</v>
      </c>
      <c r="BE21" s="142">
        <f t="shared" si="18"/>
        <v>11.485999999999999</v>
      </c>
      <c r="BF21" s="39"/>
      <c r="BG21" s="43" t="s">
        <v>24</v>
      </c>
      <c r="BH21" s="111">
        <v>7550</v>
      </c>
      <c r="BI21" s="100">
        <v>725</v>
      </c>
      <c r="BJ21" s="112">
        <v>507</v>
      </c>
      <c r="BK21" s="100">
        <v>130</v>
      </c>
      <c r="BL21" s="113">
        <v>14.6</v>
      </c>
      <c r="BM21" s="111">
        <v>5224</v>
      </c>
      <c r="BN21" s="100">
        <v>508</v>
      </c>
      <c r="BO21" s="100">
        <v>594</v>
      </c>
      <c r="BP21" s="148">
        <v>7</v>
      </c>
      <c r="BQ21" s="114">
        <v>21</v>
      </c>
    </row>
    <row r="22" spans="1:69" s="30" customFormat="1" ht="36" customHeight="1" x14ac:dyDescent="0.15">
      <c r="A22" s="44" t="s">
        <v>25</v>
      </c>
      <c r="B22" s="54">
        <v>1596</v>
      </c>
      <c r="C22" s="56">
        <v>702</v>
      </c>
      <c r="D22" s="95">
        <v>894</v>
      </c>
      <c r="E22" s="96">
        <v>33</v>
      </c>
      <c r="F22" s="56">
        <v>14</v>
      </c>
      <c r="G22" s="57">
        <v>19</v>
      </c>
      <c r="H22" s="71">
        <v>2.0680000000000001</v>
      </c>
      <c r="I22" s="71">
        <v>1.9949999999999999</v>
      </c>
      <c r="J22" s="72">
        <v>2.1260000000000003</v>
      </c>
      <c r="K22" s="25"/>
      <c r="L22" s="26"/>
      <c r="M22" s="26"/>
      <c r="N22" s="26"/>
      <c r="O22" s="26"/>
      <c r="P22" s="26"/>
      <c r="Q22" s="26"/>
      <c r="R22" s="28"/>
      <c r="S22" s="28"/>
      <c r="T22" s="28"/>
      <c r="U22" s="28"/>
      <c r="V22" s="44" t="s">
        <v>25</v>
      </c>
      <c r="W22" s="60">
        <f>SUM(W23:W24)</f>
        <v>36197</v>
      </c>
      <c r="X22" s="62">
        <f t="shared" ref="X22:Z22" si="87">SUM(X23:X24)</f>
        <v>3277</v>
      </c>
      <c r="Y22" s="105">
        <f t="shared" si="87"/>
        <v>3641</v>
      </c>
      <c r="Z22" s="62">
        <f t="shared" si="87"/>
        <v>2182</v>
      </c>
      <c r="AA22" s="104">
        <f>ROUNDUP((X22+Y22-Z22)/W22,5)*100</f>
        <v>13.084000000000001</v>
      </c>
      <c r="AB22" s="60">
        <f>SUM(AB23:AB24)</f>
        <v>17443</v>
      </c>
      <c r="AC22" s="62">
        <f t="shared" ref="AC22" si="88">SUM(AC23:AC24)</f>
        <v>1487</v>
      </c>
      <c r="AD22" s="105">
        <f t="shared" ref="AD22:AE22" si="89">SUM(AD23:AD24)</f>
        <v>1624</v>
      </c>
      <c r="AE22" s="62">
        <f t="shared" si="89"/>
        <v>968</v>
      </c>
      <c r="AF22" s="104">
        <f t="shared" si="2"/>
        <v>12.286</v>
      </c>
      <c r="AG22" s="60">
        <f t="shared" ref="AG22:AH22" si="90">SUM(AG23:AG24)</f>
        <v>18754</v>
      </c>
      <c r="AH22" s="62">
        <f t="shared" si="90"/>
        <v>1790</v>
      </c>
      <c r="AI22" s="105">
        <f t="shared" ref="AI22:AJ22" si="91">SUM(AI23:AI24)</f>
        <v>2017</v>
      </c>
      <c r="AJ22" s="62">
        <f t="shared" si="91"/>
        <v>1214</v>
      </c>
      <c r="AK22" s="106">
        <f t="shared" si="4"/>
        <v>13.827</v>
      </c>
      <c r="AL22" s="29"/>
      <c r="AM22" s="44" t="s">
        <v>25</v>
      </c>
      <c r="AN22" s="54">
        <f t="shared" ref="AN22:AP22" si="92">SUM(AN23:AN24)</f>
        <v>51808</v>
      </c>
      <c r="AO22" s="56">
        <f t="shared" si="92"/>
        <v>25208</v>
      </c>
      <c r="AP22" s="95">
        <f t="shared" si="92"/>
        <v>26600</v>
      </c>
      <c r="AQ22" s="54">
        <f t="shared" ref="AQ22" si="93">SUM(AQ23:AQ24)</f>
        <v>6181</v>
      </c>
      <c r="AR22" s="56">
        <f t="shared" ref="AR22:AS22" si="94">SUM(AR23:AR24)</f>
        <v>2674</v>
      </c>
      <c r="AS22" s="57">
        <f t="shared" si="94"/>
        <v>3507</v>
      </c>
      <c r="AT22" s="123">
        <f>ROUNDUP(AQ22/AN22,5)*100</f>
        <v>11.930999999999999</v>
      </c>
      <c r="AU22" s="124">
        <f t="shared" si="26"/>
        <v>10.607999999999999</v>
      </c>
      <c r="AV22" s="104">
        <f t="shared" si="14"/>
        <v>13.185000000000002</v>
      </c>
      <c r="AW22" s="54">
        <f t="shared" ref="AW22" si="95">SUM(AW23:AW24)</f>
        <v>51812</v>
      </c>
      <c r="AX22" s="56">
        <f t="shared" ref="AX22:AZ22" si="96">SUM(AX23:AX24)</f>
        <v>25212</v>
      </c>
      <c r="AY22" s="95">
        <f t="shared" si="96"/>
        <v>26600</v>
      </c>
      <c r="AZ22" s="96">
        <f t="shared" si="96"/>
        <v>6585</v>
      </c>
      <c r="BA22" s="56">
        <f t="shared" ref="BA22" si="97">SUM(BA23:BA24)</f>
        <v>2695</v>
      </c>
      <c r="BB22" s="57">
        <f t="shared" ref="BB22" si="98">SUM(BB23:BB24)</f>
        <v>3890</v>
      </c>
      <c r="BC22" s="123">
        <f>ROUNDUP(AZ22/AW22,5)*100</f>
        <v>12.710000000000003</v>
      </c>
      <c r="BD22" s="124">
        <f t="shared" si="17"/>
        <v>10.69</v>
      </c>
      <c r="BE22" s="125">
        <f t="shared" si="18"/>
        <v>14.625000000000002</v>
      </c>
      <c r="BF22" s="29"/>
      <c r="BG22" s="44" t="s">
        <v>25</v>
      </c>
      <c r="BH22" s="60">
        <f>SUM(BH23:BH24)</f>
        <v>38838</v>
      </c>
      <c r="BI22" s="62">
        <f t="shared" ref="BI22:BK22" si="99">SUM(BI23:BI24)</f>
        <v>7901</v>
      </c>
      <c r="BJ22" s="105">
        <f t="shared" si="99"/>
        <v>7858</v>
      </c>
      <c r="BK22" s="62">
        <f t="shared" si="99"/>
        <v>3648</v>
      </c>
      <c r="BL22" s="104">
        <f>ROUNDUP((BI22+BJ22-BK22)/BH22,5)*100</f>
        <v>31.184000000000001</v>
      </c>
      <c r="BM22" s="60">
        <f>SUM(BM23:BM24)</f>
        <v>26596</v>
      </c>
      <c r="BN22" s="62">
        <f t="shared" ref="BN22:BP22" si="100">SUM(BN23:BN24)</f>
        <v>2638</v>
      </c>
      <c r="BO22" s="62">
        <f t="shared" si="100"/>
        <v>3038</v>
      </c>
      <c r="BP22" s="146">
        <f t="shared" si="100"/>
        <v>37</v>
      </c>
      <c r="BQ22" s="106">
        <f>ROUNDUP((BN22+BO22-BP22)/BM22,5)*100</f>
        <v>21.202999999999999</v>
      </c>
    </row>
    <row r="23" spans="1:69" s="30" customFormat="1" ht="36" customHeight="1" x14ac:dyDescent="0.15">
      <c r="A23" s="31" t="s">
        <v>26</v>
      </c>
      <c r="B23" s="60">
        <v>1581</v>
      </c>
      <c r="C23" s="73">
        <v>691</v>
      </c>
      <c r="D23" s="74">
        <v>890</v>
      </c>
      <c r="E23" s="60">
        <v>33</v>
      </c>
      <c r="F23" s="62">
        <v>14</v>
      </c>
      <c r="G23" s="63">
        <v>19</v>
      </c>
      <c r="H23" s="71">
        <v>2.0880000000000001</v>
      </c>
      <c r="I23" s="71">
        <v>2.0270000000000001</v>
      </c>
      <c r="J23" s="72">
        <v>2.1350000000000002</v>
      </c>
      <c r="K23" s="25"/>
      <c r="L23" s="26"/>
      <c r="M23" s="27"/>
      <c r="N23" s="27"/>
      <c r="O23" s="26"/>
      <c r="P23" s="27"/>
      <c r="Q23" s="27"/>
      <c r="R23" s="28"/>
      <c r="S23" s="28"/>
      <c r="T23" s="28"/>
      <c r="U23" s="28"/>
      <c r="V23" s="31" t="s">
        <v>26</v>
      </c>
      <c r="W23" s="110">
        <v>34609</v>
      </c>
      <c r="X23" s="62">
        <v>3121</v>
      </c>
      <c r="Y23" s="105">
        <v>3439</v>
      </c>
      <c r="Z23" s="62">
        <v>2074</v>
      </c>
      <c r="AA23" s="104">
        <v>13</v>
      </c>
      <c r="AB23" s="110">
        <v>16646</v>
      </c>
      <c r="AC23" s="62">
        <v>1410</v>
      </c>
      <c r="AD23" s="105">
        <v>1531</v>
      </c>
      <c r="AE23" s="62">
        <v>922</v>
      </c>
      <c r="AF23" s="104">
        <f t="shared" si="2"/>
        <v>12.129999999999999</v>
      </c>
      <c r="AG23" s="110">
        <v>17963</v>
      </c>
      <c r="AH23" s="62">
        <v>1711</v>
      </c>
      <c r="AI23" s="105">
        <v>1908</v>
      </c>
      <c r="AJ23" s="62">
        <v>1152</v>
      </c>
      <c r="AK23" s="106">
        <f t="shared" si="4"/>
        <v>13.734000000000002</v>
      </c>
      <c r="AL23" s="29"/>
      <c r="AM23" s="31" t="s">
        <v>26</v>
      </c>
      <c r="AN23" s="60">
        <v>49570</v>
      </c>
      <c r="AO23" s="75">
        <v>24053</v>
      </c>
      <c r="AP23" s="74">
        <v>25517</v>
      </c>
      <c r="AQ23" s="60">
        <v>5838</v>
      </c>
      <c r="AR23" s="62">
        <v>2520</v>
      </c>
      <c r="AS23" s="63">
        <v>3318</v>
      </c>
      <c r="AT23" s="123">
        <v>11.8</v>
      </c>
      <c r="AU23" s="124">
        <f t="shared" si="26"/>
        <v>10.477</v>
      </c>
      <c r="AV23" s="104">
        <f t="shared" si="14"/>
        <v>13.004000000000001</v>
      </c>
      <c r="AW23" s="129">
        <v>49570</v>
      </c>
      <c r="AX23" s="134">
        <v>24053</v>
      </c>
      <c r="AY23" s="74">
        <v>25517</v>
      </c>
      <c r="AZ23" s="129">
        <v>6202</v>
      </c>
      <c r="BA23" s="135">
        <v>2500</v>
      </c>
      <c r="BB23" s="77">
        <v>3702</v>
      </c>
      <c r="BC23" s="123">
        <v>12.5</v>
      </c>
      <c r="BD23" s="124">
        <f t="shared" si="17"/>
        <v>10.393999999999998</v>
      </c>
      <c r="BE23" s="125">
        <f t="shared" si="18"/>
        <v>14.508000000000001</v>
      </c>
      <c r="BF23" s="29"/>
      <c r="BG23" s="31" t="s">
        <v>26</v>
      </c>
      <c r="BH23" s="110">
        <v>37273</v>
      </c>
      <c r="BI23" s="62">
        <v>7733</v>
      </c>
      <c r="BJ23" s="105">
        <v>7570</v>
      </c>
      <c r="BK23" s="62">
        <v>3586</v>
      </c>
      <c r="BL23" s="104">
        <v>31.4</v>
      </c>
      <c r="BM23" s="110">
        <v>25517</v>
      </c>
      <c r="BN23" s="62">
        <v>2624</v>
      </c>
      <c r="BO23" s="62">
        <v>2833</v>
      </c>
      <c r="BP23" s="146">
        <v>36</v>
      </c>
      <c r="BQ23" s="106">
        <v>21.2</v>
      </c>
    </row>
    <row r="24" spans="1:69" s="30" customFormat="1" ht="36" customHeight="1" x14ac:dyDescent="0.15">
      <c r="A24" s="31" t="s">
        <v>27</v>
      </c>
      <c r="B24" s="60">
        <v>15</v>
      </c>
      <c r="C24" s="61">
        <v>11</v>
      </c>
      <c r="D24" s="63">
        <v>4</v>
      </c>
      <c r="E24" s="60">
        <v>0</v>
      </c>
      <c r="F24" s="62">
        <v>0</v>
      </c>
      <c r="G24" s="63">
        <v>0</v>
      </c>
      <c r="H24" s="71">
        <v>0</v>
      </c>
      <c r="I24" s="71">
        <v>0</v>
      </c>
      <c r="J24" s="72">
        <v>0</v>
      </c>
      <c r="K24" s="25"/>
      <c r="L24" s="26"/>
      <c r="M24" s="26"/>
      <c r="N24" s="26"/>
      <c r="O24" s="26"/>
      <c r="P24" s="26"/>
      <c r="Q24" s="26"/>
      <c r="R24" s="28"/>
      <c r="S24" s="28"/>
      <c r="T24" s="28"/>
      <c r="U24" s="28"/>
      <c r="V24" s="31" t="s">
        <v>27</v>
      </c>
      <c r="W24" s="60">
        <f>SUM(W25)</f>
        <v>1588</v>
      </c>
      <c r="X24" s="62">
        <f t="shared" ref="X24:Z24" si="101">SUM(X25)</f>
        <v>156</v>
      </c>
      <c r="Y24" s="105">
        <f t="shared" si="101"/>
        <v>202</v>
      </c>
      <c r="Z24" s="62">
        <f t="shared" si="101"/>
        <v>108</v>
      </c>
      <c r="AA24" s="117">
        <f>ROUNDUP((X24+Y24-Z24)/W24,5)*100</f>
        <v>15.744</v>
      </c>
      <c r="AB24" s="60">
        <f>SUM(AB25)</f>
        <v>797</v>
      </c>
      <c r="AC24" s="62">
        <f t="shared" ref="AC24" si="102">SUM(AC25)</f>
        <v>77</v>
      </c>
      <c r="AD24" s="105">
        <f t="shared" ref="AD24:AE24" si="103">SUM(AD25)</f>
        <v>93</v>
      </c>
      <c r="AE24" s="62">
        <f t="shared" si="103"/>
        <v>46</v>
      </c>
      <c r="AF24" s="117">
        <f t="shared" si="2"/>
        <v>15.559000000000001</v>
      </c>
      <c r="AG24" s="60">
        <f t="shared" ref="AG24:AJ24" si="104">SUM(AG25)</f>
        <v>791</v>
      </c>
      <c r="AH24" s="62">
        <f t="shared" si="104"/>
        <v>79</v>
      </c>
      <c r="AI24" s="105">
        <f t="shared" si="104"/>
        <v>109</v>
      </c>
      <c r="AJ24" s="62">
        <f t="shared" si="104"/>
        <v>62</v>
      </c>
      <c r="AK24" s="104">
        <f t="shared" si="4"/>
        <v>15.93</v>
      </c>
      <c r="AL24" s="29"/>
      <c r="AM24" s="31" t="s">
        <v>27</v>
      </c>
      <c r="AN24" s="60">
        <f t="shared" ref="AN24:AO24" si="105">SUM(AN25)</f>
        <v>2238</v>
      </c>
      <c r="AO24" s="62">
        <f t="shared" si="105"/>
        <v>1155</v>
      </c>
      <c r="AP24" s="63">
        <f t="shared" ref="AP24" si="106">SUM(AP25)</f>
        <v>1083</v>
      </c>
      <c r="AQ24" s="60">
        <f t="shared" ref="AQ24" si="107">SUM(AQ25)</f>
        <v>343</v>
      </c>
      <c r="AR24" s="62">
        <f t="shared" ref="AR24:AS24" si="108">SUM(AR25)</f>
        <v>154</v>
      </c>
      <c r="AS24" s="63">
        <f t="shared" si="108"/>
        <v>189</v>
      </c>
      <c r="AT24" s="123">
        <f>ROUNDUP(AQ24/AN24,5)*100</f>
        <v>15.327000000000002</v>
      </c>
      <c r="AU24" s="124">
        <f t="shared" si="26"/>
        <v>13.334000000000001</v>
      </c>
      <c r="AV24" s="104">
        <f t="shared" si="14"/>
        <v>17.452000000000002</v>
      </c>
      <c r="AW24" s="60">
        <f t="shared" ref="AW24" si="109">SUM(AW25)</f>
        <v>2242</v>
      </c>
      <c r="AX24" s="61">
        <f t="shared" ref="AX24" si="110">SUM(AX25)</f>
        <v>1159</v>
      </c>
      <c r="AY24" s="63">
        <f t="shared" ref="AY24" si="111">SUM(AY25)</f>
        <v>1083</v>
      </c>
      <c r="AZ24" s="60">
        <f t="shared" ref="AZ24" si="112">SUM(AZ25)</f>
        <v>383</v>
      </c>
      <c r="BA24" s="62">
        <f t="shared" ref="BA24" si="113">SUM(BA25)</f>
        <v>195</v>
      </c>
      <c r="BB24" s="63">
        <f t="shared" ref="BB24" si="114">SUM(BB25)</f>
        <v>188</v>
      </c>
      <c r="BC24" s="123">
        <f>ROUNDUP(AZ24/AW24,5)*100</f>
        <v>17.083000000000002</v>
      </c>
      <c r="BD24" s="124">
        <f t="shared" si="17"/>
        <v>16.825000000000003</v>
      </c>
      <c r="BE24" s="125">
        <f t="shared" si="18"/>
        <v>17.36</v>
      </c>
      <c r="BF24" s="29"/>
      <c r="BG24" s="31" t="s">
        <v>27</v>
      </c>
      <c r="BH24" s="60">
        <f>SUM(BH25)</f>
        <v>1565</v>
      </c>
      <c r="BI24" s="62">
        <f t="shared" ref="BI24:BK24" si="115">SUM(BI25)</f>
        <v>168</v>
      </c>
      <c r="BJ24" s="105">
        <f t="shared" si="115"/>
        <v>288</v>
      </c>
      <c r="BK24" s="62">
        <f t="shared" si="115"/>
        <v>62</v>
      </c>
      <c r="BL24" s="117">
        <f>ROUNDUP((BI24+BJ24-BK24)/BH24,5)*100</f>
        <v>25.175999999999998</v>
      </c>
      <c r="BM24" s="60">
        <f>SUM(BM25)</f>
        <v>1079</v>
      </c>
      <c r="BN24" s="62">
        <f t="shared" ref="BN24:BP24" si="116">SUM(BN25)</f>
        <v>14</v>
      </c>
      <c r="BO24" s="62">
        <f t="shared" si="116"/>
        <v>205</v>
      </c>
      <c r="BP24" s="146">
        <f t="shared" si="116"/>
        <v>1</v>
      </c>
      <c r="BQ24" s="104">
        <f>ROUNDUP((BN24+BO24-BP24)/BM24,5)*100</f>
        <v>20.204000000000001</v>
      </c>
    </row>
    <row r="25" spans="1:69" ht="36" customHeight="1" thickBot="1" x14ac:dyDescent="0.2">
      <c r="A25" s="42" t="s">
        <v>28</v>
      </c>
      <c r="B25" s="81">
        <v>15</v>
      </c>
      <c r="C25" s="97">
        <v>11</v>
      </c>
      <c r="D25" s="98">
        <v>4</v>
      </c>
      <c r="E25" s="81" t="s">
        <v>44</v>
      </c>
      <c r="F25" s="88" t="s">
        <v>44</v>
      </c>
      <c r="G25" s="89" t="s">
        <v>44</v>
      </c>
      <c r="H25" s="82">
        <v>0</v>
      </c>
      <c r="I25" s="82">
        <v>0</v>
      </c>
      <c r="J25" s="83">
        <v>0</v>
      </c>
      <c r="K25" s="25"/>
      <c r="L25" s="36"/>
      <c r="M25" s="37"/>
      <c r="N25" s="37"/>
      <c r="O25" s="36"/>
      <c r="P25" s="37"/>
      <c r="Q25" s="37"/>
      <c r="R25" s="38"/>
      <c r="S25" s="38"/>
      <c r="T25" s="38"/>
      <c r="U25" s="38"/>
      <c r="V25" s="42" t="s">
        <v>28</v>
      </c>
      <c r="W25" s="115">
        <v>1588</v>
      </c>
      <c r="X25" s="100">
        <v>156</v>
      </c>
      <c r="Y25" s="112">
        <v>202</v>
      </c>
      <c r="Z25" s="88">
        <v>108</v>
      </c>
      <c r="AA25" s="113">
        <v>15.7</v>
      </c>
      <c r="AB25" s="111">
        <v>797</v>
      </c>
      <c r="AC25" s="100">
        <v>77</v>
      </c>
      <c r="AD25" s="112">
        <v>93</v>
      </c>
      <c r="AE25" s="88">
        <v>46</v>
      </c>
      <c r="AF25" s="113">
        <f t="shared" si="2"/>
        <v>15.559000000000001</v>
      </c>
      <c r="AG25" s="111">
        <v>791</v>
      </c>
      <c r="AH25" s="100">
        <v>79</v>
      </c>
      <c r="AI25" s="112">
        <v>109</v>
      </c>
      <c r="AJ25" s="100">
        <v>62</v>
      </c>
      <c r="AK25" s="113">
        <f t="shared" si="4"/>
        <v>15.93</v>
      </c>
      <c r="AL25" s="39"/>
      <c r="AM25" s="42" t="s">
        <v>28</v>
      </c>
      <c r="AN25" s="78">
        <v>2238</v>
      </c>
      <c r="AO25" s="130">
        <v>1155</v>
      </c>
      <c r="AP25" s="80">
        <v>1083</v>
      </c>
      <c r="AQ25" s="81">
        <v>343</v>
      </c>
      <c r="AR25" s="100">
        <v>154</v>
      </c>
      <c r="AS25" s="101">
        <v>189</v>
      </c>
      <c r="AT25" s="131">
        <v>15.3</v>
      </c>
      <c r="AU25" s="132">
        <f t="shared" si="26"/>
        <v>13.334000000000001</v>
      </c>
      <c r="AV25" s="117">
        <f t="shared" si="14"/>
        <v>17.452000000000002</v>
      </c>
      <c r="AW25" s="87">
        <v>2242</v>
      </c>
      <c r="AX25" s="136">
        <v>1159</v>
      </c>
      <c r="AY25" s="80">
        <v>1083</v>
      </c>
      <c r="AZ25" s="87">
        <v>383</v>
      </c>
      <c r="BA25" s="143">
        <v>195</v>
      </c>
      <c r="BB25" s="144">
        <v>188</v>
      </c>
      <c r="BC25" s="131">
        <v>17.100000000000001</v>
      </c>
      <c r="BD25" s="132">
        <f t="shared" si="17"/>
        <v>16.825000000000003</v>
      </c>
      <c r="BE25" s="133">
        <f t="shared" si="18"/>
        <v>17.36</v>
      </c>
      <c r="BF25" s="39"/>
      <c r="BG25" s="42" t="s">
        <v>28</v>
      </c>
      <c r="BH25" s="115">
        <v>1565</v>
      </c>
      <c r="BI25" s="100">
        <v>168</v>
      </c>
      <c r="BJ25" s="112">
        <v>288</v>
      </c>
      <c r="BK25" s="88">
        <v>62</v>
      </c>
      <c r="BL25" s="113">
        <v>25.2</v>
      </c>
      <c r="BM25" s="111">
        <v>1079</v>
      </c>
      <c r="BN25" s="100">
        <v>14</v>
      </c>
      <c r="BO25" s="100">
        <v>205</v>
      </c>
      <c r="BP25" s="148">
        <v>1</v>
      </c>
      <c r="BQ25" s="113">
        <v>20.2</v>
      </c>
    </row>
    <row r="26" spans="1:69" s="30" customFormat="1" ht="36" customHeight="1" x14ac:dyDescent="0.15">
      <c r="A26" s="41" t="s">
        <v>29</v>
      </c>
      <c r="B26" s="60">
        <v>484</v>
      </c>
      <c r="C26" s="61">
        <v>264</v>
      </c>
      <c r="D26" s="63">
        <v>220</v>
      </c>
      <c r="E26" s="54">
        <v>42</v>
      </c>
      <c r="F26" s="56">
        <v>22</v>
      </c>
      <c r="G26" s="57">
        <v>20</v>
      </c>
      <c r="H26" s="71">
        <v>8.677999999999999</v>
      </c>
      <c r="I26" s="71">
        <v>8.3339999999999996</v>
      </c>
      <c r="J26" s="72">
        <v>9.0909999999999993</v>
      </c>
      <c r="K26" s="25"/>
      <c r="L26" s="26"/>
      <c r="M26" s="26"/>
      <c r="N26" s="26"/>
      <c r="O26" s="26"/>
      <c r="P26" s="26"/>
      <c r="Q26" s="26"/>
      <c r="R26" s="28"/>
      <c r="S26" s="28"/>
      <c r="T26" s="28"/>
      <c r="U26" s="28"/>
      <c r="V26" s="41" t="s">
        <v>29</v>
      </c>
      <c r="W26" s="54">
        <f>SUM(W27:W28)</f>
        <v>21823</v>
      </c>
      <c r="X26" s="62">
        <f t="shared" ref="X26:Z26" si="117">SUM(X27:X28)</f>
        <v>1032</v>
      </c>
      <c r="Y26" s="105">
        <f t="shared" si="117"/>
        <v>1146</v>
      </c>
      <c r="Z26" s="56">
        <f t="shared" si="117"/>
        <v>614</v>
      </c>
      <c r="AA26" s="104">
        <f>ROUNDUP((X26+Y26-Z26)/W26,5)*100</f>
        <v>7.1669999999999998</v>
      </c>
      <c r="AB26" s="54">
        <f>SUM(AB27:AB28)</f>
        <v>10784</v>
      </c>
      <c r="AC26" s="62">
        <f t="shared" ref="AC26" si="118">SUM(AC27:AC28)</f>
        <v>421</v>
      </c>
      <c r="AD26" s="105">
        <f t="shared" ref="AD26:AE26" si="119">SUM(AD27:AD28)</f>
        <v>499</v>
      </c>
      <c r="AE26" s="56">
        <f t="shared" si="119"/>
        <v>254</v>
      </c>
      <c r="AF26" s="104">
        <f t="shared" si="2"/>
        <v>6.1760000000000002</v>
      </c>
      <c r="AG26" s="54">
        <f t="shared" ref="AG26:AH26" si="120">SUM(AG27:AG28)</f>
        <v>11039</v>
      </c>
      <c r="AH26" s="56">
        <f t="shared" si="120"/>
        <v>611</v>
      </c>
      <c r="AI26" s="102">
        <f t="shared" ref="AI26:AJ26" si="121">SUM(AI27:AI28)</f>
        <v>647</v>
      </c>
      <c r="AJ26" s="56">
        <f t="shared" si="121"/>
        <v>360</v>
      </c>
      <c r="AK26" s="106">
        <f t="shared" si="4"/>
        <v>8.1349999999999998</v>
      </c>
      <c r="AL26" s="29"/>
      <c r="AM26" s="41" t="s">
        <v>29</v>
      </c>
      <c r="AN26" s="54">
        <f t="shared" ref="AN26:AP26" si="122">SUM(AN27:AN28)</f>
        <v>30528</v>
      </c>
      <c r="AO26" s="56">
        <f t="shared" si="122"/>
        <v>15126</v>
      </c>
      <c r="AP26" s="57">
        <f t="shared" si="122"/>
        <v>15402</v>
      </c>
      <c r="AQ26" s="54">
        <f t="shared" ref="AQ26" si="123">SUM(AQ27:AQ28)</f>
        <v>2227</v>
      </c>
      <c r="AR26" s="56">
        <f t="shared" ref="AR26:AS26" si="124">SUM(AR27:AR28)</f>
        <v>810</v>
      </c>
      <c r="AS26" s="57">
        <f t="shared" si="124"/>
        <v>1417</v>
      </c>
      <c r="AT26" s="119">
        <f>ROUNDUP(AQ26/AN26,5)*100</f>
        <v>7.2949999999999999</v>
      </c>
      <c r="AU26" s="120">
        <f t="shared" si="26"/>
        <v>5.3560000000000008</v>
      </c>
      <c r="AV26" s="121">
        <f t="shared" si="14"/>
        <v>9.2009999999999987</v>
      </c>
      <c r="AW26" s="54">
        <f t="shared" ref="AW26" si="125">SUM(AW27:AW28)</f>
        <v>30528</v>
      </c>
      <c r="AX26" s="55">
        <f t="shared" ref="AX26:AZ26" si="126">SUM(AX27:AX28)</f>
        <v>15126</v>
      </c>
      <c r="AY26" s="57">
        <f t="shared" si="126"/>
        <v>15402</v>
      </c>
      <c r="AZ26" s="54">
        <f t="shared" si="126"/>
        <v>2214</v>
      </c>
      <c r="BA26" s="56">
        <f t="shared" ref="BA26" si="127">SUM(BA27:BA28)</f>
        <v>810</v>
      </c>
      <c r="BB26" s="57">
        <f t="shared" ref="BB26" si="128">SUM(BB27:BB28)</f>
        <v>1404</v>
      </c>
      <c r="BC26" s="119">
        <f>ROUNDUP(AZ26/AW26,5)*100</f>
        <v>7.2530000000000001</v>
      </c>
      <c r="BD26" s="120">
        <f t="shared" si="17"/>
        <v>5.3560000000000008</v>
      </c>
      <c r="BE26" s="122">
        <f t="shared" si="18"/>
        <v>9.1159999999999997</v>
      </c>
      <c r="BF26" s="29"/>
      <c r="BG26" s="41" t="s">
        <v>29</v>
      </c>
      <c r="BH26" s="54">
        <f>SUM(BH27:BH28)</f>
        <v>22517</v>
      </c>
      <c r="BI26" s="62">
        <f t="shared" ref="BI26:BK26" si="129">SUM(BI27:BI28)</f>
        <v>3032</v>
      </c>
      <c r="BJ26" s="105">
        <f t="shared" si="129"/>
        <v>1698</v>
      </c>
      <c r="BK26" s="56">
        <f t="shared" si="129"/>
        <v>752</v>
      </c>
      <c r="BL26" s="104">
        <f>ROUNDUP((BI26+BJ26-BK26)/BH26,5)*100</f>
        <v>17.667000000000002</v>
      </c>
      <c r="BM26" s="54">
        <f>SUM(BM27:BM28)</f>
        <v>15402</v>
      </c>
      <c r="BN26" s="56">
        <f t="shared" ref="BN26:BP26" si="130">SUM(BN27:BN28)</f>
        <v>1454</v>
      </c>
      <c r="BO26" s="56">
        <f t="shared" si="130"/>
        <v>1178</v>
      </c>
      <c r="BP26" s="145">
        <f t="shared" si="130"/>
        <v>60</v>
      </c>
      <c r="BQ26" s="106">
        <f>ROUNDUP((BN26+BO26-BP26)/BM26,5)*100</f>
        <v>16.7</v>
      </c>
    </row>
    <row r="27" spans="1:69" s="30" customFormat="1" ht="36" customHeight="1" x14ac:dyDescent="0.15">
      <c r="A27" s="31" t="s">
        <v>30</v>
      </c>
      <c r="B27" s="60">
        <v>398</v>
      </c>
      <c r="C27" s="73">
        <v>212</v>
      </c>
      <c r="D27" s="74">
        <v>186</v>
      </c>
      <c r="E27" s="60">
        <v>33</v>
      </c>
      <c r="F27" s="62">
        <v>16</v>
      </c>
      <c r="G27" s="63">
        <v>17</v>
      </c>
      <c r="H27" s="71">
        <v>8.2919999999999998</v>
      </c>
      <c r="I27" s="71">
        <v>7.5479999999999992</v>
      </c>
      <c r="J27" s="72">
        <v>9.1399999999999988</v>
      </c>
      <c r="K27" s="25"/>
      <c r="L27" s="26"/>
      <c r="M27" s="27"/>
      <c r="N27" s="27"/>
      <c r="O27" s="26"/>
      <c r="P27" s="27"/>
      <c r="Q27" s="27"/>
      <c r="R27" s="28"/>
      <c r="S27" s="28"/>
      <c r="T27" s="28"/>
      <c r="U27" s="28"/>
      <c r="V27" s="31" t="s">
        <v>30</v>
      </c>
      <c r="W27" s="110">
        <v>15962</v>
      </c>
      <c r="X27" s="62">
        <v>615</v>
      </c>
      <c r="Y27" s="105">
        <v>670</v>
      </c>
      <c r="Z27" s="62">
        <v>367</v>
      </c>
      <c r="AA27" s="104">
        <v>5.8</v>
      </c>
      <c r="AB27" s="110">
        <v>7897</v>
      </c>
      <c r="AC27" s="62">
        <v>227</v>
      </c>
      <c r="AD27" s="105">
        <v>271</v>
      </c>
      <c r="AE27" s="62">
        <v>130</v>
      </c>
      <c r="AF27" s="104">
        <f t="shared" si="2"/>
        <v>4.66</v>
      </c>
      <c r="AG27" s="110">
        <v>8065</v>
      </c>
      <c r="AH27" s="62">
        <v>388</v>
      </c>
      <c r="AI27" s="105">
        <v>399</v>
      </c>
      <c r="AJ27" s="62">
        <v>237</v>
      </c>
      <c r="AK27" s="106">
        <f t="shared" si="4"/>
        <v>6.8199999999999994</v>
      </c>
      <c r="AL27" s="29"/>
      <c r="AM27" s="31" t="s">
        <v>30</v>
      </c>
      <c r="AN27" s="60">
        <v>22247</v>
      </c>
      <c r="AO27" s="75">
        <v>11034</v>
      </c>
      <c r="AP27" s="74">
        <v>11213</v>
      </c>
      <c r="AQ27" s="60">
        <v>1452</v>
      </c>
      <c r="AR27" s="62">
        <v>488</v>
      </c>
      <c r="AS27" s="63">
        <v>964</v>
      </c>
      <c r="AT27" s="123">
        <v>6.5</v>
      </c>
      <c r="AU27" s="124">
        <f t="shared" si="26"/>
        <v>4.4230000000000009</v>
      </c>
      <c r="AV27" s="104">
        <f t="shared" si="14"/>
        <v>8.5980000000000008</v>
      </c>
      <c r="AW27" s="129">
        <v>22247</v>
      </c>
      <c r="AX27" s="134">
        <v>11034</v>
      </c>
      <c r="AY27" s="74">
        <v>11213</v>
      </c>
      <c r="AZ27" s="129">
        <v>1416</v>
      </c>
      <c r="BA27" s="135">
        <v>505</v>
      </c>
      <c r="BB27" s="77">
        <v>911</v>
      </c>
      <c r="BC27" s="123">
        <v>6.4</v>
      </c>
      <c r="BD27" s="124">
        <f t="shared" si="17"/>
        <v>4.5770000000000008</v>
      </c>
      <c r="BE27" s="125">
        <f t="shared" si="18"/>
        <v>8.125</v>
      </c>
      <c r="BF27" s="29"/>
      <c r="BG27" s="31" t="s">
        <v>30</v>
      </c>
      <c r="BH27" s="110">
        <v>16467</v>
      </c>
      <c r="BI27" s="62">
        <v>2360</v>
      </c>
      <c r="BJ27" s="105">
        <v>1218</v>
      </c>
      <c r="BK27" s="62">
        <v>707</v>
      </c>
      <c r="BL27" s="104">
        <v>17.399999999999999</v>
      </c>
      <c r="BM27" s="110">
        <v>11213</v>
      </c>
      <c r="BN27" s="62">
        <v>885</v>
      </c>
      <c r="BO27" s="62">
        <v>649</v>
      </c>
      <c r="BP27" s="146">
        <v>8</v>
      </c>
      <c r="BQ27" s="106">
        <v>13.6</v>
      </c>
    </row>
    <row r="28" spans="1:69" s="30" customFormat="1" ht="36" customHeight="1" x14ac:dyDescent="0.15">
      <c r="A28" s="31" t="s">
        <v>31</v>
      </c>
      <c r="B28" s="60">
        <v>86</v>
      </c>
      <c r="C28" s="73">
        <v>52</v>
      </c>
      <c r="D28" s="74">
        <v>34</v>
      </c>
      <c r="E28" s="60">
        <v>9</v>
      </c>
      <c r="F28" s="62">
        <v>6</v>
      </c>
      <c r="G28" s="63">
        <v>3</v>
      </c>
      <c r="H28" s="71">
        <v>10.466000000000001</v>
      </c>
      <c r="I28" s="71">
        <v>11.539</v>
      </c>
      <c r="J28" s="72">
        <v>8.8239999999999998</v>
      </c>
      <c r="K28" s="25"/>
      <c r="L28" s="26"/>
      <c r="M28" s="27"/>
      <c r="N28" s="27"/>
      <c r="O28" s="26"/>
      <c r="P28" s="26"/>
      <c r="Q28" s="26"/>
      <c r="R28" s="28"/>
      <c r="S28" s="28"/>
      <c r="T28" s="28"/>
      <c r="U28" s="28"/>
      <c r="V28" s="31" t="s">
        <v>31</v>
      </c>
      <c r="W28" s="60">
        <f>SUM(W29)</f>
        <v>5861</v>
      </c>
      <c r="X28" s="62">
        <f t="shared" ref="X28:Z28" si="131">SUM(X29)</f>
        <v>417</v>
      </c>
      <c r="Y28" s="105">
        <f t="shared" si="131"/>
        <v>476</v>
      </c>
      <c r="Z28" s="62">
        <f t="shared" si="131"/>
        <v>247</v>
      </c>
      <c r="AA28" s="104">
        <f>ROUNDUP((X28+Y28-Z28)/W28,5)*100</f>
        <v>11.023</v>
      </c>
      <c r="AB28" s="60">
        <f>SUM(AB29)</f>
        <v>2887</v>
      </c>
      <c r="AC28" s="62">
        <f t="shared" ref="AC28" si="132">SUM(AC29)</f>
        <v>194</v>
      </c>
      <c r="AD28" s="105">
        <f t="shared" ref="AD28:AE28" si="133">SUM(AD29)</f>
        <v>228</v>
      </c>
      <c r="AE28" s="62">
        <f t="shared" si="133"/>
        <v>124</v>
      </c>
      <c r="AF28" s="104">
        <f t="shared" si="2"/>
        <v>10.323</v>
      </c>
      <c r="AG28" s="60">
        <f t="shared" ref="AG28:AJ28" si="134">SUM(AG29)</f>
        <v>2974</v>
      </c>
      <c r="AH28" s="62">
        <f t="shared" si="134"/>
        <v>223</v>
      </c>
      <c r="AI28" s="105">
        <f t="shared" si="134"/>
        <v>248</v>
      </c>
      <c r="AJ28" s="62">
        <f t="shared" si="134"/>
        <v>123</v>
      </c>
      <c r="AK28" s="106">
        <f t="shared" si="4"/>
        <v>11.702</v>
      </c>
      <c r="AL28" s="29"/>
      <c r="AM28" s="31" t="s">
        <v>31</v>
      </c>
      <c r="AN28" s="60">
        <f t="shared" ref="AN28:AO28" si="135">SUM(AN29)</f>
        <v>8281</v>
      </c>
      <c r="AO28" s="75">
        <f t="shared" si="135"/>
        <v>4092</v>
      </c>
      <c r="AP28" s="74">
        <f t="shared" ref="AP28" si="136">SUM(AP29)</f>
        <v>4189</v>
      </c>
      <c r="AQ28" s="60">
        <f t="shared" ref="AQ28" si="137">SUM(AQ29)</f>
        <v>775</v>
      </c>
      <c r="AR28" s="62">
        <f t="shared" ref="AR28:AS28" si="138">SUM(AR29)</f>
        <v>322</v>
      </c>
      <c r="AS28" s="63">
        <f t="shared" si="138"/>
        <v>453</v>
      </c>
      <c r="AT28" s="123">
        <f>ROUNDUP(AQ28/AN28,5)*100</f>
        <v>9.359</v>
      </c>
      <c r="AU28" s="124">
        <f t="shared" si="26"/>
        <v>7.8699999999999992</v>
      </c>
      <c r="AV28" s="104">
        <f t="shared" si="14"/>
        <v>10.815</v>
      </c>
      <c r="AW28" s="60">
        <f t="shared" ref="AW28" si="139">SUM(AW29)</f>
        <v>8281</v>
      </c>
      <c r="AX28" s="73">
        <f t="shared" ref="AX28" si="140">SUM(AX29)</f>
        <v>4092</v>
      </c>
      <c r="AY28" s="74">
        <f t="shared" ref="AY28" si="141">SUM(AY29)</f>
        <v>4189</v>
      </c>
      <c r="AZ28" s="60">
        <f t="shared" ref="AZ28" si="142">SUM(AZ29)</f>
        <v>798</v>
      </c>
      <c r="BA28" s="62">
        <f t="shared" ref="BA28" si="143">SUM(BA29)</f>
        <v>305</v>
      </c>
      <c r="BB28" s="63">
        <f t="shared" ref="BB28" si="144">SUM(BB29)</f>
        <v>493</v>
      </c>
      <c r="BC28" s="123">
        <f>ROUNDUP(AZ28/AW28,5)*100</f>
        <v>9.6370000000000005</v>
      </c>
      <c r="BD28" s="124">
        <f t="shared" si="17"/>
        <v>7.4539999999999997</v>
      </c>
      <c r="BE28" s="125">
        <f t="shared" si="18"/>
        <v>11.769</v>
      </c>
      <c r="BF28" s="29"/>
      <c r="BG28" s="31" t="s">
        <v>31</v>
      </c>
      <c r="BH28" s="60">
        <f>SUM(BH29)</f>
        <v>6050</v>
      </c>
      <c r="BI28" s="62">
        <f t="shared" ref="BI28:BK28" si="145">SUM(BI29)</f>
        <v>672</v>
      </c>
      <c r="BJ28" s="105">
        <f t="shared" si="145"/>
        <v>480</v>
      </c>
      <c r="BK28" s="62">
        <f t="shared" si="145"/>
        <v>45</v>
      </c>
      <c r="BL28" s="104">
        <f>ROUNDUP((BI28+BJ28-BK28)/BH28,5)*100</f>
        <v>18.298000000000002</v>
      </c>
      <c r="BM28" s="60">
        <f>SUM(BM29)</f>
        <v>4189</v>
      </c>
      <c r="BN28" s="62">
        <f t="shared" ref="BN28:BP28" si="146">SUM(BN29)</f>
        <v>569</v>
      </c>
      <c r="BO28" s="62">
        <f t="shared" si="146"/>
        <v>529</v>
      </c>
      <c r="BP28" s="146">
        <f t="shared" si="146"/>
        <v>52</v>
      </c>
      <c r="BQ28" s="106">
        <f>ROUNDUP((BN28+BO28-BP28)/BM28,5)*100</f>
        <v>24.971</v>
      </c>
    </row>
    <row r="29" spans="1:69" ht="36" customHeight="1" thickBot="1" x14ac:dyDescent="0.2">
      <c r="A29" s="45" t="s">
        <v>32</v>
      </c>
      <c r="B29" s="78">
        <v>86</v>
      </c>
      <c r="C29" s="79">
        <v>52</v>
      </c>
      <c r="D29" s="80">
        <v>34</v>
      </c>
      <c r="E29" s="81">
        <v>9</v>
      </c>
      <c r="F29" s="88">
        <v>6</v>
      </c>
      <c r="G29" s="89">
        <v>3</v>
      </c>
      <c r="H29" s="82">
        <v>10.466000000000001</v>
      </c>
      <c r="I29" s="82">
        <v>11.539</v>
      </c>
      <c r="J29" s="83">
        <v>8.8239999999999998</v>
      </c>
      <c r="K29" s="25"/>
      <c r="L29" s="36"/>
      <c r="M29" s="37"/>
      <c r="N29" s="37"/>
      <c r="O29" s="36"/>
      <c r="P29" s="37"/>
      <c r="Q29" s="27"/>
      <c r="R29" s="38"/>
      <c r="S29" s="38"/>
      <c r="T29" s="38"/>
      <c r="U29" s="38"/>
      <c r="V29" s="45" t="s">
        <v>32</v>
      </c>
      <c r="W29" s="111">
        <v>5861</v>
      </c>
      <c r="X29" s="100">
        <v>417</v>
      </c>
      <c r="Y29" s="112">
        <v>476</v>
      </c>
      <c r="Z29" s="100">
        <v>247</v>
      </c>
      <c r="AA29" s="113">
        <v>11</v>
      </c>
      <c r="AB29" s="111">
        <v>2887</v>
      </c>
      <c r="AC29" s="100">
        <v>194</v>
      </c>
      <c r="AD29" s="112">
        <v>228</v>
      </c>
      <c r="AE29" s="100">
        <v>124</v>
      </c>
      <c r="AF29" s="113">
        <f t="shared" si="2"/>
        <v>10.323</v>
      </c>
      <c r="AG29" s="111">
        <v>2974</v>
      </c>
      <c r="AH29" s="100">
        <v>223</v>
      </c>
      <c r="AI29" s="112">
        <v>248</v>
      </c>
      <c r="AJ29" s="100">
        <v>123</v>
      </c>
      <c r="AK29" s="114">
        <f t="shared" si="4"/>
        <v>11.702</v>
      </c>
      <c r="AL29" s="39"/>
      <c r="AM29" s="45" t="s">
        <v>32</v>
      </c>
      <c r="AN29" s="81">
        <v>8281</v>
      </c>
      <c r="AO29" s="92">
        <v>4092</v>
      </c>
      <c r="AP29" s="98">
        <v>4189</v>
      </c>
      <c r="AQ29" s="78">
        <v>775</v>
      </c>
      <c r="AR29" s="88">
        <v>322</v>
      </c>
      <c r="AS29" s="89">
        <v>453</v>
      </c>
      <c r="AT29" s="139">
        <v>9.4</v>
      </c>
      <c r="AU29" s="140">
        <f t="shared" si="26"/>
        <v>7.8699999999999992</v>
      </c>
      <c r="AV29" s="113">
        <f t="shared" si="14"/>
        <v>10.815</v>
      </c>
      <c r="AW29" s="94">
        <v>8281</v>
      </c>
      <c r="AX29" s="141">
        <v>4092</v>
      </c>
      <c r="AY29" s="98">
        <v>4189</v>
      </c>
      <c r="AZ29" s="94">
        <v>798</v>
      </c>
      <c r="BA29" s="137">
        <v>305</v>
      </c>
      <c r="BB29" s="144">
        <v>493</v>
      </c>
      <c r="BC29" s="139">
        <v>9.6</v>
      </c>
      <c r="BD29" s="140">
        <f t="shared" si="17"/>
        <v>7.4539999999999997</v>
      </c>
      <c r="BE29" s="142">
        <f t="shared" si="18"/>
        <v>11.769</v>
      </c>
      <c r="BF29" s="39"/>
      <c r="BG29" s="45" t="s">
        <v>32</v>
      </c>
      <c r="BH29" s="111">
        <v>6050</v>
      </c>
      <c r="BI29" s="100">
        <v>672</v>
      </c>
      <c r="BJ29" s="112">
        <v>480</v>
      </c>
      <c r="BK29" s="100">
        <v>45</v>
      </c>
      <c r="BL29" s="113">
        <v>18.3</v>
      </c>
      <c r="BM29" s="111">
        <v>4189</v>
      </c>
      <c r="BN29" s="100">
        <v>569</v>
      </c>
      <c r="BO29" s="100">
        <v>529</v>
      </c>
      <c r="BP29" s="148">
        <v>52</v>
      </c>
      <c r="BQ29" s="114">
        <v>25</v>
      </c>
    </row>
    <row r="30" spans="1:69" s="30" customFormat="1" ht="36" customHeight="1" x14ac:dyDescent="0.15">
      <c r="A30" s="44" t="s">
        <v>33</v>
      </c>
      <c r="B30" s="54">
        <v>444</v>
      </c>
      <c r="C30" s="55">
        <v>238</v>
      </c>
      <c r="D30" s="57">
        <v>206</v>
      </c>
      <c r="E30" s="96">
        <v>61</v>
      </c>
      <c r="F30" s="56">
        <v>33</v>
      </c>
      <c r="G30" s="57">
        <v>28</v>
      </c>
      <c r="H30" s="71">
        <v>13.739000000000001</v>
      </c>
      <c r="I30" s="71">
        <v>13.866</v>
      </c>
      <c r="J30" s="72">
        <v>13.593000000000002</v>
      </c>
      <c r="K30" s="25"/>
      <c r="L30" s="26"/>
      <c r="M30" s="26"/>
      <c r="N30" s="26"/>
      <c r="O30" s="26"/>
      <c r="P30" s="26"/>
      <c r="Q30" s="26"/>
      <c r="R30" s="28"/>
      <c r="S30" s="28"/>
      <c r="T30" s="28"/>
      <c r="U30" s="28"/>
      <c r="V30" s="44" t="s">
        <v>33</v>
      </c>
      <c r="W30" s="60">
        <f>SUM(W31:W34,W38)</f>
        <v>45107</v>
      </c>
      <c r="X30" s="62">
        <f t="shared" ref="X30:Z30" si="147">SUM(X31:X34,X38)</f>
        <v>3274</v>
      </c>
      <c r="Y30" s="105">
        <f t="shared" si="147"/>
        <v>3402</v>
      </c>
      <c r="Z30" s="56">
        <f t="shared" si="147"/>
        <v>1825</v>
      </c>
      <c r="AA30" s="104">
        <f>ROUNDUP((X30+Y30-Z30)/W30,5)*100</f>
        <v>10.754999999999999</v>
      </c>
      <c r="AB30" s="60">
        <f>SUM(AB31:AB34,AB38)</f>
        <v>22244</v>
      </c>
      <c r="AC30" s="62">
        <f t="shared" ref="AC30" si="148">SUM(AC31:AC34,AC38)</f>
        <v>1465</v>
      </c>
      <c r="AD30" s="105">
        <f t="shared" ref="AD30:AE30" si="149">SUM(AD31:AD34,AD38)</f>
        <v>1488</v>
      </c>
      <c r="AE30" s="56">
        <f t="shared" si="149"/>
        <v>782</v>
      </c>
      <c r="AF30" s="104">
        <f t="shared" si="2"/>
        <v>9.76</v>
      </c>
      <c r="AG30" s="60">
        <f>SUM(AG31:AG34,AG38)</f>
        <v>22863</v>
      </c>
      <c r="AH30" s="62">
        <f t="shared" ref="AH30" si="150">SUM(AH31:AH34,AH38)</f>
        <v>1809</v>
      </c>
      <c r="AI30" s="105">
        <f t="shared" ref="AI30:AJ30" si="151">SUM(AI31:AI34,AI38)</f>
        <v>1914</v>
      </c>
      <c r="AJ30" s="62">
        <f t="shared" si="151"/>
        <v>1043</v>
      </c>
      <c r="AK30" s="106">
        <f t="shared" si="4"/>
        <v>11.722</v>
      </c>
      <c r="AL30" s="29"/>
      <c r="AM30" s="44" t="s">
        <v>33</v>
      </c>
      <c r="AN30" s="54">
        <f t="shared" ref="AN30:AP30" si="152">SUM(AN31:AN34,AN38)</f>
        <v>62606</v>
      </c>
      <c r="AO30" s="56">
        <f t="shared" si="152"/>
        <v>30763</v>
      </c>
      <c r="AP30" s="57">
        <f t="shared" si="152"/>
        <v>31843</v>
      </c>
      <c r="AQ30" s="54">
        <f t="shared" ref="AQ30:AS30" si="153">SUM(AQ31:AQ34,AQ38)</f>
        <v>6796</v>
      </c>
      <c r="AR30" s="56">
        <f t="shared" si="153"/>
        <v>2739</v>
      </c>
      <c r="AS30" s="57">
        <f t="shared" si="153"/>
        <v>4057</v>
      </c>
      <c r="AT30" s="123">
        <f>ROUNDUP(AQ30/AN30,5)*100</f>
        <v>10.855999999999998</v>
      </c>
      <c r="AU30" s="124">
        <f t="shared" si="26"/>
        <v>8.9039999999999999</v>
      </c>
      <c r="AV30" s="104">
        <f t="shared" si="14"/>
        <v>12.741000000000003</v>
      </c>
      <c r="AW30" s="54">
        <f t="shared" ref="AW30" si="154">SUM(AW31:AW34,AW38)</f>
        <v>62606</v>
      </c>
      <c r="AX30" s="55">
        <f t="shared" ref="AX30:BB30" si="155">SUM(AX31:AX34,AX38)</f>
        <v>30763</v>
      </c>
      <c r="AY30" s="57">
        <f t="shared" si="155"/>
        <v>31843</v>
      </c>
      <c r="AZ30" s="96">
        <f t="shared" si="155"/>
        <v>6560</v>
      </c>
      <c r="BA30" s="56">
        <f t="shared" si="155"/>
        <v>2519</v>
      </c>
      <c r="BB30" s="57">
        <f t="shared" si="155"/>
        <v>4041</v>
      </c>
      <c r="BC30" s="123">
        <f>ROUNDUP(AZ30/AW30,5)*100</f>
        <v>10.478999999999999</v>
      </c>
      <c r="BD30" s="124">
        <f t="shared" si="17"/>
        <v>8.1889999999999983</v>
      </c>
      <c r="BE30" s="125">
        <f t="shared" si="18"/>
        <v>12.691000000000003</v>
      </c>
      <c r="BF30" s="29"/>
      <c r="BG30" s="44" t="s">
        <v>33</v>
      </c>
      <c r="BH30" s="60">
        <f>SUM(BH31:BH34,BH38)</f>
        <v>46505</v>
      </c>
      <c r="BI30" s="62">
        <f t="shared" ref="BI30:BK30" si="156">SUM(BI31:BI34,BI38)</f>
        <v>5077</v>
      </c>
      <c r="BJ30" s="105">
        <f t="shared" si="156"/>
        <v>4169</v>
      </c>
      <c r="BK30" s="56">
        <f t="shared" si="156"/>
        <v>1379</v>
      </c>
      <c r="BL30" s="104">
        <f>ROUNDUP((BI30+BJ30-BK30)/BH30,5)*100</f>
        <v>16.917000000000002</v>
      </c>
      <c r="BM30" s="60">
        <f>SUM(BM31:BM34,BM38)</f>
        <v>31743</v>
      </c>
      <c r="BN30" s="62">
        <f t="shared" ref="BN30:BP30" si="157">SUM(BN31:BN34,BN38)</f>
        <v>3346</v>
      </c>
      <c r="BO30" s="62">
        <f t="shared" si="157"/>
        <v>3504</v>
      </c>
      <c r="BP30" s="146">
        <f t="shared" si="157"/>
        <v>13</v>
      </c>
      <c r="BQ30" s="106">
        <f>ROUNDUP((BN30+BO30-BP30)/BM30,5)*100</f>
        <v>21.539000000000001</v>
      </c>
    </row>
    <row r="31" spans="1:69" s="30" customFormat="1" ht="36" customHeight="1" x14ac:dyDescent="0.15">
      <c r="A31" s="31" t="s">
        <v>34</v>
      </c>
      <c r="B31" s="60">
        <v>243</v>
      </c>
      <c r="C31" s="73">
        <v>128</v>
      </c>
      <c r="D31" s="74">
        <v>115</v>
      </c>
      <c r="E31" s="60">
        <v>45</v>
      </c>
      <c r="F31" s="62">
        <v>23</v>
      </c>
      <c r="G31" s="63">
        <v>22</v>
      </c>
      <c r="H31" s="71">
        <v>18.519000000000002</v>
      </c>
      <c r="I31" s="71">
        <v>17.969000000000001</v>
      </c>
      <c r="J31" s="72">
        <v>19.131</v>
      </c>
      <c r="K31" s="25"/>
      <c r="L31" s="26"/>
      <c r="M31" s="27"/>
      <c r="N31" s="27"/>
      <c r="O31" s="26"/>
      <c r="P31" s="27"/>
      <c r="Q31" s="27"/>
      <c r="R31" s="28"/>
      <c r="S31" s="28"/>
      <c r="T31" s="28"/>
      <c r="U31" s="28"/>
      <c r="V31" s="31" t="s">
        <v>34</v>
      </c>
      <c r="W31" s="110">
        <v>14124</v>
      </c>
      <c r="X31" s="62">
        <v>737</v>
      </c>
      <c r="Y31" s="105">
        <v>841</v>
      </c>
      <c r="Z31" s="62">
        <v>389</v>
      </c>
      <c r="AA31" s="104">
        <v>8.4</v>
      </c>
      <c r="AB31" s="110">
        <v>6996</v>
      </c>
      <c r="AC31" s="62">
        <v>313</v>
      </c>
      <c r="AD31" s="105">
        <v>368</v>
      </c>
      <c r="AE31" s="62">
        <v>159</v>
      </c>
      <c r="AF31" s="104">
        <f t="shared" si="2"/>
        <v>7.4619999999999989</v>
      </c>
      <c r="AG31" s="110">
        <v>7128</v>
      </c>
      <c r="AH31" s="62">
        <v>424</v>
      </c>
      <c r="AI31" s="105">
        <v>473</v>
      </c>
      <c r="AJ31" s="62">
        <v>230</v>
      </c>
      <c r="AK31" s="106">
        <f t="shared" si="4"/>
        <v>9.3580000000000005</v>
      </c>
      <c r="AL31" s="29"/>
      <c r="AM31" s="31" t="s">
        <v>34</v>
      </c>
      <c r="AN31" s="60">
        <v>19953</v>
      </c>
      <c r="AO31" s="75">
        <v>9831</v>
      </c>
      <c r="AP31" s="74">
        <v>10122</v>
      </c>
      <c r="AQ31" s="60">
        <v>1691</v>
      </c>
      <c r="AR31" s="62">
        <v>694</v>
      </c>
      <c r="AS31" s="63">
        <v>997</v>
      </c>
      <c r="AT31" s="123">
        <v>8.5</v>
      </c>
      <c r="AU31" s="124">
        <f t="shared" si="26"/>
        <v>7.06</v>
      </c>
      <c r="AV31" s="104">
        <v>9.8490000000000002</v>
      </c>
      <c r="AW31" s="129">
        <v>19953</v>
      </c>
      <c r="AX31" s="134">
        <v>9831</v>
      </c>
      <c r="AY31" s="74">
        <v>10122</v>
      </c>
      <c r="AZ31" s="129">
        <v>1421</v>
      </c>
      <c r="BA31" s="135">
        <v>515</v>
      </c>
      <c r="BB31" s="77">
        <v>906</v>
      </c>
      <c r="BC31" s="123">
        <v>7.1</v>
      </c>
      <c r="BD31" s="124">
        <f t="shared" si="17"/>
        <v>5.2390000000000008</v>
      </c>
      <c r="BE31" s="125">
        <f t="shared" si="18"/>
        <v>8.9509999999999987</v>
      </c>
      <c r="BF31" s="29"/>
      <c r="BG31" s="31" t="s">
        <v>34</v>
      </c>
      <c r="BH31" s="110">
        <v>14898</v>
      </c>
      <c r="BI31" s="62">
        <v>1307</v>
      </c>
      <c r="BJ31" s="105">
        <v>1315</v>
      </c>
      <c r="BK31" s="62">
        <v>537</v>
      </c>
      <c r="BL31" s="104">
        <v>14</v>
      </c>
      <c r="BM31" s="110">
        <v>10122</v>
      </c>
      <c r="BN31" s="62">
        <v>733</v>
      </c>
      <c r="BO31" s="62">
        <v>844</v>
      </c>
      <c r="BP31" s="146" t="s">
        <v>44</v>
      </c>
      <c r="BQ31" s="106">
        <v>15.6</v>
      </c>
    </row>
    <row r="32" spans="1:69" s="30" customFormat="1" ht="36" customHeight="1" x14ac:dyDescent="0.15">
      <c r="A32" s="31" t="s">
        <v>35</v>
      </c>
      <c r="B32" s="60">
        <v>10</v>
      </c>
      <c r="C32" s="73">
        <v>6</v>
      </c>
      <c r="D32" s="74">
        <v>4</v>
      </c>
      <c r="E32" s="60">
        <v>10</v>
      </c>
      <c r="F32" s="62">
        <v>6</v>
      </c>
      <c r="G32" s="63">
        <v>4</v>
      </c>
      <c r="H32" s="71">
        <v>100</v>
      </c>
      <c r="I32" s="71">
        <v>100</v>
      </c>
      <c r="J32" s="72">
        <v>100</v>
      </c>
      <c r="K32" s="25"/>
      <c r="L32" s="26"/>
      <c r="M32" s="27"/>
      <c r="N32" s="27"/>
      <c r="O32" s="26"/>
      <c r="P32" s="27"/>
      <c r="Q32" s="27"/>
      <c r="R32" s="28"/>
      <c r="S32" s="28"/>
      <c r="T32" s="28"/>
      <c r="U32" s="28"/>
      <c r="V32" s="31" t="s">
        <v>35</v>
      </c>
      <c r="W32" s="110">
        <v>8336</v>
      </c>
      <c r="X32" s="62">
        <v>581</v>
      </c>
      <c r="Y32" s="105">
        <v>548</v>
      </c>
      <c r="Z32" s="62">
        <v>312</v>
      </c>
      <c r="AA32" s="104">
        <v>9.8000000000000007</v>
      </c>
      <c r="AB32" s="110">
        <v>4011</v>
      </c>
      <c r="AC32" s="62">
        <v>254</v>
      </c>
      <c r="AD32" s="105">
        <v>227</v>
      </c>
      <c r="AE32" s="62">
        <v>124</v>
      </c>
      <c r="AF32" s="104">
        <f t="shared" si="2"/>
        <v>8.9009999999999998</v>
      </c>
      <c r="AG32" s="110">
        <v>4325</v>
      </c>
      <c r="AH32" s="62">
        <v>327</v>
      </c>
      <c r="AI32" s="105">
        <v>321</v>
      </c>
      <c r="AJ32" s="62">
        <v>188</v>
      </c>
      <c r="AK32" s="106">
        <f t="shared" si="4"/>
        <v>10.635999999999999</v>
      </c>
      <c r="AL32" s="29"/>
      <c r="AM32" s="31" t="s">
        <v>35</v>
      </c>
      <c r="AN32" s="60">
        <v>11718</v>
      </c>
      <c r="AO32" s="75">
        <v>5639</v>
      </c>
      <c r="AP32" s="74">
        <v>6079</v>
      </c>
      <c r="AQ32" s="60">
        <v>962</v>
      </c>
      <c r="AR32" s="62">
        <v>374</v>
      </c>
      <c r="AS32" s="63">
        <v>588</v>
      </c>
      <c r="AT32" s="123">
        <v>8.1999999999999993</v>
      </c>
      <c r="AU32" s="124">
        <f t="shared" si="26"/>
        <v>6.633</v>
      </c>
      <c r="AV32" s="104">
        <f t="shared" si="14"/>
        <v>9.673</v>
      </c>
      <c r="AW32" s="129">
        <v>11718</v>
      </c>
      <c r="AX32" s="134">
        <v>5639</v>
      </c>
      <c r="AY32" s="74">
        <v>6079</v>
      </c>
      <c r="AZ32" s="129">
        <v>1225</v>
      </c>
      <c r="BA32" s="135">
        <v>458</v>
      </c>
      <c r="BB32" s="77">
        <v>767</v>
      </c>
      <c r="BC32" s="123">
        <v>10.5</v>
      </c>
      <c r="BD32" s="124">
        <f t="shared" si="17"/>
        <v>8.1229999999999993</v>
      </c>
      <c r="BE32" s="125">
        <f t="shared" si="18"/>
        <v>12.618000000000002</v>
      </c>
      <c r="BF32" s="29"/>
      <c r="BG32" s="31" t="s">
        <v>35</v>
      </c>
      <c r="BH32" s="110">
        <v>8978</v>
      </c>
      <c r="BI32" s="62">
        <v>879</v>
      </c>
      <c r="BJ32" s="105">
        <v>608</v>
      </c>
      <c r="BK32" s="62">
        <v>232</v>
      </c>
      <c r="BL32" s="104">
        <v>14</v>
      </c>
      <c r="BM32" s="110">
        <v>6079</v>
      </c>
      <c r="BN32" s="62">
        <v>547</v>
      </c>
      <c r="BO32" s="62">
        <v>633</v>
      </c>
      <c r="BP32" s="146">
        <v>12</v>
      </c>
      <c r="BQ32" s="106">
        <v>19.2</v>
      </c>
    </row>
    <row r="33" spans="1:69" s="30" customFormat="1" ht="36" customHeight="1" x14ac:dyDescent="0.15">
      <c r="A33" s="24" t="s">
        <v>36</v>
      </c>
      <c r="B33" s="60">
        <v>6</v>
      </c>
      <c r="C33" s="73">
        <v>4</v>
      </c>
      <c r="D33" s="74">
        <v>2</v>
      </c>
      <c r="E33" s="60">
        <v>1</v>
      </c>
      <c r="F33" s="62">
        <v>1</v>
      </c>
      <c r="G33" s="63" t="s">
        <v>44</v>
      </c>
      <c r="H33" s="71">
        <v>16.667000000000002</v>
      </c>
      <c r="I33" s="71">
        <v>25</v>
      </c>
      <c r="J33" s="72">
        <v>0</v>
      </c>
      <c r="K33" s="25"/>
      <c r="L33" s="26"/>
      <c r="M33" s="27"/>
      <c r="N33" s="27"/>
      <c r="O33" s="26"/>
      <c r="P33" s="27"/>
      <c r="Q33" s="27"/>
      <c r="R33" s="28"/>
      <c r="S33" s="28"/>
      <c r="T33" s="28"/>
      <c r="U33" s="28"/>
      <c r="V33" s="24" t="s">
        <v>36</v>
      </c>
      <c r="W33" s="110">
        <v>8043</v>
      </c>
      <c r="X33" s="62">
        <v>677</v>
      </c>
      <c r="Y33" s="105">
        <v>745</v>
      </c>
      <c r="Z33" s="62">
        <v>424</v>
      </c>
      <c r="AA33" s="104">
        <v>12.4</v>
      </c>
      <c r="AB33" s="110">
        <v>3986</v>
      </c>
      <c r="AC33" s="62">
        <v>322</v>
      </c>
      <c r="AD33" s="105">
        <v>352</v>
      </c>
      <c r="AE33" s="62">
        <v>196</v>
      </c>
      <c r="AF33" s="104">
        <f t="shared" si="2"/>
        <v>11.991999999999999</v>
      </c>
      <c r="AG33" s="110">
        <v>4057</v>
      </c>
      <c r="AH33" s="62">
        <v>355</v>
      </c>
      <c r="AI33" s="105">
        <v>393</v>
      </c>
      <c r="AJ33" s="62">
        <v>228</v>
      </c>
      <c r="AK33" s="106">
        <f t="shared" si="4"/>
        <v>12.818000000000001</v>
      </c>
      <c r="AL33" s="29"/>
      <c r="AM33" s="24" t="s">
        <v>36</v>
      </c>
      <c r="AN33" s="60">
        <v>10978</v>
      </c>
      <c r="AO33" s="75">
        <v>5424</v>
      </c>
      <c r="AP33" s="74">
        <v>5554</v>
      </c>
      <c r="AQ33" s="60">
        <v>1384</v>
      </c>
      <c r="AR33" s="62">
        <v>565</v>
      </c>
      <c r="AS33" s="63">
        <v>819</v>
      </c>
      <c r="AT33" s="123">
        <v>12.6</v>
      </c>
      <c r="AU33" s="124">
        <f t="shared" si="26"/>
        <v>10.417</v>
      </c>
      <c r="AV33" s="104">
        <f t="shared" si="14"/>
        <v>14.747000000000002</v>
      </c>
      <c r="AW33" s="129">
        <v>10978</v>
      </c>
      <c r="AX33" s="134">
        <v>5424</v>
      </c>
      <c r="AY33" s="74">
        <v>5554</v>
      </c>
      <c r="AZ33" s="129">
        <v>1510</v>
      </c>
      <c r="BA33" s="135">
        <v>599</v>
      </c>
      <c r="BB33" s="77">
        <v>911</v>
      </c>
      <c r="BC33" s="123">
        <v>13.8</v>
      </c>
      <c r="BD33" s="124">
        <f t="shared" si="17"/>
        <v>11.044</v>
      </c>
      <c r="BE33" s="125">
        <f t="shared" si="18"/>
        <v>16.403000000000002</v>
      </c>
      <c r="BF33" s="29"/>
      <c r="BG33" s="24" t="s">
        <v>36</v>
      </c>
      <c r="BH33" s="110">
        <v>8120</v>
      </c>
      <c r="BI33" s="62">
        <v>885</v>
      </c>
      <c r="BJ33" s="105">
        <v>932</v>
      </c>
      <c r="BK33" s="62">
        <v>119</v>
      </c>
      <c r="BL33" s="104">
        <v>20.9</v>
      </c>
      <c r="BM33" s="110">
        <v>5554</v>
      </c>
      <c r="BN33" s="62">
        <v>756</v>
      </c>
      <c r="BO33" s="62">
        <v>814</v>
      </c>
      <c r="BP33" s="146" t="s">
        <v>44</v>
      </c>
      <c r="BQ33" s="106">
        <v>28.3</v>
      </c>
    </row>
    <row r="34" spans="1:69" s="30" customFormat="1" ht="36" customHeight="1" x14ac:dyDescent="0.15">
      <c r="A34" s="31" t="s">
        <v>37</v>
      </c>
      <c r="B34" s="60">
        <v>166</v>
      </c>
      <c r="C34" s="61">
        <v>89</v>
      </c>
      <c r="D34" s="63">
        <v>77</v>
      </c>
      <c r="E34" s="60">
        <v>5</v>
      </c>
      <c r="F34" s="62">
        <v>3</v>
      </c>
      <c r="G34" s="63">
        <v>2</v>
      </c>
      <c r="H34" s="71">
        <v>3.0129999999999999</v>
      </c>
      <c r="I34" s="71">
        <v>3.3710000000000004</v>
      </c>
      <c r="J34" s="72">
        <v>2.5979999999999999</v>
      </c>
      <c r="K34" s="25"/>
      <c r="L34" s="26"/>
      <c r="M34" s="26"/>
      <c r="N34" s="26"/>
      <c r="O34" s="26"/>
      <c r="P34" s="26"/>
      <c r="Q34" s="26"/>
      <c r="R34" s="28"/>
      <c r="S34" s="28"/>
      <c r="T34" s="28"/>
      <c r="U34" s="28"/>
      <c r="V34" s="31" t="s">
        <v>37</v>
      </c>
      <c r="W34" s="60">
        <f>SUM(W35:W37)</f>
        <v>11906</v>
      </c>
      <c r="X34" s="62">
        <f t="shared" ref="X34:Z34" si="158">SUM(X35:X37)</f>
        <v>959</v>
      </c>
      <c r="Y34" s="105">
        <f t="shared" si="158"/>
        <v>996</v>
      </c>
      <c r="Z34" s="62">
        <f t="shared" si="158"/>
        <v>543</v>
      </c>
      <c r="AA34" s="104">
        <f>ROUNDUP((X34+Y34-Z34)/W34,5)*100</f>
        <v>11.86</v>
      </c>
      <c r="AB34" s="60">
        <f>SUM(AB35:AB37)</f>
        <v>5919</v>
      </c>
      <c r="AC34" s="62">
        <f t="shared" ref="AC34" si="159">SUM(AC35:AC37)</f>
        <v>428</v>
      </c>
      <c r="AD34" s="105">
        <f t="shared" ref="AD34:AE34" si="160">SUM(AD35:AD37)</f>
        <v>423</v>
      </c>
      <c r="AE34" s="62">
        <f t="shared" si="160"/>
        <v>235</v>
      </c>
      <c r="AF34" s="104">
        <f t="shared" si="2"/>
        <v>10.407999999999999</v>
      </c>
      <c r="AG34" s="60">
        <f t="shared" ref="AG34:AJ34" si="161">SUM(AG35:AG37)</f>
        <v>5987</v>
      </c>
      <c r="AH34" s="62">
        <f t="shared" si="161"/>
        <v>531</v>
      </c>
      <c r="AI34" s="105">
        <f t="shared" si="161"/>
        <v>573</v>
      </c>
      <c r="AJ34" s="62">
        <f t="shared" si="161"/>
        <v>308</v>
      </c>
      <c r="AK34" s="106">
        <f t="shared" si="4"/>
        <v>13.296000000000003</v>
      </c>
      <c r="AL34" s="29"/>
      <c r="AM34" s="31" t="s">
        <v>37</v>
      </c>
      <c r="AN34" s="60">
        <f t="shared" ref="AN34:AP34" si="162">SUM(AN35:AN37)</f>
        <v>16282</v>
      </c>
      <c r="AO34" s="62">
        <f t="shared" si="162"/>
        <v>8072</v>
      </c>
      <c r="AP34" s="63">
        <f t="shared" si="162"/>
        <v>8210</v>
      </c>
      <c r="AQ34" s="60">
        <f t="shared" ref="AQ34:AS34" si="163">SUM(AQ35:AQ37)</f>
        <v>1885</v>
      </c>
      <c r="AR34" s="62">
        <f t="shared" si="163"/>
        <v>739</v>
      </c>
      <c r="AS34" s="63">
        <f t="shared" si="163"/>
        <v>1146</v>
      </c>
      <c r="AT34" s="123">
        <f>ROUNDUP(AQ34/AN34,5)*100</f>
        <v>11.577999999999999</v>
      </c>
      <c r="AU34" s="124">
        <f t="shared" si="26"/>
        <v>9.1560000000000006</v>
      </c>
      <c r="AV34" s="104">
        <f t="shared" si="14"/>
        <v>13.959000000000001</v>
      </c>
      <c r="AW34" s="60">
        <f t="shared" ref="AW34" si="164">SUM(AW35:AW37)</f>
        <v>16282</v>
      </c>
      <c r="AX34" s="61">
        <f t="shared" ref="AX34:BB34" si="165">SUM(AX35:AX37)</f>
        <v>8072</v>
      </c>
      <c r="AY34" s="63">
        <f t="shared" si="165"/>
        <v>8210</v>
      </c>
      <c r="AZ34" s="60">
        <f t="shared" si="165"/>
        <v>1782</v>
      </c>
      <c r="BA34" s="62">
        <f t="shared" si="165"/>
        <v>681</v>
      </c>
      <c r="BB34" s="63">
        <f t="shared" si="165"/>
        <v>1101</v>
      </c>
      <c r="BC34" s="123">
        <f>ROUNDUP(AZ34/AW34,5)*100</f>
        <v>10.944999999999999</v>
      </c>
      <c r="BD34" s="124">
        <f t="shared" si="17"/>
        <v>8.4369999999999994</v>
      </c>
      <c r="BE34" s="125">
        <f t="shared" si="18"/>
        <v>13.411000000000001</v>
      </c>
      <c r="BF34" s="29"/>
      <c r="BG34" s="31" t="s">
        <v>37</v>
      </c>
      <c r="BH34" s="60">
        <f>SUM(BH35:BH37)</f>
        <v>11994</v>
      </c>
      <c r="BI34" s="62">
        <f t="shared" ref="BI34:BK34" si="166">SUM(BI35:BI37)</f>
        <v>1510</v>
      </c>
      <c r="BJ34" s="105">
        <f t="shared" si="166"/>
        <v>994</v>
      </c>
      <c r="BK34" s="62">
        <f t="shared" si="166"/>
        <v>311</v>
      </c>
      <c r="BL34" s="104">
        <f>ROUNDUP((BI34+BJ34-BK34)/BH34,5)*100</f>
        <v>18.285</v>
      </c>
      <c r="BM34" s="60">
        <f>SUM(BM35:BM37)</f>
        <v>8110</v>
      </c>
      <c r="BN34" s="62">
        <f t="shared" ref="BN34:BP34" si="167">SUM(BN35:BN37)</f>
        <v>1012</v>
      </c>
      <c r="BO34" s="62">
        <f t="shared" si="167"/>
        <v>929</v>
      </c>
      <c r="BP34" s="146">
        <f t="shared" si="167"/>
        <v>0</v>
      </c>
      <c r="BQ34" s="106">
        <f>ROUNDUP((BN34+BO34-BP34)/BM34,5)*100</f>
        <v>23.934000000000001</v>
      </c>
    </row>
    <row r="35" spans="1:69" ht="36" customHeight="1" x14ac:dyDescent="0.15">
      <c r="A35" s="42" t="s">
        <v>38</v>
      </c>
      <c r="B35" s="78">
        <v>71</v>
      </c>
      <c r="C35" s="79">
        <v>39</v>
      </c>
      <c r="D35" s="80">
        <v>32</v>
      </c>
      <c r="E35" s="78">
        <v>5</v>
      </c>
      <c r="F35" s="88">
        <v>3</v>
      </c>
      <c r="G35" s="89">
        <v>2</v>
      </c>
      <c r="H35" s="85">
        <v>7.0429999999999993</v>
      </c>
      <c r="I35" s="85">
        <v>7.6929999999999996</v>
      </c>
      <c r="J35" s="86">
        <v>6.25</v>
      </c>
      <c r="K35" s="25"/>
      <c r="L35" s="36"/>
      <c r="M35" s="37"/>
      <c r="N35" s="37"/>
      <c r="O35" s="36"/>
      <c r="P35" s="37"/>
      <c r="Q35" s="37"/>
      <c r="R35" s="38"/>
      <c r="S35" s="38"/>
      <c r="T35" s="38"/>
      <c r="U35" s="38"/>
      <c r="V35" s="42" t="s">
        <v>38</v>
      </c>
      <c r="W35" s="115">
        <v>2185</v>
      </c>
      <c r="X35" s="88">
        <v>149</v>
      </c>
      <c r="Y35" s="116">
        <v>164</v>
      </c>
      <c r="Z35" s="88">
        <v>100</v>
      </c>
      <c r="AA35" s="117">
        <v>9.6999999999999993</v>
      </c>
      <c r="AB35" s="115">
        <v>1067</v>
      </c>
      <c r="AC35" s="88">
        <v>68</v>
      </c>
      <c r="AD35" s="116">
        <v>63</v>
      </c>
      <c r="AE35" s="88">
        <v>44</v>
      </c>
      <c r="AF35" s="117">
        <f t="shared" si="2"/>
        <v>8.1539999999999999</v>
      </c>
      <c r="AG35" s="115">
        <v>1118</v>
      </c>
      <c r="AH35" s="88">
        <v>81</v>
      </c>
      <c r="AI35" s="116">
        <v>101</v>
      </c>
      <c r="AJ35" s="88">
        <v>56</v>
      </c>
      <c r="AK35" s="118">
        <f t="shared" si="4"/>
        <v>11.270999999999999</v>
      </c>
      <c r="AL35" s="39"/>
      <c r="AM35" s="42" t="s">
        <v>38</v>
      </c>
      <c r="AN35" s="78">
        <v>2875</v>
      </c>
      <c r="AO35" s="130">
        <v>1408</v>
      </c>
      <c r="AP35" s="80">
        <v>1467</v>
      </c>
      <c r="AQ35" s="78">
        <v>245</v>
      </c>
      <c r="AR35" s="88">
        <v>86</v>
      </c>
      <c r="AS35" s="89">
        <v>159</v>
      </c>
      <c r="AT35" s="131">
        <v>8.5</v>
      </c>
      <c r="AU35" s="132">
        <f t="shared" si="26"/>
        <v>6.1080000000000005</v>
      </c>
      <c r="AV35" s="117">
        <f t="shared" si="14"/>
        <v>10.839</v>
      </c>
      <c r="AW35" s="87">
        <v>2875</v>
      </c>
      <c r="AX35" s="136">
        <v>1408</v>
      </c>
      <c r="AY35" s="80">
        <v>1467</v>
      </c>
      <c r="AZ35" s="87">
        <v>332</v>
      </c>
      <c r="BA35" s="137">
        <v>121</v>
      </c>
      <c r="BB35" s="138">
        <v>211</v>
      </c>
      <c r="BC35" s="131">
        <v>11.5</v>
      </c>
      <c r="BD35" s="132">
        <f t="shared" si="17"/>
        <v>8.5939999999999994</v>
      </c>
      <c r="BE35" s="133">
        <f t="shared" si="18"/>
        <v>14.384000000000002</v>
      </c>
      <c r="BF35" s="39"/>
      <c r="BG35" s="42" t="s">
        <v>38</v>
      </c>
      <c r="BH35" s="115">
        <v>2034</v>
      </c>
      <c r="BI35" s="88">
        <v>165</v>
      </c>
      <c r="BJ35" s="116">
        <v>140</v>
      </c>
      <c r="BK35" s="88">
        <v>6</v>
      </c>
      <c r="BL35" s="117">
        <v>14.7</v>
      </c>
      <c r="BM35" s="115">
        <v>1467</v>
      </c>
      <c r="BN35" s="88">
        <v>213</v>
      </c>
      <c r="BO35" s="88">
        <v>175</v>
      </c>
      <c r="BP35" s="149" t="s">
        <v>44</v>
      </c>
      <c r="BQ35" s="118">
        <v>26.4</v>
      </c>
    </row>
    <row r="36" spans="1:69" ht="36" customHeight="1" x14ac:dyDescent="0.15">
      <c r="A36" s="42" t="s">
        <v>39</v>
      </c>
      <c r="B36" s="78">
        <v>35</v>
      </c>
      <c r="C36" s="79">
        <v>20</v>
      </c>
      <c r="D36" s="80">
        <v>15</v>
      </c>
      <c r="E36" s="78" t="s">
        <v>44</v>
      </c>
      <c r="F36" s="88" t="s">
        <v>44</v>
      </c>
      <c r="G36" s="89" t="s">
        <v>44</v>
      </c>
      <c r="H36" s="90">
        <v>0</v>
      </c>
      <c r="I36" s="91">
        <v>0</v>
      </c>
      <c r="J36" s="99">
        <v>0</v>
      </c>
      <c r="K36" s="25"/>
      <c r="L36" s="36"/>
      <c r="M36" s="37"/>
      <c r="N36" s="37"/>
      <c r="O36" s="36"/>
      <c r="P36" s="37"/>
      <c r="Q36" s="37"/>
      <c r="R36" s="38"/>
      <c r="S36" s="38"/>
      <c r="T36" s="38"/>
      <c r="U36" s="38"/>
      <c r="V36" s="42" t="s">
        <v>39</v>
      </c>
      <c r="W36" s="115">
        <v>2624</v>
      </c>
      <c r="X36" s="88">
        <v>199</v>
      </c>
      <c r="Y36" s="116">
        <v>208</v>
      </c>
      <c r="Z36" s="62">
        <v>115</v>
      </c>
      <c r="AA36" s="117">
        <v>11.1</v>
      </c>
      <c r="AB36" s="115">
        <v>1319</v>
      </c>
      <c r="AC36" s="88">
        <v>92</v>
      </c>
      <c r="AD36" s="116">
        <v>88</v>
      </c>
      <c r="AE36" s="62">
        <v>52</v>
      </c>
      <c r="AF36" s="117">
        <f t="shared" si="2"/>
        <v>9.7050000000000001</v>
      </c>
      <c r="AG36" s="115">
        <v>1305</v>
      </c>
      <c r="AH36" s="88">
        <v>107</v>
      </c>
      <c r="AI36" s="116">
        <v>120</v>
      </c>
      <c r="AJ36" s="88">
        <v>63</v>
      </c>
      <c r="AK36" s="118">
        <f t="shared" si="4"/>
        <v>12.568000000000001</v>
      </c>
      <c r="AL36" s="39"/>
      <c r="AM36" s="42" t="s">
        <v>39</v>
      </c>
      <c r="AN36" s="78">
        <v>3729</v>
      </c>
      <c r="AO36" s="130">
        <v>1858</v>
      </c>
      <c r="AP36" s="80">
        <v>1871</v>
      </c>
      <c r="AQ36" s="78">
        <v>442</v>
      </c>
      <c r="AR36" s="88">
        <v>166</v>
      </c>
      <c r="AS36" s="89">
        <v>276</v>
      </c>
      <c r="AT36" s="131">
        <v>11.9</v>
      </c>
      <c r="AU36" s="132">
        <f t="shared" si="26"/>
        <v>8.9350000000000005</v>
      </c>
      <c r="AV36" s="117">
        <f t="shared" si="14"/>
        <v>14.752000000000001</v>
      </c>
      <c r="AW36" s="87">
        <v>3729</v>
      </c>
      <c r="AX36" s="136">
        <v>1858</v>
      </c>
      <c r="AY36" s="80">
        <v>1871</v>
      </c>
      <c r="AZ36" s="87">
        <v>413</v>
      </c>
      <c r="BA36" s="137">
        <v>147</v>
      </c>
      <c r="BB36" s="138">
        <v>266</v>
      </c>
      <c r="BC36" s="131">
        <v>11.1</v>
      </c>
      <c r="BD36" s="132">
        <f t="shared" si="17"/>
        <v>7.9119999999999999</v>
      </c>
      <c r="BE36" s="133">
        <f t="shared" si="18"/>
        <v>14.217000000000002</v>
      </c>
      <c r="BF36" s="39"/>
      <c r="BG36" s="42" t="s">
        <v>39</v>
      </c>
      <c r="BH36" s="115">
        <v>2982</v>
      </c>
      <c r="BI36" s="88">
        <v>396</v>
      </c>
      <c r="BJ36" s="116">
        <v>259</v>
      </c>
      <c r="BK36" s="62">
        <v>103</v>
      </c>
      <c r="BL36" s="117">
        <v>18.5</v>
      </c>
      <c r="BM36" s="115">
        <v>1871</v>
      </c>
      <c r="BN36" s="88">
        <v>204</v>
      </c>
      <c r="BO36" s="88">
        <v>217</v>
      </c>
      <c r="BP36" s="149" t="s">
        <v>44</v>
      </c>
      <c r="BQ36" s="118">
        <v>22.5</v>
      </c>
    </row>
    <row r="37" spans="1:69" ht="36" customHeight="1" x14ac:dyDescent="0.15">
      <c r="A37" s="42" t="s">
        <v>40</v>
      </c>
      <c r="B37" s="78">
        <v>60</v>
      </c>
      <c r="C37" s="79">
        <v>30</v>
      </c>
      <c r="D37" s="80">
        <v>30</v>
      </c>
      <c r="E37" s="78" t="s">
        <v>44</v>
      </c>
      <c r="F37" s="88" t="s">
        <v>44</v>
      </c>
      <c r="G37" s="89" t="s">
        <v>44</v>
      </c>
      <c r="H37" s="85">
        <v>0</v>
      </c>
      <c r="I37" s="85">
        <v>0</v>
      </c>
      <c r="J37" s="86">
        <v>0</v>
      </c>
      <c r="K37" s="25"/>
      <c r="L37" s="36"/>
      <c r="M37" s="37"/>
      <c r="N37" s="37"/>
      <c r="O37" s="36"/>
      <c r="P37" s="37"/>
      <c r="Q37" s="37"/>
      <c r="R37" s="38"/>
      <c r="S37" s="38"/>
      <c r="T37" s="38"/>
      <c r="U37" s="38"/>
      <c r="V37" s="42" t="s">
        <v>40</v>
      </c>
      <c r="W37" s="115">
        <v>7097</v>
      </c>
      <c r="X37" s="88">
        <v>611</v>
      </c>
      <c r="Y37" s="116">
        <v>624</v>
      </c>
      <c r="Z37" s="62">
        <v>328</v>
      </c>
      <c r="AA37" s="117">
        <v>12.8</v>
      </c>
      <c r="AB37" s="115">
        <v>3533</v>
      </c>
      <c r="AC37" s="88">
        <v>268</v>
      </c>
      <c r="AD37" s="116">
        <v>272</v>
      </c>
      <c r="AE37" s="62">
        <v>139</v>
      </c>
      <c r="AF37" s="117">
        <f t="shared" si="2"/>
        <v>11.350999999999999</v>
      </c>
      <c r="AG37" s="115">
        <v>3564</v>
      </c>
      <c r="AH37" s="88">
        <v>343</v>
      </c>
      <c r="AI37" s="116">
        <v>352</v>
      </c>
      <c r="AJ37" s="88">
        <v>189</v>
      </c>
      <c r="AK37" s="118">
        <f t="shared" si="4"/>
        <v>14.198000000000002</v>
      </c>
      <c r="AL37" s="39"/>
      <c r="AM37" s="42" t="s">
        <v>40</v>
      </c>
      <c r="AN37" s="78">
        <v>9678</v>
      </c>
      <c r="AO37" s="130">
        <v>4806</v>
      </c>
      <c r="AP37" s="80">
        <v>4872</v>
      </c>
      <c r="AQ37" s="78">
        <v>1198</v>
      </c>
      <c r="AR37" s="88">
        <v>487</v>
      </c>
      <c r="AS37" s="89">
        <v>711</v>
      </c>
      <c r="AT37" s="131">
        <v>12.4</v>
      </c>
      <c r="AU37" s="132">
        <f t="shared" si="26"/>
        <v>10.134</v>
      </c>
      <c r="AV37" s="117">
        <f t="shared" si="14"/>
        <v>14.594000000000001</v>
      </c>
      <c r="AW37" s="87">
        <v>9678</v>
      </c>
      <c r="AX37" s="136">
        <v>4806</v>
      </c>
      <c r="AY37" s="80">
        <v>4872</v>
      </c>
      <c r="AZ37" s="87">
        <v>1037</v>
      </c>
      <c r="BA37" s="137">
        <v>413</v>
      </c>
      <c r="BB37" s="138">
        <v>624</v>
      </c>
      <c r="BC37" s="131">
        <v>10.7</v>
      </c>
      <c r="BD37" s="132">
        <f t="shared" si="17"/>
        <v>8.5939999999999994</v>
      </c>
      <c r="BE37" s="133">
        <f t="shared" si="18"/>
        <v>12.808</v>
      </c>
      <c r="BF37" s="39"/>
      <c r="BG37" s="42" t="s">
        <v>40</v>
      </c>
      <c r="BH37" s="115">
        <v>6978</v>
      </c>
      <c r="BI37" s="88">
        <v>949</v>
      </c>
      <c r="BJ37" s="116">
        <v>595</v>
      </c>
      <c r="BK37" s="62">
        <v>202</v>
      </c>
      <c r="BL37" s="117">
        <v>19.2</v>
      </c>
      <c r="BM37" s="115">
        <v>4772</v>
      </c>
      <c r="BN37" s="88">
        <v>595</v>
      </c>
      <c r="BO37" s="88">
        <v>537</v>
      </c>
      <c r="BP37" s="149" t="s">
        <v>44</v>
      </c>
      <c r="BQ37" s="118">
        <v>23.7</v>
      </c>
    </row>
    <row r="38" spans="1:69" s="30" customFormat="1" ht="36" customHeight="1" x14ac:dyDescent="0.15">
      <c r="A38" s="31" t="s">
        <v>41</v>
      </c>
      <c r="B38" s="60">
        <v>19</v>
      </c>
      <c r="C38" s="61">
        <v>11</v>
      </c>
      <c r="D38" s="63">
        <v>8</v>
      </c>
      <c r="E38" s="60">
        <v>0</v>
      </c>
      <c r="F38" s="62">
        <v>0</v>
      </c>
      <c r="G38" s="63">
        <v>0</v>
      </c>
      <c r="H38" s="71">
        <v>0</v>
      </c>
      <c r="I38" s="71">
        <v>0</v>
      </c>
      <c r="J38" s="72">
        <v>0</v>
      </c>
      <c r="K38" s="25"/>
      <c r="L38" s="26"/>
      <c r="M38" s="26"/>
      <c r="N38" s="26"/>
      <c r="O38" s="26"/>
      <c r="P38" s="26"/>
      <c r="Q38" s="26"/>
      <c r="R38" s="28"/>
      <c r="S38" s="28"/>
      <c r="T38" s="28"/>
      <c r="U38" s="28"/>
      <c r="V38" s="31" t="s">
        <v>41</v>
      </c>
      <c r="W38" s="60">
        <f>SUM(W39)</f>
        <v>2698</v>
      </c>
      <c r="X38" s="62">
        <f t="shared" ref="X38:Z38" si="168">SUM(X39)</f>
        <v>320</v>
      </c>
      <c r="Y38" s="105">
        <f t="shared" si="168"/>
        <v>272</v>
      </c>
      <c r="Z38" s="62">
        <f t="shared" si="168"/>
        <v>157</v>
      </c>
      <c r="AA38" s="104">
        <f>ROUNDUP((X38+Y38-Z38)/W38,5)*100</f>
        <v>16.124000000000002</v>
      </c>
      <c r="AB38" s="60">
        <f>SUM(AB39)</f>
        <v>1332</v>
      </c>
      <c r="AC38" s="62">
        <f t="shared" ref="AC38" si="169">SUM(AC39)</f>
        <v>148</v>
      </c>
      <c r="AD38" s="105">
        <f t="shared" ref="AD38:AE38" si="170">SUM(AD39)</f>
        <v>118</v>
      </c>
      <c r="AE38" s="62">
        <f t="shared" si="170"/>
        <v>68</v>
      </c>
      <c r="AF38" s="104">
        <f t="shared" si="2"/>
        <v>14.865</v>
      </c>
      <c r="AG38" s="60">
        <f t="shared" ref="AG38:AJ38" si="171">SUM(AG39)</f>
        <v>1366</v>
      </c>
      <c r="AH38" s="62">
        <f t="shared" si="171"/>
        <v>172</v>
      </c>
      <c r="AI38" s="105">
        <f t="shared" si="171"/>
        <v>154</v>
      </c>
      <c r="AJ38" s="62">
        <f t="shared" si="171"/>
        <v>89</v>
      </c>
      <c r="AK38" s="106">
        <v>17.349900000000002</v>
      </c>
      <c r="AL38" s="29"/>
      <c r="AM38" s="31" t="s">
        <v>41</v>
      </c>
      <c r="AN38" s="60">
        <f t="shared" ref="AN38:AO38" si="172">SUM(AN39)</f>
        <v>3675</v>
      </c>
      <c r="AO38" s="62">
        <f t="shared" si="172"/>
        <v>1797</v>
      </c>
      <c r="AP38" s="63">
        <f t="shared" ref="AP38" si="173">SUM(AP39)</f>
        <v>1878</v>
      </c>
      <c r="AQ38" s="60">
        <f t="shared" ref="AQ38" si="174">SUM(AQ39)</f>
        <v>874</v>
      </c>
      <c r="AR38" s="62">
        <f t="shared" ref="AR38:AS38" si="175">SUM(AR39)</f>
        <v>367</v>
      </c>
      <c r="AS38" s="63">
        <f t="shared" si="175"/>
        <v>507</v>
      </c>
      <c r="AT38" s="123">
        <f>ROUNDUP(AQ38/AN38,5)*100</f>
        <v>23.783000000000001</v>
      </c>
      <c r="AU38" s="124">
        <f t="shared" si="26"/>
        <v>20.423000000000002</v>
      </c>
      <c r="AV38" s="104">
        <f t="shared" si="14"/>
        <v>26.997</v>
      </c>
      <c r="AW38" s="60">
        <f t="shared" ref="AW38" si="176">SUM(AW39)</f>
        <v>3675</v>
      </c>
      <c r="AX38" s="61">
        <f t="shared" ref="AX38" si="177">SUM(AX39)</f>
        <v>1797</v>
      </c>
      <c r="AY38" s="63">
        <f t="shared" ref="AY38" si="178">SUM(AY39)</f>
        <v>1878</v>
      </c>
      <c r="AZ38" s="60">
        <f t="shared" ref="AZ38" si="179">SUM(AZ39)</f>
        <v>622</v>
      </c>
      <c r="BA38" s="62">
        <f t="shared" ref="BA38" si="180">SUM(BA39)</f>
        <v>266</v>
      </c>
      <c r="BB38" s="63">
        <f t="shared" ref="BB38" si="181">SUM(BB39)</f>
        <v>356</v>
      </c>
      <c r="BC38" s="123">
        <f>ROUNDUP(AZ38/AW38,5)*100</f>
        <v>16.926000000000002</v>
      </c>
      <c r="BD38" s="124">
        <f t="shared" si="17"/>
        <v>14.803000000000003</v>
      </c>
      <c r="BE38" s="125">
        <f t="shared" si="18"/>
        <v>18.957000000000001</v>
      </c>
      <c r="BF38" s="29"/>
      <c r="BG38" s="31" t="s">
        <v>41</v>
      </c>
      <c r="BH38" s="60">
        <f>SUM(BH39)</f>
        <v>2515</v>
      </c>
      <c r="BI38" s="62">
        <f t="shared" ref="BI38:BK38" si="182">SUM(BI39)</f>
        <v>496</v>
      </c>
      <c r="BJ38" s="105">
        <f t="shared" si="182"/>
        <v>320</v>
      </c>
      <c r="BK38" s="62">
        <f t="shared" si="182"/>
        <v>180</v>
      </c>
      <c r="BL38" s="104">
        <f>ROUNDUP((BI38+BJ38-BK38)/BH38,5)*100</f>
        <v>25.289000000000001</v>
      </c>
      <c r="BM38" s="60">
        <f>SUM(BM39)</f>
        <v>1878</v>
      </c>
      <c r="BN38" s="62">
        <f t="shared" ref="BN38:BP38" si="183">SUM(BN39)</f>
        <v>298</v>
      </c>
      <c r="BO38" s="62">
        <f t="shared" si="183"/>
        <v>284</v>
      </c>
      <c r="BP38" s="146">
        <f t="shared" si="183"/>
        <v>1</v>
      </c>
      <c r="BQ38" s="106">
        <f>ROUNDUP((BN38+BO38-BP38)/BM38,5)*100</f>
        <v>30.937999999999999</v>
      </c>
    </row>
    <row r="39" spans="1:69" ht="36" customHeight="1" thickBot="1" x14ac:dyDescent="0.2">
      <c r="A39" s="45" t="s">
        <v>42</v>
      </c>
      <c r="B39" s="81">
        <v>19</v>
      </c>
      <c r="C39" s="97">
        <v>11</v>
      </c>
      <c r="D39" s="98">
        <v>8</v>
      </c>
      <c r="E39" s="81" t="s">
        <v>44</v>
      </c>
      <c r="F39" s="100" t="s">
        <v>44</v>
      </c>
      <c r="G39" s="101" t="s">
        <v>44</v>
      </c>
      <c r="H39" s="82">
        <v>0</v>
      </c>
      <c r="I39" s="82">
        <v>0</v>
      </c>
      <c r="J39" s="83">
        <v>0</v>
      </c>
      <c r="K39" s="25"/>
      <c r="L39" s="36"/>
      <c r="M39" s="37"/>
      <c r="N39" s="37"/>
      <c r="O39" s="36"/>
      <c r="P39" s="37"/>
      <c r="Q39" s="37"/>
      <c r="R39" s="38"/>
      <c r="S39" s="38"/>
      <c r="T39" s="38"/>
      <c r="U39" s="38"/>
      <c r="V39" s="45" t="s">
        <v>42</v>
      </c>
      <c r="W39" s="111">
        <v>2698</v>
      </c>
      <c r="X39" s="100">
        <v>320</v>
      </c>
      <c r="Y39" s="112">
        <v>272</v>
      </c>
      <c r="Z39" s="100">
        <v>157</v>
      </c>
      <c r="AA39" s="113">
        <v>16.100000000000001</v>
      </c>
      <c r="AB39" s="111">
        <v>1332</v>
      </c>
      <c r="AC39" s="100">
        <v>148</v>
      </c>
      <c r="AD39" s="112">
        <v>118</v>
      </c>
      <c r="AE39" s="100">
        <v>68</v>
      </c>
      <c r="AF39" s="113">
        <f t="shared" si="2"/>
        <v>14.865</v>
      </c>
      <c r="AG39" s="111">
        <v>1366</v>
      </c>
      <c r="AH39" s="100">
        <v>172</v>
      </c>
      <c r="AI39" s="112">
        <v>154</v>
      </c>
      <c r="AJ39" s="100">
        <v>89</v>
      </c>
      <c r="AK39" s="114">
        <v>17.349900000000002</v>
      </c>
      <c r="AL39" s="39"/>
      <c r="AM39" s="45" t="s">
        <v>42</v>
      </c>
      <c r="AN39" s="81">
        <v>3675</v>
      </c>
      <c r="AO39" s="92">
        <v>1797</v>
      </c>
      <c r="AP39" s="98">
        <v>1878</v>
      </c>
      <c r="AQ39" s="81">
        <v>874</v>
      </c>
      <c r="AR39" s="100">
        <v>367</v>
      </c>
      <c r="AS39" s="101">
        <v>507</v>
      </c>
      <c r="AT39" s="139">
        <v>23.8</v>
      </c>
      <c r="AU39" s="140">
        <f t="shared" si="26"/>
        <v>20.423000000000002</v>
      </c>
      <c r="AV39" s="113">
        <f t="shared" si="14"/>
        <v>26.997</v>
      </c>
      <c r="AW39" s="94">
        <v>3675</v>
      </c>
      <c r="AX39" s="141">
        <v>1797</v>
      </c>
      <c r="AY39" s="98">
        <v>1878</v>
      </c>
      <c r="AZ39" s="94">
        <v>622</v>
      </c>
      <c r="BA39" s="143">
        <v>266</v>
      </c>
      <c r="BB39" s="144">
        <v>356</v>
      </c>
      <c r="BC39" s="139">
        <v>16.899999999999999</v>
      </c>
      <c r="BD39" s="140">
        <f t="shared" si="17"/>
        <v>14.803000000000003</v>
      </c>
      <c r="BE39" s="142">
        <f t="shared" si="18"/>
        <v>18.957000000000001</v>
      </c>
      <c r="BF39" s="39"/>
      <c r="BG39" s="45" t="s">
        <v>42</v>
      </c>
      <c r="BH39" s="111">
        <v>2515</v>
      </c>
      <c r="BI39" s="100">
        <v>496</v>
      </c>
      <c r="BJ39" s="112">
        <v>320</v>
      </c>
      <c r="BK39" s="100">
        <v>180</v>
      </c>
      <c r="BL39" s="113">
        <v>25.3</v>
      </c>
      <c r="BM39" s="111">
        <v>1878</v>
      </c>
      <c r="BN39" s="100">
        <v>298</v>
      </c>
      <c r="BO39" s="100">
        <v>284</v>
      </c>
      <c r="BP39" s="148">
        <v>1</v>
      </c>
      <c r="BQ39" s="114">
        <v>30.9</v>
      </c>
    </row>
    <row r="40" spans="1:69" ht="25.5" customHeight="1" x14ac:dyDescent="0.15">
      <c r="A40" s="188" t="s">
        <v>51</v>
      </c>
      <c r="B40" s="188"/>
      <c r="C40" s="188"/>
      <c r="D40" s="188"/>
      <c r="E40" s="188"/>
      <c r="F40" s="188"/>
      <c r="G40" s="188"/>
      <c r="H40" s="188"/>
      <c r="I40" s="188"/>
      <c r="J40" s="188"/>
      <c r="K40" s="48"/>
      <c r="L40" s="48"/>
      <c r="M40" s="48"/>
      <c r="N40" s="48"/>
      <c r="O40" s="48"/>
      <c r="P40" s="48"/>
      <c r="V40" s="150" t="s">
        <v>43</v>
      </c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M40" s="150" t="s">
        <v>51</v>
      </c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G40" s="150" t="s">
        <v>43</v>
      </c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</row>
    <row r="41" spans="1:69" ht="25.5" customHeight="1" x14ac:dyDescent="0.15">
      <c r="H41" s="5"/>
      <c r="I41" s="5"/>
      <c r="J41" s="5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</row>
    <row r="42" spans="1:69" ht="25.5" customHeight="1" x14ac:dyDescent="0.15">
      <c r="H42" s="5"/>
      <c r="I42" s="5"/>
      <c r="J42" s="5"/>
      <c r="V42" s="46"/>
      <c r="AG42" s="46"/>
      <c r="AI42" s="46"/>
      <c r="AJ42" s="46"/>
      <c r="AK42" s="46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</row>
    <row r="43" spans="1:69" ht="25.5" customHeight="1" x14ac:dyDescent="0.15">
      <c r="H43" s="5"/>
      <c r="I43" s="5"/>
      <c r="J43" s="5"/>
      <c r="V43" s="46"/>
      <c r="AG43" s="46"/>
      <c r="AI43" s="46"/>
      <c r="AJ43" s="46"/>
      <c r="AK43" s="46"/>
      <c r="BG43" s="46"/>
      <c r="BM43" s="46"/>
      <c r="BO43" s="46"/>
      <c r="BP43" s="46"/>
      <c r="BQ43" s="46"/>
    </row>
    <row r="44" spans="1:69" ht="25.5" customHeight="1" x14ac:dyDescent="0.15">
      <c r="H44" s="5"/>
      <c r="I44" s="5"/>
      <c r="J44" s="5"/>
      <c r="V44" s="46"/>
      <c r="AG44" s="46"/>
      <c r="AI44" s="46"/>
      <c r="AJ44" s="46"/>
      <c r="AK44" s="46"/>
      <c r="BG44" s="46"/>
      <c r="BM44" s="46"/>
      <c r="BO44" s="46"/>
      <c r="BP44" s="46"/>
      <c r="BQ44" s="46"/>
    </row>
    <row r="45" spans="1:69" ht="25.5" customHeight="1" x14ac:dyDescent="0.15">
      <c r="H45" s="5"/>
      <c r="I45" s="5"/>
      <c r="J45" s="5"/>
      <c r="V45" s="46"/>
      <c r="AG45" s="46"/>
      <c r="AI45" s="46"/>
      <c r="AJ45" s="46"/>
      <c r="AK45" s="46"/>
      <c r="BG45" s="46"/>
      <c r="BM45" s="46"/>
      <c r="BO45" s="46"/>
      <c r="BP45" s="46"/>
      <c r="BQ45" s="46"/>
    </row>
    <row r="46" spans="1:69" ht="25.5" customHeight="1" x14ac:dyDescent="0.15">
      <c r="H46" s="5"/>
      <c r="I46" s="5"/>
      <c r="J46" s="5"/>
      <c r="V46" s="46"/>
      <c r="AG46" s="46"/>
      <c r="AI46" s="46"/>
      <c r="AJ46" s="46"/>
      <c r="AK46" s="46"/>
      <c r="BG46" s="46"/>
      <c r="BM46" s="46"/>
      <c r="BO46" s="46"/>
      <c r="BP46" s="46"/>
      <c r="BQ46" s="46"/>
    </row>
    <row r="47" spans="1:69" ht="25.5" customHeight="1" x14ac:dyDescent="0.15">
      <c r="H47" s="5"/>
      <c r="I47" s="5"/>
      <c r="J47" s="5"/>
      <c r="V47" s="46"/>
      <c r="AG47" s="46"/>
      <c r="AI47" s="46"/>
      <c r="AJ47" s="46"/>
      <c r="AK47" s="46"/>
      <c r="BG47" s="46"/>
      <c r="BM47" s="46"/>
      <c r="BO47" s="46"/>
      <c r="BP47" s="46"/>
      <c r="BQ47" s="46"/>
    </row>
    <row r="48" spans="1:69" ht="25.5" customHeight="1" x14ac:dyDescent="0.15">
      <c r="AG48" s="46"/>
      <c r="AI48" s="46"/>
      <c r="AJ48" s="46"/>
      <c r="AK48" s="46"/>
      <c r="BM48" s="46"/>
      <c r="BO48" s="46"/>
      <c r="BP48" s="46"/>
      <c r="BQ48" s="46"/>
    </row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  <row r="55" ht="25.5" customHeight="1" x14ac:dyDescent="0.15"/>
    <row r="56" ht="25.5" customHeight="1" x14ac:dyDescent="0.15"/>
    <row r="57" ht="25.5" customHeight="1" x14ac:dyDescent="0.15"/>
    <row r="58" ht="25.5" customHeight="1" x14ac:dyDescent="0.15"/>
    <row r="59" ht="25.5" customHeight="1" x14ac:dyDescent="0.15"/>
    <row r="60" ht="25.5" customHeight="1" x14ac:dyDescent="0.15"/>
    <row r="61" ht="25.5" customHeight="1" x14ac:dyDescent="0.15"/>
    <row r="62" ht="25.5" customHeight="1" x14ac:dyDescent="0.15"/>
    <row r="63" ht="25.5" customHeight="1" x14ac:dyDescent="0.15"/>
    <row r="64" ht="25.5" customHeight="1" x14ac:dyDescent="0.15"/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</sheetData>
  <mergeCells count="51">
    <mergeCell ref="BG42:BQ42"/>
    <mergeCell ref="BG41:BQ41"/>
    <mergeCell ref="A40:J40"/>
    <mergeCell ref="BC4:BE4"/>
    <mergeCell ref="AN4:AP4"/>
    <mergeCell ref="AM3:AM5"/>
    <mergeCell ref="AW3:BE3"/>
    <mergeCell ref="AQ4:AS4"/>
    <mergeCell ref="AT4:AV4"/>
    <mergeCell ref="AW4:AY4"/>
    <mergeCell ref="AZ4:BB4"/>
    <mergeCell ref="BG40:BQ40"/>
    <mergeCell ref="BG3:BG5"/>
    <mergeCell ref="BH3:BL3"/>
    <mergeCell ref="BM3:BQ3"/>
    <mergeCell ref="X5:Y5"/>
    <mergeCell ref="BL4:BL5"/>
    <mergeCell ref="BM4:BQ4"/>
    <mergeCell ref="BH4:BH5"/>
    <mergeCell ref="R4:T4"/>
    <mergeCell ref="A3:A5"/>
    <mergeCell ref="B3:J3"/>
    <mergeCell ref="O3:Q3"/>
    <mergeCell ref="B4:D4"/>
    <mergeCell ref="E4:G4"/>
    <mergeCell ref="H4:J4"/>
    <mergeCell ref="L4:N4"/>
    <mergeCell ref="O4:Q4"/>
    <mergeCell ref="AG3:AK3"/>
    <mergeCell ref="AB4:AB5"/>
    <mergeCell ref="AG4:AG5"/>
    <mergeCell ref="W3:AA3"/>
    <mergeCell ref="BJ4:BJ5"/>
    <mergeCell ref="BK4:BK5"/>
    <mergeCell ref="V40:AK40"/>
    <mergeCell ref="AE4:AE5"/>
    <mergeCell ref="AF4:AF5"/>
    <mergeCell ref="AJ4:AJ5"/>
    <mergeCell ref="AK4:AK5"/>
    <mergeCell ref="V3:V5"/>
    <mergeCell ref="AB3:AF3"/>
    <mergeCell ref="W4:W5"/>
    <mergeCell ref="AN3:AV3"/>
    <mergeCell ref="AM40:BA40"/>
    <mergeCell ref="V41:AK41"/>
    <mergeCell ref="AM41:BA41"/>
    <mergeCell ref="BI4:BI5"/>
    <mergeCell ref="Z4:Z5"/>
    <mergeCell ref="AA4:AA5"/>
    <mergeCell ref="AC5:AD5"/>
    <mergeCell ref="AH5:AI5"/>
  </mergeCells>
  <phoneticPr fontId="2"/>
  <pageMargins left="0.7" right="0.7" top="0.75" bottom="0.75" header="0.3" footer="0.3"/>
  <pageSetup paperSize="8" scale="54" fitToWidth="0" orientation="landscape" r:id="rId1"/>
  <headerFooter alignWithMargins="0"/>
  <colBreaks count="3" manualBreakCount="3">
    <brk id="20" max="40" man="1"/>
    <brk id="37" max="40" man="1"/>
    <brk id="5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長友　裕紀（医務課）</cp:lastModifiedBy>
  <cp:lastPrinted>2019-12-10T07:16:47Z</cp:lastPrinted>
  <dcterms:created xsi:type="dcterms:W3CDTF">2017-11-30T06:38:28Z</dcterms:created>
  <dcterms:modified xsi:type="dcterms:W3CDTF">2019-12-12T02:55:26Z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