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4月分\"/>
    </mc:Choice>
  </mc:AlternateContent>
  <xr:revisionPtr revIDLastSave="0" documentId="13_ncr:101_{14502908-313E-415F-958A-C83874E5D6AD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主要経済(佐賀県）" sheetId="4" r:id="rId1"/>
    <sheet name="主要経済（全国）" sheetId="5" r:id="rId2"/>
  </sheets>
  <definedNames>
    <definedName name="_xlnm.Print_Area" localSheetId="0">'主要経済(佐賀県）'!$A$1:$T$49</definedName>
    <definedName name="_xlnm.Print_Area" localSheetId="1">'主要経済（全国）'!$A$1:$U$51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4" l="1"/>
  <c r="R36" i="4"/>
  <c r="Q36" i="4"/>
  <c r="R35" i="4"/>
  <c r="Q35" i="4"/>
  <c r="N35" i="4"/>
  <c r="O35" i="4"/>
  <c r="L36" i="4"/>
  <c r="K36" i="4"/>
  <c r="J36" i="4"/>
  <c r="J35" i="4"/>
  <c r="J35" i="5"/>
  <c r="I36" i="4"/>
  <c r="I35" i="4"/>
  <c r="H35" i="4"/>
  <c r="F35" i="4"/>
  <c r="E36" i="4"/>
  <c r="E35" i="4"/>
  <c r="D36" i="4"/>
  <c r="D35" i="4"/>
  <c r="C36" i="4"/>
  <c r="B36" i="4"/>
  <c r="B35" i="4"/>
  <c r="T35" i="5"/>
  <c r="T34" i="5"/>
  <c r="S34" i="5"/>
  <c r="R35" i="5"/>
  <c r="R34" i="5"/>
  <c r="O35" i="5"/>
  <c r="O34" i="5"/>
  <c r="N35" i="5"/>
  <c r="N34" i="5"/>
  <c r="H35" i="5"/>
  <c r="G35" i="5"/>
  <c r="G34" i="5"/>
  <c r="F34" i="5"/>
  <c r="E35" i="5"/>
  <c r="E34" i="5"/>
  <c r="B34" i="5"/>
  <c r="M35" i="5"/>
  <c r="M34" i="5"/>
  <c r="L35" i="5"/>
  <c r="L34" i="5"/>
  <c r="K35" i="5"/>
  <c r="K34" i="5"/>
  <c r="J34" i="5"/>
  <c r="I34" i="5"/>
  <c r="H34" i="5"/>
  <c r="B35" i="5"/>
  <c r="D35" i="5"/>
  <c r="D34" i="5"/>
</calcChain>
</file>

<file path=xl/sharedStrings.xml><?xml version="1.0" encoding="utf-8"?>
<sst xmlns="http://schemas.openxmlformats.org/spreadsheetml/2006/main" count="470" uniqueCount="257">
  <si>
    <t xml:space="preserve">    ( 佐 賀 県 )</t>
  </si>
  <si>
    <t>年   月</t>
  </si>
  <si>
    <t>資  料</t>
  </si>
  <si>
    <t>推計人口</t>
    <rPh sb="0" eb="2">
      <t>スイケイ</t>
    </rPh>
    <rPh sb="2" eb="4">
      <t>ジンコウ</t>
    </rPh>
    <phoneticPr fontId="3"/>
  </si>
  <si>
    <t>個  人  消  費</t>
    <rPh sb="0" eb="4">
      <t>コジン</t>
    </rPh>
    <rPh sb="6" eb="10">
      <t>ショウヒ</t>
    </rPh>
    <phoneticPr fontId="3"/>
  </si>
  <si>
    <t>住宅建設</t>
    <rPh sb="0" eb="2">
      <t>ジュウタク</t>
    </rPh>
    <rPh sb="2" eb="4">
      <t>ケンセツ</t>
    </rPh>
    <phoneticPr fontId="3"/>
  </si>
  <si>
    <t>公共工事</t>
    <rPh sb="0" eb="2">
      <t>コウキョウ</t>
    </rPh>
    <rPh sb="2" eb="4">
      <t>コウジ</t>
    </rPh>
    <phoneticPr fontId="3"/>
  </si>
  <si>
    <t>鉱 工 業</t>
    <rPh sb="0" eb="5">
      <t>コウコウギョウ</t>
    </rPh>
    <phoneticPr fontId="3"/>
  </si>
  <si>
    <t>年   月</t>
    <rPh sb="0" eb="1">
      <t>ネン</t>
    </rPh>
    <rPh sb="4" eb="5">
      <t>ガツ</t>
    </rPh>
    <phoneticPr fontId="3"/>
  </si>
  <si>
    <t>[各年10月1日</t>
    <rPh sb="1" eb="2">
      <t>カク</t>
    </rPh>
    <rPh sb="2" eb="3">
      <t>ネン</t>
    </rPh>
    <rPh sb="5" eb="6">
      <t>ガツ</t>
    </rPh>
    <rPh sb="7" eb="8">
      <t>ヒ</t>
    </rPh>
    <phoneticPr fontId="3"/>
  </si>
  <si>
    <t>乗用車新車</t>
    <rPh sb="0" eb="2">
      <t>ジョウヨウ</t>
    </rPh>
    <rPh sb="2" eb="3">
      <t>シャ</t>
    </rPh>
    <rPh sb="3" eb="5">
      <t>シンシャ</t>
    </rPh>
    <phoneticPr fontId="3"/>
  </si>
  <si>
    <t>生産指数</t>
    <rPh sb="0" eb="2">
      <t>セイサン</t>
    </rPh>
    <rPh sb="2" eb="4">
      <t>シスウ</t>
    </rPh>
    <phoneticPr fontId="3"/>
  </si>
  <si>
    <t>所定外労</t>
    <rPh sb="0" eb="2">
      <t>ショテイ</t>
    </rPh>
    <rPh sb="2" eb="3">
      <t>ガイ</t>
    </rPh>
    <rPh sb="3" eb="4">
      <t>ロウ</t>
    </rPh>
    <phoneticPr fontId="3"/>
  </si>
  <si>
    <t>有効求</t>
    <rPh sb="0" eb="2">
      <t>ユウコウ</t>
    </rPh>
    <rPh sb="2" eb="3">
      <t>キュウ</t>
    </rPh>
    <phoneticPr fontId="3"/>
  </si>
  <si>
    <t>現在、各月1</t>
    <rPh sb="0" eb="2">
      <t>ゲンザイ</t>
    </rPh>
    <rPh sb="3" eb="5">
      <t>カクツキ</t>
    </rPh>
    <phoneticPr fontId="3"/>
  </si>
  <si>
    <t>前払保証</t>
    <rPh sb="0" eb="2">
      <t>マエバラ</t>
    </rPh>
    <rPh sb="2" eb="4">
      <t>ホショウ</t>
    </rPh>
    <phoneticPr fontId="3"/>
  </si>
  <si>
    <t>(総合）</t>
    <rPh sb="1" eb="3">
      <t>ソウゴウ</t>
    </rPh>
    <phoneticPr fontId="3"/>
  </si>
  <si>
    <t>働時間数</t>
    <rPh sb="0" eb="1">
      <t>ドウ</t>
    </rPh>
    <rPh sb="1" eb="4">
      <t>ジカンスウ</t>
    </rPh>
    <phoneticPr fontId="3"/>
  </si>
  <si>
    <t>人倍率</t>
    <rPh sb="0" eb="1">
      <t>ジン</t>
    </rPh>
    <rPh sb="1" eb="3">
      <t>バイリツ</t>
    </rPh>
    <phoneticPr fontId="3"/>
  </si>
  <si>
    <t>件数</t>
    <rPh sb="0" eb="2">
      <t>ケンスウ</t>
    </rPh>
    <phoneticPr fontId="3"/>
  </si>
  <si>
    <t>発行高</t>
    <rPh sb="0" eb="2">
      <t>ハッコウ</t>
    </rPh>
    <rPh sb="2" eb="3">
      <t>ダカ</t>
    </rPh>
    <phoneticPr fontId="3"/>
  </si>
  <si>
    <t>還収高</t>
    <rPh sb="0" eb="1">
      <t>カンプ</t>
    </rPh>
    <rPh sb="1" eb="2">
      <t>シュウ</t>
    </rPh>
    <rPh sb="2" eb="3">
      <t>ダカ</t>
    </rPh>
    <phoneticPr fontId="3"/>
  </si>
  <si>
    <t>請負金額</t>
    <rPh sb="0" eb="2">
      <t>ウケオイ</t>
    </rPh>
    <rPh sb="2" eb="4">
      <t>キンガク</t>
    </rPh>
    <phoneticPr fontId="3"/>
  </si>
  <si>
    <t>[各年・月末]</t>
    <rPh sb="1" eb="2">
      <t>カク</t>
    </rPh>
    <rPh sb="2" eb="3">
      <t>ネン</t>
    </rPh>
    <rPh sb="4" eb="5">
      <t>ガツ</t>
    </rPh>
    <rPh sb="5" eb="6">
      <t>マツ</t>
    </rPh>
    <phoneticPr fontId="3"/>
  </si>
  <si>
    <t>基準・単位</t>
    <rPh sb="0" eb="2">
      <t>キジュン</t>
    </rPh>
    <rPh sb="3" eb="5">
      <t>タンイ</t>
    </rPh>
    <phoneticPr fontId="3"/>
  </si>
  <si>
    <t>人</t>
    <rPh sb="0" eb="1">
      <t>ヒト</t>
    </rPh>
    <phoneticPr fontId="3"/>
  </si>
  <si>
    <t>百万円</t>
    <rPh sb="0" eb="3">
      <t>ヒャクマンエン</t>
    </rPh>
    <phoneticPr fontId="3"/>
  </si>
  <si>
    <t>台</t>
    <rPh sb="0" eb="1">
      <t>ダイ</t>
    </rPh>
    <phoneticPr fontId="3"/>
  </si>
  <si>
    <t>戸</t>
    <rPh sb="0" eb="1">
      <t>コ</t>
    </rPh>
    <phoneticPr fontId="3"/>
  </si>
  <si>
    <t>時間</t>
    <rPh sb="0" eb="2">
      <t>ジカン</t>
    </rPh>
    <phoneticPr fontId="3"/>
  </si>
  <si>
    <t>倍</t>
    <rPh sb="0" eb="1">
      <t>バイ</t>
    </rPh>
    <phoneticPr fontId="3"/>
  </si>
  <si>
    <t>件</t>
    <rPh sb="0" eb="1">
      <t>ケンスウ</t>
    </rPh>
    <phoneticPr fontId="3"/>
  </si>
  <si>
    <t>億円</t>
    <rPh sb="0" eb="2">
      <t>オクエン</t>
    </rPh>
    <phoneticPr fontId="3"/>
  </si>
  <si>
    <t>日本銀行佐賀事務所</t>
    <rPh sb="0" eb="2">
      <t>ニホン</t>
    </rPh>
    <rPh sb="2" eb="4">
      <t>ギンコウ</t>
    </rPh>
    <rPh sb="4" eb="6">
      <t>サガ</t>
    </rPh>
    <rPh sb="6" eb="9">
      <t>ジムショ</t>
    </rPh>
    <phoneticPr fontId="3"/>
  </si>
  <si>
    <t>東京商工リサーチ</t>
    <rPh sb="0" eb="2">
      <t>トウキョウ</t>
    </rPh>
    <rPh sb="2" eb="4">
      <t>ショウコウ</t>
    </rPh>
    <phoneticPr fontId="3"/>
  </si>
  <si>
    <t xml:space="preserve">    (  全   国  )</t>
    <rPh sb="7" eb="12">
      <t>ゼンコク</t>
    </rPh>
    <phoneticPr fontId="3"/>
  </si>
  <si>
    <t>設備投資</t>
    <rPh sb="0" eb="2">
      <t>セツビ</t>
    </rPh>
    <rPh sb="2" eb="4">
      <t>トウシ</t>
    </rPh>
    <phoneticPr fontId="3"/>
  </si>
  <si>
    <t>賃  金  ・ 雇  用</t>
    <rPh sb="0" eb="4">
      <t>チンギン</t>
    </rPh>
    <rPh sb="8" eb="12">
      <t>コヨウ</t>
    </rPh>
    <phoneticPr fontId="3"/>
  </si>
  <si>
    <t>物価指数</t>
    <rPh sb="0" eb="2">
      <t>ブッカ</t>
    </rPh>
    <rPh sb="2" eb="4">
      <t>シスウ</t>
    </rPh>
    <phoneticPr fontId="3"/>
  </si>
  <si>
    <t>家計消費</t>
    <rPh sb="0" eb="2">
      <t>カケイ</t>
    </rPh>
    <rPh sb="2" eb="4">
      <t>ショウヒ</t>
    </rPh>
    <phoneticPr fontId="3"/>
  </si>
  <si>
    <t>機械受注額</t>
    <rPh sb="0" eb="2">
      <t>キカイ</t>
    </rPh>
    <rPh sb="2" eb="4">
      <t>ジュチュウ</t>
    </rPh>
    <rPh sb="4" eb="5">
      <t>ガク</t>
    </rPh>
    <phoneticPr fontId="3"/>
  </si>
  <si>
    <t>有    効</t>
    <rPh sb="0" eb="6">
      <t>ユウコウ</t>
    </rPh>
    <phoneticPr fontId="3"/>
  </si>
  <si>
    <t>支  出</t>
    <rPh sb="0" eb="4">
      <t>シシュツ</t>
    </rPh>
    <phoneticPr fontId="3"/>
  </si>
  <si>
    <t>[船舶・電力</t>
    <rPh sb="1" eb="3">
      <t>センパク</t>
    </rPh>
    <rPh sb="4" eb="6">
      <t>デンリョク</t>
    </rPh>
    <phoneticPr fontId="3"/>
  </si>
  <si>
    <t>求人倍率</t>
    <rPh sb="0" eb="2">
      <t>キュウジン</t>
    </rPh>
    <rPh sb="2" eb="4">
      <t>バイリツ</t>
    </rPh>
    <phoneticPr fontId="3"/>
  </si>
  <si>
    <t>を除く民需]</t>
    <rPh sb="1" eb="2">
      <t>ノゾ</t>
    </rPh>
    <rPh sb="3" eb="5">
      <t>ミンジュ</t>
    </rPh>
    <phoneticPr fontId="3"/>
  </si>
  <si>
    <t>万人</t>
    <rPh sb="0" eb="1">
      <t>マン</t>
    </rPh>
    <rPh sb="1" eb="2">
      <t>ヒト</t>
    </rPh>
    <phoneticPr fontId="3"/>
  </si>
  <si>
    <t>百億円</t>
    <rPh sb="0" eb="3">
      <t>ヒャクマンエン</t>
    </rPh>
    <phoneticPr fontId="3"/>
  </si>
  <si>
    <t>円</t>
    <rPh sb="0" eb="1">
      <t>エン</t>
    </rPh>
    <phoneticPr fontId="3"/>
  </si>
  <si>
    <t>千戸</t>
    <rPh sb="0" eb="1">
      <t>セン</t>
    </rPh>
    <rPh sb="1" eb="2">
      <t>コ</t>
    </rPh>
    <phoneticPr fontId="3"/>
  </si>
  <si>
    <t>百万米ドル</t>
    <rPh sb="0" eb="2">
      <t>ヒャクマン</t>
    </rPh>
    <rPh sb="2" eb="3">
      <t>ベイ</t>
    </rPh>
    <phoneticPr fontId="3"/>
  </si>
  <si>
    <t>百億円</t>
    <rPh sb="0" eb="1">
      <t>ヒャク</t>
    </rPh>
    <rPh sb="1" eb="3">
      <t>オクエン</t>
    </rPh>
    <phoneticPr fontId="3"/>
  </si>
  <si>
    <t xml:space="preserve"> 前月比（％）</t>
    <rPh sb="1" eb="4">
      <t>ゼンゲツヒ</t>
    </rPh>
    <phoneticPr fontId="3"/>
  </si>
  <si>
    <t>新設住宅
着工戸数</t>
    <rPh sb="0" eb="2">
      <t>シンセツ</t>
    </rPh>
    <rPh sb="2" eb="4">
      <t>ジュウタク</t>
    </rPh>
    <rPh sb="5" eb="7">
      <t>チャッコウ</t>
    </rPh>
    <rPh sb="7" eb="9">
      <t>コスウ</t>
    </rPh>
    <phoneticPr fontId="3"/>
  </si>
  <si>
    <t>登録台数</t>
    <rPh sb="0" eb="1">
      <t>ノボル</t>
    </rPh>
    <rPh sb="1" eb="2">
      <t>リョク</t>
    </rPh>
    <rPh sb="2" eb="3">
      <t>ダイ</t>
    </rPh>
    <rPh sb="3" eb="4">
      <t>カズ</t>
    </rPh>
    <phoneticPr fontId="3"/>
  </si>
  <si>
    <t>件 数</t>
    <rPh sb="0" eb="1">
      <t>ケン</t>
    </rPh>
    <rPh sb="2" eb="3">
      <t>カズ</t>
    </rPh>
    <phoneticPr fontId="3"/>
  </si>
  <si>
    <t>輸 出</t>
    <rPh sb="0" eb="1">
      <t>ユ</t>
    </rPh>
    <rPh sb="2" eb="3">
      <t>デ</t>
    </rPh>
    <phoneticPr fontId="3"/>
  </si>
  <si>
    <t>輸 入</t>
    <rPh sb="0" eb="1">
      <t>ユ</t>
    </rPh>
    <rPh sb="2" eb="3">
      <t>イ</t>
    </rPh>
    <phoneticPr fontId="3"/>
  </si>
  <si>
    <t>主 要 経 済</t>
    <rPh sb="0" eb="1">
      <t>シュ</t>
    </rPh>
    <rPh sb="2" eb="3">
      <t>ヨウ</t>
    </rPh>
    <rPh sb="4" eb="5">
      <t>ヘ</t>
    </rPh>
    <rPh sb="6" eb="7">
      <t>スミ</t>
    </rPh>
    <phoneticPr fontId="3"/>
  </si>
  <si>
    <t>総務省
｢家計調査
報告｣</t>
    <rPh sb="0" eb="2">
      <t>ソウム</t>
    </rPh>
    <rPh sb="2" eb="3">
      <t>ショウ</t>
    </rPh>
    <rPh sb="5" eb="7">
      <t>カケイ</t>
    </rPh>
    <rPh sb="7" eb="9">
      <t>チョウサ</t>
    </rPh>
    <rPh sb="10" eb="12">
      <t>ホウコク</t>
    </rPh>
    <phoneticPr fontId="3"/>
  </si>
  <si>
    <t>西日本建設業保証(株)</t>
    <rPh sb="0" eb="1">
      <t>ニシ</t>
    </rPh>
    <rPh sb="1" eb="3">
      <t>ニホン</t>
    </rPh>
    <rPh sb="3" eb="6">
      <t>ケンセツギョウ</t>
    </rPh>
    <rPh sb="6" eb="8">
      <t>ホショウ</t>
    </rPh>
    <rPh sb="9" eb="10">
      <t>カブ</t>
    </rPh>
    <phoneticPr fontId="3"/>
  </si>
  <si>
    <t>国土交通省
｢建設統計
月報｣</t>
    <rPh sb="0" eb="2">
      <t>コウツウ</t>
    </rPh>
    <rPh sb="2" eb="3">
      <t>ケンセツショウ</t>
    </rPh>
    <rPh sb="4" eb="5">
      <t>ショウ</t>
    </rPh>
    <rPh sb="7" eb="9">
      <t>トウケイ</t>
    </rPh>
    <rPh sb="9" eb="11">
      <t>ゲッポウ</t>
    </rPh>
    <phoneticPr fontId="3"/>
  </si>
  <si>
    <r>
      <t xml:space="preserve">経済産業省
</t>
    </r>
    <r>
      <rPr>
        <sz val="6"/>
        <rFont val="ＭＳ 明朝"/>
        <family val="1"/>
        <charset val="128"/>
      </rPr>
      <t>｢鉱工業生産・出荷・在庫指数｣</t>
    </r>
    <rPh sb="0" eb="2">
      <t>ケイザイ</t>
    </rPh>
    <rPh sb="2" eb="4">
      <t>サンギョウ</t>
    </rPh>
    <rPh sb="4" eb="5">
      <t>ツウサンショウ</t>
    </rPh>
    <rPh sb="7" eb="10">
      <t>コウコウギョウ</t>
    </rPh>
    <rPh sb="10" eb="12">
      <t>セイサン</t>
    </rPh>
    <rPh sb="13" eb="15">
      <t>シュッカ</t>
    </rPh>
    <rPh sb="16" eb="18">
      <t>ザイコ</t>
    </rPh>
    <rPh sb="18" eb="20">
      <t>シスウ</t>
    </rPh>
    <phoneticPr fontId="3"/>
  </si>
  <si>
    <t>厚生労働省
｢毎月勤労
統計調査｣</t>
    <rPh sb="0" eb="2">
      <t>コウセイ</t>
    </rPh>
    <rPh sb="2" eb="4">
      <t>ロウドウ</t>
    </rPh>
    <rPh sb="4" eb="5">
      <t>ケンセツショウ</t>
    </rPh>
    <rPh sb="7" eb="9">
      <t>マイツキ</t>
    </rPh>
    <rPh sb="9" eb="11">
      <t>キンロウ</t>
    </rPh>
    <rPh sb="12" eb="14">
      <t>トウケイ</t>
    </rPh>
    <rPh sb="14" eb="16">
      <t>チョウサ</t>
    </rPh>
    <phoneticPr fontId="3"/>
  </si>
  <si>
    <t>厚生労働省
｢一般職業
紹介状況｣</t>
    <rPh sb="0" eb="2">
      <t>コウセイ</t>
    </rPh>
    <rPh sb="2" eb="4">
      <t>ロウドウ</t>
    </rPh>
    <rPh sb="4" eb="5">
      <t>ケンセツショウ</t>
    </rPh>
    <rPh sb="7" eb="9">
      <t>イッパン</t>
    </rPh>
    <rPh sb="9" eb="11">
      <t>ショクギョウ</t>
    </rPh>
    <rPh sb="12" eb="14">
      <t>ショウカイ</t>
    </rPh>
    <rPh sb="14" eb="16">
      <t>ジョウキョウ</t>
    </rPh>
    <phoneticPr fontId="3"/>
  </si>
  <si>
    <t>総務省
｢消費者物価指数月報｣</t>
    <rPh sb="0" eb="2">
      <t>ソウム</t>
    </rPh>
    <rPh sb="2" eb="3">
      <t>ショウ</t>
    </rPh>
    <rPh sb="5" eb="8">
      <t>ショウヒシャ</t>
    </rPh>
    <rPh sb="8" eb="10">
      <t>ブッカ</t>
    </rPh>
    <rPh sb="10" eb="12">
      <t>シスウ</t>
    </rPh>
    <rPh sb="12" eb="14">
      <t>ゲッポウ</t>
    </rPh>
    <phoneticPr fontId="3"/>
  </si>
  <si>
    <t>佐賀労働局</t>
    <rPh sb="0" eb="2">
      <t>サガ</t>
    </rPh>
    <rPh sb="2" eb="4">
      <t>ロウドウ</t>
    </rPh>
    <rPh sb="4" eb="5">
      <t>キョク</t>
    </rPh>
    <phoneticPr fontId="3"/>
  </si>
  <si>
    <t>資料
出所</t>
    <rPh sb="0" eb="2">
      <t>シリョウ</t>
    </rPh>
    <rPh sb="3" eb="5">
      <t>デドコロ</t>
    </rPh>
    <phoneticPr fontId="3"/>
  </si>
  <si>
    <t>九州経済
産業局</t>
    <rPh sb="0" eb="2">
      <t>キュウシュウ</t>
    </rPh>
    <rPh sb="2" eb="4">
      <t>ケイザイ</t>
    </rPh>
    <rPh sb="5" eb="7">
      <t>サンギョウ</t>
    </rPh>
    <rPh sb="7" eb="8">
      <t>キョク</t>
    </rPh>
    <phoneticPr fontId="3"/>
  </si>
  <si>
    <t>佐賀
運輸支局</t>
    <rPh sb="0" eb="2">
      <t>サガ</t>
    </rPh>
    <rPh sb="3" eb="5">
      <t>ウンユ</t>
    </rPh>
    <rPh sb="5" eb="7">
      <t>シキョク</t>
    </rPh>
    <phoneticPr fontId="3"/>
  </si>
  <si>
    <t>国土交通省
｢建設統計
月報｣</t>
    <rPh sb="0" eb="2">
      <t>コクド</t>
    </rPh>
    <rPh sb="2" eb="5">
      <t>コウツウショウ</t>
    </rPh>
    <rPh sb="7" eb="9">
      <t>ケンセツ</t>
    </rPh>
    <rPh sb="9" eb="11">
      <t>トウケイ</t>
    </rPh>
    <rPh sb="12" eb="14">
      <t>ゲッポウ</t>
    </rPh>
    <phoneticPr fontId="3"/>
  </si>
  <si>
    <t>(4)</t>
    <phoneticPr fontId="3"/>
  </si>
  <si>
    <t xml:space="preserve"> (  全   国  )  </t>
    <phoneticPr fontId="3"/>
  </si>
  <si>
    <t>金 額</t>
    <phoneticPr fontId="3"/>
  </si>
  <si>
    <t>資料</t>
    <phoneticPr fontId="3"/>
  </si>
  <si>
    <t xml:space="preserve">   １　       主         要         経　　</t>
    <phoneticPr fontId="3"/>
  </si>
  <si>
    <t>　　　済         指         標</t>
    <phoneticPr fontId="3"/>
  </si>
  <si>
    <t xml:space="preserve">    ( 佐 賀 県 )</t>
    <phoneticPr fontId="3"/>
  </si>
  <si>
    <t>金額</t>
    <phoneticPr fontId="3"/>
  </si>
  <si>
    <t>日現在](1)</t>
    <rPh sb="0" eb="1">
      <t>ヒ</t>
    </rPh>
    <rPh sb="1" eb="3">
      <t>ゲンザイ</t>
    </rPh>
    <phoneticPr fontId="3"/>
  </si>
  <si>
    <t>(3)</t>
    <phoneticPr fontId="3"/>
  </si>
  <si>
    <t>マネーストック</t>
    <phoneticPr fontId="3"/>
  </si>
  <si>
    <t>月中平均残高</t>
    <rPh sb="0" eb="1">
      <t>ツキ</t>
    </rPh>
    <rPh sb="1" eb="2">
      <t>チュウ</t>
    </rPh>
    <rPh sb="2" eb="4">
      <t>ヘイキン</t>
    </rPh>
    <rPh sb="4" eb="6">
      <t>ザンダカ</t>
    </rPh>
    <phoneticPr fontId="3"/>
  </si>
  <si>
    <t>財務省
「貿易統計｣</t>
    <rPh sb="0" eb="3">
      <t>ザイムショウ</t>
    </rPh>
    <rPh sb="5" eb="7">
      <t>ボウエキ</t>
    </rPh>
    <rPh sb="7" eb="9">
      <t>トウケイ</t>
    </rPh>
    <phoneticPr fontId="3"/>
  </si>
  <si>
    <t>億円</t>
    <rPh sb="0" eb="1">
      <t>オク</t>
    </rPh>
    <rPh sb="1" eb="2">
      <t>エン</t>
    </rPh>
    <phoneticPr fontId="3"/>
  </si>
  <si>
    <t>…</t>
  </si>
  <si>
    <t>(3)</t>
    <phoneticPr fontId="3"/>
  </si>
  <si>
    <t>(4)</t>
    <phoneticPr fontId="3"/>
  </si>
  <si>
    <t>賃金指数</t>
    <rPh sb="0" eb="1">
      <t>チンギン</t>
    </rPh>
    <rPh sb="1" eb="3">
      <t>シスウ</t>
    </rPh>
    <phoneticPr fontId="3"/>
  </si>
  <si>
    <t>(給与支給総額)</t>
    <rPh sb="1" eb="3">
      <t>キュウヨ</t>
    </rPh>
    <rPh sb="3" eb="5">
      <t>シキュウ</t>
    </rPh>
    <rPh sb="5" eb="7">
      <t>ソウガク</t>
    </rPh>
    <phoneticPr fontId="3"/>
  </si>
  <si>
    <r>
      <t xml:space="preserve">預金残高
</t>
    </r>
    <r>
      <rPr>
        <sz val="6"/>
        <rFont val="ＭＳ 明朝"/>
        <family val="1"/>
        <charset val="128"/>
      </rPr>
      <t>[各年・月末]</t>
    </r>
    <rPh sb="0" eb="2">
      <t>ヨキン</t>
    </rPh>
    <rPh sb="2" eb="4">
      <t>ザンダカ</t>
    </rPh>
    <phoneticPr fontId="3"/>
  </si>
  <si>
    <r>
      <t xml:space="preserve">貸出残高
</t>
    </r>
    <r>
      <rPr>
        <sz val="6"/>
        <rFont val="ＭＳ 明朝"/>
        <family val="1"/>
        <charset val="128"/>
      </rPr>
      <t>[各年・月末]</t>
    </r>
    <phoneticPr fontId="3"/>
  </si>
  <si>
    <r>
      <t xml:space="preserve"> (M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phoneticPr fontId="3"/>
  </si>
  <si>
    <t>外　貨
準備高</t>
    <rPh sb="0" eb="1">
      <t>ガイ</t>
    </rPh>
    <rPh sb="2" eb="3">
      <t>カ</t>
    </rPh>
    <phoneticPr fontId="3"/>
  </si>
  <si>
    <t>国内銀行  貸出残高</t>
    <rPh sb="0" eb="2">
      <t>コクナイ</t>
    </rPh>
    <rPh sb="2" eb="4">
      <t>ギンコウ</t>
    </rPh>
    <rPh sb="6" eb="8">
      <t>カシダシ</t>
    </rPh>
    <rPh sb="8" eb="10">
      <t>ザンダカ</t>
    </rPh>
    <phoneticPr fontId="3"/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</si>
  <si>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</si>
  <si>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</si>
  <si>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</si>
  <si>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</si>
  <si>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</si>
  <si>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</si>
  <si>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       10</t>
  </si>
  <si>
    <t xml:space="preserve">  (3)普通車+小型四輪（軽自動車を含まない。)</t>
    <phoneticPr fontId="3"/>
  </si>
  <si>
    <t>県統計分析課
「佐賀県推計人口」</t>
    <rPh sb="0" eb="1">
      <t>ケン</t>
    </rPh>
    <rPh sb="1" eb="3">
      <t>トウケイ</t>
    </rPh>
    <rPh sb="3" eb="5">
      <t>ブンセキ</t>
    </rPh>
    <rPh sb="5" eb="6">
      <t>カ</t>
    </rPh>
    <rPh sb="8" eb="10">
      <t>サガ</t>
    </rPh>
    <rPh sb="10" eb="11">
      <t>ケン</t>
    </rPh>
    <rPh sb="11" eb="13">
      <t>スイケイ</t>
    </rPh>
    <rPh sb="13" eb="15">
      <t>ジンコウ</t>
    </rPh>
    <phoneticPr fontId="3"/>
  </si>
  <si>
    <t>県統計分析課
｢佐賀県鉱工業指数｣</t>
    <rPh sb="0" eb="1">
      <t>ケン</t>
    </rPh>
    <rPh sb="1" eb="3">
      <t>トウケイ</t>
    </rPh>
    <rPh sb="3" eb="5">
      <t>ブンセキ</t>
    </rPh>
    <rPh sb="5" eb="6">
      <t>カ</t>
    </rPh>
    <rPh sb="8" eb="11">
      <t>サガケン</t>
    </rPh>
    <rPh sb="11" eb="14">
      <t>コウコウギョウ</t>
    </rPh>
    <rPh sb="14" eb="16">
      <t>シスウ</t>
    </rPh>
    <phoneticPr fontId="3"/>
  </si>
  <si>
    <t>県統計分析課
｢毎月勤労統計調査｣</t>
    <rPh sb="0" eb="1">
      <t>ケン</t>
    </rPh>
    <rPh sb="1" eb="3">
      <t>トウケイ</t>
    </rPh>
    <rPh sb="3" eb="5">
      <t>ブンセキ</t>
    </rPh>
    <rPh sb="5" eb="6">
      <t>カ</t>
    </rPh>
    <rPh sb="8" eb="10">
      <t>マイツキ</t>
    </rPh>
    <rPh sb="10" eb="12">
      <t>キンロウ</t>
    </rPh>
    <rPh sb="12" eb="14">
      <t>トウケイ</t>
    </rPh>
    <rPh sb="14" eb="16">
      <t>チョウサ</t>
    </rPh>
    <phoneticPr fontId="3"/>
  </si>
  <si>
    <t>県統計分析課
｢消費者
物価指数｣</t>
    <rPh sb="0" eb="1">
      <t>ケン</t>
    </rPh>
    <rPh sb="1" eb="3">
      <t>トウケイ</t>
    </rPh>
    <rPh sb="3" eb="5">
      <t>ブンセキ</t>
    </rPh>
    <rPh sb="5" eb="6">
      <t>カ</t>
    </rPh>
    <rPh sb="8" eb="11">
      <t>ショウヒシャ</t>
    </rPh>
    <rPh sb="12" eb="14">
      <t>ブッカ</t>
    </rPh>
    <rPh sb="14" eb="16">
      <t>シスウ</t>
    </rPh>
    <phoneticPr fontId="3"/>
  </si>
  <si>
    <t>　　　 同様の変更を行った。</t>
    <rPh sb="4" eb="6">
      <t>ドウヨウ</t>
    </rPh>
    <rPh sb="7" eb="9">
      <t>ヘンコウ</t>
    </rPh>
    <rPh sb="10" eb="11">
      <t>オコナ</t>
    </rPh>
    <phoneticPr fontId="3"/>
  </si>
  <si>
    <t xml:space="preserve">         4</t>
  </si>
  <si>
    <t xml:space="preserve">         6</t>
  </si>
  <si>
    <t xml:space="preserve"> 前年同月比（％）</t>
    <rPh sb="1" eb="3">
      <t>ゼンネン</t>
    </rPh>
    <rPh sb="3" eb="6">
      <t>ドウゲツヒ</t>
    </rPh>
    <phoneticPr fontId="3"/>
  </si>
  <si>
    <t xml:space="preserve">  (4)季節調整済値。ただし、年計は原指数。前年同月比は原指数を比較したものである。</t>
    <rPh sb="16" eb="17">
      <t>ネン</t>
    </rPh>
    <rPh sb="17" eb="18">
      <t>ケイ</t>
    </rPh>
    <rPh sb="19" eb="20">
      <t>ハラ</t>
    </rPh>
    <rPh sb="20" eb="22">
      <t>シスウ</t>
    </rPh>
    <rPh sb="21" eb="22">
      <t>スウ</t>
    </rPh>
    <rPh sb="23" eb="25">
      <t>ゼンネン</t>
    </rPh>
    <rPh sb="25" eb="28">
      <t>ドウゲツヒ</t>
    </rPh>
    <rPh sb="29" eb="30">
      <t>ゲン</t>
    </rPh>
    <rPh sb="30" eb="32">
      <t>シスウ</t>
    </rPh>
    <rPh sb="33" eb="35">
      <t>ヒカク</t>
    </rPh>
    <phoneticPr fontId="3"/>
  </si>
  <si>
    <t xml:space="preserve">     令和元年7月公表分より平成27年を基準とした指数としている。</t>
    <rPh sb="5" eb="6">
      <t>レイ</t>
    </rPh>
    <rPh sb="6" eb="7">
      <t>ワ</t>
    </rPh>
    <rPh sb="7" eb="8">
      <t>モト</t>
    </rPh>
    <rPh sb="8" eb="9">
      <t>ネン</t>
    </rPh>
    <rPh sb="10" eb="11">
      <t>ツキ</t>
    </rPh>
    <rPh sb="11" eb="13">
      <t>コウヒョウ</t>
    </rPh>
    <rPh sb="13" eb="14">
      <t>ブン</t>
    </rPh>
    <rPh sb="16" eb="18">
      <t>ヘイセイ</t>
    </rPh>
    <rPh sb="20" eb="21">
      <t>ネン</t>
    </rPh>
    <rPh sb="22" eb="24">
      <t>キジュン</t>
    </rPh>
    <rPh sb="27" eb="29">
      <t>シスウ</t>
    </rPh>
    <phoneticPr fontId="3"/>
  </si>
  <si>
    <t xml:space="preserve">         5</t>
  </si>
  <si>
    <t>　 前月比及び前年同月比は差（ポイント）を表す。年度分は原数値。</t>
    <rPh sb="5" eb="6">
      <t>オヨ</t>
    </rPh>
    <rPh sb="7" eb="9">
      <t>ゼンネン</t>
    </rPh>
    <rPh sb="9" eb="12">
      <t>ドウゲツヒ</t>
    </rPh>
    <rPh sb="24" eb="26">
      <t>ネンド</t>
    </rPh>
    <rPh sb="26" eb="27">
      <t>ブン</t>
    </rPh>
    <rPh sb="28" eb="29">
      <t>ハラ</t>
    </rPh>
    <rPh sb="29" eb="31">
      <t>スウチ</t>
    </rPh>
    <phoneticPr fontId="3"/>
  </si>
  <si>
    <t>消費者物価指数
(佐賀市）</t>
    <rPh sb="0" eb="3">
      <t>ショウヒシャ</t>
    </rPh>
    <rPh sb="3" eb="5">
      <t>ブッカ</t>
    </rPh>
    <rPh sb="5" eb="7">
      <t>シスウ</t>
    </rPh>
    <rPh sb="9" eb="12">
      <t>サガシ</t>
    </rPh>
    <phoneticPr fontId="3"/>
  </si>
  <si>
    <t>スーパー</t>
    <phoneticPr fontId="3"/>
  </si>
  <si>
    <t>百貨店・</t>
    <rPh sb="0" eb="2">
      <t>ヒャッカテン</t>
    </rPh>
    <phoneticPr fontId="3"/>
  </si>
  <si>
    <t>販 売 額（2）</t>
    <rPh sb="0" eb="5">
      <t>ハンバイガク</t>
    </rPh>
    <phoneticPr fontId="3"/>
  </si>
  <si>
    <t>経済産業省
｢商業動態
統計｣</t>
    <rPh sb="0" eb="2">
      <t>サンギョウ</t>
    </rPh>
    <rPh sb="2" eb="3">
      <t>ツウサンショウ</t>
    </rPh>
    <rPh sb="5" eb="7">
      <t>ショウギョウ</t>
    </rPh>
    <rPh sb="7" eb="9">
      <t>ハンバイ</t>
    </rPh>
    <rPh sb="9" eb="11">
      <t>ドウタイ</t>
    </rPh>
    <rPh sb="12" eb="14">
      <t>トウケイ</t>
    </rPh>
    <phoneticPr fontId="3"/>
  </si>
  <si>
    <t xml:space="preserve"> 　 (2)従業員50人以上、売場面積1500㎡以上の百貨店、スーパーの販売額の合計。</t>
    <phoneticPr fontId="3"/>
  </si>
  <si>
    <t xml:space="preserve">  　(3)二人以上の世帯１世帯の１か月当たり消費支出。</t>
    <rPh sb="6" eb="8">
      <t>フタリ</t>
    </rPh>
    <rPh sb="8" eb="10">
      <t>イジョウ</t>
    </rPh>
    <rPh sb="11" eb="13">
      <t>セタイ</t>
    </rPh>
    <phoneticPr fontId="3"/>
  </si>
  <si>
    <t>　　(4)各年の指数は原指数。各月の指数は季節調整済指数。前年同月比は原指数を比較し、前月比は季節調整済指数を比較したものである。</t>
    <rPh sb="5" eb="7">
      <t>カクネン</t>
    </rPh>
    <rPh sb="8" eb="10">
      <t>シスウ</t>
    </rPh>
    <rPh sb="11" eb="12">
      <t>ゲン</t>
    </rPh>
    <rPh sb="12" eb="14">
      <t>シスウ</t>
    </rPh>
    <rPh sb="15" eb="16">
      <t>カク</t>
    </rPh>
    <rPh sb="16" eb="17">
      <t>ツキ</t>
    </rPh>
    <rPh sb="18" eb="20">
      <t>シスウ</t>
    </rPh>
    <rPh sb="21" eb="23">
      <t>キセツ</t>
    </rPh>
    <rPh sb="26" eb="28">
      <t>シスウ</t>
    </rPh>
    <rPh sb="43" eb="46">
      <t>ゼンゲツヒ</t>
    </rPh>
    <rPh sb="47" eb="49">
      <t>キセツ</t>
    </rPh>
    <rPh sb="49" eb="51">
      <t>チョウセイ</t>
    </rPh>
    <rPh sb="51" eb="52">
      <t>ズ</t>
    </rPh>
    <rPh sb="52" eb="54">
      <t>シスウ</t>
    </rPh>
    <rPh sb="55" eb="57">
      <t>ヒカク</t>
    </rPh>
    <phoneticPr fontId="3"/>
  </si>
  <si>
    <t>(7)負債総額1,000万円以上。</t>
    <phoneticPr fontId="3"/>
  </si>
  <si>
    <t>(5)</t>
    <phoneticPr fontId="3"/>
  </si>
  <si>
    <t>(6）</t>
    <phoneticPr fontId="3"/>
  </si>
  <si>
    <t>企業倒産(7）</t>
    <rPh sb="0" eb="2">
      <t>キギョウ</t>
    </rPh>
    <rPh sb="2" eb="4">
      <t>トウサン</t>
    </rPh>
    <phoneticPr fontId="3"/>
  </si>
  <si>
    <t>貿易(通関）(8)</t>
    <rPh sb="0" eb="2">
      <t>ボウエキ</t>
    </rPh>
    <rPh sb="3" eb="4">
      <t>ツウ</t>
    </rPh>
    <rPh sb="4" eb="5">
      <t>カン</t>
    </rPh>
    <phoneticPr fontId="3"/>
  </si>
  <si>
    <t>国内企業
物価
(9)</t>
    <rPh sb="0" eb="2">
      <t>コクナイ</t>
    </rPh>
    <rPh sb="2" eb="3">
      <t>キ</t>
    </rPh>
    <rPh sb="3" eb="4">
      <t>ギョウ</t>
    </rPh>
    <rPh sb="5" eb="7">
      <t>ブッカ</t>
    </rPh>
    <phoneticPr fontId="3"/>
  </si>
  <si>
    <t xml:space="preserve">  (2)従業員50人以上、売場面積1500㎡以上の百貨店、スーパーの販売額の合計。</t>
    <phoneticPr fontId="3"/>
  </si>
  <si>
    <t xml:space="preserve"> (注）○印は年度値。前月比、前年同月比の( ）は増減差。 pは速報値、ｒは確報値または改定値。</t>
    <rPh sb="2" eb="3">
      <t>チュウ</t>
    </rPh>
    <rPh sb="5" eb="6">
      <t>イン</t>
    </rPh>
    <rPh sb="7" eb="9">
      <t>ネンド</t>
    </rPh>
    <rPh sb="9" eb="10">
      <t>アタイ</t>
    </rPh>
    <rPh sb="11" eb="14">
      <t>ゼンゲツヒ</t>
    </rPh>
    <rPh sb="15" eb="17">
      <t>ゼンネン</t>
    </rPh>
    <rPh sb="17" eb="20">
      <t>ドウゲツヒ</t>
    </rPh>
    <rPh sb="25" eb="27">
      <t>ゾウゲン</t>
    </rPh>
    <rPh sb="27" eb="28">
      <t>サ</t>
    </rPh>
    <rPh sb="32" eb="35">
      <t>ソクホウチ</t>
    </rPh>
    <rPh sb="38" eb="40">
      <t>カクホウ</t>
    </rPh>
    <rPh sb="40" eb="41">
      <t>チ</t>
    </rPh>
    <rPh sb="44" eb="47">
      <t>カイテイチ</t>
    </rPh>
    <phoneticPr fontId="3"/>
  </si>
  <si>
    <t>R2年=100</t>
    <rPh sb="2" eb="3">
      <t>ネン</t>
    </rPh>
    <phoneticPr fontId="3"/>
  </si>
  <si>
    <t>R2=100</t>
    <phoneticPr fontId="3"/>
  </si>
  <si>
    <t>総務省
｢人口推計｣</t>
    <phoneticPr fontId="3"/>
  </si>
  <si>
    <t>内閣府
｢機械受注統
計調査報告｣</t>
    <rPh sb="0" eb="2">
      <t>ナイカク</t>
    </rPh>
    <rPh sb="2" eb="3">
      <t>フ</t>
    </rPh>
    <rPh sb="5" eb="7">
      <t>キカイ</t>
    </rPh>
    <rPh sb="7" eb="9">
      <t>ジュチュウ</t>
    </rPh>
    <rPh sb="9" eb="10">
      <t>トウ</t>
    </rPh>
    <rPh sb="11" eb="12">
      <t>ケイ</t>
    </rPh>
    <rPh sb="12" eb="14">
      <t>チョウサ</t>
    </rPh>
    <rPh sb="14" eb="16">
      <t>ホウコク</t>
    </rPh>
    <phoneticPr fontId="3"/>
  </si>
  <si>
    <t>-</t>
  </si>
  <si>
    <t>消費者
物価
(10)</t>
    <rPh sb="0" eb="3">
      <t>ショウヒシャ</t>
    </rPh>
    <rPh sb="4" eb="6">
      <t>ブッカ</t>
    </rPh>
    <phoneticPr fontId="3"/>
  </si>
  <si>
    <t xml:space="preserve"> （11）</t>
    <phoneticPr fontId="3"/>
  </si>
  <si>
    <t>(11)原則として前年分の確報データがそろった時点で、定例の季節調整替えが行われている。各年の数値は年平均の値。</t>
    <rPh sb="4" eb="6">
      <t>ゲンソク</t>
    </rPh>
    <rPh sb="44" eb="46">
      <t>カクネン</t>
    </rPh>
    <rPh sb="47" eb="49">
      <t>スウチ</t>
    </rPh>
    <rPh sb="50" eb="53">
      <t>ネンヘイキン</t>
    </rPh>
    <rPh sb="54" eb="55">
      <t>アタイ</t>
    </rPh>
    <phoneticPr fontId="3"/>
  </si>
  <si>
    <t>(10)令和3年7月公表分より令和2年を基準とした指数としている。</t>
    <rPh sb="4" eb="6">
      <t>レイワ</t>
    </rPh>
    <rPh sb="7" eb="8">
      <t>ネン</t>
    </rPh>
    <rPh sb="9" eb="10">
      <t>ガツ</t>
    </rPh>
    <rPh sb="10" eb="12">
      <t>コウヒョウ</t>
    </rPh>
    <rPh sb="12" eb="13">
      <t>ブン</t>
    </rPh>
    <rPh sb="15" eb="17">
      <t>レイワ</t>
    </rPh>
    <rPh sb="18" eb="19">
      <t>ネン</t>
    </rPh>
    <rPh sb="20" eb="22">
      <t>キジュン</t>
    </rPh>
    <rPh sb="25" eb="27">
      <t>シスウ</t>
    </rPh>
    <phoneticPr fontId="3"/>
  </si>
  <si>
    <t xml:space="preserve">  (1)令和2年10月以降は、令和2年国勢調査(令和2年10月1日現在）の確報値を基礎とし、以降の動態の数値を加減して算出したもの。</t>
    <rPh sb="12" eb="14">
      <t>イコウ</t>
    </rPh>
    <rPh sb="42" eb="44">
      <t>キソ</t>
    </rPh>
    <phoneticPr fontId="3"/>
  </si>
  <si>
    <t xml:space="preserve">    (1)令和2年10月以降は、令和2年国勢調査を基準として算出したもの。</t>
    <rPh sb="14" eb="16">
      <t>イコウ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キジュン</t>
    </rPh>
    <rPh sb="32" eb="34">
      <t>サンシュツ</t>
    </rPh>
    <phoneticPr fontId="3"/>
  </si>
  <si>
    <t>(8)月額は遡及訂正されることがある。　</t>
    <phoneticPr fontId="3"/>
  </si>
  <si>
    <t>　　　 令和4年1月分公表時から令和2年を基準とした指数としている。</t>
    <rPh sb="4" eb="6">
      <t>レイワ</t>
    </rPh>
    <rPh sb="7" eb="8">
      <t>ネン</t>
    </rPh>
    <rPh sb="9" eb="11">
      <t>ガツブン</t>
    </rPh>
    <rPh sb="11" eb="13">
      <t>コウヒョウ</t>
    </rPh>
    <rPh sb="13" eb="14">
      <t>ジ</t>
    </rPh>
    <rPh sb="16" eb="18">
      <t>レイワ</t>
    </rPh>
    <rPh sb="19" eb="20">
      <t>ネン</t>
    </rPh>
    <rPh sb="21" eb="23">
      <t>キジュン</t>
    </rPh>
    <rPh sb="26" eb="28">
      <t>シスウ</t>
    </rPh>
    <phoneticPr fontId="3"/>
  </si>
  <si>
    <t>　　　 それに伴い、過去の数値も遡及計算されたものを掲載している。</t>
    <rPh sb="7" eb="8">
      <t>トモナ</t>
    </rPh>
    <rPh sb="10" eb="12">
      <t>カコ</t>
    </rPh>
    <rPh sb="13" eb="15">
      <t>スウチ</t>
    </rPh>
    <rPh sb="16" eb="18">
      <t>ソキュウ</t>
    </rPh>
    <rPh sb="18" eb="20">
      <t>ケイサン</t>
    </rPh>
    <rPh sb="26" eb="28">
      <t>ケイサイ</t>
    </rPh>
    <phoneticPr fontId="3"/>
  </si>
  <si>
    <t xml:space="preserve">     令和4年1月分公表時から、令和2年を基準とした指数としている。</t>
    <rPh sb="11" eb="12">
      <t>ブン</t>
    </rPh>
    <rPh sb="14" eb="15">
      <t>ジ</t>
    </rPh>
    <rPh sb="18" eb="20">
      <t>レイワ</t>
    </rPh>
    <rPh sb="21" eb="22">
      <t>ネン</t>
    </rPh>
    <rPh sb="23" eb="25">
      <t>キジュン</t>
    </rPh>
    <rPh sb="28" eb="30">
      <t>シスウ</t>
    </rPh>
    <phoneticPr fontId="3"/>
  </si>
  <si>
    <t xml:space="preserve">     それに伴い、過去の数値も遡及計算されたものを掲載している。</t>
    <rPh sb="8" eb="9">
      <t>トモナ</t>
    </rPh>
    <rPh sb="11" eb="13">
      <t>カコ</t>
    </rPh>
    <rPh sb="14" eb="16">
      <t>スウチ</t>
    </rPh>
    <rPh sb="17" eb="19">
      <t>ソキュウ</t>
    </rPh>
    <rPh sb="19" eb="21">
      <t>ケイサン</t>
    </rPh>
    <rPh sb="27" eb="29">
      <t>ケイサイ</t>
    </rPh>
    <phoneticPr fontId="3"/>
  </si>
  <si>
    <t xml:space="preserve">         2</t>
  </si>
  <si>
    <t xml:space="preserve">  (5)事業所規模30人以上｡</t>
    <phoneticPr fontId="3"/>
  </si>
  <si>
    <t>(8)令和3年7月公表分より令和2年を基準とした指数としている。</t>
    <rPh sb="3" eb="5">
      <t>レイワ</t>
    </rPh>
    <rPh sb="6" eb="7">
      <t>ネン</t>
    </rPh>
    <rPh sb="8" eb="9">
      <t>ガツ</t>
    </rPh>
    <rPh sb="9" eb="11">
      <t>コウヒョウ</t>
    </rPh>
    <rPh sb="11" eb="12">
      <t>ブン</t>
    </rPh>
    <rPh sb="14" eb="16">
      <t>レイワ</t>
    </rPh>
    <rPh sb="17" eb="18">
      <t>ネン</t>
    </rPh>
    <rPh sb="19" eb="21">
      <t>キジュン</t>
    </rPh>
    <rPh sb="24" eb="26">
      <t>シスウ</t>
    </rPh>
    <phoneticPr fontId="3"/>
  </si>
  <si>
    <t>(8)</t>
    <phoneticPr fontId="3"/>
  </si>
  <si>
    <t>企業倒産(7)</t>
    <rPh sb="0" eb="2">
      <t>キギョウ</t>
    </rPh>
    <rPh sb="2" eb="4">
      <t>トウサン</t>
    </rPh>
    <phoneticPr fontId="3"/>
  </si>
  <si>
    <t>日 本 銀 行 券　(9)</t>
    <rPh sb="0" eb="3">
      <t>ニホン</t>
    </rPh>
    <rPh sb="4" eb="7">
      <t>ギンコウ</t>
    </rPh>
    <rPh sb="8" eb="9">
      <t>ケン</t>
    </rPh>
    <phoneticPr fontId="3"/>
  </si>
  <si>
    <t>(9)平成27年７月掲載分から、日本銀行佐賀事務所「佐賀県内銀行受払高時系列データ」による。</t>
    <rPh sb="3" eb="5">
      <t>ヘイセイ</t>
    </rPh>
    <rPh sb="7" eb="8">
      <t>ネン</t>
    </rPh>
    <rPh sb="9" eb="10">
      <t>ガツ</t>
    </rPh>
    <rPh sb="10" eb="12">
      <t>ケイサイ</t>
    </rPh>
    <rPh sb="12" eb="13">
      <t>ブン</t>
    </rPh>
    <rPh sb="16" eb="18">
      <t>ニホン</t>
    </rPh>
    <rPh sb="18" eb="20">
      <t>ギンコウ</t>
    </rPh>
    <rPh sb="20" eb="22">
      <t>サガ</t>
    </rPh>
    <rPh sb="22" eb="24">
      <t>ジム</t>
    </rPh>
    <rPh sb="24" eb="25">
      <t>ショ</t>
    </rPh>
    <rPh sb="26" eb="29">
      <t>サガケン</t>
    </rPh>
    <rPh sb="29" eb="30">
      <t>ナイ</t>
    </rPh>
    <rPh sb="30" eb="32">
      <t>ギンコウ</t>
    </rPh>
    <rPh sb="32" eb="34">
      <t>ウケハライ</t>
    </rPh>
    <rPh sb="34" eb="35">
      <t>タカ</t>
    </rPh>
    <rPh sb="35" eb="38">
      <t>ジケイレツ</t>
    </rPh>
    <phoneticPr fontId="3"/>
  </si>
  <si>
    <t>(9)令和4年5月公表分より令和2年基準指数を適用。それに伴い、過去の数値も遡及計算されたものを掲載している。</t>
    <rPh sb="3" eb="5">
      <t>レイワ</t>
    </rPh>
    <rPh sb="6" eb="7">
      <t>ネン</t>
    </rPh>
    <rPh sb="8" eb="9">
      <t>ガツ</t>
    </rPh>
    <rPh sb="9" eb="11">
      <t>コウヒョウ</t>
    </rPh>
    <rPh sb="11" eb="12">
      <t>ブン</t>
    </rPh>
    <rPh sb="14" eb="16">
      <t>レイワ</t>
    </rPh>
    <rPh sb="17" eb="18">
      <t>ネン</t>
    </rPh>
    <rPh sb="23" eb="25">
      <t>テキヨウ</t>
    </rPh>
    <rPh sb="29" eb="30">
      <t>トモナ</t>
    </rPh>
    <rPh sb="32" eb="34">
      <t>カコ</t>
    </rPh>
    <rPh sb="35" eb="37">
      <t>スウチ</t>
    </rPh>
    <rPh sb="38" eb="40">
      <t>ソキュウ</t>
    </rPh>
    <rPh sb="40" eb="42">
      <t>ケイサン</t>
    </rPh>
    <rPh sb="48" eb="50">
      <t>ケイサイ</t>
    </rPh>
    <phoneticPr fontId="3"/>
  </si>
  <si>
    <t xml:space="preserve">  　(5)厚生労働省が公表する平成29年1月分の確報から、事業規模別の区分が「30人以上」から「5人以上」に変更になったことを受けて</t>
    <rPh sb="6" eb="8">
      <t>コウセイ</t>
    </rPh>
    <rPh sb="8" eb="11">
      <t>ロウドウショウ</t>
    </rPh>
    <rPh sb="12" eb="14">
      <t>コウヒョウ</t>
    </rPh>
    <rPh sb="16" eb="18">
      <t>ヘイセイ</t>
    </rPh>
    <rPh sb="20" eb="21">
      <t>ネン</t>
    </rPh>
    <rPh sb="22" eb="24">
      <t>ガツブン</t>
    </rPh>
    <rPh sb="25" eb="27">
      <t>カクホウ</t>
    </rPh>
    <rPh sb="30" eb="32">
      <t>ジギョウ</t>
    </rPh>
    <rPh sb="32" eb="34">
      <t>キボ</t>
    </rPh>
    <rPh sb="34" eb="35">
      <t>ベツ</t>
    </rPh>
    <rPh sb="36" eb="38">
      <t>クブン</t>
    </rPh>
    <rPh sb="42" eb="43">
      <t>ニン</t>
    </rPh>
    <rPh sb="43" eb="45">
      <t>イジョウ</t>
    </rPh>
    <rPh sb="50" eb="51">
      <t>ニン</t>
    </rPh>
    <rPh sb="51" eb="53">
      <t>イジョウ</t>
    </rPh>
    <rPh sb="55" eb="57">
      <t>ヘンコウ</t>
    </rPh>
    <rPh sb="64" eb="65">
      <t>ウ</t>
    </rPh>
    <phoneticPr fontId="3"/>
  </si>
  <si>
    <t>手　形
交換高
(10)</t>
    <rPh sb="0" eb="1">
      <t>テ</t>
    </rPh>
    <rPh sb="2" eb="3">
      <t>ケイ</t>
    </rPh>
    <rPh sb="4" eb="6">
      <t>コウカン</t>
    </rPh>
    <rPh sb="6" eb="7">
      <t>ダカ</t>
    </rPh>
    <phoneticPr fontId="3"/>
  </si>
  <si>
    <t>県 内 銀 行  (11)</t>
    <rPh sb="0" eb="3">
      <t>ケンナイ</t>
    </rPh>
    <rPh sb="4" eb="7">
      <t>ギンコウ</t>
    </rPh>
    <phoneticPr fontId="3"/>
  </si>
  <si>
    <t>(10)手形交換高は、電子交換への移行に伴い手形交換所が廃止されたため、令和4年11月2日までの集計である。</t>
    <phoneticPr fontId="3"/>
  </si>
  <si>
    <t>令和 5年 1月</t>
  </si>
  <si>
    <t xml:space="preserve">     4</t>
  </si>
  <si>
    <t xml:space="preserve">     4</t>
    <phoneticPr fontId="3"/>
  </si>
  <si>
    <t>手  形   交換高
（12）</t>
    <rPh sb="0" eb="4">
      <t>テガタ</t>
    </rPh>
    <rPh sb="7" eb="9">
      <t>コウカン</t>
    </rPh>
    <rPh sb="9" eb="10">
      <t>ダカ</t>
    </rPh>
    <phoneticPr fontId="3"/>
  </si>
  <si>
    <t>佐賀県銀行
協会
全国銀行協会</t>
    <rPh sb="0" eb="2">
      <t>サガ</t>
    </rPh>
    <rPh sb="2" eb="3">
      <t>ケン</t>
    </rPh>
    <rPh sb="3" eb="5">
      <t>ギンコウ</t>
    </rPh>
    <rPh sb="6" eb="8">
      <t>キョウカイ</t>
    </rPh>
    <rPh sb="9" eb="15">
      <t>ゼンコクギンコウキョウカイ</t>
    </rPh>
    <phoneticPr fontId="3"/>
  </si>
  <si>
    <t>(12)手形交換高は、電子交換への移行に伴い手形交換所が廃止されたため、令和4年11月の数値は、手形交換所分（11月2日まで）と</t>
    <rPh sb="4" eb="9">
      <t>テガタコウカンダカ</t>
    </rPh>
    <rPh sb="11" eb="15">
      <t>デンシコウカン</t>
    </rPh>
    <rPh sb="17" eb="19">
      <t>イコウ</t>
    </rPh>
    <rPh sb="20" eb="21">
      <t>トモナ</t>
    </rPh>
    <rPh sb="22" eb="27">
      <t>テガタコウカンジョ</t>
    </rPh>
    <rPh sb="28" eb="30">
      <t>ハイシ</t>
    </rPh>
    <rPh sb="44" eb="46">
      <t>スウチ</t>
    </rPh>
    <rPh sb="53" eb="54">
      <t>ブン</t>
    </rPh>
    <rPh sb="57" eb="58">
      <t>ガツ</t>
    </rPh>
    <rPh sb="59" eb="60">
      <t>ニチ</t>
    </rPh>
    <phoneticPr fontId="3"/>
  </si>
  <si>
    <t xml:space="preserve">    手形・小切手等、②交換取立に付されず、取立金融機関が支払金融機関の店頭で呈示していた手形・小切手等、③支払金融機関が遠隔地に</t>
    <rPh sb="15" eb="17">
      <t>トリタテ</t>
    </rPh>
    <phoneticPr fontId="3"/>
  </si>
  <si>
    <t xml:space="preserve">    電子交換所分（11月4日以降）の単純合計。令和4年12月以降の数値は電子交換所分。令和4年の数値は手形交換所分と電子交換所分の単純合計。</t>
    <rPh sb="9" eb="10">
      <t>ブン</t>
    </rPh>
    <phoneticPr fontId="3"/>
  </si>
  <si>
    <t xml:space="preserve">    なお、電子交換所移行後の統計には、一般的には次の内容も対象に含まれる。①法務大臣指定を受けていない手形交換所で交換されていた</t>
    <rPh sb="23" eb="24">
      <t>テキ</t>
    </rPh>
    <phoneticPr fontId="3"/>
  </si>
  <si>
    <t>日本銀行
｢企業物価
指数｣</t>
    <rPh sb="0" eb="2">
      <t>ニホン</t>
    </rPh>
    <rPh sb="2" eb="4">
      <t>ギンコウ</t>
    </rPh>
    <rPh sb="6" eb="8">
      <t>キギョウ</t>
    </rPh>
    <rPh sb="8" eb="10">
      <t>ブッカ</t>
    </rPh>
    <rPh sb="11" eb="13">
      <t>シスウ</t>
    </rPh>
    <phoneticPr fontId="3"/>
  </si>
  <si>
    <t>(11)国内銀行銀行勘定（ゆうちょ銀行等を除く）。</t>
    <rPh sb="4" eb="12">
      <t>コクナイギンコウギンコウカンジョウ</t>
    </rPh>
    <rPh sb="17" eb="20">
      <t>ギンコウトウ</t>
    </rPh>
    <rPh sb="21" eb="22">
      <t>ノゾ</t>
    </rPh>
    <phoneticPr fontId="3"/>
  </si>
  <si>
    <t>佐賀県
銀行協会</t>
    <rPh sb="0" eb="2">
      <t>サガ</t>
    </rPh>
    <rPh sb="2" eb="3">
      <t>ケン</t>
    </rPh>
    <rPh sb="4" eb="6">
      <t>ギンコウ</t>
    </rPh>
    <rPh sb="6" eb="8">
      <t>キョウカイ</t>
    </rPh>
    <phoneticPr fontId="3"/>
  </si>
  <si>
    <t>日本銀行福岡支店</t>
    <rPh sb="0" eb="8">
      <t>ニホンギンコウフクオカシテン</t>
    </rPh>
    <phoneticPr fontId="3"/>
  </si>
  <si>
    <t>財務省
「外貨準備等の状況」</t>
    <rPh sb="0" eb="2">
      <t>ザイムショウ</t>
    </rPh>
    <phoneticPr fontId="3"/>
  </si>
  <si>
    <r>
      <rPr>
        <sz val="7.5"/>
        <rFont val="ＭＳ 明朝"/>
        <family val="1"/>
        <charset val="128"/>
      </rPr>
      <t>日本銀行</t>
    </r>
    <r>
      <rPr>
        <sz val="6"/>
        <rFont val="ＭＳ 明朝"/>
        <family val="1"/>
        <charset val="128"/>
      </rPr>
      <t xml:space="preserve">
｢主要時系列統計データ表｣</t>
    </r>
    <rPh sb="0" eb="2">
      <t>ニホン</t>
    </rPh>
    <rPh sb="2" eb="4">
      <t>ギンコウ</t>
    </rPh>
    <rPh sb="6" eb="8">
      <t>シュヨウ</t>
    </rPh>
    <rPh sb="8" eb="11">
      <t>ジケイレツ</t>
    </rPh>
    <rPh sb="11" eb="13">
      <t>トウケイ</t>
    </rPh>
    <rPh sb="16" eb="17">
      <t>ヒョウ</t>
    </rPh>
    <phoneticPr fontId="3"/>
  </si>
  <si>
    <r>
      <t xml:space="preserve">日本銀行
</t>
    </r>
    <r>
      <rPr>
        <sz val="6"/>
        <rFont val="ＭＳ 明朝"/>
        <family val="1"/>
        <charset val="128"/>
      </rPr>
      <t>「民間金融機関の資産・負債」</t>
    </r>
    <phoneticPr fontId="3"/>
  </si>
  <si>
    <t>　　佐賀県銀行協会の公表終了に伴い、令和５年３月掲載分から日本銀行福岡支店「預金貸出金残高統計/国内銀行」による。</t>
    <rPh sb="2" eb="9">
      <t>サガケンギンコウキョウカイ</t>
    </rPh>
    <rPh sb="10" eb="14">
      <t>コウヒョウシュウリョウ</t>
    </rPh>
    <rPh sb="15" eb="16">
      <t>トモナ</t>
    </rPh>
    <rPh sb="18" eb="20">
      <t>レイワ</t>
    </rPh>
    <rPh sb="21" eb="22">
      <t>ネン</t>
    </rPh>
    <rPh sb="23" eb="24">
      <t>ガツ</t>
    </rPh>
    <rPh sb="24" eb="27">
      <t>ケイサイブン</t>
    </rPh>
    <rPh sb="29" eb="35">
      <t>ニホンギンコウフクオカ</t>
    </rPh>
    <rPh sb="35" eb="37">
      <t>シテン</t>
    </rPh>
    <rPh sb="38" eb="47">
      <t>ヨキンカシダシキンザンダカトウケイ</t>
    </rPh>
    <rPh sb="48" eb="52">
      <t>コクナイギンコウ</t>
    </rPh>
    <phoneticPr fontId="3"/>
  </si>
  <si>
    <t>　　なお、過去の数値も遡及修正している。</t>
    <rPh sb="5" eb="7">
      <t>カコ</t>
    </rPh>
    <rPh sb="8" eb="10">
      <t>スウチ</t>
    </rPh>
    <rPh sb="11" eb="15">
      <t>ソキュウシュウセイ</t>
    </rPh>
    <phoneticPr fontId="3"/>
  </si>
  <si>
    <t>令和 6年 1月</t>
  </si>
  <si>
    <t>…</t>
    <phoneticPr fontId="3"/>
  </si>
  <si>
    <t>令和 3年</t>
  </si>
  <si>
    <t>令和 3年</t>
    <rPh sb="0" eb="1">
      <t>レイ</t>
    </rPh>
    <rPh sb="1" eb="2">
      <t>ワ</t>
    </rPh>
    <rPh sb="4" eb="5">
      <t>ネン</t>
    </rPh>
    <phoneticPr fontId="3"/>
  </si>
  <si>
    <t xml:space="preserve">     5</t>
  </si>
  <si>
    <t xml:space="preserve">     5</t>
    <phoneticPr fontId="3"/>
  </si>
  <si>
    <t>令和 3年</t>
    <phoneticPr fontId="3"/>
  </si>
  <si>
    <t xml:space="preserve">     4</t>
    <phoneticPr fontId="3"/>
  </si>
  <si>
    <t xml:space="preserve">     5</t>
    <phoneticPr fontId="3"/>
  </si>
  <si>
    <t>令和 4年 8月</t>
  </si>
  <si>
    <t>令和 4年 8月</t>
    <phoneticPr fontId="3"/>
  </si>
  <si>
    <t xml:space="preserve">         3</t>
    <phoneticPr fontId="3"/>
  </si>
  <si>
    <t>p12 397</t>
    <phoneticPr fontId="3"/>
  </si>
  <si>
    <t>r105.0</t>
    <phoneticPr fontId="3"/>
  </si>
  <si>
    <t>r103.9</t>
    <phoneticPr fontId="3"/>
  </si>
  <si>
    <t>r101.1</t>
    <phoneticPr fontId="3"/>
  </si>
  <si>
    <t>r104.9</t>
    <phoneticPr fontId="3"/>
  </si>
  <si>
    <t>r105.2</t>
    <phoneticPr fontId="3"/>
  </si>
  <si>
    <t>r104.1</t>
    <phoneticPr fontId="3"/>
  </si>
  <si>
    <t>r103.5</t>
    <phoneticPr fontId="3"/>
  </si>
  <si>
    <t>r103.2</t>
    <phoneticPr fontId="3"/>
  </si>
  <si>
    <t>r103.8</t>
    <phoneticPr fontId="3"/>
  </si>
  <si>
    <t>r1 008 738</t>
    <phoneticPr fontId="3"/>
  </si>
  <si>
    <t>r65 500</t>
    <phoneticPr fontId="3"/>
  </si>
  <si>
    <t>r76 540</t>
    <phoneticPr fontId="3"/>
  </si>
  <si>
    <t>r88 230</t>
    <phoneticPr fontId="3"/>
  </si>
  <si>
    <t>r82 909</t>
    <phoneticPr fontId="3"/>
  </si>
  <si>
    <t>r72 917</t>
    <phoneticPr fontId="3"/>
  </si>
  <si>
    <t>r87 409</t>
    <phoneticPr fontId="3"/>
  </si>
  <si>
    <t>r87 242</t>
    <phoneticPr fontId="3"/>
  </si>
  <si>
    <t>r91 987</t>
    <phoneticPr fontId="3"/>
  </si>
  <si>
    <t>r91 451</t>
    <phoneticPr fontId="3"/>
  </si>
  <si>
    <t>r88 180</t>
    <phoneticPr fontId="3"/>
  </si>
  <si>
    <t>r96 429</t>
    <phoneticPr fontId="3"/>
  </si>
  <si>
    <t>r1 101 956</t>
    <phoneticPr fontId="3"/>
  </si>
  <si>
    <t>r100 781</t>
    <phoneticPr fontId="3"/>
  </si>
  <si>
    <t>r79 944</t>
    <phoneticPr fontId="3"/>
  </si>
  <si>
    <t>r85 829</t>
    <phoneticPr fontId="3"/>
  </si>
  <si>
    <t>r95 739</t>
    <phoneticPr fontId="3"/>
  </si>
  <si>
    <t>r87 207</t>
    <phoneticPr fontId="3"/>
  </si>
  <si>
    <t>r86 739</t>
    <phoneticPr fontId="3"/>
  </si>
  <si>
    <t>r87 043</t>
    <phoneticPr fontId="3"/>
  </si>
  <si>
    <t>r87 855</t>
    <phoneticPr fontId="3"/>
  </si>
  <si>
    <t>r89 345</t>
    <phoneticPr fontId="3"/>
  </si>
  <si>
    <t>r91 382</t>
    <phoneticPr fontId="3"/>
  </si>
  <si>
    <t>r98 133</t>
    <phoneticPr fontId="3"/>
  </si>
  <si>
    <t>r96 063</t>
    <phoneticPr fontId="3"/>
  </si>
  <si>
    <t>r95 840</t>
    <phoneticPr fontId="3"/>
  </si>
  <si>
    <t>r90 993</t>
    <phoneticPr fontId="3"/>
  </si>
  <si>
    <t>p86 270</t>
    <phoneticPr fontId="3"/>
  </si>
  <si>
    <t>p120.3</t>
    <phoneticPr fontId="3"/>
  </si>
  <si>
    <t>r124 310</t>
    <phoneticPr fontId="3"/>
  </si>
  <si>
    <t>r124 099</t>
    <phoneticPr fontId="3"/>
  </si>
  <si>
    <t>　 は差（ポイント）を表す。年度分は原数値。</t>
    <phoneticPr fontId="3"/>
  </si>
  <si>
    <t>　　　 実施した参考値を作成し、この参考値と令和６年の値を比較することによりベンチマーク更新の影響を取り除いて算出している</t>
  </si>
  <si>
    <t>　　　 ため、指数から算出した場合と一致しない。</t>
  </si>
  <si>
    <t>　　　 なお、令和６年１月のベンチマーク更新に伴い、賃金指数の令和６年の前年同月比については、令和５年にベンチマーク更新を</t>
    <phoneticPr fontId="3"/>
  </si>
  <si>
    <t>　　 なお、令和６年１月のベンチマーク更新に伴い、賃金指数の令和６年の前年同月比については、令和５年にベンチマーク更新を</t>
    <phoneticPr fontId="3"/>
  </si>
  <si>
    <t>　　 実施した参考値を作成し、この参考値と令和６年の値を比較することによりベンチマーク更新の影響を取り除いて算出している</t>
    <phoneticPr fontId="3"/>
  </si>
  <si>
    <t>　　 ため、指数から算出した場合と一致しない。</t>
    <phoneticPr fontId="3"/>
  </si>
  <si>
    <t>r1.36</t>
    <phoneticPr fontId="3"/>
  </si>
  <si>
    <t>r1.41</t>
    <phoneticPr fontId="3"/>
  </si>
  <si>
    <t>r1.40</t>
    <phoneticPr fontId="3"/>
  </si>
  <si>
    <t>r1.38</t>
    <phoneticPr fontId="3"/>
  </si>
  <si>
    <t>r1.37</t>
    <phoneticPr fontId="3"/>
  </si>
  <si>
    <t>r1.34</t>
    <phoneticPr fontId="3"/>
  </si>
  <si>
    <t>r1.33</t>
    <phoneticPr fontId="3"/>
  </si>
  <si>
    <t>r1.35</t>
    <phoneticPr fontId="3"/>
  </si>
  <si>
    <t>r1.32</t>
    <phoneticPr fontId="3"/>
  </si>
  <si>
    <t>r1.31</t>
    <phoneticPr fontId="3"/>
  </si>
  <si>
    <t>r1.30</t>
    <phoneticPr fontId="3"/>
  </si>
  <si>
    <t>r1.29</t>
    <phoneticPr fontId="3"/>
  </si>
  <si>
    <t>r1.27</t>
    <phoneticPr fontId="3"/>
  </si>
  <si>
    <t>皆増</t>
    <rPh sb="0" eb="1">
      <t>ミナ</t>
    </rPh>
    <rPh sb="1" eb="2">
      <t>ゾウ</t>
    </rPh>
    <phoneticPr fontId="3"/>
  </si>
  <si>
    <t>…</t>
    <phoneticPr fontId="3"/>
  </si>
  <si>
    <t>r104.4</t>
    <phoneticPr fontId="3"/>
  </si>
  <si>
    <t>H27年=100</t>
    <rPh sb="3" eb="4">
      <t>ネン</t>
    </rPh>
    <phoneticPr fontId="3"/>
  </si>
  <si>
    <t xml:space="preserve">    存在するため取立金融機関が郵送により取立を行っていた手形・小切手等、④個別金融機関内で取立・支払を行う手形・小切手等</t>
    <phoneticPr fontId="3"/>
  </si>
  <si>
    <t>(6)新規学卒者を除きパートを含む。年初めに季節調整計算が行われ、令和5年12月までは、改定値となっている。</t>
    <rPh sb="3" eb="5">
      <t>シンキ</t>
    </rPh>
    <rPh sb="5" eb="8">
      <t>ガクソツシャ</t>
    </rPh>
    <rPh sb="9" eb="10">
      <t>ノゾ</t>
    </rPh>
    <rPh sb="18" eb="19">
      <t>ネン</t>
    </rPh>
    <rPh sb="19" eb="20">
      <t>ハジ</t>
    </rPh>
    <rPh sb="22" eb="24">
      <t>キセツ</t>
    </rPh>
    <rPh sb="24" eb="26">
      <t>チョウセイ</t>
    </rPh>
    <rPh sb="26" eb="28">
      <t>ケイサン</t>
    </rPh>
    <rPh sb="29" eb="30">
      <t>オコナ</t>
    </rPh>
    <rPh sb="33" eb="35">
      <t>レイワ</t>
    </rPh>
    <phoneticPr fontId="3"/>
  </si>
  <si>
    <t>(6)新規学卒者を除きパートを含む。年初めに季節調整計算が行われ、令和5年12月までは改定値となっている。前月比及び前年同月比</t>
    <rPh sb="3" eb="5">
      <t>シンキ</t>
    </rPh>
    <rPh sb="5" eb="8">
      <t>ガクソツシャ</t>
    </rPh>
    <rPh sb="9" eb="10">
      <t>ノゾ</t>
    </rPh>
    <rPh sb="15" eb="16">
      <t>フク</t>
    </rPh>
    <rPh sb="18" eb="19">
      <t>ネン</t>
    </rPh>
    <rPh sb="19" eb="20">
      <t>ハジ</t>
    </rPh>
    <rPh sb="22" eb="24">
      <t>キセツ</t>
    </rPh>
    <rPh sb="24" eb="26">
      <t>チョウセイ</t>
    </rPh>
    <rPh sb="26" eb="28">
      <t>ケイサン</t>
    </rPh>
    <rPh sb="29" eb="30">
      <t>オコナ</t>
    </rPh>
    <rPh sb="33" eb="35">
      <t>レイワ</t>
    </rPh>
    <rPh sb="36" eb="37">
      <t>ネン</t>
    </rPh>
    <rPh sb="37" eb="38">
      <t>ヘイネン</t>
    </rPh>
    <rPh sb="39" eb="40">
      <t>ガツ</t>
    </rPh>
    <rPh sb="43" eb="46">
      <t>カイテイチ</t>
    </rPh>
    <rPh sb="56" eb="57">
      <t>オヨ</t>
    </rPh>
    <rPh sb="58" eb="60">
      <t>ゼンネン</t>
    </rPh>
    <rPh sb="60" eb="63">
      <t>ドウゲツヒ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</si>
</sst>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#\ ##0"/>
    <numFmt numFmtId="177" formatCode="0.0"/>
    <numFmt numFmtId="178" formatCode="0.0;&quot;△ &quot;0.0"/>
    <numFmt numFmtId="179" formatCode="#\ ###\ ###"/>
    <numFmt numFmtId="180" formatCode="&quot;○&quot;\ 0.00"/>
    <numFmt numFmtId="181" formatCode="#\ ##0.0"/>
    <numFmt numFmtId="182" formatCode="\(0.00\);&quot;(△&quot;0.00\)"/>
    <numFmt numFmtId="183" formatCode="&quot;&quot;\ #\ ##0"/>
    <numFmt numFmtId="184" formatCode="\(0\);&quot;(△&quot;#\ ##0\)"/>
    <numFmt numFmtId="185" formatCode="0.0;[Red]0.0"/>
    <numFmt numFmtId="186" formatCode="_(* #,##0_);_(* \(#,##0\);_(* &quot;-&quot;_);_(@_)"/>
    <numFmt numFmtId="187" formatCode="_(&quot;$&quot;* #,##0.00_);_(&quot;$&quot;* \(#,##0.00\);_(&quot;$&quot;* &quot;-&quot;??_);_(@_)"/>
    <numFmt numFmtId="188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9" formatCode="#,##0;\-#,##0;&quot;-&quot;"/>
    <numFmt numFmtId="190" formatCode="&quot;○ &quot;###\ ###"/>
    <numFmt numFmtId="191" formatCode="&quot;○&quot;###\ ###"/>
    <numFmt numFmtId="192" formatCode="&quot;○&quot;#\ ###\ ###"/>
    <numFmt numFmtId="193" formatCode="&quot;r&quot;##\ ##0"/>
    <numFmt numFmtId="194" formatCode="&quot;p&quot;##\ ##0"/>
    <numFmt numFmtId="195" formatCode="&quot;p&quot;###0.0"/>
    <numFmt numFmtId="196" formatCode="###.0"/>
    <numFmt numFmtId="197" formatCode="#\ ###\ ##0"/>
    <numFmt numFmtId="198" formatCode="#\ ##0.0;&quot;△ &quot;#\ 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vertAlign val="subscript"/>
      <sz val="9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ＭＳ ・団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4"/>
      <name val="ＭＳ ・団"/>
      <family val="1"/>
      <charset val="128"/>
    </font>
    <font>
      <sz val="11"/>
      <name val="ＭＳ ゴシック"/>
      <family val="3"/>
      <charset val="128"/>
    </font>
    <font>
      <sz val="9"/>
      <name val="MS Shell Dlg 2"/>
      <family val="2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189" fontId="15" fillId="0" borderId="0" applyFill="0" applyBorder="0" applyAlignment="0"/>
    <xf numFmtId="0" fontId="17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6" fillId="0" borderId="0"/>
    <xf numFmtId="4" fontId="17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>
      <alignment horizontal="center"/>
    </xf>
    <xf numFmtId="4" fontId="22" fillId="0" borderId="0" applyFont="0" applyFill="0" applyBorder="0" applyAlignment="0" applyProtection="0"/>
    <xf numFmtId="186" fontId="16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26" fillId="0" borderId="0">
      <alignment vertical="center"/>
    </xf>
    <xf numFmtId="0" fontId="14" fillId="0" borderId="0"/>
    <xf numFmtId="0" fontId="2" fillId="0" borderId="0"/>
    <xf numFmtId="0" fontId="23" fillId="0" borderId="0"/>
  </cellStyleXfs>
  <cellXfs count="182">
    <xf numFmtId="0" fontId="0" fillId="0" borderId="0" xfId="0"/>
    <xf numFmtId="0" fontId="13" fillId="0" borderId="0" xfId="18" applyFont="1" applyFill="1"/>
    <xf numFmtId="0" fontId="4" fillId="0" borderId="0" xfId="18" applyFont="1" applyFill="1"/>
    <xf numFmtId="0" fontId="6" fillId="0" borderId="3" xfId="18" quotePrefix="1" applyFont="1" applyFill="1" applyBorder="1" applyAlignment="1">
      <alignment horizontal="center"/>
    </xf>
    <xf numFmtId="0" fontId="6" fillId="0" borderId="4" xfId="18" applyFont="1" applyFill="1" applyBorder="1" applyAlignment="1">
      <alignment horizontal="center"/>
    </xf>
    <xf numFmtId="0" fontId="6" fillId="0" borderId="0" xfId="18" applyFont="1" applyFill="1"/>
    <xf numFmtId="0" fontId="6" fillId="0" borderId="5" xfId="18" applyFont="1" applyFill="1" applyBorder="1"/>
    <xf numFmtId="0" fontId="8" fillId="0" borderId="0" xfId="18" quotePrefix="1" applyFont="1" applyFill="1" applyAlignment="1">
      <alignment horizontal="left"/>
    </xf>
    <xf numFmtId="0" fontId="8" fillId="0" borderId="0" xfId="18" applyFont="1" applyFill="1"/>
    <xf numFmtId="0" fontId="6" fillId="0" borderId="5" xfId="18" quotePrefix="1" applyFont="1" applyFill="1" applyBorder="1" applyAlignment="1">
      <alignment horizontal="center"/>
    </xf>
    <xf numFmtId="176" fontId="6" fillId="0" borderId="0" xfId="18" applyNumberFormat="1" applyFont="1" applyFill="1" applyAlignment="1">
      <alignment horizontal="right"/>
    </xf>
    <xf numFmtId="0" fontId="6" fillId="0" borderId="6" xfId="18" applyFont="1" applyFill="1" applyBorder="1" applyAlignment="1">
      <alignment horizontal="center"/>
    </xf>
    <xf numFmtId="0" fontId="6" fillId="0" borderId="6" xfId="18" quotePrefix="1" applyFont="1" applyFill="1" applyBorder="1" applyAlignment="1">
      <alignment horizontal="center"/>
    </xf>
    <xf numFmtId="0" fontId="6" fillId="0" borderId="7" xfId="18" quotePrefix="1" applyFont="1" applyFill="1" applyBorder="1" applyAlignment="1">
      <alignment horizontal="center"/>
    </xf>
    <xf numFmtId="177" fontId="6" fillId="0" borderId="0" xfId="18" applyNumberFormat="1" applyFont="1" applyFill="1" applyAlignment="1">
      <alignment horizontal="right"/>
    </xf>
    <xf numFmtId="0" fontId="2" fillId="0" borderId="0" xfId="18" applyFont="1" applyFill="1"/>
    <xf numFmtId="0" fontId="2" fillId="0" borderId="8" xfId="18" applyFont="1" applyFill="1" applyBorder="1"/>
    <xf numFmtId="0" fontId="9" fillId="0" borderId="0" xfId="18" applyFont="1" applyFill="1"/>
    <xf numFmtId="0" fontId="12" fillId="0" borderId="9" xfId="18" quotePrefix="1" applyFont="1" applyFill="1" applyBorder="1" applyAlignment="1">
      <alignment horizontal="distributed" vertical="center" wrapText="1" justifyLastLine="1" shrinkToFit="1"/>
    </xf>
    <xf numFmtId="0" fontId="12" fillId="0" borderId="9" xfId="18" applyFont="1" applyFill="1" applyBorder="1" applyAlignment="1">
      <alignment horizontal="distributed" vertical="center" wrapText="1" justifyLastLine="1"/>
    </xf>
    <xf numFmtId="0" fontId="12" fillId="0" borderId="2" xfId="18" applyFont="1" applyFill="1" applyBorder="1" applyAlignment="1">
      <alignment horizontal="distributed" vertical="center" wrapText="1" justifyLastLine="1"/>
    </xf>
    <xf numFmtId="0" fontId="8" fillId="0" borderId="0" xfId="18" applyFont="1" applyFill="1" applyAlignment="1">
      <alignment horizontal="left"/>
    </xf>
    <xf numFmtId="180" fontId="6" fillId="0" borderId="0" xfId="18" applyNumberFormat="1" applyFont="1" applyFill="1" applyAlignment="1">
      <alignment horizontal="right"/>
    </xf>
    <xf numFmtId="0" fontId="6" fillId="0" borderId="9" xfId="18" applyFont="1" applyFill="1" applyBorder="1" applyAlignment="1">
      <alignment horizontal="right" shrinkToFit="1"/>
    </xf>
    <xf numFmtId="0" fontId="6" fillId="0" borderId="10" xfId="18" applyFont="1" applyFill="1" applyBorder="1" applyAlignment="1">
      <alignment horizontal="right" shrinkToFit="1"/>
    </xf>
    <xf numFmtId="0" fontId="12" fillId="0" borderId="9" xfId="18" quotePrefix="1" applyFont="1" applyFill="1" applyBorder="1" applyAlignment="1">
      <alignment horizontal="distributed" vertical="center" wrapText="1" justifyLastLine="1"/>
    </xf>
    <xf numFmtId="183" fontId="6" fillId="0" borderId="0" xfId="18" applyNumberFormat="1" applyFont="1" applyFill="1" applyAlignment="1">
      <alignment horizontal="right"/>
    </xf>
    <xf numFmtId="0" fontId="13" fillId="0" borderId="0" xfId="18" applyFont="1" applyFill="1" applyAlignment="1">
      <alignment horizontal="right"/>
    </xf>
    <xf numFmtId="0" fontId="4" fillId="0" borderId="0" xfId="18" applyFont="1" applyFill="1" applyAlignment="1">
      <alignment horizontal="right"/>
    </xf>
    <xf numFmtId="0" fontId="5" fillId="0" borderId="8" xfId="18" applyFont="1" applyFill="1" applyBorder="1" applyAlignment="1">
      <alignment vertical="center"/>
    </xf>
    <xf numFmtId="0" fontId="5" fillId="0" borderId="8" xfId="18" applyFont="1" applyFill="1" applyBorder="1" applyAlignment="1">
      <alignment horizontal="right" vertical="center"/>
    </xf>
    <xf numFmtId="0" fontId="6" fillId="0" borderId="4" xfId="18" applyFont="1" applyFill="1" applyBorder="1"/>
    <xf numFmtId="0" fontId="6" fillId="0" borderId="7" xfId="18" applyFont="1" applyFill="1" applyBorder="1" applyAlignment="1">
      <alignment horizontal="center"/>
    </xf>
    <xf numFmtId="0" fontId="7" fillId="0" borderId="6" xfId="18" applyFont="1" applyFill="1" applyBorder="1" applyAlignment="1">
      <alignment horizontal="center"/>
    </xf>
    <xf numFmtId="0" fontId="6" fillId="0" borderId="11" xfId="18" applyFont="1" applyFill="1" applyBorder="1" applyAlignment="1">
      <alignment horizontal="center" shrinkToFit="1"/>
    </xf>
    <xf numFmtId="0" fontId="6" fillId="0" borderId="11" xfId="18" applyFont="1" applyFill="1" applyBorder="1" applyAlignment="1">
      <alignment horizontal="center"/>
    </xf>
    <xf numFmtId="0" fontId="2" fillId="0" borderId="11" xfId="18" applyFont="1" applyFill="1" applyBorder="1"/>
    <xf numFmtId="0" fontId="6" fillId="0" borderId="11" xfId="18" applyFont="1" applyFill="1" applyBorder="1"/>
    <xf numFmtId="0" fontId="7" fillId="0" borderId="6" xfId="18" quotePrefix="1" applyFont="1" applyFill="1" applyBorder="1" applyAlignment="1">
      <alignment horizontal="center"/>
    </xf>
    <xf numFmtId="0" fontId="6" fillId="0" borderId="6" xfId="18" applyFont="1" applyFill="1" applyBorder="1" applyAlignment="1">
      <alignment horizontal="distributed" vertical="center" justifyLastLine="1"/>
    </xf>
    <xf numFmtId="0" fontId="6" fillId="0" borderId="4" xfId="18" quotePrefix="1" applyFont="1" applyFill="1" applyBorder="1" applyAlignment="1">
      <alignment horizontal="distributed" vertical="center" justifyLastLine="1"/>
    </xf>
    <xf numFmtId="0" fontId="6" fillId="0" borderId="3" xfId="18" applyFont="1" applyFill="1" applyBorder="1"/>
    <xf numFmtId="0" fontId="7" fillId="0" borderId="7" xfId="18" quotePrefix="1" applyFont="1" applyFill="1" applyBorder="1" applyAlignment="1">
      <alignment horizontal="center"/>
    </xf>
    <xf numFmtId="0" fontId="6" fillId="0" borderId="7" xfId="18" applyFont="1" applyFill="1" applyBorder="1"/>
    <xf numFmtId="0" fontId="6" fillId="0" borderId="10" xfId="18" applyFont="1" applyFill="1" applyBorder="1" applyAlignment="1">
      <alignment horizontal="center"/>
    </xf>
    <xf numFmtId="0" fontId="6" fillId="0" borderId="2" xfId="18" applyFont="1" applyFill="1" applyBorder="1" applyAlignment="1">
      <alignment horizontal="right" shrinkToFit="1"/>
    </xf>
    <xf numFmtId="0" fontId="6" fillId="0" borderId="9" xfId="18" quotePrefix="1" applyFont="1" applyFill="1" applyBorder="1" applyAlignment="1">
      <alignment horizontal="right" shrinkToFit="1"/>
    </xf>
    <xf numFmtId="0" fontId="6" fillId="0" borderId="2" xfId="18" applyFont="1" applyFill="1" applyBorder="1" applyAlignment="1">
      <alignment horizontal="center"/>
    </xf>
    <xf numFmtId="0" fontId="2" fillId="0" borderId="0" xfId="18" applyFont="1" applyFill="1" applyAlignment="1">
      <alignment horizontal="center"/>
    </xf>
    <xf numFmtId="0" fontId="6" fillId="0" borderId="12" xfId="18" applyFont="1" applyFill="1" applyBorder="1"/>
    <xf numFmtId="0" fontId="9" fillId="0" borderId="4" xfId="18" quotePrefix="1" applyFont="1" applyFill="1" applyBorder="1" applyAlignment="1">
      <alignment horizontal="left"/>
    </xf>
    <xf numFmtId="0" fontId="12" fillId="0" borderId="0" xfId="18" applyFont="1" applyFill="1" applyAlignment="1">
      <alignment horizontal="distributed" vertical="center" wrapText="1" justifyLastLine="1"/>
    </xf>
    <xf numFmtId="0" fontId="12" fillId="0" borderId="14" xfId="18" applyFont="1" applyFill="1" applyBorder="1" applyAlignment="1">
      <alignment horizontal="distributed" vertical="center" wrapText="1" justifyLastLine="1"/>
    </xf>
    <xf numFmtId="0" fontId="5" fillId="0" borderId="8" xfId="18" quotePrefix="1" applyFont="1" applyFill="1" applyBorder="1" applyAlignment="1">
      <alignment horizontal="left" vertical="center"/>
    </xf>
    <xf numFmtId="0" fontId="2" fillId="0" borderId="0" xfId="18" applyFont="1" applyFill="1" applyBorder="1"/>
    <xf numFmtId="0" fontId="6" fillId="0" borderId="15" xfId="18" applyFont="1" applyFill="1" applyBorder="1"/>
    <xf numFmtId="0" fontId="6" fillId="0" borderId="0" xfId="18" quotePrefix="1" applyFont="1" applyFill="1" applyAlignment="1">
      <alignment horizontal="center" shrinkToFit="1"/>
    </xf>
    <xf numFmtId="0" fontId="6" fillId="0" borderId="0" xfId="18" quotePrefix="1" applyFont="1" applyFill="1" applyBorder="1" applyAlignment="1">
      <alignment horizontal="center"/>
    </xf>
    <xf numFmtId="0" fontId="6" fillId="0" borderId="9" xfId="18" quotePrefix="1" applyFont="1" applyFill="1" applyBorder="1" applyAlignment="1">
      <alignment horizontal="right"/>
    </xf>
    <xf numFmtId="0" fontId="6" fillId="0" borderId="14" xfId="18" applyFont="1" applyFill="1" applyBorder="1" applyAlignment="1">
      <alignment horizontal="center"/>
    </xf>
    <xf numFmtId="0" fontId="12" fillId="0" borderId="10" xfId="18" applyFont="1" applyFill="1" applyBorder="1" applyAlignment="1">
      <alignment horizontal="distributed" vertical="center" justifyLastLine="1"/>
    </xf>
    <xf numFmtId="0" fontId="12" fillId="0" borderId="0" xfId="18" applyFont="1" applyFill="1"/>
    <xf numFmtId="0" fontId="12" fillId="0" borderId="5" xfId="18" applyFont="1" applyFill="1" applyBorder="1" applyAlignment="1">
      <alignment horizontal="distributed" vertical="center" wrapText="1" justifyLastLine="1"/>
    </xf>
    <xf numFmtId="2" fontId="6" fillId="0" borderId="0" xfId="18" applyNumberFormat="1" applyFont="1" applyFill="1" applyAlignment="1">
      <alignment horizontal="right"/>
    </xf>
    <xf numFmtId="176" fontId="8" fillId="0" borderId="0" xfId="18" applyNumberFormat="1" applyFont="1" applyFill="1"/>
    <xf numFmtId="0" fontId="2" fillId="0" borderId="0" xfId="18" applyFont="1" applyFill="1" applyBorder="1" applyAlignment="1">
      <alignment horizontal="center"/>
    </xf>
    <xf numFmtId="179" fontId="6" fillId="0" borderId="0" xfId="18" applyNumberFormat="1" applyFont="1" applyFill="1" applyAlignment="1">
      <alignment horizontal="right"/>
    </xf>
    <xf numFmtId="0" fontId="6" fillId="0" borderId="4" xfId="18" quotePrefix="1" applyFont="1" applyFill="1" applyBorder="1" applyAlignment="1">
      <alignment horizontal="center"/>
    </xf>
    <xf numFmtId="0" fontId="6" fillId="0" borderId="9" xfId="18" applyFont="1" applyFill="1" applyBorder="1" applyAlignment="1">
      <alignment horizontal="right"/>
    </xf>
    <xf numFmtId="0" fontId="6" fillId="0" borderId="7" xfId="18" quotePrefix="1" applyFont="1" applyFill="1" applyBorder="1" applyAlignment="1">
      <alignment horizontal="center" shrinkToFit="1"/>
    </xf>
    <xf numFmtId="0" fontId="6" fillId="0" borderId="16" xfId="18" applyFont="1" applyFill="1" applyBorder="1"/>
    <xf numFmtId="0" fontId="6" fillId="0" borderId="6" xfId="18" applyFont="1" applyFill="1" applyBorder="1" applyAlignment="1">
      <alignment horizontal="center" shrinkToFit="1"/>
    </xf>
    <xf numFmtId="0" fontId="10" fillId="0" borderId="6" xfId="18" applyFont="1" applyFill="1" applyBorder="1" applyAlignment="1">
      <alignment horizontal="center"/>
    </xf>
    <xf numFmtId="0" fontId="6" fillId="0" borderId="7" xfId="18" applyFont="1" applyFill="1" applyBorder="1" applyAlignment="1">
      <alignment horizontal="center" shrinkToFit="1"/>
    </xf>
    <xf numFmtId="0" fontId="6" fillId="0" borderId="0" xfId="18" applyFont="1" applyFill="1" applyAlignment="1">
      <alignment horizontal="center"/>
    </xf>
    <xf numFmtId="0" fontId="6" fillId="0" borderId="0" xfId="18" applyFont="1" applyFill="1" applyBorder="1" applyAlignment="1">
      <alignment horizontal="center"/>
    </xf>
    <xf numFmtId="0" fontId="6" fillId="0" borderId="5" xfId="18" applyFont="1" applyFill="1" applyBorder="1" applyAlignment="1">
      <alignment horizontal="center"/>
    </xf>
    <xf numFmtId="0" fontId="6" fillId="0" borderId="2" xfId="18" quotePrefix="1" applyFont="1" applyFill="1" applyBorder="1" applyAlignment="1">
      <alignment horizontal="right"/>
    </xf>
    <xf numFmtId="0" fontId="6" fillId="0" borderId="10" xfId="18" applyFont="1" applyFill="1" applyBorder="1" applyAlignment="1">
      <alignment horizontal="right"/>
    </xf>
    <xf numFmtId="178" fontId="6" fillId="0" borderId="0" xfId="18" applyNumberFormat="1" applyFont="1" applyFill="1" applyBorder="1" applyAlignment="1">
      <alignment vertical="center"/>
    </xf>
    <xf numFmtId="0" fontId="6" fillId="0" borderId="11" xfId="18" quotePrefix="1" applyFont="1" applyFill="1" applyBorder="1" applyAlignment="1">
      <alignment horizontal="center"/>
    </xf>
    <xf numFmtId="0" fontId="10" fillId="0" borderId="6" xfId="18" applyFont="1" applyFill="1" applyBorder="1" applyAlignment="1">
      <alignment horizontal="center" vertical="center"/>
    </xf>
    <xf numFmtId="0" fontId="6" fillId="0" borderId="17" xfId="18" applyFont="1" applyFill="1" applyBorder="1" applyAlignment="1">
      <alignment horizontal="center"/>
    </xf>
    <xf numFmtId="0" fontId="6" fillId="0" borderId="3" xfId="18" applyFont="1" applyFill="1" applyBorder="1" applyAlignment="1">
      <alignment horizontal="center"/>
    </xf>
    <xf numFmtId="181" fontId="6" fillId="0" borderId="0" xfId="18" applyNumberFormat="1" applyFont="1" applyFill="1" applyAlignment="1">
      <alignment horizontal="right"/>
    </xf>
    <xf numFmtId="176" fontId="9" fillId="0" borderId="0" xfId="18" applyNumberFormat="1" applyFont="1" applyFill="1" applyAlignment="1">
      <alignment horizontal="right"/>
    </xf>
    <xf numFmtId="177" fontId="9" fillId="0" borderId="0" xfId="18" applyNumberFormat="1" applyFont="1" applyFill="1" applyAlignment="1">
      <alignment horizontal="right"/>
    </xf>
    <xf numFmtId="1" fontId="6" fillId="0" borderId="0" xfId="18" applyNumberFormat="1" applyFont="1" applyFill="1" applyAlignment="1">
      <alignment horizontal="right"/>
    </xf>
    <xf numFmtId="0" fontId="6" fillId="0" borderId="2" xfId="18" applyFont="1" applyFill="1" applyBorder="1" applyAlignment="1">
      <alignment horizontal="right"/>
    </xf>
    <xf numFmtId="49" fontId="8" fillId="0" borderId="6" xfId="18" applyNumberFormat="1" applyFont="1" applyFill="1" applyBorder="1" applyAlignment="1">
      <alignment horizontal="center"/>
    </xf>
    <xf numFmtId="0" fontId="6" fillId="0" borderId="18" xfId="18" quotePrefix="1" applyFont="1" applyFill="1" applyBorder="1" applyAlignment="1">
      <alignment horizontal="center" vertical="center"/>
    </xf>
    <xf numFmtId="0" fontId="8" fillId="0" borderId="10" xfId="18" quotePrefix="1" applyFont="1" applyFill="1" applyBorder="1" applyAlignment="1">
      <alignment horizontal="center" vertical="center"/>
    </xf>
    <xf numFmtId="176" fontId="6" fillId="0" borderId="0" xfId="18" applyNumberFormat="1" applyFont="1" applyFill="1" applyBorder="1" applyAlignment="1">
      <alignment horizontal="right"/>
    </xf>
    <xf numFmtId="0" fontId="6" fillId="0" borderId="14" xfId="18" quotePrefix="1" applyFont="1" applyFill="1" applyBorder="1" applyAlignment="1">
      <alignment horizontal="center" vertical="center"/>
    </xf>
    <xf numFmtId="0" fontId="8" fillId="0" borderId="13" xfId="18" quotePrefix="1" applyFont="1" applyFill="1" applyBorder="1" applyAlignment="1">
      <alignment horizontal="center" vertical="center"/>
    </xf>
    <xf numFmtId="179" fontId="9" fillId="0" borderId="0" xfId="18" applyNumberFormat="1" applyFont="1" applyFill="1" applyAlignment="1">
      <alignment horizontal="right"/>
    </xf>
    <xf numFmtId="0" fontId="6" fillId="0" borderId="0" xfId="18" applyFont="1" applyFill="1" applyAlignment="1">
      <alignment horizontal="right"/>
    </xf>
    <xf numFmtId="0" fontId="6" fillId="0" borderId="0" xfId="18" applyNumberFormat="1" applyFont="1" applyFill="1" applyAlignment="1">
      <alignment horizontal="right"/>
    </xf>
    <xf numFmtId="1" fontId="9" fillId="0" borderId="0" xfId="18" applyNumberFormat="1" applyFont="1" applyFill="1" applyAlignment="1">
      <alignment horizontal="right"/>
    </xf>
    <xf numFmtId="0" fontId="6" fillId="0" borderId="18" xfId="18" quotePrefix="1" applyFont="1" applyFill="1" applyBorder="1" applyAlignment="1">
      <alignment horizontal="center" vertical="center" shrinkToFit="1"/>
    </xf>
    <xf numFmtId="0" fontId="6" fillId="0" borderId="19" xfId="18" quotePrefix="1" applyFont="1" applyFill="1" applyBorder="1" applyAlignment="1">
      <alignment horizontal="center" vertical="center"/>
    </xf>
    <xf numFmtId="0" fontId="8" fillId="0" borderId="19" xfId="18" quotePrefix="1" applyFont="1" applyFill="1" applyBorder="1" applyAlignment="1">
      <alignment horizontal="center" vertical="center" shrinkToFit="1"/>
    </xf>
    <xf numFmtId="0" fontId="9" fillId="0" borderId="0" xfId="18" applyFont="1" applyFill="1" applyAlignment="1">
      <alignment horizontal="right"/>
    </xf>
    <xf numFmtId="0" fontId="24" fillId="0" borderId="0" xfId="18" applyFont="1" applyFill="1"/>
    <xf numFmtId="0" fontId="9" fillId="0" borderId="0" xfId="18" applyFont="1" applyFill="1" applyBorder="1"/>
    <xf numFmtId="0" fontId="2" fillId="0" borderId="0" xfId="18" applyFont="1" applyFill="1" applyAlignment="1">
      <alignment vertical="center"/>
    </xf>
    <xf numFmtId="185" fontId="6" fillId="0" borderId="0" xfId="18" applyNumberFormat="1" applyFont="1" applyFill="1" applyAlignment="1">
      <alignment horizontal="right"/>
    </xf>
    <xf numFmtId="176" fontId="9" fillId="0" borderId="0" xfId="18" applyNumberFormat="1" applyFont="1" applyFill="1" applyBorder="1" applyAlignment="1">
      <alignment horizontal="right"/>
    </xf>
    <xf numFmtId="185" fontId="9" fillId="0" borderId="0" xfId="18" applyNumberFormat="1" applyFont="1" applyFill="1" applyAlignment="1">
      <alignment horizontal="right"/>
    </xf>
    <xf numFmtId="0" fontId="8" fillId="0" borderId="0" xfId="18" quotePrefix="1" applyFont="1" applyFill="1"/>
    <xf numFmtId="0" fontId="6" fillId="0" borderId="9" xfId="18" quotePrefix="1" applyFont="1" applyFill="1" applyBorder="1" applyAlignment="1">
      <alignment horizontal="center" shrinkToFit="1"/>
    </xf>
    <xf numFmtId="49" fontId="6" fillId="0" borderId="4" xfId="18" applyNumberFormat="1" applyFont="1" applyFill="1" applyBorder="1"/>
    <xf numFmtId="49" fontId="6" fillId="0" borderId="4" xfId="18" quotePrefix="1" applyNumberFormat="1" applyFont="1" applyFill="1" applyBorder="1" applyAlignment="1">
      <alignment horizontal="left"/>
    </xf>
    <xf numFmtId="49" fontId="9" fillId="0" borderId="4" xfId="18" quotePrefix="1" applyNumberFormat="1" applyFont="1" applyFill="1" applyBorder="1" applyAlignment="1">
      <alignment horizontal="left"/>
    </xf>
    <xf numFmtId="49" fontId="2" fillId="0" borderId="12" xfId="18" applyNumberFormat="1" applyFont="1" applyFill="1" applyBorder="1"/>
    <xf numFmtId="49" fontId="6" fillId="0" borderId="13" xfId="18" quotePrefix="1" applyNumberFormat="1" applyFont="1" applyFill="1" applyBorder="1" applyAlignment="1">
      <alignment horizontal="left"/>
    </xf>
    <xf numFmtId="49" fontId="9" fillId="0" borderId="13" xfId="18" quotePrefix="1" applyNumberFormat="1" applyFont="1" applyFill="1" applyBorder="1" applyAlignment="1">
      <alignment horizontal="left"/>
    </xf>
    <xf numFmtId="49" fontId="6" fillId="0" borderId="13" xfId="18" applyNumberFormat="1" applyFont="1" applyFill="1" applyBorder="1"/>
    <xf numFmtId="49" fontId="9" fillId="0" borderId="19" xfId="18" quotePrefix="1" applyNumberFormat="1" applyFont="1" applyFill="1" applyBorder="1" applyAlignment="1">
      <alignment horizontal="left"/>
    </xf>
    <xf numFmtId="190" fontId="6" fillId="0" borderId="0" xfId="18" applyNumberFormat="1" applyFont="1" applyFill="1" applyAlignment="1">
      <alignment horizontal="right"/>
    </xf>
    <xf numFmtId="191" fontId="6" fillId="0" borderId="0" xfId="18" applyNumberFormat="1" applyFont="1" applyFill="1" applyAlignment="1">
      <alignment horizontal="right"/>
    </xf>
    <xf numFmtId="192" fontId="6" fillId="0" borderId="0" xfId="18" applyNumberFormat="1" applyFont="1" applyFill="1" applyAlignment="1">
      <alignment horizontal="right"/>
    </xf>
    <xf numFmtId="194" fontId="9" fillId="0" borderId="0" xfId="18" applyNumberFormat="1" applyFont="1" applyFill="1" applyAlignment="1">
      <alignment horizontal="right"/>
    </xf>
    <xf numFmtId="0" fontId="7" fillId="0" borderId="9" xfId="18" applyFont="1" applyFill="1" applyBorder="1" applyAlignment="1">
      <alignment horizontal="distributed" vertical="center" wrapText="1" justifyLastLine="1"/>
    </xf>
    <xf numFmtId="196" fontId="6" fillId="0" borderId="0" xfId="18" applyNumberFormat="1" applyFont="1" applyFill="1" applyAlignment="1">
      <alignment horizontal="right"/>
    </xf>
    <xf numFmtId="196" fontId="2" fillId="0" borderId="0" xfId="18" applyNumberFormat="1" applyFont="1" applyFill="1"/>
    <xf numFmtId="196" fontId="9" fillId="0" borderId="0" xfId="18" applyNumberFormat="1" applyFont="1" applyFill="1" applyAlignment="1">
      <alignment horizontal="right"/>
    </xf>
    <xf numFmtId="197" fontId="6" fillId="0" borderId="0" xfId="18" applyNumberFormat="1" applyFont="1" applyFill="1" applyAlignment="1">
      <alignment horizontal="right" shrinkToFit="1"/>
    </xf>
    <xf numFmtId="0" fontId="12" fillId="0" borderId="14" xfId="18" quotePrefix="1" applyFont="1" applyFill="1" applyBorder="1" applyAlignment="1">
      <alignment horizontal="distributed" vertical="center" wrapText="1" justifyLastLine="1"/>
    </xf>
    <xf numFmtId="0" fontId="12" fillId="0" borderId="14" xfId="18" applyFont="1" applyFill="1" applyBorder="1" applyAlignment="1">
      <alignment horizontal="center" vertical="center" wrapText="1" justifyLastLine="1"/>
    </xf>
    <xf numFmtId="0" fontId="12" fillId="0" borderId="14" xfId="18" applyFont="1" applyFill="1" applyBorder="1" applyAlignment="1">
      <alignment horizontal="centerContinuous" vertical="center" wrapText="1"/>
    </xf>
    <xf numFmtId="0" fontId="12" fillId="0" borderId="10" xfId="18" applyFont="1" applyFill="1" applyBorder="1" applyAlignment="1">
      <alignment horizontal="centerContinuous" vertical="center" wrapText="1"/>
    </xf>
    <xf numFmtId="0" fontId="12" fillId="0" borderId="14" xfId="0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Continuous" vertical="center"/>
    </xf>
    <xf numFmtId="0" fontId="10" fillId="0" borderId="9" xfId="18" quotePrefix="1" applyFont="1" applyFill="1" applyBorder="1" applyAlignment="1">
      <alignment horizontal="distributed" vertical="center" wrapText="1" justifyLastLine="1"/>
    </xf>
    <xf numFmtId="0" fontId="12" fillId="0" borderId="10" xfId="18" applyFont="1" applyFill="1" applyBorder="1" applyAlignment="1">
      <alignment horizontal="distributed" vertical="center" wrapText="1" justifyLastLine="1"/>
    </xf>
    <xf numFmtId="190" fontId="9" fillId="0" borderId="0" xfId="18" applyNumberFormat="1" applyFont="1" applyFill="1" applyAlignment="1">
      <alignment horizontal="right"/>
    </xf>
    <xf numFmtId="191" fontId="9" fillId="0" borderId="0" xfId="18" applyNumberFormat="1" applyFont="1" applyFill="1" applyAlignment="1">
      <alignment horizontal="right"/>
    </xf>
    <xf numFmtId="180" fontId="9" fillId="0" borderId="0" xfId="18" applyNumberFormat="1" applyFont="1" applyFill="1" applyAlignment="1">
      <alignment horizontal="right"/>
    </xf>
    <xf numFmtId="192" fontId="9" fillId="0" borderId="0" xfId="18" applyNumberFormat="1" applyFont="1" applyFill="1" applyAlignment="1">
      <alignment horizontal="right"/>
    </xf>
    <xf numFmtId="0" fontId="6" fillId="0" borderId="9" xfId="18" quotePrefix="1" applyFont="1" applyFill="1" applyBorder="1" applyAlignment="1">
      <alignment horizontal="center"/>
    </xf>
    <xf numFmtId="0" fontId="6" fillId="0" borderId="4" xfId="18" quotePrefix="1" applyFont="1" applyFill="1" applyBorder="1" applyAlignment="1">
      <alignment horizontal="center" vertical="center"/>
    </xf>
    <xf numFmtId="0" fontId="2" fillId="0" borderId="4" xfId="18" applyFont="1" applyFill="1" applyBorder="1" applyAlignment="1">
      <alignment horizontal="center" vertical="center"/>
    </xf>
    <xf numFmtId="0" fontId="6" fillId="0" borderId="13" xfId="18" applyFont="1" applyFill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6" fillId="0" borderId="13" xfId="18" quotePrefix="1" applyFont="1" applyFill="1" applyBorder="1" applyAlignment="1">
      <alignment horizontal="center" vertical="center"/>
    </xf>
    <xf numFmtId="0" fontId="6" fillId="0" borderId="20" xfId="18" quotePrefix="1" applyFont="1" applyFill="1" applyBorder="1" applyAlignment="1">
      <alignment horizontal="centerContinuous"/>
    </xf>
    <xf numFmtId="0" fontId="6" fillId="0" borderId="22" xfId="18" applyFont="1" applyFill="1" applyBorder="1" applyAlignment="1">
      <alignment horizontal="centerContinuous"/>
    </xf>
    <xf numFmtId="0" fontId="6" fillId="0" borderId="22" xfId="18" quotePrefix="1" applyFont="1" applyFill="1" applyBorder="1" applyAlignment="1">
      <alignment horizontal="centerContinuous"/>
    </xf>
    <xf numFmtId="0" fontId="6" fillId="0" borderId="20" xfId="18" applyFont="1" applyFill="1" applyBorder="1" applyAlignment="1">
      <alignment horizontal="centerContinuous"/>
    </xf>
    <xf numFmtId="0" fontId="2" fillId="0" borderId="22" xfId="18" applyFont="1" applyFill="1" applyBorder="1" applyAlignment="1">
      <alignment horizontal="centerContinuous"/>
    </xf>
    <xf numFmtId="0" fontId="6" fillId="0" borderId="21" xfId="18" quotePrefix="1" applyFont="1" applyFill="1" applyBorder="1" applyAlignment="1">
      <alignment horizontal="centerContinuous"/>
    </xf>
    <xf numFmtId="178" fontId="6" fillId="0" borderId="0" xfId="18" applyNumberFormat="1" applyFont="1" applyFill="1" applyAlignment="1">
      <alignment vertical="center"/>
    </xf>
    <xf numFmtId="0" fontId="25" fillId="0" borderId="0" xfId="0" applyFont="1" applyFill="1"/>
    <xf numFmtId="184" fontId="6" fillId="0" borderId="2" xfId="18" applyNumberFormat="1" applyFont="1" applyFill="1" applyBorder="1" applyAlignment="1">
      <alignment horizontal="right" vertical="center" shrinkToFit="1"/>
    </xf>
    <xf numFmtId="0" fontId="6" fillId="0" borderId="11" xfId="18" quotePrefix="1" applyFont="1" applyFill="1" applyBorder="1" applyAlignment="1">
      <alignment horizontal="center" vertical="center" wrapText="1"/>
    </xf>
    <xf numFmtId="0" fontId="2" fillId="0" borderId="6" xfId="18" applyFont="1" applyFill="1" applyBorder="1" applyAlignment="1">
      <alignment horizontal="center" vertical="center" wrapText="1"/>
    </xf>
    <xf numFmtId="0" fontId="2" fillId="0" borderId="7" xfId="18" applyFont="1" applyFill="1" applyBorder="1" applyAlignment="1">
      <alignment horizontal="center" vertical="center" wrapText="1"/>
    </xf>
    <xf numFmtId="0" fontId="6" fillId="0" borderId="11" xfId="18" applyFont="1" applyFill="1" applyBorder="1" applyAlignment="1">
      <alignment horizontal="center" vertical="center" wrapText="1"/>
    </xf>
    <xf numFmtId="0" fontId="6" fillId="0" borderId="6" xfId="18" applyFont="1" applyFill="1" applyBorder="1" applyAlignment="1">
      <alignment horizontal="center" vertical="center" wrapText="1"/>
    </xf>
    <xf numFmtId="0" fontId="6" fillId="0" borderId="7" xfId="18" applyFont="1" applyFill="1" applyBorder="1" applyAlignment="1">
      <alignment horizontal="center" vertical="center" wrapText="1"/>
    </xf>
    <xf numFmtId="0" fontId="6" fillId="0" borderId="23" xfId="18" quotePrefix="1" applyFont="1" applyFill="1" applyBorder="1" applyAlignment="1">
      <alignment horizontal="center" vertical="center" wrapText="1"/>
    </xf>
    <xf numFmtId="0" fontId="1" fillId="0" borderId="6" xfId="0" applyFont="1" applyFill="1" applyBorder="1"/>
    <xf numFmtId="0" fontId="1" fillId="0" borderId="7" xfId="0" applyFont="1" applyFill="1" applyBorder="1"/>
    <xf numFmtId="0" fontId="6" fillId="0" borderId="23" xfId="18" applyFont="1" applyFill="1" applyBorder="1" applyAlignment="1">
      <alignment horizontal="center" vertical="center" wrapText="1"/>
    </xf>
    <xf numFmtId="0" fontId="6" fillId="0" borderId="11" xfId="18" quotePrefix="1" applyFont="1" applyFill="1" applyBorder="1" applyAlignment="1">
      <alignment horizontal="distributed" vertical="center" wrapText="1" justifyLastLine="1"/>
    </xf>
    <xf numFmtId="0" fontId="2" fillId="0" borderId="6" xfId="18" applyFont="1" applyFill="1" applyBorder="1" applyAlignment="1">
      <alignment horizontal="distributed" vertical="center" wrapText="1" justifyLastLine="1"/>
    </xf>
    <xf numFmtId="0" fontId="2" fillId="0" borderId="7" xfId="18" applyFont="1" applyFill="1" applyBorder="1" applyAlignment="1">
      <alignment horizontal="distributed" vertical="center" wrapText="1" justifyLastLine="1"/>
    </xf>
    <xf numFmtId="0" fontId="6" fillId="0" borderId="11" xfId="18" applyFont="1" applyFill="1" applyBorder="1" applyAlignment="1">
      <alignment horizontal="distributed" vertical="center" wrapText="1" justifyLastLine="1"/>
    </xf>
    <xf numFmtId="0" fontId="6" fillId="0" borderId="6" xfId="18" quotePrefix="1" applyFont="1" applyFill="1" applyBorder="1" applyAlignment="1">
      <alignment horizontal="center" vertical="center" wrapText="1"/>
    </xf>
    <xf numFmtId="0" fontId="6" fillId="0" borderId="7" xfId="18" quotePrefix="1" applyFont="1" applyFill="1" applyBorder="1" applyAlignment="1">
      <alignment horizontal="center" vertical="center" wrapText="1"/>
    </xf>
    <xf numFmtId="2" fontId="9" fillId="0" borderId="0" xfId="18" applyNumberFormat="1" applyFont="1" applyFill="1" applyAlignment="1">
      <alignment horizontal="right"/>
    </xf>
    <xf numFmtId="178" fontId="6" fillId="0" borderId="2" xfId="18" applyNumberFormat="1" applyFont="1" applyFill="1" applyBorder="1" applyAlignment="1">
      <alignment horizontal="right" vertical="center"/>
    </xf>
    <xf numFmtId="178" fontId="6" fillId="0" borderId="2" xfId="18" applyNumberFormat="1" applyFont="1" applyFill="1" applyBorder="1" applyAlignment="1">
      <alignment vertical="center"/>
    </xf>
    <xf numFmtId="182" fontId="6" fillId="0" borderId="2" xfId="18" applyNumberFormat="1" applyFont="1" applyFill="1" applyBorder="1" applyAlignment="1">
      <alignment horizontal="right" vertical="center" shrinkToFit="1"/>
    </xf>
    <xf numFmtId="198" fontId="6" fillId="0" borderId="2" xfId="18" applyNumberFormat="1" applyFont="1" applyFill="1" applyBorder="1" applyAlignment="1">
      <alignment horizontal="right" vertical="center"/>
    </xf>
    <xf numFmtId="178" fontId="6" fillId="0" borderId="16" xfId="18" applyNumberFormat="1" applyFont="1" applyFill="1" applyBorder="1" applyAlignment="1">
      <alignment vertical="center"/>
    </xf>
    <xf numFmtId="178" fontId="6" fillId="0" borderId="10" xfId="18" applyNumberFormat="1" applyFont="1" applyFill="1" applyBorder="1" applyAlignment="1">
      <alignment vertical="center"/>
    </xf>
    <xf numFmtId="197" fontId="9" fillId="0" borderId="0" xfId="18" applyNumberFormat="1" applyFont="1" applyFill="1" applyAlignment="1">
      <alignment horizontal="right" shrinkToFit="1"/>
    </xf>
    <xf numFmtId="193" fontId="6" fillId="0" borderId="0" xfId="18" applyNumberFormat="1" applyFont="1" applyFill="1" applyAlignment="1">
      <alignment horizontal="right"/>
    </xf>
    <xf numFmtId="195" fontId="9" fillId="0" borderId="0" xfId="18" applyNumberFormat="1" applyFont="1" applyFill="1" applyAlignment="1">
      <alignment horizontal="right"/>
    </xf>
    <xf numFmtId="178" fontId="6" fillId="0" borderId="10" xfId="18" applyNumberFormat="1" applyFont="1" applyFill="1" applyBorder="1" applyAlignment="1">
      <alignment horizontal="right" vertical="center"/>
    </xf>
  </cellXfs>
  <cellStyles count="2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蟻唇Ｆ [0.00]_１１月・格表" xfId="10" xr:uid="{00000000-0005-0000-0000-000009000000}"/>
    <cellStyle name="桁蟻唇Ｆ_１１月・格表" xfId="11" xr:uid="{00000000-0005-0000-0000-00000A000000}"/>
    <cellStyle name="桁区切り 2" xfId="12" xr:uid="{00000000-0005-0000-0000-00000B000000}"/>
    <cellStyle name="桁区切り 3" xfId="13" xr:uid="{00000000-0005-0000-0000-00000C000000}"/>
    <cellStyle name="脱浦 [0.00]_１１月・格表" xfId="14" xr:uid="{00000000-0005-0000-0000-00000D000000}"/>
    <cellStyle name="脱浦_１１月・格表" xfId="15" xr:uid="{00000000-0005-0000-0000-00000E000000}"/>
    <cellStyle name="標準" xfId="0" builtinId="0"/>
    <cellStyle name="標準 2" xfId="16" xr:uid="{00000000-0005-0000-0000-000010000000}"/>
    <cellStyle name="標準 3" xfId="17" xr:uid="{00000000-0005-0000-0000-000011000000}"/>
    <cellStyle name="標準_ts01_keizai_2004_04" xfId="18" xr:uid="{00000000-0005-0000-0000-000012000000}"/>
    <cellStyle name="磨葬e義" xfId="19" xr:uid="{00000000-0005-0000-0000-00001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24"/>
  <sheetViews>
    <sheetView showGridLines="0" view="pageBreakPreview" zoomScaleNormal="100" zoomScaleSheetLayoutView="100" workbookViewId="0">
      <selection activeCell="AA35" sqref="AA35"/>
    </sheetView>
  </sheetViews>
  <sheetFormatPr defaultColWidth="9" defaultRowHeight="13.2"/>
  <cols>
    <col min="1" max="1" width="11.21875" style="15" customWidth="1"/>
    <col min="2" max="2" width="8.6640625" style="15" customWidth="1"/>
    <col min="3" max="6" width="9.44140625" style="15" customWidth="1"/>
    <col min="7" max="7" width="8.6640625" style="15" customWidth="1"/>
    <col min="8" max="12" width="9.44140625" style="15" customWidth="1"/>
    <col min="13" max="13" width="9.6640625" style="15" customWidth="1"/>
    <col min="14" max="15" width="9.44140625" style="15" customWidth="1"/>
    <col min="16" max="16" width="8.6640625" style="15" customWidth="1"/>
    <col min="17" max="18" width="9.44140625" style="15" customWidth="1"/>
    <col min="19" max="19" width="10.88671875" style="15" customWidth="1"/>
    <col min="20" max="16384" width="9" style="15"/>
  </cols>
  <sheetData>
    <row r="1" spans="1:27" s="1" customFormat="1" ht="18" customHeight="1">
      <c r="A1" s="1" t="s">
        <v>58</v>
      </c>
      <c r="S1" s="27" t="s">
        <v>58</v>
      </c>
    </row>
    <row r="2" spans="1:27" ht="18" customHeight="1">
      <c r="I2" s="28" t="s">
        <v>75</v>
      </c>
      <c r="J2" s="2" t="s">
        <v>76</v>
      </c>
    </row>
    <row r="3" spans="1:27" ht="18" customHeight="1" thickBot="1">
      <c r="A3" s="29" t="s">
        <v>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S3" s="30" t="s">
        <v>0</v>
      </c>
    </row>
    <row r="4" spans="1:27" ht="12" customHeight="1">
      <c r="A4" s="31"/>
      <c r="B4" s="11" t="s">
        <v>3</v>
      </c>
      <c r="C4" s="146" t="s">
        <v>4</v>
      </c>
      <c r="D4" s="147"/>
      <c r="E4" s="32" t="s">
        <v>5</v>
      </c>
      <c r="F4" s="83" t="s">
        <v>6</v>
      </c>
      <c r="G4" s="12" t="s">
        <v>7</v>
      </c>
      <c r="H4" s="146" t="s">
        <v>37</v>
      </c>
      <c r="I4" s="151"/>
      <c r="J4" s="148"/>
      <c r="K4" s="146" t="s">
        <v>151</v>
      </c>
      <c r="L4" s="147"/>
      <c r="M4" s="161" t="s">
        <v>115</v>
      </c>
      <c r="N4" s="146" t="s">
        <v>152</v>
      </c>
      <c r="O4" s="150"/>
      <c r="P4" s="161" t="s">
        <v>156</v>
      </c>
      <c r="Q4" s="146" t="s">
        <v>157</v>
      </c>
      <c r="R4" s="148"/>
      <c r="S4" s="5"/>
    </row>
    <row r="5" spans="1:27" ht="12" customHeight="1">
      <c r="A5" s="141" t="s">
        <v>8</v>
      </c>
      <c r="B5" s="33" t="s">
        <v>9</v>
      </c>
      <c r="C5" s="12" t="s">
        <v>117</v>
      </c>
      <c r="D5" s="34" t="s">
        <v>10</v>
      </c>
      <c r="E5" s="155" t="s">
        <v>53</v>
      </c>
      <c r="F5" s="74" t="s">
        <v>6</v>
      </c>
      <c r="G5" s="11" t="s">
        <v>11</v>
      </c>
      <c r="H5" s="12" t="s">
        <v>88</v>
      </c>
      <c r="I5" s="35" t="s">
        <v>12</v>
      </c>
      <c r="J5" s="4" t="s">
        <v>13</v>
      </c>
      <c r="K5" s="36"/>
      <c r="L5" s="31"/>
      <c r="M5" s="156"/>
      <c r="N5" s="37"/>
      <c r="O5" s="31"/>
      <c r="P5" s="162"/>
      <c r="Q5" s="158" t="s">
        <v>90</v>
      </c>
      <c r="R5" s="158" t="s">
        <v>91</v>
      </c>
      <c r="S5" s="143" t="s">
        <v>1</v>
      </c>
    </row>
    <row r="6" spans="1:27" ht="12" customHeight="1">
      <c r="A6" s="142"/>
      <c r="B6" s="38" t="s">
        <v>14</v>
      </c>
      <c r="C6" s="12" t="s">
        <v>116</v>
      </c>
      <c r="D6" s="11" t="s">
        <v>54</v>
      </c>
      <c r="E6" s="156"/>
      <c r="F6" s="75" t="s">
        <v>15</v>
      </c>
      <c r="G6" s="11" t="s">
        <v>16</v>
      </c>
      <c r="H6" s="72" t="s">
        <v>89</v>
      </c>
      <c r="I6" s="11" t="s">
        <v>17</v>
      </c>
      <c r="J6" s="4" t="s">
        <v>18</v>
      </c>
      <c r="K6" s="39" t="s">
        <v>19</v>
      </c>
      <c r="L6" s="40" t="s">
        <v>78</v>
      </c>
      <c r="M6" s="156"/>
      <c r="N6" s="11" t="s">
        <v>20</v>
      </c>
      <c r="O6" s="4" t="s">
        <v>21</v>
      </c>
      <c r="P6" s="162"/>
      <c r="Q6" s="159"/>
      <c r="R6" s="159"/>
      <c r="S6" s="144"/>
    </row>
    <row r="7" spans="1:27" ht="12" customHeight="1">
      <c r="A7" s="41"/>
      <c r="B7" s="42" t="s">
        <v>79</v>
      </c>
      <c r="C7" s="69" t="s">
        <v>118</v>
      </c>
      <c r="D7" s="13" t="s">
        <v>86</v>
      </c>
      <c r="E7" s="157"/>
      <c r="F7" s="76" t="s">
        <v>22</v>
      </c>
      <c r="G7" s="13" t="s">
        <v>87</v>
      </c>
      <c r="H7" s="13" t="s">
        <v>124</v>
      </c>
      <c r="I7" s="13" t="s">
        <v>124</v>
      </c>
      <c r="J7" s="3" t="s">
        <v>125</v>
      </c>
      <c r="K7" s="43"/>
      <c r="L7" s="41"/>
      <c r="M7" s="89" t="s">
        <v>150</v>
      </c>
      <c r="N7" s="43"/>
      <c r="O7" s="41"/>
      <c r="P7" s="163"/>
      <c r="Q7" s="160"/>
      <c r="R7" s="160"/>
      <c r="S7" s="6"/>
    </row>
    <row r="8" spans="1:27" s="48" customFormat="1" ht="12.75" customHeight="1">
      <c r="A8" s="44" t="s">
        <v>24</v>
      </c>
      <c r="B8" s="23" t="s">
        <v>25</v>
      </c>
      <c r="C8" s="23" t="s">
        <v>26</v>
      </c>
      <c r="D8" s="45" t="s">
        <v>27</v>
      </c>
      <c r="E8" s="23" t="s">
        <v>28</v>
      </c>
      <c r="F8" s="45" t="s">
        <v>26</v>
      </c>
      <c r="G8" s="140" t="s">
        <v>253</v>
      </c>
      <c r="H8" s="23" t="s">
        <v>131</v>
      </c>
      <c r="I8" s="23" t="s">
        <v>29</v>
      </c>
      <c r="J8" s="24" t="s">
        <v>30</v>
      </c>
      <c r="K8" s="46" t="s">
        <v>31</v>
      </c>
      <c r="L8" s="24" t="s">
        <v>26</v>
      </c>
      <c r="M8" s="23" t="s">
        <v>131</v>
      </c>
      <c r="N8" s="23" t="s">
        <v>84</v>
      </c>
      <c r="O8" s="23" t="s">
        <v>84</v>
      </c>
      <c r="P8" s="23" t="s">
        <v>26</v>
      </c>
      <c r="Q8" s="23" t="s">
        <v>32</v>
      </c>
      <c r="R8" s="24" t="s">
        <v>32</v>
      </c>
      <c r="S8" s="47" t="s">
        <v>24</v>
      </c>
      <c r="T8" s="65"/>
      <c r="U8" s="65"/>
      <c r="V8" s="65"/>
      <c r="W8" s="65"/>
      <c r="X8" s="65"/>
      <c r="Y8" s="65"/>
      <c r="Z8" s="65"/>
      <c r="AA8" s="65"/>
    </row>
    <row r="9" spans="1:27" ht="3.75" customHeight="1">
      <c r="A9" s="3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4"/>
    </row>
    <row r="10" spans="1:27" s="5" customFormat="1" ht="11.1" customHeight="1">
      <c r="A10" s="112" t="s">
        <v>180</v>
      </c>
      <c r="B10" s="10">
        <v>805721</v>
      </c>
      <c r="C10" s="119">
        <v>61007</v>
      </c>
      <c r="D10" s="119">
        <v>12868</v>
      </c>
      <c r="E10" s="10">
        <v>5112</v>
      </c>
      <c r="F10" s="120">
        <v>147401</v>
      </c>
      <c r="G10" s="14">
        <v>93.2</v>
      </c>
      <c r="H10" s="14">
        <v>98.3</v>
      </c>
      <c r="I10" s="14">
        <v>10.4</v>
      </c>
      <c r="J10" s="22">
        <v>1.26</v>
      </c>
      <c r="K10" s="10">
        <v>22</v>
      </c>
      <c r="L10" s="10">
        <v>1795</v>
      </c>
      <c r="M10" s="124">
        <v>99.4</v>
      </c>
      <c r="N10" s="119">
        <v>3914</v>
      </c>
      <c r="O10" s="119">
        <v>279</v>
      </c>
      <c r="P10" s="10">
        <v>213641</v>
      </c>
      <c r="Q10" s="10">
        <v>29910</v>
      </c>
      <c r="R10" s="10">
        <v>14015</v>
      </c>
      <c r="S10" s="115" t="s">
        <v>179</v>
      </c>
    </row>
    <row r="11" spans="1:27" s="5" customFormat="1" ht="11.1" customHeight="1">
      <c r="A11" s="112" t="s">
        <v>161</v>
      </c>
      <c r="B11" s="10">
        <v>800511</v>
      </c>
      <c r="C11" s="119">
        <v>63522</v>
      </c>
      <c r="D11" s="119">
        <v>13222</v>
      </c>
      <c r="E11" s="10">
        <v>5050</v>
      </c>
      <c r="F11" s="120">
        <v>126937</v>
      </c>
      <c r="G11" s="14">
        <v>94.3</v>
      </c>
      <c r="H11" s="14">
        <v>103.4</v>
      </c>
      <c r="I11" s="14">
        <v>9.8000000000000007</v>
      </c>
      <c r="J11" s="22">
        <v>1.36</v>
      </c>
      <c r="K11" s="10">
        <v>22</v>
      </c>
      <c r="L11" s="10">
        <v>3156</v>
      </c>
      <c r="M11" s="124">
        <v>101.6</v>
      </c>
      <c r="N11" s="119">
        <v>4017</v>
      </c>
      <c r="O11" s="119">
        <v>295</v>
      </c>
      <c r="P11" s="10">
        <v>172112</v>
      </c>
      <c r="Q11" s="10">
        <v>30670</v>
      </c>
      <c r="R11" s="10">
        <v>14515</v>
      </c>
      <c r="S11" s="115" t="s">
        <v>160</v>
      </c>
    </row>
    <row r="12" spans="1:27" s="5" customFormat="1" ht="11.1" customHeight="1">
      <c r="A12" s="113" t="s">
        <v>182</v>
      </c>
      <c r="B12" s="85">
        <v>794385</v>
      </c>
      <c r="C12" s="136" t="s">
        <v>85</v>
      </c>
      <c r="D12" s="136" t="s">
        <v>85</v>
      </c>
      <c r="E12" s="85">
        <v>5382</v>
      </c>
      <c r="F12" s="137" t="s">
        <v>178</v>
      </c>
      <c r="G12" s="86" t="s">
        <v>85</v>
      </c>
      <c r="H12" s="86" t="s">
        <v>85</v>
      </c>
      <c r="I12" s="86" t="s">
        <v>85</v>
      </c>
      <c r="J12" s="138" t="s">
        <v>85</v>
      </c>
      <c r="K12" s="85">
        <v>29</v>
      </c>
      <c r="L12" s="85">
        <v>2503</v>
      </c>
      <c r="M12" s="126">
        <v>105.1</v>
      </c>
      <c r="N12" s="136" t="s">
        <v>85</v>
      </c>
      <c r="O12" s="136" t="s">
        <v>85</v>
      </c>
      <c r="P12" s="85" t="s">
        <v>85</v>
      </c>
      <c r="Q12" s="85">
        <v>31054</v>
      </c>
      <c r="R12" s="85">
        <v>14946</v>
      </c>
      <c r="S12" s="116" t="s">
        <v>181</v>
      </c>
    </row>
    <row r="13" spans="1:27" ht="9.75" customHeight="1">
      <c r="A13" s="112"/>
      <c r="I13" s="5"/>
      <c r="M13" s="125"/>
      <c r="S13" s="115"/>
    </row>
    <row r="14" spans="1:27" ht="11.1" customHeight="1">
      <c r="A14" s="112" t="s">
        <v>187</v>
      </c>
      <c r="B14" s="10">
        <v>801104</v>
      </c>
      <c r="C14" s="10">
        <v>5319</v>
      </c>
      <c r="D14" s="10">
        <v>804</v>
      </c>
      <c r="E14" s="87">
        <v>458</v>
      </c>
      <c r="F14" s="10">
        <v>12607</v>
      </c>
      <c r="G14" s="14">
        <v>98.6</v>
      </c>
      <c r="H14" s="14">
        <v>91.2</v>
      </c>
      <c r="I14" s="14">
        <v>9.1999999999999993</v>
      </c>
      <c r="J14" s="63">
        <v>1.34</v>
      </c>
      <c r="K14" s="96">
        <v>5</v>
      </c>
      <c r="L14" s="66">
        <v>797</v>
      </c>
      <c r="M14" s="124">
        <v>101.8</v>
      </c>
      <c r="N14" s="96">
        <v>303</v>
      </c>
      <c r="O14" s="96">
        <v>26</v>
      </c>
      <c r="P14" s="10">
        <v>20806</v>
      </c>
      <c r="Q14" s="10">
        <v>30509</v>
      </c>
      <c r="R14" s="92">
        <v>14480</v>
      </c>
      <c r="S14" s="115" t="s">
        <v>186</v>
      </c>
    </row>
    <row r="15" spans="1:27" ht="11.1" customHeight="1">
      <c r="A15" s="112" t="s">
        <v>97</v>
      </c>
      <c r="B15" s="10">
        <v>800883</v>
      </c>
      <c r="C15" s="10">
        <v>4855</v>
      </c>
      <c r="D15" s="10">
        <v>1149</v>
      </c>
      <c r="E15" s="87">
        <v>435</v>
      </c>
      <c r="F15" s="10">
        <v>10216</v>
      </c>
      <c r="G15" s="14">
        <v>90.8</v>
      </c>
      <c r="H15" s="14">
        <v>87.3</v>
      </c>
      <c r="I15" s="14">
        <v>9.3000000000000007</v>
      </c>
      <c r="J15" s="63" t="s">
        <v>237</v>
      </c>
      <c r="K15" s="96">
        <v>1</v>
      </c>
      <c r="L15" s="66">
        <v>60</v>
      </c>
      <c r="M15" s="124">
        <v>102.3</v>
      </c>
      <c r="N15" s="96">
        <v>338</v>
      </c>
      <c r="O15" s="96">
        <v>28</v>
      </c>
      <c r="P15" s="10">
        <v>15024</v>
      </c>
      <c r="Q15" s="10">
        <v>30204</v>
      </c>
      <c r="R15" s="92">
        <v>14426</v>
      </c>
      <c r="S15" s="115" t="s">
        <v>97</v>
      </c>
    </row>
    <row r="16" spans="1:27" ht="11.1" customHeight="1">
      <c r="A16" s="112" t="s">
        <v>101</v>
      </c>
      <c r="B16" s="10">
        <v>800511</v>
      </c>
      <c r="C16" s="10">
        <v>5229</v>
      </c>
      <c r="D16" s="10">
        <v>1020</v>
      </c>
      <c r="E16" s="87">
        <v>477</v>
      </c>
      <c r="F16" s="10">
        <v>7944</v>
      </c>
      <c r="G16" s="14">
        <v>92.8</v>
      </c>
      <c r="H16" s="14">
        <v>85.9</v>
      </c>
      <c r="I16" s="14">
        <v>9.5</v>
      </c>
      <c r="J16" s="63">
        <v>1.34</v>
      </c>
      <c r="K16" s="96">
        <v>1</v>
      </c>
      <c r="L16" s="66">
        <v>177</v>
      </c>
      <c r="M16" s="124">
        <v>102.9</v>
      </c>
      <c r="N16" s="96">
        <v>250</v>
      </c>
      <c r="O16" s="96">
        <v>18</v>
      </c>
      <c r="P16" s="10">
        <v>13032</v>
      </c>
      <c r="Q16" s="10">
        <v>30320</v>
      </c>
      <c r="R16" s="92">
        <v>14423</v>
      </c>
      <c r="S16" s="115" t="s">
        <v>101</v>
      </c>
    </row>
    <row r="17" spans="1:22" ht="11.1" customHeight="1">
      <c r="A17" s="112" t="s">
        <v>98</v>
      </c>
      <c r="B17" s="10">
        <v>800138</v>
      </c>
      <c r="C17" s="10">
        <v>5458</v>
      </c>
      <c r="D17" s="10">
        <v>1097</v>
      </c>
      <c r="E17" s="87">
        <v>488</v>
      </c>
      <c r="F17" s="10">
        <v>8353</v>
      </c>
      <c r="G17" s="14">
        <v>91.4</v>
      </c>
      <c r="H17" s="14">
        <v>92.3</v>
      </c>
      <c r="I17" s="14">
        <v>10.3</v>
      </c>
      <c r="J17" s="63">
        <v>1.38</v>
      </c>
      <c r="K17" s="96">
        <v>1</v>
      </c>
      <c r="L17" s="66">
        <v>21</v>
      </c>
      <c r="M17" s="124">
        <v>103</v>
      </c>
      <c r="N17" s="96">
        <v>276</v>
      </c>
      <c r="O17" s="96">
        <v>14</v>
      </c>
      <c r="P17" s="10">
        <v>1165</v>
      </c>
      <c r="Q17" s="10">
        <v>30509</v>
      </c>
      <c r="R17" s="92">
        <v>14439</v>
      </c>
      <c r="S17" s="115" t="s">
        <v>98</v>
      </c>
    </row>
    <row r="18" spans="1:22" ht="11.1" customHeight="1">
      <c r="A18" s="112" t="s">
        <v>99</v>
      </c>
      <c r="B18" s="10">
        <v>799757</v>
      </c>
      <c r="C18" s="10">
        <v>6869</v>
      </c>
      <c r="D18" s="10">
        <v>1058</v>
      </c>
      <c r="E18" s="87">
        <v>449</v>
      </c>
      <c r="F18" s="10">
        <v>4635</v>
      </c>
      <c r="G18" s="14">
        <v>87.1</v>
      </c>
      <c r="H18" s="14">
        <v>173.2</v>
      </c>
      <c r="I18" s="14">
        <v>9.9</v>
      </c>
      <c r="J18" s="63" t="s">
        <v>238</v>
      </c>
      <c r="K18" s="96">
        <v>3</v>
      </c>
      <c r="L18" s="97">
        <v>270</v>
      </c>
      <c r="M18" s="124">
        <v>103.3</v>
      </c>
      <c r="N18" s="96">
        <v>735</v>
      </c>
      <c r="O18" s="96">
        <v>24</v>
      </c>
      <c r="P18" s="10" t="s">
        <v>85</v>
      </c>
      <c r="Q18" s="10">
        <v>30670</v>
      </c>
      <c r="R18" s="92">
        <v>14515</v>
      </c>
      <c r="S18" s="115" t="s">
        <v>99</v>
      </c>
    </row>
    <row r="19" spans="1:22" ht="11.1" customHeight="1">
      <c r="A19" s="112" t="s">
        <v>159</v>
      </c>
      <c r="B19" s="10">
        <v>799276</v>
      </c>
      <c r="C19" s="10">
        <v>5485</v>
      </c>
      <c r="D19" s="10">
        <v>1170</v>
      </c>
      <c r="E19" s="87">
        <v>406</v>
      </c>
      <c r="F19" s="10">
        <v>4492</v>
      </c>
      <c r="G19" s="14">
        <v>93.4</v>
      </c>
      <c r="H19" s="14">
        <v>95.1</v>
      </c>
      <c r="I19" s="14">
        <v>10.8</v>
      </c>
      <c r="J19" s="63">
        <v>1.39</v>
      </c>
      <c r="K19" s="96">
        <v>1</v>
      </c>
      <c r="L19" s="66">
        <v>35</v>
      </c>
      <c r="M19" s="124">
        <v>103.9</v>
      </c>
      <c r="N19" s="96">
        <v>132</v>
      </c>
      <c r="O19" s="96">
        <v>48</v>
      </c>
      <c r="P19" s="10" t="s">
        <v>85</v>
      </c>
      <c r="Q19" s="10">
        <v>30428</v>
      </c>
      <c r="R19" s="92">
        <v>14493</v>
      </c>
      <c r="S19" s="115" t="s">
        <v>159</v>
      </c>
    </row>
    <row r="20" spans="1:22" ht="11.1" customHeight="1">
      <c r="A20" s="112" t="s">
        <v>147</v>
      </c>
      <c r="B20" s="10">
        <v>798448</v>
      </c>
      <c r="C20" s="10">
        <v>4712</v>
      </c>
      <c r="D20" s="10">
        <v>1357</v>
      </c>
      <c r="E20" s="87">
        <v>435</v>
      </c>
      <c r="F20" s="10">
        <v>3507</v>
      </c>
      <c r="G20" s="14">
        <v>96.2</v>
      </c>
      <c r="H20" s="14">
        <v>86.1</v>
      </c>
      <c r="I20" s="14">
        <v>11</v>
      </c>
      <c r="J20" s="63" t="s">
        <v>239</v>
      </c>
      <c r="K20" s="96">
        <v>2</v>
      </c>
      <c r="L20" s="66">
        <v>189</v>
      </c>
      <c r="M20" s="124">
        <v>103.1</v>
      </c>
      <c r="N20" s="96">
        <v>264</v>
      </c>
      <c r="O20" s="96">
        <v>32</v>
      </c>
      <c r="P20" s="10" t="s">
        <v>85</v>
      </c>
      <c r="Q20" s="10">
        <v>30342</v>
      </c>
      <c r="R20" s="92">
        <v>14556</v>
      </c>
      <c r="S20" s="115" t="s">
        <v>147</v>
      </c>
      <c r="V20" s="79"/>
    </row>
    <row r="21" spans="1:22" ht="11.1" customHeight="1">
      <c r="A21" s="112" t="s">
        <v>188</v>
      </c>
      <c r="B21" s="10">
        <v>797889</v>
      </c>
      <c r="C21" s="10">
        <v>5121</v>
      </c>
      <c r="D21" s="10">
        <v>1972</v>
      </c>
      <c r="E21" s="87">
        <v>412</v>
      </c>
      <c r="F21" s="10">
        <v>6681</v>
      </c>
      <c r="G21" s="14">
        <v>88.6</v>
      </c>
      <c r="H21" s="14">
        <v>93.1</v>
      </c>
      <c r="I21" s="14">
        <v>11.7</v>
      </c>
      <c r="J21" s="63" t="s">
        <v>240</v>
      </c>
      <c r="K21" s="96">
        <v>5</v>
      </c>
      <c r="L21" s="66">
        <v>307</v>
      </c>
      <c r="M21" s="124">
        <v>103.5</v>
      </c>
      <c r="N21" s="96">
        <v>346</v>
      </c>
      <c r="O21" s="96">
        <v>26</v>
      </c>
      <c r="P21" s="10" t="s">
        <v>85</v>
      </c>
      <c r="Q21" s="10">
        <v>31180</v>
      </c>
      <c r="R21" s="92">
        <v>14533</v>
      </c>
      <c r="S21" s="115" t="s">
        <v>100</v>
      </c>
      <c r="V21" s="79"/>
    </row>
    <row r="22" spans="1:22" ht="11.1" customHeight="1">
      <c r="A22" s="112" t="s">
        <v>108</v>
      </c>
      <c r="B22" s="10">
        <v>795157</v>
      </c>
      <c r="C22" s="10">
        <v>5134</v>
      </c>
      <c r="D22" s="10">
        <v>1012</v>
      </c>
      <c r="E22" s="87">
        <v>581</v>
      </c>
      <c r="F22" s="10">
        <v>24242</v>
      </c>
      <c r="G22" s="14">
        <v>90.5</v>
      </c>
      <c r="H22" s="14">
        <v>91.8</v>
      </c>
      <c r="I22" s="14">
        <v>10.7</v>
      </c>
      <c r="J22" s="63" t="s">
        <v>241</v>
      </c>
      <c r="K22" s="96">
        <v>3</v>
      </c>
      <c r="L22" s="66">
        <v>449</v>
      </c>
      <c r="M22" s="124">
        <v>104.3</v>
      </c>
      <c r="N22" s="96">
        <v>414</v>
      </c>
      <c r="O22" s="96">
        <v>32</v>
      </c>
      <c r="P22" s="10" t="s">
        <v>85</v>
      </c>
      <c r="Q22" s="10">
        <v>31077</v>
      </c>
      <c r="R22" s="92">
        <v>14503</v>
      </c>
      <c r="S22" s="115" t="s">
        <v>108</v>
      </c>
      <c r="V22" s="54"/>
    </row>
    <row r="23" spans="1:22" ht="11.1" customHeight="1">
      <c r="A23" s="112" t="s">
        <v>113</v>
      </c>
      <c r="B23" s="10">
        <v>795666</v>
      </c>
      <c r="C23" s="10">
        <v>5176</v>
      </c>
      <c r="D23" s="10">
        <v>989</v>
      </c>
      <c r="E23" s="87">
        <v>292</v>
      </c>
      <c r="F23" s="10">
        <v>6255</v>
      </c>
      <c r="G23" s="14">
        <v>94.5</v>
      </c>
      <c r="H23" s="14">
        <v>88.4</v>
      </c>
      <c r="I23" s="14">
        <v>10</v>
      </c>
      <c r="J23" s="63" t="s">
        <v>241</v>
      </c>
      <c r="K23" s="96">
        <v>3</v>
      </c>
      <c r="L23" s="66">
        <v>242</v>
      </c>
      <c r="M23" s="124">
        <v>104.8</v>
      </c>
      <c r="N23" s="96">
        <v>174</v>
      </c>
      <c r="O23" s="96">
        <v>20</v>
      </c>
      <c r="P23" s="10" t="s">
        <v>85</v>
      </c>
      <c r="Q23" s="10">
        <v>31055</v>
      </c>
      <c r="R23" s="92">
        <v>14693</v>
      </c>
      <c r="S23" s="115" t="s">
        <v>113</v>
      </c>
    </row>
    <row r="24" spans="1:22" ht="11.1" customHeight="1">
      <c r="A24" s="112" t="s">
        <v>109</v>
      </c>
      <c r="B24" s="10">
        <v>795378</v>
      </c>
      <c r="C24" s="10">
        <v>5121</v>
      </c>
      <c r="D24" s="10">
        <v>1234</v>
      </c>
      <c r="E24" s="87">
        <v>378</v>
      </c>
      <c r="F24" s="10">
        <v>13894</v>
      </c>
      <c r="G24" s="14">
        <v>96.7</v>
      </c>
      <c r="H24" s="14">
        <v>147.6</v>
      </c>
      <c r="I24" s="14">
        <v>10.1</v>
      </c>
      <c r="J24" s="63">
        <v>1.37</v>
      </c>
      <c r="K24" s="96">
        <v>2</v>
      </c>
      <c r="L24" s="66">
        <v>368</v>
      </c>
      <c r="M24" s="124">
        <v>104.3</v>
      </c>
      <c r="N24" s="96">
        <v>420</v>
      </c>
      <c r="O24" s="96">
        <v>30</v>
      </c>
      <c r="P24" s="10" t="s">
        <v>85</v>
      </c>
      <c r="Q24" s="10">
        <v>31366</v>
      </c>
      <c r="R24" s="92">
        <v>14710</v>
      </c>
      <c r="S24" s="115" t="s">
        <v>109</v>
      </c>
    </row>
    <row r="25" spans="1:22" ht="11.1" customHeight="1">
      <c r="A25" s="112" t="s">
        <v>95</v>
      </c>
      <c r="B25" s="10">
        <v>795054</v>
      </c>
      <c r="C25" s="10">
        <v>5663</v>
      </c>
      <c r="D25" s="10">
        <v>1135</v>
      </c>
      <c r="E25" s="87">
        <v>577</v>
      </c>
      <c r="F25" s="10">
        <v>11703</v>
      </c>
      <c r="G25" s="14">
        <v>90.7</v>
      </c>
      <c r="H25" s="14">
        <v>121.2</v>
      </c>
      <c r="I25" s="14">
        <v>10</v>
      </c>
      <c r="J25" s="63" t="s">
        <v>241</v>
      </c>
      <c r="K25" s="96">
        <v>6</v>
      </c>
      <c r="L25" s="66">
        <v>472</v>
      </c>
      <c r="M25" s="124">
        <v>104.9</v>
      </c>
      <c r="N25" s="96">
        <v>334</v>
      </c>
      <c r="O25" s="96">
        <v>19</v>
      </c>
      <c r="P25" s="10" t="s">
        <v>85</v>
      </c>
      <c r="Q25" s="10">
        <v>31159</v>
      </c>
      <c r="R25" s="92">
        <v>14724</v>
      </c>
      <c r="S25" s="115" t="s">
        <v>95</v>
      </c>
    </row>
    <row r="26" spans="1:22" ht="11.1" customHeight="1">
      <c r="A26" s="112" t="s">
        <v>96</v>
      </c>
      <c r="B26" s="10">
        <v>794834</v>
      </c>
      <c r="C26" s="10">
        <v>5599</v>
      </c>
      <c r="D26" s="10">
        <v>1023</v>
      </c>
      <c r="E26" s="87">
        <v>368</v>
      </c>
      <c r="F26" s="10">
        <v>8655</v>
      </c>
      <c r="G26" s="14">
        <v>91.4</v>
      </c>
      <c r="H26" s="14">
        <v>88.6</v>
      </c>
      <c r="I26" s="14">
        <v>10.1</v>
      </c>
      <c r="J26" s="63">
        <v>1.36</v>
      </c>
      <c r="K26" s="96">
        <v>2</v>
      </c>
      <c r="L26" s="66">
        <v>20</v>
      </c>
      <c r="M26" s="124">
        <v>105.6</v>
      </c>
      <c r="N26" s="96">
        <v>427</v>
      </c>
      <c r="O26" s="96">
        <v>22</v>
      </c>
      <c r="P26" s="10" t="s">
        <v>85</v>
      </c>
      <c r="Q26" s="10">
        <v>31121</v>
      </c>
      <c r="R26" s="10">
        <v>14787</v>
      </c>
      <c r="S26" s="115" t="s">
        <v>96</v>
      </c>
    </row>
    <row r="27" spans="1:22" ht="11.1" customHeight="1">
      <c r="A27" s="112" t="s">
        <v>97</v>
      </c>
      <c r="B27" s="10">
        <v>794760</v>
      </c>
      <c r="C27" s="10">
        <v>4840</v>
      </c>
      <c r="D27" s="10">
        <v>1251</v>
      </c>
      <c r="E27" s="87">
        <v>434</v>
      </c>
      <c r="F27" s="10">
        <v>8790</v>
      </c>
      <c r="G27" s="14">
        <v>87.6</v>
      </c>
      <c r="H27" s="14">
        <v>86</v>
      </c>
      <c r="I27" s="14">
        <v>10.5</v>
      </c>
      <c r="J27" s="63">
        <v>1.34</v>
      </c>
      <c r="K27" s="96">
        <v>2</v>
      </c>
      <c r="L27" s="66">
        <v>35</v>
      </c>
      <c r="M27" s="124">
        <v>106</v>
      </c>
      <c r="N27" s="96">
        <v>173</v>
      </c>
      <c r="O27" s="96">
        <v>28</v>
      </c>
      <c r="P27" s="10" t="s">
        <v>85</v>
      </c>
      <c r="Q27" s="10">
        <v>31114</v>
      </c>
      <c r="R27" s="10">
        <v>14798</v>
      </c>
      <c r="S27" s="115" t="s">
        <v>97</v>
      </c>
    </row>
    <row r="28" spans="1:22" s="103" customFormat="1" ht="10.5" customHeight="1">
      <c r="A28" s="112" t="s">
        <v>101</v>
      </c>
      <c r="B28" s="10">
        <v>794385</v>
      </c>
      <c r="C28" s="10">
        <v>5266</v>
      </c>
      <c r="D28" s="10">
        <v>1176</v>
      </c>
      <c r="E28" s="87">
        <v>389</v>
      </c>
      <c r="F28" s="10">
        <v>5955</v>
      </c>
      <c r="G28" s="14">
        <v>93.7</v>
      </c>
      <c r="H28" s="14">
        <v>88</v>
      </c>
      <c r="I28" s="14">
        <v>10.6</v>
      </c>
      <c r="J28" s="63">
        <v>1.34</v>
      </c>
      <c r="K28" s="96" t="s">
        <v>135</v>
      </c>
      <c r="L28" s="66" t="s">
        <v>135</v>
      </c>
      <c r="M28" s="124">
        <v>107</v>
      </c>
      <c r="N28" s="96">
        <v>301</v>
      </c>
      <c r="O28" s="96">
        <v>15</v>
      </c>
      <c r="P28" s="10" t="s">
        <v>85</v>
      </c>
      <c r="Q28" s="10">
        <v>30713</v>
      </c>
      <c r="R28" s="92">
        <v>14821</v>
      </c>
      <c r="S28" s="115" t="s">
        <v>101</v>
      </c>
    </row>
    <row r="29" spans="1:22" s="103" customFormat="1" ht="10.5" customHeight="1">
      <c r="A29" s="112" t="s">
        <v>98</v>
      </c>
      <c r="B29" s="10">
        <v>794158</v>
      </c>
      <c r="C29" s="10">
        <v>5475</v>
      </c>
      <c r="D29" s="10">
        <v>1258</v>
      </c>
      <c r="E29" s="87">
        <v>491</v>
      </c>
      <c r="F29" s="10">
        <v>6622</v>
      </c>
      <c r="G29" s="14">
        <v>92.3</v>
      </c>
      <c r="H29" s="14">
        <v>93</v>
      </c>
      <c r="I29" s="14">
        <v>10.9</v>
      </c>
      <c r="J29" s="63" t="s">
        <v>237</v>
      </c>
      <c r="K29" s="96">
        <v>2</v>
      </c>
      <c r="L29" s="66">
        <v>240</v>
      </c>
      <c r="M29" s="124">
        <v>107</v>
      </c>
      <c r="N29" s="96">
        <v>398</v>
      </c>
      <c r="O29" s="96">
        <v>14</v>
      </c>
      <c r="P29" s="10" t="s">
        <v>85</v>
      </c>
      <c r="Q29" s="10">
        <v>30847</v>
      </c>
      <c r="R29" s="92">
        <v>14801</v>
      </c>
      <c r="S29" s="115" t="s">
        <v>98</v>
      </c>
    </row>
    <row r="30" spans="1:22" s="103" customFormat="1" ht="10.5" customHeight="1">
      <c r="A30" s="112" t="s">
        <v>99</v>
      </c>
      <c r="B30" s="10">
        <v>793870</v>
      </c>
      <c r="C30" s="10">
        <v>6722</v>
      </c>
      <c r="D30" s="10">
        <v>1226</v>
      </c>
      <c r="E30" s="87">
        <v>619</v>
      </c>
      <c r="F30" s="10">
        <v>3890</v>
      </c>
      <c r="G30" s="14">
        <v>83.1</v>
      </c>
      <c r="H30" s="14">
        <v>182</v>
      </c>
      <c r="I30" s="14">
        <v>11</v>
      </c>
      <c r="J30" s="63" t="s">
        <v>242</v>
      </c>
      <c r="K30" s="96">
        <v>1</v>
      </c>
      <c r="L30" s="66">
        <v>146</v>
      </c>
      <c r="M30" s="124">
        <v>106.7</v>
      </c>
      <c r="N30" s="96">
        <v>593</v>
      </c>
      <c r="O30" s="96">
        <v>20</v>
      </c>
      <c r="P30" s="10" t="s">
        <v>85</v>
      </c>
      <c r="Q30" s="10">
        <v>31054</v>
      </c>
      <c r="R30" s="92">
        <v>14946</v>
      </c>
      <c r="S30" s="115" t="s">
        <v>99</v>
      </c>
    </row>
    <row r="31" spans="1:22" ht="10.5" customHeight="1">
      <c r="A31" s="112" t="s">
        <v>177</v>
      </c>
      <c r="B31" s="10">
        <v>793443</v>
      </c>
      <c r="C31" s="85">
        <v>5427</v>
      </c>
      <c r="D31" s="10">
        <v>1237</v>
      </c>
      <c r="E31" s="87">
        <v>362</v>
      </c>
      <c r="F31" s="10">
        <v>3956</v>
      </c>
      <c r="G31" s="86">
        <v>90.5</v>
      </c>
      <c r="H31" s="86">
        <v>86.9</v>
      </c>
      <c r="I31" s="86">
        <v>9.6</v>
      </c>
      <c r="J31" s="171">
        <v>1.31</v>
      </c>
      <c r="K31" s="96" t="s">
        <v>135</v>
      </c>
      <c r="L31" s="66" t="s">
        <v>135</v>
      </c>
      <c r="M31" s="124">
        <v>106.7</v>
      </c>
      <c r="N31" s="96">
        <v>67</v>
      </c>
      <c r="O31" s="96">
        <v>13</v>
      </c>
      <c r="P31" s="10" t="s">
        <v>85</v>
      </c>
      <c r="Q31" s="85">
        <v>30778</v>
      </c>
      <c r="R31" s="107">
        <v>15063</v>
      </c>
      <c r="S31" s="115" t="s">
        <v>177</v>
      </c>
    </row>
    <row r="32" spans="1:22" ht="10.5" customHeight="1">
      <c r="A32" s="112" t="s">
        <v>147</v>
      </c>
      <c r="B32" s="66">
        <v>792691</v>
      </c>
      <c r="C32" s="87" t="s">
        <v>85</v>
      </c>
      <c r="D32" s="85">
        <v>1313</v>
      </c>
      <c r="E32" s="98">
        <v>444</v>
      </c>
      <c r="F32" s="85">
        <v>56980</v>
      </c>
      <c r="G32" s="14" t="s">
        <v>85</v>
      </c>
      <c r="H32" s="14" t="s">
        <v>85</v>
      </c>
      <c r="I32" s="14" t="s">
        <v>85</v>
      </c>
      <c r="J32" s="63" t="s">
        <v>85</v>
      </c>
      <c r="K32" s="102">
        <v>1</v>
      </c>
      <c r="L32" s="95">
        <v>50</v>
      </c>
      <c r="M32" s="126">
        <v>106.6</v>
      </c>
      <c r="N32" s="102">
        <v>325</v>
      </c>
      <c r="O32" s="102">
        <v>27</v>
      </c>
      <c r="P32" s="85" t="s">
        <v>85</v>
      </c>
      <c r="Q32" s="85" t="s">
        <v>85</v>
      </c>
      <c r="R32" s="107" t="s">
        <v>85</v>
      </c>
      <c r="S32" s="115" t="s">
        <v>147</v>
      </c>
    </row>
    <row r="33" spans="1:20" s="103" customFormat="1" ht="10.5" customHeight="1">
      <c r="A33" s="113" t="s">
        <v>188</v>
      </c>
      <c r="B33" s="95">
        <v>791966</v>
      </c>
      <c r="C33" s="98" t="s">
        <v>85</v>
      </c>
      <c r="D33" s="85" t="s">
        <v>85</v>
      </c>
      <c r="E33" s="98" t="s">
        <v>85</v>
      </c>
      <c r="F33" s="85" t="s">
        <v>85</v>
      </c>
      <c r="G33" s="86" t="s">
        <v>85</v>
      </c>
      <c r="H33" s="86" t="s">
        <v>85</v>
      </c>
      <c r="I33" s="86" t="s">
        <v>85</v>
      </c>
      <c r="J33" s="86" t="s">
        <v>85</v>
      </c>
      <c r="K33" s="102" t="s">
        <v>85</v>
      </c>
      <c r="L33" s="95" t="s">
        <v>85</v>
      </c>
      <c r="M33" s="126" t="s">
        <v>85</v>
      </c>
      <c r="N33" s="102" t="s">
        <v>85</v>
      </c>
      <c r="O33" s="102" t="s">
        <v>85</v>
      </c>
      <c r="P33" s="85" t="s">
        <v>85</v>
      </c>
      <c r="Q33" s="85" t="s">
        <v>85</v>
      </c>
      <c r="R33" s="107" t="s">
        <v>85</v>
      </c>
      <c r="S33" s="116" t="s">
        <v>100</v>
      </c>
    </row>
    <row r="34" spans="1:20" s="17" customFormat="1" ht="3" customHeight="1">
      <c r="A34" s="50"/>
      <c r="E34" s="86"/>
      <c r="F34" s="10"/>
      <c r="O34" s="85"/>
      <c r="S34" s="116"/>
      <c r="T34" s="104"/>
    </row>
    <row r="35" spans="1:20" s="105" customFormat="1" ht="13.5" customHeight="1">
      <c r="A35" s="90" t="s">
        <v>52</v>
      </c>
      <c r="B35" s="154">
        <f>B33-B32</f>
        <v>-725</v>
      </c>
      <c r="C35" s="172">
        <f>((C31/C30)-1)*100</f>
        <v>-19.265099672716456</v>
      </c>
      <c r="D35" s="172">
        <f>((D32/D31)-1)*100</f>
        <v>6.1438965238480137</v>
      </c>
      <c r="E35" s="172">
        <f>((E32/E31)-1)*100</f>
        <v>22.651933701657455</v>
      </c>
      <c r="F35" s="172">
        <f>((F32/F31)-1)*100</f>
        <v>1340.3437815975733</v>
      </c>
      <c r="G35" s="173">
        <v>8.9</v>
      </c>
      <c r="H35" s="172">
        <f>((H31/H30)-1)*100</f>
        <v>-52.252747252747241</v>
      </c>
      <c r="I35" s="172">
        <f>((I31/I30)-1)*100</f>
        <v>-12.727272727272732</v>
      </c>
      <c r="J35" s="174">
        <f>J31-1.34</f>
        <v>-3.0000000000000027E-2</v>
      </c>
      <c r="K35" s="175" t="s">
        <v>250</v>
      </c>
      <c r="L35" s="175" t="s">
        <v>250</v>
      </c>
      <c r="M35" s="173">
        <v>-0.2</v>
      </c>
      <c r="N35" s="173">
        <f>((32450/6700)-1)*100</f>
        <v>384.32835820895519</v>
      </c>
      <c r="O35" s="173">
        <f>((2705/1275)-1)*100</f>
        <v>112.15686274509804</v>
      </c>
      <c r="P35" s="172" t="s">
        <v>251</v>
      </c>
      <c r="Q35" s="176">
        <f>((3077847/3105440)-1)*100</f>
        <v>-0.88853753413364878</v>
      </c>
      <c r="R35" s="177">
        <f>((1506259/1494593)-1)*100</f>
        <v>0.78054694488733922</v>
      </c>
      <c r="S35" s="93" t="s">
        <v>52</v>
      </c>
    </row>
    <row r="36" spans="1:20" s="105" customFormat="1" ht="13.5" customHeight="1">
      <c r="A36" s="99" t="s">
        <v>110</v>
      </c>
      <c r="B36" s="154">
        <f>B33-B21</f>
        <v>-5923</v>
      </c>
      <c r="C36" s="172">
        <f>((C31/C19)-1)*100</f>
        <v>-1.0574293527803147</v>
      </c>
      <c r="D36" s="172">
        <f>((D32/D20)-1)*100</f>
        <v>-3.2424465733235097</v>
      </c>
      <c r="E36" s="172">
        <f>((E32/E20)-1)*100</f>
        <v>2.0689655172413834</v>
      </c>
      <c r="F36" s="172">
        <v>1524.6</v>
      </c>
      <c r="G36" s="173">
        <v>-3.1</v>
      </c>
      <c r="H36" s="173">
        <v>-8.4</v>
      </c>
      <c r="I36" s="173">
        <f>((I31/I19)-1)*100</f>
        <v>-11.111111111111116</v>
      </c>
      <c r="J36" s="174">
        <f>J31-J19</f>
        <v>-7.9999999999999849E-2</v>
      </c>
      <c r="K36" s="175">
        <f>((K32/K20)-1)*100</f>
        <v>-50</v>
      </c>
      <c r="L36" s="175">
        <f>((L32/L20)-1)*100</f>
        <v>-73.544973544973544</v>
      </c>
      <c r="M36" s="172">
        <v>3.4</v>
      </c>
      <c r="N36" s="172">
        <v>22.9</v>
      </c>
      <c r="O36" s="173">
        <v>-14.4</v>
      </c>
      <c r="P36" s="172" t="s">
        <v>251</v>
      </c>
      <c r="Q36" s="172">
        <f>((3077847/3042823)-1)*100</f>
        <v>1.1510363895632425</v>
      </c>
      <c r="R36" s="172">
        <f>((1506259/1449311)-1)*100</f>
        <v>3.9293153781348567</v>
      </c>
      <c r="S36" s="101" t="s">
        <v>110</v>
      </c>
    </row>
    <row r="37" spans="1:20" s="51" customFormat="1" ht="45" customHeight="1">
      <c r="A37" s="135" t="s">
        <v>67</v>
      </c>
      <c r="B37" s="19" t="s">
        <v>103</v>
      </c>
      <c r="C37" s="20" t="s">
        <v>68</v>
      </c>
      <c r="D37" s="19" t="s">
        <v>69</v>
      </c>
      <c r="E37" s="20" t="s">
        <v>70</v>
      </c>
      <c r="F37" s="19" t="s">
        <v>60</v>
      </c>
      <c r="G37" s="20" t="s">
        <v>104</v>
      </c>
      <c r="H37" s="130" t="s">
        <v>105</v>
      </c>
      <c r="I37" s="131"/>
      <c r="J37" s="19" t="s">
        <v>66</v>
      </c>
      <c r="K37" s="130" t="s">
        <v>34</v>
      </c>
      <c r="L37" s="131"/>
      <c r="M37" s="20" t="s">
        <v>106</v>
      </c>
      <c r="N37" s="130" t="s">
        <v>33</v>
      </c>
      <c r="O37" s="131"/>
      <c r="P37" s="129" t="s">
        <v>170</v>
      </c>
      <c r="Q37" s="132" t="s">
        <v>171</v>
      </c>
      <c r="R37" s="133"/>
      <c r="S37" s="62" t="s">
        <v>67</v>
      </c>
    </row>
    <row r="38" spans="1:20" s="8" customFormat="1" ht="11.1" customHeight="1">
      <c r="A38" s="21" t="s">
        <v>130</v>
      </c>
      <c r="F38" s="64"/>
      <c r="M38" s="7"/>
      <c r="O38" s="7"/>
    </row>
    <row r="39" spans="1:20" s="8" customFormat="1" ht="11.1" customHeight="1">
      <c r="A39" s="8" t="s">
        <v>140</v>
      </c>
      <c r="K39" s="7" t="s">
        <v>255</v>
      </c>
      <c r="M39" s="7"/>
      <c r="O39" s="7"/>
    </row>
    <row r="40" spans="1:20" s="8" customFormat="1" ht="11.1" customHeight="1">
      <c r="A40" s="21" t="s">
        <v>129</v>
      </c>
      <c r="K40" s="21" t="s">
        <v>114</v>
      </c>
      <c r="M40" s="7"/>
      <c r="O40" s="7"/>
    </row>
    <row r="41" spans="1:20" s="8" customFormat="1" ht="11.1" customHeight="1">
      <c r="A41" s="8" t="s">
        <v>102</v>
      </c>
      <c r="K41" s="7" t="s">
        <v>123</v>
      </c>
      <c r="M41" s="7"/>
      <c r="O41" s="7"/>
    </row>
    <row r="42" spans="1:20" s="8" customFormat="1" ht="11.1" customHeight="1">
      <c r="A42" s="7" t="s">
        <v>111</v>
      </c>
      <c r="K42" s="7" t="s">
        <v>149</v>
      </c>
      <c r="M42" s="7"/>
      <c r="O42" s="7"/>
    </row>
    <row r="43" spans="1:20" s="8" customFormat="1" ht="11.1" customHeight="1">
      <c r="A43" s="7" t="s">
        <v>112</v>
      </c>
      <c r="K43" s="7" t="s">
        <v>153</v>
      </c>
      <c r="M43" s="7"/>
      <c r="O43" s="7"/>
    </row>
    <row r="44" spans="1:20" s="8" customFormat="1" ht="11.1" customHeight="1">
      <c r="A44" s="7" t="s">
        <v>148</v>
      </c>
      <c r="K44" s="8" t="s">
        <v>158</v>
      </c>
      <c r="M44" s="7"/>
      <c r="O44" s="7"/>
    </row>
    <row r="45" spans="1:20" s="8" customFormat="1" ht="11.1" customHeight="1">
      <c r="A45" s="109" t="s">
        <v>145</v>
      </c>
      <c r="K45" s="8" t="s">
        <v>169</v>
      </c>
      <c r="M45" s="7"/>
      <c r="O45" s="7"/>
    </row>
    <row r="46" spans="1:20" s="8" customFormat="1" ht="11.1" customHeight="1">
      <c r="A46" s="7" t="s">
        <v>146</v>
      </c>
      <c r="J46" s="7"/>
      <c r="K46" s="8" t="s">
        <v>175</v>
      </c>
      <c r="M46" s="7"/>
      <c r="O46" s="7"/>
    </row>
    <row r="47" spans="1:20" s="8" customFormat="1" ht="11.1" customHeight="1">
      <c r="A47" s="8" t="s">
        <v>234</v>
      </c>
      <c r="J47" s="7"/>
      <c r="K47" s="8" t="s">
        <v>176</v>
      </c>
      <c r="M47" s="7"/>
      <c r="O47" s="7"/>
    </row>
    <row r="48" spans="1:20" s="8" customFormat="1" ht="11.1" customHeight="1">
      <c r="A48" s="8" t="s">
        <v>235</v>
      </c>
      <c r="M48" s="7"/>
    </row>
    <row r="49" spans="1:16" s="8" customFormat="1" ht="10.5" customHeight="1">
      <c r="A49" s="8" t="s">
        <v>236</v>
      </c>
      <c r="D49" s="64"/>
      <c r="J49" s="21"/>
      <c r="M49" s="7"/>
    </row>
    <row r="50" spans="1:16" s="8" customFormat="1" ht="11.1" customHeight="1">
      <c r="J50" s="21"/>
      <c r="M50" s="7"/>
      <c r="O50" s="7"/>
    </row>
    <row r="51" spans="1:16" s="8" customFormat="1" ht="11.1" customHeight="1">
      <c r="A51" s="21"/>
      <c r="B51" s="15"/>
      <c r="C51" s="15"/>
      <c r="D51" s="15"/>
      <c r="E51" s="15"/>
      <c r="F51" s="15"/>
      <c r="G51" s="15"/>
      <c r="H51" s="15"/>
      <c r="I51" s="15"/>
      <c r="J51" s="21"/>
      <c r="M51" s="7"/>
      <c r="O51" s="7"/>
    </row>
    <row r="52" spans="1:16">
      <c r="A52" s="21"/>
      <c r="J52" s="7"/>
      <c r="K52" s="8"/>
      <c r="L52" s="8"/>
      <c r="M52" s="7"/>
      <c r="N52" s="8"/>
      <c r="O52" s="8"/>
      <c r="P52" s="8"/>
    </row>
    <row r="69" spans="1:9">
      <c r="A69" s="5"/>
      <c r="B69" s="5"/>
      <c r="C69" s="5"/>
      <c r="D69" s="5"/>
      <c r="E69" s="5"/>
      <c r="F69" s="5"/>
      <c r="G69" s="5"/>
      <c r="H69" s="5"/>
      <c r="I69" s="5"/>
    </row>
    <row r="70" spans="1:9">
      <c r="A70" s="5"/>
      <c r="B70" s="5"/>
      <c r="C70" s="5"/>
      <c r="D70" s="5"/>
      <c r="E70" s="5"/>
      <c r="F70" s="5"/>
      <c r="G70" s="5"/>
      <c r="H70" s="5"/>
      <c r="I70" s="5"/>
    </row>
    <row r="71" spans="1:9">
      <c r="A71" s="5"/>
      <c r="B71" s="5"/>
      <c r="C71" s="5"/>
      <c r="D71" s="5"/>
      <c r="E71" s="5"/>
      <c r="F71" s="5"/>
      <c r="G71" s="5"/>
      <c r="H71" s="5"/>
      <c r="I71" s="5"/>
    </row>
    <row r="72" spans="1:9">
      <c r="A72" s="5"/>
      <c r="B72" s="5"/>
      <c r="C72" s="5"/>
      <c r="D72" s="5"/>
      <c r="E72" s="5"/>
      <c r="F72" s="5"/>
      <c r="G72" s="5"/>
      <c r="H72" s="5"/>
      <c r="I72" s="5"/>
    </row>
    <row r="73" spans="1:9">
      <c r="A73" s="5"/>
      <c r="B73" s="5"/>
      <c r="C73" s="5"/>
      <c r="D73" s="5"/>
      <c r="E73" s="5"/>
      <c r="F73" s="5"/>
      <c r="G73" s="5"/>
      <c r="H73" s="5"/>
      <c r="I73" s="5"/>
    </row>
    <row r="74" spans="1:9">
      <c r="A74" s="5"/>
      <c r="B74" s="5"/>
      <c r="C74" s="5"/>
      <c r="D74" s="5"/>
      <c r="E74" s="5"/>
      <c r="F74" s="5"/>
      <c r="G74" s="5"/>
      <c r="H74" s="5"/>
      <c r="I74" s="5"/>
    </row>
    <row r="75" spans="1:9">
      <c r="A75" s="5"/>
      <c r="B75" s="5"/>
      <c r="C75" s="5"/>
      <c r="D75" s="5"/>
      <c r="E75" s="5"/>
      <c r="F75" s="5"/>
      <c r="G75" s="5"/>
      <c r="H75" s="5"/>
      <c r="I75" s="5"/>
    </row>
    <row r="76" spans="1:9">
      <c r="A76" s="5"/>
      <c r="B76" s="5"/>
      <c r="C76" s="5"/>
      <c r="D76" s="5"/>
      <c r="E76" s="5"/>
      <c r="F76" s="5"/>
      <c r="G76" s="5"/>
      <c r="H76" s="5"/>
      <c r="I76" s="5"/>
    </row>
    <row r="77" spans="1:9">
      <c r="A77" s="5"/>
      <c r="B77" s="5"/>
      <c r="C77" s="5"/>
      <c r="D77" s="5"/>
      <c r="E77" s="5"/>
      <c r="F77" s="5"/>
      <c r="G77" s="5"/>
      <c r="H77" s="5"/>
      <c r="I77" s="5"/>
    </row>
    <row r="78" spans="1:9">
      <c r="A78" s="5"/>
      <c r="B78" s="5"/>
      <c r="C78" s="5"/>
      <c r="D78" s="5"/>
      <c r="E78" s="5"/>
      <c r="F78" s="5"/>
      <c r="G78" s="5"/>
      <c r="H78" s="5"/>
      <c r="I78" s="5"/>
    </row>
    <row r="79" spans="1:9">
      <c r="A79" s="5"/>
      <c r="B79" s="5"/>
      <c r="C79" s="5"/>
      <c r="D79" s="5"/>
      <c r="E79" s="5"/>
      <c r="F79" s="5"/>
      <c r="G79" s="5"/>
      <c r="H79" s="5"/>
      <c r="I79" s="5"/>
    </row>
    <row r="80" spans="1:9">
      <c r="A80" s="5"/>
      <c r="B80" s="5"/>
      <c r="C80" s="5"/>
      <c r="D80" s="5"/>
      <c r="E80" s="5"/>
      <c r="F80" s="5"/>
      <c r="G80" s="5"/>
      <c r="H80" s="5"/>
      <c r="I80" s="5"/>
    </row>
    <row r="81" spans="1:9">
      <c r="A81" s="5"/>
      <c r="B81" s="5"/>
      <c r="C81" s="5"/>
      <c r="D81" s="5"/>
      <c r="E81" s="5"/>
      <c r="F81" s="5"/>
      <c r="G81" s="5"/>
      <c r="H81" s="5"/>
      <c r="I81" s="5"/>
    </row>
    <row r="82" spans="1:9">
      <c r="A82" s="5"/>
      <c r="B82" s="5"/>
      <c r="C82" s="5"/>
      <c r="D82" s="5"/>
      <c r="E82" s="5"/>
      <c r="F82" s="5"/>
      <c r="G82" s="5"/>
      <c r="H82" s="5"/>
      <c r="I82" s="5"/>
    </row>
    <row r="83" spans="1:9">
      <c r="A83" s="5"/>
      <c r="B83" s="5"/>
      <c r="C83" s="5"/>
      <c r="D83" s="5"/>
      <c r="E83" s="5"/>
      <c r="F83" s="5"/>
      <c r="G83" s="5"/>
      <c r="H83" s="5"/>
      <c r="I83" s="5"/>
    </row>
    <row r="84" spans="1:9">
      <c r="A84" s="5"/>
      <c r="B84" s="5"/>
      <c r="C84" s="5"/>
      <c r="D84" s="5"/>
      <c r="E84" s="5"/>
      <c r="F84" s="5"/>
      <c r="G84" s="5"/>
      <c r="H84" s="5"/>
      <c r="I84" s="5"/>
    </row>
    <row r="85" spans="1:9">
      <c r="A85" s="5"/>
      <c r="B85" s="5"/>
      <c r="C85" s="5"/>
      <c r="D85" s="5"/>
      <c r="E85" s="5"/>
      <c r="F85" s="5"/>
      <c r="G85" s="5"/>
      <c r="H85" s="5"/>
      <c r="I85" s="5"/>
    </row>
    <row r="86" spans="1:9">
      <c r="A86" s="5"/>
      <c r="B86" s="5"/>
      <c r="C86" s="5"/>
      <c r="D86" s="5"/>
      <c r="E86" s="5"/>
      <c r="F86" s="5"/>
      <c r="G86" s="5"/>
      <c r="H86" s="5"/>
      <c r="I86" s="5"/>
    </row>
    <row r="87" spans="1:9">
      <c r="A87" s="5"/>
      <c r="B87" s="5"/>
      <c r="C87" s="5"/>
      <c r="D87" s="5"/>
      <c r="E87" s="5"/>
      <c r="F87" s="5"/>
      <c r="G87" s="5"/>
      <c r="H87" s="5"/>
      <c r="I87" s="5"/>
    </row>
    <row r="88" spans="1:9">
      <c r="A88" s="5"/>
      <c r="B88" s="5"/>
      <c r="C88" s="5"/>
      <c r="D88" s="5"/>
      <c r="E88" s="5"/>
      <c r="F88" s="5"/>
      <c r="G88" s="5"/>
      <c r="H88" s="5"/>
      <c r="I88" s="5"/>
    </row>
    <row r="89" spans="1:9">
      <c r="A89" s="5"/>
      <c r="B89" s="5"/>
      <c r="C89" s="5"/>
      <c r="D89" s="5"/>
      <c r="E89" s="5"/>
      <c r="F89" s="5"/>
      <c r="G89" s="5"/>
      <c r="H89" s="5"/>
      <c r="I89" s="5"/>
    </row>
    <row r="90" spans="1:9">
      <c r="A90" s="5"/>
      <c r="B90" s="5"/>
      <c r="C90" s="5"/>
      <c r="D90" s="5"/>
      <c r="E90" s="5"/>
      <c r="F90" s="5"/>
      <c r="G90" s="5"/>
      <c r="H90" s="5"/>
      <c r="I90" s="5"/>
    </row>
    <row r="91" spans="1:9">
      <c r="A91" s="5"/>
      <c r="B91" s="5"/>
      <c r="C91" s="5"/>
      <c r="D91" s="5"/>
      <c r="E91" s="5"/>
      <c r="F91" s="5"/>
      <c r="G91" s="5"/>
      <c r="H91" s="5"/>
      <c r="I91" s="5"/>
    </row>
    <row r="92" spans="1:9">
      <c r="A92" s="5"/>
      <c r="B92" s="5"/>
      <c r="C92" s="5"/>
      <c r="D92" s="5"/>
      <c r="E92" s="5"/>
      <c r="F92" s="5"/>
      <c r="G92" s="5"/>
      <c r="H92" s="5"/>
      <c r="I92" s="5"/>
    </row>
    <row r="93" spans="1:9">
      <c r="A93" s="5"/>
      <c r="B93" s="5"/>
      <c r="C93" s="5"/>
      <c r="D93" s="5"/>
      <c r="E93" s="5"/>
      <c r="F93" s="5"/>
      <c r="G93" s="5"/>
      <c r="H93" s="5"/>
      <c r="I93" s="5"/>
    </row>
    <row r="94" spans="1:9">
      <c r="A94" s="5"/>
      <c r="B94" s="5"/>
      <c r="C94" s="5"/>
      <c r="D94" s="5"/>
      <c r="E94" s="5"/>
      <c r="F94" s="5"/>
      <c r="G94" s="5"/>
      <c r="H94" s="5"/>
      <c r="I94" s="5"/>
    </row>
    <row r="95" spans="1:9">
      <c r="A95" s="5"/>
      <c r="B95" s="5"/>
      <c r="C95" s="5"/>
      <c r="D95" s="5"/>
      <c r="E95" s="5"/>
      <c r="F95" s="5"/>
      <c r="G95" s="5"/>
      <c r="H95" s="5"/>
      <c r="I95" s="5"/>
    </row>
    <row r="96" spans="1:9">
      <c r="A96" s="5"/>
      <c r="B96" s="5"/>
      <c r="C96" s="5"/>
      <c r="D96" s="5"/>
      <c r="E96" s="5"/>
      <c r="F96" s="5"/>
      <c r="G96" s="5"/>
      <c r="H96" s="5"/>
      <c r="I96" s="5"/>
    </row>
    <row r="97" spans="1:9">
      <c r="A97" s="5"/>
      <c r="B97" s="5"/>
      <c r="C97" s="5"/>
      <c r="D97" s="5"/>
      <c r="E97" s="5"/>
      <c r="F97" s="5"/>
      <c r="G97" s="5"/>
      <c r="H97" s="5"/>
      <c r="I97" s="5"/>
    </row>
    <row r="98" spans="1:9">
      <c r="A98" s="5"/>
      <c r="B98" s="5"/>
      <c r="C98" s="5"/>
      <c r="D98" s="5"/>
      <c r="E98" s="5"/>
      <c r="F98" s="5"/>
      <c r="G98" s="5"/>
      <c r="H98" s="5"/>
      <c r="I98" s="5"/>
    </row>
    <row r="99" spans="1:9">
      <c r="A99" s="5"/>
      <c r="B99" s="5"/>
      <c r="C99" s="5"/>
      <c r="D99" s="5"/>
      <c r="E99" s="5"/>
      <c r="F99" s="5"/>
      <c r="G99" s="5"/>
      <c r="H99" s="5"/>
      <c r="I99" s="5"/>
    </row>
    <row r="100" spans="1:9">
      <c r="A100" s="5"/>
      <c r="B100" s="5"/>
      <c r="C100" s="5"/>
      <c r="D100" s="5"/>
      <c r="E100" s="5"/>
      <c r="F100" s="5"/>
      <c r="G100" s="5"/>
      <c r="H100" s="5"/>
      <c r="I100" s="5"/>
    </row>
    <row r="101" spans="1:9">
      <c r="A101" s="5"/>
      <c r="B101" s="5"/>
      <c r="C101" s="5"/>
      <c r="D101" s="5"/>
      <c r="E101" s="5"/>
      <c r="F101" s="5"/>
      <c r="G101" s="5"/>
      <c r="H101" s="5"/>
      <c r="I101" s="5"/>
    </row>
    <row r="102" spans="1:9">
      <c r="A102" s="5"/>
      <c r="B102" s="5"/>
      <c r="C102" s="5"/>
      <c r="D102" s="5"/>
      <c r="E102" s="5"/>
      <c r="F102" s="5"/>
      <c r="G102" s="5"/>
      <c r="H102" s="5"/>
      <c r="I102" s="5"/>
    </row>
    <row r="103" spans="1:9">
      <c r="A103" s="5"/>
      <c r="B103" s="5"/>
      <c r="C103" s="5"/>
      <c r="D103" s="5"/>
      <c r="E103" s="5"/>
      <c r="F103" s="5"/>
      <c r="G103" s="5"/>
      <c r="H103" s="5"/>
      <c r="I103" s="5"/>
    </row>
    <row r="104" spans="1:9">
      <c r="A104" s="5"/>
      <c r="B104" s="5"/>
      <c r="C104" s="5"/>
      <c r="D104" s="5"/>
      <c r="E104" s="5"/>
      <c r="F104" s="5"/>
      <c r="G104" s="5"/>
      <c r="H104" s="5"/>
      <c r="I104" s="5"/>
    </row>
    <row r="105" spans="1:9">
      <c r="A105" s="5"/>
      <c r="B105" s="5"/>
      <c r="C105" s="5"/>
      <c r="D105" s="5"/>
      <c r="E105" s="5"/>
      <c r="F105" s="5"/>
      <c r="G105" s="5"/>
      <c r="H105" s="5"/>
      <c r="I105" s="5"/>
    </row>
    <row r="106" spans="1:9">
      <c r="A106" s="5"/>
      <c r="B106" s="5"/>
      <c r="C106" s="5"/>
      <c r="D106" s="5"/>
      <c r="E106" s="5"/>
      <c r="F106" s="5"/>
      <c r="G106" s="5"/>
      <c r="H106" s="5"/>
      <c r="I106" s="5"/>
    </row>
    <row r="107" spans="1:9">
      <c r="A107" s="5"/>
      <c r="B107" s="5"/>
      <c r="C107" s="5"/>
      <c r="D107" s="5"/>
      <c r="E107" s="5"/>
      <c r="F107" s="5"/>
      <c r="G107" s="5"/>
      <c r="H107" s="5"/>
      <c r="I107" s="5"/>
    </row>
    <row r="108" spans="1:9">
      <c r="A108" s="5"/>
      <c r="B108" s="5"/>
      <c r="C108" s="5"/>
      <c r="D108" s="5"/>
      <c r="E108" s="5"/>
      <c r="F108" s="5"/>
      <c r="G108" s="5"/>
      <c r="H108" s="5"/>
      <c r="I108" s="5"/>
    </row>
    <row r="109" spans="1:9">
      <c r="A109" s="5"/>
      <c r="B109" s="5"/>
      <c r="C109" s="5"/>
      <c r="D109" s="5"/>
      <c r="E109" s="5"/>
      <c r="F109" s="5"/>
      <c r="G109" s="5"/>
      <c r="H109" s="5"/>
      <c r="I109" s="5"/>
    </row>
    <row r="110" spans="1:9">
      <c r="A110" s="5"/>
      <c r="B110" s="5"/>
      <c r="C110" s="5"/>
      <c r="D110" s="5"/>
      <c r="E110" s="5"/>
      <c r="F110" s="5"/>
      <c r="G110" s="5"/>
      <c r="H110" s="5"/>
      <c r="I110" s="5"/>
    </row>
    <row r="111" spans="1:9">
      <c r="A111" s="5"/>
      <c r="B111" s="5"/>
      <c r="C111" s="5"/>
      <c r="D111" s="5"/>
      <c r="E111" s="5"/>
      <c r="F111" s="5"/>
      <c r="G111" s="5"/>
      <c r="H111" s="5"/>
      <c r="I111" s="5"/>
    </row>
    <row r="112" spans="1:9">
      <c r="A112" s="5"/>
      <c r="B112" s="5"/>
      <c r="C112" s="5"/>
      <c r="D112" s="5"/>
      <c r="E112" s="5"/>
      <c r="F112" s="5"/>
      <c r="G112" s="5"/>
      <c r="H112" s="5"/>
      <c r="I112" s="5"/>
    </row>
    <row r="113" spans="1:9">
      <c r="A113" s="5"/>
      <c r="B113" s="5"/>
      <c r="C113" s="5"/>
      <c r="D113" s="5"/>
      <c r="E113" s="5"/>
      <c r="F113" s="5"/>
      <c r="G113" s="5"/>
      <c r="H113" s="5"/>
      <c r="I113" s="5"/>
    </row>
    <row r="114" spans="1:9">
      <c r="A114" s="5"/>
      <c r="B114" s="5"/>
      <c r="C114" s="5"/>
      <c r="D114" s="5"/>
      <c r="E114" s="5"/>
      <c r="F114" s="5"/>
      <c r="G114" s="5"/>
      <c r="H114" s="5"/>
      <c r="I114" s="5"/>
    </row>
    <row r="115" spans="1:9">
      <c r="A115" s="5"/>
      <c r="B115" s="5"/>
      <c r="C115" s="5"/>
      <c r="D115" s="5"/>
      <c r="E115" s="5"/>
      <c r="F115" s="5"/>
      <c r="G115" s="5"/>
      <c r="H115" s="5"/>
      <c r="I115" s="5"/>
    </row>
    <row r="116" spans="1:9">
      <c r="A116" s="5"/>
      <c r="B116" s="5"/>
      <c r="C116" s="5"/>
      <c r="D116" s="5"/>
      <c r="E116" s="5"/>
      <c r="F116" s="5"/>
      <c r="G116" s="5"/>
      <c r="H116" s="5"/>
      <c r="I116" s="5"/>
    </row>
    <row r="117" spans="1:9">
      <c r="A117" s="5"/>
      <c r="B117" s="5"/>
      <c r="C117" s="5"/>
      <c r="D117" s="5"/>
      <c r="E117" s="5"/>
      <c r="F117" s="5"/>
      <c r="G117" s="5"/>
      <c r="H117" s="5"/>
      <c r="I117" s="5"/>
    </row>
    <row r="118" spans="1:9">
      <c r="A118" s="5"/>
      <c r="B118" s="5"/>
      <c r="C118" s="5"/>
      <c r="D118" s="5"/>
      <c r="E118" s="5"/>
      <c r="F118" s="5"/>
      <c r="G118" s="5"/>
      <c r="H118" s="5"/>
      <c r="I118" s="5"/>
    </row>
    <row r="119" spans="1:9">
      <c r="A119" s="5"/>
      <c r="B119" s="5"/>
      <c r="C119" s="5"/>
      <c r="D119" s="5"/>
      <c r="E119" s="5"/>
      <c r="F119" s="5"/>
      <c r="G119" s="5"/>
      <c r="H119" s="5"/>
      <c r="I119" s="5"/>
    </row>
    <row r="120" spans="1:9">
      <c r="A120" s="5"/>
      <c r="B120" s="5"/>
      <c r="C120" s="5"/>
      <c r="D120" s="5"/>
      <c r="E120" s="5"/>
      <c r="F120" s="5"/>
      <c r="G120" s="5"/>
      <c r="H120" s="5"/>
      <c r="I120" s="5"/>
    </row>
    <row r="121" spans="1:9">
      <c r="A121" s="5"/>
      <c r="B121" s="5"/>
      <c r="C121" s="5"/>
      <c r="D121" s="5"/>
      <c r="E121" s="5"/>
      <c r="F121" s="5"/>
      <c r="G121" s="5"/>
      <c r="H121" s="5"/>
      <c r="I121" s="5"/>
    </row>
    <row r="122" spans="1:9">
      <c r="A122" s="5"/>
      <c r="B122" s="5"/>
      <c r="C122" s="5"/>
      <c r="D122" s="5"/>
      <c r="E122" s="5"/>
      <c r="F122" s="5"/>
      <c r="G122" s="5"/>
      <c r="H122" s="5"/>
      <c r="I122" s="5"/>
    </row>
    <row r="123" spans="1:9">
      <c r="A123" s="5"/>
      <c r="B123" s="5"/>
      <c r="C123" s="5"/>
      <c r="D123" s="5"/>
      <c r="E123" s="5"/>
      <c r="F123" s="5"/>
      <c r="G123" s="5"/>
      <c r="H123" s="5"/>
      <c r="I123" s="5"/>
    </row>
    <row r="124" spans="1:9">
      <c r="A124" s="5"/>
      <c r="B124" s="5"/>
      <c r="C124" s="5"/>
      <c r="E124" s="5"/>
      <c r="F124" s="5"/>
      <c r="G124" s="5"/>
      <c r="H124" s="5"/>
      <c r="I124" s="5"/>
    </row>
  </sheetData>
  <mergeCells count="5">
    <mergeCell ref="E5:E7"/>
    <mergeCell ref="Q5:Q7"/>
    <mergeCell ref="P4:P7"/>
    <mergeCell ref="M4:M6"/>
    <mergeCell ref="R5:R7"/>
  </mergeCells>
  <phoneticPr fontId="3"/>
  <pageMargins left="1.1811023622047245" right="0.59055118110236227" top="1.1811023622047245" bottom="0.98425196850393704" header="0.35433070866141736" footer="0.51181102362204722"/>
  <pageSetup paperSize="8" orientation="landscape" r:id="rId1"/>
  <headerFooter alignWithMargins="0"/>
  <ignoredErrors>
    <ignoredError sqref="S35 R4:S4 L4 C4:D4 K7:L7 E7:F7 D6:G6 D7 G7 D5 I5:S5 I6:S6 N7:S7 O4 F4:G4 F5:G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N49"/>
  <sheetViews>
    <sheetView showGridLines="0" tabSelected="1" view="pageBreakPreview" topLeftCell="A14" zoomScaleNormal="100" zoomScaleSheetLayoutView="100" workbookViewId="0">
      <pane xSplit="1" topLeftCell="B1" activePane="topRight" state="frozen"/>
      <selection activeCell="I33" sqref="I33"/>
      <selection pane="topRight" activeCell="Y28" sqref="Y28"/>
    </sheetView>
  </sheetViews>
  <sheetFormatPr defaultColWidth="9" defaultRowHeight="13.2"/>
  <cols>
    <col min="1" max="1" width="11.21875" style="15" customWidth="1"/>
    <col min="2" max="14" width="9.6640625" style="15" customWidth="1"/>
    <col min="15" max="15" width="11" style="15" customWidth="1"/>
    <col min="16" max="20" width="9.6640625" style="15" customWidth="1"/>
    <col min="21" max="21" width="16.88671875" style="15" customWidth="1"/>
    <col min="22" max="16384" width="9" style="15"/>
  </cols>
  <sheetData>
    <row r="1" spans="1:92" ht="18" customHeight="1">
      <c r="D1" s="2"/>
      <c r="K1" s="2"/>
    </row>
    <row r="2" spans="1:92" ht="18" customHeight="1" thickBot="1">
      <c r="A2" s="53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54"/>
      <c r="L2" s="54"/>
      <c r="M2" s="16"/>
      <c r="N2" s="16"/>
      <c r="O2" s="16"/>
      <c r="P2" s="16"/>
      <c r="Q2" s="16"/>
      <c r="R2" s="16"/>
      <c r="S2" s="16"/>
      <c r="U2" s="30" t="s">
        <v>72</v>
      </c>
    </row>
    <row r="3" spans="1:92" ht="12" customHeight="1">
      <c r="A3" s="31"/>
      <c r="B3" s="11" t="s">
        <v>3</v>
      </c>
      <c r="C3" s="146" t="s">
        <v>4</v>
      </c>
      <c r="D3" s="147"/>
      <c r="E3" s="32" t="s">
        <v>5</v>
      </c>
      <c r="F3" s="82" t="s">
        <v>36</v>
      </c>
      <c r="G3" s="83" t="s">
        <v>6</v>
      </c>
      <c r="H3" s="12" t="s">
        <v>7</v>
      </c>
      <c r="I3" s="146" t="s">
        <v>37</v>
      </c>
      <c r="J3" s="147"/>
      <c r="K3" s="146" t="s">
        <v>126</v>
      </c>
      <c r="L3" s="148"/>
      <c r="M3" s="149" t="s">
        <v>127</v>
      </c>
      <c r="N3" s="150"/>
      <c r="O3" s="161" t="s">
        <v>93</v>
      </c>
      <c r="P3" s="149" t="s">
        <v>38</v>
      </c>
      <c r="Q3" s="148"/>
      <c r="R3" s="81" t="s">
        <v>81</v>
      </c>
      <c r="S3" s="161" t="s">
        <v>162</v>
      </c>
      <c r="T3" s="164" t="s">
        <v>94</v>
      </c>
      <c r="U3" s="5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</row>
    <row r="4" spans="1:92" ht="12" customHeight="1">
      <c r="A4" s="141" t="s">
        <v>8</v>
      </c>
      <c r="B4" s="33" t="s">
        <v>9</v>
      </c>
      <c r="C4" s="12" t="s">
        <v>117</v>
      </c>
      <c r="D4" s="56" t="s">
        <v>39</v>
      </c>
      <c r="E4" s="155" t="s">
        <v>53</v>
      </c>
      <c r="F4" s="71" t="s">
        <v>40</v>
      </c>
      <c r="G4" s="74" t="s">
        <v>6</v>
      </c>
      <c r="H4" s="11" t="s">
        <v>11</v>
      </c>
      <c r="I4" s="12" t="s">
        <v>88</v>
      </c>
      <c r="J4" s="80" t="s">
        <v>41</v>
      </c>
      <c r="K4" s="36"/>
      <c r="L4" s="31"/>
      <c r="M4" s="37"/>
      <c r="N4" s="31"/>
      <c r="O4" s="169"/>
      <c r="P4" s="168" t="s">
        <v>128</v>
      </c>
      <c r="Q4" s="165" t="s">
        <v>136</v>
      </c>
      <c r="R4" s="12" t="s">
        <v>92</v>
      </c>
      <c r="S4" s="156"/>
      <c r="T4" s="156"/>
      <c r="U4" s="145" t="s">
        <v>8</v>
      </c>
    </row>
    <row r="5" spans="1:92" ht="12" customHeight="1">
      <c r="A5" s="142"/>
      <c r="B5" s="38" t="s">
        <v>14</v>
      </c>
      <c r="C5" s="12" t="s">
        <v>116</v>
      </c>
      <c r="D5" s="57" t="s">
        <v>42</v>
      </c>
      <c r="E5" s="156"/>
      <c r="F5" s="71" t="s">
        <v>43</v>
      </c>
      <c r="G5" s="75" t="s">
        <v>15</v>
      </c>
      <c r="H5" s="11" t="s">
        <v>16</v>
      </c>
      <c r="I5" s="72" t="s">
        <v>89</v>
      </c>
      <c r="J5" s="11" t="s">
        <v>44</v>
      </c>
      <c r="K5" s="11" t="s">
        <v>55</v>
      </c>
      <c r="L5" s="67" t="s">
        <v>73</v>
      </c>
      <c r="M5" s="11" t="s">
        <v>56</v>
      </c>
      <c r="N5" s="4" t="s">
        <v>57</v>
      </c>
      <c r="O5" s="169"/>
      <c r="P5" s="166"/>
      <c r="Q5" s="166"/>
      <c r="R5" s="71" t="s">
        <v>82</v>
      </c>
      <c r="S5" s="156"/>
      <c r="T5" s="156"/>
      <c r="U5" s="144"/>
    </row>
    <row r="6" spans="1:92" ht="12" customHeight="1">
      <c r="A6" s="41"/>
      <c r="B6" s="42" t="s">
        <v>79</v>
      </c>
      <c r="C6" s="69" t="s">
        <v>118</v>
      </c>
      <c r="D6" s="9" t="s">
        <v>80</v>
      </c>
      <c r="E6" s="157"/>
      <c r="F6" s="73" t="s">
        <v>45</v>
      </c>
      <c r="G6" s="76" t="s">
        <v>22</v>
      </c>
      <c r="H6" s="13" t="s">
        <v>71</v>
      </c>
      <c r="I6" s="13" t="s">
        <v>124</v>
      </c>
      <c r="J6" s="13" t="s">
        <v>125</v>
      </c>
      <c r="K6" s="43"/>
      <c r="L6" s="41"/>
      <c r="M6" s="43"/>
      <c r="N6" s="41"/>
      <c r="O6" s="170"/>
      <c r="P6" s="167"/>
      <c r="Q6" s="167"/>
      <c r="R6" s="69" t="s">
        <v>137</v>
      </c>
      <c r="S6" s="157"/>
      <c r="T6" s="69" t="s">
        <v>23</v>
      </c>
    </row>
    <row r="7" spans="1:92" ht="12.75" customHeight="1">
      <c r="A7" s="44" t="s">
        <v>24</v>
      </c>
      <c r="B7" s="58" t="s">
        <v>46</v>
      </c>
      <c r="C7" s="58" t="s">
        <v>47</v>
      </c>
      <c r="D7" s="77" t="s">
        <v>48</v>
      </c>
      <c r="E7" s="58" t="s">
        <v>49</v>
      </c>
      <c r="F7" s="68" t="s">
        <v>32</v>
      </c>
      <c r="G7" s="88" t="s">
        <v>32</v>
      </c>
      <c r="H7" s="140" t="s">
        <v>131</v>
      </c>
      <c r="I7" s="110" t="s">
        <v>131</v>
      </c>
      <c r="J7" s="68" t="s">
        <v>30</v>
      </c>
      <c r="K7" s="58" t="s">
        <v>31</v>
      </c>
      <c r="L7" s="78" t="s">
        <v>32</v>
      </c>
      <c r="M7" s="68" t="s">
        <v>32</v>
      </c>
      <c r="N7" s="68" t="s">
        <v>32</v>
      </c>
      <c r="O7" s="46" t="s">
        <v>50</v>
      </c>
      <c r="P7" s="23" t="s">
        <v>132</v>
      </c>
      <c r="Q7" s="23" t="s">
        <v>132</v>
      </c>
      <c r="R7" s="68" t="s">
        <v>51</v>
      </c>
      <c r="S7" s="68" t="s">
        <v>51</v>
      </c>
      <c r="T7" s="68" t="s">
        <v>51</v>
      </c>
      <c r="U7" s="59" t="s">
        <v>24</v>
      </c>
    </row>
    <row r="8" spans="1:92" ht="3.75" customHeight="1">
      <c r="A8" s="3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0"/>
      <c r="S8" s="70"/>
      <c r="T8" s="70"/>
      <c r="U8" s="114"/>
    </row>
    <row r="9" spans="1:92" ht="11.1" customHeight="1">
      <c r="A9" s="111" t="s">
        <v>180</v>
      </c>
      <c r="B9" s="26">
        <v>12550</v>
      </c>
      <c r="C9" s="119">
        <v>2000</v>
      </c>
      <c r="D9" s="10">
        <v>279024</v>
      </c>
      <c r="E9" s="10">
        <v>856</v>
      </c>
      <c r="F9" s="10">
        <v>102086</v>
      </c>
      <c r="G9" s="120">
        <v>140503</v>
      </c>
      <c r="H9" s="84">
        <v>105.4</v>
      </c>
      <c r="I9" s="14">
        <v>100.3</v>
      </c>
      <c r="J9" s="22">
        <v>1.1599999999999999</v>
      </c>
      <c r="K9" s="10">
        <v>6030</v>
      </c>
      <c r="L9" s="10">
        <v>11507</v>
      </c>
      <c r="M9" s="127">
        <v>830914</v>
      </c>
      <c r="N9" s="127">
        <v>848750</v>
      </c>
      <c r="O9" s="121">
        <v>1356071</v>
      </c>
      <c r="P9" s="84">
        <v>104.6</v>
      </c>
      <c r="Q9" s="14">
        <v>99.8</v>
      </c>
      <c r="R9" s="10">
        <v>116267</v>
      </c>
      <c r="S9" s="10">
        <v>12298</v>
      </c>
      <c r="T9" s="10">
        <v>56114</v>
      </c>
      <c r="U9" s="115" t="s">
        <v>183</v>
      </c>
    </row>
    <row r="10" spans="1:92" ht="11.1" customHeight="1">
      <c r="A10" s="111" t="s">
        <v>161</v>
      </c>
      <c r="B10" s="26">
        <v>12495</v>
      </c>
      <c r="C10" s="119">
        <v>2089</v>
      </c>
      <c r="D10" s="10">
        <v>290865</v>
      </c>
      <c r="E10" s="10">
        <v>860</v>
      </c>
      <c r="F10" s="10">
        <v>107418</v>
      </c>
      <c r="G10" s="120">
        <v>139937</v>
      </c>
      <c r="H10" s="84">
        <v>105.3</v>
      </c>
      <c r="I10" s="14">
        <v>102.3</v>
      </c>
      <c r="J10" s="22">
        <v>1.31</v>
      </c>
      <c r="K10" s="10">
        <v>6428</v>
      </c>
      <c r="L10" s="10">
        <v>23314</v>
      </c>
      <c r="M10" s="127">
        <v>981736</v>
      </c>
      <c r="N10" s="127">
        <v>1185032</v>
      </c>
      <c r="O10" s="121">
        <v>1257061</v>
      </c>
      <c r="P10" s="84">
        <v>114.7</v>
      </c>
      <c r="Q10" s="14">
        <v>102.3</v>
      </c>
      <c r="R10" s="10">
        <v>120120</v>
      </c>
      <c r="S10" s="10">
        <v>10532</v>
      </c>
      <c r="T10" s="10">
        <v>58846</v>
      </c>
      <c r="U10" s="115" t="s">
        <v>184</v>
      </c>
    </row>
    <row r="11" spans="1:92" s="103" customFormat="1" ht="11.1" customHeight="1">
      <c r="A11" s="113" t="s">
        <v>182</v>
      </c>
      <c r="B11" s="85">
        <v>12434</v>
      </c>
      <c r="C11" s="136" t="s">
        <v>85</v>
      </c>
      <c r="D11" s="85">
        <v>293997</v>
      </c>
      <c r="E11" s="85">
        <v>820</v>
      </c>
      <c r="F11" s="85">
        <v>103550</v>
      </c>
      <c r="G11" s="137" t="s">
        <v>178</v>
      </c>
      <c r="H11" s="86" t="s">
        <v>191</v>
      </c>
      <c r="I11" s="86">
        <v>103.5</v>
      </c>
      <c r="J11" s="138" t="s">
        <v>178</v>
      </c>
      <c r="K11" s="85">
        <v>8690</v>
      </c>
      <c r="L11" s="85">
        <v>24026</v>
      </c>
      <c r="M11" s="178" t="s">
        <v>199</v>
      </c>
      <c r="N11" s="178" t="s">
        <v>211</v>
      </c>
      <c r="O11" s="139" t="s">
        <v>178</v>
      </c>
      <c r="P11" s="86">
        <v>119.6</v>
      </c>
      <c r="Q11" s="86">
        <v>105.6</v>
      </c>
      <c r="R11" s="85">
        <v>123115</v>
      </c>
      <c r="S11" s="85" t="s">
        <v>85</v>
      </c>
      <c r="T11" s="85">
        <v>61086</v>
      </c>
      <c r="U11" s="116" t="s">
        <v>185</v>
      </c>
    </row>
    <row r="12" spans="1:92" ht="8.25" customHeight="1">
      <c r="A12" s="112"/>
      <c r="P12" s="84"/>
      <c r="U12" s="117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92" ht="11.1" customHeight="1">
      <c r="A13" s="112" t="s">
        <v>187</v>
      </c>
      <c r="B13" s="26">
        <v>12508</v>
      </c>
      <c r="C13" s="10">
        <v>168</v>
      </c>
      <c r="D13" s="10">
        <v>289974</v>
      </c>
      <c r="E13" s="10">
        <v>78</v>
      </c>
      <c r="F13" s="10">
        <v>8045</v>
      </c>
      <c r="G13" s="10">
        <v>11562</v>
      </c>
      <c r="H13" s="84">
        <v>107.8</v>
      </c>
      <c r="I13" s="84">
        <v>87.8</v>
      </c>
      <c r="J13" s="63">
        <v>1.31</v>
      </c>
      <c r="K13" s="10">
        <v>492</v>
      </c>
      <c r="L13" s="10">
        <v>1114</v>
      </c>
      <c r="M13" s="10">
        <v>80606</v>
      </c>
      <c r="N13" s="10">
        <v>108510</v>
      </c>
      <c r="O13" s="66">
        <v>1292072</v>
      </c>
      <c r="P13" s="84">
        <v>115.7</v>
      </c>
      <c r="Q13" s="106">
        <v>102.7</v>
      </c>
      <c r="R13" s="66">
        <v>120882</v>
      </c>
      <c r="S13" s="10">
        <v>940</v>
      </c>
      <c r="T13" s="10">
        <v>57626</v>
      </c>
      <c r="U13" s="115" t="s">
        <v>186</v>
      </c>
    </row>
    <row r="14" spans="1:92" ht="11.1" customHeight="1">
      <c r="A14" s="112" t="s">
        <v>97</v>
      </c>
      <c r="B14" s="26">
        <v>12497</v>
      </c>
      <c r="C14" s="10">
        <v>163</v>
      </c>
      <c r="D14" s="10">
        <v>280999</v>
      </c>
      <c r="E14" s="10">
        <v>74</v>
      </c>
      <c r="F14" s="10">
        <v>10601</v>
      </c>
      <c r="G14" s="10">
        <v>12985</v>
      </c>
      <c r="H14" s="84">
        <v>107.3</v>
      </c>
      <c r="I14" s="84">
        <v>86.7</v>
      </c>
      <c r="J14" s="63">
        <v>1.32</v>
      </c>
      <c r="K14" s="10">
        <v>599</v>
      </c>
      <c r="L14" s="10">
        <v>1449</v>
      </c>
      <c r="M14" s="10">
        <v>88177</v>
      </c>
      <c r="N14" s="10">
        <v>109169</v>
      </c>
      <c r="O14" s="66">
        <v>1238056</v>
      </c>
      <c r="P14" s="84">
        <v>116.9</v>
      </c>
      <c r="Q14" s="106">
        <v>103.1</v>
      </c>
      <c r="R14" s="66">
        <v>120755</v>
      </c>
      <c r="S14" s="10">
        <v>842</v>
      </c>
      <c r="T14" s="10">
        <v>58028</v>
      </c>
      <c r="U14" s="115" t="s">
        <v>97</v>
      </c>
    </row>
    <row r="15" spans="1:92" ht="11.1" customHeight="1">
      <c r="A15" s="112" t="s">
        <v>101</v>
      </c>
      <c r="B15" s="26">
        <v>12495</v>
      </c>
      <c r="C15" s="10">
        <v>173</v>
      </c>
      <c r="D15" s="10">
        <v>298006</v>
      </c>
      <c r="E15" s="10">
        <v>77</v>
      </c>
      <c r="F15" s="10">
        <v>7745</v>
      </c>
      <c r="G15" s="10">
        <v>10558</v>
      </c>
      <c r="H15" s="84">
        <v>105.5</v>
      </c>
      <c r="I15" s="84">
        <v>86.4</v>
      </c>
      <c r="J15" s="63" t="s">
        <v>243</v>
      </c>
      <c r="K15" s="10">
        <v>596</v>
      </c>
      <c r="L15" s="10">
        <v>870</v>
      </c>
      <c r="M15" s="10">
        <v>90013</v>
      </c>
      <c r="N15" s="10">
        <v>111728</v>
      </c>
      <c r="O15" s="66">
        <v>1194568</v>
      </c>
      <c r="P15" s="84">
        <v>118.1</v>
      </c>
      <c r="Q15" s="106">
        <v>103.7</v>
      </c>
      <c r="R15" s="66">
        <v>120644</v>
      </c>
      <c r="S15" s="10">
        <v>703</v>
      </c>
      <c r="T15" s="10">
        <v>58203</v>
      </c>
      <c r="U15" s="115" t="s">
        <v>101</v>
      </c>
    </row>
    <row r="16" spans="1:92" ht="11.1" customHeight="1">
      <c r="A16" s="112" t="s">
        <v>98</v>
      </c>
      <c r="B16" s="26">
        <v>12491</v>
      </c>
      <c r="C16" s="10">
        <v>176</v>
      </c>
      <c r="D16" s="10">
        <v>285947</v>
      </c>
      <c r="E16" s="10">
        <v>72</v>
      </c>
      <c r="F16" s="10">
        <v>7770</v>
      </c>
      <c r="G16" s="10">
        <v>6961</v>
      </c>
      <c r="H16" s="84">
        <v>105.5</v>
      </c>
      <c r="I16" s="84">
        <v>90.5</v>
      </c>
      <c r="J16" s="63">
        <v>1.35</v>
      </c>
      <c r="K16" s="10">
        <v>581</v>
      </c>
      <c r="L16" s="10">
        <v>1156</v>
      </c>
      <c r="M16" s="10">
        <v>88368</v>
      </c>
      <c r="N16" s="10">
        <v>108688</v>
      </c>
      <c r="O16" s="66">
        <v>1226332</v>
      </c>
      <c r="P16" s="84">
        <v>119.1</v>
      </c>
      <c r="Q16" s="106">
        <v>103.9</v>
      </c>
      <c r="R16" s="66">
        <v>121249</v>
      </c>
      <c r="S16" s="10">
        <v>875</v>
      </c>
      <c r="T16" s="10">
        <v>58393</v>
      </c>
      <c r="U16" s="115" t="s">
        <v>98</v>
      </c>
    </row>
    <row r="17" spans="1:21" ht="11.1" customHeight="1">
      <c r="A17" s="112" t="s">
        <v>99</v>
      </c>
      <c r="B17" s="26">
        <v>12486</v>
      </c>
      <c r="C17" s="10">
        <v>223</v>
      </c>
      <c r="D17" s="10">
        <v>328114</v>
      </c>
      <c r="E17" s="10">
        <v>67</v>
      </c>
      <c r="F17" s="10">
        <v>9221</v>
      </c>
      <c r="G17" s="10">
        <v>6283</v>
      </c>
      <c r="H17" s="84">
        <v>104.9</v>
      </c>
      <c r="I17" s="84">
        <v>178.4</v>
      </c>
      <c r="J17" s="63" t="s">
        <v>244</v>
      </c>
      <c r="K17" s="10">
        <v>606</v>
      </c>
      <c r="L17" s="10">
        <v>792</v>
      </c>
      <c r="M17" s="10">
        <v>87869</v>
      </c>
      <c r="N17" s="10">
        <v>102455</v>
      </c>
      <c r="O17" s="66">
        <v>1227576</v>
      </c>
      <c r="P17" s="84">
        <v>119.8</v>
      </c>
      <c r="Q17" s="106">
        <v>104.1</v>
      </c>
      <c r="R17" s="66">
        <v>121283</v>
      </c>
      <c r="S17" s="10">
        <v>832</v>
      </c>
      <c r="T17" s="10">
        <v>58846</v>
      </c>
      <c r="U17" s="115" t="s">
        <v>99</v>
      </c>
    </row>
    <row r="18" spans="1:21" ht="11.1" customHeight="1">
      <c r="A18" s="112" t="s">
        <v>159</v>
      </c>
      <c r="B18" s="26">
        <v>12475</v>
      </c>
      <c r="C18" s="10">
        <v>177</v>
      </c>
      <c r="D18" s="10">
        <v>301646</v>
      </c>
      <c r="E18" s="10">
        <v>64</v>
      </c>
      <c r="F18" s="10">
        <v>7438</v>
      </c>
      <c r="G18" s="10">
        <v>5088</v>
      </c>
      <c r="H18" s="84" t="s">
        <v>192</v>
      </c>
      <c r="I18" s="84">
        <v>87</v>
      </c>
      <c r="J18" s="63">
        <v>1.35</v>
      </c>
      <c r="K18" s="10">
        <v>570</v>
      </c>
      <c r="L18" s="10">
        <v>565</v>
      </c>
      <c r="M18" s="10" t="s">
        <v>200</v>
      </c>
      <c r="N18" s="10" t="s">
        <v>212</v>
      </c>
      <c r="O18" s="66">
        <v>1250228</v>
      </c>
      <c r="P18" s="84">
        <v>119.8</v>
      </c>
      <c r="Q18" s="106">
        <v>104.7</v>
      </c>
      <c r="R18" s="66">
        <v>121325</v>
      </c>
      <c r="S18" s="10">
        <v>803</v>
      </c>
      <c r="T18" s="10">
        <v>58794</v>
      </c>
      <c r="U18" s="115" t="s">
        <v>159</v>
      </c>
    </row>
    <row r="19" spans="1:21" ht="11.1" customHeight="1">
      <c r="A19" s="112" t="s">
        <v>147</v>
      </c>
      <c r="B19" s="26">
        <v>12463</v>
      </c>
      <c r="C19" s="10">
        <v>158</v>
      </c>
      <c r="D19" s="10">
        <v>272214</v>
      </c>
      <c r="E19" s="10">
        <v>64</v>
      </c>
      <c r="F19" s="10">
        <v>7808</v>
      </c>
      <c r="G19" s="10">
        <v>8978</v>
      </c>
      <c r="H19" s="84">
        <v>104.5</v>
      </c>
      <c r="I19" s="84">
        <v>85.2</v>
      </c>
      <c r="J19" s="63">
        <v>1.34</v>
      </c>
      <c r="K19" s="10">
        <v>577</v>
      </c>
      <c r="L19" s="10">
        <v>966</v>
      </c>
      <c r="M19" s="10" t="s">
        <v>201</v>
      </c>
      <c r="N19" s="10" t="s">
        <v>214</v>
      </c>
      <c r="O19" s="66">
        <v>1226044</v>
      </c>
      <c r="P19" s="84">
        <v>119.4</v>
      </c>
      <c r="Q19" s="106">
        <v>104</v>
      </c>
      <c r="R19" s="66">
        <v>120914</v>
      </c>
      <c r="S19" s="10">
        <v>664</v>
      </c>
      <c r="T19" s="10">
        <v>58942</v>
      </c>
      <c r="U19" s="115" t="s">
        <v>147</v>
      </c>
    </row>
    <row r="20" spans="1:21" ht="11.1" customHeight="1">
      <c r="A20" s="112" t="s">
        <v>188</v>
      </c>
      <c r="B20" s="26">
        <v>12457</v>
      </c>
      <c r="C20" s="10">
        <v>177</v>
      </c>
      <c r="D20" s="10">
        <v>312758</v>
      </c>
      <c r="E20" s="10">
        <v>74</v>
      </c>
      <c r="F20" s="10">
        <v>13801</v>
      </c>
      <c r="G20" s="10">
        <v>15301</v>
      </c>
      <c r="H20" s="84" t="s">
        <v>193</v>
      </c>
      <c r="I20" s="84">
        <v>91.9</v>
      </c>
      <c r="J20" s="63">
        <v>1.32</v>
      </c>
      <c r="K20" s="10">
        <v>809</v>
      </c>
      <c r="L20" s="10">
        <v>1474</v>
      </c>
      <c r="M20" s="10" t="s">
        <v>202</v>
      </c>
      <c r="N20" s="10" t="s">
        <v>215</v>
      </c>
      <c r="O20" s="66">
        <v>1257061</v>
      </c>
      <c r="P20" s="84">
        <v>119.6</v>
      </c>
      <c r="Q20" s="106">
        <v>104.4</v>
      </c>
      <c r="R20" s="66">
        <v>121344</v>
      </c>
      <c r="S20" s="10">
        <v>1031</v>
      </c>
      <c r="T20" s="10">
        <v>59303</v>
      </c>
      <c r="U20" s="115" t="s">
        <v>100</v>
      </c>
    </row>
    <row r="21" spans="1:21" ht="11.1" customHeight="1">
      <c r="A21" s="112" t="s">
        <v>108</v>
      </c>
      <c r="B21" s="26">
        <v>12455</v>
      </c>
      <c r="C21" s="10">
        <v>171</v>
      </c>
      <c r="D21" s="10">
        <v>303076</v>
      </c>
      <c r="E21" s="10">
        <v>67</v>
      </c>
      <c r="F21" s="10">
        <v>8741</v>
      </c>
      <c r="G21" s="10">
        <v>20480</v>
      </c>
      <c r="H21" s="84" t="s">
        <v>194</v>
      </c>
      <c r="I21" s="84">
        <v>89.4</v>
      </c>
      <c r="J21" s="63">
        <v>1.32</v>
      </c>
      <c r="K21" s="10">
        <v>610</v>
      </c>
      <c r="L21" s="10">
        <v>2039</v>
      </c>
      <c r="M21" s="10" t="s">
        <v>203</v>
      </c>
      <c r="N21" s="10" t="s">
        <v>216</v>
      </c>
      <c r="O21" s="66">
        <v>1265414</v>
      </c>
      <c r="P21" s="84">
        <v>119.9</v>
      </c>
      <c r="Q21" s="106">
        <v>105.1</v>
      </c>
      <c r="R21" s="66">
        <v>123269</v>
      </c>
      <c r="S21" s="10">
        <v>621</v>
      </c>
      <c r="T21" s="10">
        <v>59358</v>
      </c>
      <c r="U21" s="115" t="s">
        <v>108</v>
      </c>
    </row>
    <row r="22" spans="1:21" ht="11.1" customHeight="1">
      <c r="A22" s="112" t="s">
        <v>113</v>
      </c>
      <c r="B22" s="26">
        <v>12448</v>
      </c>
      <c r="C22" s="10">
        <v>174</v>
      </c>
      <c r="D22" s="10">
        <v>286443</v>
      </c>
      <c r="E22" s="10">
        <v>70</v>
      </c>
      <c r="F22" s="10">
        <v>7022</v>
      </c>
      <c r="G22" s="10">
        <v>14163</v>
      </c>
      <c r="H22" s="84" t="s">
        <v>195</v>
      </c>
      <c r="I22" s="84">
        <v>89.5</v>
      </c>
      <c r="J22" s="63" t="s">
        <v>245</v>
      </c>
      <c r="K22" s="10">
        <v>706</v>
      </c>
      <c r="L22" s="10">
        <v>2787</v>
      </c>
      <c r="M22" s="10" t="s">
        <v>204</v>
      </c>
      <c r="N22" s="10" t="s">
        <v>217</v>
      </c>
      <c r="O22" s="66">
        <v>1254522</v>
      </c>
      <c r="P22" s="84">
        <v>119.2</v>
      </c>
      <c r="Q22" s="106">
        <v>105.1</v>
      </c>
      <c r="R22" s="66">
        <v>123604</v>
      </c>
      <c r="S22" s="10">
        <v>959</v>
      </c>
      <c r="T22" s="10">
        <v>59399</v>
      </c>
      <c r="U22" s="115" t="s">
        <v>113</v>
      </c>
    </row>
    <row r="23" spans="1:21" ht="11.1" customHeight="1">
      <c r="A23" s="112" t="s">
        <v>109</v>
      </c>
      <c r="B23" s="26">
        <v>12451</v>
      </c>
      <c r="C23" s="10">
        <v>175</v>
      </c>
      <c r="D23" s="10">
        <v>275545</v>
      </c>
      <c r="E23" s="10">
        <v>71</v>
      </c>
      <c r="F23" s="10">
        <v>9300</v>
      </c>
      <c r="G23" s="10">
        <v>18151</v>
      </c>
      <c r="H23" s="84" t="s">
        <v>190</v>
      </c>
      <c r="I23" s="84">
        <v>145.1</v>
      </c>
      <c r="J23" s="63" t="s">
        <v>246</v>
      </c>
      <c r="K23" s="10">
        <v>770</v>
      </c>
      <c r="L23" s="10">
        <v>1509</v>
      </c>
      <c r="M23" s="10" t="s">
        <v>205</v>
      </c>
      <c r="N23" s="10" t="s">
        <v>218</v>
      </c>
      <c r="O23" s="66">
        <v>1247179</v>
      </c>
      <c r="P23" s="84">
        <v>119.2</v>
      </c>
      <c r="Q23" s="106">
        <v>105.2</v>
      </c>
      <c r="R23" s="66">
        <v>123923</v>
      </c>
      <c r="S23" s="10">
        <v>912</v>
      </c>
      <c r="T23" s="10">
        <v>59587</v>
      </c>
      <c r="U23" s="115" t="s">
        <v>109</v>
      </c>
    </row>
    <row r="24" spans="1:21" ht="11.1" customHeight="1">
      <c r="A24" s="112" t="s">
        <v>95</v>
      </c>
      <c r="B24" s="26">
        <v>12452</v>
      </c>
      <c r="C24" s="10">
        <v>187</v>
      </c>
      <c r="D24" s="10">
        <v>281736</v>
      </c>
      <c r="E24" s="10">
        <v>68</v>
      </c>
      <c r="F24" s="10">
        <v>7527</v>
      </c>
      <c r="G24" s="10">
        <v>13802</v>
      </c>
      <c r="H24" s="84" t="s">
        <v>196</v>
      </c>
      <c r="I24" s="84">
        <v>119.4</v>
      </c>
      <c r="J24" s="63" t="s">
        <v>247</v>
      </c>
      <c r="K24" s="10">
        <v>758</v>
      </c>
      <c r="L24" s="10">
        <v>1621</v>
      </c>
      <c r="M24" s="10" t="s">
        <v>206</v>
      </c>
      <c r="N24" s="10" t="s">
        <v>219</v>
      </c>
      <c r="O24" s="66">
        <v>1253673</v>
      </c>
      <c r="P24" s="84">
        <v>119.3</v>
      </c>
      <c r="Q24" s="106">
        <v>105.7</v>
      </c>
      <c r="R24" s="66">
        <v>123889</v>
      </c>
      <c r="S24" s="10">
        <v>719</v>
      </c>
      <c r="T24" s="10">
        <v>59746</v>
      </c>
      <c r="U24" s="115" t="s">
        <v>95</v>
      </c>
    </row>
    <row r="25" spans="1:21" ht="11.1" customHeight="1">
      <c r="A25" s="112" t="s">
        <v>96</v>
      </c>
      <c r="B25" s="26">
        <v>12444</v>
      </c>
      <c r="C25" s="10">
        <v>179</v>
      </c>
      <c r="D25" s="10">
        <v>293161</v>
      </c>
      <c r="E25" s="10">
        <v>70</v>
      </c>
      <c r="F25" s="10">
        <v>7429</v>
      </c>
      <c r="G25" s="10">
        <v>11147</v>
      </c>
      <c r="H25" s="84">
        <v>103.1</v>
      </c>
      <c r="I25" s="14">
        <v>88.5</v>
      </c>
      <c r="J25" s="63" t="s">
        <v>247</v>
      </c>
      <c r="K25" s="10">
        <v>760</v>
      </c>
      <c r="L25" s="10">
        <v>1084</v>
      </c>
      <c r="M25" s="26" t="s">
        <v>213</v>
      </c>
      <c r="N25" s="10" t="s">
        <v>220</v>
      </c>
      <c r="O25" s="66">
        <v>1251171</v>
      </c>
      <c r="P25" s="84">
        <v>119.7</v>
      </c>
      <c r="Q25" s="106">
        <v>105.9</v>
      </c>
      <c r="R25" s="66">
        <v>123853</v>
      </c>
      <c r="S25" s="10">
        <v>696</v>
      </c>
      <c r="T25" s="10">
        <v>59906</v>
      </c>
      <c r="U25" s="115" t="s">
        <v>96</v>
      </c>
    </row>
    <row r="26" spans="1:21" s="103" customFormat="1" ht="11.1" customHeight="1">
      <c r="A26" s="112" t="s">
        <v>97</v>
      </c>
      <c r="B26" s="26">
        <v>12435</v>
      </c>
      <c r="C26" s="10">
        <v>171</v>
      </c>
      <c r="D26" s="10">
        <v>282969</v>
      </c>
      <c r="E26" s="10">
        <v>69</v>
      </c>
      <c r="F26" s="10">
        <v>10369</v>
      </c>
      <c r="G26" s="10">
        <v>12995</v>
      </c>
      <c r="H26" s="14" t="s">
        <v>197</v>
      </c>
      <c r="I26" s="14">
        <v>87.2</v>
      </c>
      <c r="J26" s="63">
        <v>1.29</v>
      </c>
      <c r="K26" s="5">
        <v>720</v>
      </c>
      <c r="L26" s="66">
        <v>6919</v>
      </c>
      <c r="M26" s="26" t="s">
        <v>207</v>
      </c>
      <c r="N26" s="26" t="s">
        <v>221</v>
      </c>
      <c r="O26" s="66">
        <v>1237248</v>
      </c>
      <c r="P26" s="84">
        <v>119.6</v>
      </c>
      <c r="Q26" s="106">
        <v>106.2</v>
      </c>
      <c r="R26" s="66">
        <v>123637</v>
      </c>
      <c r="S26" s="10">
        <v>705</v>
      </c>
      <c r="T26" s="10">
        <v>60264</v>
      </c>
      <c r="U26" s="115" t="s">
        <v>97</v>
      </c>
    </row>
    <row r="27" spans="1:21" s="103" customFormat="1" ht="11.25" customHeight="1">
      <c r="A27" s="112" t="s">
        <v>101</v>
      </c>
      <c r="B27" s="179">
        <v>12435</v>
      </c>
      <c r="C27" s="10">
        <v>180</v>
      </c>
      <c r="D27" s="10">
        <v>301974</v>
      </c>
      <c r="E27" s="10">
        <v>72</v>
      </c>
      <c r="F27" s="10">
        <v>7574</v>
      </c>
      <c r="G27" s="10">
        <v>10933</v>
      </c>
      <c r="H27" s="14" t="s">
        <v>252</v>
      </c>
      <c r="I27" s="14">
        <v>87.7</v>
      </c>
      <c r="J27" s="63" t="s">
        <v>248</v>
      </c>
      <c r="K27" s="5">
        <v>793</v>
      </c>
      <c r="L27" s="10">
        <v>3080</v>
      </c>
      <c r="M27" s="26" t="s">
        <v>208</v>
      </c>
      <c r="N27" s="26" t="s">
        <v>222</v>
      </c>
      <c r="O27" s="66">
        <v>1238000</v>
      </c>
      <c r="P27" s="84">
        <v>119.3</v>
      </c>
      <c r="Q27" s="106">
        <v>107.1</v>
      </c>
      <c r="R27" s="66">
        <v>123533</v>
      </c>
      <c r="S27" s="10">
        <v>805</v>
      </c>
      <c r="T27" s="10">
        <v>60320</v>
      </c>
      <c r="U27" s="115" t="s">
        <v>101</v>
      </c>
    </row>
    <row r="28" spans="1:21" s="103" customFormat="1" ht="11.25" customHeight="1">
      <c r="A28" s="112" t="s">
        <v>98</v>
      </c>
      <c r="B28" s="26">
        <v>12431</v>
      </c>
      <c r="C28" s="10">
        <v>184</v>
      </c>
      <c r="D28" s="10">
        <v>286922</v>
      </c>
      <c r="E28" s="10">
        <v>66</v>
      </c>
      <c r="F28" s="10">
        <v>7384</v>
      </c>
      <c r="G28" s="10">
        <v>7647</v>
      </c>
      <c r="H28" s="14" t="s">
        <v>198</v>
      </c>
      <c r="I28" s="14">
        <v>91.1</v>
      </c>
      <c r="J28" s="63" t="s">
        <v>249</v>
      </c>
      <c r="K28" s="5">
        <v>807</v>
      </c>
      <c r="L28" s="10">
        <v>949</v>
      </c>
      <c r="M28" s="26" t="s">
        <v>209</v>
      </c>
      <c r="N28" s="26" t="s">
        <v>223</v>
      </c>
      <c r="O28" s="66">
        <v>1269707</v>
      </c>
      <c r="P28" s="84">
        <v>119.6</v>
      </c>
      <c r="Q28" s="106">
        <v>106.9</v>
      </c>
      <c r="R28" s="66">
        <v>123992</v>
      </c>
      <c r="S28" s="10">
        <v>760</v>
      </c>
      <c r="T28" s="10">
        <v>60673</v>
      </c>
      <c r="U28" s="115" t="s">
        <v>98</v>
      </c>
    </row>
    <row r="29" spans="1:21" s="103" customFormat="1" ht="11.25" customHeight="1">
      <c r="A29" s="112" t="s">
        <v>99</v>
      </c>
      <c r="B29" s="26">
        <v>12424</v>
      </c>
      <c r="C29" s="10">
        <v>228</v>
      </c>
      <c r="D29" s="10">
        <v>329518</v>
      </c>
      <c r="E29" s="10">
        <v>65</v>
      </c>
      <c r="F29" s="10">
        <v>9156</v>
      </c>
      <c r="G29" s="10">
        <v>7193</v>
      </c>
      <c r="H29" s="14" t="s">
        <v>190</v>
      </c>
      <c r="I29" s="14">
        <v>179.8</v>
      </c>
      <c r="J29" s="63">
        <v>1.27</v>
      </c>
      <c r="K29" s="5">
        <v>810</v>
      </c>
      <c r="L29" s="10">
        <v>1032</v>
      </c>
      <c r="M29" s="10" t="s">
        <v>210</v>
      </c>
      <c r="N29" s="10" t="s">
        <v>224</v>
      </c>
      <c r="O29" s="66">
        <v>1294637</v>
      </c>
      <c r="P29" s="84">
        <v>120.1</v>
      </c>
      <c r="Q29" s="106">
        <v>106.8</v>
      </c>
      <c r="R29" s="66" t="s">
        <v>229</v>
      </c>
      <c r="S29" s="10">
        <v>668</v>
      </c>
      <c r="T29" s="10">
        <v>61086</v>
      </c>
      <c r="U29" s="115" t="s">
        <v>99</v>
      </c>
    </row>
    <row r="30" spans="1:21" ht="11.25" customHeight="1">
      <c r="A30" s="112" t="s">
        <v>177</v>
      </c>
      <c r="B30" s="26">
        <v>12409</v>
      </c>
      <c r="C30" s="85">
        <v>183</v>
      </c>
      <c r="D30" s="85">
        <v>289467</v>
      </c>
      <c r="E30" s="10">
        <v>59</v>
      </c>
      <c r="F30" s="85">
        <v>6626</v>
      </c>
      <c r="G30" s="10">
        <v>5734</v>
      </c>
      <c r="H30" s="86">
        <v>98</v>
      </c>
      <c r="I30" s="86">
        <v>90.3</v>
      </c>
      <c r="J30" s="171">
        <v>1.27</v>
      </c>
      <c r="K30" s="96">
        <v>701</v>
      </c>
      <c r="L30" s="10">
        <v>791</v>
      </c>
      <c r="M30" s="10">
        <v>73328</v>
      </c>
      <c r="N30" s="10" t="s">
        <v>225</v>
      </c>
      <c r="O30" s="66">
        <v>1291792</v>
      </c>
      <c r="P30" s="97">
        <v>120.1</v>
      </c>
      <c r="Q30" s="106">
        <v>106.9</v>
      </c>
      <c r="R30" s="66" t="s">
        <v>228</v>
      </c>
      <c r="S30" s="85">
        <v>762</v>
      </c>
      <c r="T30" s="85">
        <v>61143</v>
      </c>
      <c r="U30" s="115" t="s">
        <v>177</v>
      </c>
    </row>
    <row r="31" spans="1:21" ht="11.25" customHeight="1">
      <c r="A31" s="112" t="s">
        <v>147</v>
      </c>
      <c r="B31" s="26">
        <v>12399</v>
      </c>
      <c r="C31" s="10" t="s">
        <v>85</v>
      </c>
      <c r="D31" s="10" t="s">
        <v>85</v>
      </c>
      <c r="E31" s="85">
        <v>59</v>
      </c>
      <c r="F31" s="10" t="s">
        <v>85</v>
      </c>
      <c r="G31" s="85">
        <v>8917</v>
      </c>
      <c r="H31" s="14" t="s">
        <v>85</v>
      </c>
      <c r="I31" s="14" t="s">
        <v>85</v>
      </c>
      <c r="J31" s="14" t="s">
        <v>85</v>
      </c>
      <c r="K31" s="102">
        <v>712</v>
      </c>
      <c r="L31" s="85">
        <v>1396</v>
      </c>
      <c r="M31" s="85">
        <v>82492</v>
      </c>
      <c r="N31" s="85" t="s">
        <v>226</v>
      </c>
      <c r="O31" s="95">
        <v>1281484</v>
      </c>
      <c r="P31" s="180" t="s">
        <v>227</v>
      </c>
      <c r="Q31" s="108">
        <v>106.9</v>
      </c>
      <c r="R31" s="95">
        <v>123873</v>
      </c>
      <c r="S31" s="10" t="s">
        <v>85</v>
      </c>
      <c r="T31" s="85" t="s">
        <v>85</v>
      </c>
      <c r="U31" s="115" t="s">
        <v>147</v>
      </c>
    </row>
    <row r="32" spans="1:21" s="103" customFormat="1" ht="11.25" customHeight="1">
      <c r="A32" s="113" t="s">
        <v>188</v>
      </c>
      <c r="B32" s="122" t="s">
        <v>189</v>
      </c>
      <c r="C32" s="85" t="s">
        <v>85</v>
      </c>
      <c r="D32" s="85" t="s">
        <v>85</v>
      </c>
      <c r="E32" s="85" t="s">
        <v>85</v>
      </c>
      <c r="F32" s="85" t="s">
        <v>85</v>
      </c>
      <c r="G32" s="85" t="s">
        <v>85</v>
      </c>
      <c r="H32" s="86" t="s">
        <v>85</v>
      </c>
      <c r="I32" s="86" t="s">
        <v>85</v>
      </c>
      <c r="J32" s="86" t="s">
        <v>85</v>
      </c>
      <c r="K32" s="102" t="s">
        <v>85</v>
      </c>
      <c r="L32" s="85" t="s">
        <v>85</v>
      </c>
      <c r="M32" s="85" t="s">
        <v>85</v>
      </c>
      <c r="N32" s="85" t="s">
        <v>85</v>
      </c>
      <c r="O32" s="95" t="s">
        <v>85</v>
      </c>
      <c r="P32" s="85" t="s">
        <v>85</v>
      </c>
      <c r="Q32" s="108" t="s">
        <v>85</v>
      </c>
      <c r="R32" s="95" t="s">
        <v>85</v>
      </c>
      <c r="S32" s="85" t="s">
        <v>85</v>
      </c>
      <c r="T32" s="85" t="s">
        <v>85</v>
      </c>
      <c r="U32" s="116" t="s">
        <v>100</v>
      </c>
    </row>
    <row r="33" spans="1:21" s="103" customFormat="1" ht="2.4" customHeight="1">
      <c r="A33" s="113"/>
      <c r="B33" s="122"/>
      <c r="C33" s="85"/>
      <c r="D33" s="85"/>
      <c r="E33" s="85"/>
      <c r="F33" s="85"/>
      <c r="G33" s="85"/>
      <c r="H33" s="86"/>
      <c r="I33" s="86"/>
      <c r="J33" s="86"/>
      <c r="K33" s="102"/>
      <c r="L33" s="85"/>
      <c r="M33" s="85"/>
      <c r="N33" s="85"/>
      <c r="O33" s="95"/>
      <c r="P33" s="85"/>
      <c r="Q33" s="108"/>
      <c r="R33" s="95"/>
      <c r="S33" s="85"/>
      <c r="T33" s="85"/>
      <c r="U33" s="118"/>
    </row>
    <row r="34" spans="1:21" s="105" customFormat="1" ht="13.5" customHeight="1">
      <c r="A34" s="90" t="s">
        <v>52</v>
      </c>
      <c r="B34" s="154">
        <f>12397-12399</f>
        <v>-2</v>
      </c>
      <c r="C34" s="173">
        <v>-20.100000000000001</v>
      </c>
      <c r="D34" s="173">
        <f>((D30/D29)-1)*100</f>
        <v>-12.154419485430235</v>
      </c>
      <c r="E34" s="173">
        <f>((59162/58849)-1)*100</f>
        <v>0.53186970041971815</v>
      </c>
      <c r="F34" s="173">
        <f>((662556/915641)-1)*100</f>
        <v>-27.640199597877334</v>
      </c>
      <c r="G34" s="173">
        <f>((891734/573389)-1)*100</f>
        <v>55.519900102722588</v>
      </c>
      <c r="H34" s="173">
        <f>((H30/105)-1)*100</f>
        <v>-6.6666666666666652</v>
      </c>
      <c r="I34" s="173">
        <f>((I30/I29)-1)*100</f>
        <v>-49.777530589543936</v>
      </c>
      <c r="J34" s="174">
        <f>J30-J29</f>
        <v>0</v>
      </c>
      <c r="K34" s="173">
        <f>((K31/K30)-1)*100</f>
        <v>1.5691868758915817</v>
      </c>
      <c r="L34" s="173">
        <f>((139596/79123)-1)*100</f>
        <v>76.429104053183011</v>
      </c>
      <c r="M34" s="173">
        <f>((M31/M30)-1)*100</f>
        <v>12.497272528911196</v>
      </c>
      <c r="N34" s="173">
        <f>((8626975/9099295)-1)*100</f>
        <v>-5.1907318094423838</v>
      </c>
      <c r="O34" s="172">
        <f>((O31/O30)-1)*100</f>
        <v>-0.79796128169240532</v>
      </c>
      <c r="P34" s="173">
        <v>0.2</v>
      </c>
      <c r="Q34" s="173">
        <v>0</v>
      </c>
      <c r="R34" s="173">
        <f>((12387314/12431010)-1)*100</f>
        <v>-0.3515080431919837</v>
      </c>
      <c r="S34" s="173">
        <f>((7622053/6679753)-1)*100</f>
        <v>14.106809039196499</v>
      </c>
      <c r="T34" s="181">
        <f>((6114317/6108607)-1)*100</f>
        <v>9.3474666155479724E-2</v>
      </c>
      <c r="U34" s="100" t="s">
        <v>52</v>
      </c>
    </row>
    <row r="35" spans="1:21" s="105" customFormat="1" ht="13.5" customHeight="1">
      <c r="A35" s="91" t="s">
        <v>110</v>
      </c>
      <c r="B35" s="154">
        <f>12397-B20</f>
        <v>-60</v>
      </c>
      <c r="C35" s="173">
        <v>3.3</v>
      </c>
      <c r="D35" s="173">
        <f>((D30/D18)-1)*100</f>
        <v>-4.0375141722416297</v>
      </c>
      <c r="E35" s="173">
        <f>((59162/64426)-1)*100</f>
        <v>-8.1706143482444986</v>
      </c>
      <c r="F35" s="173">
        <v>-10.9</v>
      </c>
      <c r="G35" s="173">
        <f>((G31/G19)-1)*100</f>
        <v>-0.67943862775673436</v>
      </c>
      <c r="H35" s="173">
        <f>-1.5</f>
        <v>-1.5</v>
      </c>
      <c r="I35" s="173">
        <v>1.5</v>
      </c>
      <c r="J35" s="174">
        <f>J30-J18</f>
        <v>-8.0000000000000071E-2</v>
      </c>
      <c r="K35" s="173">
        <f>((K31/K19)-1)*100</f>
        <v>23.396880415944544</v>
      </c>
      <c r="L35" s="173">
        <f>((139596/96580)-1)*100</f>
        <v>44.539242079105399</v>
      </c>
      <c r="M35" s="173">
        <f>((M31/76540)-1)*100</f>
        <v>7.7763261039978993</v>
      </c>
      <c r="N35" s="173">
        <f>((8626975/8582934)-1)*100</f>
        <v>0.51312290179559295</v>
      </c>
      <c r="O35" s="172">
        <f>((O31/O19)-1)*100</f>
        <v>4.5218605531285982</v>
      </c>
      <c r="P35" s="173">
        <v>0.6</v>
      </c>
      <c r="Q35" s="173">
        <v>2.8</v>
      </c>
      <c r="R35" s="173">
        <f>((12387314/12091386)-1)*100</f>
        <v>2.4474282766260291</v>
      </c>
      <c r="S35" s="173">
        <v>-5.0999999999999996</v>
      </c>
      <c r="T35" s="181">
        <f>((6114317/5879374)-1)*100</f>
        <v>3.9960546820120735</v>
      </c>
      <c r="U35" s="94" t="s">
        <v>110</v>
      </c>
    </row>
    <row r="36" spans="1:21" s="61" customFormat="1" ht="39.9" customHeight="1">
      <c r="A36" s="60" t="s">
        <v>74</v>
      </c>
      <c r="B36" s="19" t="s">
        <v>133</v>
      </c>
      <c r="C36" s="25" t="s">
        <v>119</v>
      </c>
      <c r="D36" s="19" t="s">
        <v>59</v>
      </c>
      <c r="E36" s="18" t="s">
        <v>61</v>
      </c>
      <c r="F36" s="18" t="s">
        <v>134</v>
      </c>
      <c r="G36" s="19" t="s">
        <v>60</v>
      </c>
      <c r="H36" s="25" t="s">
        <v>62</v>
      </c>
      <c r="I36" s="18" t="s">
        <v>63</v>
      </c>
      <c r="J36" s="18" t="s">
        <v>64</v>
      </c>
      <c r="K36" s="130" t="s">
        <v>34</v>
      </c>
      <c r="L36" s="131"/>
      <c r="M36" s="130" t="s">
        <v>83</v>
      </c>
      <c r="N36" s="131"/>
      <c r="O36" s="128" t="s">
        <v>172</v>
      </c>
      <c r="P36" s="25" t="s">
        <v>168</v>
      </c>
      <c r="Q36" s="19" t="s">
        <v>65</v>
      </c>
      <c r="R36" s="134" t="s">
        <v>173</v>
      </c>
      <c r="S36" s="123" t="s">
        <v>163</v>
      </c>
      <c r="T36" s="25" t="s">
        <v>174</v>
      </c>
      <c r="U36" s="52" t="s">
        <v>2</v>
      </c>
    </row>
    <row r="37" spans="1:21" s="8" customFormat="1" ht="11.1" customHeight="1">
      <c r="A37" s="21" t="s">
        <v>130</v>
      </c>
    </row>
    <row r="38" spans="1:21" s="8" customFormat="1" ht="11.1" customHeight="1">
      <c r="A38" s="21" t="s">
        <v>141</v>
      </c>
      <c r="G38" s="64"/>
      <c r="K38" s="8" t="s">
        <v>256</v>
      </c>
    </row>
    <row r="39" spans="1:21" s="8" customFormat="1" ht="11.1" customHeight="1">
      <c r="A39" s="21" t="s">
        <v>120</v>
      </c>
      <c r="G39" s="64"/>
      <c r="K39" s="8" t="s">
        <v>230</v>
      </c>
    </row>
    <row r="40" spans="1:21" s="8" customFormat="1" ht="11.1" customHeight="1">
      <c r="A40" s="8" t="s">
        <v>121</v>
      </c>
      <c r="G40" s="64"/>
      <c r="K40" s="8" t="s">
        <v>123</v>
      </c>
    </row>
    <row r="41" spans="1:21" s="8" customFormat="1" ht="11.1" customHeight="1">
      <c r="A41" s="8" t="s">
        <v>122</v>
      </c>
      <c r="K41" s="8" t="s">
        <v>142</v>
      </c>
      <c r="T41" s="152"/>
    </row>
    <row r="42" spans="1:21" s="8" customFormat="1" ht="11.1" customHeight="1">
      <c r="A42" s="8" t="s">
        <v>155</v>
      </c>
      <c r="K42" s="8" t="s">
        <v>154</v>
      </c>
      <c r="T42" s="152"/>
    </row>
    <row r="43" spans="1:21" s="8" customFormat="1" ht="11.1" customHeight="1">
      <c r="A43" s="8" t="s">
        <v>107</v>
      </c>
      <c r="K43" s="8" t="s">
        <v>139</v>
      </c>
    </row>
    <row r="44" spans="1:21" ht="11.1" customHeight="1">
      <c r="A44" s="8" t="s">
        <v>143</v>
      </c>
      <c r="B44" s="8"/>
      <c r="C44" s="8"/>
      <c r="D44" s="8"/>
      <c r="E44" s="8"/>
      <c r="F44" s="8"/>
      <c r="G44" s="8"/>
      <c r="H44" s="8"/>
      <c r="I44" s="8"/>
      <c r="J44" s="8"/>
      <c r="K44" s="8" t="s">
        <v>138</v>
      </c>
      <c r="T44" s="153"/>
    </row>
    <row r="45" spans="1:21" ht="11.1" customHeight="1">
      <c r="A45" s="8" t="s">
        <v>144</v>
      </c>
      <c r="B45" s="8"/>
      <c r="C45" s="8"/>
      <c r="D45" s="8"/>
      <c r="E45" s="8"/>
      <c r="F45" s="8"/>
      <c r="G45" s="8"/>
      <c r="H45" s="8"/>
      <c r="I45" s="64"/>
      <c r="K45" s="8" t="s">
        <v>164</v>
      </c>
    </row>
    <row r="46" spans="1:21" ht="11.1" customHeight="1">
      <c r="A46" s="8" t="s">
        <v>233</v>
      </c>
      <c r="B46" s="8"/>
      <c r="C46" s="8"/>
      <c r="D46" s="8"/>
      <c r="E46" s="8"/>
      <c r="F46" s="8"/>
      <c r="G46" s="8"/>
      <c r="H46" s="8"/>
      <c r="I46" s="64"/>
      <c r="K46" s="8" t="s">
        <v>166</v>
      </c>
    </row>
    <row r="47" spans="1:21" ht="11.1" customHeight="1">
      <c r="A47" s="8" t="s">
        <v>231</v>
      </c>
      <c r="B47" s="8"/>
      <c r="C47" s="8"/>
      <c r="D47" s="8"/>
      <c r="E47" s="8"/>
      <c r="F47" s="8"/>
      <c r="G47" s="8"/>
      <c r="H47" s="8"/>
      <c r="I47" s="64"/>
      <c r="K47" s="8" t="s">
        <v>167</v>
      </c>
    </row>
    <row r="48" spans="1:21" ht="11.1" customHeight="1">
      <c r="A48" s="8" t="s">
        <v>232</v>
      </c>
      <c r="B48" s="8"/>
      <c r="C48" s="8"/>
      <c r="D48" s="8"/>
      <c r="E48" s="8"/>
      <c r="F48" s="8"/>
      <c r="G48" s="8"/>
      <c r="H48" s="8"/>
      <c r="I48" s="64"/>
      <c r="K48" s="8" t="s">
        <v>165</v>
      </c>
    </row>
    <row r="49" spans="11:11">
      <c r="K49" s="8" t="s">
        <v>254</v>
      </c>
    </row>
  </sheetData>
  <mergeCells count="6">
    <mergeCell ref="T3:T5"/>
    <mergeCell ref="E4:E6"/>
    <mergeCell ref="S3:S6"/>
    <mergeCell ref="Q4:Q6"/>
    <mergeCell ref="P4:P6"/>
    <mergeCell ref="O3:O6"/>
  </mergeCells>
  <phoneticPr fontId="3"/>
  <pageMargins left="0.59055118110236227" right="0.19685039370078741" top="1.1811023622047245" bottom="0.98425196850393704" header="0.31496062992125984" footer="0.51181102362204722"/>
  <pageSetup paperSize="8" scale="96" orientation="landscape" r:id="rId1"/>
  <headerFooter alignWithMargins="0"/>
  <ignoredErrors>
    <ignoredError sqref="S4:U8 R7:R8 C3:G3 H3:H5 I3:J3 Q5 A34 H8:Q8 J7:O7 K6:O6 J5:O5 P3:Q3 U3 J4:O4 Q6 C7:G8 D4:G4 D5:G5 E6:G6 L3 N3" numberStoredAsText="1"/>
    <ignoredError sqref="Q36 I36 H36 N36 K36:L36 D36 A36 G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主要経済(佐賀県）</vt:lpstr>
      <vt:lpstr>主要経済（全国）</vt:lpstr>
      <vt:lpstr>'主要経済(佐賀県）'!Print_Area</vt:lpstr>
      <vt:lpstr>'主要経済（全国）'!Print_Area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2024-04-25T00:39:31Z</cp:lastPrinted>
  <dcterms:created xsi:type="dcterms:W3CDTF">1997-01-08T22:48:59Z</dcterms:created>
  <dcterms:modified xsi:type="dcterms:W3CDTF">2024-04-30T06:55:57Z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