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3860D5D3-597D-4BD9-AE11-87505E345E4D}" xr6:coauthVersionLast="47" xr6:coauthVersionMax="47" xr10:uidLastSave="{00000000-0000-0000-0000-000000000000}"/>
  <bookViews>
    <workbookView xWindow="-103" yWindow="-103" windowWidth="18720" windowHeight="11829" tabRatio="734" xr2:uid="{00000000-000D-0000-FFFF-FFFF00000000}"/>
  </bookViews>
  <sheets>
    <sheet name="入力シート" sheetId="24" r:id="rId1"/>
    <sheet name="チェックシート" sheetId="25" r:id="rId2"/>
    <sheet name="DATA" sheetId="26" state="hidden" r:id="rId3"/>
    <sheet name="資格審査申請書（様式１）" sheetId="22" r:id="rId4"/>
    <sheet name="申請書受付票" sheetId="3" r:id="rId5"/>
    <sheet name="出資状況調査票" sheetId="4" r:id="rId6"/>
    <sheet name="社保等誓約書" sheetId="27" r:id="rId7"/>
    <sheet name="工事成績申告書" sheetId="7" r:id="rId8"/>
    <sheet name="工事成績計算表" sheetId="8" r:id="rId9"/>
    <sheet name="技能士等配置一覧表" sheetId="9" r:id="rId10"/>
    <sheet name="CPDS等申告書" sheetId="11" r:id="rId11"/>
    <sheet name="入札参加資格審査申請に係る申告書" sheetId="19" r:id="rId12"/>
    <sheet name="障害者雇用状況一覧表" sheetId="21" r:id="rId13"/>
  </sheets>
  <definedNames>
    <definedName name="_xlnm.Print_Area" localSheetId="10">CPDS等申告書!$A$1:$I$33</definedName>
    <definedName name="_xlnm.Print_Area" localSheetId="1">チェックシート!$A$1:$I$95</definedName>
    <definedName name="_xlnm.Print_Area" localSheetId="9">技能士等配置一覧表!$A$1:$Q$35</definedName>
    <definedName name="_xlnm.Print_Area" localSheetId="8">工事成績計算表!$A$1:$J$30</definedName>
    <definedName name="_xlnm.Print_Area" localSheetId="7">工事成績申告書!$A$1:$I$31</definedName>
    <definedName name="_xlnm.Print_Area" localSheetId="3">'資格審査申請書（様式１）'!$A$1:$AO$73</definedName>
    <definedName name="_xlnm.Print_Area" localSheetId="6">社保等誓約書!$A$1:$R$36</definedName>
    <definedName name="_xlnm.Print_Area" localSheetId="5">出資状況調査票!$A$1:$D$32</definedName>
    <definedName name="_xlnm.Print_Area" localSheetId="12">障害者雇用状況一覧表!$A$1:$Q$43</definedName>
    <definedName name="_xlnm.Print_Area" localSheetId="4">申請書受付票!$A$1:$E$19</definedName>
    <definedName name="_xlnm.Print_Area" localSheetId="11">入札参加資格審査申請に係る申告書!$A$1:$O$76</definedName>
    <definedName name="_xlnm.Print_Area" localSheetId="0">入力シート!$A$1:$AS$138</definedName>
    <definedName name="_xlnm.Print_Titles" localSheetId="8">工事成績計算表!$1:$10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 i="21" l="1"/>
  <c r="O1" i="19"/>
  <c r="I1" i="11"/>
  <c r="Q1" i="9"/>
  <c r="J1" i="8"/>
  <c r="F5" i="8" s="1"/>
  <c r="I1" i="7"/>
  <c r="R1" i="27"/>
  <c r="E1" i="3"/>
  <c r="AO1" i="22"/>
  <c r="I2" i="25"/>
  <c r="G40" i="21" l="1"/>
  <c r="G41" i="21"/>
  <c r="G42" i="21"/>
  <c r="C42" i="21"/>
  <c r="C41" i="21"/>
  <c r="C40" i="21"/>
  <c r="J20" i="19"/>
  <c r="J24" i="19" s="1"/>
  <c r="W21" i="22" l="1"/>
  <c r="E39" i="22" l="1"/>
  <c r="L58" i="22"/>
  <c r="L60" i="22"/>
  <c r="L62" i="22"/>
  <c r="L64" i="22"/>
  <c r="L66" i="22"/>
  <c r="L68" i="22"/>
  <c r="L70" i="22"/>
  <c r="L72" i="22"/>
  <c r="V58" i="22"/>
  <c r="V60" i="22"/>
  <c r="V62" i="22"/>
  <c r="V64" i="22"/>
  <c r="V66" i="22"/>
  <c r="V68" i="22"/>
  <c r="V70" i="22"/>
  <c r="V72" i="22"/>
  <c r="AF58" i="22"/>
  <c r="AF60" i="22"/>
  <c r="AF62" i="22"/>
  <c r="AF64" i="22"/>
  <c r="AF66" i="22"/>
  <c r="B66" i="22"/>
  <c r="B58" i="22"/>
  <c r="AC70" i="22"/>
  <c r="AD70" i="22"/>
  <c r="AB70" i="22"/>
  <c r="R66" i="22"/>
  <c r="T66" i="22"/>
  <c r="S66" i="22"/>
  <c r="S58" i="22"/>
  <c r="T58" i="22"/>
  <c r="R58" i="22"/>
  <c r="J72" i="22"/>
  <c r="I72" i="22"/>
  <c r="H72" i="22"/>
  <c r="J60" i="22"/>
  <c r="I60" i="22"/>
  <c r="H60" i="22"/>
  <c r="I58" i="22"/>
  <c r="J58" i="22"/>
  <c r="H58" i="22"/>
  <c r="R48" i="22"/>
  <c r="Q48" i="22"/>
  <c r="M48" i="22"/>
  <c r="L48" i="22"/>
  <c r="AH42" i="22"/>
  <c r="AI42" i="22"/>
  <c r="AJ42" i="22"/>
  <c r="AG42" i="22"/>
  <c r="Z42" i="22"/>
  <c r="AA42" i="22"/>
  <c r="AB42" i="22"/>
  <c r="AC42" i="22"/>
  <c r="Y42" i="22"/>
  <c r="O42" i="22"/>
  <c r="P42" i="22"/>
  <c r="Q42" i="22"/>
  <c r="N42" i="22"/>
  <c r="G42" i="22"/>
  <c r="H42" i="22"/>
  <c r="I42" i="22"/>
  <c r="J42" i="22"/>
  <c r="F42" i="22"/>
  <c r="AJ39" i="22"/>
  <c r="AK39" i="22"/>
  <c r="AL39" i="22"/>
  <c r="AM39" i="22"/>
  <c r="AI39" i="22"/>
  <c r="AD39" i="22"/>
  <c r="AE39" i="22"/>
  <c r="AF39" i="22"/>
  <c r="AG39" i="22"/>
  <c r="AC39" i="22"/>
  <c r="X39" i="22"/>
  <c r="Y39" i="22"/>
  <c r="Z39" i="22"/>
  <c r="AA39" i="22"/>
  <c r="W39" i="22"/>
  <c r="R39" i="22"/>
  <c r="S39" i="22"/>
  <c r="T39" i="22"/>
  <c r="U39" i="22"/>
  <c r="Q39" i="22"/>
  <c r="L39" i="22"/>
  <c r="M39" i="22"/>
  <c r="N39" i="22"/>
  <c r="O39" i="22"/>
  <c r="K39" i="22"/>
  <c r="I39" i="22"/>
  <c r="H39" i="22"/>
  <c r="G39" i="22"/>
  <c r="F39" i="22"/>
  <c r="AF9" i="22"/>
  <c r="AF11" i="22"/>
  <c r="E2" i="26"/>
  <c r="J15" i="22"/>
  <c r="N3" i="19" l="1"/>
  <c r="Q4" i="27"/>
  <c r="AO6" i="22"/>
  <c r="H4" i="7"/>
  <c r="D3" i="4"/>
  <c r="H4" i="11"/>
  <c r="AH51" i="22" l="1"/>
  <c r="AA51" i="22"/>
  <c r="W51" i="22"/>
  <c r="O51" i="22"/>
  <c r="E51" i="22"/>
  <c r="AN48" i="22"/>
  <c r="AH48" i="22"/>
  <c r="AA48" i="22"/>
  <c r="Y48" i="22"/>
  <c r="G48" i="22" l="1"/>
  <c r="H45" i="22"/>
  <c r="D30" i="22"/>
  <c r="B72" i="22"/>
  <c r="B70" i="22"/>
  <c r="B68" i="22"/>
  <c r="B64" i="22"/>
  <c r="B62" i="22"/>
  <c r="B60" i="22"/>
  <c r="E15" i="26"/>
  <c r="V27" i="24"/>
  <c r="E17" i="26"/>
  <c r="E4" i="26"/>
  <c r="E8" i="26"/>
  <c r="C13" i="3" s="1"/>
  <c r="R25" i="24"/>
  <c r="O21" i="22"/>
  <c r="P21" i="22"/>
  <c r="Q21" i="22"/>
  <c r="R21" i="22"/>
  <c r="S21" i="22"/>
  <c r="T21" i="22"/>
  <c r="U21" i="22"/>
  <c r="N21" i="22"/>
  <c r="E6" i="26"/>
  <c r="E11" i="26"/>
  <c r="F18" i="22" l="1"/>
  <c r="P9" i="27"/>
  <c r="N9" i="27"/>
  <c r="L9" i="27"/>
  <c r="Q9" i="27"/>
  <c r="O9" i="27"/>
  <c r="M9" i="27"/>
  <c r="O5" i="21"/>
  <c r="P8" i="27"/>
  <c r="N8" i="27"/>
  <c r="L8" i="27"/>
  <c r="Q8" i="27"/>
  <c r="O8" i="27"/>
  <c r="M8" i="27"/>
  <c r="D4" i="4"/>
  <c r="B5" i="8"/>
  <c r="AF10" i="22"/>
  <c r="G5" i="25"/>
  <c r="E9" i="7"/>
  <c r="D5" i="8"/>
  <c r="I5" i="9"/>
  <c r="G6" i="9"/>
  <c r="O6" i="9"/>
  <c r="M7" i="9"/>
  <c r="H5" i="21"/>
  <c r="P5" i="21"/>
  <c r="N6" i="21"/>
  <c r="L7" i="21"/>
  <c r="D5" i="4"/>
  <c r="J5" i="9"/>
  <c r="H6" i="9"/>
  <c r="P6" i="9"/>
  <c r="N7" i="9"/>
  <c r="I5" i="21"/>
  <c r="G6" i="21"/>
  <c r="O6" i="21"/>
  <c r="M7" i="21"/>
  <c r="D6" i="4"/>
  <c r="K5" i="9"/>
  <c r="I6" i="9"/>
  <c r="G7" i="9"/>
  <c r="O7" i="9"/>
  <c r="J5" i="21"/>
  <c r="H6" i="21"/>
  <c r="P6" i="21"/>
  <c r="N7" i="21"/>
  <c r="E10" i="7"/>
  <c r="L5" i="9"/>
  <c r="J6" i="9"/>
  <c r="H7" i="9"/>
  <c r="P7" i="9"/>
  <c r="K5" i="21"/>
  <c r="I6" i="21"/>
  <c r="G7" i="21"/>
  <c r="O7" i="21"/>
  <c r="M5" i="9"/>
  <c r="K6" i="9"/>
  <c r="I7" i="9"/>
  <c r="E8" i="11"/>
  <c r="L5" i="21"/>
  <c r="J6" i="21"/>
  <c r="H7" i="21"/>
  <c r="P7" i="21"/>
  <c r="N10" i="22"/>
  <c r="E8" i="7"/>
  <c r="N5" i="9"/>
  <c r="L6" i="9"/>
  <c r="J7" i="9"/>
  <c r="E9" i="11"/>
  <c r="M5" i="21"/>
  <c r="K6" i="21"/>
  <c r="I7" i="21"/>
  <c r="I6" i="19"/>
  <c r="N9" i="22"/>
  <c r="G5" i="9"/>
  <c r="O5" i="9"/>
  <c r="M6" i="9"/>
  <c r="K7" i="9"/>
  <c r="E10" i="11"/>
  <c r="N5" i="21"/>
  <c r="L6" i="21"/>
  <c r="J7" i="21"/>
  <c r="I7" i="19"/>
  <c r="C11" i="3"/>
  <c r="H5" i="9"/>
  <c r="P5" i="9"/>
  <c r="N6" i="9"/>
  <c r="L7" i="9"/>
  <c r="G5" i="21"/>
  <c r="M6" i="21"/>
  <c r="K7" i="21"/>
  <c r="I8" i="19"/>
  <c r="N11" i="22"/>
  <c r="G4" i="25"/>
  <c r="C12" i="3"/>
  <c r="G3" i="25"/>
  <c r="AI18" i="22"/>
  <c r="AE18" i="22"/>
  <c r="AA18" i="22"/>
  <c r="W18" i="22"/>
  <c r="S18" i="22"/>
  <c r="O18" i="22"/>
  <c r="K18" i="22"/>
  <c r="G18" i="22"/>
  <c r="AG18" i="22"/>
  <c r="AC18" i="22"/>
  <c r="Y18" i="22"/>
  <c r="U18" i="22"/>
  <c r="Q18" i="22"/>
  <c r="M18" i="22"/>
  <c r="I18" i="22"/>
  <c r="E18" i="22"/>
  <c r="AJ18" i="22"/>
  <c r="AF18" i="22"/>
  <c r="AB18" i="22"/>
  <c r="X18" i="22"/>
  <c r="T18" i="22"/>
  <c r="P18" i="22"/>
  <c r="L18" i="22"/>
  <c r="H18" i="22"/>
  <c r="D18" i="22"/>
  <c r="AH18" i="22"/>
  <c r="AD18" i="22"/>
  <c r="Z18" i="22"/>
  <c r="V18" i="22"/>
  <c r="R18" i="22"/>
  <c r="N18" i="22"/>
  <c r="J18" i="22"/>
  <c r="E12" i="26"/>
  <c r="E13" i="26" s="1"/>
  <c r="X24" i="22"/>
  <c r="I24" i="22" l="1"/>
  <c r="J24" i="22"/>
  <c r="K24" i="22"/>
  <c r="H24" i="22"/>
  <c r="E24" i="22"/>
  <c r="F24" i="22"/>
  <c r="D24" i="22"/>
  <c r="R24" i="22"/>
  <c r="X15" i="22"/>
  <c r="W15" i="22"/>
  <c r="Q15" i="22"/>
  <c r="P15" i="22"/>
  <c r="O15" i="22"/>
  <c r="N15" i="22"/>
  <c r="M15" i="22"/>
  <c r="L15" i="22"/>
  <c r="K15" i="22"/>
  <c r="E30" i="22"/>
  <c r="F30" i="22"/>
  <c r="G30" i="22"/>
  <c r="H30" i="22"/>
  <c r="I30" i="22"/>
  <c r="J30" i="22"/>
  <c r="K30" i="22"/>
  <c r="L30" i="22"/>
  <c r="M30" i="22"/>
  <c r="N30" i="22"/>
  <c r="O30" i="22"/>
  <c r="E35" i="22"/>
  <c r="F35" i="22"/>
  <c r="G35" i="22"/>
  <c r="H35" i="22"/>
  <c r="I35" i="22"/>
  <c r="J35" i="22"/>
  <c r="K35" i="22"/>
  <c r="L35" i="22"/>
  <c r="M35" i="22"/>
  <c r="N35" i="22"/>
  <c r="O35" i="22"/>
  <c r="P35" i="22"/>
  <c r="Q35" i="22"/>
  <c r="R35" i="22"/>
  <c r="S35" i="22"/>
  <c r="T35" i="22"/>
  <c r="D35" i="22"/>
  <c r="D33" i="22"/>
  <c r="AJ33" i="22"/>
  <c r="E33" i="22"/>
  <c r="F33" i="22"/>
  <c r="G33" i="22"/>
  <c r="H33" i="22"/>
  <c r="I33" i="22"/>
  <c r="J33" i="22"/>
  <c r="K33" i="22"/>
  <c r="L33" i="22"/>
  <c r="M33" i="22"/>
  <c r="N33" i="22"/>
  <c r="O33" i="22"/>
  <c r="P33" i="22"/>
  <c r="Q33" i="22"/>
  <c r="R33" i="22"/>
  <c r="S33" i="22"/>
  <c r="T33" i="22"/>
  <c r="U33" i="22"/>
  <c r="V33" i="22"/>
  <c r="W33" i="22"/>
  <c r="X33" i="22"/>
  <c r="Y33" i="22"/>
  <c r="Z33" i="22"/>
  <c r="AA33" i="22"/>
  <c r="AB33" i="22"/>
  <c r="AC33" i="22"/>
  <c r="AD33" i="22"/>
  <c r="AE33" i="22"/>
  <c r="AF33" i="22"/>
  <c r="AG33" i="22"/>
  <c r="AH33" i="22"/>
  <c r="AI33" i="22"/>
  <c r="E27" i="22"/>
  <c r="F27" i="22"/>
  <c r="G27" i="22"/>
  <c r="H27" i="22"/>
  <c r="I27" i="22"/>
  <c r="J27" i="22"/>
  <c r="K27" i="22"/>
  <c r="L27" i="22"/>
  <c r="M27" i="22"/>
  <c r="N27" i="22"/>
  <c r="O27" i="22"/>
  <c r="P27" i="22"/>
  <c r="Q27" i="22"/>
  <c r="R27" i="22"/>
  <c r="S27" i="22"/>
  <c r="T27" i="22"/>
  <c r="U27" i="22"/>
  <c r="V27" i="22"/>
  <c r="W27" i="22"/>
  <c r="X27" i="22"/>
  <c r="Y27" i="22"/>
  <c r="Z27" i="22"/>
  <c r="AA27" i="22"/>
  <c r="AB27" i="22"/>
  <c r="AC27" i="22"/>
  <c r="AD27" i="22"/>
  <c r="AE27" i="22"/>
  <c r="AF27" i="22"/>
  <c r="AG27" i="22"/>
  <c r="AH27" i="22"/>
  <c r="AI27" i="22"/>
  <c r="AJ27" i="22"/>
  <c r="D27" i="22"/>
  <c r="E21" i="22" l="1"/>
  <c r="D21" i="22"/>
  <c r="G21" i="22"/>
  <c r="H21" i="22"/>
  <c r="F21" i="22"/>
  <c r="V24" i="22"/>
  <c r="U24" i="22"/>
  <c r="T24" i="22"/>
  <c r="S24" i="22"/>
  <c r="G43" i="21" l="1"/>
  <c r="L40" i="19"/>
  <c r="I32" i="9" l="1"/>
  <c r="I33" i="9"/>
  <c r="K33" i="9"/>
  <c r="G33" i="9"/>
  <c r="G32" i="9"/>
  <c r="K32" i="9"/>
  <c r="G34" i="9" l="1"/>
  <c r="K34" i="9"/>
  <c r="I34" i="9"/>
  <c r="J110" i="8" l="1"/>
  <c r="K110" i="8" s="1"/>
  <c r="I110" i="8"/>
  <c r="J109" i="8"/>
  <c r="K109" i="8" s="1"/>
  <c r="I109" i="8"/>
  <c r="J108" i="8"/>
  <c r="K108" i="8" s="1"/>
  <c r="I108" i="8"/>
  <c r="J107" i="8"/>
  <c r="K107" i="8" s="1"/>
  <c r="I107" i="8"/>
  <c r="J106" i="8"/>
  <c r="K106" i="8" s="1"/>
  <c r="I106" i="8"/>
  <c r="J105" i="8"/>
  <c r="K105" i="8" s="1"/>
  <c r="I105" i="8"/>
  <c r="J104" i="8"/>
  <c r="K104" i="8" s="1"/>
  <c r="I104" i="8"/>
  <c r="J103" i="8"/>
  <c r="K103" i="8" s="1"/>
  <c r="I103" i="8"/>
  <c r="J102" i="8"/>
  <c r="K102" i="8" s="1"/>
  <c r="I102" i="8"/>
  <c r="J101" i="8"/>
  <c r="K101" i="8" s="1"/>
  <c r="I101" i="8"/>
  <c r="J100" i="8"/>
  <c r="K100" i="8" s="1"/>
  <c r="I100" i="8"/>
  <c r="J99" i="8"/>
  <c r="K99" i="8" s="1"/>
  <c r="I99" i="8"/>
  <c r="J98" i="8"/>
  <c r="K98" i="8" s="1"/>
  <c r="I98" i="8"/>
  <c r="J97" i="8"/>
  <c r="K97" i="8" s="1"/>
  <c r="I97" i="8"/>
  <c r="J96" i="8"/>
  <c r="K96" i="8" s="1"/>
  <c r="I96" i="8"/>
  <c r="J95" i="8"/>
  <c r="K95" i="8" s="1"/>
  <c r="I95" i="8"/>
  <c r="J94" i="8"/>
  <c r="K94" i="8" s="1"/>
  <c r="I94" i="8"/>
  <c r="J93" i="8"/>
  <c r="K93" i="8" s="1"/>
  <c r="I93" i="8"/>
  <c r="J92" i="8"/>
  <c r="K92" i="8" s="1"/>
  <c r="I92" i="8"/>
  <c r="J91" i="8"/>
  <c r="K91" i="8" s="1"/>
  <c r="I91" i="8"/>
  <c r="J90" i="8"/>
  <c r="K90" i="8" s="1"/>
  <c r="I90" i="8"/>
  <c r="J89" i="8"/>
  <c r="K89" i="8" s="1"/>
  <c r="I89" i="8"/>
  <c r="J88" i="8"/>
  <c r="K88" i="8" s="1"/>
  <c r="I88" i="8"/>
  <c r="J87" i="8"/>
  <c r="K87" i="8" s="1"/>
  <c r="I87" i="8"/>
  <c r="J86" i="8"/>
  <c r="K86" i="8" s="1"/>
  <c r="I86" i="8"/>
  <c r="J85" i="8"/>
  <c r="K85" i="8" s="1"/>
  <c r="I85" i="8"/>
  <c r="J84" i="8"/>
  <c r="K84" i="8" s="1"/>
  <c r="I84" i="8"/>
  <c r="J83" i="8"/>
  <c r="K83" i="8" s="1"/>
  <c r="I83" i="8"/>
  <c r="J82" i="8"/>
  <c r="K82" i="8" s="1"/>
  <c r="I82" i="8"/>
  <c r="J81" i="8"/>
  <c r="K81" i="8" s="1"/>
  <c r="I81" i="8"/>
  <c r="J80" i="8"/>
  <c r="K80" i="8" s="1"/>
  <c r="I80" i="8"/>
  <c r="J79" i="8"/>
  <c r="K79" i="8" s="1"/>
  <c r="I79" i="8"/>
  <c r="J78" i="8"/>
  <c r="K78" i="8" s="1"/>
  <c r="I78" i="8"/>
  <c r="J77" i="8"/>
  <c r="K77" i="8" s="1"/>
  <c r="I77" i="8"/>
  <c r="J76" i="8"/>
  <c r="K76" i="8" s="1"/>
  <c r="I76" i="8"/>
  <c r="J75" i="8"/>
  <c r="K75" i="8" s="1"/>
  <c r="I75" i="8"/>
  <c r="J74" i="8"/>
  <c r="K74" i="8" s="1"/>
  <c r="I74" i="8"/>
  <c r="J73" i="8"/>
  <c r="K73" i="8" s="1"/>
  <c r="I73" i="8"/>
  <c r="J72" i="8"/>
  <c r="K72" i="8" s="1"/>
  <c r="I72" i="8"/>
  <c r="J71" i="8"/>
  <c r="K71" i="8" s="1"/>
  <c r="I71" i="8"/>
  <c r="J70" i="8"/>
  <c r="K70" i="8" s="1"/>
  <c r="I70" i="8"/>
  <c r="J69" i="8"/>
  <c r="K69" i="8" s="1"/>
  <c r="I69" i="8"/>
  <c r="J68" i="8"/>
  <c r="K68" i="8" s="1"/>
  <c r="I68" i="8"/>
  <c r="J67" i="8"/>
  <c r="K67" i="8" s="1"/>
  <c r="I67" i="8"/>
  <c r="J66" i="8"/>
  <c r="K66" i="8" s="1"/>
  <c r="I66" i="8"/>
  <c r="J65" i="8"/>
  <c r="K65" i="8" s="1"/>
  <c r="I65" i="8"/>
  <c r="J64" i="8"/>
  <c r="K64" i="8" s="1"/>
  <c r="I64" i="8"/>
  <c r="J63" i="8"/>
  <c r="K63" i="8" s="1"/>
  <c r="I63" i="8"/>
  <c r="J62" i="8"/>
  <c r="K62" i="8" s="1"/>
  <c r="I62" i="8"/>
  <c r="J61" i="8"/>
  <c r="K61" i="8" s="1"/>
  <c r="I61" i="8"/>
  <c r="J60" i="8"/>
  <c r="K60" i="8" s="1"/>
  <c r="I60" i="8"/>
  <c r="J59" i="8"/>
  <c r="K59" i="8" s="1"/>
  <c r="I59" i="8"/>
  <c r="J58" i="8"/>
  <c r="K58" i="8" s="1"/>
  <c r="I58" i="8"/>
  <c r="J57" i="8"/>
  <c r="K57" i="8" s="1"/>
  <c r="I57" i="8"/>
  <c r="J56" i="8"/>
  <c r="K56" i="8" s="1"/>
  <c r="I56" i="8"/>
  <c r="J55" i="8"/>
  <c r="K55" i="8" s="1"/>
  <c r="I55" i="8"/>
  <c r="J54" i="8"/>
  <c r="K54" i="8" s="1"/>
  <c r="I54" i="8"/>
  <c r="J53" i="8"/>
  <c r="K53" i="8" s="1"/>
  <c r="I53" i="8"/>
  <c r="J52" i="8"/>
  <c r="K52" i="8" s="1"/>
  <c r="I52" i="8"/>
  <c r="J51" i="8"/>
  <c r="K51" i="8" s="1"/>
  <c r="I51" i="8"/>
  <c r="J50" i="8"/>
  <c r="K50" i="8" s="1"/>
  <c r="I50" i="8"/>
  <c r="J49" i="8"/>
  <c r="K49" i="8" s="1"/>
  <c r="I49" i="8"/>
  <c r="J48" i="8"/>
  <c r="K48" i="8" s="1"/>
  <c r="I48" i="8"/>
  <c r="J47" i="8"/>
  <c r="K47" i="8" s="1"/>
  <c r="I47" i="8"/>
  <c r="J46" i="8"/>
  <c r="K46" i="8" s="1"/>
  <c r="I46" i="8"/>
  <c r="J45" i="8"/>
  <c r="K45" i="8" s="1"/>
  <c r="I45" i="8"/>
  <c r="J44" i="8"/>
  <c r="K44" i="8" s="1"/>
  <c r="I44" i="8"/>
  <c r="J43" i="8"/>
  <c r="K43" i="8" s="1"/>
  <c r="I43" i="8"/>
  <c r="J42" i="8"/>
  <c r="K42" i="8" s="1"/>
  <c r="I42" i="8"/>
  <c r="J41" i="8"/>
  <c r="K41" i="8" s="1"/>
  <c r="I41" i="8"/>
  <c r="J40" i="8"/>
  <c r="K40" i="8" s="1"/>
  <c r="I40" i="8"/>
  <c r="J39" i="8"/>
  <c r="K39" i="8" s="1"/>
  <c r="I39" i="8"/>
  <c r="J38" i="8"/>
  <c r="K38" i="8" s="1"/>
  <c r="I38" i="8"/>
  <c r="J37" i="8"/>
  <c r="K37" i="8" s="1"/>
  <c r="I37" i="8"/>
  <c r="J36" i="8"/>
  <c r="K36" i="8" s="1"/>
  <c r="I36" i="8"/>
  <c r="I12" i="8"/>
  <c r="J12" i="8" s="1"/>
  <c r="K12" i="8" s="1"/>
  <c r="I13" i="8"/>
  <c r="J13" i="8"/>
  <c r="K13" i="8" s="1"/>
  <c r="I14" i="8"/>
  <c r="J14" i="8"/>
  <c r="K14" i="8" s="1"/>
  <c r="I15" i="8"/>
  <c r="J15" i="8"/>
  <c r="K15" i="8" s="1"/>
  <c r="I16" i="8"/>
  <c r="J16" i="8"/>
  <c r="K16" i="8" s="1"/>
  <c r="I17" i="8"/>
  <c r="J17" i="8"/>
  <c r="K17" i="8" s="1"/>
  <c r="I18" i="8"/>
  <c r="J18" i="8"/>
  <c r="K18" i="8" s="1"/>
  <c r="I19" i="8"/>
  <c r="J19" i="8"/>
  <c r="K19" i="8" s="1"/>
  <c r="I20" i="8"/>
  <c r="J20" i="8"/>
  <c r="K20" i="8" s="1"/>
  <c r="I21" i="8"/>
  <c r="J21" i="8"/>
  <c r="K21" i="8" s="1"/>
  <c r="I22" i="8"/>
  <c r="J22" i="8"/>
  <c r="K22" i="8" s="1"/>
  <c r="I23" i="8"/>
  <c r="J23" i="8"/>
  <c r="K23" i="8" s="1"/>
  <c r="I24" i="8"/>
  <c r="J24" i="8"/>
  <c r="K24" i="8" s="1"/>
  <c r="I25" i="8"/>
  <c r="J25" i="8"/>
  <c r="K25" i="8" s="1"/>
  <c r="I26" i="8"/>
  <c r="J26" i="8"/>
  <c r="K26" i="8" s="1"/>
  <c r="I27" i="8"/>
  <c r="J27" i="8"/>
  <c r="K27" i="8" s="1"/>
  <c r="I28" i="8"/>
  <c r="J28" i="8"/>
  <c r="K28" i="8" s="1"/>
  <c r="I29" i="8"/>
  <c r="J29" i="8"/>
  <c r="K29" i="8" s="1"/>
  <c r="I30" i="8"/>
  <c r="J30" i="8"/>
  <c r="K30" i="8" s="1"/>
  <c r="I31" i="8"/>
  <c r="J31" i="8"/>
  <c r="K31" i="8" s="1"/>
  <c r="I32" i="8"/>
  <c r="J32" i="8"/>
  <c r="K32" i="8" s="1"/>
  <c r="I33" i="8"/>
  <c r="J33" i="8"/>
  <c r="K33" i="8" s="1"/>
  <c r="I34" i="8"/>
  <c r="J34" i="8"/>
  <c r="K34" i="8" s="1"/>
  <c r="I35" i="8"/>
  <c r="J35" i="8"/>
  <c r="K35" i="8" s="1"/>
  <c r="I11" i="8"/>
  <c r="J11" i="8" s="1"/>
  <c r="K11" i="8" s="1"/>
  <c r="H5" i="8" l="1"/>
  <c r="I5" i="8" l="1"/>
</calcChain>
</file>

<file path=xl/sharedStrings.xml><?xml version="1.0" encoding="utf-8"?>
<sst xmlns="http://schemas.openxmlformats.org/spreadsheetml/2006/main" count="749" uniqueCount="582">
  <si>
    <t>佐賀県建設工事等入札参加資格申請書（建設工事）を下記のとおり受け付けました。</t>
    <phoneticPr fontId="1"/>
  </si>
  <si>
    <t>所在地</t>
    <rPh sb="0" eb="3">
      <t>ショザイチ</t>
    </rPh>
    <phoneticPr fontId="1"/>
  </si>
  <si>
    <t>商号又は名称</t>
    <rPh sb="0" eb="2">
      <t>ショウゴウ</t>
    </rPh>
    <rPh sb="2" eb="3">
      <t>マタ</t>
    </rPh>
    <rPh sb="4" eb="6">
      <t>メイショウ</t>
    </rPh>
    <phoneticPr fontId="1"/>
  </si>
  <si>
    <t>受付印</t>
    <rPh sb="0" eb="3">
      <t>ウケツケイン</t>
    </rPh>
    <phoneticPr fontId="1"/>
  </si>
  <si>
    <t>申請書受付票</t>
    <phoneticPr fontId="1"/>
  </si>
  <si>
    <t>申請者</t>
    <rPh sb="0" eb="3">
      <t>シンセイシャ</t>
    </rPh>
    <phoneticPr fontId="1"/>
  </si>
  <si>
    <t>出資状況等に関する調査票</t>
    <rPh sb="0" eb="2">
      <t>シュッシ</t>
    </rPh>
    <rPh sb="2" eb="4">
      <t>ジョウキョウ</t>
    </rPh>
    <rPh sb="4" eb="5">
      <t>トウ</t>
    </rPh>
    <rPh sb="6" eb="7">
      <t>カン</t>
    </rPh>
    <rPh sb="9" eb="12">
      <t>チョウサヒョウ</t>
    </rPh>
    <phoneticPr fontId="10"/>
  </si>
  <si>
    <t>【記入要領】</t>
    <rPh sb="1" eb="3">
      <t>キニュウ</t>
    </rPh>
    <rPh sb="3" eb="5">
      <t>ヨウリョウ</t>
    </rPh>
    <phoneticPr fontId="10"/>
  </si>
  <si>
    <t xml:space="preserve"> 国名：</t>
    <rPh sb="1" eb="2">
      <t>クニ</t>
    </rPh>
    <rPh sb="2" eb="3">
      <t>メイ</t>
    </rPh>
    <phoneticPr fontId="10"/>
  </si>
  <si>
    <t>人事面に深い関係</t>
    <rPh sb="0" eb="3">
      <t>ジンジメン</t>
    </rPh>
    <rPh sb="4" eb="5">
      <t>フカ</t>
    </rPh>
    <rPh sb="6" eb="8">
      <t>カンケイ</t>
    </rPh>
    <phoneticPr fontId="10"/>
  </si>
  <si>
    <t xml:space="preserve"> 会社名1：</t>
    <rPh sb="1" eb="3">
      <t>カイシャ</t>
    </rPh>
    <rPh sb="3" eb="4">
      <t>メイ</t>
    </rPh>
    <phoneticPr fontId="10"/>
  </si>
  <si>
    <t xml:space="preserve"> 会社名2：</t>
    <rPh sb="1" eb="3">
      <t>カイシャ</t>
    </rPh>
    <rPh sb="3" eb="4">
      <t>メイ</t>
    </rPh>
    <phoneticPr fontId="10"/>
  </si>
  <si>
    <t xml:space="preserve"> 会社名3：</t>
    <rPh sb="1" eb="3">
      <t>カイシャ</t>
    </rPh>
    <rPh sb="3" eb="4">
      <t>メイ</t>
    </rPh>
    <phoneticPr fontId="10"/>
  </si>
  <si>
    <t>3. 株主等の1人及び前2号に規定する会社が他の会社を支配している場合における当該他の会社</t>
    <rPh sb="3" eb="6">
      <t>カブヌシトウ</t>
    </rPh>
    <rPh sb="8" eb="9">
      <t>ニン</t>
    </rPh>
    <rPh sb="9" eb="10">
      <t>オヨ</t>
    </rPh>
    <rPh sb="11" eb="12">
      <t>ゼン</t>
    </rPh>
    <rPh sb="13" eb="14">
      <t>ゴウ</t>
    </rPh>
    <rPh sb="15" eb="17">
      <t>キテイ</t>
    </rPh>
    <rPh sb="19" eb="21">
      <t>カイシャ</t>
    </rPh>
    <rPh sb="22" eb="23">
      <t>ホカ</t>
    </rPh>
    <rPh sb="24" eb="26">
      <t>カイシャ</t>
    </rPh>
    <rPh sb="27" eb="29">
      <t>シハイ</t>
    </rPh>
    <rPh sb="33" eb="35">
      <t>バアイ</t>
    </rPh>
    <rPh sb="39" eb="41">
      <t>トウガイ</t>
    </rPh>
    <rPh sb="41" eb="42">
      <t>タ</t>
    </rPh>
    <rPh sb="43" eb="45">
      <t>カイシャ</t>
    </rPh>
    <phoneticPr fontId="10"/>
  </si>
  <si>
    <t>2. 株主等の1人及び前号に規定する会社が他の会社を支配している場合における当該他の会社</t>
    <rPh sb="3" eb="6">
      <t>カブヌシトウ</t>
    </rPh>
    <rPh sb="8" eb="9">
      <t>ニン</t>
    </rPh>
    <rPh sb="9" eb="10">
      <t>オヨ</t>
    </rPh>
    <rPh sb="11" eb="13">
      <t>ゼンゴウ</t>
    </rPh>
    <rPh sb="14" eb="16">
      <t>キテイ</t>
    </rPh>
    <rPh sb="18" eb="20">
      <t>カイシャ</t>
    </rPh>
    <rPh sb="21" eb="22">
      <t>ホカ</t>
    </rPh>
    <rPh sb="23" eb="25">
      <t>カイシャ</t>
    </rPh>
    <rPh sb="26" eb="28">
      <t>シハイ</t>
    </rPh>
    <rPh sb="32" eb="34">
      <t>バアイ</t>
    </rPh>
    <rPh sb="38" eb="40">
      <t>トウガイ</t>
    </rPh>
    <rPh sb="40" eb="41">
      <t>タ</t>
    </rPh>
    <rPh sb="42" eb="44">
      <t>カイシャ</t>
    </rPh>
    <phoneticPr fontId="10"/>
  </si>
  <si>
    <t>　1. 同族会社が日本国籍の場合は、会社名を記入する。</t>
    <rPh sb="9" eb="11">
      <t>ニホン</t>
    </rPh>
    <rPh sb="11" eb="13">
      <t>コクセキ</t>
    </rPh>
    <rPh sb="14" eb="16">
      <t>バアイ</t>
    </rPh>
    <rPh sb="18" eb="20">
      <t>カイシャ</t>
    </rPh>
    <rPh sb="20" eb="21">
      <t>メイ</t>
    </rPh>
    <rPh sb="22" eb="24">
      <t>キニュウ</t>
    </rPh>
    <phoneticPr fontId="10"/>
  </si>
  <si>
    <t>　2. 同族会社が外国籍の場合は、国名を記入する。</t>
    <rPh sb="9" eb="10">
      <t>ソト</t>
    </rPh>
    <rPh sb="10" eb="12">
      <t>コクセキ</t>
    </rPh>
    <rPh sb="13" eb="15">
      <t>バアイ</t>
    </rPh>
    <phoneticPr fontId="10"/>
  </si>
  <si>
    <t>　3. 日本国籍会社と外国籍会社の両方がある場合は、1と2を両方記入する。</t>
    <rPh sb="4" eb="6">
      <t>ニホン</t>
    </rPh>
    <rPh sb="6" eb="8">
      <t>コクセキ</t>
    </rPh>
    <rPh sb="8" eb="10">
      <t>カイシャ</t>
    </rPh>
    <rPh sb="11" eb="13">
      <t>ガイコク</t>
    </rPh>
    <rPh sb="13" eb="14">
      <t>セキ</t>
    </rPh>
    <rPh sb="14" eb="16">
      <t>カイシャ</t>
    </rPh>
    <rPh sb="17" eb="19">
      <t>リョウホウ</t>
    </rPh>
    <rPh sb="22" eb="24">
      <t>バアイ</t>
    </rPh>
    <rPh sb="30" eb="32">
      <t>リョウホウ</t>
    </rPh>
    <rPh sb="32" eb="34">
      <t>キニュウ</t>
    </rPh>
    <phoneticPr fontId="10"/>
  </si>
  <si>
    <t>2. 一方の会社の役員の配偶者及び親子関係にある者が、現に他の会社の役員の職にある場合</t>
    <rPh sb="3" eb="5">
      <t>イッポウ</t>
    </rPh>
    <rPh sb="6" eb="8">
      <t>カイシャ</t>
    </rPh>
    <rPh sb="9" eb="11">
      <t>ヤクイン</t>
    </rPh>
    <rPh sb="12" eb="15">
      <t>ハイグウシャ</t>
    </rPh>
    <rPh sb="15" eb="16">
      <t>オヨ</t>
    </rPh>
    <rPh sb="17" eb="19">
      <t>オヤコ</t>
    </rPh>
    <rPh sb="19" eb="21">
      <t>カンケイ</t>
    </rPh>
    <rPh sb="24" eb="25">
      <t>モノ</t>
    </rPh>
    <rPh sb="27" eb="28">
      <t>ゲン</t>
    </rPh>
    <rPh sb="29" eb="30">
      <t>タ</t>
    </rPh>
    <rPh sb="31" eb="33">
      <t>カイシャ</t>
    </rPh>
    <rPh sb="34" eb="36">
      <t>ヤクイン</t>
    </rPh>
    <rPh sb="37" eb="38">
      <t>ショク</t>
    </rPh>
    <rPh sb="41" eb="43">
      <t>バアイ</t>
    </rPh>
    <phoneticPr fontId="10"/>
  </si>
  <si>
    <t>4. 前3号に規定する会社が2以上ある場合には、その2以上の会社は相互に資本面に深い関係があるものとみなす</t>
    <rPh sb="3" eb="4">
      <t>ゼン</t>
    </rPh>
    <rPh sb="5" eb="6">
      <t>ゴウ</t>
    </rPh>
    <rPh sb="7" eb="9">
      <t>キテイ</t>
    </rPh>
    <rPh sb="11" eb="13">
      <t>カイシャ</t>
    </rPh>
    <rPh sb="15" eb="17">
      <t>イジョウ</t>
    </rPh>
    <rPh sb="19" eb="21">
      <t>バアイ</t>
    </rPh>
    <rPh sb="27" eb="29">
      <t>イジョウ</t>
    </rPh>
    <rPh sb="30" eb="32">
      <t>カイシャ</t>
    </rPh>
    <rPh sb="33" eb="35">
      <t>ソウゴ</t>
    </rPh>
    <rPh sb="36" eb="38">
      <t>シホン</t>
    </rPh>
    <rPh sb="38" eb="39">
      <t>メン</t>
    </rPh>
    <rPh sb="40" eb="41">
      <t>フカ</t>
    </rPh>
    <rPh sb="42" eb="44">
      <t>カンケイ</t>
    </rPh>
    <phoneticPr fontId="10"/>
  </si>
  <si>
    <t>1. 一方の会社の役員（会社法施行規則第2条第3項第3号に規定する役員のうち、注5に掲げる者をいう。以下
　同じ。）が、他の会社等の役員を現に兼ねている場合</t>
    <rPh sb="3" eb="5">
      <t>イッポウ</t>
    </rPh>
    <rPh sb="6" eb="8">
      <t>カイシャ</t>
    </rPh>
    <rPh sb="9" eb="11">
      <t>ヤクイン</t>
    </rPh>
    <rPh sb="12" eb="14">
      <t>カイシャ</t>
    </rPh>
    <rPh sb="14" eb="15">
      <t>ホウ</t>
    </rPh>
    <rPh sb="15" eb="17">
      <t>シコウ</t>
    </rPh>
    <rPh sb="17" eb="19">
      <t>キソク</t>
    </rPh>
    <rPh sb="19" eb="20">
      <t>ダイ</t>
    </rPh>
    <rPh sb="21" eb="22">
      <t>ジョウ</t>
    </rPh>
    <rPh sb="22" eb="23">
      <t>ダイ</t>
    </rPh>
    <rPh sb="24" eb="25">
      <t>コウ</t>
    </rPh>
    <rPh sb="25" eb="26">
      <t>ダイ</t>
    </rPh>
    <rPh sb="27" eb="28">
      <t>ゴウ</t>
    </rPh>
    <rPh sb="29" eb="31">
      <t>キテイ</t>
    </rPh>
    <rPh sb="33" eb="35">
      <t>ヤクイン</t>
    </rPh>
    <rPh sb="39" eb="40">
      <t>チュウ</t>
    </rPh>
    <rPh sb="42" eb="43">
      <t>カカ</t>
    </rPh>
    <rPh sb="60" eb="61">
      <t>タ</t>
    </rPh>
    <rPh sb="62" eb="64">
      <t>カイシャ</t>
    </rPh>
    <rPh sb="64" eb="65">
      <t>トウ</t>
    </rPh>
    <rPh sb="66" eb="68">
      <t>ヤクイン</t>
    </rPh>
    <rPh sb="69" eb="70">
      <t>ゲン</t>
    </rPh>
    <rPh sb="71" eb="72">
      <t>カ</t>
    </rPh>
    <rPh sb="76" eb="78">
      <t>バアイ</t>
    </rPh>
    <phoneticPr fontId="10"/>
  </si>
  <si>
    <t>（※）他の会社を支配している場合とは、法人税法施行令第4条第3項に該当する場合とする。
　　・当該他の会社の50％を超える株式、出資金額又は議決権を有している場合
　　・当該他の会社の50％を超える株主等（合名会社、合資会社又は合同会社の社員（当該他の会社が業務を執行する社員を定めた場合にあっては、
　　  業務を執行する社員）に限る。）を有している場合</t>
    <rPh sb="3" eb="4">
      <t>ホカ</t>
    </rPh>
    <rPh sb="5" eb="7">
      <t>カイシャ</t>
    </rPh>
    <rPh sb="8" eb="10">
      <t>シハイ</t>
    </rPh>
    <rPh sb="14" eb="16">
      <t>バアイ</t>
    </rPh>
    <rPh sb="19" eb="22">
      <t>ホウジンゼイ</t>
    </rPh>
    <rPh sb="22" eb="23">
      <t>ホウ</t>
    </rPh>
    <rPh sb="23" eb="26">
      <t>セコウレイ</t>
    </rPh>
    <rPh sb="26" eb="27">
      <t>ダイ</t>
    </rPh>
    <rPh sb="28" eb="29">
      <t>ジョウ</t>
    </rPh>
    <rPh sb="29" eb="30">
      <t>ダイ</t>
    </rPh>
    <rPh sb="31" eb="32">
      <t>コウ</t>
    </rPh>
    <rPh sb="33" eb="35">
      <t>ガイトウ</t>
    </rPh>
    <rPh sb="37" eb="39">
      <t>バアイ</t>
    </rPh>
    <phoneticPr fontId="10"/>
  </si>
  <si>
    <r>
      <t>1. 株主等の一人（個人である株主等については、その1人及び次の①から⑤に掲げる者）が他の会社を支配している
　場合</t>
    </r>
    <r>
      <rPr>
        <sz val="14"/>
        <rFont val="Yu Gothic UI"/>
        <family val="3"/>
        <charset val="128"/>
      </rPr>
      <t>（※）</t>
    </r>
    <r>
      <rPr>
        <sz val="18"/>
        <rFont val="Yu Gothic UI"/>
        <family val="3"/>
        <charset val="128"/>
      </rPr>
      <t>における当該他の会社
　① 株主等の親族（六親等内の血族、三親等内の姻族及び配偶者）
　② 株主等の内縁の配偶者
　③ 個人である株主等の使用人
　④ 前①から③に掲げる者以外の者で株主等から受ける金銭等で生計を維持している者
　⑤ 前②から④に掲げる者と生計を一にする親族</t>
    </r>
    <rPh sb="3" eb="6">
      <t>カブヌシトウ</t>
    </rPh>
    <rPh sb="7" eb="9">
      <t>ヒトリ</t>
    </rPh>
    <rPh sb="10" eb="12">
      <t>コジン</t>
    </rPh>
    <rPh sb="15" eb="18">
      <t>カブヌシトウ</t>
    </rPh>
    <rPh sb="28" eb="29">
      <t>オヨ</t>
    </rPh>
    <rPh sb="30" eb="31">
      <t>ツギ</t>
    </rPh>
    <rPh sb="37" eb="38">
      <t>カカ</t>
    </rPh>
    <rPh sb="40" eb="41">
      <t>モノ</t>
    </rPh>
    <rPh sb="56" eb="58">
      <t>バアイ</t>
    </rPh>
    <rPh sb="65" eb="67">
      <t>トウガイ</t>
    </rPh>
    <rPh sb="67" eb="68">
      <t>タ</t>
    </rPh>
    <rPh sb="69" eb="71">
      <t>カイシャ</t>
    </rPh>
    <rPh sb="75" eb="78">
      <t>カブヌシトウ</t>
    </rPh>
    <rPh sb="79" eb="81">
      <t>シンゾク</t>
    </rPh>
    <rPh sb="82" eb="83">
      <t>６</t>
    </rPh>
    <rPh sb="83" eb="85">
      <t>シントウ</t>
    </rPh>
    <rPh sb="85" eb="86">
      <t>ナイ</t>
    </rPh>
    <rPh sb="87" eb="89">
      <t>ケツゾク</t>
    </rPh>
    <rPh sb="90" eb="91">
      <t>３</t>
    </rPh>
    <rPh sb="91" eb="93">
      <t>シントウ</t>
    </rPh>
    <rPh sb="93" eb="94">
      <t>ナイ</t>
    </rPh>
    <rPh sb="95" eb="97">
      <t>インゾク</t>
    </rPh>
    <rPh sb="97" eb="98">
      <t>オヨ</t>
    </rPh>
    <rPh sb="99" eb="102">
      <t>ハイグウシャ</t>
    </rPh>
    <rPh sb="107" eb="110">
      <t>カブヌシトウ</t>
    </rPh>
    <rPh sb="111" eb="113">
      <t>ナイエン</t>
    </rPh>
    <rPh sb="114" eb="117">
      <t>ハイグウシャ</t>
    </rPh>
    <rPh sb="121" eb="123">
      <t>コジン</t>
    </rPh>
    <rPh sb="126" eb="129">
      <t>カブヌシトウ</t>
    </rPh>
    <rPh sb="130" eb="132">
      <t>シヨウ</t>
    </rPh>
    <rPh sb="132" eb="133">
      <t>ニン</t>
    </rPh>
    <rPh sb="137" eb="138">
      <t>ゼン</t>
    </rPh>
    <rPh sb="143" eb="144">
      <t>カカ</t>
    </rPh>
    <rPh sb="146" eb="147">
      <t>モノ</t>
    </rPh>
    <rPh sb="147" eb="149">
      <t>イガイ</t>
    </rPh>
    <rPh sb="150" eb="151">
      <t>モノ</t>
    </rPh>
    <rPh sb="152" eb="155">
      <t>カブヌシトウ</t>
    </rPh>
    <rPh sb="157" eb="158">
      <t>ウ</t>
    </rPh>
    <rPh sb="160" eb="163">
      <t>キンセントウ</t>
    </rPh>
    <rPh sb="164" eb="166">
      <t>セイケイ</t>
    </rPh>
    <rPh sb="167" eb="169">
      <t>イジ</t>
    </rPh>
    <rPh sb="173" eb="174">
      <t>モノ</t>
    </rPh>
    <rPh sb="178" eb="179">
      <t>ゼン</t>
    </rPh>
    <rPh sb="184" eb="185">
      <t>カカ</t>
    </rPh>
    <rPh sb="187" eb="188">
      <t>モノ</t>
    </rPh>
    <rPh sb="189" eb="191">
      <t>セイケイ</t>
    </rPh>
    <rPh sb="192" eb="193">
      <t>１</t>
    </rPh>
    <rPh sb="196" eb="198">
      <t>シンゾク</t>
    </rPh>
    <phoneticPr fontId="10"/>
  </si>
  <si>
    <r>
      <t xml:space="preserve">資本面に深い関係
</t>
    </r>
    <r>
      <rPr>
        <sz val="16"/>
        <rFont val="Yu Gothic UI"/>
        <family val="3"/>
        <charset val="128"/>
      </rPr>
      <t>（法人税法施行令
　第4条第2項、
　第4項）</t>
    </r>
    <rPh sb="0" eb="2">
      <t>シホン</t>
    </rPh>
    <rPh sb="2" eb="3">
      <t>メン</t>
    </rPh>
    <rPh sb="4" eb="5">
      <t>フカ</t>
    </rPh>
    <rPh sb="6" eb="8">
      <t>カンケイ</t>
    </rPh>
    <rPh sb="10" eb="13">
      <t>ホウジンゼイ</t>
    </rPh>
    <rPh sb="13" eb="14">
      <t>ホウ</t>
    </rPh>
    <rPh sb="15" eb="17">
      <t>セコウ</t>
    </rPh>
    <rPh sb="20" eb="21">
      <t>ダイ</t>
    </rPh>
    <rPh sb="22" eb="23">
      <t>ジョウ</t>
    </rPh>
    <rPh sb="23" eb="24">
      <t>ダイ</t>
    </rPh>
    <rPh sb="25" eb="26">
      <t>コウ</t>
    </rPh>
    <rPh sb="29" eb="30">
      <t>ダイ</t>
    </rPh>
    <rPh sb="31" eb="32">
      <t>コウ</t>
    </rPh>
    <phoneticPr fontId="10"/>
  </si>
  <si>
    <t>1. 日本国籍会社　　　</t>
    <rPh sb="3" eb="5">
      <t>ニホン</t>
    </rPh>
    <rPh sb="5" eb="7">
      <t>コクセキ</t>
    </rPh>
    <rPh sb="7" eb="9">
      <t>カイシャ</t>
    </rPh>
    <phoneticPr fontId="10"/>
  </si>
  <si>
    <t>2. 外国籍会社</t>
    <rPh sb="3" eb="5">
      <t>ガイコク</t>
    </rPh>
    <rPh sb="5" eb="6">
      <t>セキ</t>
    </rPh>
    <rPh sb="6" eb="8">
      <t>カイシャ</t>
    </rPh>
    <phoneticPr fontId="10"/>
  </si>
  <si>
    <t>整理番号5</t>
    <rPh sb="0" eb="4">
      <t>セイリバンゴウ</t>
    </rPh>
    <phoneticPr fontId="1"/>
  </si>
  <si>
    <t>商号又は名称</t>
    <phoneticPr fontId="1"/>
  </si>
  <si>
    <t>社会保険等（健康保険、厚生年金保険及び雇用保険）の
加入についての誓約書</t>
    <rPh sb="15" eb="17">
      <t>ホケン</t>
    </rPh>
    <phoneticPr fontId="1"/>
  </si>
  <si>
    <t>当社は、健康保険、厚生年金保険及び雇用保険に関して、それぞれ法令で強制適用となる者について加入していることを証します。</t>
    <phoneticPr fontId="1"/>
  </si>
  <si>
    <t>1）</t>
    <phoneticPr fontId="1"/>
  </si>
  <si>
    <t>2）</t>
    <phoneticPr fontId="1"/>
  </si>
  <si>
    <t>3）</t>
    <phoneticPr fontId="1"/>
  </si>
  <si>
    <t>健康保険</t>
    <phoneticPr fontId="1"/>
  </si>
  <si>
    <t>厚生年金保険</t>
    <phoneticPr fontId="1"/>
  </si>
  <si>
    <t>雇用保険</t>
    <phoneticPr fontId="1"/>
  </si>
  <si>
    <t>の「加入の有無」欄が「未加入」でしたが、その後、当該保険に加入したため、許可行政庁に対し以下のとおり報告しました。</t>
    <phoneticPr fontId="1"/>
  </si>
  <si>
    <t>整理番号9-1</t>
    <rPh sb="0" eb="4">
      <t>セイリバンゴウ</t>
    </rPh>
    <phoneticPr fontId="1"/>
  </si>
  <si>
    <t>業種</t>
    <rPh sb="0" eb="2">
      <t>ギョウシュ</t>
    </rPh>
    <phoneticPr fontId="1"/>
  </si>
  <si>
    <t>対象工事件数</t>
    <rPh sb="0" eb="4">
      <t>タイショウコウジ</t>
    </rPh>
    <rPh sb="4" eb="6">
      <t>ケンスウ</t>
    </rPh>
    <phoneticPr fontId="1"/>
  </si>
  <si>
    <t>備考</t>
    <rPh sb="0" eb="2">
      <t>ビコウ</t>
    </rPh>
    <phoneticPr fontId="1"/>
  </si>
  <si>
    <t>土木一式工事</t>
    <rPh sb="0" eb="2">
      <t>ドボク</t>
    </rPh>
    <rPh sb="2" eb="4">
      <t>イッシキ</t>
    </rPh>
    <rPh sb="4" eb="6">
      <t>コウジ</t>
    </rPh>
    <phoneticPr fontId="10"/>
  </si>
  <si>
    <t>建築一式工事</t>
    <rPh sb="0" eb="2">
      <t>ケンチク</t>
    </rPh>
    <rPh sb="2" eb="4">
      <t>イッシキ</t>
    </rPh>
    <rPh sb="4" eb="6">
      <t>コウジ</t>
    </rPh>
    <phoneticPr fontId="10"/>
  </si>
  <si>
    <t>電気工事</t>
    <rPh sb="0" eb="2">
      <t>デンキ</t>
    </rPh>
    <rPh sb="2" eb="4">
      <t>コウジ</t>
    </rPh>
    <phoneticPr fontId="10"/>
  </si>
  <si>
    <t>舗装工事</t>
    <rPh sb="0" eb="2">
      <t>ホソウ</t>
    </rPh>
    <rPh sb="2" eb="4">
      <t>コウジ</t>
    </rPh>
    <phoneticPr fontId="10"/>
  </si>
  <si>
    <t>造園工事</t>
    <rPh sb="0" eb="2">
      <t>ゾウエン</t>
    </rPh>
    <rPh sb="2" eb="4">
      <t>コウジ</t>
    </rPh>
    <phoneticPr fontId="10"/>
  </si>
  <si>
    <t>管工事</t>
    <rPh sb="0" eb="1">
      <t>カン</t>
    </rPh>
    <rPh sb="1" eb="2">
      <t>コウ</t>
    </rPh>
    <rPh sb="2" eb="3">
      <t>コト</t>
    </rPh>
    <phoneticPr fontId="10"/>
  </si>
  <si>
    <t>〔添付資料〕</t>
  </si>
  <si>
    <t>・工事施工成績計算表</t>
  </si>
  <si>
    <t>・工事成績評定通知書の写し</t>
  </si>
  <si>
    <t>工事施工成績に係る申告書</t>
    <phoneticPr fontId="1"/>
  </si>
  <si>
    <t>佐賀県知事　様</t>
    <rPh sb="0" eb="5">
      <t>サガケンチジ</t>
    </rPh>
    <rPh sb="6" eb="7">
      <t>サマ</t>
    </rPh>
    <phoneticPr fontId="1"/>
  </si>
  <si>
    <t>所在地</t>
    <phoneticPr fontId="1"/>
  </si>
  <si>
    <t>※工事成績評定通知書を紛失した場合は、契約書表紙の写しでも可。</t>
    <phoneticPr fontId="1"/>
  </si>
  <si>
    <t>※建設工事共同企業体により受注したときは、共同企業体協定書も提出。</t>
    <rPh sb="30" eb="32">
      <t>テイシュツ</t>
    </rPh>
    <phoneticPr fontId="1"/>
  </si>
  <si>
    <t>申請者</t>
    <phoneticPr fontId="1"/>
  </si>
  <si>
    <t>整理番号9-2</t>
    <rPh sb="0" eb="4">
      <t>セイリバンゴウ</t>
    </rPh>
    <phoneticPr fontId="1"/>
  </si>
  <si>
    <t>工事施工成績計算表</t>
    <phoneticPr fontId="1"/>
  </si>
  <si>
    <t>発注者</t>
    <rPh sb="0" eb="2">
      <t>ハッチュウ</t>
    </rPh>
    <rPh sb="2" eb="3">
      <t>シャ</t>
    </rPh>
    <phoneticPr fontId="2"/>
  </si>
  <si>
    <t>請負契約額</t>
    <rPh sb="0" eb="2">
      <t>ウケオイ</t>
    </rPh>
    <rPh sb="2" eb="4">
      <t>ケイヤク</t>
    </rPh>
    <rPh sb="4" eb="5">
      <t>ガク</t>
    </rPh>
    <phoneticPr fontId="2"/>
  </si>
  <si>
    <t>技術的
難易度</t>
    <rPh sb="0" eb="3">
      <t>ギジュツテキ</t>
    </rPh>
    <rPh sb="4" eb="7">
      <t>ナンイド</t>
    </rPh>
    <phoneticPr fontId="2"/>
  </si>
  <si>
    <t>評点</t>
    <rPh sb="0" eb="2">
      <t>ヒョウテン</t>
    </rPh>
    <phoneticPr fontId="2"/>
  </si>
  <si>
    <t>工事名</t>
    <rPh sb="0" eb="1">
      <t>コウ</t>
    </rPh>
    <rPh sb="1" eb="2">
      <t>コト</t>
    </rPh>
    <rPh sb="2" eb="3">
      <t>メイ</t>
    </rPh>
    <phoneticPr fontId="2"/>
  </si>
  <si>
    <t>難易度
係数</t>
    <rPh sb="0" eb="3">
      <t>ナンイド</t>
    </rPh>
    <rPh sb="4" eb="5">
      <t>カカリ</t>
    </rPh>
    <rPh sb="5" eb="6">
      <t>カズ</t>
    </rPh>
    <phoneticPr fontId="2"/>
  </si>
  <si>
    <t>完了
検査日</t>
    <rPh sb="0" eb="1">
      <t>カン</t>
    </rPh>
    <rPh sb="1" eb="2">
      <t>リョウ</t>
    </rPh>
    <rPh sb="3" eb="6">
      <t>ケンサビ</t>
    </rPh>
    <phoneticPr fontId="2"/>
  </si>
  <si>
    <t>対象期間：</t>
    <rPh sb="0" eb="2">
      <t>タイショウ</t>
    </rPh>
    <rPh sb="2" eb="4">
      <t>キカン</t>
    </rPh>
    <phoneticPr fontId="2"/>
  </si>
  <si>
    <t>対象工事：</t>
    <rPh sb="0" eb="2">
      <t>タイショウ</t>
    </rPh>
    <rPh sb="2" eb="4">
      <t>コウジ</t>
    </rPh>
    <phoneticPr fontId="2"/>
  </si>
  <si>
    <t>評点合計</t>
    <rPh sb="0" eb="2">
      <t>ヒョウテン</t>
    </rPh>
    <rPh sb="2" eb="4">
      <t>ゴウケイ</t>
    </rPh>
    <phoneticPr fontId="1"/>
  </si>
  <si>
    <t>件数</t>
    <rPh sb="0" eb="2">
      <t>ケンスウ</t>
    </rPh>
    <phoneticPr fontId="1"/>
  </si>
  <si>
    <t>工事施工成績</t>
    <rPh sb="0" eb="2">
      <t>コウジ</t>
    </rPh>
    <rPh sb="2" eb="4">
      <t>セコウ</t>
    </rPh>
    <rPh sb="4" eb="6">
      <t>セイセキ</t>
    </rPh>
    <phoneticPr fontId="1"/>
  </si>
  <si>
    <t>工事
成績</t>
    <rPh sb="0" eb="2">
      <t>コウジ</t>
    </rPh>
    <rPh sb="3" eb="5">
      <t>セイセキ</t>
    </rPh>
    <phoneticPr fontId="2"/>
  </si>
  <si>
    <t>許可番号</t>
    <rPh sb="0" eb="2">
      <t>キョカ</t>
    </rPh>
    <rPh sb="2" eb="4">
      <t>バンゴウ</t>
    </rPh>
    <phoneticPr fontId="1"/>
  </si>
  <si>
    <t>技能士等配置一覧表</t>
    <phoneticPr fontId="1"/>
  </si>
  <si>
    <t>注1</t>
    <rPh sb="0" eb="1">
      <t>チュウ</t>
    </rPh>
    <phoneticPr fontId="10"/>
  </si>
  <si>
    <t>株式会社には、有限会社（会社法施行後は「特例有限会社」という。）を含む。</t>
    <phoneticPr fontId="1"/>
  </si>
  <si>
    <t>注2</t>
    <rPh sb="0" eb="1">
      <t>チュウ</t>
    </rPh>
    <phoneticPr fontId="10"/>
  </si>
  <si>
    <t>注3</t>
    <rPh sb="0" eb="1">
      <t>チュウ</t>
    </rPh>
    <phoneticPr fontId="10"/>
  </si>
  <si>
    <t>注4</t>
    <rPh sb="0" eb="1">
      <t>チュウ</t>
    </rPh>
    <phoneticPr fontId="10"/>
  </si>
  <si>
    <t>注5</t>
    <phoneticPr fontId="1"/>
  </si>
  <si>
    <t>〔役員についての注記〕</t>
    <rPh sb="1" eb="3">
      <t>ヤクイン</t>
    </rPh>
    <rPh sb="8" eb="10">
      <t>チュウキ</t>
    </rPh>
    <phoneticPr fontId="1"/>
  </si>
  <si>
    <t>委員会設置会社とは、主に大企業で導入されている取締役会の中に指名委員会、監査委員会及び報酬委員会を置く株式会社のこと。</t>
    <phoneticPr fontId="1"/>
  </si>
  <si>
    <t>持分会社とは、有限責任社員及び無限責任社員の中から業務を執行する社員を定款で定めることができる合名会社、合資会社及び合同会社の総称のこと。</t>
    <phoneticPr fontId="1"/>
  </si>
  <si>
    <t>法人格のある各種の組合等とは、一般社団法人及び一般財団法人に関する法律に基づく一般社団法人（又は一般財団法人）（特例民法法人や公益社団法人（又は公益財団法人）を含む。）、中小企業等協同組合法に基づく協同組合、中小企業団体の組織に関する法律に基づく協業組合等の特別法に基づく法人のこと。</t>
    <phoneticPr fontId="1"/>
  </si>
  <si>
    <t>1) 株式会社の取締役。ただし、次に掲げる者を除く。
　イ　会社法第2条第11号の2に規定する監査等委員会設置会社における監査等委員である取締役
　ロ　会社法第2条第12号に規定する指名委員会等設置会社における取締役
　ハ　会社法第2条第15号に規定する社外取締役
　ニ　会社法第348条第１項に規定する定款に別段の定めがある場合により業務を執行しないこととされている取締役
2) 会社法第402条に規定する指名委員会等設置会社の執行役
3) 会社法第575条第1項に規定する持分会社（合名会社、合資会社又は合同会社をいう。）の社員（同法第590条第1項に
　規定する定款に別段の定めがある場合により業務を執行しないこととされている社員を除く。）
4) 組合の理事
5) その他業務を執行する者であって、1)から4)までに掲げる者に準ずる者</t>
    <phoneticPr fontId="1"/>
  </si>
  <si>
    <t>氏名</t>
    <rPh sb="0" eb="2">
      <t>シメイ</t>
    </rPh>
    <phoneticPr fontId="1"/>
  </si>
  <si>
    <t>生年月日</t>
    <rPh sb="0" eb="4">
      <t>セイネンガッピ</t>
    </rPh>
    <phoneticPr fontId="1"/>
  </si>
  <si>
    <t>有資格区分</t>
    <rPh sb="0" eb="5">
      <t>ユウシカククブン</t>
    </rPh>
    <phoneticPr fontId="1"/>
  </si>
  <si>
    <t>舗装</t>
    <rPh sb="0" eb="2">
      <t>ホソウ</t>
    </rPh>
    <phoneticPr fontId="1"/>
  </si>
  <si>
    <t>管</t>
    <rPh sb="0" eb="1">
      <t>カン</t>
    </rPh>
    <phoneticPr fontId="1"/>
  </si>
  <si>
    <t>造園</t>
    <rPh sb="0" eb="2">
      <t>ゾウエン</t>
    </rPh>
    <phoneticPr fontId="1"/>
  </si>
  <si>
    <t>1級</t>
    <rPh sb="1" eb="2">
      <t>キュウ</t>
    </rPh>
    <phoneticPr fontId="1"/>
  </si>
  <si>
    <t>社会保険証の資格取得日又は採用年月日</t>
    <rPh sb="0" eb="2">
      <t>シャカイ</t>
    </rPh>
    <rPh sb="2" eb="4">
      <t>ホケン</t>
    </rPh>
    <rPh sb="4" eb="5">
      <t>ショウ</t>
    </rPh>
    <rPh sb="6" eb="8">
      <t>シカク</t>
    </rPh>
    <rPh sb="8" eb="10">
      <t>シュトク</t>
    </rPh>
    <rPh sb="10" eb="11">
      <t>ヒ</t>
    </rPh>
    <rPh sb="11" eb="12">
      <t>マタ</t>
    </rPh>
    <rPh sb="13" eb="15">
      <t>サイヨウ</t>
    </rPh>
    <rPh sb="15" eb="18">
      <t>ネンガッピ</t>
    </rPh>
    <phoneticPr fontId="1"/>
  </si>
  <si>
    <t>H</t>
  </si>
  <si>
    <t>人</t>
    <rPh sb="0" eb="1">
      <t>ニン</t>
    </rPh>
    <phoneticPr fontId="1"/>
  </si>
  <si>
    <t>1級相当技術者</t>
    <rPh sb="1" eb="2">
      <t>キュウ</t>
    </rPh>
    <rPh sb="2" eb="4">
      <t>ソウトウ</t>
    </rPh>
    <rPh sb="4" eb="7">
      <t>ギジュツシャ</t>
    </rPh>
    <phoneticPr fontId="1"/>
  </si>
  <si>
    <t>2級相当技術者</t>
    <rPh sb="1" eb="2">
      <t>キュウ</t>
    </rPh>
    <rPh sb="2" eb="4">
      <t>ソウトウ</t>
    </rPh>
    <rPh sb="4" eb="7">
      <t>ギジュツシャ</t>
    </rPh>
    <phoneticPr fontId="1"/>
  </si>
  <si>
    <t>合計得点</t>
    <rPh sb="0" eb="2">
      <t>ゴウケイ</t>
    </rPh>
    <rPh sb="2" eb="4">
      <t>トクテン</t>
    </rPh>
    <phoneticPr fontId="1"/>
  </si>
  <si>
    <t>点</t>
    <rPh sb="0" eb="1">
      <t>テン</t>
    </rPh>
    <phoneticPr fontId="1"/>
  </si>
  <si>
    <t>※1級相当…5点
　2級相当…2点
　（上限30点）</t>
    <rPh sb="2" eb="3">
      <t>キュウ</t>
    </rPh>
    <rPh sb="3" eb="5">
      <t>ソウトウ</t>
    </rPh>
    <rPh sb="7" eb="8">
      <t>テン</t>
    </rPh>
    <rPh sb="11" eb="14">
      <t>キュウソウトウ</t>
    </rPh>
    <rPh sb="16" eb="17">
      <t>テン</t>
    </rPh>
    <rPh sb="20" eb="22">
      <t>ジョウゲン</t>
    </rPh>
    <rPh sb="24" eb="25">
      <t>テン</t>
    </rPh>
    <phoneticPr fontId="1"/>
  </si>
  <si>
    <t>整理番号10</t>
    <rPh sb="0" eb="4">
      <t>セイリバンゴウ</t>
    </rPh>
    <phoneticPr fontId="1"/>
  </si>
  <si>
    <t>CPDS又はCPDの学習単位に係る申告書</t>
    <phoneticPr fontId="1"/>
  </si>
  <si>
    <t>整理番号11</t>
    <rPh sb="0" eb="4">
      <t>セイリバンゴウ</t>
    </rPh>
    <phoneticPr fontId="1"/>
  </si>
  <si>
    <t>1. 学習単位の取得期間</t>
    <phoneticPr fontId="1"/>
  </si>
  <si>
    <t>2. 認定学習単位</t>
    <phoneticPr fontId="1"/>
  </si>
  <si>
    <t>技術職員数</t>
    <rPh sb="0" eb="4">
      <t>ギジュツショクイン</t>
    </rPh>
    <rPh sb="4" eb="5">
      <t>スウ</t>
    </rPh>
    <phoneticPr fontId="1"/>
  </si>
  <si>
    <t>認定単位合計</t>
    <rPh sb="0" eb="2">
      <t>ニンテイ</t>
    </rPh>
    <rPh sb="2" eb="4">
      <t>タンイ</t>
    </rPh>
    <rPh sb="4" eb="6">
      <t>ゴウケイ</t>
    </rPh>
    <phoneticPr fontId="1"/>
  </si>
  <si>
    <t>CPDS</t>
    <phoneticPr fontId="10"/>
  </si>
  <si>
    <t>CPD</t>
    <phoneticPr fontId="10"/>
  </si>
  <si>
    <t>※土木一式工事及び舗装工事の両方を申請する場合、CPDSの技術職員数にはその2つの工種のうち
　人数が多い方の技術職員数を記入すること。</t>
    <phoneticPr fontId="1"/>
  </si>
  <si>
    <t>〔注意事項〕</t>
    <rPh sb="3" eb="5">
      <t>ジコウ</t>
    </rPh>
    <phoneticPr fontId="1"/>
  </si>
  <si>
    <t>○CPDS（土木一式工事、舗装工事）</t>
    <rPh sb="10" eb="12">
      <t>コウジ</t>
    </rPh>
    <phoneticPr fontId="1"/>
  </si>
  <si>
    <t>○CPD（建築一式工事）</t>
    <rPh sb="5" eb="9">
      <t>ケンチクイッシキ</t>
    </rPh>
    <rPh sb="9" eb="11">
      <t>コウジ</t>
    </rPh>
    <phoneticPr fontId="1"/>
  </si>
  <si>
    <r>
      <t xml:space="preserve">※学習（研修）履歴証明書は、現時点（証明書発行申請日）に在籍している職員の取得単位数の合計
</t>
    </r>
    <r>
      <rPr>
        <sz val="20"/>
        <color theme="1"/>
        <rFont val="游ゴシック Medium"/>
        <family val="3"/>
        <charset val="128"/>
      </rPr>
      <t>　</t>
    </r>
    <r>
      <rPr>
        <u/>
        <sz val="20"/>
        <color theme="1"/>
        <rFont val="游ゴシック Medium"/>
        <family val="3"/>
        <charset val="128"/>
      </rPr>
      <t>とする。</t>
    </r>
    <phoneticPr fontId="1"/>
  </si>
  <si>
    <t>人</t>
    <rPh sb="0" eb="1">
      <t>ヒト</t>
    </rPh>
    <phoneticPr fontId="1"/>
  </si>
  <si>
    <t>点</t>
    <rPh sb="0" eb="1">
      <t>テン</t>
    </rPh>
    <phoneticPr fontId="1"/>
  </si>
  <si>
    <t>単位</t>
    <rPh sb="0" eb="2">
      <t>タンイ</t>
    </rPh>
    <phoneticPr fontId="1"/>
  </si>
  <si>
    <t>件</t>
    <rPh sb="0" eb="1">
      <t>ケン</t>
    </rPh>
    <phoneticPr fontId="1"/>
  </si>
  <si>
    <r>
      <t xml:space="preserve">工事施工成績
</t>
    </r>
    <r>
      <rPr>
        <sz val="16"/>
        <color theme="1"/>
        <rFont val="游ゴシック Medium"/>
        <family val="3"/>
        <charset val="128"/>
      </rPr>
      <t>（平均）</t>
    </r>
    <rPh sb="0" eb="4">
      <t>コウジセコウ</t>
    </rPh>
    <rPh sb="4" eb="6">
      <t>セイセキ</t>
    </rPh>
    <rPh sb="8" eb="10">
      <t>ヘイキン</t>
    </rPh>
    <phoneticPr fontId="1"/>
  </si>
  <si>
    <t>整理番号14</t>
    <rPh sb="0" eb="4">
      <t>セイリバンゴウ</t>
    </rPh>
    <phoneticPr fontId="1"/>
  </si>
  <si>
    <t>入札参加資格審査申請に係る申告書</t>
    <phoneticPr fontId="1"/>
  </si>
  <si>
    <t>障害者雇用</t>
    <rPh sb="0" eb="3">
      <t>ショウガイシャ</t>
    </rPh>
    <rPh sb="3" eb="5">
      <t>コヨウ</t>
    </rPh>
    <phoneticPr fontId="1"/>
  </si>
  <si>
    <t>若年者雇用</t>
    <rPh sb="0" eb="3">
      <t>ジャクネンシャ</t>
    </rPh>
    <rPh sb="3" eb="5">
      <t>コヨウ</t>
    </rPh>
    <phoneticPr fontId="1"/>
  </si>
  <si>
    <t>②　①に該当する場合で、</t>
    <rPh sb="4" eb="6">
      <t>ガイトウ</t>
    </rPh>
    <rPh sb="8" eb="10">
      <t>バアイ</t>
    </rPh>
    <phoneticPr fontId="1"/>
  </si>
  <si>
    <t>①常用労働者数</t>
  </si>
  <si>
    <t>(1) 期間内に県内学校を卒業又は佐賀県立産業技術学院を修了した者を採用した。</t>
    <phoneticPr fontId="1"/>
  </si>
  <si>
    <t>(2) 県内学校から県外学校へ進学し、期間内に卒業した者を採用した。</t>
    <phoneticPr fontId="1"/>
  </si>
  <si>
    <t>有</t>
  </si>
  <si>
    <t>生年月日　</t>
    <rPh sb="0" eb="4">
      <t>セイネンガッピ</t>
    </rPh>
    <phoneticPr fontId="1"/>
  </si>
  <si>
    <t>採用年月日　</t>
    <phoneticPr fontId="1"/>
  </si>
  <si>
    <t>氏名　</t>
    <rPh sb="0" eb="2">
      <t>シメイ</t>
    </rPh>
    <phoneticPr fontId="1"/>
  </si>
  <si>
    <t>①期間内に、採用時の年齢が30歳未満の若年者を正職員として採用し、基準日において3か月以上
　継続して雇用している。</t>
    <rPh sb="1" eb="4">
      <t>キカンナイ</t>
    </rPh>
    <phoneticPr fontId="1"/>
  </si>
  <si>
    <t>採用時年齢　</t>
    <rPh sb="0" eb="2">
      <t>サイヨウ</t>
    </rPh>
    <rPh sb="2" eb="3">
      <t>ジ</t>
    </rPh>
    <rPh sb="3" eb="5">
      <t>ネンレイ</t>
    </rPh>
    <phoneticPr fontId="1"/>
  </si>
  <si>
    <t>歳</t>
    <rPh sb="0" eb="1">
      <t>サイ</t>
    </rPh>
    <phoneticPr fontId="1"/>
  </si>
  <si>
    <t>例）佐賀　太郎</t>
    <rPh sb="0" eb="1">
      <t>レイ</t>
    </rPh>
    <rPh sb="2" eb="4">
      <t>サガ</t>
    </rPh>
    <rPh sb="5" eb="7">
      <t>タロウ</t>
    </rPh>
    <phoneticPr fontId="1"/>
  </si>
  <si>
    <t>【記入要領】</t>
    <phoneticPr fontId="1"/>
  </si>
  <si>
    <t>障害者雇用状況一覧表</t>
    <phoneticPr fontId="1"/>
  </si>
  <si>
    <t>年</t>
    <rPh sb="0" eb="1">
      <t>ネン</t>
    </rPh>
    <phoneticPr fontId="1"/>
  </si>
  <si>
    <t>月</t>
    <rPh sb="0" eb="1">
      <t>ツキ</t>
    </rPh>
    <phoneticPr fontId="1"/>
  </si>
  <si>
    <t>日</t>
    <rPh sb="0" eb="1">
      <t>ニチ</t>
    </rPh>
    <phoneticPr fontId="1"/>
  </si>
  <si>
    <t>日</t>
    <rPh sb="0" eb="1">
      <t>ヒ</t>
    </rPh>
    <phoneticPr fontId="1"/>
  </si>
  <si>
    <t>T</t>
  </si>
  <si>
    <t>手帳交付日</t>
    <rPh sb="0" eb="5">
      <t>テチョウコウフヒ</t>
    </rPh>
    <phoneticPr fontId="1"/>
  </si>
  <si>
    <t>採用日</t>
    <rPh sb="0" eb="3">
      <t>サイヨウヒ</t>
    </rPh>
    <phoneticPr fontId="1"/>
  </si>
  <si>
    <t>所在地</t>
  </si>
  <si>
    <t>商号又は名称</t>
  </si>
  <si>
    <t>精神障害者</t>
  </si>
  <si>
    <t>分類</t>
    <rPh sb="0" eb="2">
      <t>ブンルイ</t>
    </rPh>
    <phoneticPr fontId="1"/>
  </si>
  <si>
    <t>週の所定労働時間</t>
    <rPh sb="0" eb="1">
      <t>シュウ</t>
    </rPh>
    <rPh sb="2" eb="4">
      <t>ショテイ</t>
    </rPh>
    <rPh sb="4" eb="6">
      <t>ロウドウ</t>
    </rPh>
    <rPh sb="6" eb="8">
      <t>ジカン</t>
    </rPh>
    <phoneticPr fontId="1"/>
  </si>
  <si>
    <t>30h以上</t>
    <rPh sb="3" eb="5">
      <t>イジョウ</t>
    </rPh>
    <phoneticPr fontId="1"/>
  </si>
  <si>
    <t>20h～30h</t>
    <phoneticPr fontId="1"/>
  </si>
  <si>
    <t>1人</t>
  </si>
  <si>
    <t>0.5人</t>
  </si>
  <si>
    <t>2人</t>
  </si>
  <si>
    <t>1) 身体障害者手帳の等級が1級、2級の障害　または3級の重複障害等</t>
    <rPh sb="20" eb="22">
      <t>ショウガイ</t>
    </rPh>
    <rPh sb="27" eb="28">
      <t>キュウ</t>
    </rPh>
    <rPh sb="29" eb="33">
      <t>チョウフクショウガイ</t>
    </rPh>
    <rPh sb="33" eb="34">
      <t>ナド</t>
    </rPh>
    <phoneticPr fontId="1"/>
  </si>
  <si>
    <t>2) 療育手帳の区分がA</t>
    <rPh sb="3" eb="5">
      <t>リョウイク</t>
    </rPh>
    <rPh sb="8" eb="10">
      <t>クブン</t>
    </rPh>
    <phoneticPr fontId="1"/>
  </si>
  <si>
    <t>4) 障害者職業センターにより「重度知的障害者」と判定されている</t>
    <phoneticPr fontId="1"/>
  </si>
  <si>
    <t>3) 児童相談所または知的障害者更生相談所により「療育手帳A相当」と判定されている</t>
    <phoneticPr fontId="1"/>
  </si>
  <si>
    <t>R</t>
  </si>
  <si>
    <t>週の所定
労働時間</t>
    <rPh sb="0" eb="1">
      <t>シュウ</t>
    </rPh>
    <rPh sb="2" eb="4">
      <t>ショテイ</t>
    </rPh>
    <rPh sb="5" eb="9">
      <t>ロウドウジカン</t>
    </rPh>
    <phoneticPr fontId="1"/>
  </si>
  <si>
    <t>障害の分類</t>
    <rPh sb="0" eb="2">
      <t>ショウガイ</t>
    </rPh>
    <rPh sb="3" eb="5">
      <t>ブンルイ</t>
    </rPh>
    <phoneticPr fontId="1"/>
  </si>
  <si>
    <t>※障害の分類について</t>
    <rPh sb="1" eb="3">
      <t>ショウガイ</t>
    </rPh>
    <rPh sb="4" eb="6">
      <t>ブンルイ</t>
    </rPh>
    <phoneticPr fontId="1"/>
  </si>
  <si>
    <t>・「精神障害者」…精神障害者保健福祉手帳を有する者（等級は問わない）</t>
    <rPh sb="2" eb="4">
      <t>セイシン</t>
    </rPh>
    <rPh sb="4" eb="7">
      <t>ショウガイシャ</t>
    </rPh>
    <rPh sb="9" eb="11">
      <t>セイシン</t>
    </rPh>
    <rPh sb="11" eb="14">
      <t>ショウガイシャ</t>
    </rPh>
    <rPh sb="14" eb="16">
      <t>ホケン</t>
    </rPh>
    <rPh sb="16" eb="18">
      <t>フクシ</t>
    </rPh>
    <rPh sb="18" eb="20">
      <t>テチョウ</t>
    </rPh>
    <rPh sb="21" eb="22">
      <t>ユウ</t>
    </rPh>
    <rPh sb="24" eb="25">
      <t>モノ</t>
    </rPh>
    <rPh sb="26" eb="28">
      <t>トウキュウ</t>
    </rPh>
    <rPh sb="29" eb="30">
      <t>ト</t>
    </rPh>
    <phoneticPr fontId="1"/>
  </si>
  <si>
    <t>1人カウントの者</t>
    <rPh sb="1" eb="2">
      <t>ニン</t>
    </rPh>
    <rPh sb="7" eb="8">
      <t>モノ</t>
    </rPh>
    <phoneticPr fontId="1"/>
  </si>
  <si>
    <t>0.5人カウントの者</t>
    <rPh sb="3" eb="4">
      <t>ニン</t>
    </rPh>
    <rPh sb="9" eb="10">
      <t>モノ</t>
    </rPh>
    <phoneticPr fontId="1"/>
  </si>
  <si>
    <t>2人カウントの者</t>
    <rPh sb="1" eb="2">
      <t>ニン</t>
    </rPh>
    <rPh sb="7" eb="8">
      <t>モノ</t>
    </rPh>
    <phoneticPr fontId="1"/>
  </si>
  <si>
    <t>※</t>
    <phoneticPr fontId="1"/>
  </si>
  <si>
    <t>換算後</t>
    <rPh sb="0" eb="3">
      <t>カンサンゴ</t>
    </rPh>
    <phoneticPr fontId="1"/>
  </si>
  <si>
    <t>実人数</t>
    <rPh sb="0" eb="3">
      <t>ジツニンズウ</t>
    </rPh>
    <phoneticPr fontId="1"/>
  </si>
  <si>
    <t>雇用障害者数　</t>
    <rPh sb="0" eb="6">
      <t>コヨウショウガイシャスウ</t>
    </rPh>
    <phoneticPr fontId="1"/>
  </si>
  <si>
    <t>雇用障害者数のカウント方法</t>
    <rPh sb="0" eb="2">
      <t>コヨウ</t>
    </rPh>
    <rPh sb="2" eb="3">
      <t>ガイ</t>
    </rPh>
    <rPh sb="3" eb="4">
      <t>シャ</t>
    </rPh>
    <rPh sb="5" eb="6">
      <t>スウ</t>
    </rPh>
    <rPh sb="10" eb="12">
      <t>ホウホウ</t>
    </rPh>
    <phoneticPr fontId="1"/>
  </si>
  <si>
    <t>佐賀県建設工事等入札参加資格審査申請書（県内建設工事）</t>
    <rPh sb="0" eb="3">
      <t>サガケン</t>
    </rPh>
    <rPh sb="3" eb="5">
      <t>ケンセツ</t>
    </rPh>
    <rPh sb="5" eb="7">
      <t>コウジ</t>
    </rPh>
    <rPh sb="7" eb="8">
      <t>トウ</t>
    </rPh>
    <rPh sb="8" eb="10">
      <t>ニュウサツ</t>
    </rPh>
    <rPh sb="10" eb="12">
      <t>サンカ</t>
    </rPh>
    <rPh sb="12" eb="14">
      <t>シカク</t>
    </rPh>
    <rPh sb="14" eb="16">
      <t>シンサ</t>
    </rPh>
    <rPh sb="16" eb="19">
      <t>シンセイショ</t>
    </rPh>
    <rPh sb="20" eb="22">
      <t>ケンナイ</t>
    </rPh>
    <rPh sb="22" eb="24">
      <t>ケンセツ</t>
    </rPh>
    <rPh sb="24" eb="26">
      <t>コウジ</t>
    </rPh>
    <phoneticPr fontId="10"/>
  </si>
  <si>
    <t>土木一式</t>
    <rPh sb="0" eb="2">
      <t>ドボク</t>
    </rPh>
    <rPh sb="2" eb="4">
      <t>イッシキ</t>
    </rPh>
    <phoneticPr fontId="10"/>
  </si>
  <si>
    <t>建築一式</t>
    <rPh sb="0" eb="2">
      <t>ケンチク</t>
    </rPh>
    <rPh sb="2" eb="4">
      <t>イッシキ</t>
    </rPh>
    <phoneticPr fontId="10"/>
  </si>
  <si>
    <t>大工</t>
    <rPh sb="0" eb="2">
      <t>ダイク</t>
    </rPh>
    <phoneticPr fontId="10"/>
  </si>
  <si>
    <t>左官</t>
    <rPh sb="0" eb="2">
      <t>サカン</t>
    </rPh>
    <phoneticPr fontId="10"/>
  </si>
  <si>
    <t>とび・土工</t>
    <rPh sb="3" eb="4">
      <t>ツチ</t>
    </rPh>
    <rPh sb="4" eb="5">
      <t>コウ</t>
    </rPh>
    <phoneticPr fontId="10"/>
  </si>
  <si>
    <t>石</t>
    <rPh sb="0" eb="1">
      <t>イシ</t>
    </rPh>
    <phoneticPr fontId="10"/>
  </si>
  <si>
    <t>屋根</t>
    <rPh sb="0" eb="2">
      <t>ヤネ</t>
    </rPh>
    <phoneticPr fontId="10"/>
  </si>
  <si>
    <t>電気</t>
    <rPh sb="0" eb="2">
      <t>デンキ</t>
    </rPh>
    <phoneticPr fontId="10"/>
  </si>
  <si>
    <t>管</t>
    <rPh sb="0" eb="1">
      <t>カン</t>
    </rPh>
    <phoneticPr fontId="10"/>
  </si>
  <si>
    <t>タイル</t>
    <phoneticPr fontId="10"/>
  </si>
  <si>
    <t>鋼構造物</t>
    <rPh sb="0" eb="1">
      <t>コウ</t>
    </rPh>
    <rPh sb="1" eb="4">
      <t>コウゾウブツ</t>
    </rPh>
    <phoneticPr fontId="10"/>
  </si>
  <si>
    <t>鉄筋</t>
    <rPh sb="0" eb="2">
      <t>テッキン</t>
    </rPh>
    <phoneticPr fontId="10"/>
  </si>
  <si>
    <t>舗装</t>
    <rPh sb="0" eb="2">
      <t>ホソウ</t>
    </rPh>
    <phoneticPr fontId="10"/>
  </si>
  <si>
    <t>しゅんせつ</t>
    <phoneticPr fontId="10"/>
  </si>
  <si>
    <t>板金</t>
    <rPh sb="0" eb="2">
      <t>バンキン</t>
    </rPh>
    <phoneticPr fontId="10"/>
  </si>
  <si>
    <t>ガラス</t>
    <phoneticPr fontId="10"/>
  </si>
  <si>
    <t>塗装</t>
    <rPh sb="0" eb="2">
      <t>トソウ</t>
    </rPh>
    <phoneticPr fontId="10"/>
  </si>
  <si>
    <t>防水</t>
    <rPh sb="0" eb="2">
      <t>ボウスイ</t>
    </rPh>
    <phoneticPr fontId="10"/>
  </si>
  <si>
    <t>内装仕上</t>
    <rPh sb="0" eb="2">
      <t>ナイソウ</t>
    </rPh>
    <rPh sb="2" eb="4">
      <t>シアゲ</t>
    </rPh>
    <phoneticPr fontId="10"/>
  </si>
  <si>
    <t>機械器具</t>
    <rPh sb="0" eb="2">
      <t>キカイ</t>
    </rPh>
    <rPh sb="2" eb="4">
      <t>キグ</t>
    </rPh>
    <phoneticPr fontId="10"/>
  </si>
  <si>
    <t>熱絶縁</t>
    <rPh sb="0" eb="1">
      <t>ネツ</t>
    </rPh>
    <rPh sb="1" eb="3">
      <t>ゼツエン</t>
    </rPh>
    <phoneticPr fontId="10"/>
  </si>
  <si>
    <t>電気通信</t>
    <rPh sb="0" eb="2">
      <t>デンキ</t>
    </rPh>
    <rPh sb="2" eb="4">
      <t>ツウシン</t>
    </rPh>
    <phoneticPr fontId="10"/>
  </si>
  <si>
    <t>造園</t>
    <rPh sb="0" eb="2">
      <t>ゾウエン</t>
    </rPh>
    <phoneticPr fontId="10"/>
  </si>
  <si>
    <t>さく井</t>
    <rPh sb="2" eb="3">
      <t>イ</t>
    </rPh>
    <phoneticPr fontId="10"/>
  </si>
  <si>
    <t>建具</t>
    <rPh sb="0" eb="2">
      <t>タテグ</t>
    </rPh>
    <phoneticPr fontId="10"/>
  </si>
  <si>
    <t>水道施設</t>
    <rPh sb="0" eb="2">
      <t>スイドウ</t>
    </rPh>
    <rPh sb="2" eb="4">
      <t>シセツ</t>
    </rPh>
    <phoneticPr fontId="10"/>
  </si>
  <si>
    <t>消防施設</t>
    <rPh sb="0" eb="2">
      <t>ショウボウ</t>
    </rPh>
    <rPh sb="2" eb="4">
      <t>シセツ</t>
    </rPh>
    <phoneticPr fontId="10"/>
  </si>
  <si>
    <t>清掃施設</t>
    <rPh sb="0" eb="2">
      <t>セイソウ</t>
    </rPh>
    <rPh sb="2" eb="4">
      <t>シセツ</t>
    </rPh>
    <phoneticPr fontId="10"/>
  </si>
  <si>
    <t>解体</t>
    <rPh sb="0" eb="2">
      <t>カイタイ</t>
    </rPh>
    <phoneticPr fontId="10"/>
  </si>
  <si>
    <t>カード番号</t>
    <rPh sb="3" eb="5">
      <t>バンゴウ</t>
    </rPh>
    <phoneticPr fontId="1"/>
  </si>
  <si>
    <t>許可番号</t>
    <phoneticPr fontId="1"/>
  </si>
  <si>
    <t>管内コード</t>
    <phoneticPr fontId="1"/>
  </si>
  <si>
    <t>受付番号</t>
    <phoneticPr fontId="1"/>
  </si>
  <si>
    <t>代表者氏名</t>
    <rPh sb="0" eb="3">
      <t>ダイヒョウシャ</t>
    </rPh>
    <rPh sb="3" eb="5">
      <t>シメイ</t>
    </rPh>
    <phoneticPr fontId="1"/>
  </si>
  <si>
    <t>市区町村コード</t>
    <rPh sb="0" eb="2">
      <t>シク</t>
    </rPh>
    <rPh sb="2" eb="4">
      <t>チョウソン</t>
    </rPh>
    <phoneticPr fontId="10"/>
  </si>
  <si>
    <t>－</t>
    <phoneticPr fontId="1"/>
  </si>
  <si>
    <t>技能士等</t>
    <phoneticPr fontId="1"/>
  </si>
  <si>
    <t>CPDS</t>
    <phoneticPr fontId="1"/>
  </si>
  <si>
    <t>CPD</t>
    <phoneticPr fontId="1"/>
  </si>
  <si>
    <t>ユニット数</t>
    <phoneticPr fontId="1"/>
  </si>
  <si>
    <t>優良企業
認定</t>
    <phoneticPr fontId="1"/>
  </si>
  <si>
    <t>技術職員数</t>
    <phoneticPr fontId="1"/>
  </si>
  <si>
    <t>①雇用義務</t>
    <phoneticPr fontId="1"/>
  </si>
  <si>
    <t>②法定雇用者数</t>
  </si>
  <si>
    <t>③雇用者数</t>
    <phoneticPr fontId="1"/>
  </si>
  <si>
    <t>建設業労働災害防止協会の活動</t>
    <phoneticPr fontId="1"/>
  </si>
  <si>
    <t xml:space="preserve"> </t>
    <phoneticPr fontId="1"/>
  </si>
  <si>
    <t>許可行政庁：</t>
  </si>
  <si>
    <t>報告年月日：</t>
  </si>
  <si>
    <t>申請者</t>
    <phoneticPr fontId="1"/>
  </si>
  <si>
    <t>申請者</t>
    <rPh sb="0" eb="3">
      <t>シンセイシャ</t>
    </rPh>
    <phoneticPr fontId="1"/>
  </si>
  <si>
    <r>
      <t>佐賀県知事　</t>
    </r>
    <r>
      <rPr>
        <sz val="16"/>
        <color theme="1"/>
        <rFont val="Yu Gothic UI"/>
        <family val="3"/>
        <charset val="128"/>
      </rPr>
      <t>　様</t>
    </r>
    <rPh sb="0" eb="3">
      <t>サガケン</t>
    </rPh>
    <rPh sb="3" eb="5">
      <t>チジ</t>
    </rPh>
    <rPh sb="7" eb="8">
      <t>サマ</t>
    </rPh>
    <phoneticPr fontId="10"/>
  </si>
  <si>
    <t>障害者雇用</t>
    <phoneticPr fontId="1"/>
  </si>
  <si>
    <t>若年者雇用</t>
    <phoneticPr fontId="1"/>
  </si>
  <si>
    <t>健康づくり</t>
    <phoneticPr fontId="1"/>
  </si>
  <si>
    <t>宣言のみ</t>
    <phoneticPr fontId="1"/>
  </si>
  <si>
    <t>行政処分等</t>
    <phoneticPr fontId="1"/>
  </si>
  <si>
    <t>入札参加を希望する建設工事業種</t>
    <phoneticPr fontId="1"/>
  </si>
  <si>
    <t>業種</t>
    <rPh sb="0" eb="2">
      <t>ギョウシュ</t>
    </rPh>
    <phoneticPr fontId="1"/>
  </si>
  <si>
    <t>010</t>
    <phoneticPr fontId="1"/>
  </si>
  <si>
    <t>090</t>
    <phoneticPr fontId="1"/>
  </si>
  <si>
    <t>170</t>
    <phoneticPr fontId="1"/>
  </si>
  <si>
    <t>250</t>
    <phoneticPr fontId="1"/>
  </si>
  <si>
    <t>希望</t>
    <rPh sb="0" eb="2">
      <t>キボウ</t>
    </rPh>
    <phoneticPr fontId="1"/>
  </si>
  <si>
    <t>○</t>
    <phoneticPr fontId="1"/>
  </si>
  <si>
    <t>020</t>
    <phoneticPr fontId="1"/>
  </si>
  <si>
    <t>030</t>
    <phoneticPr fontId="1"/>
  </si>
  <si>
    <t>040</t>
    <phoneticPr fontId="1"/>
  </si>
  <si>
    <t>050</t>
    <phoneticPr fontId="1"/>
  </si>
  <si>
    <t>060</t>
    <phoneticPr fontId="1"/>
  </si>
  <si>
    <t>070</t>
    <phoneticPr fontId="1"/>
  </si>
  <si>
    <t>080</t>
    <phoneticPr fontId="1"/>
  </si>
  <si>
    <t>100</t>
    <phoneticPr fontId="1"/>
  </si>
  <si>
    <t>110</t>
    <phoneticPr fontId="1"/>
  </si>
  <si>
    <t>120</t>
    <phoneticPr fontId="1"/>
  </si>
  <si>
    <t>130</t>
    <phoneticPr fontId="1"/>
  </si>
  <si>
    <t>140</t>
    <phoneticPr fontId="1"/>
  </si>
  <si>
    <t>150</t>
    <phoneticPr fontId="1"/>
  </si>
  <si>
    <t>160</t>
    <phoneticPr fontId="1"/>
  </si>
  <si>
    <t>180</t>
    <phoneticPr fontId="1"/>
  </si>
  <si>
    <t>190</t>
    <phoneticPr fontId="1"/>
  </si>
  <si>
    <t>200</t>
    <phoneticPr fontId="1"/>
  </si>
  <si>
    <t>210</t>
    <phoneticPr fontId="1"/>
  </si>
  <si>
    <t>220</t>
    <phoneticPr fontId="1"/>
  </si>
  <si>
    <t>230</t>
    <phoneticPr fontId="1"/>
  </si>
  <si>
    <t>240</t>
    <phoneticPr fontId="1"/>
  </si>
  <si>
    <t>260</t>
    <phoneticPr fontId="1"/>
  </si>
  <si>
    <t>270</t>
    <phoneticPr fontId="1"/>
  </si>
  <si>
    <t>280</t>
    <phoneticPr fontId="1"/>
  </si>
  <si>
    <t>290</t>
    <phoneticPr fontId="1"/>
  </si>
  <si>
    <t>コード</t>
    <phoneticPr fontId="1"/>
  </si>
  <si>
    <t>商号索引</t>
    <rPh sb="0" eb="2">
      <t>ショウゴウ</t>
    </rPh>
    <rPh sb="2" eb="4">
      <t>サクイン</t>
    </rPh>
    <phoneticPr fontId="1"/>
  </si>
  <si>
    <t>郵便番号</t>
    <rPh sb="0" eb="4">
      <t>ユウビンバンゴウ</t>
    </rPh>
    <phoneticPr fontId="1"/>
  </si>
  <si>
    <t>電話番号</t>
    <rPh sb="0" eb="2">
      <t>デンワ</t>
    </rPh>
    <rPh sb="2" eb="4">
      <t>バンゴウ</t>
    </rPh>
    <phoneticPr fontId="1"/>
  </si>
  <si>
    <t>メールアドレス</t>
    <phoneticPr fontId="1"/>
  </si>
  <si>
    <t>①</t>
    <phoneticPr fontId="1"/>
  </si>
  <si>
    <t>②</t>
    <phoneticPr fontId="1"/>
  </si>
  <si>
    <t>舗装工事　〈①舗装施工管理技術者1級　②同2級〉</t>
    <rPh sb="17" eb="18">
      <t>キュウ</t>
    </rPh>
    <rPh sb="20" eb="21">
      <t>ドウ</t>
    </rPh>
    <rPh sb="22" eb="23">
      <t>キュウ</t>
    </rPh>
    <phoneticPr fontId="1"/>
  </si>
  <si>
    <t>管工事　〈①配管・配管工1級　②同2級〉</t>
    <rPh sb="13" eb="14">
      <t>キュウ</t>
    </rPh>
    <rPh sb="16" eb="17">
      <t>ドウ</t>
    </rPh>
    <rPh sb="18" eb="19">
      <t>キュウ</t>
    </rPh>
    <phoneticPr fontId="10"/>
  </si>
  <si>
    <t>造園工事　〈①植栽基盤診断士　②街路樹剪定士〉</t>
    <phoneticPr fontId="10"/>
  </si>
  <si>
    <t>子育て応援</t>
    <rPh sb="0" eb="2">
      <t>コソダ</t>
    </rPh>
    <rPh sb="3" eb="5">
      <t>オウエン</t>
    </rPh>
    <phoneticPr fontId="1"/>
  </si>
  <si>
    <t>出会い結婚応援</t>
    <rPh sb="0" eb="2">
      <t>デア</t>
    </rPh>
    <rPh sb="3" eb="5">
      <t>ケッコン</t>
    </rPh>
    <rPh sb="5" eb="7">
      <t>オウエン</t>
    </rPh>
    <phoneticPr fontId="1"/>
  </si>
  <si>
    <t>不当要求防止責任者講習受講</t>
    <phoneticPr fontId="1"/>
  </si>
  <si>
    <t>女性の活躍推進</t>
    <rPh sb="5" eb="7">
      <t>スイシン</t>
    </rPh>
    <phoneticPr fontId="1"/>
  </si>
  <si>
    <t>（書類作成担当者）</t>
    <rPh sb="1" eb="3">
      <t>ショルイ</t>
    </rPh>
    <rPh sb="3" eb="8">
      <t>サクセイタントウシャ</t>
    </rPh>
    <phoneticPr fontId="1"/>
  </si>
  <si>
    <t>連絡先</t>
    <rPh sb="0" eb="3">
      <t>レンラクサキ</t>
    </rPh>
    <phoneticPr fontId="1"/>
  </si>
  <si>
    <t>0952-25-7102</t>
    <phoneticPr fontId="1"/>
  </si>
  <si>
    <t>所属</t>
    <rPh sb="0" eb="2">
      <t>ショゾク</t>
    </rPh>
    <phoneticPr fontId="1"/>
  </si>
  <si>
    <t>直近の経営事項審査等における状況 （※該当する□に✔を入れてください）</t>
    <phoneticPr fontId="1"/>
  </si>
  <si>
    <t>街路樹</t>
  </si>
  <si>
    <t>商号又は名称</t>
    <rPh sb="0" eb="2">
      <t>ショウゴウ</t>
    </rPh>
    <rPh sb="2" eb="3">
      <t>マタ</t>
    </rPh>
    <rPh sb="4" eb="6">
      <t>メイショウ</t>
    </rPh>
    <phoneticPr fontId="10"/>
  </si>
  <si>
    <t>代表者職・氏名</t>
    <phoneticPr fontId="1"/>
  </si>
  <si>
    <t>代表者職・氏名</t>
    <phoneticPr fontId="1"/>
  </si>
  <si>
    <t>代表者職・氏名</t>
    <rPh sb="0" eb="3">
      <t>ダイヒョウシャ</t>
    </rPh>
    <rPh sb="3" eb="4">
      <t>ショク</t>
    </rPh>
    <rPh sb="5" eb="7">
      <t>シメイ</t>
    </rPh>
    <phoneticPr fontId="10"/>
  </si>
  <si>
    <t>代表者職・氏名</t>
    <rPh sb="0" eb="3">
      <t>ダイヒョウシャ</t>
    </rPh>
    <rPh sb="3" eb="4">
      <t>ショク</t>
    </rPh>
    <rPh sb="5" eb="7">
      <t>シメイ</t>
    </rPh>
    <phoneticPr fontId="1"/>
  </si>
  <si>
    <t>代表者職・氏名</t>
    <phoneticPr fontId="1"/>
  </si>
  <si>
    <t>申請者</t>
    <rPh sb="0" eb="3">
      <t>シンセイシャ</t>
    </rPh>
    <phoneticPr fontId="1"/>
  </si>
  <si>
    <r>
      <t>許可番号</t>
    </r>
    <r>
      <rPr>
        <sz val="16"/>
        <rFont val="游ゴシック Medium"/>
        <family val="3"/>
        <charset val="128"/>
      </rPr>
      <t>（業者コード）</t>
    </r>
    <rPh sb="0" eb="4">
      <t>キョカバンゴウ</t>
    </rPh>
    <rPh sb="5" eb="7">
      <t>ギョウシャ</t>
    </rPh>
    <phoneticPr fontId="10"/>
  </si>
  <si>
    <t>出資状況等に関する調査票</t>
    <rPh sb="0" eb="2">
      <t>シュッシ</t>
    </rPh>
    <rPh sb="2" eb="4">
      <t>ジョウキョウ</t>
    </rPh>
    <rPh sb="4" eb="5">
      <t>トウ</t>
    </rPh>
    <rPh sb="6" eb="7">
      <t>カン</t>
    </rPh>
    <rPh sb="9" eb="11">
      <t>チョウサ</t>
    </rPh>
    <rPh sb="11" eb="12">
      <t>ヒョウ</t>
    </rPh>
    <phoneticPr fontId="10"/>
  </si>
  <si>
    <t>徴収猶予許可通知書（写し）</t>
    <rPh sb="0" eb="2">
      <t>チョウシュウ</t>
    </rPh>
    <rPh sb="2" eb="4">
      <t>ユウヨ</t>
    </rPh>
    <rPh sb="4" eb="6">
      <t>キョカ</t>
    </rPh>
    <rPh sb="6" eb="9">
      <t>ツウチショ</t>
    </rPh>
    <rPh sb="10" eb="11">
      <t>ウツ</t>
    </rPh>
    <phoneticPr fontId="10"/>
  </si>
  <si>
    <t>納税の猶予許可通知書（写し）</t>
    <rPh sb="0" eb="2">
      <t>ノウゼイ</t>
    </rPh>
    <rPh sb="3" eb="5">
      <t>ユウヨ</t>
    </rPh>
    <rPh sb="5" eb="7">
      <t>キョカ</t>
    </rPh>
    <rPh sb="7" eb="10">
      <t>ツウチショ</t>
    </rPh>
    <rPh sb="11" eb="12">
      <t>ウツ</t>
    </rPh>
    <phoneticPr fontId="10"/>
  </si>
  <si>
    <t>建設業許可通知書の写し</t>
    <rPh sb="0" eb="3">
      <t>ケンセツギョウ</t>
    </rPh>
    <rPh sb="3" eb="5">
      <t>キョカ</t>
    </rPh>
    <rPh sb="5" eb="8">
      <t>ツウチショ</t>
    </rPh>
    <rPh sb="9" eb="10">
      <t>ウツ</t>
    </rPh>
    <phoneticPr fontId="10"/>
  </si>
  <si>
    <t>消費税等に未納がないことの証明書（写し可）</t>
    <rPh sb="0" eb="3">
      <t>ショウヒゼイ</t>
    </rPh>
    <rPh sb="3" eb="4">
      <t>トウ</t>
    </rPh>
    <rPh sb="5" eb="7">
      <t>ミノウ</t>
    </rPh>
    <rPh sb="13" eb="16">
      <t>ショウメイショ</t>
    </rPh>
    <rPh sb="17" eb="18">
      <t>ウツ</t>
    </rPh>
    <rPh sb="19" eb="20">
      <t>カ</t>
    </rPh>
    <phoneticPr fontId="10"/>
  </si>
  <si>
    <t>行政書士に委任する場合</t>
    <phoneticPr fontId="1"/>
  </si>
  <si>
    <t>委任状（行政書士）</t>
    <rPh sb="0" eb="3">
      <t>イニンジョウ</t>
    </rPh>
    <rPh sb="4" eb="8">
      <t>ギョウセイショシ</t>
    </rPh>
    <phoneticPr fontId="10"/>
  </si>
  <si>
    <t>工種ごとに作成</t>
    <phoneticPr fontId="1"/>
  </si>
  <si>
    <t>JVで受注した工事の場合</t>
    <phoneticPr fontId="1"/>
  </si>
  <si>
    <t>（CPDS）学習履歴証明書の写し</t>
    <rPh sb="14" eb="15">
      <t>ウツ</t>
    </rPh>
    <phoneticPr fontId="10"/>
  </si>
  <si>
    <t>または判定書等</t>
    <rPh sb="3" eb="6">
      <t>ハンテイショ</t>
    </rPh>
    <rPh sb="6" eb="7">
      <t>ナド</t>
    </rPh>
    <phoneticPr fontId="1"/>
  </si>
  <si>
    <t>採用時に提出した履歴書または卒業証明書の写し</t>
    <rPh sb="0" eb="3">
      <t>サイヨウジ</t>
    </rPh>
    <rPh sb="4" eb="6">
      <t>テイシュツ</t>
    </rPh>
    <rPh sb="8" eb="11">
      <t>リレキショ</t>
    </rPh>
    <rPh sb="14" eb="16">
      <t>ソツギョウ</t>
    </rPh>
    <rPh sb="16" eb="19">
      <t>ショウメイショ</t>
    </rPh>
    <rPh sb="20" eb="21">
      <t>ウツ</t>
    </rPh>
    <phoneticPr fontId="10"/>
  </si>
  <si>
    <t>不当要求防止責任者講習　受講修了書の写し</t>
    <phoneticPr fontId="10"/>
  </si>
  <si>
    <t>行政処分等の通知書の写し</t>
    <rPh sb="0" eb="2">
      <t>ギョウセイ</t>
    </rPh>
    <phoneticPr fontId="10"/>
  </si>
  <si>
    <t>障害者雇用義務がある場合</t>
    <phoneticPr fontId="1"/>
  </si>
  <si>
    <t>提出書類</t>
    <rPh sb="0" eb="4">
      <t>テイシュツショルイ</t>
    </rPh>
    <phoneticPr fontId="1"/>
  </si>
  <si>
    <t>提出書類チェックシート【県内建設工事】</t>
    <rPh sb="0" eb="4">
      <t>テイシュツショルイ</t>
    </rPh>
    <rPh sb="12" eb="14">
      <t>ケンナイ</t>
    </rPh>
    <rPh sb="14" eb="18">
      <t>ケンセツコウジ</t>
    </rPh>
    <phoneticPr fontId="1"/>
  </si>
  <si>
    <t>商号又は名称</t>
    <rPh sb="0" eb="3">
      <t>ショウゴウマタ</t>
    </rPh>
    <rPh sb="4" eb="6">
      <t>メイショウ</t>
    </rPh>
    <phoneticPr fontId="1"/>
  </si>
  <si>
    <t>代表者職・氏名</t>
    <rPh sb="0" eb="3">
      <t>ダイヒョウシャ</t>
    </rPh>
    <rPh sb="3" eb="4">
      <t>ショク</t>
    </rPh>
    <rPh sb="5" eb="7">
      <t>シメイ</t>
    </rPh>
    <phoneticPr fontId="1"/>
  </si>
  <si>
    <t>書類作成担当者</t>
    <rPh sb="0" eb="7">
      <t>ショルイサクセイタントウシャ</t>
    </rPh>
    <phoneticPr fontId="1"/>
  </si>
  <si>
    <t>直近の健康保険・厚生年金保険被保険者標準報酬決定通知書の写し</t>
    <phoneticPr fontId="1"/>
  </si>
  <si>
    <r>
      <t>「さが健康企業宣言」または「がばい健康企業宣言」の「</t>
    </r>
    <r>
      <rPr>
        <u/>
        <sz val="14"/>
        <rFont val="游ゴシック Medium"/>
        <family val="3"/>
        <charset val="128"/>
      </rPr>
      <t>認定証</t>
    </r>
    <r>
      <rPr>
        <sz val="14"/>
        <rFont val="游ゴシック Medium"/>
        <family val="3"/>
        <charset val="128"/>
      </rPr>
      <t>」の写し</t>
    </r>
    <rPh sb="3" eb="5">
      <t>ケンコウ</t>
    </rPh>
    <rPh sb="5" eb="7">
      <t>キギョウ</t>
    </rPh>
    <rPh sb="7" eb="9">
      <t>センゲン</t>
    </rPh>
    <rPh sb="17" eb="19">
      <t>ケンコウ</t>
    </rPh>
    <rPh sb="19" eb="21">
      <t>キギョウ</t>
    </rPh>
    <rPh sb="21" eb="23">
      <t>センゲン</t>
    </rPh>
    <rPh sb="26" eb="29">
      <t>ニンテイショウ</t>
    </rPh>
    <rPh sb="31" eb="32">
      <t>ウツ</t>
    </rPh>
    <phoneticPr fontId="10"/>
  </si>
  <si>
    <r>
      <t>「さが健康企業宣言」または「がばい健康企業宣言」の「</t>
    </r>
    <r>
      <rPr>
        <u/>
        <sz val="14"/>
        <rFont val="游ゴシック Medium"/>
        <family val="3"/>
        <charset val="128"/>
      </rPr>
      <t>宣言証</t>
    </r>
    <r>
      <rPr>
        <sz val="14"/>
        <rFont val="游ゴシック Medium"/>
        <family val="3"/>
        <charset val="128"/>
      </rPr>
      <t>」の写し</t>
    </r>
    <rPh sb="3" eb="5">
      <t>ケンコウ</t>
    </rPh>
    <rPh sb="5" eb="7">
      <t>キギョウ</t>
    </rPh>
    <rPh sb="7" eb="9">
      <t>センゲン</t>
    </rPh>
    <rPh sb="17" eb="19">
      <t>ケンコウ</t>
    </rPh>
    <rPh sb="19" eb="21">
      <t>キギョウ</t>
    </rPh>
    <rPh sb="21" eb="23">
      <t>センゲン</t>
    </rPh>
    <rPh sb="26" eb="28">
      <t>センゲン</t>
    </rPh>
    <rPh sb="28" eb="29">
      <t>アカシ</t>
    </rPh>
    <rPh sb="31" eb="32">
      <t>ウツ</t>
    </rPh>
    <phoneticPr fontId="10"/>
  </si>
  <si>
    <t>✔</t>
    <phoneticPr fontId="1"/>
  </si>
  <si>
    <t>採用時の健康保険・厚生年金保険資格取得確認および標準報酬決定通知書の写し</t>
    <phoneticPr fontId="10"/>
  </si>
  <si>
    <t>または雇用保険被保険者資格取得確認通知書の写し</t>
    <phoneticPr fontId="1"/>
  </si>
  <si>
    <t>建設業許可番号</t>
    <rPh sb="0" eb="3">
      <t>ケンセツギョウ</t>
    </rPh>
    <rPh sb="3" eb="5">
      <t>キョカ</t>
    </rPh>
    <rPh sb="5" eb="7">
      <t>バンゴウ</t>
    </rPh>
    <phoneticPr fontId="1"/>
  </si>
  <si>
    <t>代表者職名</t>
    <rPh sb="0" eb="3">
      <t>ダイヒョウシャ</t>
    </rPh>
    <rPh sb="3" eb="5">
      <t>ショクメイ</t>
    </rPh>
    <phoneticPr fontId="1"/>
  </si>
  <si>
    <t>申請者</t>
    <rPh sb="0" eb="3">
      <t>シンセイシャ</t>
    </rPh>
    <phoneticPr fontId="1"/>
  </si>
  <si>
    <t>メールアドレス</t>
    <phoneticPr fontId="1"/>
  </si>
  <si>
    <t>管内コード</t>
    <rPh sb="0" eb="2">
      <t>カンナイ</t>
    </rPh>
    <phoneticPr fontId="1"/>
  </si>
  <si>
    <t>市区町村コード</t>
    <rPh sb="0" eb="4">
      <t>シクチョウソン</t>
    </rPh>
    <phoneticPr fontId="1"/>
  </si>
  <si>
    <t>基本情報</t>
    <rPh sb="0" eb="4">
      <t>キホンジョウホウ</t>
    </rPh>
    <phoneticPr fontId="1"/>
  </si>
  <si>
    <t>加点項目</t>
    <rPh sb="0" eb="4">
      <t>カテンコウモク</t>
    </rPh>
    <phoneticPr fontId="1"/>
  </si>
  <si>
    <t>技能士等の配置</t>
    <rPh sb="0" eb="3">
      <t>ギノウシ</t>
    </rPh>
    <rPh sb="3" eb="4">
      <t>ナド</t>
    </rPh>
    <rPh sb="5" eb="7">
      <t>ハイチ</t>
    </rPh>
    <phoneticPr fontId="1"/>
  </si>
  <si>
    <t>建設業労働災害防止協会の活動</t>
    <rPh sb="0" eb="3">
      <t>ケンセツギョウ</t>
    </rPh>
    <rPh sb="3" eb="7">
      <t>ロウドウサイガイ</t>
    </rPh>
    <rPh sb="7" eb="11">
      <t>ボウシキョウカイ</t>
    </rPh>
    <rPh sb="12" eb="14">
      <t>カツドウ</t>
    </rPh>
    <phoneticPr fontId="1"/>
  </si>
  <si>
    <t>障害者雇用の状況</t>
    <rPh sb="0" eb="5">
      <t>ショウガイシャコヨウ</t>
    </rPh>
    <rPh sb="6" eb="8">
      <t>ジョウキョウ</t>
    </rPh>
    <phoneticPr fontId="1"/>
  </si>
  <si>
    <t>若年者雇用の状況</t>
    <rPh sb="0" eb="3">
      <t>ジャクネンシャ</t>
    </rPh>
    <rPh sb="3" eb="5">
      <t>コヨウ</t>
    </rPh>
    <rPh sb="6" eb="8">
      <t>ジョウキョウ</t>
    </rPh>
    <phoneticPr fontId="1"/>
  </si>
  <si>
    <t>女性の活躍推進</t>
    <rPh sb="0" eb="2">
      <t>ジョセイ</t>
    </rPh>
    <rPh sb="3" eb="5">
      <t>カツヤク</t>
    </rPh>
    <rPh sb="5" eb="7">
      <t>スイシン</t>
    </rPh>
    <phoneticPr fontId="1"/>
  </si>
  <si>
    <t>子育て応援</t>
    <rPh sb="0" eb="2">
      <t>コソダ</t>
    </rPh>
    <rPh sb="3" eb="5">
      <t>オウエン</t>
    </rPh>
    <phoneticPr fontId="1"/>
  </si>
  <si>
    <t>出会い結婚応援</t>
    <rPh sb="0" eb="2">
      <t>デア</t>
    </rPh>
    <rPh sb="3" eb="5">
      <t>ケッコン</t>
    </rPh>
    <rPh sb="5" eb="7">
      <t>オウエン</t>
    </rPh>
    <phoneticPr fontId="1"/>
  </si>
  <si>
    <t>不当要求防止責任者講習の受講</t>
    <rPh sb="0" eb="4">
      <t>フトウヨウキュウ</t>
    </rPh>
    <rPh sb="4" eb="6">
      <t>ボウシ</t>
    </rPh>
    <rPh sb="6" eb="9">
      <t>セキニンシャ</t>
    </rPh>
    <rPh sb="9" eb="11">
      <t>コウシュウ</t>
    </rPh>
    <rPh sb="12" eb="14">
      <t>ジュコウ</t>
    </rPh>
    <phoneticPr fontId="1"/>
  </si>
  <si>
    <t>入札参加を希望する建設工事業種</t>
    <rPh sb="0" eb="4">
      <t>ニュウサツサンカ</t>
    </rPh>
    <rPh sb="5" eb="7">
      <t>キボウ</t>
    </rPh>
    <rPh sb="9" eb="13">
      <t>ケンセツコウジ</t>
    </rPh>
    <rPh sb="13" eb="15">
      <t>ギョウシュ</t>
    </rPh>
    <phoneticPr fontId="1"/>
  </si>
  <si>
    <t>③造園工事</t>
    <rPh sb="1" eb="3">
      <t>ゾウエン</t>
    </rPh>
    <rPh sb="3" eb="5">
      <t>コウジ</t>
    </rPh>
    <phoneticPr fontId="1"/>
  </si>
  <si>
    <t>②管工事</t>
    <rPh sb="1" eb="4">
      <t>カンコウジ</t>
    </rPh>
    <phoneticPr fontId="1"/>
  </si>
  <si>
    <t>①舗装工事</t>
    <rPh sb="1" eb="5">
      <t>ホソウコウジ</t>
    </rPh>
    <phoneticPr fontId="1"/>
  </si>
  <si>
    <t>CPDS（土木一式、舗装）</t>
    <rPh sb="5" eb="9">
      <t>ドボクイッシキ</t>
    </rPh>
    <rPh sb="10" eb="12">
      <t>ホソウ</t>
    </rPh>
    <phoneticPr fontId="1"/>
  </si>
  <si>
    <t>CPD（建築一式）</t>
    <rPh sb="4" eb="6">
      <t>ケンチク</t>
    </rPh>
    <rPh sb="6" eb="8">
      <t>イッシキ</t>
    </rPh>
    <phoneticPr fontId="1"/>
  </si>
  <si>
    <t>①障害者雇用義務の有無</t>
    <rPh sb="1" eb="4">
      <t>ショウガイシャ</t>
    </rPh>
    <rPh sb="4" eb="6">
      <t>コヨウ</t>
    </rPh>
    <rPh sb="6" eb="8">
      <t>ギム</t>
    </rPh>
    <rPh sb="9" eb="11">
      <t>ウム</t>
    </rPh>
    <phoneticPr fontId="1"/>
  </si>
  <si>
    <t>②法定雇用障害者数</t>
    <rPh sb="1" eb="5">
      <t>ホウテイコヨウ</t>
    </rPh>
    <rPh sb="5" eb="9">
      <t>ショウガイシャスウ</t>
    </rPh>
    <phoneticPr fontId="1"/>
  </si>
  <si>
    <t>③雇用障害者数</t>
    <rPh sb="1" eb="3">
      <t>コヨウ</t>
    </rPh>
    <rPh sb="3" eb="6">
      <t>ショウガイシャ</t>
    </rPh>
    <rPh sb="6" eb="7">
      <t>スウ</t>
    </rPh>
    <phoneticPr fontId="1"/>
  </si>
  <si>
    <t>その1</t>
    <phoneticPr fontId="1"/>
  </si>
  <si>
    <t>その2</t>
    <phoneticPr fontId="1"/>
  </si>
  <si>
    <t>宣言のみ</t>
    <rPh sb="0" eb="2">
      <t>センゲン</t>
    </rPh>
    <phoneticPr fontId="1"/>
  </si>
  <si>
    <t>優良企業認定</t>
    <rPh sb="0" eb="6">
      <t>ユウリョウキギョウニンテイ</t>
    </rPh>
    <phoneticPr fontId="1"/>
  </si>
  <si>
    <t>人</t>
    <rPh sb="0" eb="1">
      <t>ニン</t>
    </rPh>
    <phoneticPr fontId="1"/>
  </si>
  <si>
    <t>－</t>
    <phoneticPr fontId="1"/>
  </si>
  <si>
    <t>※佐賀土木管内　…01　東部土木管内…02　唐津土木管内…03
　伊万里土木管内…04　杵藤土木管内…05</t>
    <rPh sb="1" eb="3">
      <t>サガ</t>
    </rPh>
    <rPh sb="3" eb="5">
      <t>ドボク</t>
    </rPh>
    <rPh sb="5" eb="7">
      <t>カンナイ</t>
    </rPh>
    <rPh sb="12" eb="18">
      <t>トウブドボクカンナイ</t>
    </rPh>
    <rPh sb="22" eb="26">
      <t>カラツドボク</t>
    </rPh>
    <rPh sb="26" eb="28">
      <t>カンナイ</t>
    </rPh>
    <rPh sb="33" eb="36">
      <t>イマリ</t>
    </rPh>
    <rPh sb="36" eb="38">
      <t>ドボク</t>
    </rPh>
    <rPh sb="38" eb="40">
      <t>カンナイ</t>
    </rPh>
    <rPh sb="44" eb="48">
      <t>キトウドボク</t>
    </rPh>
    <rPh sb="48" eb="50">
      <t>カンナイ</t>
    </rPh>
    <phoneticPr fontId="1"/>
  </si>
  <si>
    <t>代表取締役社長</t>
    <rPh sb="0" eb="5">
      <t>ダイヒョウトリシマリヤク</t>
    </rPh>
    <rPh sb="5" eb="7">
      <t>シャチョウ</t>
    </rPh>
    <phoneticPr fontId="1"/>
  </si>
  <si>
    <t>※全項目入力必須</t>
    <rPh sb="1" eb="4">
      <t>ゼンコウモク</t>
    </rPh>
    <rPh sb="4" eb="6">
      <t>ニュウリョク</t>
    </rPh>
    <rPh sb="6" eb="8">
      <t>ヒッス</t>
    </rPh>
    <phoneticPr fontId="1"/>
  </si>
  <si>
    <t>※50文字まで</t>
    <rPh sb="3" eb="5">
      <t>モジ</t>
    </rPh>
    <phoneticPr fontId="1"/>
  </si>
  <si>
    <t>佐賀県建設工事等入札参加資格審査申請書（県内建設工事）
基本情報入力シート</t>
    <rPh sb="28" eb="32">
      <t>キホンジョウホウ</t>
    </rPh>
    <rPh sb="32" eb="34">
      <t>ニュウリョク</t>
    </rPh>
    <phoneticPr fontId="1"/>
  </si>
  <si>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</si>
  <si>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</si>
  <si>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</si>
  <si>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</si>
  <si>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</si>
  <si>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</si>
  <si>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</si>
  <si>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</si>
  <si>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</si>
  <si>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</si>
  <si>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</si>
  <si>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</si>
  <si>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</si>
  <si>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</si>
  <si>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</si>
  <si>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</si>
  <si>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</si>
  <si>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</si>
  <si>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</si>
  <si>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</si>
  <si>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市町名</t>
    <rPh sb="0" eb="3">
      <t>シマチメイ</t>
    </rPh>
    <phoneticPr fontId="1"/>
  </si>
  <si>
    <t>市区町村コード</t>
    <phoneticPr fontId="1"/>
  </si>
  <si>
    <t>称号索引</t>
    <rPh sb="0" eb="2">
      <t>ショウゴウ</t>
    </rPh>
    <rPh sb="2" eb="4">
      <t>サクイン</t>
    </rPh>
    <phoneticPr fontId="1"/>
  </si>
  <si>
    <t>ァィゥェォャュョッを大文字に変換（力技）</t>
    <rPh sb="10" eb="13">
      <t>オオモジ</t>
    </rPh>
    <rPh sb="14" eb="16">
      <t>ヘンカン</t>
    </rPh>
    <rPh sb="17" eb="19">
      <t>チカラワザ</t>
    </rPh>
    <phoneticPr fontId="1"/>
  </si>
  <si>
    <t>全角にする</t>
    <rPh sb="0" eb="2">
      <t>ゼンカク</t>
    </rPh>
    <phoneticPr fontId="1"/>
  </si>
  <si>
    <t>---選択---</t>
    <rPh sb="3" eb="5">
      <t>センタク</t>
    </rPh>
    <phoneticPr fontId="1"/>
  </si>
  <si>
    <t>41201</t>
    <phoneticPr fontId="1"/>
  </si>
  <si>
    <t>41202</t>
    <phoneticPr fontId="1"/>
  </si>
  <si>
    <t>41203</t>
    <phoneticPr fontId="1"/>
  </si>
  <si>
    <t>41204</t>
    <phoneticPr fontId="1"/>
  </si>
  <si>
    <t>41205</t>
    <phoneticPr fontId="1"/>
  </si>
  <si>
    <t>41206</t>
    <phoneticPr fontId="1"/>
  </si>
  <si>
    <t>41207</t>
    <phoneticPr fontId="1"/>
  </si>
  <si>
    <t>41208</t>
    <phoneticPr fontId="1"/>
  </si>
  <si>
    <t>41209</t>
    <phoneticPr fontId="1"/>
  </si>
  <si>
    <t>41210</t>
    <phoneticPr fontId="1"/>
  </si>
  <si>
    <t>41327</t>
    <phoneticPr fontId="1"/>
  </si>
  <si>
    <t>41341</t>
    <phoneticPr fontId="1"/>
  </si>
  <si>
    <t>41345</t>
    <phoneticPr fontId="1"/>
  </si>
  <si>
    <t>41346</t>
    <phoneticPr fontId="1"/>
  </si>
  <si>
    <t>41387</t>
    <phoneticPr fontId="1"/>
  </si>
  <si>
    <t>41401</t>
    <phoneticPr fontId="1"/>
  </si>
  <si>
    <t>41423</t>
    <phoneticPr fontId="1"/>
  </si>
  <si>
    <t>41424</t>
    <phoneticPr fontId="1"/>
  </si>
  <si>
    <t>41425</t>
    <phoneticPr fontId="1"/>
  </si>
  <si>
    <t>41441</t>
    <phoneticPr fontId="1"/>
  </si>
  <si>
    <t>00</t>
  </si>
  <si>
    <t>01</t>
  </si>
  <si>
    <t>123456</t>
  </si>
  <si>
    <t>代表者職氏名</t>
    <rPh sb="0" eb="3">
      <t>ダイヒョウシャ</t>
    </rPh>
    <rPh sb="3" eb="6">
      <t>ショクシメイ</t>
    </rPh>
    <phoneticPr fontId="1"/>
  </si>
  <si>
    <t>商号又は名称（空白を削除）</t>
    <phoneticPr fontId="1"/>
  </si>
  <si>
    <t>商号又は名称フリガナからﾞﾟ・．を削除</t>
    <rPh sb="17" eb="19">
      <t>サクジョ</t>
    </rPh>
    <phoneticPr fontId="1"/>
  </si>
  <si>
    <t>所在地</t>
    <rPh sb="0" eb="3">
      <t>ショザイチ</t>
    </rPh>
    <phoneticPr fontId="1"/>
  </si>
  <si>
    <t>所在市町選択</t>
    <rPh sb="0" eb="2">
      <t>ショザイ</t>
    </rPh>
    <rPh sb="2" eb="3">
      <t>シ</t>
    </rPh>
    <rPh sb="3" eb="4">
      <t>マチ</t>
    </rPh>
    <rPh sb="4" eb="6">
      <t>センタク</t>
    </rPh>
    <phoneticPr fontId="1"/>
  </si>
  <si>
    <t>建設業許可番号</t>
    <rPh sb="0" eb="3">
      <t>ケンセツギョウ</t>
    </rPh>
    <rPh sb="3" eb="7">
      <t>キョカバンゴウ</t>
    </rPh>
    <phoneticPr fontId="1"/>
  </si>
  <si>
    <t>---選択---</t>
  </si>
  <si>
    <t>所属</t>
    <rPh sb="0" eb="2">
      <t>ショゾク</t>
    </rPh>
    <phoneticPr fontId="1"/>
  </si>
  <si>
    <t>担当者氏名</t>
    <rPh sb="0" eb="3">
      <t>タントウシャ</t>
    </rPh>
    <rPh sb="3" eb="5">
      <t>シメイ</t>
    </rPh>
    <phoneticPr fontId="1"/>
  </si>
  <si>
    <t>連絡先電話番号</t>
    <rPh sb="0" eb="3">
      <t>レンラクサキ</t>
    </rPh>
    <rPh sb="3" eb="7">
      <t>デンワバンゴウ</t>
    </rPh>
    <phoneticPr fontId="1"/>
  </si>
  <si>
    <t>書類作成担当者氏名</t>
    <rPh sb="0" eb="2">
      <t>ショルイ</t>
    </rPh>
    <rPh sb="2" eb="4">
      <t>サクセイ</t>
    </rPh>
    <rPh sb="4" eb="7">
      <t>タントウシャ</t>
    </rPh>
    <rPh sb="7" eb="9">
      <t>シメイ</t>
    </rPh>
    <phoneticPr fontId="1"/>
  </si>
  <si>
    <t>※「大字」は記入不要です。</t>
    <rPh sb="2" eb="4">
      <t>オオアザ</t>
    </rPh>
    <rPh sb="6" eb="10">
      <t>キニュウフヨウ</t>
    </rPh>
    <phoneticPr fontId="1"/>
  </si>
  <si>
    <t>書類作成担当者</t>
    <rPh sb="0" eb="2">
      <t>ショルイ</t>
    </rPh>
    <rPh sb="2" eb="7">
      <t>サクセイタントウシャ</t>
    </rPh>
    <phoneticPr fontId="1"/>
  </si>
  <si>
    <t>○</t>
    <phoneticPr fontId="1"/>
  </si>
  <si>
    <t>業種</t>
    <rPh sb="0" eb="2">
      <t>ギョウシュ</t>
    </rPh>
    <phoneticPr fontId="1"/>
  </si>
  <si>
    <t>希望</t>
    <rPh sb="0" eb="2">
      <t>キボウ</t>
    </rPh>
    <phoneticPr fontId="1"/>
  </si>
  <si>
    <t>タイル</t>
  </si>
  <si>
    <t>しゅんせつ</t>
  </si>
  <si>
    <t>ガラス</t>
  </si>
  <si>
    <t>姓</t>
    <rPh sb="0" eb="1">
      <t>セイ</t>
    </rPh>
    <phoneticPr fontId="1"/>
  </si>
  <si>
    <t>名</t>
    <rPh sb="0" eb="1">
      <t>メイ</t>
    </rPh>
    <phoneticPr fontId="1"/>
  </si>
  <si>
    <t>---</t>
    <phoneticPr fontId="1"/>
  </si>
  <si>
    <t>商号又は名称 フリガナ</t>
    <rPh sb="0" eb="2">
      <t>ショウゴウ</t>
    </rPh>
    <rPh sb="2" eb="3">
      <t>マタ</t>
    </rPh>
    <rPh sb="4" eb="6">
      <t>メイショウ</t>
    </rPh>
    <phoneticPr fontId="1"/>
  </si>
  <si>
    <t xml:space="preserve">舗装施工管理技術者1級 </t>
    <rPh sb="10" eb="11">
      <t>キュウ</t>
    </rPh>
    <phoneticPr fontId="1"/>
  </si>
  <si>
    <t xml:space="preserve">配管・配管工1級 </t>
    <rPh sb="7" eb="8">
      <t>キュウ</t>
    </rPh>
    <phoneticPr fontId="1"/>
  </si>
  <si>
    <t xml:space="preserve">植栽基盤診断士 </t>
    <rPh sb="0" eb="4">
      <t>ショクサイキバン</t>
    </rPh>
    <rPh sb="4" eb="7">
      <t>シンダンシ</t>
    </rPh>
    <phoneticPr fontId="1"/>
  </si>
  <si>
    <t xml:space="preserve">ユニット数 </t>
    <rPh sb="4" eb="5">
      <t>スウ</t>
    </rPh>
    <phoneticPr fontId="1"/>
  </si>
  <si>
    <t xml:space="preserve">同2級 </t>
    <rPh sb="0" eb="1">
      <t>ドウ</t>
    </rPh>
    <rPh sb="2" eb="3">
      <t>キュウ</t>
    </rPh>
    <phoneticPr fontId="1"/>
  </si>
  <si>
    <t xml:space="preserve">街路樹剪定士 </t>
    <rPh sb="0" eb="3">
      <t>ガイロジュ</t>
    </rPh>
    <rPh sb="3" eb="6">
      <t>センテイシ</t>
    </rPh>
    <phoneticPr fontId="1"/>
  </si>
  <si>
    <t xml:space="preserve">技術職員数 </t>
    <rPh sb="0" eb="5">
      <t>ギジュツショクインスウ</t>
    </rPh>
    <phoneticPr fontId="1"/>
  </si>
  <si>
    <r>
      <t>所在地1</t>
    </r>
    <r>
      <rPr>
        <sz val="8"/>
        <color theme="1"/>
        <rFont val="Yu Gothic UI"/>
        <family val="3"/>
        <charset val="128"/>
      </rPr>
      <t>（市町まで）</t>
    </r>
    <rPh sb="0" eb="3">
      <t>ショザイチ</t>
    </rPh>
    <rPh sb="5" eb="7">
      <t>シマチ</t>
    </rPh>
    <phoneticPr fontId="1"/>
  </si>
  <si>
    <t>※法人種別（「カブシキガイシャ」等）を除く</t>
    <phoneticPr fontId="1"/>
  </si>
  <si>
    <t>希望業種の「希望」欄に○をつけてください。</t>
    <rPh sb="6" eb="8">
      <t>キボウ</t>
    </rPh>
    <rPh sb="9" eb="10">
      <t>ラン</t>
    </rPh>
    <phoneticPr fontId="1"/>
  </si>
  <si>
    <t>※「工事施工成績」欄には「工事施工成績に係る申告書」（整理番号9-1）から転記してください。</t>
    <rPh sb="9" eb="10">
      <t>ラン</t>
    </rPh>
    <rPh sb="37" eb="39">
      <t>テンキ</t>
    </rPh>
    <phoneticPr fontId="1"/>
  </si>
  <si>
    <t>健康企業宣言および優良企業認定</t>
    <rPh sb="0" eb="2">
      <t>ケンコウ</t>
    </rPh>
    <rPh sb="2" eb="6">
      <t>キギョウセンゲン</t>
    </rPh>
    <rPh sb="9" eb="15">
      <t>ユウリョウキギョウニンテイ</t>
    </rPh>
    <phoneticPr fontId="1"/>
  </si>
  <si>
    <t>行政処分等の有無</t>
    <rPh sb="0" eb="4">
      <t>ギョウセイショブン</t>
    </rPh>
    <rPh sb="4" eb="5">
      <t>ナド</t>
    </rPh>
    <rPh sb="6" eb="8">
      <t>ウム</t>
    </rPh>
    <phoneticPr fontId="1"/>
  </si>
  <si>
    <t>無</t>
  </si>
  <si>
    <t>申請日</t>
    <rPh sb="0" eb="3">
      <t>シンセイビ</t>
    </rPh>
    <phoneticPr fontId="1"/>
  </si>
  <si>
    <t>令和</t>
    <rPh sb="0" eb="2">
      <t>レイワ</t>
    </rPh>
    <phoneticPr fontId="1"/>
  </si>
  <si>
    <t>年</t>
    <rPh sb="0" eb="1">
      <t>ネン</t>
    </rPh>
    <phoneticPr fontId="1"/>
  </si>
  <si>
    <t>月</t>
    <rPh sb="0" eb="1">
      <t>ガツ</t>
    </rPh>
    <phoneticPr fontId="1"/>
  </si>
  <si>
    <t>日</t>
    <rPh sb="0" eb="1">
      <t>ニチ</t>
    </rPh>
    <phoneticPr fontId="1"/>
  </si>
  <si>
    <t>申請日</t>
    <rPh sb="0" eb="3">
      <t>シンセイビ</t>
    </rPh>
    <phoneticPr fontId="1"/>
  </si>
  <si>
    <t>※「代表取締役」等</t>
    <rPh sb="2" eb="4">
      <t>ダイヒョウ</t>
    </rPh>
    <rPh sb="4" eb="7">
      <t>トリシマリヤク</t>
    </rPh>
    <rPh sb="8" eb="9">
      <t>ナド</t>
    </rPh>
    <phoneticPr fontId="1"/>
  </si>
  <si>
    <t>※「営業部」「総務課」等</t>
    <rPh sb="2" eb="5">
      <t>エイギョウブ</t>
    </rPh>
    <rPh sb="7" eb="10">
      <t>ソウムカ</t>
    </rPh>
    <rPh sb="11" eb="12">
      <t>ナド</t>
    </rPh>
    <phoneticPr fontId="1"/>
  </si>
  <si>
    <t>所在地2</t>
    <rPh sb="0" eb="3">
      <t>ショザイチ</t>
    </rPh>
    <phoneticPr fontId="1"/>
  </si>
  <si>
    <t>（所在地1以降）</t>
    <phoneticPr fontId="1"/>
  </si>
  <si>
    <t>※行政書士が申請する場合は、「所属」欄に
行政書士事務所名を明記してください。</t>
    <phoneticPr fontId="1"/>
  </si>
  <si>
    <t>佐賀県建設工事等入札参加資格審査申請書（県内建設工事）　[様式1]</t>
    <rPh sb="0" eb="2">
      <t>サガ</t>
    </rPh>
    <rPh sb="2" eb="3">
      <t>ケン</t>
    </rPh>
    <rPh sb="3" eb="5">
      <t>ケンセツ</t>
    </rPh>
    <rPh sb="5" eb="7">
      <t>コウジ</t>
    </rPh>
    <rPh sb="7" eb="8">
      <t>ナド</t>
    </rPh>
    <rPh sb="8" eb="10">
      <t>ニュウサツ</t>
    </rPh>
    <rPh sb="10" eb="12">
      <t>サンカ</t>
    </rPh>
    <rPh sb="12" eb="14">
      <t>シカク</t>
    </rPh>
    <rPh sb="14" eb="16">
      <t>シンサ</t>
    </rPh>
    <rPh sb="16" eb="19">
      <t>シンセイショ</t>
    </rPh>
    <rPh sb="20" eb="22">
      <t>ケンナイ</t>
    </rPh>
    <rPh sb="22" eb="24">
      <t>ケンセツ</t>
    </rPh>
    <rPh sb="24" eb="26">
      <t>コウジ</t>
    </rPh>
    <phoneticPr fontId="10"/>
  </si>
  <si>
    <t>※自動入力</t>
    <phoneticPr fontId="1"/>
  </si>
  <si>
    <r>
      <t xml:space="preserve">工事施工成績計算表には、該当する案件すべてを記載して本申告書を作成してください。
</t>
    </r>
    <r>
      <rPr>
        <u/>
        <sz val="18"/>
        <color rgb="FFFF0000"/>
        <rFont val="游ゴシック Medium"/>
        <family val="3"/>
        <charset val="128"/>
      </rPr>
      <t>故意に工事成績が悪い案件を省くなど、不適切な工事施工成績計算表を作成していると判断される場合は、決定した入札参加資格を取り消すこともあり得ます。</t>
    </r>
    <rPh sb="85" eb="87">
      <t>バアイ</t>
    </rPh>
    <rPh sb="90" eb="92">
      <t>ケッテイ</t>
    </rPh>
    <phoneticPr fontId="1"/>
  </si>
  <si>
    <t>　・一般社団法人全国土木施工管理技士会連合会が実施しているCPDSの学習履歴証明書の写し</t>
    <phoneticPr fontId="1"/>
  </si>
  <si>
    <t>　・公益社団法人日本建築士会連合会が実施しているCPDの研修履歴証明書の写し
　　（佐賀県建築士会が証明したもので可）</t>
    <phoneticPr fontId="1"/>
  </si>
  <si>
    <t>総合評定値請求書の写し（審査済印等があるもの）</t>
    <rPh sb="0" eb="2">
      <t>ソウゴウ</t>
    </rPh>
    <rPh sb="2" eb="5">
      <t>ヒョウテイチ</t>
    </rPh>
    <rPh sb="5" eb="8">
      <t>セイキュウショ</t>
    </rPh>
    <rPh sb="12" eb="14">
      <t>シンサ</t>
    </rPh>
    <rPh sb="14" eb="15">
      <t>スミ</t>
    </rPh>
    <rPh sb="15" eb="16">
      <t>イン</t>
    </rPh>
    <rPh sb="16" eb="17">
      <t>トウ</t>
    </rPh>
    <phoneticPr fontId="10"/>
  </si>
  <si>
    <t>★が提出できない場合</t>
    <phoneticPr fontId="1"/>
  </si>
  <si>
    <t>工事成績評定通知書の写し　★</t>
    <rPh sb="10" eb="11">
      <t>ウツ</t>
    </rPh>
    <phoneticPr fontId="10"/>
  </si>
  <si>
    <t>契約書の写し</t>
    <rPh sb="0" eb="3">
      <t>ケイヤクショ</t>
    </rPh>
    <rPh sb="4" eb="5">
      <t>ウツ</t>
    </rPh>
    <phoneticPr fontId="10"/>
  </si>
  <si>
    <t>共同企業体協定書の写し</t>
    <rPh sb="0" eb="2">
      <t>キョウドウ</t>
    </rPh>
    <rPh sb="2" eb="5">
      <t>キギョウタイ</t>
    </rPh>
    <rPh sb="5" eb="8">
      <t>キョウテイショ</t>
    </rPh>
    <rPh sb="9" eb="10">
      <t>ウツ</t>
    </rPh>
    <phoneticPr fontId="10"/>
  </si>
  <si>
    <t>★を紛失した場合</t>
    <rPh sb="2" eb="4">
      <t>フンシツ</t>
    </rPh>
    <phoneticPr fontId="1"/>
  </si>
  <si>
    <t>資格者証等の写し</t>
    <rPh sb="0" eb="2">
      <t>シカク</t>
    </rPh>
    <rPh sb="2" eb="3">
      <t>シャ</t>
    </rPh>
    <rPh sb="3" eb="4">
      <t>ショウ</t>
    </rPh>
    <rPh sb="4" eb="5">
      <t>トウ</t>
    </rPh>
    <rPh sb="6" eb="7">
      <t>ウツ</t>
    </rPh>
    <phoneticPr fontId="10"/>
  </si>
  <si>
    <t>基準日までの直近3か月の賃金台帳および出勤簿の写し</t>
    <phoneticPr fontId="10"/>
  </si>
  <si>
    <t>★で確認できない場合</t>
    <rPh sb="2" eb="4">
      <t>カクニン</t>
    </rPh>
    <rPh sb="8" eb="10">
      <t>バアイ</t>
    </rPh>
    <phoneticPr fontId="1"/>
  </si>
  <si>
    <t>直近の健康保険・厚生年金保険被保険者標準報酬決定通知書の写し　★</t>
    <rPh sb="0" eb="2">
      <t>チョッキン</t>
    </rPh>
    <rPh sb="3" eb="5">
      <t>ケンコウ</t>
    </rPh>
    <rPh sb="5" eb="7">
      <t>ホケン</t>
    </rPh>
    <rPh sb="8" eb="10">
      <t>コウセイ</t>
    </rPh>
    <rPh sb="10" eb="12">
      <t>ネンキン</t>
    </rPh>
    <rPh sb="12" eb="14">
      <t>ホケン</t>
    </rPh>
    <rPh sb="14" eb="15">
      <t>ヒ</t>
    </rPh>
    <rPh sb="15" eb="18">
      <t>ホケンシャ</t>
    </rPh>
    <rPh sb="18" eb="20">
      <t>ヒョウジュン</t>
    </rPh>
    <rPh sb="20" eb="22">
      <t>ホウシュウ</t>
    </rPh>
    <rPh sb="22" eb="24">
      <t>ケッテイ</t>
    </rPh>
    <rPh sb="24" eb="27">
      <t>ツウチショ</t>
    </rPh>
    <rPh sb="28" eb="29">
      <t>ウツ</t>
    </rPh>
    <phoneticPr fontId="10"/>
  </si>
  <si>
    <t>直近の健康保険・厚生年金保険被保険者標準報酬決定通知書の写し　★</t>
    <rPh sb="0" eb="2">
      <t>チョッキン</t>
    </rPh>
    <rPh sb="28" eb="29">
      <t>ウツ</t>
    </rPh>
    <phoneticPr fontId="10"/>
  </si>
  <si>
    <t>身体障害者手帳、療育手帳、精神障害者保健福祉手帳の写し</t>
    <rPh sb="0" eb="2">
      <t>シンタイ</t>
    </rPh>
    <rPh sb="2" eb="5">
      <t>ショウガイシャ</t>
    </rPh>
    <rPh sb="5" eb="7">
      <t>テチョウ</t>
    </rPh>
    <rPh sb="8" eb="10">
      <t>リョウイク</t>
    </rPh>
    <rPh sb="10" eb="12">
      <t>テチョウ</t>
    </rPh>
    <rPh sb="13" eb="15">
      <t>セイシン</t>
    </rPh>
    <rPh sb="15" eb="18">
      <t>ショウガイシャ</t>
    </rPh>
    <rPh sb="18" eb="20">
      <t>ホケン</t>
    </rPh>
    <rPh sb="20" eb="22">
      <t>フクシ</t>
    </rPh>
    <rPh sb="22" eb="24">
      <t>テチョウ</t>
    </rPh>
    <rPh sb="25" eb="26">
      <t>ウツ</t>
    </rPh>
    <phoneticPr fontId="10"/>
  </si>
  <si>
    <r>
      <t>修了証書の写しまたは修了証明書</t>
    </r>
    <r>
      <rPr>
        <u/>
        <sz val="14"/>
        <color rgb="FFFF0000"/>
        <rFont val="游ゴシック Medium"/>
        <family val="3"/>
        <charset val="128"/>
      </rPr>
      <t>（原本）</t>
    </r>
    <phoneticPr fontId="10"/>
  </si>
  <si>
    <r>
      <t>建設業労働災害防止協会の活動証明書</t>
    </r>
    <r>
      <rPr>
        <u/>
        <sz val="14"/>
        <color rgb="FFFF0000"/>
        <rFont val="游ゴシック Medium"/>
        <family val="3"/>
        <charset val="128"/>
      </rPr>
      <t>（原本）</t>
    </r>
    <rPh sb="0" eb="3">
      <t>ケンセツギョウ</t>
    </rPh>
    <rPh sb="3" eb="5">
      <t>ロウドウ</t>
    </rPh>
    <rPh sb="5" eb="7">
      <t>サイガイ</t>
    </rPh>
    <rPh sb="7" eb="9">
      <t>ボウシ</t>
    </rPh>
    <rPh sb="9" eb="11">
      <t>キョウカイ</t>
    </rPh>
    <rPh sb="12" eb="14">
      <t>カツドウ</t>
    </rPh>
    <rPh sb="14" eb="17">
      <t>ショウメイショ</t>
    </rPh>
    <rPh sb="18" eb="20">
      <t>ゲンポン</t>
    </rPh>
    <phoneticPr fontId="10"/>
  </si>
  <si>
    <r>
      <t>許可証明書</t>
    </r>
    <r>
      <rPr>
        <u/>
        <sz val="14"/>
        <color rgb="FFFF0000"/>
        <rFont val="游ゴシック Medium"/>
        <family val="3"/>
        <charset val="128"/>
      </rPr>
      <t>（原本）</t>
    </r>
    <rPh sb="0" eb="2">
      <t>キョカ</t>
    </rPh>
    <rPh sb="2" eb="5">
      <t>ショウメイショ</t>
    </rPh>
    <rPh sb="6" eb="8">
      <t>ゲンポン</t>
    </rPh>
    <phoneticPr fontId="10"/>
  </si>
  <si>
    <r>
      <t>個人県民税に未納がないことの証明書（3か月以内のもの）</t>
    </r>
    <r>
      <rPr>
        <u/>
        <sz val="14"/>
        <color rgb="FFFF0000"/>
        <rFont val="游ゴシック Medium"/>
        <family val="3"/>
        <charset val="128"/>
      </rPr>
      <t>（原本）</t>
    </r>
    <rPh sb="0" eb="2">
      <t>コジン</t>
    </rPh>
    <rPh sb="2" eb="5">
      <t>ケンミンゼイ</t>
    </rPh>
    <rPh sb="6" eb="8">
      <t>ミノウ</t>
    </rPh>
    <rPh sb="14" eb="17">
      <t>ショウメイショ</t>
    </rPh>
    <rPh sb="28" eb="30">
      <t>ゲンポン</t>
    </rPh>
    <phoneticPr fontId="10"/>
  </si>
  <si>
    <t>武雄</t>
    <rPh sb="0" eb="2">
      <t>タケオ</t>
    </rPh>
    <phoneticPr fontId="1"/>
  </si>
  <si>
    <t>840</t>
    <phoneticPr fontId="1"/>
  </si>
  <si>
    <t>8501</t>
    <phoneticPr fontId="1"/>
  </si>
  <si>
    <t>0952-25-7153</t>
    <phoneticPr fontId="1"/>
  </si>
  <si>
    <t>大和</t>
    <rPh sb="0" eb="2">
      <t>ヤマト</t>
    </rPh>
    <phoneticPr fontId="1"/>
  </si>
  <si>
    <r>
      <t>　佐賀県入札参加資格を申請する他の法人に、</t>
    </r>
    <r>
      <rPr>
        <b/>
        <u/>
        <sz val="20"/>
        <rFont val="游ゴシック Medium"/>
        <family val="3"/>
        <charset val="128"/>
      </rPr>
      <t>資本又は人事面に深い関係のある建設業又は建設関連業を営む会社（同族会社）</t>
    </r>
    <r>
      <rPr>
        <sz val="20"/>
        <rFont val="游ゴシック Medium"/>
        <family val="3"/>
        <charset val="128"/>
      </rPr>
      <t>がある場合は、下記要領によりご記載ください。
　なお、同族会社がない場合は「なし」とご記載ください。
　調査票作成日以降に同族会社があることとなった場合は、改めてこの調査票をご提出ください。
　</t>
    </r>
    <r>
      <rPr>
        <b/>
        <u/>
        <sz val="20"/>
        <color rgb="FFFF0000"/>
        <rFont val="游ゴシック Medium"/>
        <family val="3"/>
        <charset val="128"/>
      </rPr>
      <t>本票の提出がないまま同族会社の関係性にある建設業又は建設関連業を営む会社が同一の入札に参加したこと等が確認された場合、未提出の理由如何にかかわらず、契約の解除や指名停止措置の対象となる場合があります。</t>
    </r>
    <rPh sb="1" eb="4">
      <t>サガケン</t>
    </rPh>
    <rPh sb="4" eb="6">
      <t>ニュウサツ</t>
    </rPh>
    <rPh sb="6" eb="8">
      <t>サンカ</t>
    </rPh>
    <rPh sb="8" eb="10">
      <t>シカク</t>
    </rPh>
    <rPh sb="11" eb="13">
      <t>シンセイ</t>
    </rPh>
    <rPh sb="15" eb="16">
      <t>タ</t>
    </rPh>
    <rPh sb="17" eb="19">
      <t>ホウジン</t>
    </rPh>
    <rPh sb="21" eb="23">
      <t>シホン</t>
    </rPh>
    <rPh sb="23" eb="24">
      <t>マタ</t>
    </rPh>
    <rPh sb="25" eb="28">
      <t>ジンジメン</t>
    </rPh>
    <rPh sb="29" eb="30">
      <t>フカ</t>
    </rPh>
    <rPh sb="31" eb="33">
      <t>カンケイ</t>
    </rPh>
    <rPh sb="36" eb="38">
      <t>ケンセツ</t>
    </rPh>
    <rPh sb="38" eb="39">
      <t>ギョウ</t>
    </rPh>
    <rPh sb="39" eb="40">
      <t>マタ</t>
    </rPh>
    <rPh sb="41" eb="43">
      <t>ケンセツ</t>
    </rPh>
    <rPh sb="43" eb="45">
      <t>カンレン</t>
    </rPh>
    <rPh sb="45" eb="46">
      <t>ギョウ</t>
    </rPh>
    <rPh sb="47" eb="48">
      <t>イトナ</t>
    </rPh>
    <rPh sb="49" eb="51">
      <t>カイシャ</t>
    </rPh>
    <rPh sb="52" eb="54">
      <t>ドウゾク</t>
    </rPh>
    <rPh sb="54" eb="56">
      <t>ガイシャ</t>
    </rPh>
    <rPh sb="60" eb="62">
      <t>バアイ</t>
    </rPh>
    <rPh sb="64" eb="66">
      <t>カキ</t>
    </rPh>
    <rPh sb="66" eb="68">
      <t>ヨウリョウ</t>
    </rPh>
    <rPh sb="84" eb="86">
      <t>ドウゾク</t>
    </rPh>
    <rPh sb="86" eb="88">
      <t>ガイシャ</t>
    </rPh>
    <rPh sb="91" eb="93">
      <t>バアイ</t>
    </rPh>
    <rPh sb="100" eb="102">
      <t>キサイ</t>
    </rPh>
    <rPh sb="109" eb="112">
      <t>チョウサヒョウ</t>
    </rPh>
    <rPh sb="112" eb="115">
      <t>サクセイビ</t>
    </rPh>
    <rPh sb="115" eb="117">
      <t>イコウ</t>
    </rPh>
    <rPh sb="118" eb="120">
      <t>ドウゾク</t>
    </rPh>
    <rPh sb="120" eb="122">
      <t>カイシャ</t>
    </rPh>
    <rPh sb="131" eb="133">
      <t>バアイ</t>
    </rPh>
    <rPh sb="135" eb="136">
      <t>アラタ</t>
    </rPh>
    <rPh sb="140" eb="143">
      <t>チョウサヒョウ</t>
    </rPh>
    <rPh sb="145" eb="147">
      <t>テイシュツ</t>
    </rPh>
    <rPh sb="154" eb="155">
      <t>ホン</t>
    </rPh>
    <rPh sb="155" eb="156">
      <t>ヒョウ</t>
    </rPh>
    <rPh sb="157" eb="159">
      <t>テイシュツ</t>
    </rPh>
    <rPh sb="164" eb="166">
      <t>ドウゾク</t>
    </rPh>
    <rPh sb="166" eb="168">
      <t>カイシャ</t>
    </rPh>
    <rPh sb="169" eb="172">
      <t>カンケイセイ</t>
    </rPh>
    <rPh sb="175" eb="178">
      <t>ケンセツギョウ</t>
    </rPh>
    <rPh sb="178" eb="179">
      <t>マタ</t>
    </rPh>
    <rPh sb="180" eb="182">
      <t>ケンセツ</t>
    </rPh>
    <rPh sb="182" eb="184">
      <t>カンレン</t>
    </rPh>
    <rPh sb="184" eb="185">
      <t>ギョウ</t>
    </rPh>
    <rPh sb="186" eb="187">
      <t>イトナ</t>
    </rPh>
    <rPh sb="188" eb="190">
      <t>カイシャ</t>
    </rPh>
    <rPh sb="191" eb="193">
      <t>ドウイツ</t>
    </rPh>
    <rPh sb="194" eb="196">
      <t>ニュウサツ</t>
    </rPh>
    <rPh sb="197" eb="199">
      <t>サンカ</t>
    </rPh>
    <rPh sb="203" eb="204">
      <t>トウ</t>
    </rPh>
    <rPh sb="205" eb="207">
      <t>カクニン</t>
    </rPh>
    <rPh sb="210" eb="212">
      <t>バアイ</t>
    </rPh>
    <rPh sb="213" eb="216">
      <t>ミテイシュツ</t>
    </rPh>
    <rPh sb="217" eb="219">
      <t>リユウ</t>
    </rPh>
    <rPh sb="219" eb="221">
      <t>イカン</t>
    </rPh>
    <rPh sb="228" eb="230">
      <t>ケイヤク</t>
    </rPh>
    <rPh sb="231" eb="233">
      <t>カイジョ</t>
    </rPh>
    <rPh sb="234" eb="236">
      <t>シメイ</t>
    </rPh>
    <rPh sb="236" eb="238">
      <t>テイシ</t>
    </rPh>
    <rPh sb="238" eb="240">
      <t>ソチ</t>
    </rPh>
    <rPh sb="241" eb="243">
      <t>タイショウ</t>
    </rPh>
    <rPh sb="246" eb="248">
      <t>バアイ</t>
    </rPh>
    <phoneticPr fontId="11"/>
  </si>
  <si>
    <t>なし</t>
    <phoneticPr fontId="1"/>
  </si>
  <si>
    <t>【書類作成責任者】　※代表者本人の自署あるいは押印をしない場合</t>
    <rPh sb="11" eb="14">
      <t>ダイヒョウシャ</t>
    </rPh>
    <rPh sb="14" eb="16">
      <t>ホンニン</t>
    </rPh>
    <rPh sb="17" eb="19">
      <t>ジショ</t>
    </rPh>
    <rPh sb="23" eb="25">
      <t>オウイン</t>
    </rPh>
    <rPh sb="29" eb="31">
      <t>バアイ</t>
    </rPh>
    <phoneticPr fontId="1"/>
  </si>
  <si>
    <t>役職</t>
    <rPh sb="0" eb="2">
      <t>ヤクショク</t>
    </rPh>
    <phoneticPr fontId="1"/>
  </si>
  <si>
    <t>工種</t>
    <rPh sb="0" eb="2">
      <t>コウシュ</t>
    </rPh>
    <phoneticPr fontId="1"/>
  </si>
  <si>
    <t>道整交金第9999999-001号○○××線道路整備交付金工事（舗装工）</t>
    <phoneticPr fontId="1"/>
  </si>
  <si>
    <t>○○河川改修工事</t>
    <rPh sb="2" eb="6">
      <t>カセンカイシュウ</t>
    </rPh>
    <rPh sb="6" eb="8">
      <t>コウジ</t>
    </rPh>
    <phoneticPr fontId="1"/>
  </si>
  <si>
    <t>佐賀土木事務所</t>
    <rPh sb="0" eb="7">
      <t>サガドボクジムショ</t>
    </rPh>
    <phoneticPr fontId="1"/>
  </si>
  <si>
    <t>東部土木事務所</t>
    <rPh sb="0" eb="4">
      <t>トウブドボク</t>
    </rPh>
    <rPh sb="4" eb="7">
      <t>ジムショ</t>
    </rPh>
    <phoneticPr fontId="1"/>
  </si>
  <si>
    <t>佐賀　太郎</t>
    <rPh sb="0" eb="2">
      <t>サガ</t>
    </rPh>
    <rPh sb="3" eb="5">
      <t>タロウ</t>
    </rPh>
    <phoneticPr fontId="1"/>
  </si>
  <si>
    <t>※「丁目」「番地」「番」「号」での記入ではなく、「-」に書き換えて記入。（例：1丁目2番3号 → 1-2-3）</t>
    <phoneticPr fontId="1"/>
  </si>
  <si>
    <t>例：佐賀　花子</t>
    <rPh sb="0" eb="1">
      <t>レイ</t>
    </rPh>
    <rPh sb="2" eb="4">
      <t>サガ</t>
    </rPh>
    <rPh sb="5" eb="7">
      <t>ハナコ</t>
    </rPh>
    <phoneticPr fontId="1"/>
  </si>
  <si>
    <t>例：佐賀　三郎</t>
    <rPh sb="0" eb="1">
      <t>レイ</t>
    </rPh>
    <rPh sb="2" eb="4">
      <t>サガ</t>
    </rPh>
    <rPh sb="5" eb="7">
      <t>サブロウ</t>
    </rPh>
    <phoneticPr fontId="1"/>
  </si>
  <si>
    <r>
      <t>②雇用労働者数における除外率</t>
    </r>
    <r>
      <rPr>
        <sz val="16"/>
        <color theme="1"/>
        <rFont val="游ゴシック Medium"/>
        <family val="3"/>
        <charset val="128"/>
      </rPr>
      <t>（建設業は「0.2」）</t>
    </r>
    <rPh sb="1" eb="6">
      <t>コヨウロウドウシャ</t>
    </rPh>
    <rPh sb="6" eb="7">
      <t>スウ</t>
    </rPh>
    <rPh sb="11" eb="14">
      <t>ジョガイリツ</t>
    </rPh>
    <rPh sb="15" eb="18">
      <t>ケンセツギョウ</t>
    </rPh>
    <phoneticPr fontId="1"/>
  </si>
  <si>
    <t>③法定雇用障害者の算定の基礎となる労働者数</t>
    <phoneticPr fontId="1"/>
  </si>
  <si>
    <t>④障害者雇用状況報告書提出義務の有無</t>
    <phoneticPr fontId="1"/>
  </si>
  <si>
    <t>⑤法定雇用障害者数</t>
    <phoneticPr fontId="1"/>
  </si>
  <si>
    <t>⑥雇用障害者数</t>
    <phoneticPr fontId="1"/>
  </si>
  <si>
    <r>
      <t>①－(①×②</t>
    </r>
    <r>
      <rPr>
        <sz val="14"/>
        <color theme="1"/>
        <rFont val="游ゴシック Medium"/>
        <family val="3"/>
        <charset val="128"/>
      </rPr>
      <t xml:space="preserve"> ※端数切捨て</t>
    </r>
    <r>
      <rPr>
        <sz val="18"/>
        <color theme="1"/>
        <rFont val="游ゴシック Medium"/>
        <family val="3"/>
        <charset val="128"/>
      </rPr>
      <t>)</t>
    </r>
    <rPh sb="7" eb="9">
      <t>ハスウ</t>
    </rPh>
    <rPh sb="9" eb="11">
      <t>キリス</t>
    </rPh>
    <phoneticPr fontId="1"/>
  </si>
  <si>
    <t>除外率設定業種</t>
    <rPh sb="0" eb="2">
      <t>ジョガイ</t>
    </rPh>
    <rPh sb="2" eb="3">
      <t>リツ</t>
    </rPh>
    <rPh sb="3" eb="5">
      <t>セッテイ</t>
    </rPh>
    <rPh sb="5" eb="7">
      <t>ギョウシュ</t>
    </rPh>
    <phoneticPr fontId="1"/>
  </si>
  <si>
    <t>除外率</t>
    <rPh sb="0" eb="3">
      <t>ジョガイリツ</t>
    </rPh>
    <phoneticPr fontId="1"/>
  </si>
  <si>
    <t>非鉄金属製造業（非鉄金属第一次製錬・精製業を除く。）
船舶製造・修理業、舶用機関製造業
航空運輸業
倉庫業
国内電気通信業（電気通信回線設備を設置して行うものに限る。）</t>
    <rPh sb="0" eb="2">
      <t>ヒテツ</t>
    </rPh>
    <rPh sb="2" eb="4">
      <t>キンゾク</t>
    </rPh>
    <rPh sb="4" eb="7">
      <t>セイゾウギョウ</t>
    </rPh>
    <rPh sb="8" eb="10">
      <t>ヒテツ</t>
    </rPh>
    <rPh sb="10" eb="12">
      <t>キンゾク</t>
    </rPh>
    <rPh sb="12" eb="13">
      <t>ダイ</t>
    </rPh>
    <rPh sb="13" eb="15">
      <t>イチジ</t>
    </rPh>
    <rPh sb="15" eb="17">
      <t>セイレン</t>
    </rPh>
    <rPh sb="18" eb="20">
      <t>セイセイ</t>
    </rPh>
    <rPh sb="20" eb="21">
      <t>ギョウ</t>
    </rPh>
    <rPh sb="22" eb="23">
      <t>ノゾ</t>
    </rPh>
    <rPh sb="27" eb="29">
      <t>センパク</t>
    </rPh>
    <rPh sb="29" eb="31">
      <t>セイゾウ</t>
    </rPh>
    <rPh sb="32" eb="34">
      <t>シュウリ</t>
    </rPh>
    <rPh sb="34" eb="35">
      <t>ギョウ</t>
    </rPh>
    <rPh sb="36" eb="38">
      <t>ハクヨウ</t>
    </rPh>
    <rPh sb="38" eb="40">
      <t>キカン</t>
    </rPh>
    <rPh sb="40" eb="43">
      <t>セイゾウギョウ</t>
    </rPh>
    <rPh sb="44" eb="46">
      <t>コウクウ</t>
    </rPh>
    <rPh sb="46" eb="49">
      <t>ウンユギョウ</t>
    </rPh>
    <rPh sb="50" eb="52">
      <t>ソウコ</t>
    </rPh>
    <rPh sb="52" eb="53">
      <t>ギョウ</t>
    </rPh>
    <rPh sb="54" eb="56">
      <t>コクナイ</t>
    </rPh>
    <rPh sb="56" eb="58">
      <t>デンキ</t>
    </rPh>
    <rPh sb="58" eb="61">
      <t>ツウシンギョウ</t>
    </rPh>
    <rPh sb="62" eb="64">
      <t>デンキ</t>
    </rPh>
    <rPh sb="64" eb="66">
      <t>ツウシン</t>
    </rPh>
    <rPh sb="66" eb="68">
      <t>カイセン</t>
    </rPh>
    <rPh sb="68" eb="70">
      <t>セツビ</t>
    </rPh>
    <rPh sb="71" eb="73">
      <t>セッチ</t>
    </rPh>
    <rPh sb="75" eb="76">
      <t>オコナ</t>
    </rPh>
    <rPh sb="80" eb="81">
      <t>カギ</t>
    </rPh>
    <phoneticPr fontId="1"/>
  </si>
  <si>
    <t>採石業、砂・砂利・玉石採取業
窯業原料用鉱物鉱業（耐火物・陶磁器・ガラス・セメント原料用に限る。）
その他の鉱業
水運業</t>
    <phoneticPr fontId="1"/>
  </si>
  <si>
    <t>非鉄金属第一次製錬・精製業
貨物運送取扱業（集配利用運送業を除く。）</t>
    <phoneticPr fontId="1"/>
  </si>
  <si>
    <r>
      <rPr>
        <b/>
        <sz val="11"/>
        <color rgb="FFFF0000"/>
        <rFont val="Yu Gothic UI"/>
        <family val="3"/>
        <charset val="128"/>
      </rPr>
      <t>建設業</t>
    </r>
    <r>
      <rPr>
        <sz val="11"/>
        <color theme="1"/>
        <rFont val="Yu Gothic UI"/>
        <family val="3"/>
        <charset val="128"/>
      </rPr>
      <t xml:space="preserve">
鉄鋼業
道路貨物運送業
郵便業（信書便事業を含む。）</t>
    </r>
    <phoneticPr fontId="1"/>
  </si>
  <si>
    <t>港湾運送業</t>
    <phoneticPr fontId="1"/>
  </si>
  <si>
    <t>鉄道業
医療業
高等教育機関</t>
    <phoneticPr fontId="1"/>
  </si>
  <si>
    <t>林業（狩猟業を除く。）</t>
    <phoneticPr fontId="1"/>
  </si>
  <si>
    <t>金属鉱業
児童福祉事業</t>
    <phoneticPr fontId="1"/>
  </si>
  <si>
    <t>特別支援学校（専ら視覚障害者に対する教育を行う学校を除く。）</t>
    <phoneticPr fontId="1"/>
  </si>
  <si>
    <t>石炭・亜炭鉱業</t>
    <phoneticPr fontId="1"/>
  </si>
  <si>
    <t>道路旅客運送業
小学校</t>
    <phoneticPr fontId="1"/>
  </si>
  <si>
    <t>幼稚園
幼保連携型認定こども園</t>
    <phoneticPr fontId="1"/>
  </si>
  <si>
    <t>船員等による船舶運航等の事業</t>
    <phoneticPr fontId="1"/>
  </si>
  <si>
    <t>雇用人数算定表（上記記入後、自動反映）</t>
    <rPh sb="0" eb="4">
      <t>コヨウニンズウ</t>
    </rPh>
    <rPh sb="4" eb="6">
      <t>サンテイ</t>
    </rPh>
    <rPh sb="6" eb="7">
      <t>ヒョウ</t>
    </rPh>
    <rPh sb="8" eb="13">
      <t>ジョウキキニュウゴ</t>
    </rPh>
    <rPh sb="14" eb="16">
      <t>ジドウ</t>
    </rPh>
    <rPh sb="16" eb="18">
      <t>ハンエイ</t>
    </rPh>
    <phoneticPr fontId="1"/>
  </si>
  <si>
    <t>申請書受付票（持参する場合のみ）</t>
    <rPh sb="0" eb="2">
      <t>シンセイ</t>
    </rPh>
    <rPh sb="2" eb="3">
      <t>ショ</t>
    </rPh>
    <rPh sb="3" eb="5">
      <t>ウケツケ</t>
    </rPh>
    <rPh sb="5" eb="6">
      <t>ヒョウ</t>
    </rPh>
    <phoneticPr fontId="10"/>
  </si>
  <si>
    <t>「除外率設定業種」を参照</t>
    <rPh sb="1" eb="3">
      <t>ジョガイ</t>
    </rPh>
    <rPh sb="3" eb="4">
      <t>リツ</t>
    </rPh>
    <rPh sb="4" eb="8">
      <t>セッテイギョウシュ</t>
    </rPh>
    <rPh sb="10" eb="12">
      <t>サンショウ</t>
    </rPh>
    <phoneticPr fontId="1"/>
  </si>
  <si>
    <r>
      <rPr>
        <sz val="14"/>
        <color theme="1"/>
        <rFont val="游ゴシック Medium"/>
        <family val="3"/>
        <charset val="128"/>
      </rPr>
      <t xml:space="preserve"> 【必須】</t>
    </r>
    <r>
      <rPr>
        <b/>
        <sz val="14"/>
        <color rgb="FFC00000"/>
        <rFont val="游ゴシック Medium"/>
        <family val="3"/>
        <charset val="128"/>
      </rPr>
      <t>必ず両面印刷</t>
    </r>
    <rPh sb="2" eb="4">
      <t>ヒッス</t>
    </rPh>
    <rPh sb="5" eb="6">
      <t>カナラ</t>
    </rPh>
    <phoneticPr fontId="1"/>
  </si>
  <si>
    <t xml:space="preserve"> 【必須】</t>
    <phoneticPr fontId="1"/>
  </si>
  <si>
    <t>　【どちらか必須】</t>
    <phoneticPr fontId="1"/>
  </si>
  <si>
    <t>令和５・６年度入札参加資格決定通知書の写し</t>
    <rPh sb="0" eb="2">
      <t>レイワ</t>
    </rPh>
    <rPh sb="5" eb="7">
      <t>ネンド</t>
    </rPh>
    <rPh sb="7" eb="9">
      <t>ニュウサツ</t>
    </rPh>
    <rPh sb="9" eb="11">
      <t>サンカ</t>
    </rPh>
    <rPh sb="11" eb="13">
      <t>シカク</t>
    </rPh>
    <rPh sb="13" eb="15">
      <t>ケッテイ</t>
    </rPh>
    <rPh sb="15" eb="18">
      <t>ツウチショ</t>
    </rPh>
    <rPh sb="19" eb="20">
      <t>ウツ</t>
    </rPh>
    <phoneticPr fontId="10"/>
  </si>
  <si>
    <t>社会保険等（健康保険、厚生年金保険及び雇用保険）の加入についての誓約書　[整理番号5]</t>
    <rPh sb="37" eb="41">
      <t>セイリバンゴウ</t>
    </rPh>
    <phoneticPr fontId="10"/>
  </si>
  <si>
    <t>工事施工成績に係る申告書　[整理番号9-1]</t>
    <rPh sb="0" eb="2">
      <t>コウジ</t>
    </rPh>
    <rPh sb="2" eb="4">
      <t>セコウ</t>
    </rPh>
    <rPh sb="4" eb="6">
      <t>セイセキ</t>
    </rPh>
    <rPh sb="7" eb="8">
      <t>カカ</t>
    </rPh>
    <rPh sb="9" eb="12">
      <t>シンコクショ</t>
    </rPh>
    <rPh sb="14" eb="18">
      <t>セイリバンゴウ</t>
    </rPh>
    <phoneticPr fontId="10"/>
  </si>
  <si>
    <t>工事施工成績計算表　[整理番号9-2]</t>
    <rPh sb="0" eb="2">
      <t>コウジ</t>
    </rPh>
    <rPh sb="2" eb="4">
      <t>セコウ</t>
    </rPh>
    <rPh sb="4" eb="6">
      <t>セイセキ</t>
    </rPh>
    <rPh sb="6" eb="8">
      <t>ケイサン</t>
    </rPh>
    <rPh sb="8" eb="9">
      <t>ヒョウ</t>
    </rPh>
    <phoneticPr fontId="10"/>
  </si>
  <si>
    <t>技能士等配置一覧表　[整理番号10]</t>
    <rPh sb="6" eb="8">
      <t>イチラン</t>
    </rPh>
    <rPh sb="8" eb="9">
      <t>ヒョウ</t>
    </rPh>
    <phoneticPr fontId="10"/>
  </si>
  <si>
    <t>CPDSまたはCPDの学習単位に係る申告書　[整理番号11]</t>
    <rPh sb="11" eb="13">
      <t>ガクシュウ</t>
    </rPh>
    <rPh sb="13" eb="15">
      <t>タンイ</t>
    </rPh>
    <rPh sb="16" eb="17">
      <t>カカ</t>
    </rPh>
    <rPh sb="18" eb="21">
      <t>シンコクショ</t>
    </rPh>
    <phoneticPr fontId="10"/>
  </si>
  <si>
    <t>入札参加資格審査申請に係る申告書　[整理番号13]</t>
    <rPh sb="0" eb="2">
      <t>ニュウサツ</t>
    </rPh>
    <phoneticPr fontId="10"/>
  </si>
  <si>
    <t>障害者雇用状況一覧表　[整理番号14]</t>
    <phoneticPr fontId="10"/>
  </si>
  <si>
    <r>
      <t>③×2.5%</t>
    </r>
    <r>
      <rPr>
        <sz val="14"/>
        <color theme="1"/>
        <rFont val="游ゴシック Medium"/>
        <family val="3"/>
        <charset val="128"/>
      </rPr>
      <t xml:space="preserve"> ※端数切捨て</t>
    </r>
    <phoneticPr fontId="1"/>
  </si>
  <si>
    <t>「障害者雇用状況一覧表（整理番号14）」から転記</t>
    <rPh sb="1" eb="4">
      <t>ショウガイシャ</t>
    </rPh>
    <rPh sb="4" eb="6">
      <t>コヨウ</t>
    </rPh>
    <rPh sb="6" eb="8">
      <t>ジョウキョウ</t>
    </rPh>
    <rPh sb="8" eb="10">
      <t>イチラン</t>
    </rPh>
    <rPh sb="10" eb="11">
      <t>ヒョウ</t>
    </rPh>
    <rPh sb="12" eb="16">
      <t>セイリバンゴウ</t>
    </rPh>
    <rPh sb="22" eb="24">
      <t>テンキ</t>
    </rPh>
    <phoneticPr fontId="1"/>
  </si>
  <si>
    <t>女性の活躍推進・子育て応援・出会い結婚応援</t>
    <rPh sb="0" eb="2">
      <t>ジョセイ</t>
    </rPh>
    <rPh sb="3" eb="5">
      <t>カツヤク</t>
    </rPh>
    <rPh sb="5" eb="7">
      <t>スイシン</t>
    </rPh>
    <rPh sb="8" eb="10">
      <t>コソダ</t>
    </rPh>
    <rPh sb="11" eb="13">
      <t>オウエン</t>
    </rPh>
    <rPh sb="14" eb="16">
      <t>デア</t>
    </rPh>
    <rPh sb="17" eb="21">
      <t>ケッコンオウエン</t>
    </rPh>
    <phoneticPr fontId="1"/>
  </si>
  <si>
    <r>
      <t>　直前審査及び直前審査の直前に受けた経営事項審査において
　「プラチナえるぼし認定、えるぼし（第１～３段階）認定」の加点を</t>
    </r>
    <r>
      <rPr>
        <u val="double"/>
        <sz val="20"/>
        <color rgb="FFFF0000"/>
        <rFont val="游ゴシック Medium"/>
        <family val="3"/>
        <charset val="128"/>
      </rPr>
      <t>受けていない。</t>
    </r>
    <phoneticPr fontId="1"/>
  </si>
  <si>
    <r>
      <t>　直前審査及び直前審査の直前に受けた経営事項審査において
　「プラチナくるみん認定、くるみん認定、トライくるみん認定」の加点を</t>
    </r>
    <r>
      <rPr>
        <u val="double"/>
        <sz val="20"/>
        <color rgb="FFFF0000"/>
        <rFont val="游ゴシック Medium"/>
        <family val="3"/>
        <charset val="128"/>
      </rPr>
      <t>受けていない。</t>
    </r>
    <phoneticPr fontId="1"/>
  </si>
  <si>
    <t xml:space="preserve"> ③ 出会い結婚応援企業として登録し、研修を受講した。</t>
    <rPh sb="3" eb="5">
      <t>デア</t>
    </rPh>
    <rPh sb="6" eb="8">
      <t>ケッコン</t>
    </rPh>
    <rPh sb="8" eb="10">
      <t>オウエン</t>
    </rPh>
    <rPh sb="10" eb="12">
      <t>キギョウ</t>
    </rPh>
    <rPh sb="15" eb="17">
      <t>トウロク</t>
    </rPh>
    <rPh sb="19" eb="21">
      <t>ケンシュウ</t>
    </rPh>
    <rPh sb="22" eb="24">
      <t>ジュコウ</t>
    </rPh>
    <phoneticPr fontId="1"/>
  </si>
  <si>
    <t>○女性の活躍推進・子育て応援・出会い結婚応援について
　※直前審査及び直前審査の直前に受けた経営事項審査において、「プラチナえるぼし認定、えるぼし（第１～３段階）認定」や
　　「プラチナくるみん認定、くるみん認定、トライくるみん認定」の加点を受けている場合は、本申告書の① , ②で申告しても加点は受けられません。
　※申告する場合は、① , ②に「✓」を記入したうえで、灰色枠内の「経営事項審査で加点を受けていない」に「✓」を記入してください。
　※申告内容については、各担当課からの事業所リストをもとに審査します。</t>
    <rPh sb="160" eb="162">
      <t>シンコク</t>
    </rPh>
    <rPh sb="164" eb="166">
      <t>バアイ</t>
    </rPh>
    <rPh sb="178" eb="180">
      <t>キニュウ</t>
    </rPh>
    <rPh sb="186" eb="188">
      <t>ハイイロ</t>
    </rPh>
    <rPh sb="188" eb="190">
      <t>ワクナイ</t>
    </rPh>
    <rPh sb="192" eb="198">
      <t>ケイエイジコウシンサ</t>
    </rPh>
    <rPh sb="199" eb="201">
      <t>カテン</t>
    </rPh>
    <rPh sb="202" eb="203">
      <t>ウ</t>
    </rPh>
    <rPh sb="214" eb="216">
      <t>キニュウ</t>
    </rPh>
    <rPh sb="226" eb="228">
      <t>シンコク</t>
    </rPh>
    <rPh sb="228" eb="230">
      <t>ナイヨウ</t>
    </rPh>
    <rPh sb="236" eb="240">
      <t>カクタントウカ</t>
    </rPh>
    <rPh sb="243" eb="246">
      <t>ジギョウショ</t>
    </rPh>
    <rPh sb="253" eb="255">
      <t>シンサ</t>
    </rPh>
    <phoneticPr fontId="1"/>
  </si>
  <si>
    <t>10h～20h</t>
    <phoneticPr fontId="1"/>
  </si>
  <si>
    <t>-</t>
    <phoneticPr fontId="1"/>
  </si>
  <si>
    <t xml:space="preserve"> 身体・知的障害者（重度）</t>
    <rPh sb="1" eb="3">
      <t>シンタイ</t>
    </rPh>
    <rPh sb="4" eb="6">
      <t>チテキ</t>
    </rPh>
    <rPh sb="6" eb="9">
      <t>ショウガイシャ</t>
    </rPh>
    <rPh sb="10" eb="12">
      <t>ジュウド</t>
    </rPh>
    <phoneticPr fontId="1"/>
  </si>
  <si>
    <t xml:space="preserve"> 身体・知的障害者</t>
    <rPh sb="1" eb="3">
      <t>シンタイ</t>
    </rPh>
    <rPh sb="4" eb="6">
      <t>チテキ</t>
    </rPh>
    <rPh sb="6" eb="9">
      <t>ショウガイシャ</t>
    </rPh>
    <phoneticPr fontId="1"/>
  </si>
  <si>
    <t xml:space="preserve"> 精神障害者</t>
    <rPh sb="1" eb="3">
      <t>セイシン</t>
    </rPh>
    <rPh sb="3" eb="6">
      <t>ショウガイシャ</t>
    </rPh>
    <phoneticPr fontId="1"/>
  </si>
  <si>
    <r>
      <t>1人</t>
    </r>
    <r>
      <rPr>
        <sz val="14"/>
        <color rgb="FFFF0000"/>
        <rFont val="游ゴシック Medium"/>
        <family val="3"/>
        <charset val="128"/>
      </rPr>
      <t xml:space="preserve"> [注]</t>
    </r>
    <rPh sb="1" eb="2">
      <t>ニン</t>
    </rPh>
    <phoneticPr fontId="1"/>
  </si>
  <si>
    <t>身体・知的障害者（重度）</t>
  </si>
  <si>
    <t>20h~30h</t>
  </si>
  <si>
    <t>・「身体・知的障害者（重度）」…以下のいずれかに該当する者</t>
    <rPh sb="2" eb="4">
      <t>シンタイ</t>
    </rPh>
    <rPh sb="5" eb="7">
      <t>チテキ</t>
    </rPh>
    <rPh sb="7" eb="10">
      <t>ショウガイシャ</t>
    </rPh>
    <rPh sb="11" eb="13">
      <t>ジュウド</t>
    </rPh>
    <rPh sb="16" eb="18">
      <t>イカ</t>
    </rPh>
    <rPh sb="24" eb="26">
      <t>ガイトウ</t>
    </rPh>
    <rPh sb="28" eb="29">
      <t>モノ</t>
    </rPh>
    <phoneticPr fontId="1"/>
  </si>
  <si>
    <t>30h以上</t>
  </si>
  <si>
    <t>→「入札参加資格審査申請に係る申告書（整理番号13）」⑥に転記</t>
    <rPh sb="19" eb="23">
      <t>セイリバンゴウ</t>
    </rPh>
    <rPh sb="29" eb="31">
      <t>テンキ</t>
    </rPh>
    <phoneticPr fontId="1"/>
  </si>
  <si>
    <t xml:space="preserve">
　[注] 当面の間の措置として、
　　　精神障害者である短時間労働者は、
　　　雇入れの日からの期間等にかかわらず、
　　　１人をもって１人とみなす。
　　　（R5.4以降）</t>
    <rPh sb="8" eb="10">
      <t>トウメン</t>
    </rPh>
    <rPh sb="11" eb="12">
      <t>アイダ</t>
    </rPh>
    <rPh sb="13" eb="15">
      <t>ソチ</t>
    </rPh>
    <rPh sb="85" eb="87">
      <t>イコウ</t>
    </rPh>
    <phoneticPr fontId="1"/>
  </si>
  <si>
    <t>（CPD）研修履歴証明書の写し</t>
    <rPh sb="5" eb="7">
      <t>ケンシュウ</t>
    </rPh>
    <rPh sb="7" eb="9">
      <t>リレキ</t>
    </rPh>
    <rPh sb="9" eb="12">
      <t>ショウメイショ</t>
    </rPh>
    <rPh sb="13" eb="14">
      <t>ウツ</t>
    </rPh>
    <phoneticPr fontId="10"/>
  </si>
  <si>
    <t>様式1</t>
    <rPh sb="0" eb="2">
      <t>ヨウシキ</t>
    </rPh>
    <phoneticPr fontId="1"/>
  </si>
  <si>
    <t>○障害者雇用について
　※①、②、④、⑥は全業者必ず記載して下さい。
　※①は、所定労働時間が週20時間を超えるものの合計を記載する。短時間労働者（１週間の所定労働時間が20時間以上30時間未満の労働者）
　　を含みますが、週20～30時間の短時間労働者は1人当たり0.5人カウント。（精神障害者については算定特例あり）
　※②業種により除外率が異なるため、雇用義務がある場合は障害者雇用状況報告書に記載の業種に合った除外率を設定。
　※④について、②の労働者数が40.0人以上の場合提出義務あり。
　※⑥について、重度身体障害者または重度知的障害者の場合は1人当たり2人としてカウント。
　　短時間労働者は1人当たり0.5人カウント。（精神障害者については算定特例あり）
　　重度身体障害者または重度知的障害者で短時間労働者の場合は1人カウント（2×0.5=1）。
　　例）重度身体障害者3人（うち短時間労働者1人） →　雇用障害者数5人</t>
    <rPh sb="164" eb="166">
      <t>ギョウシュ</t>
    </rPh>
    <rPh sb="169" eb="172">
      <t>ジョガイリツ</t>
    </rPh>
    <rPh sb="173" eb="174">
      <t>コト</t>
    </rPh>
    <rPh sb="179" eb="183">
      <t>コヨウギム</t>
    </rPh>
    <rPh sb="186" eb="188">
      <t>バアイ</t>
    </rPh>
    <rPh sb="189" eb="192">
      <t>ショウガイシャ</t>
    </rPh>
    <rPh sb="192" eb="196">
      <t>コヨウジョウキョウ</t>
    </rPh>
    <rPh sb="196" eb="199">
      <t>ホウコクショ</t>
    </rPh>
    <rPh sb="200" eb="202">
      <t>キサイ</t>
    </rPh>
    <rPh sb="203" eb="205">
      <t>ギョウシュ</t>
    </rPh>
    <rPh sb="206" eb="207">
      <t>ア</t>
    </rPh>
    <rPh sb="209" eb="212">
      <t>ジョガイリツ</t>
    </rPh>
    <rPh sb="213" eb="215">
      <t>セッテイ</t>
    </rPh>
    <rPh sb="240" eb="242">
      <t>バアイ</t>
    </rPh>
    <rPh sb="242" eb="244">
      <t>テイシュツ</t>
    </rPh>
    <rPh sb="357" eb="360">
      <t>タンジカン</t>
    </rPh>
    <rPh sb="360" eb="363">
      <t>ロウドウシャ</t>
    </rPh>
    <rPh sb="364" eb="366">
      <t>バアイ</t>
    </rPh>
    <rPh sb="368" eb="369">
      <t>ニン</t>
    </rPh>
    <phoneticPr fontId="1"/>
  </si>
  <si>
    <t>入札参加資格の決定を行う日（以下「格付日」という。）の属する年の直前、原則4年間に施工した工事
（建築一式は請負金額が500万円以上、その他は250万円以上の工事（維持工事等、工事成績がないものを除く））
なお、対象業種は土木一式工事、建築一式工事、電気工事、管工事、舗装工事、造園工事の6業種とする。</t>
    <phoneticPr fontId="1"/>
  </si>
  <si>
    <t>整理番号13</t>
    <rPh sb="0" eb="4">
      <t>セイリバンゴウ</t>
    </rPh>
    <phoneticPr fontId="1"/>
  </si>
  <si>
    <t>ver11.27</t>
    <phoneticPr fontId="1"/>
  </si>
  <si>
    <t>　個人事業主の場合 
　【どちらか必須】</t>
    <rPh sb="1" eb="3">
      <t>コジン</t>
    </rPh>
    <rPh sb="3" eb="6">
      <t>ジギョウヌシ</t>
    </rPh>
    <rPh sb="7" eb="9">
      <t>バアイ</t>
    </rPh>
    <rPh sb="17" eb="19">
      <t>ヒッス</t>
    </rPh>
    <phoneticPr fontId="1"/>
  </si>
  <si>
    <t>　【いずれか必須】</t>
    <phoneticPr fontId="1"/>
  </si>
  <si>
    <t>総合評定値通知書の写し（R5.9.1～R6.8.31）</t>
    <rPh sb="0" eb="2">
      <t>ソウゴウ</t>
    </rPh>
    <rPh sb="2" eb="5">
      <t>ヒョウテイチ</t>
    </rPh>
    <rPh sb="5" eb="8">
      <t>ツウチショ</t>
    </rPh>
    <phoneticPr fontId="10"/>
  </si>
  <si>
    <t>総合評定値通知書の写し（R6.9.1～R7.8.31）　★</t>
    <rPh sb="0" eb="2">
      <t>ソウゴウ</t>
    </rPh>
    <rPh sb="2" eb="5">
      <t>ヒョウテイチ</t>
    </rPh>
    <rPh sb="5" eb="8">
      <t>ツウチショ</t>
    </rPh>
    <phoneticPr fontId="10"/>
  </si>
  <si>
    <t>障害者雇用状況報告書写し　※令和7年6月1日現在</t>
    <rPh sb="0" eb="3">
      <t>ショウガイシャ</t>
    </rPh>
    <rPh sb="3" eb="5">
      <t>コヨウ</t>
    </rPh>
    <rPh sb="5" eb="7">
      <t>ジョウキョウ</t>
    </rPh>
    <rPh sb="7" eb="10">
      <t>ホウコクショ</t>
    </rPh>
    <rPh sb="10" eb="11">
      <t>ウツ</t>
    </rPh>
    <rPh sb="14" eb="16">
      <t>レイワ</t>
    </rPh>
    <phoneticPr fontId="10"/>
  </si>
  <si>
    <t>令和６年度入札参加資格決定通知書の写し</t>
    <phoneticPr fontId="1"/>
  </si>
  <si>
    <t>令和７・８年度入札参加資格決定通知書の写し</t>
    <rPh sb="0" eb="2">
      <t>レイワ</t>
    </rPh>
    <rPh sb="5" eb="7">
      <t>ネンド</t>
    </rPh>
    <rPh sb="7" eb="9">
      <t>ニュウサツ</t>
    </rPh>
    <rPh sb="9" eb="11">
      <t>サンカ</t>
    </rPh>
    <rPh sb="11" eb="13">
      <t>シカク</t>
    </rPh>
    <rPh sb="13" eb="15">
      <t>ケッテイ</t>
    </rPh>
    <rPh sb="15" eb="18">
      <t>ツウチショ</t>
    </rPh>
    <rPh sb="19" eb="20">
      <t>ウツ</t>
    </rPh>
    <phoneticPr fontId="10"/>
  </si>
  <si>
    <r>
      <t>佐賀県税に未納がないことの証明書（3か月以内のもの）</t>
    </r>
    <r>
      <rPr>
        <u/>
        <sz val="14"/>
        <color rgb="FFFF0000"/>
        <rFont val="游ゴシック Medium"/>
        <family val="3"/>
        <charset val="128"/>
      </rPr>
      <t>（原本）</t>
    </r>
    <phoneticPr fontId="1"/>
  </si>
  <si>
    <t>県税納付状況確認同意書</t>
    <phoneticPr fontId="1"/>
  </si>
  <si>
    <r>
      <t>　令和８年度において、佐賀県が発注する建設工事の競争入札に参加する資格の審査を申請します。
　この申請書及び添付書類の記載事項については事実と相違ないことを誓約します。</t>
    </r>
    <r>
      <rPr>
        <u/>
        <sz val="16"/>
        <rFont val="游明朝 Demibold"/>
        <family val="1"/>
        <charset val="128"/>
      </rPr>
      <t>なお、申請書及び添付書類に虚偽その他の不正の記載があったときには、佐賀県建設工事等入札参加資格の審査等に関する規則第6条の規定により、入札参加資格の決定を行われず、または既に行った決定を取り消されても、異論はありません。</t>
    </r>
    <r>
      <rPr>
        <sz val="16"/>
        <rFont val="游明朝 Demibold"/>
        <family val="1"/>
        <charset val="128"/>
      </rPr>
      <t xml:space="preserve">
　また、公正で透明な競争を実現するため、事業活動において法令に違反する談合等の行為と決別し、すべての役員及び社員がコンプライアンスを徹底することを宣言します。</t>
    </r>
    <rPh sb="1" eb="3">
      <t>レイワ</t>
    </rPh>
    <phoneticPr fontId="1"/>
  </si>
  <si>
    <t>（令和８年度）</t>
    <phoneticPr fontId="1"/>
  </si>
  <si>
    <t>また、令和8年4月1日から令和9年3月31日において、健康保険、厚生年金保険及び雇用保険に関して、それぞれ法令で強制適用となる者について加入することを誓約します。</t>
    <phoneticPr fontId="1"/>
  </si>
  <si>
    <t>当社は、令和6年9月1日から令和7年8月31日までの間に審査基準日がある総合評定値通知書において、</t>
    <phoneticPr fontId="1"/>
  </si>
  <si>
    <t>※県、県教育委員会又は県警察本部が発注した工事であって、令和3年9月1日から令和7年8月31日までの間に　
　完成検査日があるもの。</t>
    <rPh sb="28" eb="30">
      <t>レイワ</t>
    </rPh>
    <rPh sb="31" eb="32">
      <t>ネン</t>
    </rPh>
    <phoneticPr fontId="1"/>
  </si>
  <si>
    <t>令和８年度の佐賀県建設工事入札参加資格の工事施工成績について、下記のとおり申告します。</t>
    <rPh sb="31" eb="33">
      <t>カキ</t>
    </rPh>
    <phoneticPr fontId="1"/>
  </si>
  <si>
    <t>令和3年9月1日～令和7年8月31日</t>
    <rPh sb="0" eb="2">
      <t>レイワ</t>
    </rPh>
    <rPh sb="3" eb="4">
      <t>ネン</t>
    </rPh>
    <phoneticPr fontId="1"/>
  </si>
  <si>
    <t>令和2年9月1日　～　令和7年8月31日</t>
    <rPh sb="0" eb="2">
      <t>レイワ</t>
    </rPh>
    <phoneticPr fontId="1"/>
  </si>
  <si>
    <t>令和８年度の佐賀県建設工事入札参加資格のCPDS又はCPDの学習単位について、下記のとおり申告します。</t>
    <phoneticPr fontId="1"/>
  </si>
  <si>
    <t>令和7年6月1日時点</t>
    <phoneticPr fontId="1"/>
  </si>
  <si>
    <t>※期間…令和5年6月2日から令和7年6月1日まで</t>
    <phoneticPr fontId="1"/>
  </si>
  <si>
    <t>※期間…令和5年9月1日から令和7年8月31日まで</t>
    <phoneticPr fontId="1"/>
  </si>
  <si>
    <t xml:space="preserve"> ① 女性の活躍推進佐賀県会議に会員登録し、期間内に以下の(1)(2)いずれかの女性活躍推進宣言を行い、
　  その内容を実施した上で、佐賀県 男女参画・女性の活躍推進課へ取組確認書を提出した。
　(1) 女性の管理職比率・数の向上　　(2) 女性が活躍しやすい社内制度の整備や教育の充実</t>
    <rPh sb="22" eb="25">
      <t>キカンナイ</t>
    </rPh>
    <rPh sb="65" eb="66">
      <t>ウエ</t>
    </rPh>
    <rPh sb="86" eb="91">
      <t>トリクミカクニンショ</t>
    </rPh>
    <rPh sb="92" eb="94">
      <t>テイシュツ</t>
    </rPh>
    <phoneticPr fontId="1"/>
  </si>
  <si>
    <t xml:space="preserve"> ② さが子育て応援宣言事業所として登録し、期間内に宣言内容を実施した上で、佐賀県 こども未来課へ取組確認
　  書を提出した。</t>
    <rPh sb="35" eb="36">
      <t>ウエ</t>
    </rPh>
    <rPh sb="45" eb="48">
      <t>ミライカ</t>
    </rPh>
    <phoneticPr fontId="1"/>
  </si>
  <si>
    <t>○若年者雇用について
　※該当者が複数名いる場合は、代表して1人だけ記載して下さい。
　※令和5年度、令和6年度に佐賀県立産業技術学院を終了した者で、採用時の年齢が32歳未満の者を含む。
　※「卒業した者」とは新規卒業、新規採用の者であり、卒業後に職歴等を有する者を除く。</t>
    <rPh sb="31" eb="32">
      <t>ニン</t>
    </rPh>
    <phoneticPr fontId="1"/>
  </si>
  <si>
    <t>当社は、令和6年9月1日から令和7年8月31日までの間に審査基準日がある総合評定値通知書において、健康保険、厚生年金保険及び雇用保険の「加入の有無」欄は、全て「加入」又は「除外」となっています。</t>
    <phoneticPr fontId="1"/>
  </si>
  <si>
    <t>※技術職員数とは、令和6年9月1日から令和7年8月31日の間に審査基準日がある総合評定値通知書に
　記載されている該当工種の技術職員数の合計を指す。</t>
    <phoneticPr fontId="1"/>
  </si>
  <si>
    <t>令和8年度の佐賀県建設工事入札参加資格の申請において、下記のとおり申告します。</t>
    <rPh sb="0" eb="2">
      <t>レイワ</t>
    </rPh>
    <rPh sb="3" eb="5">
      <t>ネンド</t>
    </rPh>
    <rPh sb="6" eb="9">
      <t>サガケン</t>
    </rPh>
    <rPh sb="9" eb="13">
      <t>ケンセツコウジ</t>
    </rPh>
    <rPh sb="13" eb="19">
      <t>ニュウサツサンカシカク</t>
    </rPh>
    <rPh sb="20" eb="22">
      <t>シンセイ</t>
    </rPh>
    <rPh sb="27" eb="29">
      <t>カキ</t>
    </rPh>
    <rPh sb="33" eb="35">
      <t>シンコク</t>
    </rPh>
    <phoneticPr fontId="1"/>
  </si>
  <si>
    <t>【必須】</t>
    <rPh sb="1" eb="3">
      <t>ヒッス</t>
    </rPh>
    <phoneticPr fontId="1"/>
  </si>
  <si>
    <t>佐賀県建設技術株式会社</t>
    <rPh sb="2" eb="3">
      <t>ケン</t>
    </rPh>
    <rPh sb="3" eb="5">
      <t>ケンセツ</t>
    </rPh>
    <rPh sb="5" eb="7">
      <t>ギジュツ</t>
    </rPh>
    <phoneticPr fontId="1"/>
  </si>
  <si>
    <t>サガケンケンセツギジュツ</t>
    <phoneticPr fontId="1"/>
  </si>
  <si>
    <t>神埼</t>
    <rPh sb="0" eb="2">
      <t>カンザキ</t>
    </rPh>
    <phoneticPr fontId="1"/>
  </si>
  <si>
    <t>城内1-1-59</t>
    <rPh sb="0" eb="2">
      <t>ジョウナイ</t>
    </rPh>
    <phoneticPr fontId="1"/>
  </si>
  <si>
    <t>sagakenkensetsugijutsu@pref.saga.lg.jp</t>
    <phoneticPr fontId="1"/>
  </si>
  <si>
    <t>営業部第一課</t>
    <rPh sb="0" eb="3">
      <t>エイギョウブ</t>
    </rPh>
    <rPh sb="3" eb="4">
      <t>ダイ</t>
    </rPh>
    <rPh sb="4" eb="5">
      <t>イチ</t>
    </rPh>
    <rPh sb="5" eb="6">
      <t>カ</t>
    </rPh>
    <phoneticPr fontId="1"/>
  </si>
  <si>
    <t>佐賀</t>
    <rPh sb="0" eb="2">
      <t>サガ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</si>
</sst>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Red]\(0\)"/>
  </numFmts>
  <fonts count="70">
    <font>
      <sz val="11"/>
      <color theme="1"/>
      <name val="Yu Gothic"/>
      <family val="2"/>
      <scheme val="minor"/>
    </font>
    <font>
      <sz val="6"/>
      <name val="Yu Gothic"/>
      <family val="3"/>
      <charset val="128"/>
      <scheme val="minor"/>
    </font>
    <font>
      <sz val="16"/>
      <color theme="1"/>
      <name val="游ゴシック Medium"/>
      <family val="3"/>
      <charset val="128"/>
    </font>
    <font>
      <sz val="20"/>
      <color theme="1"/>
      <name val="游ゴシック Medium"/>
      <family val="3"/>
      <charset val="128"/>
    </font>
    <font>
      <sz val="22"/>
      <color theme="1"/>
      <name val="游ゴシック Medium"/>
      <family val="3"/>
      <charset val="128"/>
    </font>
    <font>
      <b/>
      <sz val="28"/>
      <color theme="1"/>
      <name val="游ゴシック Medium"/>
      <family val="3"/>
      <charset val="128"/>
    </font>
    <font>
      <b/>
      <sz val="48"/>
      <color theme="1"/>
      <name val="游ゴシック Medium"/>
      <family val="3"/>
      <charset val="128"/>
    </font>
    <font>
      <sz val="48"/>
      <color theme="1"/>
      <name val="游ゴシック Medium"/>
      <family val="3"/>
      <charset val="128"/>
    </font>
    <font>
      <sz val="28"/>
      <color theme="1"/>
      <name val="游ゴシック Medium"/>
      <family val="3"/>
      <charset val="128"/>
    </font>
    <font>
      <sz val="11"/>
      <name val="ＭＳ Ｐゴシック"/>
      <family val="3"/>
      <charset val="128"/>
    </font>
    <font>
      <sz val="6"/>
      <name val="ＭＳ Ｐゴシック"/>
      <family val="3"/>
      <charset val="128"/>
    </font>
    <font>
      <sz val="10"/>
      <name val="ＭＳ Ｐゴシック"/>
      <family val="3"/>
      <charset val="128"/>
    </font>
    <font>
      <sz val="20"/>
      <name val="游ゴシック Medium"/>
      <family val="3"/>
      <charset val="128"/>
    </font>
    <font>
      <sz val="18"/>
      <name val="Yu Gothic UI"/>
      <family val="3"/>
      <charset val="128"/>
    </font>
    <font>
      <sz val="16"/>
      <name val="Yu Gothic UI"/>
      <family val="3"/>
      <charset val="128"/>
    </font>
    <font>
      <sz val="14"/>
      <name val="Yu Gothic UI"/>
      <family val="3"/>
      <charset val="128"/>
    </font>
    <font>
      <b/>
      <sz val="28"/>
      <name val="游ゴシック Medium"/>
      <family val="3"/>
      <charset val="128"/>
    </font>
    <font>
      <sz val="11"/>
      <color theme="1"/>
      <name val="Yu Gothic"/>
      <family val="2"/>
      <scheme val="minor"/>
    </font>
    <font>
      <b/>
      <sz val="24"/>
      <color theme="1"/>
      <name val="游ゴシック Medium"/>
      <family val="3"/>
      <charset val="128"/>
    </font>
    <font>
      <sz val="18"/>
      <color theme="1"/>
      <name val="游ゴシック Medium"/>
      <family val="3"/>
      <charset val="128"/>
    </font>
    <font>
      <b/>
      <sz val="16"/>
      <color theme="1"/>
      <name val="游ゴシック Medium"/>
      <family val="3"/>
      <charset val="128"/>
    </font>
    <font>
      <b/>
      <sz val="26"/>
      <color rgb="FFFF0000"/>
      <name val="Century Gothic"/>
      <family val="2"/>
    </font>
    <font>
      <sz val="12"/>
      <color theme="1"/>
      <name val="游ゴシック Medium"/>
      <family val="3"/>
      <charset val="128"/>
    </font>
    <font>
      <sz val="14"/>
      <color theme="1"/>
      <name val="游ゴシック Medium"/>
      <family val="3"/>
      <charset val="128"/>
    </font>
    <font>
      <sz val="26"/>
      <color theme="1"/>
      <name val="Century Gothic"/>
      <family val="2"/>
    </font>
    <font>
      <sz val="22"/>
      <color theme="1"/>
      <name val="Century Gothic"/>
      <family val="2"/>
    </font>
    <font>
      <b/>
      <sz val="20"/>
      <color theme="1"/>
      <name val="游ゴシック Medium"/>
      <family val="3"/>
      <charset val="128"/>
    </font>
    <font>
      <u/>
      <sz val="20"/>
      <color theme="1"/>
      <name val="游ゴシック Medium"/>
      <family val="3"/>
      <charset val="128"/>
    </font>
    <font>
      <sz val="18"/>
      <color theme="1"/>
      <name val="Yu Gothic UI"/>
      <family val="3"/>
      <charset val="128"/>
    </font>
    <font>
      <b/>
      <sz val="22"/>
      <color theme="1"/>
      <name val="游ゴシック Medium"/>
      <family val="3"/>
      <charset val="128"/>
    </font>
    <font>
      <sz val="14"/>
      <color rgb="FFFF0000"/>
      <name val="游ゴシック Medium"/>
      <family val="3"/>
      <charset val="128"/>
    </font>
    <font>
      <sz val="16"/>
      <color theme="1"/>
      <name val="Yu Gothic UI"/>
      <family val="3"/>
      <charset val="128"/>
    </font>
    <font>
      <sz val="10"/>
      <name val="Yu Gothic UI"/>
      <family val="3"/>
      <charset val="128"/>
    </font>
    <font>
      <b/>
      <sz val="16"/>
      <color theme="0"/>
      <name val="Yu Gothic UI"/>
      <family val="3"/>
      <charset val="128"/>
    </font>
    <font>
      <b/>
      <sz val="20"/>
      <name val="游ゴシック Medium"/>
      <family val="3"/>
      <charset val="128"/>
    </font>
    <font>
      <sz val="16"/>
      <name val="游明朝 Demibold"/>
      <family val="1"/>
      <charset val="128"/>
    </font>
    <font>
      <u/>
      <sz val="16"/>
      <name val="游明朝 Demibold"/>
      <family val="1"/>
      <charset val="128"/>
    </font>
    <font>
      <sz val="24"/>
      <color theme="1"/>
      <name val="游明朝 Demibold"/>
      <family val="1"/>
      <charset val="128"/>
    </font>
    <font>
      <sz val="22"/>
      <color theme="1"/>
      <name val="游明朝 Demibold"/>
      <family val="1"/>
      <charset val="128"/>
    </font>
    <font>
      <sz val="22"/>
      <color theme="1"/>
      <name val="游明朝"/>
      <family val="1"/>
      <charset val="128"/>
    </font>
    <font>
      <b/>
      <u/>
      <sz val="20"/>
      <name val="游ゴシック Medium"/>
      <family val="3"/>
      <charset val="128"/>
    </font>
    <font>
      <b/>
      <u/>
      <sz val="20"/>
      <color rgb="FFFF0000"/>
      <name val="游ゴシック Medium"/>
      <family val="3"/>
      <charset val="128"/>
    </font>
    <font>
      <sz val="16"/>
      <name val="游ゴシック Medium"/>
      <family val="3"/>
      <charset val="128"/>
    </font>
    <font>
      <sz val="14"/>
      <name val="游ゴシック Medium"/>
      <family val="3"/>
      <charset val="128"/>
    </font>
    <font>
      <u/>
      <sz val="14"/>
      <name val="游ゴシック Medium"/>
      <family val="3"/>
      <charset val="128"/>
    </font>
    <font>
      <sz val="18"/>
      <name val="游ゴシック Medium"/>
      <family val="3"/>
      <charset val="128"/>
    </font>
    <font>
      <sz val="10"/>
      <color theme="1"/>
      <name val="Yu Gothic UI"/>
      <family val="3"/>
      <charset val="128"/>
    </font>
    <font>
      <sz val="9"/>
      <color theme="1"/>
      <name val="Yu Gothic UI"/>
      <family val="3"/>
      <charset val="128"/>
    </font>
    <font>
      <sz val="8"/>
      <color theme="1"/>
      <name val="Yu Gothic UI"/>
      <family val="3"/>
      <charset val="128"/>
    </font>
    <font>
      <sz val="2"/>
      <color theme="1"/>
      <name val="Yu Gothic UI"/>
      <family val="3"/>
      <charset val="128"/>
    </font>
    <font>
      <sz val="7"/>
      <color theme="1"/>
      <name val="Yu Gothic UI"/>
      <family val="3"/>
      <charset val="128"/>
    </font>
    <font>
      <b/>
      <sz val="10"/>
      <color theme="0"/>
      <name val="游ゴシック Medium"/>
      <family val="3"/>
      <charset val="128"/>
    </font>
    <font>
      <sz val="11"/>
      <color theme="1"/>
      <name val="Yu Gothic UI"/>
      <family val="3"/>
      <charset val="128"/>
    </font>
    <font>
      <sz val="9"/>
      <color rgb="FFC00000"/>
      <name val="Yu Gothic UI"/>
      <family val="3"/>
      <charset val="128"/>
    </font>
    <font>
      <b/>
      <sz val="10"/>
      <color rgb="FFFF0000"/>
      <name val="Yu Gothic UI"/>
      <family val="3"/>
      <charset val="128"/>
    </font>
    <font>
      <sz val="8"/>
      <name val="Yu Gothic UI"/>
      <family val="3"/>
      <charset val="128"/>
    </font>
    <font>
      <b/>
      <sz val="10"/>
      <color theme="1"/>
      <name val="Yu Gothic UI"/>
      <family val="3"/>
      <charset val="128"/>
    </font>
    <font>
      <b/>
      <sz val="10"/>
      <color rgb="FFC00000"/>
      <name val="Yu Gothic UI"/>
      <family val="3"/>
      <charset val="128"/>
    </font>
    <font>
      <sz val="12"/>
      <name val="Yu Gothic UI"/>
      <family val="3"/>
      <charset val="128"/>
    </font>
    <font>
      <sz val="9"/>
      <color rgb="FFFF0000"/>
      <name val="Yu Gothic UI"/>
      <family val="3"/>
      <charset val="128"/>
    </font>
    <font>
      <b/>
      <sz val="14"/>
      <color rgb="FFC00000"/>
      <name val="游ゴシック Medium"/>
      <family val="3"/>
      <charset val="128"/>
    </font>
    <font>
      <u/>
      <sz val="18"/>
      <color rgb="FFFF0000"/>
      <name val="游ゴシック Medium"/>
      <family val="3"/>
      <charset val="128"/>
    </font>
    <font>
      <sz val="12"/>
      <name val="游ゴシック Medium"/>
      <family val="3"/>
      <charset val="128"/>
    </font>
    <font>
      <u/>
      <sz val="14"/>
      <color rgb="FFFF0000"/>
      <name val="游ゴシック Medium"/>
      <family val="3"/>
      <charset val="128"/>
    </font>
    <font>
      <b/>
      <sz val="11"/>
      <color rgb="FFC00000"/>
      <name val="Yu Gothic UI"/>
      <family val="3"/>
      <charset val="128"/>
    </font>
    <font>
      <b/>
      <sz val="11"/>
      <color rgb="FFFF0000"/>
      <name val="Yu Gothic UI"/>
      <family val="3"/>
      <charset val="128"/>
    </font>
    <font>
      <u val="double"/>
      <sz val="9"/>
      <color rgb="FFC00000"/>
      <name val="Yu Gothic UI"/>
      <family val="3"/>
      <charset val="128"/>
    </font>
    <font>
      <u val="double"/>
      <sz val="20"/>
      <color rgb="FFFF0000"/>
      <name val="游ゴシック Medium"/>
      <family val="3"/>
      <charset val="128"/>
    </font>
    <font>
      <sz val="20"/>
      <color rgb="FFFF0000"/>
      <name val="游ゴシック Medium"/>
      <family val="3"/>
      <charset val="128"/>
    </font>
    <font>
      <u/>
      <sz val="11"/>
      <color theme="10"/>
      <name val="Yu Gothic"/>
      <family val="2"/>
      <scheme val="minor"/>
    </font>
  </fonts>
  <fills count="11">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8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ck">
        <color rgb="FFFF0000"/>
      </left>
      <right/>
      <top style="thick">
        <color rgb="FFFF0000"/>
      </top>
      <bottom style="thin">
        <color indexed="64"/>
      </bottom>
      <diagonal/>
    </border>
    <border>
      <left/>
      <right style="thin">
        <color indexed="64"/>
      </right>
      <top style="thick">
        <color rgb="FFFF0000"/>
      </top>
      <bottom style="thin">
        <color indexed="64"/>
      </bottom>
      <diagonal/>
    </border>
    <border>
      <left style="thick">
        <color rgb="FFFF0000"/>
      </left>
      <right/>
      <top style="thin">
        <color indexed="64"/>
      </top>
      <bottom style="thick">
        <color rgb="FFFF0000"/>
      </bottom>
      <diagonal/>
    </border>
    <border>
      <left/>
      <right style="thin">
        <color indexed="64"/>
      </right>
      <top style="thin">
        <color indexed="64"/>
      </top>
      <bottom style="thick">
        <color rgb="FFFF0000"/>
      </bottom>
      <diagonal/>
    </border>
    <border>
      <left style="thin">
        <color indexed="64"/>
      </left>
      <right/>
      <top style="thick">
        <color rgb="FFFF0000"/>
      </top>
      <bottom/>
      <diagonal/>
    </border>
    <border>
      <left/>
      <right/>
      <top style="thick">
        <color rgb="FFFF0000"/>
      </top>
      <bottom/>
      <diagonal/>
    </border>
    <border>
      <left/>
      <right style="thin">
        <color indexed="64"/>
      </right>
      <top style="thick">
        <color rgb="FFFF0000"/>
      </top>
      <bottom/>
      <diagonal/>
    </border>
    <border>
      <left style="thin">
        <color indexed="64"/>
      </left>
      <right/>
      <top/>
      <bottom style="thick">
        <color rgb="FFFF0000"/>
      </bottom>
      <diagonal/>
    </border>
    <border>
      <left/>
      <right style="thin">
        <color indexed="64"/>
      </right>
      <top/>
      <bottom style="thick">
        <color rgb="FFFF0000"/>
      </bottom>
      <diagonal/>
    </border>
    <border>
      <left style="thin">
        <color indexed="64"/>
      </left>
      <right/>
      <top style="thin">
        <color indexed="64"/>
      </top>
      <bottom style="thick">
        <color rgb="FFFF0000"/>
      </bottom>
      <diagonal/>
    </border>
    <border>
      <left/>
      <right/>
      <top style="thin">
        <color indexed="64"/>
      </top>
      <bottom style="thick">
        <color rgb="FFFF0000"/>
      </bottom>
      <diagonal/>
    </border>
    <border>
      <left/>
      <right style="thick">
        <color rgb="FFFF0000"/>
      </right>
      <top style="thick">
        <color rgb="FFFF0000"/>
      </top>
      <bottom/>
      <diagonal/>
    </border>
    <border>
      <left/>
      <right style="thick">
        <color rgb="FFFF0000"/>
      </right>
      <top/>
      <bottom/>
      <diagonal/>
    </border>
    <border>
      <left/>
      <right style="thick">
        <color rgb="FFFF0000"/>
      </right>
      <top style="thin">
        <color indexed="64"/>
      </top>
      <bottom style="thin">
        <color indexed="64"/>
      </bottom>
      <diagonal/>
    </border>
    <border>
      <left/>
      <right style="thick">
        <color rgb="FFFF0000"/>
      </right>
      <top/>
      <bottom style="thick">
        <color rgb="FFFF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ck">
        <color rgb="FFFF0000"/>
      </left>
      <right style="thin">
        <color indexed="64"/>
      </right>
      <top style="thick">
        <color rgb="FFFF0000"/>
      </top>
      <bottom style="thin">
        <color indexed="64"/>
      </bottom>
      <diagonal/>
    </border>
    <border>
      <left/>
      <right style="thick">
        <color rgb="FFFF0000"/>
      </right>
      <top style="thick">
        <color rgb="FFFF0000"/>
      </top>
      <bottom style="thin">
        <color indexed="64"/>
      </bottom>
      <diagonal/>
    </border>
    <border>
      <left style="thin">
        <color indexed="64"/>
      </left>
      <right/>
      <top style="thick">
        <color rgb="FFFF0000"/>
      </top>
      <bottom style="thin">
        <color indexed="64"/>
      </bottom>
      <diagonal/>
    </border>
    <border>
      <left/>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rgb="FFC00000"/>
      </left>
      <right/>
      <top style="hair">
        <color rgb="FFC00000"/>
      </top>
      <bottom/>
      <diagonal/>
    </border>
    <border>
      <left/>
      <right/>
      <top style="hair">
        <color rgb="FFC00000"/>
      </top>
      <bottom/>
      <diagonal/>
    </border>
    <border>
      <left/>
      <right style="hair">
        <color rgb="FFC00000"/>
      </right>
      <top style="hair">
        <color rgb="FFC00000"/>
      </top>
      <bottom/>
      <diagonal/>
    </border>
    <border>
      <left style="hair">
        <color rgb="FFC00000"/>
      </left>
      <right/>
      <top/>
      <bottom/>
      <diagonal/>
    </border>
    <border>
      <left/>
      <right style="hair">
        <color rgb="FFC00000"/>
      </right>
      <top/>
      <bottom/>
      <diagonal/>
    </border>
    <border>
      <left style="hair">
        <color rgb="FFC00000"/>
      </left>
      <right/>
      <top/>
      <bottom style="hair">
        <color rgb="FFC00000"/>
      </bottom>
      <diagonal/>
    </border>
    <border>
      <left/>
      <right/>
      <top/>
      <bottom style="hair">
        <color rgb="FFC00000"/>
      </bottom>
      <diagonal/>
    </border>
    <border>
      <left/>
      <right style="hair">
        <color rgb="FFC00000"/>
      </right>
      <top/>
      <bottom style="hair">
        <color rgb="FFC00000"/>
      </bottom>
      <diagonal/>
    </border>
  </borders>
  <cellStyleXfs count="5">
    <xf numFmtId="0" fontId="0" fillId="0" borderId="0"/>
    <xf numFmtId="0" fontId="9" fillId="0" borderId="0"/>
    <xf numFmtId="38" fontId="17" fillId="0" borderId="0" applyFont="0" applyFill="0" applyBorder="0" applyAlignment="0" applyProtection="0">
      <alignment vertical="center"/>
    </xf>
    <xf numFmtId="0" fontId="9" fillId="0" borderId="0">
      <alignment vertical="center"/>
    </xf>
    <xf numFmtId="0" fontId="69" fillId="0" borderId="0" applyNumberFormat="0" applyFill="0" applyBorder="0" applyAlignment="0" applyProtection="0"/>
  </cellStyleXfs>
  <cellXfs count="552">
    <xf numFmtId="0" fontId="0" fillId="0" borderId="0" xfId="0"/>
    <xf numFmtId="0" fontId="4"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4" fillId="0" borderId="1" xfId="0" applyFont="1" applyBorder="1" applyAlignment="1">
      <alignment vertical="center"/>
    </xf>
    <xf numFmtId="0" fontId="12" fillId="0" borderId="0" xfId="1" applyFont="1" applyAlignment="1">
      <alignment vertical="center" wrapText="1"/>
    </xf>
    <xf numFmtId="0" fontId="12" fillId="0" borderId="0" xfId="1" applyFont="1" applyAlignment="1">
      <alignment horizontal="center" vertical="center"/>
    </xf>
    <xf numFmtId="0" fontId="12" fillId="0" borderId="0" xfId="1" applyFont="1" applyAlignment="1">
      <alignment horizontal="left" vertical="center"/>
    </xf>
    <xf numFmtId="0" fontId="12" fillId="0" borderId="5" xfId="1" applyFont="1" applyBorder="1" applyAlignment="1">
      <alignment vertical="center"/>
    </xf>
    <xf numFmtId="0" fontId="12" fillId="0" borderId="0" xfId="1" applyFont="1" applyAlignment="1">
      <alignment vertical="center"/>
    </xf>
    <xf numFmtId="0" fontId="12" fillId="0" borderId="7" xfId="1" applyFont="1" applyBorder="1" applyAlignment="1">
      <alignment vertical="center"/>
    </xf>
    <xf numFmtId="0" fontId="12" fillId="0" borderId="0" xfId="1" applyFont="1" applyAlignment="1">
      <alignment horizontal="right" vertical="center"/>
    </xf>
    <xf numFmtId="0" fontId="13" fillId="0" borderId="0" xfId="1" applyFont="1" applyAlignment="1">
      <alignment vertical="center"/>
    </xf>
    <xf numFmtId="0" fontId="3" fillId="0" borderId="0" xfId="0" applyFont="1" applyAlignment="1">
      <alignment vertical="center"/>
    </xf>
    <xf numFmtId="0" fontId="3" fillId="0" borderId="0" xfId="0" applyFont="1" applyAlignment="1">
      <alignment vertical="center" wrapText="1"/>
    </xf>
    <xf numFmtId="0" fontId="4" fillId="0" borderId="3" xfId="0" applyFont="1" applyBorder="1" applyAlignment="1">
      <alignment vertical="center"/>
    </xf>
    <xf numFmtId="0" fontId="4" fillId="0" borderId="0" xfId="0" applyFont="1" applyAlignment="1">
      <alignment horizontal="center" vertical="top" wrapText="1"/>
    </xf>
    <xf numFmtId="0" fontId="4" fillId="0" borderId="0" xfId="0" applyFont="1" applyAlignment="1">
      <alignment vertical="center" wrapText="1"/>
    </xf>
    <xf numFmtId="0" fontId="4" fillId="0" borderId="5" xfId="0" applyFont="1" applyBorder="1" applyAlignment="1">
      <alignment vertical="center"/>
    </xf>
    <xf numFmtId="0" fontId="4" fillId="0" borderId="9" xfId="0" applyFont="1" applyBorder="1" applyAlignment="1">
      <alignment vertical="center"/>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xf>
    <xf numFmtId="0" fontId="4" fillId="0" borderId="11" xfId="0" applyFont="1" applyBorder="1" applyAlignment="1">
      <alignment vertical="center"/>
    </xf>
    <xf numFmtId="0" fontId="4" fillId="0" borderId="7" xfId="0" applyFont="1" applyBorder="1" applyAlignment="1">
      <alignment vertical="center" wrapText="1"/>
    </xf>
    <xf numFmtId="0" fontId="4" fillId="0" borderId="6" xfId="0" applyFont="1" applyBorder="1" applyAlignment="1">
      <alignment vertical="center"/>
    </xf>
    <xf numFmtId="0" fontId="4" fillId="0" borderId="10" xfId="0" applyFont="1" applyBorder="1" applyAlignment="1">
      <alignment vertical="center"/>
    </xf>
    <xf numFmtId="0" fontId="4" fillId="0" borderId="3" xfId="0" applyFont="1" applyBorder="1" applyAlignment="1">
      <alignment vertical="center" wrapText="1"/>
    </xf>
    <xf numFmtId="0" fontId="2" fillId="0" borderId="0" xfId="0" applyFont="1" applyAlignment="1">
      <alignment vertical="top"/>
    </xf>
    <xf numFmtId="0" fontId="2" fillId="0" borderId="0" xfId="0" applyFont="1" applyAlignment="1">
      <alignment vertical="center"/>
    </xf>
    <xf numFmtId="0" fontId="4" fillId="0" borderId="0" xfId="0" applyFont="1" applyAlignment="1">
      <alignment horizontal="centerContinuous" vertical="center"/>
    </xf>
    <xf numFmtId="0" fontId="4" fillId="0" borderId="2" xfId="0" applyFont="1" applyBorder="1" applyAlignment="1">
      <alignment vertical="center"/>
    </xf>
    <xf numFmtId="0" fontId="19" fillId="0" borderId="0" xfId="0" applyFont="1" applyAlignment="1">
      <alignment vertical="center"/>
    </xf>
    <xf numFmtId="0" fontId="4" fillId="3" borderId="2" xfId="0" applyFont="1" applyFill="1" applyBorder="1" applyAlignment="1">
      <alignment horizontal="center" vertical="center"/>
    </xf>
    <xf numFmtId="0" fontId="4" fillId="3" borderId="1" xfId="0" applyFont="1" applyFill="1" applyBorder="1" applyAlignment="1">
      <alignment horizontal="center" vertical="center"/>
    </xf>
    <xf numFmtId="0" fontId="13" fillId="3" borderId="0" xfId="1" applyFont="1" applyFill="1" applyAlignment="1">
      <alignment horizontal="center" vertical="center" wrapText="1"/>
    </xf>
    <xf numFmtId="49" fontId="13" fillId="3" borderId="0" xfId="1" applyNumberFormat="1" applyFont="1" applyFill="1" applyAlignment="1">
      <alignment horizontal="left" vertical="center" wrapText="1" indent="1"/>
    </xf>
    <xf numFmtId="0" fontId="19" fillId="0" borderId="0" xfId="0" applyFont="1" applyAlignment="1">
      <alignment vertical="top"/>
    </xf>
    <xf numFmtId="0" fontId="2" fillId="2" borderId="2" xfId="0" applyFont="1" applyFill="1" applyBorder="1" applyAlignment="1">
      <alignment vertical="center" wrapText="1"/>
    </xf>
    <xf numFmtId="38" fontId="2" fillId="2" borderId="2" xfId="2" applyFont="1" applyFill="1" applyBorder="1" applyAlignment="1">
      <alignment vertical="center" wrapText="1"/>
    </xf>
    <xf numFmtId="176" fontId="2" fillId="2" borderId="2" xfId="0" applyNumberFormat="1" applyFont="1" applyFill="1" applyBorder="1" applyAlignment="1">
      <alignment vertical="center" wrapText="1"/>
    </xf>
    <xf numFmtId="0" fontId="2" fillId="2" borderId="13" xfId="0" applyFont="1" applyFill="1" applyBorder="1" applyAlignment="1">
      <alignment vertical="center" wrapText="1"/>
    </xf>
    <xf numFmtId="0" fontId="22" fillId="0" borderId="0" xfId="0" applyFont="1" applyAlignment="1">
      <alignment vertical="center"/>
    </xf>
    <xf numFmtId="0" fontId="4" fillId="0" borderId="0" xfId="0" applyFont="1" applyAlignment="1">
      <alignment horizontal="right" vertical="top" wrapText="1"/>
    </xf>
    <xf numFmtId="0" fontId="19" fillId="0" borderId="8" xfId="0" applyFont="1" applyBorder="1" applyAlignment="1">
      <alignment horizontal="center" vertical="center"/>
    </xf>
    <xf numFmtId="0" fontId="23" fillId="0" borderId="0" xfId="0" applyFont="1" applyAlignment="1">
      <alignment vertical="center"/>
    </xf>
    <xf numFmtId="0" fontId="3" fillId="0" borderId="30" xfId="0" applyFont="1" applyBorder="1" applyAlignment="1">
      <alignment vertical="center"/>
    </xf>
    <xf numFmtId="0" fontId="4" fillId="0" borderId="2" xfId="0" applyFont="1" applyBorder="1" applyAlignment="1">
      <alignment horizontal="center" vertical="center"/>
    </xf>
    <xf numFmtId="0" fontId="3" fillId="0" borderId="3" xfId="0" applyFont="1" applyBorder="1" applyAlignment="1">
      <alignment vertical="center"/>
    </xf>
    <xf numFmtId="0" fontId="4" fillId="0" borderId="12" xfId="0" applyFont="1" applyBorder="1" applyAlignment="1">
      <alignment vertical="center"/>
    </xf>
    <xf numFmtId="0" fontId="3" fillId="3" borderId="12" xfId="0" applyFont="1" applyFill="1" applyBorder="1" applyAlignment="1">
      <alignment vertical="center"/>
    </xf>
    <xf numFmtId="0" fontId="3" fillId="3" borderId="0" xfId="0" applyFont="1" applyFill="1" applyAlignment="1">
      <alignment vertical="center"/>
    </xf>
    <xf numFmtId="0" fontId="3" fillId="3" borderId="3" xfId="0" applyFont="1" applyFill="1" applyBorder="1" applyAlignment="1">
      <alignment vertical="center"/>
    </xf>
    <xf numFmtId="0" fontId="3" fillId="3" borderId="0" xfId="0" applyFont="1" applyFill="1" applyAlignment="1">
      <alignment horizontal="left" vertical="center" indent="1"/>
    </xf>
    <xf numFmtId="0" fontId="19" fillId="3" borderId="0" xfId="0" applyFont="1" applyFill="1" applyAlignment="1">
      <alignment horizontal="right" vertical="center"/>
    </xf>
    <xf numFmtId="58" fontId="3" fillId="0" borderId="0" xfId="0" applyNumberFormat="1"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12" xfId="0" applyFont="1" applyBorder="1" applyAlignment="1">
      <alignment vertical="center"/>
    </xf>
    <xf numFmtId="0" fontId="3" fillId="3" borderId="5" xfId="0" applyFont="1" applyFill="1" applyBorder="1" applyAlignment="1">
      <alignment vertical="center"/>
    </xf>
    <xf numFmtId="0" fontId="3" fillId="3" borderId="9" xfId="0" applyFont="1" applyFill="1" applyBorder="1" applyAlignment="1">
      <alignment vertical="center"/>
    </xf>
    <xf numFmtId="0" fontId="3" fillId="3" borderId="6" xfId="0" applyFont="1" applyFill="1" applyBorder="1" applyAlignment="1">
      <alignment vertical="center"/>
    </xf>
    <xf numFmtId="0" fontId="3" fillId="3" borderId="10" xfId="0" applyFont="1" applyFill="1" applyBorder="1" applyAlignment="1">
      <alignment vertical="center"/>
    </xf>
    <xf numFmtId="0" fontId="3" fillId="3" borderId="7" xfId="0" applyFont="1" applyFill="1" applyBorder="1" applyAlignment="1">
      <alignment vertical="center"/>
    </xf>
    <xf numFmtId="0" fontId="3" fillId="3" borderId="11" xfId="0" applyFont="1" applyFill="1" applyBorder="1" applyAlignment="1">
      <alignment vertical="center"/>
    </xf>
    <xf numFmtId="0" fontId="3" fillId="0" borderId="6" xfId="0" applyFont="1" applyBorder="1" applyAlignment="1">
      <alignment vertical="center"/>
    </xf>
    <xf numFmtId="0" fontId="3" fillId="0" borderId="9" xfId="0" applyFont="1" applyBorder="1" applyAlignment="1">
      <alignment vertical="center"/>
    </xf>
    <xf numFmtId="0" fontId="3" fillId="0" borderId="0" xfId="0" applyFont="1" applyAlignment="1">
      <alignment horizontal="left"/>
    </xf>
    <xf numFmtId="0" fontId="3" fillId="0" borderId="10" xfId="0" applyFont="1" applyBorder="1" applyAlignment="1">
      <alignment vertical="center"/>
    </xf>
    <xf numFmtId="0" fontId="3" fillId="0" borderId="4" xfId="0" applyFont="1" applyBorder="1" applyAlignment="1">
      <alignment horizontal="center" vertical="center"/>
    </xf>
    <xf numFmtId="0" fontId="3" fillId="0" borderId="7" xfId="0" applyFont="1" applyBorder="1" applyAlignment="1">
      <alignment vertical="center"/>
    </xf>
    <xf numFmtId="0" fontId="3" fillId="0" borderId="11" xfId="0" applyFont="1" applyBorder="1" applyAlignment="1">
      <alignment vertical="center"/>
    </xf>
    <xf numFmtId="0" fontId="3" fillId="0" borderId="10" xfId="0" applyFont="1" applyBorder="1" applyAlignment="1">
      <alignment horizontal="center" vertical="center"/>
    </xf>
    <xf numFmtId="0" fontId="3" fillId="0" borderId="5" xfId="0" applyFont="1" applyBorder="1" applyAlignment="1">
      <alignment vertical="center"/>
    </xf>
    <xf numFmtId="0" fontId="3" fillId="0" borderId="10" xfId="0" applyFont="1" applyBorder="1" applyAlignment="1">
      <alignment vertical="center" wrapText="1"/>
    </xf>
    <xf numFmtId="0" fontId="25" fillId="2" borderId="2" xfId="0" applyFont="1" applyFill="1" applyBorder="1" applyAlignment="1">
      <alignment horizontal="center" vertical="center"/>
    </xf>
    <xf numFmtId="0" fontId="2" fillId="0" borderId="0" xfId="0" applyFont="1" applyAlignment="1">
      <alignment horizontal="left"/>
    </xf>
    <xf numFmtId="0" fontId="19" fillId="0" borderId="0" xfId="0" applyFont="1"/>
    <xf numFmtId="0" fontId="29" fillId="3" borderId="0" xfId="0" applyFont="1" applyFill="1" applyAlignment="1">
      <alignment horizontal="left" vertical="center" indent="1"/>
    </xf>
    <xf numFmtId="58" fontId="4" fillId="2" borderId="2" xfId="0" applyNumberFormat="1" applyFont="1" applyFill="1" applyBorder="1" applyAlignment="1">
      <alignment horizontal="center" vertical="center"/>
    </xf>
    <xf numFmtId="0" fontId="23" fillId="0" borderId="0" xfId="0" applyFont="1" applyAlignment="1">
      <alignment horizontal="center" vertical="center"/>
    </xf>
    <xf numFmtId="0" fontId="19" fillId="0" borderId="0" xfId="0" applyFont="1" applyAlignment="1">
      <alignment horizontal="left" vertical="center" indent="4"/>
    </xf>
    <xf numFmtId="0" fontId="21" fillId="0" borderId="17" xfId="0" applyFont="1" applyBorder="1" applyAlignment="1">
      <alignment horizontal="center" vertical="center"/>
    </xf>
    <xf numFmtId="0" fontId="3" fillId="0" borderId="48" xfId="0" applyFont="1" applyBorder="1" applyAlignment="1">
      <alignment horizontal="left" vertical="center" indent="1"/>
    </xf>
    <xf numFmtId="0" fontId="25" fillId="0" borderId="31" xfId="0" applyFont="1" applyBorder="1" applyAlignment="1">
      <alignment horizontal="center" vertical="center"/>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0" xfId="0" applyFont="1" applyAlignment="1">
      <alignment horizontal="right" vertical="center" wrapText="1"/>
    </xf>
    <xf numFmtId="0" fontId="31" fillId="0" borderId="0" xfId="0" applyFont="1" applyAlignment="1">
      <alignment vertical="center"/>
    </xf>
    <xf numFmtId="0" fontId="14" fillId="0" borderId="0" xfId="1" applyFont="1" applyAlignment="1">
      <alignment vertical="center"/>
    </xf>
    <xf numFmtId="0" fontId="14" fillId="0" borderId="0" xfId="1" applyFont="1" applyAlignment="1">
      <alignment horizontal="center" vertical="center"/>
    </xf>
    <xf numFmtId="0" fontId="14" fillId="0" borderId="0" xfId="1" applyFont="1" applyAlignment="1">
      <alignment vertical="center" wrapText="1"/>
    </xf>
    <xf numFmtId="58" fontId="14" fillId="0" borderId="0" xfId="1" applyNumberFormat="1" applyFont="1" applyAlignment="1">
      <alignment horizontal="left" vertical="center"/>
    </xf>
    <xf numFmtId="58" fontId="14" fillId="0" borderId="0" xfId="1" applyNumberFormat="1" applyFont="1" applyAlignment="1">
      <alignment horizontal="right" vertical="center"/>
    </xf>
    <xf numFmtId="0" fontId="32" fillId="0" borderId="0" xfId="1" applyFont="1" applyAlignment="1">
      <alignment vertical="center"/>
    </xf>
    <xf numFmtId="0" fontId="32" fillId="0" borderId="0" xfId="1" applyFont="1" applyAlignment="1">
      <alignment horizontal="center" vertical="center"/>
    </xf>
    <xf numFmtId="0" fontId="14" fillId="0" borderId="2" xfId="1" applyFont="1" applyBorder="1" applyAlignment="1">
      <alignment horizontal="center" vertical="center"/>
    </xf>
    <xf numFmtId="0" fontId="14" fillId="0" borderId="0" xfId="1" applyFont="1" applyAlignment="1">
      <alignment horizontal="left" vertical="center"/>
    </xf>
    <xf numFmtId="0" fontId="32" fillId="0" borderId="0" xfId="1" applyFont="1" applyAlignment="1">
      <alignment vertical="center" wrapText="1"/>
    </xf>
    <xf numFmtId="0" fontId="32" fillId="0" borderId="3" xfId="1" applyFont="1" applyBorder="1" applyAlignment="1">
      <alignment horizontal="center" vertical="center"/>
    </xf>
    <xf numFmtId="0" fontId="32" fillId="0" borderId="0" xfId="1" applyFont="1" applyAlignment="1">
      <alignment horizontal="left" vertical="center"/>
    </xf>
    <xf numFmtId="0" fontId="32" fillId="0" borderId="0" xfId="1" applyFont="1" applyAlignment="1">
      <alignment horizontal="center" vertical="center" wrapText="1"/>
    </xf>
    <xf numFmtId="0" fontId="14" fillId="0" borderId="0" xfId="1" applyFont="1" applyAlignment="1">
      <alignment horizontal="left" vertical="center" indent="1"/>
    </xf>
    <xf numFmtId="0" fontId="14" fillId="0" borderId="0" xfId="1" applyFont="1"/>
    <xf numFmtId="0" fontId="14" fillId="0" borderId="53" xfId="1" applyFont="1" applyBorder="1" applyAlignment="1">
      <alignment horizontal="right" vertical="center"/>
    </xf>
    <xf numFmtId="0" fontId="14" fillId="0" borderId="53" xfId="1" applyFont="1" applyBorder="1" applyAlignment="1">
      <alignment horizontal="center" vertical="center"/>
    </xf>
    <xf numFmtId="0" fontId="14" fillId="0" borderId="54" xfId="1" applyFont="1" applyBorder="1" applyAlignment="1">
      <alignment horizontal="center" vertical="center"/>
    </xf>
    <xf numFmtId="0" fontId="14" fillId="0" borderId="52" xfId="1" applyFont="1" applyBorder="1" applyAlignment="1">
      <alignment horizontal="center" vertical="center"/>
    </xf>
    <xf numFmtId="0" fontId="14" fillId="0" borderId="55" xfId="1" applyFont="1" applyBorder="1" applyAlignment="1">
      <alignment horizontal="center" vertical="center"/>
    </xf>
    <xf numFmtId="0" fontId="14" fillId="0" borderId="56" xfId="1" applyFont="1" applyBorder="1" applyAlignment="1">
      <alignment horizontal="center" vertical="center"/>
    </xf>
    <xf numFmtId="0" fontId="14" fillId="0" borderId="57" xfId="1" applyFont="1" applyBorder="1" applyAlignment="1">
      <alignment horizontal="center" vertical="center"/>
    </xf>
    <xf numFmtId="0" fontId="14" fillId="0" borderId="58" xfId="1" applyFont="1" applyBorder="1" applyAlignment="1">
      <alignment horizontal="center" vertical="center"/>
    </xf>
    <xf numFmtId="0" fontId="14" fillId="0" borderId="59" xfId="1" applyFont="1" applyBorder="1" applyAlignment="1">
      <alignment horizontal="center" vertical="center"/>
    </xf>
    <xf numFmtId="0" fontId="14" fillId="0" borderId="60" xfId="1" applyFont="1" applyBorder="1" applyAlignment="1">
      <alignment horizontal="center" vertical="center"/>
    </xf>
    <xf numFmtId="0" fontId="14" fillId="0" borderId="62" xfId="1" applyFont="1" applyBorder="1" applyAlignment="1">
      <alignment horizontal="center" vertical="center"/>
    </xf>
    <xf numFmtId="0" fontId="14" fillId="0" borderId="63" xfId="1" applyFont="1" applyBorder="1" applyAlignment="1">
      <alignment horizontal="center" vertical="center"/>
    </xf>
    <xf numFmtId="0" fontId="14" fillId="0" borderId="5" xfId="1" applyFont="1" applyBorder="1"/>
    <xf numFmtId="0" fontId="32" fillId="0" borderId="64" xfId="1" applyFont="1" applyBorder="1" applyAlignment="1">
      <alignment vertical="center"/>
    </xf>
    <xf numFmtId="0" fontId="32" fillId="0" borderId="64" xfId="1" applyFont="1" applyBorder="1" applyAlignment="1">
      <alignment horizontal="center" vertical="center"/>
    </xf>
    <xf numFmtId="0" fontId="14" fillId="0" borderId="12" xfId="1" applyFont="1" applyBorder="1"/>
    <xf numFmtId="0" fontId="12" fillId="0" borderId="3" xfId="1" applyFont="1" applyBorder="1" applyAlignment="1">
      <alignment horizontal="left" vertical="center" indent="1"/>
    </xf>
    <xf numFmtId="0" fontId="12" fillId="0" borderId="4" xfId="1" applyFont="1" applyBorder="1" applyAlignment="1">
      <alignment horizontal="left" vertical="center" indent="1"/>
    </xf>
    <xf numFmtId="0" fontId="43" fillId="0" borderId="0" xfId="1" applyFont="1" applyAlignment="1">
      <alignment vertical="center"/>
    </xf>
    <xf numFmtId="0" fontId="43" fillId="0" borderId="0" xfId="1" applyFont="1" applyAlignment="1">
      <alignment horizontal="center" vertical="center"/>
    </xf>
    <xf numFmtId="0" fontId="43" fillId="0" borderId="3" xfId="1" applyFont="1" applyBorder="1" applyAlignment="1">
      <alignment horizontal="left" vertical="center" indent="1"/>
    </xf>
    <xf numFmtId="0" fontId="43" fillId="0" borderId="0" xfId="1" applyFont="1" applyAlignment="1">
      <alignment horizontal="left" vertical="center" indent="1"/>
    </xf>
    <xf numFmtId="0" fontId="43" fillId="3" borderId="2" xfId="1" applyFont="1" applyFill="1" applyBorder="1" applyAlignment="1">
      <alignment horizontal="center" vertical="center"/>
    </xf>
    <xf numFmtId="0" fontId="43" fillId="0" borderId="35" xfId="1" applyFont="1" applyBorder="1" applyAlignment="1">
      <alignment horizontal="center" vertical="center"/>
    </xf>
    <xf numFmtId="0" fontId="43" fillId="0" borderId="33" xfId="1" applyFont="1" applyBorder="1" applyAlignment="1">
      <alignment horizontal="center" vertical="center"/>
    </xf>
    <xf numFmtId="0" fontId="43" fillId="0" borderId="6" xfId="1" applyFont="1" applyBorder="1" applyAlignment="1">
      <alignment horizontal="left" vertical="center" indent="1"/>
    </xf>
    <xf numFmtId="0" fontId="43" fillId="0" borderId="34" xfId="1" applyFont="1" applyBorder="1" applyAlignment="1">
      <alignment horizontal="center" vertical="center"/>
    </xf>
    <xf numFmtId="0" fontId="43" fillId="0" borderId="35" xfId="1" quotePrefix="1" applyFont="1" applyBorder="1" applyAlignment="1">
      <alignment horizontal="center" vertical="center"/>
    </xf>
    <xf numFmtId="0" fontId="43" fillId="0" borderId="5" xfId="1" applyFont="1" applyBorder="1" applyAlignment="1">
      <alignment horizontal="center" vertical="center"/>
    </xf>
    <xf numFmtId="0" fontId="43" fillId="0" borderId="12" xfId="1" applyFont="1" applyBorder="1" applyAlignment="1">
      <alignment horizontal="center" vertical="center"/>
    </xf>
    <xf numFmtId="0" fontId="43" fillId="0" borderId="9" xfId="1" applyFont="1" applyBorder="1" applyAlignment="1">
      <alignment horizontal="center" vertical="center"/>
    </xf>
    <xf numFmtId="0" fontId="43" fillId="0" borderId="6" xfId="1" applyFont="1" applyBorder="1" applyAlignment="1">
      <alignment horizontal="center" vertical="center"/>
    </xf>
    <xf numFmtId="0" fontId="43" fillId="3" borderId="13" xfId="1" applyFont="1" applyFill="1" applyBorder="1" applyAlignment="1">
      <alignment horizontal="center" vertical="center"/>
    </xf>
    <xf numFmtId="0" fontId="43" fillId="0" borderId="3" xfId="1" applyFont="1" applyBorder="1" applyAlignment="1">
      <alignment horizontal="center" vertical="center"/>
    </xf>
    <xf numFmtId="0" fontId="43" fillId="0" borderId="11" xfId="1" applyFont="1" applyBorder="1" applyAlignment="1">
      <alignment horizontal="center" vertical="center"/>
    </xf>
    <xf numFmtId="0" fontId="43" fillId="0" borderId="10" xfId="1" applyFont="1" applyBorder="1" applyAlignment="1">
      <alignment horizontal="center" vertical="center"/>
    </xf>
    <xf numFmtId="0" fontId="43" fillId="0" borderId="4" xfId="1" applyFont="1" applyBorder="1" applyAlignment="1">
      <alignment horizontal="center" vertical="center"/>
    </xf>
    <xf numFmtId="0" fontId="43" fillId="3" borderId="4" xfId="1" applyFont="1" applyFill="1" applyBorder="1" applyAlignment="1">
      <alignment horizontal="center" vertical="center"/>
    </xf>
    <xf numFmtId="0" fontId="43" fillId="0" borderId="10" xfId="1" applyFont="1" applyBorder="1" applyAlignment="1">
      <alignment horizontal="left" vertical="center" indent="1"/>
    </xf>
    <xf numFmtId="0" fontId="43" fillId="0" borderId="7" xfId="1" applyFont="1" applyBorder="1" applyAlignment="1">
      <alignment horizontal="center" vertical="center"/>
    </xf>
    <xf numFmtId="0" fontId="43" fillId="0" borderId="6" xfId="1" quotePrefix="1" applyFont="1" applyBorder="1" applyAlignment="1">
      <alignment horizontal="center" vertical="center"/>
    </xf>
    <xf numFmtId="0" fontId="43" fillId="0" borderId="0" xfId="1" quotePrefix="1" applyFont="1" applyAlignment="1">
      <alignment horizontal="center" vertical="center"/>
    </xf>
    <xf numFmtId="0" fontId="43" fillId="0" borderId="4" xfId="1" applyFont="1" applyBorder="1" applyAlignment="1">
      <alignment horizontal="center" vertical="top"/>
    </xf>
    <xf numFmtId="0" fontId="43" fillId="0" borderId="68" xfId="1" applyFont="1" applyBorder="1" applyAlignment="1">
      <alignment horizontal="left" vertical="center" indent="1"/>
    </xf>
    <xf numFmtId="0" fontId="43" fillId="0" borderId="70" xfId="1" applyFont="1" applyBorder="1" applyAlignment="1">
      <alignment horizontal="left" vertical="center" indent="1"/>
    </xf>
    <xf numFmtId="0" fontId="46" fillId="0" borderId="0" xfId="0" applyFont="1" applyAlignment="1">
      <alignment vertical="center"/>
    </xf>
    <xf numFmtId="0" fontId="46" fillId="0" borderId="0" xfId="0" applyFont="1" applyAlignment="1">
      <alignment horizontal="right" vertical="center"/>
    </xf>
    <xf numFmtId="0" fontId="48" fillId="0" borderId="0" xfId="0" applyFont="1" applyAlignment="1">
      <alignment vertical="center"/>
    </xf>
    <xf numFmtId="0" fontId="49" fillId="0" borderId="0" xfId="0" applyFont="1" applyAlignment="1">
      <alignment vertical="center"/>
    </xf>
    <xf numFmtId="0" fontId="50" fillId="0" borderId="0" xfId="0" applyFont="1" applyAlignment="1">
      <alignment vertical="center"/>
    </xf>
    <xf numFmtId="0" fontId="50" fillId="0" borderId="0" xfId="0" applyFont="1" applyAlignment="1">
      <alignment horizontal="center" vertical="center"/>
    </xf>
    <xf numFmtId="0" fontId="47" fillId="0" borderId="0" xfId="0" applyFont="1" applyAlignment="1">
      <alignment horizontal="right" vertical="center"/>
    </xf>
    <xf numFmtId="0" fontId="52" fillId="0" borderId="0" xfId="0" applyFont="1" applyAlignment="1">
      <alignment vertical="center"/>
    </xf>
    <xf numFmtId="0" fontId="52" fillId="4" borderId="74" xfId="0" applyFont="1" applyFill="1" applyBorder="1" applyAlignment="1">
      <alignment horizontal="center" vertical="center"/>
    </xf>
    <xf numFmtId="0" fontId="52" fillId="0" borderId="2" xfId="0" applyFont="1" applyBorder="1" applyAlignment="1">
      <alignment vertical="center"/>
    </xf>
    <xf numFmtId="0" fontId="52" fillId="0" borderId="74" xfId="0" applyFont="1" applyBorder="1" applyAlignment="1">
      <alignment vertical="center"/>
    </xf>
    <xf numFmtId="0" fontId="52" fillId="0" borderId="74" xfId="0" quotePrefix="1" applyFont="1" applyBorder="1" applyAlignment="1">
      <alignment vertical="center"/>
    </xf>
    <xf numFmtId="49" fontId="52" fillId="0" borderId="74" xfId="0" applyNumberFormat="1" applyFont="1" applyBorder="1" applyAlignment="1">
      <alignment horizontal="center" vertical="center"/>
    </xf>
    <xf numFmtId="0" fontId="4" fillId="0" borderId="0" xfId="0" applyFont="1" applyAlignment="1">
      <alignment vertical="top"/>
    </xf>
    <xf numFmtId="0" fontId="4" fillId="0" borderId="0" xfId="0" applyFont="1" applyAlignment="1">
      <alignment horizontal="left" vertical="top" indent="2"/>
    </xf>
    <xf numFmtId="0" fontId="25" fillId="0" borderId="13" xfId="0" applyFont="1" applyBorder="1" applyAlignment="1">
      <alignment horizontal="center" vertical="center"/>
    </xf>
    <xf numFmtId="0" fontId="19" fillId="0" borderId="2" xfId="0" applyFont="1" applyBorder="1" applyAlignment="1">
      <alignment vertical="center" wrapText="1"/>
    </xf>
    <xf numFmtId="0" fontId="21" fillId="0" borderId="16" xfId="0" applyFont="1" applyBorder="1" applyAlignment="1">
      <alignment horizontal="center" vertical="center"/>
    </xf>
    <xf numFmtId="0" fontId="12" fillId="0" borderId="73" xfId="1" applyFont="1" applyBorder="1" applyAlignment="1">
      <alignment vertical="center"/>
    </xf>
    <xf numFmtId="0" fontId="24" fillId="2" borderId="13" xfId="0" applyFont="1" applyFill="1" applyBorder="1" applyAlignment="1">
      <alignment vertical="center"/>
    </xf>
    <xf numFmtId="2" fontId="2" fillId="0" borderId="2" xfId="0" applyNumberFormat="1" applyFont="1" applyBorder="1" applyAlignment="1">
      <alignment vertical="center" wrapText="1"/>
    </xf>
    <xf numFmtId="0" fontId="2" fillId="0" borderId="2" xfId="0" applyFont="1" applyBorder="1" applyAlignment="1">
      <alignment vertical="center" wrapText="1"/>
    </xf>
    <xf numFmtId="0" fontId="3" fillId="2" borderId="2" xfId="0" applyFont="1" applyFill="1" applyBorder="1" applyAlignment="1">
      <alignment horizontal="left" vertical="center" indent="1"/>
    </xf>
    <xf numFmtId="0" fontId="19" fillId="2" borderId="37" xfId="0" applyFont="1" applyFill="1" applyBorder="1" applyAlignment="1">
      <alignment horizontal="center" vertical="center"/>
    </xf>
    <xf numFmtId="0" fontId="19" fillId="2" borderId="38" xfId="0" applyFont="1" applyFill="1" applyBorder="1" applyAlignment="1">
      <alignment horizontal="center" vertical="center"/>
    </xf>
    <xf numFmtId="0" fontId="25" fillId="0" borderId="22" xfId="0" applyFont="1" applyBorder="1" applyAlignment="1">
      <alignment horizontal="center" vertical="center"/>
    </xf>
    <xf numFmtId="0" fontId="23" fillId="0" borderId="24" xfId="0" applyFont="1" applyBorder="1" applyAlignment="1">
      <alignment horizontal="right"/>
    </xf>
    <xf numFmtId="0" fontId="23" fillId="0" borderId="29" xfId="0" applyFont="1" applyBorder="1" applyAlignment="1">
      <alignment horizontal="right"/>
    </xf>
    <xf numFmtId="0" fontId="25" fillId="0" borderId="5" xfId="0" applyFont="1" applyBorder="1" applyAlignment="1">
      <alignment horizontal="center" vertical="center"/>
    </xf>
    <xf numFmtId="0" fontId="23" fillId="0" borderId="8" xfId="0" applyFont="1" applyBorder="1" applyAlignment="1">
      <alignment horizontal="right"/>
    </xf>
    <xf numFmtId="0" fontId="23" fillId="0" borderId="31" xfId="0" applyFont="1" applyBorder="1" applyAlignment="1">
      <alignment horizontal="right"/>
    </xf>
    <xf numFmtId="0" fontId="21" fillId="0" borderId="27" xfId="0" applyFont="1" applyBorder="1" applyAlignment="1">
      <alignment horizontal="center" vertical="center"/>
    </xf>
    <xf numFmtId="0" fontId="23" fillId="0" borderId="26" xfId="0" applyFont="1" applyBorder="1" applyAlignment="1">
      <alignment horizontal="right"/>
    </xf>
    <xf numFmtId="0" fontId="21" fillId="0" borderId="25" xfId="0" applyFont="1" applyBorder="1" applyAlignment="1">
      <alignment horizontal="center" vertical="center"/>
    </xf>
    <xf numFmtId="0" fontId="23" fillId="0" borderId="32" xfId="0" applyFont="1" applyBorder="1" applyAlignment="1">
      <alignment horizontal="right"/>
    </xf>
    <xf numFmtId="0" fontId="25" fillId="0" borderId="2" xfId="0" applyFont="1" applyBorder="1" applyAlignment="1">
      <alignment horizontal="center" vertical="center"/>
    </xf>
    <xf numFmtId="0" fontId="46" fillId="0" borderId="3" xfId="0" applyFont="1" applyBorder="1" applyAlignment="1">
      <alignment vertical="center"/>
    </xf>
    <xf numFmtId="0" fontId="50" fillId="0" borderId="3" xfId="0" applyFont="1" applyBorder="1" applyAlignment="1">
      <alignment vertical="center"/>
    </xf>
    <xf numFmtId="0" fontId="48" fillId="0" borderId="0" xfId="0" applyFont="1" applyAlignment="1">
      <alignment vertical="top" wrapText="1"/>
    </xf>
    <xf numFmtId="49" fontId="46" fillId="0" borderId="0" xfId="0" applyNumberFormat="1" applyFont="1" applyAlignment="1">
      <alignment vertical="center"/>
    </xf>
    <xf numFmtId="0" fontId="46" fillId="0" borderId="0" xfId="0" applyFont="1" applyAlignment="1">
      <alignment horizontal="center" vertical="center"/>
    </xf>
    <xf numFmtId="0" fontId="55" fillId="0" borderId="0" xfId="0" applyFont="1" applyAlignment="1">
      <alignment horizontal="left" vertical="center"/>
    </xf>
    <xf numFmtId="0" fontId="14" fillId="0" borderId="13" xfId="1" applyFont="1" applyBorder="1" applyAlignment="1">
      <alignment horizontal="center" vertical="center"/>
    </xf>
    <xf numFmtId="0" fontId="14" fillId="0" borderId="8" xfId="1" applyFont="1" applyBorder="1" applyAlignment="1">
      <alignment horizontal="center" vertical="center"/>
    </xf>
    <xf numFmtId="0" fontId="53" fillId="0" borderId="0" xfId="0" applyFont="1"/>
    <xf numFmtId="0" fontId="46" fillId="0" borderId="0" xfId="0" applyFont="1" applyAlignment="1">
      <alignment horizontal="left" vertical="center"/>
    </xf>
    <xf numFmtId="0" fontId="49" fillId="0" borderId="0" xfId="0" applyFont="1" applyAlignment="1">
      <alignment horizontal="left" vertical="center"/>
    </xf>
    <xf numFmtId="0" fontId="48" fillId="0" borderId="0" xfId="0" applyFont="1" applyAlignment="1">
      <alignment horizontal="left" vertical="center"/>
    </xf>
    <xf numFmtId="0" fontId="50" fillId="0" borderId="0" xfId="0" applyFont="1"/>
    <xf numFmtId="0" fontId="54" fillId="0" borderId="0" xfId="0" applyFont="1" applyAlignment="1">
      <alignment horizontal="center" vertical="center"/>
    </xf>
    <xf numFmtId="0" fontId="54" fillId="0" borderId="0" xfId="0" applyFont="1" applyAlignment="1">
      <alignment vertical="center"/>
    </xf>
    <xf numFmtId="49" fontId="52" fillId="0" borderId="74" xfId="0" quotePrefix="1" applyNumberFormat="1" applyFont="1" applyBorder="1" applyAlignment="1">
      <alignment horizontal="center" vertical="center"/>
    </xf>
    <xf numFmtId="0" fontId="49" fillId="0" borderId="12" xfId="0" applyFont="1" applyBorder="1" applyAlignment="1">
      <alignment vertical="center"/>
    </xf>
    <xf numFmtId="0" fontId="50" fillId="0" borderId="12" xfId="0" applyFont="1" applyBorder="1" applyAlignment="1">
      <alignment vertical="center"/>
    </xf>
    <xf numFmtId="0" fontId="49" fillId="0" borderId="66" xfId="0" applyFont="1" applyBorder="1" applyAlignment="1">
      <alignment vertical="center"/>
    </xf>
    <xf numFmtId="0" fontId="50" fillId="0" borderId="66" xfId="0" applyFont="1" applyBorder="1" applyAlignment="1">
      <alignment vertical="center"/>
    </xf>
    <xf numFmtId="0" fontId="49" fillId="0" borderId="12" xfId="0" applyFont="1" applyBorder="1" applyAlignment="1">
      <alignment horizontal="left" vertical="center"/>
    </xf>
    <xf numFmtId="0" fontId="47" fillId="0" borderId="3" xfId="0" applyFont="1" applyBorder="1" applyAlignment="1">
      <alignment vertical="center"/>
    </xf>
    <xf numFmtId="0" fontId="52" fillId="0" borderId="0" xfId="0" applyFont="1" applyAlignment="1">
      <alignment vertical="center" wrapText="1"/>
    </xf>
    <xf numFmtId="0" fontId="14" fillId="0" borderId="49" xfId="1" applyFont="1" applyBorder="1" applyAlignment="1">
      <alignment horizontal="center" vertical="center"/>
    </xf>
    <xf numFmtId="0" fontId="14" fillId="6" borderId="13" xfId="1" applyFont="1" applyFill="1" applyBorder="1" applyAlignment="1">
      <alignment horizontal="center" vertical="center"/>
    </xf>
    <xf numFmtId="0" fontId="14" fillId="6" borderId="49" xfId="1" applyFont="1" applyFill="1" applyBorder="1" applyAlignment="1">
      <alignment horizontal="center" vertical="center"/>
    </xf>
    <xf numFmtId="0" fontId="14" fillId="6" borderId="8" xfId="1" applyFont="1" applyFill="1" applyBorder="1" applyAlignment="1">
      <alignment horizontal="center" vertical="center"/>
    </xf>
    <xf numFmtId="0" fontId="57" fillId="0" borderId="0" xfId="0" applyFont="1" applyAlignment="1">
      <alignment vertical="center"/>
    </xf>
    <xf numFmtId="0" fontId="46" fillId="2" borderId="2" xfId="0" applyFont="1" applyFill="1" applyBorder="1" applyAlignment="1">
      <alignment vertical="center"/>
    </xf>
    <xf numFmtId="0" fontId="14" fillId="0" borderId="52" xfId="1" applyFont="1" applyBorder="1" applyAlignment="1">
      <alignment horizontal="right" vertical="center"/>
    </xf>
    <xf numFmtId="0" fontId="14" fillId="0" borderId="51" xfId="1" applyFont="1" applyBorder="1" applyAlignment="1">
      <alignment horizontal="center" vertical="center"/>
    </xf>
    <xf numFmtId="0" fontId="58" fillId="0" borderId="2" xfId="1" applyFont="1" applyBorder="1" applyAlignment="1">
      <alignment horizontal="center" vertical="center"/>
    </xf>
    <xf numFmtId="0" fontId="47" fillId="0" borderId="0" xfId="0" applyFont="1" applyAlignment="1">
      <alignment horizontal="center" vertical="center"/>
    </xf>
    <xf numFmtId="0" fontId="47" fillId="0" borderId="0" xfId="0" applyFont="1" applyAlignment="1">
      <alignment horizontal="left" vertical="center"/>
    </xf>
    <xf numFmtId="0" fontId="47" fillId="0" borderId="0" xfId="0" applyFont="1" applyAlignment="1">
      <alignment vertical="center"/>
    </xf>
    <xf numFmtId="0" fontId="53" fillId="0" borderId="0" xfId="0" applyFont="1" applyAlignment="1">
      <alignment vertical="center"/>
    </xf>
    <xf numFmtId="0" fontId="2" fillId="7" borderId="36" xfId="0" applyFont="1" applyFill="1" applyBorder="1" applyAlignment="1">
      <alignment horizontal="center" vertical="center"/>
    </xf>
    <xf numFmtId="0" fontId="23" fillId="0" borderId="7" xfId="0" applyFont="1" applyBorder="1" applyAlignment="1">
      <alignment horizontal="center" vertical="center"/>
    </xf>
    <xf numFmtId="0" fontId="23" fillId="0" borderId="3" xfId="0" applyFont="1" applyBorder="1" applyAlignment="1">
      <alignment horizontal="center" vertical="center"/>
    </xf>
    <xf numFmtId="0" fontId="23" fillId="0" borderId="7" xfId="0" applyFont="1" applyBorder="1" applyAlignment="1">
      <alignment horizontal="center" vertical="center" wrapText="1"/>
    </xf>
    <xf numFmtId="0" fontId="23" fillId="0" borderId="11" xfId="0" applyFont="1" applyBorder="1" applyAlignment="1">
      <alignment horizontal="center" vertical="center"/>
    </xf>
    <xf numFmtId="0" fontId="3" fillId="0" borderId="33" xfId="0" applyFont="1" applyBorder="1" applyAlignment="1">
      <alignment horizontal="center" vertical="center"/>
    </xf>
    <xf numFmtId="0" fontId="30" fillId="0" borderId="34" xfId="0" applyFont="1" applyBorder="1" applyAlignment="1">
      <alignment horizontal="right" vertical="center"/>
    </xf>
    <xf numFmtId="0" fontId="3" fillId="7" borderId="2" xfId="0" applyFont="1" applyFill="1" applyBorder="1" applyAlignment="1">
      <alignment horizontal="center" vertical="center"/>
    </xf>
    <xf numFmtId="0" fontId="2" fillId="7" borderId="1" xfId="0" applyFont="1" applyFill="1" applyBorder="1" applyAlignment="1">
      <alignment horizontal="center" vertical="center"/>
    </xf>
    <xf numFmtId="0" fontId="19" fillId="7" borderId="13" xfId="0" quotePrefix="1" applyFont="1" applyFill="1" applyBorder="1" applyAlignment="1">
      <alignment horizontal="center" vertical="center"/>
    </xf>
    <xf numFmtId="0" fontId="3" fillId="7" borderId="1" xfId="0" applyFont="1" applyFill="1" applyBorder="1" applyAlignment="1">
      <alignment horizontal="center" vertical="center"/>
    </xf>
    <xf numFmtId="0" fontId="43" fillId="7" borderId="4" xfId="1" applyFont="1" applyFill="1" applyBorder="1" applyAlignment="1">
      <alignment horizontal="center" vertical="center"/>
    </xf>
    <xf numFmtId="0" fontId="19" fillId="0" borderId="0" xfId="0" applyFont="1" applyAlignment="1">
      <alignment vertical="center" wrapText="1"/>
    </xf>
    <xf numFmtId="0" fontId="19" fillId="3" borderId="44" xfId="0" applyFont="1" applyFill="1" applyBorder="1" applyAlignment="1">
      <alignment vertical="center"/>
    </xf>
    <xf numFmtId="0" fontId="19" fillId="3" borderId="45" xfId="0" applyFont="1" applyFill="1" applyBorder="1" applyAlignment="1">
      <alignment horizontal="center" vertical="center"/>
    </xf>
    <xf numFmtId="0" fontId="2" fillId="0" borderId="13" xfId="0" applyFont="1" applyBorder="1" applyAlignment="1">
      <alignment horizontal="center" vertical="center"/>
    </xf>
    <xf numFmtId="0" fontId="2" fillId="0" borderId="2" xfId="0" applyFont="1" applyBorder="1" applyAlignment="1">
      <alignment horizontal="center" vertical="center"/>
    </xf>
    <xf numFmtId="0" fontId="20" fillId="0" borderId="14" xfId="0" applyFont="1" applyBorder="1" applyAlignment="1">
      <alignment horizontal="center" vertical="center"/>
    </xf>
    <xf numFmtId="0" fontId="2" fillId="0" borderId="2" xfId="0" applyFont="1" applyBorder="1" applyAlignment="1">
      <alignment horizontal="center" vertical="center" wrapText="1"/>
    </xf>
    <xf numFmtId="0" fontId="2" fillId="0" borderId="13" xfId="0" applyFont="1" applyBorder="1" applyAlignment="1">
      <alignment horizontal="center" vertical="center" wrapText="1"/>
    </xf>
    <xf numFmtId="0" fontId="13" fillId="0" borderId="0" xfId="1" applyFont="1" applyFill="1" applyAlignment="1">
      <alignment horizontal="center" vertical="center" wrapText="1"/>
    </xf>
    <xf numFmtId="49" fontId="13" fillId="0" borderId="0" xfId="1" applyNumberFormat="1" applyFont="1" applyFill="1" applyAlignment="1">
      <alignment horizontal="left" vertical="center" wrapText="1" indent="1"/>
    </xf>
    <xf numFmtId="0" fontId="13" fillId="0" borderId="0" xfId="1" applyFont="1" applyFill="1" applyAlignment="1">
      <alignment vertical="center"/>
    </xf>
    <xf numFmtId="0" fontId="13" fillId="0" borderId="0" xfId="1" applyFont="1" applyFill="1" applyAlignment="1">
      <alignment horizontal="center" vertical="top" wrapText="1"/>
    </xf>
    <xf numFmtId="0" fontId="3" fillId="0" borderId="0" xfId="0" applyFont="1" applyAlignment="1">
      <alignment vertical="center"/>
    </xf>
    <xf numFmtId="0" fontId="12" fillId="2" borderId="9" xfId="1" applyFont="1" applyFill="1" applyBorder="1" applyAlignment="1">
      <alignment horizontal="left" vertical="center" indent="1"/>
    </xf>
    <xf numFmtId="0" fontId="12" fillId="2" borderId="71" xfId="1" applyFont="1" applyFill="1" applyBorder="1" applyAlignment="1">
      <alignment horizontal="left" vertical="center" indent="1"/>
    </xf>
    <xf numFmtId="0" fontId="12" fillId="2" borderId="11" xfId="1" applyFont="1" applyFill="1" applyBorder="1" applyAlignment="1">
      <alignment horizontal="left" vertical="center" indent="1"/>
    </xf>
    <xf numFmtId="0" fontId="12" fillId="2" borderId="8" xfId="1" applyFont="1" applyFill="1" applyBorder="1" applyAlignment="1">
      <alignment horizontal="left" vertical="center" indent="1"/>
    </xf>
    <xf numFmtId="0" fontId="2" fillId="0" borderId="0" xfId="0" applyFont="1" applyAlignment="1">
      <alignment horizontal="left" vertical="center" indent="2"/>
    </xf>
    <xf numFmtId="0" fontId="2" fillId="0" borderId="0" xfId="0" applyFont="1" applyAlignment="1">
      <alignment horizontal="right" vertical="center"/>
    </xf>
    <xf numFmtId="0" fontId="43" fillId="0" borderId="35" xfId="1"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3" fillId="0" borderId="10" xfId="0" applyFont="1" applyBorder="1" applyAlignment="1">
      <alignment vertical="center"/>
    </xf>
    <xf numFmtId="0" fontId="64" fillId="0" borderId="0" xfId="0" applyFont="1"/>
    <xf numFmtId="0" fontId="3" fillId="7" borderId="2" xfId="0" applyFont="1" applyFill="1" applyBorder="1" applyAlignment="1" applyProtection="1">
      <alignment horizontal="center" vertical="center"/>
      <protection locked="0"/>
    </xf>
    <xf numFmtId="0" fontId="52" fillId="8" borderId="74" xfId="0" quotePrefix="1" applyFont="1" applyFill="1" applyBorder="1" applyAlignment="1">
      <alignment vertical="center"/>
    </xf>
    <xf numFmtId="49" fontId="52" fillId="8" borderId="74" xfId="0" quotePrefix="1" applyNumberFormat="1" applyFont="1" applyFill="1" applyBorder="1" applyAlignment="1">
      <alignment horizontal="center" vertical="center"/>
    </xf>
    <xf numFmtId="0" fontId="52" fillId="8" borderId="74" xfId="0" applyFont="1" applyFill="1" applyBorder="1" applyAlignment="1">
      <alignment vertical="center" wrapText="1"/>
    </xf>
    <xf numFmtId="0" fontId="52" fillId="8" borderId="74" xfId="0" applyFont="1" applyFill="1" applyBorder="1" applyAlignment="1">
      <alignment horizontal="center" vertical="center"/>
    </xf>
    <xf numFmtId="0" fontId="52" fillId="7" borderId="74" xfId="0" applyFont="1" applyFill="1" applyBorder="1" applyAlignment="1">
      <alignment vertical="center" wrapText="1"/>
    </xf>
    <xf numFmtId="0" fontId="65" fillId="7" borderId="74" xfId="0" applyFont="1" applyFill="1" applyBorder="1" applyAlignment="1">
      <alignment horizontal="center" vertical="center"/>
    </xf>
    <xf numFmtId="0" fontId="52" fillId="8" borderId="74" xfId="0" applyFont="1" applyFill="1" applyBorder="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3" fillId="0" borderId="10" xfId="0" applyFont="1" applyBorder="1" applyAlignment="1">
      <alignment vertical="center"/>
    </xf>
    <xf numFmtId="0" fontId="19" fillId="0" borderId="2" xfId="0" applyFont="1" applyBorder="1" applyAlignment="1">
      <alignment horizontal="center" vertical="center"/>
    </xf>
    <xf numFmtId="0" fontId="19" fillId="3" borderId="2" xfId="0" applyFont="1" applyFill="1" applyBorder="1" applyAlignment="1">
      <alignment horizontal="center" vertical="center"/>
    </xf>
    <xf numFmtId="0" fontId="59" fillId="9" borderId="0" xfId="0" applyFont="1" applyFill="1" applyAlignment="1">
      <alignment horizontal="left" vertical="center"/>
    </xf>
    <xf numFmtId="0" fontId="47" fillId="9" borderId="0" xfId="0" applyFont="1" applyFill="1" applyAlignment="1">
      <alignment vertical="center"/>
    </xf>
    <xf numFmtId="0" fontId="66" fillId="9" borderId="0" xfId="0" applyFont="1" applyFill="1" applyAlignment="1">
      <alignment horizontal="left" vertical="center"/>
    </xf>
    <xf numFmtId="0" fontId="2" fillId="7" borderId="1" xfId="0" applyFont="1" applyFill="1" applyBorder="1" applyAlignment="1" applyProtection="1">
      <alignment horizontal="center" vertical="center"/>
      <protection locked="0"/>
    </xf>
    <xf numFmtId="0" fontId="3" fillId="10" borderId="0" xfId="0" applyFont="1" applyFill="1" applyAlignment="1">
      <alignment vertical="center"/>
    </xf>
    <xf numFmtId="0" fontId="68" fillId="10" borderId="0" xfId="0" applyFont="1" applyFill="1" applyAlignment="1">
      <alignment horizontal="right" vertical="center"/>
    </xf>
    <xf numFmtId="0" fontId="3" fillId="10" borderId="0" xfId="0" applyFont="1" applyFill="1" applyAlignment="1">
      <alignment vertical="top"/>
    </xf>
    <xf numFmtId="0" fontId="3" fillId="0" borderId="0" xfId="0" applyFont="1" applyBorder="1" applyAlignment="1">
      <alignment vertical="center"/>
    </xf>
    <xf numFmtId="0" fontId="2" fillId="0" borderId="2" xfId="0" applyFont="1" applyBorder="1" applyAlignment="1">
      <alignment horizontal="left" vertical="center"/>
    </xf>
    <xf numFmtId="0" fontId="3" fillId="7" borderId="2" xfId="0" applyFont="1" applyFill="1" applyBorder="1" applyAlignment="1" applyProtection="1">
      <alignment horizontal="center" vertical="center" shrinkToFit="1"/>
      <protection locked="0"/>
    </xf>
    <xf numFmtId="0" fontId="3" fillId="7" borderId="13" xfId="0" applyFont="1" applyFill="1" applyBorder="1" applyAlignment="1" applyProtection="1">
      <alignment horizontal="center" vertical="center"/>
      <protection locked="0"/>
    </xf>
    <xf numFmtId="0" fontId="19" fillId="0" borderId="0" xfId="0" applyFont="1" applyFill="1" applyAlignment="1">
      <alignment vertical="center"/>
    </xf>
    <xf numFmtId="0" fontId="28" fillId="0" borderId="0" xfId="0" applyFont="1" applyFill="1" applyAlignment="1">
      <alignment vertical="center" wrapText="1"/>
    </xf>
    <xf numFmtId="0" fontId="4" fillId="0" borderId="0" xfId="0" applyFont="1" applyFill="1" applyAlignment="1">
      <alignment vertical="center"/>
    </xf>
    <xf numFmtId="0" fontId="23" fillId="0" borderId="0" xfId="0" applyFont="1" applyAlignment="1">
      <alignment horizontal="left" vertical="center" indent="1"/>
    </xf>
    <xf numFmtId="0" fontId="43" fillId="0" borderId="0" xfId="1" applyFont="1" applyAlignment="1">
      <alignment horizontal="right" vertical="center"/>
    </xf>
    <xf numFmtId="0" fontId="50" fillId="6" borderId="0" xfId="0" applyFont="1" applyFill="1" applyAlignment="1">
      <alignment horizontal="right" vertical="center"/>
    </xf>
    <xf numFmtId="0" fontId="31" fillId="0" borderId="0" xfId="0" applyFont="1" applyAlignment="1">
      <alignment horizontal="right" vertical="center"/>
    </xf>
    <xf numFmtId="0" fontId="4" fillId="0" borderId="0" xfId="0" applyFont="1" applyAlignment="1">
      <alignment horizontal="right" vertical="center"/>
    </xf>
    <xf numFmtId="0" fontId="43" fillId="0" borderId="35" xfId="1" applyFont="1" applyBorder="1" applyAlignment="1">
      <alignment horizontal="center" vertical="center"/>
    </xf>
    <xf numFmtId="0" fontId="43" fillId="0" borderId="0" xfId="1" applyFont="1" applyAlignment="1">
      <alignment horizontal="left" vertical="center"/>
    </xf>
    <xf numFmtId="0" fontId="43" fillId="0" borderId="10" xfId="1" applyFont="1" applyBorder="1" applyAlignment="1">
      <alignment horizontal="left" vertical="center"/>
    </xf>
    <xf numFmtId="0" fontId="43" fillId="0" borderId="69" xfId="1" applyFont="1" applyBorder="1" applyAlignment="1">
      <alignment horizontal="left" vertical="center"/>
    </xf>
    <xf numFmtId="0" fontId="43" fillId="0" borderId="73" xfId="1" applyFont="1" applyBorder="1" applyAlignment="1">
      <alignment horizontal="left" vertical="center" indent="1"/>
    </xf>
    <xf numFmtId="0" fontId="43" fillId="0" borderId="71" xfId="1" applyFont="1" applyBorder="1" applyAlignment="1">
      <alignment horizontal="left" vertical="center" indent="1"/>
    </xf>
    <xf numFmtId="0" fontId="43" fillId="0" borderId="0" xfId="1" applyFont="1" applyBorder="1" applyAlignment="1">
      <alignment horizontal="left" vertical="center"/>
    </xf>
    <xf numFmtId="0" fontId="46" fillId="2" borderId="13" xfId="0" applyFont="1" applyFill="1" applyBorder="1" applyAlignment="1">
      <alignment horizontal="center" vertical="center"/>
    </xf>
    <xf numFmtId="0" fontId="46" fillId="2" borderId="4" xfId="0" applyFont="1" applyFill="1" applyBorder="1" applyAlignment="1">
      <alignment horizontal="center" vertical="center"/>
    </xf>
    <xf numFmtId="0" fontId="46" fillId="2" borderId="8" xfId="0" applyFont="1" applyFill="1" applyBorder="1" applyAlignment="1">
      <alignment horizontal="center" vertical="center"/>
    </xf>
    <xf numFmtId="177" fontId="46" fillId="2" borderId="13" xfId="0" applyNumberFormat="1" applyFont="1" applyFill="1" applyBorder="1" applyAlignment="1">
      <alignment horizontal="center" vertical="center"/>
    </xf>
    <xf numFmtId="177" fontId="46" fillId="2" borderId="8" xfId="0" applyNumberFormat="1" applyFont="1" applyFill="1" applyBorder="1" applyAlignment="1">
      <alignment horizontal="center" vertical="center"/>
    </xf>
    <xf numFmtId="49" fontId="46" fillId="2" borderId="13" xfId="0" applyNumberFormat="1" applyFont="1" applyFill="1" applyBorder="1" applyAlignment="1">
      <alignment horizontal="center" vertical="center"/>
    </xf>
    <xf numFmtId="49" fontId="46" fillId="2" borderId="8" xfId="0" applyNumberFormat="1" applyFont="1" applyFill="1" applyBorder="1" applyAlignment="1">
      <alignment horizontal="center" vertical="center"/>
    </xf>
    <xf numFmtId="49" fontId="46" fillId="2" borderId="4" xfId="0" applyNumberFormat="1" applyFont="1" applyFill="1" applyBorder="1" applyAlignment="1">
      <alignment horizontal="center" vertical="center"/>
    </xf>
    <xf numFmtId="0" fontId="46" fillId="0" borderId="13" xfId="0" applyFont="1" applyBorder="1" applyAlignment="1">
      <alignment horizontal="center" vertical="center"/>
    </xf>
    <xf numFmtId="0" fontId="46" fillId="0" borderId="4" xfId="0" applyFont="1" applyBorder="1" applyAlignment="1">
      <alignment horizontal="center" vertical="center"/>
    </xf>
    <xf numFmtId="0" fontId="46" fillId="0" borderId="8" xfId="0" applyFont="1" applyBorder="1" applyAlignment="1">
      <alignment horizontal="center" vertical="center"/>
    </xf>
    <xf numFmtId="0" fontId="46" fillId="7" borderId="13" xfId="0" applyFont="1" applyFill="1" applyBorder="1" applyAlignment="1">
      <alignment horizontal="center" vertical="center"/>
    </xf>
    <xf numFmtId="0" fontId="46" fillId="7" borderId="4" xfId="0" applyFont="1" applyFill="1" applyBorder="1" applyAlignment="1">
      <alignment horizontal="center" vertical="center"/>
    </xf>
    <xf numFmtId="0" fontId="46" fillId="7" borderId="8" xfId="0" applyFont="1" applyFill="1" applyBorder="1" applyAlignment="1">
      <alignment horizontal="center" vertical="center"/>
    </xf>
    <xf numFmtId="0" fontId="46" fillId="2" borderId="13" xfId="0" applyFont="1" applyFill="1" applyBorder="1" applyAlignment="1">
      <alignment vertical="center"/>
    </xf>
    <xf numFmtId="0" fontId="46" fillId="2" borderId="4" xfId="0" applyFont="1" applyFill="1" applyBorder="1" applyAlignment="1">
      <alignment vertical="center"/>
    </xf>
    <xf numFmtId="0" fontId="46" fillId="2" borderId="8" xfId="0" applyFont="1" applyFill="1" applyBorder="1" applyAlignment="1">
      <alignment vertical="center"/>
    </xf>
    <xf numFmtId="0" fontId="51" fillId="5" borderId="0" xfId="0" applyFont="1" applyFill="1" applyAlignment="1">
      <alignment horizontal="center" vertical="center"/>
    </xf>
    <xf numFmtId="0" fontId="46" fillId="2" borderId="13" xfId="0" applyFont="1" applyFill="1" applyBorder="1" applyAlignment="1">
      <alignment horizontal="left" vertical="center"/>
    </xf>
    <xf numFmtId="0" fontId="46" fillId="2" borderId="4" xfId="0" applyFont="1" applyFill="1" applyBorder="1" applyAlignment="1">
      <alignment horizontal="left" vertical="center"/>
    </xf>
    <xf numFmtId="0" fontId="46" fillId="2" borderId="8" xfId="0" applyFont="1" applyFill="1" applyBorder="1" applyAlignment="1">
      <alignment horizontal="left" vertical="center"/>
    </xf>
    <xf numFmtId="0" fontId="47" fillId="0" borderId="75" xfId="0" applyFont="1" applyBorder="1" applyAlignment="1">
      <alignment horizontal="center" vertical="center" wrapText="1"/>
    </xf>
    <xf numFmtId="0" fontId="47" fillId="0" borderId="76" xfId="0" applyFont="1" applyBorder="1" applyAlignment="1">
      <alignment horizontal="center" vertical="center" wrapText="1"/>
    </xf>
    <xf numFmtId="0" fontId="47" fillId="0" borderId="77" xfId="0" applyFont="1" applyBorder="1" applyAlignment="1">
      <alignment horizontal="center" vertical="center" wrapText="1"/>
    </xf>
    <xf numFmtId="0" fontId="47" fillId="0" borderId="78" xfId="0" applyFont="1" applyBorder="1" applyAlignment="1">
      <alignment horizontal="center" vertical="center" wrapText="1"/>
    </xf>
    <xf numFmtId="0" fontId="47" fillId="0" borderId="0" xfId="0" applyFont="1" applyAlignment="1">
      <alignment horizontal="center" vertical="center" wrapText="1"/>
    </xf>
    <xf numFmtId="0" fontId="47" fillId="0" borderId="79" xfId="0" applyFont="1" applyBorder="1" applyAlignment="1">
      <alignment horizontal="center" vertical="center" wrapText="1"/>
    </xf>
    <xf numFmtId="0" fontId="47" fillId="0" borderId="80" xfId="0" applyFont="1" applyBorder="1" applyAlignment="1">
      <alignment horizontal="center" vertical="center" wrapText="1"/>
    </xf>
    <xf numFmtId="0" fontId="47" fillId="0" borderId="81" xfId="0" applyFont="1" applyBorder="1" applyAlignment="1">
      <alignment horizontal="center" vertical="center" wrapText="1"/>
    </xf>
    <xf numFmtId="0" fontId="47" fillId="0" borderId="82" xfId="0" applyFont="1" applyBorder="1" applyAlignment="1">
      <alignment horizontal="center" vertical="center" wrapText="1"/>
    </xf>
    <xf numFmtId="0" fontId="47" fillId="0" borderId="0" xfId="0" applyFont="1" applyAlignment="1">
      <alignment horizontal="right" vertical="center"/>
    </xf>
    <xf numFmtId="0" fontId="47" fillId="0" borderId="10" xfId="0" applyFont="1" applyBorder="1" applyAlignment="1">
      <alignment horizontal="right" vertical="center"/>
    </xf>
    <xf numFmtId="0" fontId="52" fillId="0" borderId="0" xfId="0" applyFont="1" applyAlignment="1">
      <alignment horizontal="center" vertical="center" wrapText="1"/>
    </xf>
    <xf numFmtId="0" fontId="46" fillId="0" borderId="0" xfId="0" applyFont="1" applyAlignment="1">
      <alignment horizontal="center" vertical="center"/>
    </xf>
    <xf numFmtId="49" fontId="46" fillId="7" borderId="13" xfId="0" applyNumberFormat="1" applyFont="1" applyFill="1" applyBorder="1" applyAlignment="1">
      <alignment horizontal="center" vertical="center"/>
    </xf>
    <xf numFmtId="49" fontId="46" fillId="7" borderId="8" xfId="0" applyNumberFormat="1" applyFont="1" applyFill="1" applyBorder="1" applyAlignment="1">
      <alignment horizontal="center" vertical="center"/>
    </xf>
    <xf numFmtId="0" fontId="48" fillId="0" borderId="0" xfId="0" applyFont="1" applyAlignment="1">
      <alignment vertical="top" wrapText="1"/>
    </xf>
    <xf numFmtId="0" fontId="56" fillId="0" borderId="3" xfId="0" applyFont="1" applyBorder="1" applyAlignment="1">
      <alignment horizontal="left" vertical="center" indent="1"/>
    </xf>
    <xf numFmtId="49" fontId="69" fillId="2" borderId="13" xfId="4" applyNumberFormat="1" applyFill="1" applyBorder="1" applyAlignment="1">
      <alignment vertical="center"/>
    </xf>
    <xf numFmtId="49" fontId="46" fillId="2" borderId="4" xfId="0" applyNumberFormat="1" applyFont="1" applyFill="1" applyBorder="1" applyAlignment="1">
      <alignment vertical="center"/>
    </xf>
    <xf numFmtId="49" fontId="46" fillId="2" borderId="8" xfId="0" applyNumberFormat="1" applyFont="1" applyFill="1" applyBorder="1" applyAlignment="1">
      <alignment vertical="center"/>
    </xf>
    <xf numFmtId="0" fontId="46" fillId="7" borderId="2" xfId="0" applyFont="1" applyFill="1" applyBorder="1" applyAlignment="1">
      <alignment horizontal="center" vertical="center"/>
    </xf>
    <xf numFmtId="0" fontId="46" fillId="0" borderId="2" xfId="0" applyFont="1" applyBorder="1" applyAlignment="1">
      <alignment horizontal="left" vertical="center" indent="1"/>
    </xf>
    <xf numFmtId="0" fontId="46" fillId="0" borderId="2" xfId="0" applyFont="1" applyBorder="1" applyAlignment="1">
      <alignment horizontal="center" vertical="center"/>
    </xf>
    <xf numFmtId="0" fontId="46" fillId="6" borderId="2" xfId="0" applyFont="1" applyFill="1" applyBorder="1" applyAlignment="1">
      <alignment horizontal="center" vertical="center"/>
    </xf>
    <xf numFmtId="0" fontId="52" fillId="0" borderId="13" xfId="0" applyFont="1" applyBorder="1" applyAlignment="1">
      <alignment horizontal="center" vertical="center"/>
    </xf>
    <xf numFmtId="0" fontId="52" fillId="0" borderId="4" xfId="0" applyFont="1" applyBorder="1" applyAlignment="1">
      <alignment horizontal="center" vertical="center"/>
    </xf>
    <xf numFmtId="0" fontId="52" fillId="0" borderId="8" xfId="0" applyFont="1" applyBorder="1" applyAlignment="1">
      <alignment horizontal="center" vertical="center"/>
    </xf>
    <xf numFmtId="0" fontId="52" fillId="0" borderId="2" xfId="0" applyFont="1" applyBorder="1" applyAlignment="1">
      <alignment horizontal="center" vertical="center"/>
    </xf>
    <xf numFmtId="0" fontId="43" fillId="0" borderId="6" xfId="1" applyFont="1" applyBorder="1" applyAlignment="1">
      <alignment horizontal="left" vertical="center" wrapText="1"/>
    </xf>
    <xf numFmtId="0" fontId="43" fillId="0" borderId="10" xfId="1" applyFont="1" applyBorder="1" applyAlignment="1">
      <alignment horizontal="left" vertical="center"/>
    </xf>
    <xf numFmtId="0" fontId="43" fillId="0" borderId="6" xfId="1" applyFont="1" applyBorder="1" applyAlignment="1">
      <alignment horizontal="left" vertical="center"/>
    </xf>
    <xf numFmtId="0" fontId="43" fillId="0" borderId="6" xfId="1" applyFont="1" applyBorder="1" applyAlignment="1">
      <alignment horizontal="left" vertical="center" indent="1"/>
    </xf>
    <xf numFmtId="0" fontId="43" fillId="0" borderId="10" xfId="1" applyFont="1" applyBorder="1" applyAlignment="1">
      <alignment horizontal="left" vertical="center" indent="1"/>
    </xf>
    <xf numFmtId="0" fontId="43" fillId="0" borderId="66" xfId="1" applyFont="1" applyBorder="1" applyAlignment="1">
      <alignment horizontal="left" vertical="center"/>
    </xf>
    <xf numFmtId="0" fontId="43" fillId="0" borderId="67" xfId="1" applyFont="1" applyBorder="1" applyAlignment="1">
      <alignment horizontal="left" vertical="center"/>
    </xf>
    <xf numFmtId="0" fontId="43" fillId="0" borderId="65" xfId="1" applyFont="1" applyBorder="1" applyAlignment="1">
      <alignment horizontal="left" vertical="center" indent="1"/>
    </xf>
    <xf numFmtId="0" fontId="43" fillId="0" borderId="67" xfId="1" applyFont="1" applyBorder="1" applyAlignment="1">
      <alignment horizontal="left" vertical="center" indent="1"/>
    </xf>
    <xf numFmtId="0" fontId="43" fillId="0" borderId="35" xfId="1" applyFont="1" applyBorder="1" applyAlignment="1">
      <alignment horizontal="center" vertical="center"/>
    </xf>
    <xf numFmtId="0" fontId="43" fillId="0" borderId="3" xfId="1" applyFont="1" applyBorder="1" applyAlignment="1">
      <alignment horizontal="left" vertical="center" indent="1"/>
    </xf>
    <xf numFmtId="0" fontId="43" fillId="0" borderId="72" xfId="1" applyFont="1" applyBorder="1" applyAlignment="1">
      <alignment horizontal="left" vertical="center"/>
    </xf>
    <xf numFmtId="0" fontId="43" fillId="0" borderId="71" xfId="1" applyFont="1" applyBorder="1" applyAlignment="1">
      <alignment horizontal="left" vertical="center"/>
    </xf>
    <xf numFmtId="0" fontId="43" fillId="0" borderId="69" xfId="1" applyFont="1" applyBorder="1" applyAlignment="1">
      <alignment horizontal="left" vertical="center"/>
    </xf>
    <xf numFmtId="0" fontId="43" fillId="0" borderId="70" xfId="1" applyFont="1" applyBorder="1" applyAlignment="1">
      <alignment horizontal="left" vertical="center"/>
    </xf>
    <xf numFmtId="0" fontId="43" fillId="0" borderId="68" xfId="1" applyFont="1" applyBorder="1" applyAlignment="1">
      <alignment horizontal="left" vertical="center" indent="1"/>
    </xf>
    <xf numFmtId="0" fontId="43" fillId="0" borderId="70" xfId="1" applyFont="1" applyBorder="1" applyAlignment="1">
      <alignment horizontal="left" vertical="center" indent="1"/>
    </xf>
    <xf numFmtId="0" fontId="43" fillId="0" borderId="73" xfId="1" applyFont="1" applyBorder="1" applyAlignment="1">
      <alignment horizontal="left" vertical="center" indent="1"/>
    </xf>
    <xf numFmtId="0" fontId="43" fillId="0" borderId="71" xfId="1" applyFont="1" applyBorder="1" applyAlignment="1">
      <alignment horizontal="left" vertical="center" indent="1"/>
    </xf>
    <xf numFmtId="0" fontId="43" fillId="0" borderId="6" xfId="1" applyFont="1" applyBorder="1" applyAlignment="1">
      <alignment vertical="center"/>
    </xf>
    <xf numFmtId="0" fontId="43" fillId="0" borderId="10" xfId="1" applyFont="1" applyBorder="1" applyAlignment="1">
      <alignment vertical="center"/>
    </xf>
    <xf numFmtId="0" fontId="45" fillId="0" borderId="0" xfId="1" applyFont="1" applyAlignment="1">
      <alignment horizontal="center" vertical="center"/>
    </xf>
    <xf numFmtId="0" fontId="43" fillId="0" borderId="69" xfId="1" applyFont="1" applyBorder="1" applyAlignment="1">
      <alignment horizontal="left" vertical="center" wrapText="1"/>
    </xf>
    <xf numFmtId="0" fontId="43" fillId="0" borderId="70" xfId="1" applyFont="1" applyBorder="1" applyAlignment="1">
      <alignment horizontal="left" vertical="center" wrapText="1"/>
    </xf>
    <xf numFmtId="0" fontId="43" fillId="3" borderId="4" xfId="1" applyFont="1" applyFill="1" applyBorder="1" applyAlignment="1">
      <alignment horizontal="center" vertical="center"/>
    </xf>
    <xf numFmtId="0" fontId="43" fillId="3" borderId="8" xfId="1" applyFont="1" applyFill="1" applyBorder="1" applyAlignment="1">
      <alignment horizontal="center" vertical="center"/>
    </xf>
    <xf numFmtId="0" fontId="43" fillId="0" borderId="66" xfId="1" applyFont="1" applyBorder="1" applyAlignment="1">
      <alignment horizontal="left" vertical="center" wrapText="1"/>
    </xf>
    <xf numFmtId="0" fontId="43" fillId="0" borderId="67" xfId="1" applyFont="1" applyBorder="1" applyAlignment="1">
      <alignment horizontal="left" vertical="center" wrapText="1"/>
    </xf>
    <xf numFmtId="0" fontId="43" fillId="0" borderId="0" xfId="1" applyFont="1" applyAlignment="1">
      <alignment horizontal="left" vertical="center" wrapText="1"/>
    </xf>
    <xf numFmtId="0" fontId="43" fillId="0" borderId="10" xfId="1" applyFont="1" applyBorder="1" applyAlignment="1">
      <alignment horizontal="left" vertical="center" wrapText="1"/>
    </xf>
    <xf numFmtId="0" fontId="62" fillId="0" borderId="65" xfId="1" applyFont="1" applyBorder="1" applyAlignment="1">
      <alignment horizontal="left" vertical="center" indent="1"/>
    </xf>
    <xf numFmtId="0" fontId="62" fillId="0" borderId="67" xfId="1" applyFont="1" applyBorder="1" applyAlignment="1">
      <alignment horizontal="left" vertical="center" indent="1"/>
    </xf>
    <xf numFmtId="0" fontId="43" fillId="0" borderId="0" xfId="1" applyFont="1" applyAlignment="1">
      <alignment horizontal="left" vertical="center"/>
    </xf>
    <xf numFmtId="0" fontId="43" fillId="0" borderId="69" xfId="0" applyFont="1" applyBorder="1" applyAlignment="1" applyProtection="1">
      <alignment horizontal="left" vertical="center"/>
      <protection locked="0"/>
    </xf>
    <xf numFmtId="0" fontId="43" fillId="0" borderId="70" xfId="0" applyFont="1" applyBorder="1" applyAlignment="1" applyProtection="1">
      <alignment horizontal="left" vertical="center"/>
      <protection locked="0"/>
    </xf>
    <xf numFmtId="0" fontId="43" fillId="0" borderId="66" xfId="0" applyFont="1" applyBorder="1" applyAlignment="1" applyProtection="1">
      <alignment horizontal="left" vertical="center"/>
      <protection locked="0"/>
    </xf>
    <xf numFmtId="0" fontId="43" fillId="0" borderId="67" xfId="0" applyFont="1" applyBorder="1" applyAlignment="1" applyProtection="1">
      <alignment horizontal="left" vertical="center"/>
      <protection locked="0"/>
    </xf>
    <xf numFmtId="0" fontId="43" fillId="3" borderId="2" xfId="1" applyFont="1" applyFill="1" applyBorder="1" applyAlignment="1">
      <alignment horizontal="center" vertical="center"/>
    </xf>
    <xf numFmtId="0" fontId="60" fillId="0" borderId="6" xfId="1" applyFont="1" applyBorder="1" applyAlignment="1">
      <alignment horizontal="left" vertical="center"/>
    </xf>
    <xf numFmtId="0" fontId="60" fillId="0" borderId="10" xfId="1" applyFont="1" applyBorder="1" applyAlignment="1">
      <alignment horizontal="left" vertical="center"/>
    </xf>
    <xf numFmtId="0" fontId="43" fillId="0" borderId="66" xfId="1" applyFont="1" applyBorder="1" applyAlignment="1">
      <alignment horizontal="left" vertical="top"/>
    </xf>
    <xf numFmtId="0" fontId="43" fillId="0" borderId="67" xfId="1" applyFont="1" applyBorder="1" applyAlignment="1">
      <alignment horizontal="left" vertical="top"/>
    </xf>
    <xf numFmtId="0" fontId="43" fillId="0" borderId="0" xfId="1" applyFont="1" applyAlignment="1">
      <alignment horizontal="left" vertical="top" wrapText="1"/>
    </xf>
    <xf numFmtId="0" fontId="43" fillId="0" borderId="10" xfId="1" applyFont="1" applyBorder="1" applyAlignment="1">
      <alignment horizontal="left" vertical="top" wrapText="1"/>
    </xf>
    <xf numFmtId="0" fontId="43" fillId="0" borderId="35" xfId="1" quotePrefix="1" applyFont="1" applyBorder="1" applyAlignment="1">
      <alignment horizontal="center" vertical="center"/>
    </xf>
    <xf numFmtId="0" fontId="14" fillId="0" borderId="13" xfId="1" applyFont="1" applyBorder="1" applyAlignment="1">
      <alignment horizontal="left" vertical="center" indent="1"/>
    </xf>
    <xf numFmtId="0" fontId="14" fillId="0" borderId="4" xfId="1" applyFont="1" applyBorder="1" applyAlignment="1">
      <alignment horizontal="left" vertical="center" indent="1"/>
    </xf>
    <xf numFmtId="0" fontId="14" fillId="0" borderId="8" xfId="1" applyFont="1" applyBorder="1" applyAlignment="1">
      <alignment horizontal="left" vertical="center" indent="1"/>
    </xf>
    <xf numFmtId="0" fontId="33" fillId="5" borderId="50" xfId="1" applyFont="1" applyFill="1" applyBorder="1" applyAlignment="1">
      <alignment horizontal="center" vertical="center"/>
    </xf>
    <xf numFmtId="0" fontId="33" fillId="5" borderId="51" xfId="1" applyFont="1" applyFill="1" applyBorder="1" applyAlignment="1">
      <alignment horizontal="center" vertical="center"/>
    </xf>
    <xf numFmtId="0" fontId="33" fillId="5" borderId="55" xfId="1" applyFont="1" applyFill="1" applyBorder="1" applyAlignment="1">
      <alignment horizontal="center" vertical="center"/>
    </xf>
    <xf numFmtId="0" fontId="32" fillId="0" borderId="0" xfId="1" applyFont="1" applyAlignment="1">
      <alignment horizontal="center" vertical="center"/>
    </xf>
    <xf numFmtId="49" fontId="14" fillId="0" borderId="13" xfId="1" applyNumberFormat="1" applyFont="1" applyBorder="1" applyAlignment="1">
      <alignment horizontal="center" vertical="center"/>
    </xf>
    <xf numFmtId="49" fontId="14" fillId="0" borderId="8" xfId="1" applyNumberFormat="1" applyFont="1" applyBorder="1" applyAlignment="1">
      <alignment horizontal="center" vertical="center"/>
    </xf>
    <xf numFmtId="0" fontId="14" fillId="0" borderId="61" xfId="1" applyFont="1" applyBorder="1" applyAlignment="1">
      <alignment horizontal="right" vertical="center"/>
    </xf>
    <xf numFmtId="0" fontId="14" fillId="0" borderId="51" xfId="1" applyFont="1" applyBorder="1" applyAlignment="1">
      <alignment horizontal="right" vertical="center"/>
    </xf>
    <xf numFmtId="0" fontId="14" fillId="0" borderId="52" xfId="1" applyFont="1" applyBorder="1" applyAlignment="1">
      <alignment horizontal="right" vertical="center"/>
    </xf>
    <xf numFmtId="0" fontId="14" fillId="0" borderId="3" xfId="1" applyFont="1" applyBorder="1" applyAlignment="1">
      <alignment vertical="center"/>
    </xf>
    <xf numFmtId="0" fontId="14" fillId="0" borderId="4" xfId="1" applyFont="1" applyBorder="1" applyAlignment="1">
      <alignment vertical="center"/>
    </xf>
    <xf numFmtId="0" fontId="15" fillId="0" borderId="2" xfId="1" applyFont="1" applyBorder="1" applyAlignment="1">
      <alignment horizontal="center" vertical="center"/>
    </xf>
    <xf numFmtId="0" fontId="14" fillId="0" borderId="2" xfId="1" applyFont="1" applyBorder="1" applyAlignment="1">
      <alignment horizontal="center" vertical="center"/>
    </xf>
    <xf numFmtId="0" fontId="14" fillId="0" borderId="13" xfId="1" applyFont="1" applyBorder="1" applyAlignment="1">
      <alignment horizontal="center" vertical="center"/>
    </xf>
    <xf numFmtId="0" fontId="14" fillId="0" borderId="8" xfId="1" applyFont="1" applyBorder="1" applyAlignment="1">
      <alignment horizontal="center" vertical="center"/>
    </xf>
    <xf numFmtId="0" fontId="33" fillId="5" borderId="50" xfId="1" applyFont="1" applyFill="1" applyBorder="1" applyAlignment="1">
      <alignment horizontal="center" vertical="center" wrapText="1"/>
    </xf>
    <xf numFmtId="0" fontId="33" fillId="5" borderId="51" xfId="1" applyFont="1" applyFill="1" applyBorder="1" applyAlignment="1">
      <alignment horizontal="center" vertical="center" wrapText="1"/>
    </xf>
    <xf numFmtId="0" fontId="33" fillId="5" borderId="55" xfId="1" applyFont="1" applyFill="1" applyBorder="1" applyAlignment="1">
      <alignment horizontal="center" vertical="center" wrapText="1"/>
    </xf>
    <xf numFmtId="0" fontId="32" fillId="0" borderId="4" xfId="1" applyFont="1" applyBorder="1" applyAlignment="1">
      <alignment horizontal="center" vertical="center"/>
    </xf>
    <xf numFmtId="0" fontId="34" fillId="0" borderId="0" xfId="1" applyFont="1" applyAlignment="1">
      <alignment horizontal="center" vertical="center"/>
    </xf>
    <xf numFmtId="0" fontId="14" fillId="0" borderId="53" xfId="1" applyFont="1" applyBorder="1" applyAlignment="1">
      <alignment horizontal="right" vertical="center"/>
    </xf>
    <xf numFmtId="0" fontId="35" fillId="0" borderId="0" xfId="1" applyFont="1" applyAlignment="1">
      <alignment vertical="center" wrapText="1"/>
    </xf>
    <xf numFmtId="0" fontId="5" fillId="0" borderId="0" xfId="0" applyFont="1" applyAlignment="1">
      <alignment horizontal="center" vertical="center"/>
    </xf>
    <xf numFmtId="0" fontId="37"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vertical="top" wrapText="1"/>
    </xf>
    <xf numFmtId="0" fontId="12" fillId="0" borderId="3" xfId="1" applyFont="1" applyBorder="1" applyAlignment="1">
      <alignment horizontal="left" vertical="center" indent="1"/>
    </xf>
    <xf numFmtId="0" fontId="12" fillId="0" borderId="4" xfId="1" applyFont="1" applyBorder="1" applyAlignment="1">
      <alignment horizontal="left" vertical="center" wrapText="1" indent="1"/>
    </xf>
    <xf numFmtId="0" fontId="12" fillId="0" borderId="0" xfId="1" applyFont="1" applyAlignment="1">
      <alignment vertical="center" wrapText="1"/>
    </xf>
    <xf numFmtId="0" fontId="16" fillId="0" borderId="0" xfId="1" applyFont="1" applyAlignment="1">
      <alignment horizontal="center" vertical="center"/>
    </xf>
    <xf numFmtId="0" fontId="12" fillId="0" borderId="5" xfId="1" applyFont="1" applyBorder="1" applyAlignment="1">
      <alignment horizontal="left" vertical="center" wrapText="1" indent="1"/>
    </xf>
    <xf numFmtId="0" fontId="12" fillId="0" borderId="9" xfId="1" applyFont="1" applyBorder="1" applyAlignment="1">
      <alignment horizontal="left" vertical="center" wrapText="1" indent="1"/>
    </xf>
    <xf numFmtId="0" fontId="12" fillId="0" borderId="6" xfId="1" applyFont="1" applyBorder="1" applyAlignment="1">
      <alignment horizontal="left" vertical="center" wrapText="1" indent="1"/>
    </xf>
    <xf numFmtId="0" fontId="12" fillId="0" borderId="10" xfId="1" applyFont="1" applyBorder="1" applyAlignment="1">
      <alignment horizontal="left" vertical="center" wrapText="1" indent="1"/>
    </xf>
    <xf numFmtId="0" fontId="12" fillId="0" borderId="7" xfId="1" applyFont="1" applyBorder="1" applyAlignment="1">
      <alignment horizontal="left" vertical="center" wrapText="1" indent="1"/>
    </xf>
    <xf numFmtId="0" fontId="12" fillId="0" borderId="11" xfId="1" applyFont="1" applyBorder="1" applyAlignment="1">
      <alignment horizontal="left" vertical="center" wrapText="1" indent="1"/>
    </xf>
    <xf numFmtId="0" fontId="14" fillId="3" borderId="0" xfId="1" applyFont="1" applyFill="1" applyAlignment="1">
      <alignment vertical="center" wrapText="1"/>
    </xf>
    <xf numFmtId="49" fontId="13" fillId="3" borderId="2" xfId="1" applyNumberFormat="1" applyFont="1" applyFill="1" applyBorder="1" applyAlignment="1">
      <alignment horizontal="left" vertical="center" wrapText="1" indent="1"/>
    </xf>
    <xf numFmtId="0" fontId="13" fillId="3" borderId="0" xfId="1" applyFont="1" applyFill="1" applyAlignment="1">
      <alignment horizontal="left" vertical="center" indent="1"/>
    </xf>
    <xf numFmtId="0" fontId="13" fillId="3" borderId="2" xfId="1" applyFont="1" applyFill="1" applyBorder="1" applyAlignment="1">
      <alignment horizontal="left" vertical="center" wrapText="1" indent="1"/>
    </xf>
    <xf numFmtId="0" fontId="13" fillId="3" borderId="8" xfId="1" applyFont="1" applyFill="1" applyBorder="1" applyAlignment="1">
      <alignment horizontal="left" vertical="center" wrapText="1" indent="1"/>
    </xf>
    <xf numFmtId="0" fontId="12" fillId="0" borderId="13" xfId="1" applyFont="1" applyBorder="1" applyAlignment="1">
      <alignment horizontal="left" vertical="center" indent="1"/>
    </xf>
    <xf numFmtId="0" fontId="12" fillId="0" borderId="8" xfId="1" applyFont="1" applyBorder="1" applyAlignment="1">
      <alignment horizontal="left" vertical="center" indent="1"/>
    </xf>
    <xf numFmtId="0" fontId="13" fillId="3" borderId="5" xfId="1" applyFont="1" applyFill="1" applyBorder="1" applyAlignment="1">
      <alignment horizontal="left" vertical="center" wrapText="1" indent="2"/>
    </xf>
    <xf numFmtId="0" fontId="13" fillId="3" borderId="9" xfId="1" applyFont="1" applyFill="1" applyBorder="1" applyAlignment="1">
      <alignment horizontal="left" vertical="center" wrapText="1" indent="2"/>
    </xf>
    <xf numFmtId="0" fontId="13" fillId="3" borderId="6" xfId="1" applyFont="1" applyFill="1" applyBorder="1" applyAlignment="1">
      <alignment horizontal="left" vertical="center" wrapText="1" indent="2"/>
    </xf>
    <xf numFmtId="0" fontId="13" fillId="3" borderId="10" xfId="1" applyFont="1" applyFill="1" applyBorder="1" applyAlignment="1">
      <alignment horizontal="left" vertical="center" wrapText="1" indent="2"/>
    </xf>
    <xf numFmtId="0" fontId="13" fillId="3" borderId="7" xfId="1" applyFont="1" applyFill="1" applyBorder="1" applyAlignment="1">
      <alignment horizontal="left" vertical="center" wrapText="1" indent="2"/>
    </xf>
    <xf numFmtId="0" fontId="13" fillId="3" borderId="11" xfId="1" applyFont="1" applyFill="1" applyBorder="1" applyAlignment="1">
      <alignment horizontal="left" vertical="center" wrapText="1" indent="2"/>
    </xf>
    <xf numFmtId="0" fontId="13" fillId="3" borderId="5" xfId="1" applyFont="1" applyFill="1" applyBorder="1" applyAlignment="1">
      <alignment horizontal="center" vertical="center" wrapText="1"/>
    </xf>
    <xf numFmtId="0" fontId="13" fillId="3" borderId="9" xfId="1" applyFont="1" applyFill="1" applyBorder="1" applyAlignment="1">
      <alignment horizontal="center" vertical="center" wrapText="1"/>
    </xf>
    <xf numFmtId="0" fontId="13" fillId="3" borderId="7" xfId="1" applyFont="1" applyFill="1" applyBorder="1" applyAlignment="1">
      <alignment horizontal="center" vertical="center" wrapText="1"/>
    </xf>
    <xf numFmtId="0" fontId="13" fillId="3" borderId="11" xfId="1" applyFont="1" applyFill="1" applyBorder="1" applyAlignment="1">
      <alignment horizontal="center" vertical="center" wrapText="1"/>
    </xf>
    <xf numFmtId="0" fontId="13" fillId="0" borderId="0" xfId="1" applyFont="1" applyFill="1" applyAlignment="1">
      <alignment vertical="top" wrapText="1"/>
    </xf>
    <xf numFmtId="0" fontId="39" fillId="0" borderId="0" xfId="0" applyFont="1" applyAlignment="1">
      <alignment vertical="center"/>
    </xf>
    <xf numFmtId="0" fontId="5" fillId="0" borderId="0" xfId="0" applyFont="1" applyAlignment="1">
      <alignment horizontal="center" vertical="center" wrapText="1"/>
    </xf>
    <xf numFmtId="0" fontId="3" fillId="0" borderId="3" xfId="0" applyFont="1" applyBorder="1" applyAlignment="1">
      <alignment horizontal="left" vertical="center" indent="2"/>
    </xf>
    <xf numFmtId="0" fontId="3" fillId="0" borderId="3" xfId="0" applyFont="1" applyBorder="1" applyAlignment="1">
      <alignment horizontal="left" vertical="center"/>
    </xf>
    <xf numFmtId="0" fontId="3" fillId="0" borderId="4" xfId="0" applyFont="1" applyBorder="1" applyAlignment="1">
      <alignment horizontal="left" vertical="center" indent="2"/>
    </xf>
    <xf numFmtId="0" fontId="3" fillId="0" borderId="4" xfId="0" applyFont="1" applyBorder="1" applyAlignment="1">
      <alignment horizontal="left" vertical="center"/>
    </xf>
    <xf numFmtId="0" fontId="3" fillId="2" borderId="4" xfId="0" applyFont="1" applyFill="1" applyBorder="1" applyAlignment="1">
      <alignment horizontal="left" vertical="center"/>
    </xf>
    <xf numFmtId="0" fontId="2" fillId="0" borderId="0" xfId="0" applyFont="1" applyAlignment="1">
      <alignment horizontal="left" vertical="center" indent="2"/>
    </xf>
    <xf numFmtId="0" fontId="2" fillId="0" borderId="3" xfId="0" applyFont="1" applyFill="1" applyBorder="1" applyAlignment="1">
      <alignment horizontal="center" vertical="center"/>
    </xf>
    <xf numFmtId="0" fontId="39" fillId="0" borderId="0" xfId="0" applyFont="1" applyAlignment="1">
      <alignment vertical="center" wrapText="1"/>
    </xf>
    <xf numFmtId="0" fontId="39" fillId="0" borderId="0" xfId="0" applyFont="1" applyAlignment="1">
      <alignment vertical="top" wrapText="1"/>
    </xf>
    <xf numFmtId="0" fontId="4" fillId="2" borderId="3" xfId="0" applyFont="1" applyFill="1" applyBorder="1" applyAlignment="1">
      <alignment vertical="center" wrapText="1"/>
    </xf>
    <xf numFmtId="0" fontId="39" fillId="0" borderId="12" xfId="0" applyFont="1" applyBorder="1" applyAlignment="1">
      <alignment vertical="center" wrapText="1"/>
    </xf>
    <xf numFmtId="0" fontId="39" fillId="0" borderId="3" xfId="0" applyFont="1" applyBorder="1" applyAlignment="1">
      <alignment vertical="center" wrapText="1"/>
    </xf>
    <xf numFmtId="0" fontId="19" fillId="0" borderId="0" xfId="0" applyFont="1" applyAlignment="1">
      <alignment vertical="center" wrapText="1"/>
    </xf>
    <xf numFmtId="0" fontId="4" fillId="3" borderId="13"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13"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0" borderId="13" xfId="0" applyFont="1" applyBorder="1" applyAlignment="1">
      <alignment horizontal="left" vertical="center" indent="2"/>
    </xf>
    <xf numFmtId="0" fontId="4" fillId="0" borderId="8" xfId="0" applyFont="1" applyBorder="1" applyAlignment="1">
      <alignment horizontal="left" vertical="center" indent="2"/>
    </xf>
    <xf numFmtId="0" fontId="3" fillId="0" borderId="3" xfId="0" applyFont="1" applyBorder="1" applyAlignment="1">
      <alignment horizontal="left" vertical="center" indent="1"/>
    </xf>
    <xf numFmtId="0" fontId="3" fillId="0" borderId="4" xfId="0" applyFont="1" applyBorder="1" applyAlignment="1">
      <alignment horizontal="left" vertical="center" indent="1"/>
    </xf>
    <xf numFmtId="0" fontId="38" fillId="0" borderId="0" xfId="0" applyFont="1" applyAlignment="1">
      <alignment vertical="center" wrapText="1"/>
    </xf>
    <xf numFmtId="0" fontId="19" fillId="0" borderId="0" xfId="0" applyFont="1" applyAlignment="1">
      <alignment horizontal="left" vertical="center" wrapText="1" indent="2"/>
    </xf>
    <xf numFmtId="0" fontId="2" fillId="0" borderId="13" xfId="0" applyFont="1" applyBorder="1" applyAlignment="1">
      <alignment horizontal="center" vertical="center"/>
    </xf>
    <xf numFmtId="0" fontId="2" fillId="0" borderId="8" xfId="0" applyFont="1" applyBorder="1" applyAlignment="1">
      <alignment horizontal="center" vertical="center"/>
    </xf>
    <xf numFmtId="0" fontId="2" fillId="2" borderId="13" xfId="0" applyFont="1" applyFill="1" applyBorder="1" applyAlignment="1">
      <alignment vertical="center" wrapText="1"/>
    </xf>
    <xf numFmtId="0" fontId="2" fillId="2" borderId="8" xfId="0" applyFont="1" applyFill="1" applyBorder="1" applyAlignment="1">
      <alignment vertical="center" wrapText="1"/>
    </xf>
    <xf numFmtId="0" fontId="19" fillId="0" borderId="13" xfId="0" applyFont="1" applyBorder="1" applyAlignment="1">
      <alignment horizontal="center" vertical="center"/>
    </xf>
    <xf numFmtId="0" fontId="19" fillId="0" borderId="8" xfId="0" applyFont="1" applyBorder="1" applyAlignment="1">
      <alignment horizontal="center" vertical="center"/>
    </xf>
    <xf numFmtId="0" fontId="18" fillId="0" borderId="0" xfId="0" applyFont="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9" fillId="0" borderId="0" xfId="0" applyFont="1" applyAlignment="1">
      <alignment vertical="top"/>
    </xf>
    <xf numFmtId="0" fontId="19" fillId="0" borderId="0" xfId="0" applyFont="1" applyAlignment="1">
      <alignment vertical="top" wrapText="1"/>
    </xf>
    <xf numFmtId="0" fontId="20" fillId="0" borderId="18" xfId="0" applyFont="1" applyBorder="1" applyAlignment="1">
      <alignment horizontal="center" vertical="center"/>
    </xf>
    <xf numFmtId="0" fontId="20" fillId="0" borderId="19" xfId="0" applyFont="1" applyBorder="1" applyAlignment="1">
      <alignment horizontal="center" vertical="center"/>
    </xf>
    <xf numFmtId="40" fontId="21" fillId="0" borderId="20" xfId="2" applyNumberFormat="1" applyFont="1" applyFill="1" applyBorder="1" applyAlignment="1">
      <alignment horizontal="center" vertical="center"/>
    </xf>
    <xf numFmtId="40" fontId="21" fillId="0" borderId="21" xfId="2" applyNumberFormat="1" applyFont="1" applyFill="1" applyBorder="1" applyAlignment="1">
      <alignment horizontal="center" vertical="center"/>
    </xf>
    <xf numFmtId="0" fontId="2" fillId="0" borderId="0" xfId="0" applyFont="1" applyAlignment="1">
      <alignment wrapText="1"/>
    </xf>
    <xf numFmtId="0" fontId="3" fillId="2" borderId="13" xfId="0" applyFont="1" applyFill="1" applyBorder="1" applyAlignment="1">
      <alignment horizontal="center" vertical="center"/>
    </xf>
    <xf numFmtId="0" fontId="3" fillId="2" borderId="8" xfId="0" applyFont="1" applyFill="1" applyBorder="1" applyAlignment="1">
      <alignment horizontal="center" vertical="center"/>
    </xf>
    <xf numFmtId="0" fontId="3" fillId="0" borderId="12" xfId="0" applyFont="1" applyBorder="1" applyAlignment="1">
      <alignment horizontal="center" vertical="center"/>
    </xf>
    <xf numFmtId="0" fontId="26" fillId="0" borderId="28" xfId="0" applyFont="1" applyBorder="1" applyAlignment="1">
      <alignment horizontal="center" vertical="center"/>
    </xf>
    <xf numFmtId="0" fontId="3" fillId="0" borderId="23" xfId="0" applyFont="1" applyBorder="1" applyAlignment="1">
      <alignment horizontal="center" vertical="center"/>
    </xf>
    <xf numFmtId="0" fontId="19" fillId="0" borderId="3" xfId="0" applyFont="1" applyBorder="1" applyAlignment="1">
      <alignment horizontal="left" vertical="center" wrapText="1" indent="1" shrinkToFit="1"/>
    </xf>
    <xf numFmtId="0" fontId="19" fillId="0" borderId="4" xfId="0" applyFont="1" applyBorder="1" applyAlignment="1">
      <alignment horizontal="left" vertical="center" indent="1"/>
    </xf>
    <xf numFmtId="0" fontId="3" fillId="0" borderId="33" xfId="0" applyFont="1" applyBorder="1" applyAlignment="1">
      <alignment horizontal="center" vertical="center"/>
    </xf>
    <xf numFmtId="0" fontId="3" fillId="0" borderId="35" xfId="0" applyFont="1" applyBorder="1" applyAlignment="1">
      <alignment horizontal="center" vertical="center"/>
    </xf>
    <xf numFmtId="0" fontId="3" fillId="0" borderId="34" xfId="0" applyFont="1" applyBorder="1" applyAlignment="1">
      <alignment horizontal="center" vertical="center"/>
    </xf>
    <xf numFmtId="0" fontId="19" fillId="0" borderId="3" xfId="0" applyFont="1" applyBorder="1" applyAlignment="1">
      <alignment horizontal="left" vertical="center" indent="1"/>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vertical="center"/>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left" vertical="center" wrapText="1" indent="1"/>
    </xf>
    <xf numFmtId="0" fontId="4" fillId="3" borderId="4" xfId="0" applyFont="1" applyFill="1" applyBorder="1" applyAlignment="1">
      <alignment horizontal="center" vertical="center"/>
    </xf>
    <xf numFmtId="0" fontId="24" fillId="2" borderId="13" xfId="0" applyFont="1" applyFill="1" applyBorder="1" applyAlignment="1">
      <alignment vertical="center"/>
    </xf>
    <xf numFmtId="0" fontId="24" fillId="2" borderId="4" xfId="0" applyFont="1" applyFill="1" applyBorder="1" applyAlignment="1">
      <alignment vertical="center"/>
    </xf>
    <xf numFmtId="58" fontId="4" fillId="0" borderId="0" xfId="0" applyNumberFormat="1" applyFont="1" applyAlignment="1">
      <alignment vertical="center"/>
    </xf>
    <xf numFmtId="0" fontId="27" fillId="0" borderId="0" xfId="0" applyFont="1" applyAlignment="1">
      <alignment horizontal="left" vertical="center" wrapText="1" indent="1"/>
    </xf>
    <xf numFmtId="0" fontId="4" fillId="0" borderId="13" xfId="0" applyFont="1" applyBorder="1" applyAlignment="1">
      <alignment horizontal="center" vertical="center"/>
    </xf>
    <xf numFmtId="0" fontId="4" fillId="0" borderId="8" xfId="0" applyFont="1" applyBorder="1" applyAlignment="1">
      <alignment horizontal="center" vertical="center"/>
    </xf>
    <xf numFmtId="0" fontId="28" fillId="0" borderId="0" xfId="0" applyFont="1" applyFill="1" applyAlignment="1">
      <alignment horizontal="left" vertical="center" wrapText="1"/>
    </xf>
    <xf numFmtId="0" fontId="3" fillId="0" borderId="0" xfId="0" applyFont="1" applyAlignment="1">
      <alignment vertical="top" wrapText="1"/>
    </xf>
    <xf numFmtId="0" fontId="3" fillId="10" borderId="0" xfId="0" applyFont="1" applyFill="1" applyAlignment="1">
      <alignment horizontal="left" vertical="center" wrapText="1"/>
    </xf>
    <xf numFmtId="0" fontId="3" fillId="0" borderId="0" xfId="0" applyFont="1" applyAlignment="1">
      <alignment vertical="top"/>
    </xf>
    <xf numFmtId="0" fontId="3" fillId="0" borderId="0" xfId="0" applyFont="1" applyAlignment="1">
      <alignment vertical="center"/>
    </xf>
    <xf numFmtId="0" fontId="3" fillId="0" borderId="4" xfId="0" applyFont="1" applyBorder="1" applyAlignment="1">
      <alignment horizontal="left" vertical="center" indent="1" shrinkToFit="1"/>
    </xf>
    <xf numFmtId="0" fontId="3" fillId="0" borderId="10" xfId="0" applyFont="1" applyBorder="1" applyAlignment="1">
      <alignment vertical="center"/>
    </xf>
    <xf numFmtId="0" fontId="28" fillId="0" borderId="0" xfId="0" applyFont="1" applyFill="1" applyAlignment="1">
      <alignment vertical="center" wrapText="1"/>
    </xf>
    <xf numFmtId="0" fontId="4" fillId="2" borderId="1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8" xfId="0" applyFont="1" applyFill="1" applyBorder="1" applyAlignment="1">
      <alignment horizontal="center" vertical="center"/>
    </xf>
    <xf numFmtId="0" fontId="19" fillId="0" borderId="2" xfId="0" applyFont="1" applyBorder="1" applyAlignment="1">
      <alignment horizontal="center" vertical="center"/>
    </xf>
    <xf numFmtId="0" fontId="19" fillId="3" borderId="2" xfId="0" applyFont="1" applyFill="1" applyBorder="1" applyAlignment="1">
      <alignment horizontal="center" vertical="center"/>
    </xf>
    <xf numFmtId="0" fontId="19" fillId="3" borderId="46" xfId="0" applyFont="1" applyFill="1" applyBorder="1" applyAlignment="1">
      <alignment horizontal="center" vertical="center"/>
    </xf>
    <xf numFmtId="0" fontId="19" fillId="3" borderId="47" xfId="0" applyFont="1" applyFill="1" applyBorder="1" applyAlignment="1">
      <alignment horizontal="center" vertical="center"/>
    </xf>
    <xf numFmtId="0" fontId="19" fillId="3" borderId="19" xfId="0" applyFont="1" applyFill="1" applyBorder="1" applyAlignment="1">
      <alignment horizontal="center" vertical="center"/>
    </xf>
    <xf numFmtId="0" fontId="26" fillId="0" borderId="20" xfId="0" applyFont="1" applyBorder="1" applyAlignment="1">
      <alignment horizontal="right" vertical="center"/>
    </xf>
    <xf numFmtId="0" fontId="26" fillId="0" borderId="28" xfId="0" applyFont="1" applyBorder="1" applyAlignment="1">
      <alignment horizontal="right" vertical="center"/>
    </xf>
    <xf numFmtId="0" fontId="25" fillId="0" borderId="13" xfId="0" applyFont="1" applyBorder="1" applyAlignment="1">
      <alignment horizontal="center" vertical="center"/>
    </xf>
    <xf numFmtId="0" fontId="25" fillId="0" borderId="4" xfId="0" applyFont="1" applyBorder="1" applyAlignment="1">
      <alignment horizontal="center" vertical="center"/>
    </xf>
    <xf numFmtId="0" fontId="25" fillId="0" borderId="8" xfId="0" applyFont="1" applyBorder="1" applyAlignment="1">
      <alignment horizontal="center" vertical="center"/>
    </xf>
    <xf numFmtId="0" fontId="3" fillId="0" borderId="9" xfId="0" applyFont="1" applyBorder="1" applyAlignment="1">
      <alignment horizontal="center" vertical="center"/>
    </xf>
    <xf numFmtId="0" fontId="3" fillId="0" borderId="13" xfId="0" applyFont="1" applyBorder="1" applyAlignment="1">
      <alignment horizontal="center" vertical="center" wrapText="1"/>
    </xf>
    <xf numFmtId="0" fontId="23" fillId="0" borderId="6" xfId="0" applyFont="1" applyBorder="1" applyAlignment="1">
      <alignment horizontal="left" vertical="top" wrapText="1"/>
    </xf>
    <xf numFmtId="0" fontId="23" fillId="0" borderId="0" xfId="0" applyFont="1" applyAlignment="1">
      <alignment horizontal="left" vertical="top"/>
    </xf>
    <xf numFmtId="0" fontId="23" fillId="0" borderId="6" xfId="0" applyFont="1" applyBorder="1" applyAlignment="1">
      <alignment horizontal="left" vertical="top"/>
    </xf>
  </cellXfs>
  <cellStyles count="5">
    <cellStyle name="ハイパーリンク" xfId="4" builtinId="8"/>
    <cellStyle name="桁区切り" xfId="2" builtinId="6"/>
    <cellStyle name="標準" xfId="0" builtinId="0"/>
    <cellStyle name="標準 2" xfId="1" xr:uid="{00000000-0005-0000-0000-000002000000}"/>
    <cellStyle name="標準 3" xfId="3" xr:uid="{00000000-0005-0000-0000-000003000000}"/>
  </cellStyles>
  <dxfs count="2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5FF"/>
      <color rgb="FFFF0000"/>
      <color rgb="FFFFFFCC"/>
      <color rgb="FFFFCCFF"/>
      <color rgb="FFFFFF99"/>
      <color rgb="FFFFFFFF"/>
      <color rgb="FFFFCCCC"/>
      <color rgb="FFCCFFCC"/>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20</xdr:col>
      <xdr:colOff>229703</xdr:colOff>
      <xdr:row>85</xdr:row>
      <xdr:rowOff>48167</xdr:rowOff>
    </xdr:from>
    <xdr:to>
      <xdr:col>26</xdr:col>
      <xdr:colOff>40878</xdr:colOff>
      <xdr:row>86</xdr:row>
      <xdr:rowOff>76992</xdr:rowOff>
    </xdr:to>
    <xdr:sp macro="" textlink="">
      <xdr:nvSpPr>
        <xdr:cNvPr id="63" name="正方形/長方形 62">
          <a:extLst>
            <a:ext uri="{FF2B5EF4-FFF2-40B4-BE49-F238E27FC236}">
              <a16:creationId xmlns:a16="http://schemas.microsoft.com/office/drawing/2014/main" id="{00000000-0008-0000-0100-00003F000000}"/>
            </a:ext>
          </a:extLst>
        </xdr:cNvPr>
        <xdr:cNvSpPr/>
      </xdr:nvSpPr>
      <xdr:spPr>
        <a:xfrm>
          <a:off x="5373203" y="12706892"/>
          <a:ext cx="1354225" cy="85975"/>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62305</xdr:colOff>
      <xdr:row>80</xdr:row>
      <xdr:rowOff>27530</xdr:rowOff>
    </xdr:from>
    <xdr:to>
      <xdr:col>25</xdr:col>
      <xdr:colOff>39131</xdr:colOff>
      <xdr:row>80</xdr:row>
      <xdr:rowOff>116680</xdr:rowOff>
    </xdr:to>
    <xdr:sp macro="" textlink="">
      <xdr:nvSpPr>
        <xdr:cNvPr id="61" name="正方形/長方形 60">
          <a:extLst>
            <a:ext uri="{FF2B5EF4-FFF2-40B4-BE49-F238E27FC236}">
              <a16:creationId xmlns:a16="http://schemas.microsoft.com/office/drawing/2014/main" id="{00000000-0008-0000-0100-00003D000000}"/>
            </a:ext>
          </a:extLst>
        </xdr:cNvPr>
        <xdr:cNvSpPr/>
      </xdr:nvSpPr>
      <xdr:spPr>
        <a:xfrm>
          <a:off x="3902071" y="12249296"/>
          <a:ext cx="2536669" cy="89150"/>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160833</xdr:colOff>
      <xdr:row>6</xdr:row>
      <xdr:rowOff>74146</xdr:rowOff>
    </xdr:from>
    <xdr:to>
      <xdr:col>7</xdr:col>
      <xdr:colOff>69040</xdr:colOff>
      <xdr:row>9</xdr:row>
      <xdr:rowOff>56683</xdr:rowOff>
    </xdr:to>
    <xdr:sp macro="" textlink="">
      <xdr:nvSpPr>
        <xdr:cNvPr id="54" name="下矢印 6">
          <a:extLst>
            <a:ext uri="{FF2B5EF4-FFF2-40B4-BE49-F238E27FC236}">
              <a16:creationId xmlns:a16="http://schemas.microsoft.com/office/drawing/2014/main" id="{00000000-0008-0000-0100-000036000000}"/>
            </a:ext>
          </a:extLst>
        </xdr:cNvPr>
        <xdr:cNvSpPr/>
      </xdr:nvSpPr>
      <xdr:spPr>
        <a:xfrm>
          <a:off x="1684833" y="1550521"/>
          <a:ext cx="162207" cy="589756"/>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203440</xdr:colOff>
      <xdr:row>26</xdr:row>
      <xdr:rowOff>4551</xdr:rowOff>
    </xdr:from>
    <xdr:to>
      <xdr:col>25</xdr:col>
      <xdr:colOff>31196</xdr:colOff>
      <xdr:row>26</xdr:row>
      <xdr:rowOff>167551</xdr:rowOff>
    </xdr:to>
    <xdr:sp macro="" textlink="">
      <xdr:nvSpPr>
        <xdr:cNvPr id="36" name="下矢印 6">
          <a:extLst>
            <a:ext uri="{FF2B5EF4-FFF2-40B4-BE49-F238E27FC236}">
              <a16:creationId xmlns:a16="http://schemas.microsoft.com/office/drawing/2014/main" id="{00000000-0008-0000-0100-000024000000}"/>
            </a:ext>
          </a:extLst>
        </xdr:cNvPr>
        <xdr:cNvSpPr/>
      </xdr:nvSpPr>
      <xdr:spPr>
        <a:xfrm rot="5400000">
          <a:off x="6004818" y="4815611"/>
          <a:ext cx="163000" cy="589756"/>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196850</xdr:colOff>
      <xdr:row>46</xdr:row>
      <xdr:rowOff>12701</xdr:rowOff>
    </xdr:from>
    <xdr:to>
      <xdr:col>22</xdr:col>
      <xdr:colOff>222250</xdr:colOff>
      <xdr:row>48</xdr:row>
      <xdr:rowOff>31750</xdr:rowOff>
    </xdr:to>
    <xdr:sp macro="" textlink="">
      <xdr:nvSpPr>
        <xdr:cNvPr id="6" name="四角形: 角を丸くする 10">
          <a:extLst>
            <a:ext uri="{FF2B5EF4-FFF2-40B4-BE49-F238E27FC236}">
              <a16:creationId xmlns:a16="http://schemas.microsoft.com/office/drawing/2014/main" id="{00000000-0008-0000-0100-000006000000}"/>
            </a:ext>
          </a:extLst>
        </xdr:cNvPr>
        <xdr:cNvSpPr/>
      </xdr:nvSpPr>
      <xdr:spPr>
        <a:xfrm>
          <a:off x="1974850" y="8698397"/>
          <a:ext cx="3835400" cy="278570"/>
        </a:xfrm>
        <a:prstGeom prst="roundRect">
          <a:avLst>
            <a:gd name="adj" fmla="val 12455"/>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37</xdr:col>
      <xdr:colOff>206374</xdr:colOff>
      <xdr:row>0</xdr:row>
      <xdr:rowOff>381000</xdr:rowOff>
    </xdr:from>
    <xdr:to>
      <xdr:col>44</xdr:col>
      <xdr:colOff>0</xdr:colOff>
      <xdr:row>5</xdr:row>
      <xdr:rowOff>0</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9721849" y="381000"/>
          <a:ext cx="1593851" cy="828675"/>
        </a:xfrm>
        <a:prstGeom prst="roundRect">
          <a:avLst>
            <a:gd name="adj" fmla="val 5819"/>
          </a:avLst>
        </a:prstGeom>
        <a:solidFill>
          <a:srgbClr val="FFF5FF"/>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144000" rtlCol="0" anchor="ctr"/>
        <a:lstStyle/>
        <a:p>
          <a:r>
            <a:rPr kumimoji="1" lang="ja-JP" altLang="en-US" sz="1600" b="1">
              <a:solidFill>
                <a:srgbClr val="FF0000"/>
              </a:solidFill>
              <a:latin typeface="HG丸ｺﾞｼｯｸM-PRO" panose="020F0600000000000000" pitchFamily="50" charset="-128"/>
              <a:ea typeface="HG丸ｺﾞｼｯｸM-PRO" panose="020F0600000000000000" pitchFamily="50" charset="-128"/>
            </a:rPr>
            <a:t>このシートは</a:t>
          </a:r>
          <a:endParaRPr kumimoji="1" lang="en-US" altLang="ja-JP" sz="1600" b="1">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600" b="1">
              <a:solidFill>
                <a:srgbClr val="FF0000"/>
              </a:solidFill>
              <a:latin typeface="HG丸ｺﾞｼｯｸM-PRO" panose="020F0600000000000000" pitchFamily="50" charset="-128"/>
              <a:ea typeface="HG丸ｺﾞｼｯｸM-PRO" panose="020F0600000000000000" pitchFamily="50" charset="-128"/>
            </a:rPr>
            <a:t>提出不要です。</a:t>
          </a:r>
        </a:p>
      </xdr:txBody>
    </xdr:sp>
    <xdr:clientData/>
  </xdr:twoCellAnchor>
  <xdr:twoCellAnchor>
    <xdr:from>
      <xdr:col>5</xdr:col>
      <xdr:colOff>203200</xdr:colOff>
      <xdr:row>9</xdr:row>
      <xdr:rowOff>69850</xdr:rowOff>
    </xdr:from>
    <xdr:to>
      <xdr:col>8</xdr:col>
      <xdr:colOff>44450</xdr:colOff>
      <xdr:row>11</xdr:row>
      <xdr:rowOff>76199</xdr:rowOff>
    </xdr:to>
    <xdr:sp macro="" textlink="">
      <xdr:nvSpPr>
        <xdr:cNvPr id="11" name="四角形: 角を丸くする 10">
          <a:extLst>
            <a:ext uri="{FF2B5EF4-FFF2-40B4-BE49-F238E27FC236}">
              <a16:creationId xmlns:a16="http://schemas.microsoft.com/office/drawing/2014/main" id="{00000000-0008-0000-0100-00000B000000}"/>
            </a:ext>
          </a:extLst>
        </xdr:cNvPr>
        <xdr:cNvSpPr/>
      </xdr:nvSpPr>
      <xdr:spPr>
        <a:xfrm>
          <a:off x="1473200" y="2159000"/>
          <a:ext cx="603250" cy="355599"/>
        </a:xfrm>
        <a:prstGeom prst="roundRect">
          <a:avLst>
            <a:gd name="adj" fmla="val 4292"/>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144966</xdr:colOff>
      <xdr:row>4</xdr:row>
      <xdr:rowOff>186628</xdr:rowOff>
    </xdr:from>
    <xdr:to>
      <xdr:col>7</xdr:col>
      <xdr:colOff>221166</xdr:colOff>
      <xdr:row>7</xdr:row>
      <xdr:rowOff>142180</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144966" y="1264579"/>
          <a:ext cx="1854200" cy="568869"/>
        </a:xfrm>
        <a:prstGeom prst="roundRect">
          <a:avLst>
            <a:gd name="adj" fmla="val 7653"/>
          </a:avLst>
        </a:prstGeom>
        <a:solidFill>
          <a:srgbClr val="FFF5FF"/>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144000" rtlCol="0" anchor="ctr"/>
        <a:lstStyle/>
        <a:p>
          <a:r>
            <a:rPr kumimoji="1" lang="ja-JP" altLang="en-US" sz="1000">
              <a:latin typeface="HG丸ｺﾞｼｯｸM-PRO" panose="020F0600000000000000" pitchFamily="50" charset="-128"/>
              <a:ea typeface="HG丸ｺﾞｼｯｸM-PRO" panose="020F0600000000000000" pitchFamily="50" charset="-128"/>
            </a:rPr>
            <a:t>大臣許可は「</a:t>
          </a:r>
          <a:r>
            <a:rPr kumimoji="1" lang="en-US" altLang="ja-JP" sz="1000">
              <a:latin typeface="HG丸ｺﾞｼｯｸM-PRO" panose="020F0600000000000000" pitchFamily="50" charset="-128"/>
              <a:ea typeface="HG丸ｺﾞｼｯｸM-PRO" panose="020F0600000000000000" pitchFamily="50" charset="-128"/>
            </a:rPr>
            <a:t>00</a:t>
          </a:r>
          <a:r>
            <a:rPr kumimoji="1" lang="ja-JP" altLang="en-US" sz="1000">
              <a:latin typeface="HG丸ｺﾞｼｯｸM-PRO" panose="020F0600000000000000" pitchFamily="50" charset="-128"/>
              <a:ea typeface="HG丸ｺﾞｼｯｸM-PRO" panose="020F0600000000000000" pitchFamily="50" charset="-128"/>
            </a:rPr>
            <a:t>」、</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県知事許可は「</a:t>
          </a:r>
          <a:r>
            <a:rPr kumimoji="1" lang="en-US" altLang="ja-JP" sz="1000">
              <a:latin typeface="HG丸ｺﾞｼｯｸM-PRO" panose="020F0600000000000000" pitchFamily="50" charset="-128"/>
              <a:ea typeface="HG丸ｺﾞｼｯｸM-PRO" panose="020F0600000000000000" pitchFamily="50" charset="-128"/>
            </a:rPr>
            <a:t>41</a:t>
          </a:r>
          <a:r>
            <a:rPr kumimoji="1" lang="ja-JP" altLang="en-US" sz="1000">
              <a:latin typeface="HG丸ｺﾞｼｯｸM-PRO" panose="020F0600000000000000" pitchFamily="50" charset="-128"/>
              <a:ea typeface="HG丸ｺﾞｼｯｸM-PRO" panose="020F0600000000000000" pitchFamily="50" charset="-128"/>
            </a:rPr>
            <a:t>」です。</a:t>
          </a:r>
        </a:p>
      </xdr:txBody>
    </xdr:sp>
    <xdr:clientData/>
  </xdr:twoCellAnchor>
  <xdr:twoCellAnchor>
    <xdr:from>
      <xdr:col>6</xdr:col>
      <xdr:colOff>187151</xdr:colOff>
      <xdr:row>44</xdr:row>
      <xdr:rowOff>179956</xdr:rowOff>
    </xdr:from>
    <xdr:to>
      <xdr:col>25</xdr:col>
      <xdr:colOff>3969</xdr:colOff>
      <xdr:row>45</xdr:row>
      <xdr:rowOff>138652</xdr:rowOff>
    </xdr:to>
    <xdr:sp macro="" textlink="">
      <xdr:nvSpPr>
        <xdr:cNvPr id="14" name="下矢印 6">
          <a:extLst>
            <a:ext uri="{FF2B5EF4-FFF2-40B4-BE49-F238E27FC236}">
              <a16:creationId xmlns:a16="http://schemas.microsoft.com/office/drawing/2014/main" id="{00000000-0008-0000-0100-00000E000000}"/>
            </a:ext>
          </a:extLst>
        </xdr:cNvPr>
        <xdr:cNvSpPr/>
      </xdr:nvSpPr>
      <xdr:spPr>
        <a:xfrm rot="5400000">
          <a:off x="3952008" y="6221880"/>
          <a:ext cx="161103" cy="4642818"/>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95250</xdr:colOff>
      <xdr:row>20</xdr:row>
      <xdr:rowOff>169859</xdr:rowOff>
    </xdr:from>
    <xdr:to>
      <xdr:col>34</xdr:col>
      <xdr:colOff>114300</xdr:colOff>
      <xdr:row>28</xdr:row>
      <xdr:rowOff>106359</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6267450" y="3856034"/>
          <a:ext cx="2590800" cy="1241425"/>
        </a:xfrm>
        <a:prstGeom prst="roundRect">
          <a:avLst>
            <a:gd name="adj" fmla="val 4017"/>
          </a:avLst>
        </a:prstGeom>
        <a:solidFill>
          <a:srgbClr val="FFF5FF"/>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144000" rtlCol="0" anchor="ctr"/>
        <a:lstStyle/>
        <a:p>
          <a:r>
            <a:rPr kumimoji="1" lang="ja-JP" altLang="en-US" sz="1000">
              <a:latin typeface="HG丸ｺﾞｼｯｸM-PRO" panose="020F0600000000000000" pitchFamily="50" charset="-128"/>
              <a:ea typeface="HG丸ｺﾞｼｯｸM-PRO" panose="020F0600000000000000" pitchFamily="50" charset="-128"/>
            </a:rPr>
            <a:t>所在地</a:t>
          </a:r>
          <a:r>
            <a:rPr kumimoji="1" lang="en-US" altLang="ja-JP" sz="1000">
              <a:latin typeface="HG丸ｺﾞｼｯｸM-PRO" panose="020F0600000000000000" pitchFamily="50" charset="-128"/>
              <a:ea typeface="HG丸ｺﾞｼｯｸM-PRO" panose="020F0600000000000000" pitchFamily="50" charset="-128"/>
            </a:rPr>
            <a:t>2</a:t>
          </a:r>
          <a:r>
            <a:rPr kumimoji="1" lang="ja-JP" altLang="en-US" sz="1000">
              <a:latin typeface="HG丸ｺﾞｼｯｸM-PRO" panose="020F0600000000000000" pitchFamily="50" charset="-128"/>
              <a:ea typeface="HG丸ｺﾞｼｯｸM-PRO" panose="020F0600000000000000" pitchFamily="50" charset="-128"/>
            </a:rPr>
            <a:t>欄に「大字」「丁目」「番地」「番」「号」が含まれている場合、欄右側に「要確認」と表示されます。</a:t>
          </a:r>
        </a:p>
        <a:p>
          <a:r>
            <a:rPr kumimoji="1" lang="ja-JP" altLang="en-US" sz="1000">
              <a:latin typeface="HG丸ｺﾞｼｯｸM-PRO" panose="020F0600000000000000" pitchFamily="50" charset="-128"/>
              <a:ea typeface="HG丸ｺﾞｼｯｸM-PRO" panose="020F0600000000000000" pitchFamily="50" charset="-128"/>
            </a:rPr>
            <a:t>（「一番ヶ瀬」「</a:t>
          </a:r>
          <a:r>
            <a:rPr kumimoji="1" lang="en-US" altLang="ja-JP" sz="1000">
              <a:latin typeface="HG丸ｺﾞｼｯｸM-PRO" panose="020F0600000000000000" pitchFamily="50" charset="-128"/>
              <a:ea typeface="HG丸ｺﾞｼｯｸM-PRO" panose="020F0600000000000000" pitchFamily="50" charset="-128"/>
            </a:rPr>
            <a:t>1</a:t>
          </a:r>
          <a:r>
            <a:rPr kumimoji="1" lang="ja-JP" altLang="en-US" sz="1000">
              <a:latin typeface="HG丸ｺﾞｼｯｸM-PRO" panose="020F0600000000000000" pitchFamily="50" charset="-128"/>
              <a:ea typeface="HG丸ｺﾞｼｯｸM-PRO" panose="020F0600000000000000" pitchFamily="50" charset="-128"/>
            </a:rPr>
            <a:t>号室」等の文字列にも反応するため、表示されても問題ない場合もあります）</a:t>
          </a:r>
        </a:p>
      </xdr:txBody>
    </xdr:sp>
    <xdr:clientData/>
  </xdr:twoCellAnchor>
  <xdr:twoCellAnchor>
    <xdr:from>
      <xdr:col>7</xdr:col>
      <xdr:colOff>196850</xdr:colOff>
      <xdr:row>49</xdr:row>
      <xdr:rowOff>19051</xdr:rowOff>
    </xdr:from>
    <xdr:to>
      <xdr:col>22</xdr:col>
      <xdr:colOff>222250</xdr:colOff>
      <xdr:row>51</xdr:row>
      <xdr:rowOff>38100</xdr:rowOff>
    </xdr:to>
    <xdr:sp macro="" textlink="">
      <xdr:nvSpPr>
        <xdr:cNvPr id="18" name="四角形: 角を丸くする 10">
          <a:extLst>
            <a:ext uri="{FF2B5EF4-FFF2-40B4-BE49-F238E27FC236}">
              <a16:creationId xmlns:a16="http://schemas.microsoft.com/office/drawing/2014/main" id="{00000000-0008-0000-0100-000012000000}"/>
            </a:ext>
          </a:extLst>
        </xdr:cNvPr>
        <xdr:cNvSpPr/>
      </xdr:nvSpPr>
      <xdr:spPr>
        <a:xfrm>
          <a:off x="1974850" y="9232901"/>
          <a:ext cx="3835400" cy="279399"/>
        </a:xfrm>
        <a:prstGeom prst="roundRect">
          <a:avLst>
            <a:gd name="adj" fmla="val 12455"/>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196850</xdr:colOff>
      <xdr:row>52</xdr:row>
      <xdr:rowOff>25401</xdr:rowOff>
    </xdr:from>
    <xdr:to>
      <xdr:col>22</xdr:col>
      <xdr:colOff>222250</xdr:colOff>
      <xdr:row>54</xdr:row>
      <xdr:rowOff>44450</xdr:rowOff>
    </xdr:to>
    <xdr:sp macro="" textlink="">
      <xdr:nvSpPr>
        <xdr:cNvPr id="20" name="四角形: 角を丸くする 10">
          <a:extLst>
            <a:ext uri="{FF2B5EF4-FFF2-40B4-BE49-F238E27FC236}">
              <a16:creationId xmlns:a16="http://schemas.microsoft.com/office/drawing/2014/main" id="{00000000-0008-0000-0100-000014000000}"/>
            </a:ext>
          </a:extLst>
        </xdr:cNvPr>
        <xdr:cNvSpPr/>
      </xdr:nvSpPr>
      <xdr:spPr>
        <a:xfrm>
          <a:off x="1974850" y="9556751"/>
          <a:ext cx="3835400" cy="279399"/>
        </a:xfrm>
        <a:prstGeom prst="roundRect">
          <a:avLst>
            <a:gd name="adj" fmla="val 12455"/>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184150</xdr:colOff>
      <xdr:row>44</xdr:row>
      <xdr:rowOff>158751</xdr:rowOff>
    </xdr:from>
    <xdr:to>
      <xdr:col>6</xdr:col>
      <xdr:colOff>172150</xdr:colOff>
      <xdr:row>60</xdr:row>
      <xdr:rowOff>44450</xdr:rowOff>
    </xdr:to>
    <xdr:sp macro="" textlink="">
      <xdr:nvSpPr>
        <xdr:cNvPr id="23" name="四角形: 角を丸くする 10">
          <a:extLst>
            <a:ext uri="{FF2B5EF4-FFF2-40B4-BE49-F238E27FC236}">
              <a16:creationId xmlns:a16="http://schemas.microsoft.com/office/drawing/2014/main" id="{00000000-0008-0000-0100-000017000000}"/>
            </a:ext>
          </a:extLst>
        </xdr:cNvPr>
        <xdr:cNvSpPr/>
      </xdr:nvSpPr>
      <xdr:spPr>
        <a:xfrm>
          <a:off x="184150" y="8648701"/>
          <a:ext cx="1512000" cy="1822449"/>
        </a:xfrm>
        <a:prstGeom prst="roundRect">
          <a:avLst>
            <a:gd name="adj" fmla="val 3594"/>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24</xdr:col>
      <xdr:colOff>19050</xdr:colOff>
      <xdr:row>43</xdr:row>
      <xdr:rowOff>71785</xdr:rowOff>
    </xdr:from>
    <xdr:to>
      <xdr:col>36</xdr:col>
      <xdr:colOff>108150</xdr:colOff>
      <xdr:row>45</xdr:row>
      <xdr:rowOff>149089</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6191250" y="7510810"/>
          <a:ext cx="3175200" cy="467829"/>
        </a:xfrm>
        <a:prstGeom prst="roundRect">
          <a:avLst>
            <a:gd name="adj" fmla="val 6716"/>
          </a:avLst>
        </a:prstGeom>
        <a:solidFill>
          <a:srgbClr val="FFF5FF"/>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144000" rtlCol="0" anchor="ctr"/>
        <a:lstStyle/>
        <a:p>
          <a:r>
            <a:rPr kumimoji="1" lang="ja-JP" altLang="en-US" sz="1000">
              <a:latin typeface="HG丸ｺﾞｼｯｸM-PRO" panose="020F0600000000000000" pitchFamily="50" charset="-128"/>
              <a:ea typeface="HG丸ｺﾞｼｯｸM-PRO" panose="020F0600000000000000" pitchFamily="50" charset="-128"/>
            </a:rPr>
            <a:t>技術士等の配置、</a:t>
          </a:r>
          <a:r>
            <a:rPr kumimoji="1" lang="en-US" altLang="ja-JP" sz="1000">
              <a:latin typeface="HG丸ｺﾞｼｯｸM-PRO" panose="020F0600000000000000" pitchFamily="50" charset="-128"/>
              <a:ea typeface="HG丸ｺﾞｼｯｸM-PRO" panose="020F0600000000000000" pitchFamily="50" charset="-128"/>
            </a:rPr>
            <a:t>CPDS</a:t>
          </a:r>
          <a:r>
            <a:rPr kumimoji="1" lang="ja-JP" altLang="en-US" sz="1000">
              <a:latin typeface="HG丸ｺﾞｼｯｸM-PRO" panose="020F0600000000000000" pitchFamily="50" charset="-128"/>
              <a:ea typeface="HG丸ｺﾞｼｯｸM-PRO" panose="020F0600000000000000" pitchFamily="50" charset="-128"/>
            </a:rPr>
            <a:t>、</a:t>
          </a:r>
          <a:r>
            <a:rPr kumimoji="1" lang="en-US" altLang="ja-JP" sz="1000">
              <a:latin typeface="HG丸ｺﾞｼｯｸM-PRO" panose="020F0600000000000000" pitchFamily="50" charset="-128"/>
              <a:ea typeface="HG丸ｺﾞｼｯｸM-PRO" panose="020F0600000000000000" pitchFamily="50" charset="-128"/>
            </a:rPr>
            <a:t>CPD</a:t>
          </a:r>
          <a:r>
            <a:rPr kumimoji="1" lang="ja-JP" altLang="en-US" sz="1000">
              <a:latin typeface="HG丸ｺﾞｼｯｸM-PRO" panose="020F0600000000000000" pitchFamily="50" charset="-128"/>
              <a:ea typeface="HG丸ｺﾞｼｯｸM-PRO" panose="020F0600000000000000" pitchFamily="50" charset="-128"/>
            </a:rPr>
            <a:t>は、該当がない場合は何も記入しないでください。</a:t>
          </a:r>
        </a:p>
      </xdr:txBody>
    </xdr:sp>
    <xdr:clientData/>
  </xdr:twoCellAnchor>
  <xdr:twoCellAnchor>
    <xdr:from>
      <xdr:col>17</xdr:col>
      <xdr:colOff>31750</xdr:colOff>
      <xdr:row>55</xdr:row>
      <xdr:rowOff>31751</xdr:rowOff>
    </xdr:from>
    <xdr:to>
      <xdr:col>22</xdr:col>
      <xdr:colOff>222250</xdr:colOff>
      <xdr:row>60</xdr:row>
      <xdr:rowOff>38100</xdr:rowOff>
    </xdr:to>
    <xdr:sp macro="" textlink="">
      <xdr:nvSpPr>
        <xdr:cNvPr id="29" name="四角形: 角を丸くする 10">
          <a:extLst>
            <a:ext uri="{FF2B5EF4-FFF2-40B4-BE49-F238E27FC236}">
              <a16:creationId xmlns:a16="http://schemas.microsoft.com/office/drawing/2014/main" id="{00000000-0008-0000-0100-00001D000000}"/>
            </a:ext>
          </a:extLst>
        </xdr:cNvPr>
        <xdr:cNvSpPr/>
      </xdr:nvSpPr>
      <xdr:spPr>
        <a:xfrm>
          <a:off x="4349750" y="9677401"/>
          <a:ext cx="1460500" cy="584199"/>
        </a:xfrm>
        <a:prstGeom prst="roundRect">
          <a:avLst>
            <a:gd name="adj" fmla="val 5768"/>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22</xdr:col>
      <xdr:colOff>247890</xdr:colOff>
      <xdr:row>50</xdr:row>
      <xdr:rowOff>25189</xdr:rowOff>
    </xdr:from>
    <xdr:to>
      <xdr:col>25</xdr:col>
      <xdr:colOff>75646</xdr:colOff>
      <xdr:row>50</xdr:row>
      <xdr:rowOff>188189</xdr:rowOff>
    </xdr:to>
    <xdr:sp macro="" textlink="">
      <xdr:nvSpPr>
        <xdr:cNvPr id="33" name="下矢印 6">
          <a:extLst>
            <a:ext uri="{FF2B5EF4-FFF2-40B4-BE49-F238E27FC236}">
              <a16:creationId xmlns:a16="http://schemas.microsoft.com/office/drawing/2014/main" id="{00000000-0008-0000-0100-000021000000}"/>
            </a:ext>
          </a:extLst>
        </xdr:cNvPr>
        <xdr:cNvSpPr/>
      </xdr:nvSpPr>
      <xdr:spPr>
        <a:xfrm rot="5400000">
          <a:off x="6049268" y="8867463"/>
          <a:ext cx="163000" cy="589756"/>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247890</xdr:colOff>
      <xdr:row>53</xdr:row>
      <xdr:rowOff>25190</xdr:rowOff>
    </xdr:from>
    <xdr:to>
      <xdr:col>25</xdr:col>
      <xdr:colOff>75646</xdr:colOff>
      <xdr:row>53</xdr:row>
      <xdr:rowOff>188190</xdr:rowOff>
    </xdr:to>
    <xdr:sp macro="" textlink="">
      <xdr:nvSpPr>
        <xdr:cNvPr id="34" name="下矢印 6">
          <a:extLst>
            <a:ext uri="{FF2B5EF4-FFF2-40B4-BE49-F238E27FC236}">
              <a16:creationId xmlns:a16="http://schemas.microsoft.com/office/drawing/2014/main" id="{00000000-0008-0000-0100-000022000000}"/>
            </a:ext>
          </a:extLst>
        </xdr:cNvPr>
        <xdr:cNvSpPr/>
      </xdr:nvSpPr>
      <xdr:spPr>
        <a:xfrm rot="5400000">
          <a:off x="6049268" y="9182203"/>
          <a:ext cx="163000" cy="589756"/>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247890</xdr:colOff>
      <xdr:row>47</xdr:row>
      <xdr:rowOff>25189</xdr:rowOff>
    </xdr:from>
    <xdr:to>
      <xdr:col>25</xdr:col>
      <xdr:colOff>75646</xdr:colOff>
      <xdr:row>47</xdr:row>
      <xdr:rowOff>188189</xdr:rowOff>
    </xdr:to>
    <xdr:sp macro="" textlink="">
      <xdr:nvSpPr>
        <xdr:cNvPr id="35" name="下矢印 6">
          <a:extLst>
            <a:ext uri="{FF2B5EF4-FFF2-40B4-BE49-F238E27FC236}">
              <a16:creationId xmlns:a16="http://schemas.microsoft.com/office/drawing/2014/main" id="{00000000-0008-0000-0100-000023000000}"/>
            </a:ext>
          </a:extLst>
        </xdr:cNvPr>
        <xdr:cNvSpPr/>
      </xdr:nvSpPr>
      <xdr:spPr>
        <a:xfrm rot="5400000">
          <a:off x="6049268" y="8552724"/>
          <a:ext cx="163000" cy="589756"/>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19050</xdr:colOff>
      <xdr:row>46</xdr:row>
      <xdr:rowOff>25333</xdr:rowOff>
    </xdr:from>
    <xdr:to>
      <xdr:col>36</xdr:col>
      <xdr:colOff>107950</xdr:colOff>
      <xdr:row>56</xdr:row>
      <xdr:rowOff>31682</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191250" y="8035858"/>
          <a:ext cx="3175000" cy="949324"/>
        </a:xfrm>
        <a:prstGeom prst="roundRect">
          <a:avLst>
            <a:gd name="adj" fmla="val 4998"/>
          </a:avLst>
        </a:prstGeom>
        <a:solidFill>
          <a:srgbClr val="FFF5FF"/>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144000" rtlCol="0" anchor="ctr"/>
        <a:lstStyle/>
        <a:p>
          <a:r>
            <a:rPr kumimoji="1" lang="ja-JP" altLang="en-US" sz="1000">
              <a:latin typeface="HG丸ｺﾞｼｯｸM-PRO" panose="020F0600000000000000" pitchFamily="50" charset="-128"/>
              <a:ea typeface="HG丸ｺﾞｼｯｸM-PRO" panose="020F0600000000000000" pitchFamily="50" charset="-128"/>
            </a:rPr>
            <a:t>各業種内で</a:t>
          </a:r>
          <a:r>
            <a:rPr kumimoji="1" lang="en-US" altLang="ja-JP" sz="1000">
              <a:latin typeface="HG丸ｺﾞｼｯｸM-PRO" panose="020F0600000000000000" pitchFamily="50" charset="-128"/>
              <a:ea typeface="HG丸ｺﾞｼｯｸM-PRO" panose="020F0600000000000000" pitchFamily="50" charset="-128"/>
            </a:rPr>
            <a:t>1</a:t>
          </a:r>
          <a:r>
            <a:rPr kumimoji="1" lang="ja-JP" altLang="en-US" sz="1000">
              <a:latin typeface="HG丸ｺﾞｼｯｸM-PRO" panose="020F0600000000000000" pitchFamily="50" charset="-128"/>
              <a:ea typeface="HG丸ｺﾞｼｯｸM-PRO" panose="020F0600000000000000" pitchFamily="50" charset="-128"/>
            </a:rPr>
            <a:t>人が</a:t>
          </a:r>
          <a:r>
            <a:rPr kumimoji="1" lang="en-US" altLang="ja-JP" sz="1000">
              <a:latin typeface="HG丸ｺﾞｼｯｸM-PRO" panose="020F0600000000000000" pitchFamily="50" charset="-128"/>
              <a:ea typeface="HG丸ｺﾞｼｯｸM-PRO" panose="020F0600000000000000" pitchFamily="50" charset="-128"/>
            </a:rPr>
            <a:t>2</a:t>
          </a:r>
          <a:r>
            <a:rPr kumimoji="1" lang="ja-JP" altLang="en-US" sz="1000">
              <a:latin typeface="HG丸ｺﾞｼｯｸM-PRO" panose="020F0600000000000000" pitchFamily="50" charset="-128"/>
              <a:ea typeface="HG丸ｺﾞｼｯｸM-PRO" panose="020F0600000000000000" pitchFamily="50" charset="-128"/>
            </a:rPr>
            <a:t>つの資格を持っていても、人数として計上できるのは得点の高い方だけです。（例）</a:t>
          </a:r>
          <a:r>
            <a:rPr kumimoji="1" lang="en-US" altLang="ja-JP" sz="1000">
              <a:latin typeface="HG丸ｺﾞｼｯｸM-PRO" panose="020F0600000000000000" pitchFamily="50" charset="-128"/>
              <a:ea typeface="HG丸ｺﾞｼｯｸM-PRO" panose="020F0600000000000000" pitchFamily="50" charset="-128"/>
            </a:rPr>
            <a:t>A</a:t>
          </a:r>
          <a:r>
            <a:rPr kumimoji="1" lang="ja-JP" altLang="en-US" sz="1000">
              <a:latin typeface="HG丸ｺﾞｼｯｸM-PRO" panose="020F0600000000000000" pitchFamily="50" charset="-128"/>
              <a:ea typeface="HG丸ｺﾞｼｯｸM-PRO" panose="020F0600000000000000" pitchFamily="50" charset="-128"/>
            </a:rPr>
            <a:t>さんが植栽基盤診断士と街路樹剪定士の資格所持→計上できるのは植栽基盤診断士だけ</a:t>
          </a:r>
        </a:p>
      </xdr:txBody>
    </xdr:sp>
    <xdr:clientData/>
  </xdr:twoCellAnchor>
  <xdr:twoCellAnchor>
    <xdr:from>
      <xdr:col>22</xdr:col>
      <xdr:colOff>247890</xdr:colOff>
      <xdr:row>59</xdr:row>
      <xdr:rowOff>44240</xdr:rowOff>
    </xdr:from>
    <xdr:to>
      <xdr:col>25</xdr:col>
      <xdr:colOff>75646</xdr:colOff>
      <xdr:row>60</xdr:row>
      <xdr:rowOff>4040</xdr:rowOff>
    </xdr:to>
    <xdr:sp macro="" textlink="">
      <xdr:nvSpPr>
        <xdr:cNvPr id="37" name="下矢印 6">
          <a:extLst>
            <a:ext uri="{FF2B5EF4-FFF2-40B4-BE49-F238E27FC236}">
              <a16:creationId xmlns:a16="http://schemas.microsoft.com/office/drawing/2014/main" id="{00000000-0008-0000-0100-000025000000}"/>
            </a:ext>
          </a:extLst>
        </xdr:cNvPr>
        <xdr:cNvSpPr/>
      </xdr:nvSpPr>
      <xdr:spPr>
        <a:xfrm rot="5400000">
          <a:off x="6049268" y="9851162"/>
          <a:ext cx="163000" cy="589756"/>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19050</xdr:colOff>
      <xdr:row>56</xdr:row>
      <xdr:rowOff>85725</xdr:rowOff>
    </xdr:from>
    <xdr:to>
      <xdr:col>41</xdr:col>
      <xdr:colOff>240811</xdr:colOff>
      <xdr:row>65</xdr:row>
      <xdr:rowOff>104775</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6191250" y="9658350"/>
          <a:ext cx="4593736" cy="962025"/>
        </a:xfrm>
        <a:prstGeom prst="roundRect">
          <a:avLst>
            <a:gd name="adj" fmla="val 4772"/>
          </a:avLst>
        </a:prstGeom>
        <a:solidFill>
          <a:srgbClr val="FFF5FF"/>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90000" rtlCol="0" anchor="ctr"/>
        <a:lstStyle/>
        <a:p>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技術職員数について</a:t>
          </a:r>
          <a:r>
            <a:rPr kumimoji="1" lang="en-US" altLang="ja-JP" sz="1000">
              <a:latin typeface="HG丸ｺﾞｼｯｸM-PRO" panose="020F0600000000000000" pitchFamily="50" charset="-128"/>
              <a:ea typeface="HG丸ｺﾞｼｯｸM-PRO" panose="020F0600000000000000" pitchFamily="50" charset="-128"/>
            </a:rPr>
            <a:t>〉</a:t>
          </a:r>
        </a:p>
        <a:p>
          <a:r>
            <a:rPr kumimoji="1" lang="ja-JP" altLang="en-US" sz="1000">
              <a:latin typeface="HG丸ｺﾞｼｯｸM-PRO" panose="020F0600000000000000" pitchFamily="50" charset="-128"/>
              <a:ea typeface="HG丸ｺﾞｼｯｸM-PRO" panose="020F0600000000000000" pitchFamily="50" charset="-128"/>
            </a:rPr>
            <a:t> ・「</a:t>
          </a:r>
          <a:r>
            <a:rPr kumimoji="1" lang="en-US" altLang="ja-JP" sz="1000">
              <a:latin typeface="HG丸ｺﾞｼｯｸM-PRO" panose="020F0600000000000000" pitchFamily="50" charset="-128"/>
              <a:ea typeface="HG丸ｺﾞｼｯｸM-PRO" panose="020F0600000000000000" pitchFamily="50" charset="-128"/>
            </a:rPr>
            <a:t>CPDS</a:t>
          </a:r>
          <a:r>
            <a:rPr kumimoji="1" lang="ja-JP" altLang="en-US" sz="1000">
              <a:latin typeface="HG丸ｺﾞｼｯｸM-PRO" panose="020F0600000000000000" pitchFamily="50" charset="-128"/>
              <a:ea typeface="HG丸ｺﾞｼｯｸM-PRO" panose="020F0600000000000000" pitchFamily="50" charset="-128"/>
            </a:rPr>
            <a:t>等申告書」（整理番号</a:t>
          </a:r>
          <a:r>
            <a:rPr kumimoji="1" lang="en-US" altLang="ja-JP" sz="1000">
              <a:latin typeface="HG丸ｺﾞｼｯｸM-PRO" panose="020F0600000000000000" pitchFamily="50" charset="-128"/>
              <a:ea typeface="HG丸ｺﾞｼｯｸM-PRO" panose="020F0600000000000000" pitchFamily="50" charset="-128"/>
            </a:rPr>
            <a:t>11</a:t>
          </a:r>
          <a:r>
            <a:rPr kumimoji="1" lang="ja-JP" altLang="en-US" sz="1000">
              <a:latin typeface="HG丸ｺﾞｼｯｸM-PRO" panose="020F0600000000000000" pitchFamily="50" charset="-128"/>
              <a:ea typeface="HG丸ｺﾞｼｯｸM-PRO" panose="020F0600000000000000" pitchFamily="50" charset="-128"/>
            </a:rPr>
            <a:t>）から転記してください。</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baseline="0">
              <a:latin typeface="HG丸ｺﾞｼｯｸM-PRO" panose="020F0600000000000000" pitchFamily="50" charset="-128"/>
              <a:ea typeface="HG丸ｺﾞｼｯｸM-PRO" panose="020F0600000000000000" pitchFamily="50" charset="-128"/>
            </a:rPr>
            <a:t> </a:t>
          </a:r>
          <a:r>
            <a:rPr kumimoji="1" lang="ja-JP" altLang="en-US" sz="1000">
              <a:latin typeface="HG丸ｺﾞｼｯｸM-PRO" panose="020F0600000000000000" pitchFamily="50" charset="-128"/>
              <a:ea typeface="HG丸ｺﾞｼｯｸM-PRO" panose="020F0600000000000000" pitchFamily="50" charset="-128"/>
            </a:rPr>
            <a:t>・最新の総合評定値通知書（審査基準日</a:t>
          </a:r>
          <a:r>
            <a:rPr kumimoji="1" lang="en-US" altLang="ja-JP" sz="1000">
              <a:latin typeface="HG丸ｺﾞｼｯｸM-PRO" panose="020F0600000000000000" pitchFamily="50" charset="-128"/>
              <a:ea typeface="HG丸ｺﾞｼｯｸM-PRO" panose="020F0600000000000000" pitchFamily="50" charset="-128"/>
            </a:rPr>
            <a:t>R5.9.1</a:t>
          </a:r>
          <a:r>
            <a:rPr kumimoji="1" lang="ja-JP" altLang="en-US" sz="1000">
              <a:latin typeface="HG丸ｺﾞｼｯｸM-PRO" panose="020F0600000000000000" pitchFamily="50" charset="-128"/>
              <a:ea typeface="HG丸ｺﾞｼｯｸM-PRO" panose="020F0600000000000000" pitchFamily="50" charset="-128"/>
            </a:rPr>
            <a:t>～</a:t>
          </a:r>
          <a:r>
            <a:rPr kumimoji="1" lang="en-US" altLang="ja-JP" sz="1000">
              <a:latin typeface="HG丸ｺﾞｼｯｸM-PRO" panose="020F0600000000000000" pitchFamily="50" charset="-128"/>
              <a:ea typeface="HG丸ｺﾞｼｯｸM-PRO" panose="020F0600000000000000" pitchFamily="50" charset="-128"/>
            </a:rPr>
            <a:t>R6.8.31</a:t>
          </a:r>
          <a:r>
            <a:rPr kumimoji="1" lang="ja-JP" altLang="en-US" sz="1000">
              <a:latin typeface="HG丸ｺﾞｼｯｸM-PRO" panose="020F0600000000000000" pitchFamily="50" charset="-128"/>
              <a:ea typeface="HG丸ｺﾞｼｯｸM-PRO" panose="020F0600000000000000" pitchFamily="50" charset="-128"/>
            </a:rPr>
            <a:t>）がない場合</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baseline="0">
              <a:latin typeface="HG丸ｺﾞｼｯｸM-PRO" panose="020F0600000000000000" pitchFamily="50" charset="-128"/>
              <a:ea typeface="HG丸ｺﾞｼｯｸM-PRO" panose="020F0600000000000000" pitchFamily="50" charset="-128"/>
            </a:rPr>
            <a:t> 　</a:t>
          </a:r>
          <a:r>
            <a:rPr kumimoji="1" lang="ja-JP" altLang="en-US" sz="1000">
              <a:latin typeface="HG丸ｺﾞｼｯｸM-PRO" panose="020F0600000000000000" pitchFamily="50" charset="-128"/>
              <a:ea typeface="HG丸ｺﾞｼｯｸM-PRO" panose="020F0600000000000000" pitchFamily="50" charset="-128"/>
            </a:rPr>
            <a:t>何も記入しないでください。</a:t>
          </a:r>
          <a:endParaRPr kumimoji="1" lang="en-US" altLang="ja-JP"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12</xdr:col>
      <xdr:colOff>190500</xdr:colOff>
      <xdr:row>73</xdr:row>
      <xdr:rowOff>15082</xdr:rowOff>
    </xdr:from>
    <xdr:to>
      <xdr:col>15</xdr:col>
      <xdr:colOff>158750</xdr:colOff>
      <xdr:row>75</xdr:row>
      <xdr:rowOff>34131</xdr:rowOff>
    </xdr:to>
    <xdr:sp macro="" textlink="">
      <xdr:nvSpPr>
        <xdr:cNvPr id="38" name="四角形: 角を丸くする 10">
          <a:extLst>
            <a:ext uri="{FF2B5EF4-FFF2-40B4-BE49-F238E27FC236}">
              <a16:creationId xmlns:a16="http://schemas.microsoft.com/office/drawing/2014/main" id="{00000000-0008-0000-0100-000026000000}"/>
            </a:ext>
          </a:extLst>
        </xdr:cNvPr>
        <xdr:cNvSpPr/>
      </xdr:nvSpPr>
      <xdr:spPr>
        <a:xfrm>
          <a:off x="3238500" y="12151520"/>
          <a:ext cx="730250" cy="277017"/>
        </a:xfrm>
        <a:prstGeom prst="roundRect">
          <a:avLst>
            <a:gd name="adj" fmla="val 5768"/>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180799</xdr:colOff>
      <xdr:row>74</xdr:row>
      <xdr:rowOff>3</xdr:rowOff>
    </xdr:from>
    <xdr:to>
      <xdr:col>39</xdr:col>
      <xdr:colOff>175845</xdr:colOff>
      <xdr:row>74</xdr:row>
      <xdr:rowOff>189452</xdr:rowOff>
    </xdr:to>
    <xdr:sp macro="" textlink="">
      <xdr:nvSpPr>
        <xdr:cNvPr id="39" name="下矢印 6">
          <a:extLst>
            <a:ext uri="{FF2B5EF4-FFF2-40B4-BE49-F238E27FC236}">
              <a16:creationId xmlns:a16="http://schemas.microsoft.com/office/drawing/2014/main" id="{00000000-0008-0000-0100-000027000000}"/>
            </a:ext>
          </a:extLst>
        </xdr:cNvPr>
        <xdr:cNvSpPr/>
      </xdr:nvSpPr>
      <xdr:spPr>
        <a:xfrm rot="5400000">
          <a:off x="7007540" y="8486532"/>
          <a:ext cx="189449" cy="6149661"/>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9525</xdr:colOff>
      <xdr:row>68</xdr:row>
      <xdr:rowOff>95251</xdr:rowOff>
    </xdr:from>
    <xdr:to>
      <xdr:col>42</xdr:col>
      <xdr:colOff>26133</xdr:colOff>
      <xdr:row>75</xdr:row>
      <xdr:rowOff>38100</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181725" y="10925176"/>
          <a:ext cx="4645758" cy="771524"/>
        </a:xfrm>
        <a:prstGeom prst="roundRect">
          <a:avLst>
            <a:gd name="adj" fmla="val 3272"/>
          </a:avLst>
        </a:prstGeom>
        <a:solidFill>
          <a:srgbClr val="FFF5FF"/>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144000" rtlCol="0" anchor="ctr"/>
        <a:lstStyle/>
        <a:p>
          <a:r>
            <a:rPr kumimoji="1" lang="ja-JP" altLang="en-US" sz="1000">
              <a:latin typeface="HG丸ｺﾞｼｯｸM-PRO" panose="020F0600000000000000" pitchFamily="50" charset="-128"/>
              <a:ea typeface="HG丸ｺﾞｼｯｸM-PRO" panose="020F0600000000000000" pitchFamily="50" charset="-128"/>
            </a:rPr>
            <a:t>整理番号</a:t>
          </a:r>
          <a:r>
            <a:rPr kumimoji="1" lang="en-US" altLang="ja-JP" sz="1000">
              <a:latin typeface="HG丸ｺﾞｼｯｸM-PRO" panose="020F0600000000000000" pitchFamily="50" charset="-128"/>
              <a:ea typeface="HG丸ｺﾞｼｯｸM-PRO" panose="020F0600000000000000" pitchFamily="50" charset="-128"/>
            </a:rPr>
            <a:t>13</a:t>
          </a:r>
          <a:r>
            <a:rPr kumimoji="1" lang="ja-JP" altLang="en-US" sz="1000">
              <a:latin typeface="HG丸ｺﾞｼｯｸM-PRO" panose="020F0600000000000000" pitchFamily="50" charset="-128"/>
              <a:ea typeface="HG丸ｺﾞｼｯｸM-PRO" panose="020F0600000000000000" pitchFamily="50" charset="-128"/>
            </a:rPr>
            <a:t>の「⑥雇用障害者数」の人数をそのまま記入</a:t>
          </a:r>
          <a:endParaRPr kumimoji="1" lang="en-US" altLang="ja-JP" sz="1000">
            <a:latin typeface="HG丸ｺﾞｼｯｸM-PRO" panose="020F0600000000000000" pitchFamily="50" charset="-128"/>
            <a:ea typeface="HG丸ｺﾞｼｯｸM-PRO" panose="020F0600000000000000" pitchFamily="50" charset="-128"/>
          </a:endParaRPr>
        </a:p>
        <a:p>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注意：整理番号</a:t>
          </a:r>
          <a:r>
            <a:rPr kumimoji="1" lang="en-US" altLang="ja-JP" sz="1000">
              <a:latin typeface="HG丸ｺﾞｼｯｸM-PRO" panose="020F0600000000000000" pitchFamily="50" charset="-128"/>
              <a:ea typeface="HG丸ｺﾞｼｯｸM-PRO" panose="020F0600000000000000" pitchFamily="50" charset="-128"/>
            </a:rPr>
            <a:t>14</a:t>
          </a:r>
          <a:r>
            <a:rPr kumimoji="1" lang="ja-JP" altLang="en-US" sz="1000">
              <a:latin typeface="HG丸ｺﾞｼｯｸM-PRO" panose="020F0600000000000000" pitchFamily="50" charset="-128"/>
              <a:ea typeface="HG丸ｺﾞｼｯｸM-PRO" panose="020F0600000000000000" pitchFamily="50" charset="-128"/>
            </a:rPr>
            <a:t>でカウントした雇用障害者数を整数で記入</a:t>
          </a:r>
          <a:endParaRPr kumimoji="1" lang="en-US" altLang="ja-JP"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22</xdr:col>
      <xdr:colOff>247890</xdr:colOff>
      <xdr:row>92</xdr:row>
      <xdr:rowOff>82340</xdr:rowOff>
    </xdr:from>
    <xdr:to>
      <xdr:col>25</xdr:col>
      <xdr:colOff>75646</xdr:colOff>
      <xdr:row>93</xdr:row>
      <xdr:rowOff>42140</xdr:rowOff>
    </xdr:to>
    <xdr:sp macro="" textlink="">
      <xdr:nvSpPr>
        <xdr:cNvPr id="42" name="下矢印 6">
          <a:extLst>
            <a:ext uri="{FF2B5EF4-FFF2-40B4-BE49-F238E27FC236}">
              <a16:creationId xmlns:a16="http://schemas.microsoft.com/office/drawing/2014/main" id="{00000000-0008-0000-0100-00002A000000}"/>
            </a:ext>
          </a:extLst>
        </xdr:cNvPr>
        <xdr:cNvSpPr/>
      </xdr:nvSpPr>
      <xdr:spPr>
        <a:xfrm rot="5400000">
          <a:off x="6049268" y="14016762"/>
          <a:ext cx="163000" cy="589756"/>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0</xdr:colOff>
      <xdr:row>90</xdr:row>
      <xdr:rowOff>50801</xdr:rowOff>
    </xdr:from>
    <xdr:to>
      <xdr:col>22</xdr:col>
      <xdr:colOff>222250</xdr:colOff>
      <xdr:row>94</xdr:row>
      <xdr:rowOff>6350</xdr:rowOff>
    </xdr:to>
    <xdr:sp macro="" textlink="">
      <xdr:nvSpPr>
        <xdr:cNvPr id="43" name="四角形: 角を丸くする 10">
          <a:extLst>
            <a:ext uri="{FF2B5EF4-FFF2-40B4-BE49-F238E27FC236}">
              <a16:creationId xmlns:a16="http://schemas.microsoft.com/office/drawing/2014/main" id="{00000000-0008-0000-0100-00002B000000}"/>
            </a:ext>
          </a:extLst>
        </xdr:cNvPr>
        <xdr:cNvSpPr/>
      </xdr:nvSpPr>
      <xdr:spPr>
        <a:xfrm>
          <a:off x="2794000" y="14084301"/>
          <a:ext cx="3016250" cy="330199"/>
        </a:xfrm>
        <a:prstGeom prst="roundRect">
          <a:avLst>
            <a:gd name="adj" fmla="val 5768"/>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24</xdr:col>
      <xdr:colOff>19050</xdr:colOff>
      <xdr:row>92</xdr:row>
      <xdr:rowOff>28575</xdr:rowOff>
    </xdr:from>
    <xdr:to>
      <xdr:col>37</xdr:col>
      <xdr:colOff>247650</xdr:colOff>
      <xdr:row>99</xdr:row>
      <xdr:rowOff>152400</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6191250" y="13115925"/>
          <a:ext cx="3571875" cy="895350"/>
        </a:xfrm>
        <a:prstGeom prst="roundRect">
          <a:avLst>
            <a:gd name="adj" fmla="val 4772"/>
          </a:avLst>
        </a:prstGeom>
        <a:solidFill>
          <a:srgbClr val="FFF5FF"/>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144000" rtlCol="0" anchor="ctr"/>
        <a:lstStyle/>
        <a:p>
          <a:r>
            <a:rPr kumimoji="1" lang="ja-JP" altLang="en-US" sz="1000">
              <a:latin typeface="HG丸ｺﾞｼｯｸM-PRO" panose="020F0600000000000000" pitchFamily="50" charset="-128"/>
              <a:ea typeface="HG丸ｺﾞｼｯｸM-PRO" panose="020F0600000000000000" pitchFamily="50" charset="-128"/>
            </a:rPr>
            <a:t>健康企業宣言のみ行った場合</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　→「宣言のみ」を「有」、「優良企業認定」を「無」</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宣言を行ったのち優良企業認定を受けた場合</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　→「宣言のみ」を「無」、「優良企業認定」を「有」</a:t>
          </a:r>
          <a:endParaRPr kumimoji="1" lang="en-US" altLang="ja-JP"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24</xdr:col>
      <xdr:colOff>19050</xdr:colOff>
      <xdr:row>76</xdr:row>
      <xdr:rowOff>6350</xdr:rowOff>
    </xdr:from>
    <xdr:to>
      <xdr:col>42</xdr:col>
      <xdr:colOff>19050</xdr:colOff>
      <xdr:row>80</xdr:row>
      <xdr:rowOff>130175</xdr:rowOff>
    </xdr:to>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6191250" y="11560175"/>
          <a:ext cx="4629150" cy="476250"/>
        </a:xfrm>
        <a:prstGeom prst="roundRect">
          <a:avLst>
            <a:gd name="adj" fmla="val 7998"/>
          </a:avLst>
        </a:prstGeom>
        <a:solidFill>
          <a:srgbClr val="FFF5FF"/>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144000" rtlCol="0" anchor="ctr"/>
        <a:lstStyle/>
        <a:p>
          <a:r>
            <a:rPr kumimoji="1" lang="ja-JP" altLang="en-US" sz="1000">
              <a:latin typeface="HG丸ｺﾞｼｯｸM-PRO" panose="020F0600000000000000" pitchFamily="50" charset="-128"/>
              <a:ea typeface="HG丸ｺﾞｼｯｸM-PRO" panose="020F0600000000000000" pitchFamily="50" charset="-128"/>
            </a:rPr>
            <a:t>令和５年</a:t>
          </a:r>
          <a:r>
            <a:rPr kumimoji="1" lang="en-US" altLang="ja-JP" sz="1000">
              <a:latin typeface="HG丸ｺﾞｼｯｸM-PRO" panose="020F0600000000000000" pitchFamily="50" charset="-128"/>
              <a:ea typeface="HG丸ｺﾞｼｯｸM-PRO" panose="020F0600000000000000" pitchFamily="50" charset="-128"/>
            </a:rPr>
            <a:t>6</a:t>
          </a:r>
          <a:r>
            <a:rPr kumimoji="1" lang="ja-JP" altLang="en-US" sz="1000">
              <a:latin typeface="HG丸ｺﾞｼｯｸM-PRO" panose="020F0600000000000000" pitchFamily="50" charset="-128"/>
              <a:ea typeface="HG丸ｺﾞｼｯｸM-PRO" panose="020F0600000000000000" pitchFamily="50" charset="-128"/>
            </a:rPr>
            <a:t>月</a:t>
          </a:r>
          <a:r>
            <a:rPr kumimoji="1" lang="en-US" altLang="ja-JP" sz="1000">
              <a:latin typeface="HG丸ｺﾞｼｯｸM-PRO" panose="020F0600000000000000" pitchFamily="50" charset="-128"/>
              <a:ea typeface="HG丸ｺﾞｼｯｸM-PRO" panose="020F0600000000000000" pitchFamily="50" charset="-128"/>
            </a:rPr>
            <a:t>2</a:t>
          </a:r>
          <a:r>
            <a:rPr kumimoji="1" lang="ja-JP" altLang="en-US" sz="1000">
              <a:latin typeface="HG丸ｺﾞｼｯｸM-PRO" panose="020F0600000000000000" pitchFamily="50" charset="-128"/>
              <a:ea typeface="HG丸ｺﾞｼｯｸM-PRO" panose="020F0600000000000000" pitchFamily="50" charset="-128"/>
            </a:rPr>
            <a:t>日～令和７年</a:t>
          </a:r>
          <a:r>
            <a:rPr kumimoji="1" lang="en-US" altLang="ja-JP" sz="1000">
              <a:latin typeface="HG丸ｺﾞｼｯｸM-PRO" panose="020F0600000000000000" pitchFamily="50" charset="-128"/>
              <a:ea typeface="HG丸ｺﾞｼｯｸM-PRO" panose="020F0600000000000000" pitchFamily="50" charset="-128"/>
            </a:rPr>
            <a:t>6</a:t>
          </a:r>
          <a:r>
            <a:rPr kumimoji="1" lang="ja-JP" altLang="en-US" sz="1000">
              <a:latin typeface="HG丸ｺﾞｼｯｸM-PRO" panose="020F0600000000000000" pitchFamily="50" charset="-128"/>
              <a:ea typeface="HG丸ｺﾞｼｯｸM-PRO" panose="020F0600000000000000" pitchFamily="50" charset="-128"/>
            </a:rPr>
            <a:t>月</a:t>
          </a:r>
          <a:r>
            <a:rPr kumimoji="1" lang="en-US" altLang="ja-JP" sz="1000">
              <a:latin typeface="HG丸ｺﾞｼｯｸM-PRO" panose="020F0600000000000000" pitchFamily="50" charset="-128"/>
              <a:ea typeface="HG丸ｺﾞｼｯｸM-PRO" panose="020F0600000000000000" pitchFamily="50" charset="-128"/>
            </a:rPr>
            <a:t>1</a:t>
          </a:r>
          <a:r>
            <a:rPr kumimoji="1" lang="ja-JP" altLang="en-US" sz="1000">
              <a:latin typeface="HG丸ｺﾞｼｯｸM-PRO" panose="020F0600000000000000" pitchFamily="50" charset="-128"/>
              <a:ea typeface="HG丸ｺﾞｼｯｸM-PRO" panose="020F0600000000000000" pitchFamily="50" charset="-128"/>
            </a:rPr>
            <a:t>日に、採用時の年齢が</a:t>
          </a:r>
          <a:r>
            <a:rPr kumimoji="1" lang="en-US" altLang="ja-JP" sz="1000">
              <a:latin typeface="HG丸ｺﾞｼｯｸM-PRO" panose="020F0600000000000000" pitchFamily="50" charset="-128"/>
              <a:ea typeface="HG丸ｺﾞｼｯｸM-PRO" panose="020F0600000000000000" pitchFamily="50" charset="-128"/>
            </a:rPr>
            <a:t>30</a:t>
          </a:r>
          <a:r>
            <a:rPr kumimoji="1" lang="ja-JP" altLang="en-US" sz="1000">
              <a:latin typeface="HG丸ｺﾞｼｯｸM-PRO" panose="020F0600000000000000" pitchFamily="50" charset="-128"/>
              <a:ea typeface="HG丸ｺﾞｼｯｸM-PRO" panose="020F0600000000000000" pitchFamily="50" charset="-128"/>
            </a:rPr>
            <a:t>歳未満の若年者を正職員として採用し、基準日時点で</a:t>
          </a:r>
          <a:r>
            <a:rPr kumimoji="1" lang="en-US" altLang="ja-JP" sz="1000">
              <a:latin typeface="HG丸ｺﾞｼｯｸM-PRO" panose="020F0600000000000000" pitchFamily="50" charset="-128"/>
              <a:ea typeface="HG丸ｺﾞｼｯｸM-PRO" panose="020F0600000000000000" pitchFamily="50" charset="-128"/>
            </a:rPr>
            <a:t>3</a:t>
          </a:r>
          <a:r>
            <a:rPr kumimoji="1" lang="ja-JP" altLang="en-US" sz="1000">
              <a:latin typeface="HG丸ｺﾞｼｯｸM-PRO" panose="020F0600000000000000" pitchFamily="50" charset="-128"/>
              <a:ea typeface="HG丸ｺﾞｼｯｸM-PRO" panose="020F0600000000000000" pitchFamily="50" charset="-128"/>
            </a:rPr>
            <a:t>か月以上継続して雇用している場合</a:t>
          </a:r>
          <a:endParaRPr kumimoji="1" lang="en-US" altLang="ja-JP"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37</xdr:col>
      <xdr:colOff>98425</xdr:colOff>
      <xdr:row>44</xdr:row>
      <xdr:rowOff>57150</xdr:rowOff>
    </xdr:from>
    <xdr:to>
      <xdr:col>44</xdr:col>
      <xdr:colOff>165100</xdr:colOff>
      <xdr:row>55</xdr:row>
      <xdr:rowOff>6350</xdr:rowOff>
    </xdr:to>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9613900" y="7705725"/>
          <a:ext cx="1866900" cy="1196975"/>
        </a:xfrm>
        <a:prstGeom prst="roundRect">
          <a:avLst>
            <a:gd name="adj" fmla="val 5819"/>
          </a:avLst>
        </a:prstGeom>
        <a:solidFill>
          <a:srgbClr val="FF0000"/>
        </a:solidFill>
        <a:ln w="19050">
          <a:noFill/>
        </a:ln>
      </xdr:spPr>
      <xdr:style>
        <a:lnRef idx="2">
          <a:schemeClr val="dk1"/>
        </a:lnRef>
        <a:fillRef idx="1">
          <a:schemeClr val="lt1"/>
        </a:fillRef>
        <a:effectRef idx="0">
          <a:schemeClr val="dk1"/>
        </a:effectRef>
        <a:fontRef idx="minor">
          <a:schemeClr val="dk1"/>
        </a:fontRef>
      </xdr:style>
      <xdr:txBody>
        <a:bodyPr vertOverflow="clip" horzOverflow="clip" wrap="square" lIns="144000" rtlCol="0" anchor="ctr"/>
        <a:lstStyle/>
        <a:p>
          <a:r>
            <a:rPr kumimoji="1" lang="ja-JP" altLang="en-US" sz="1600" b="1">
              <a:solidFill>
                <a:schemeClr val="bg1"/>
              </a:solidFill>
              <a:latin typeface="HG丸ｺﾞｼｯｸM-PRO" panose="020F0600000000000000" pitchFamily="50" charset="-128"/>
              <a:ea typeface="HG丸ｺﾞｼｯｸM-PRO" panose="020F0600000000000000" pitchFamily="50" charset="-128"/>
            </a:rPr>
            <a:t>各加点項目の詳細は評定要領をご確認ください</a:t>
          </a:r>
        </a:p>
      </xdr:txBody>
    </xdr:sp>
    <xdr:clientData/>
  </xdr:twoCellAnchor>
  <xdr:twoCellAnchor>
    <xdr:from>
      <xdr:col>12</xdr:col>
      <xdr:colOff>190500</xdr:colOff>
      <xdr:row>70</xdr:row>
      <xdr:rowOff>12701</xdr:rowOff>
    </xdr:from>
    <xdr:to>
      <xdr:col>15</xdr:col>
      <xdr:colOff>158750</xdr:colOff>
      <xdr:row>72</xdr:row>
      <xdr:rowOff>31750</xdr:rowOff>
    </xdr:to>
    <xdr:sp macro="" textlink="">
      <xdr:nvSpPr>
        <xdr:cNvPr id="48" name="四角形: 角を丸くする 10">
          <a:extLst>
            <a:ext uri="{FF2B5EF4-FFF2-40B4-BE49-F238E27FC236}">
              <a16:creationId xmlns:a16="http://schemas.microsoft.com/office/drawing/2014/main" id="{00000000-0008-0000-0100-000030000000}"/>
            </a:ext>
          </a:extLst>
        </xdr:cNvPr>
        <xdr:cNvSpPr/>
      </xdr:nvSpPr>
      <xdr:spPr>
        <a:xfrm>
          <a:off x="3238500" y="11880851"/>
          <a:ext cx="730250" cy="279399"/>
        </a:xfrm>
        <a:prstGeom prst="roundRect">
          <a:avLst>
            <a:gd name="adj" fmla="val 5768"/>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187150</xdr:colOff>
      <xdr:row>71</xdr:row>
      <xdr:rowOff>31540</xdr:rowOff>
    </xdr:from>
    <xdr:to>
      <xdr:col>18</xdr:col>
      <xdr:colOff>14906</xdr:colOff>
      <xdr:row>71</xdr:row>
      <xdr:rowOff>194540</xdr:rowOff>
    </xdr:to>
    <xdr:sp macro="" textlink="">
      <xdr:nvSpPr>
        <xdr:cNvPr id="50" name="下矢印 6">
          <a:extLst>
            <a:ext uri="{FF2B5EF4-FFF2-40B4-BE49-F238E27FC236}">
              <a16:creationId xmlns:a16="http://schemas.microsoft.com/office/drawing/2014/main" id="{00000000-0008-0000-0100-000032000000}"/>
            </a:ext>
          </a:extLst>
        </xdr:cNvPr>
        <xdr:cNvSpPr/>
      </xdr:nvSpPr>
      <xdr:spPr>
        <a:xfrm rot="5400000">
          <a:off x="4210528" y="11743462"/>
          <a:ext cx="163000" cy="589756"/>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241300</xdr:colOff>
      <xdr:row>69</xdr:row>
      <xdr:rowOff>31750</xdr:rowOff>
    </xdr:from>
    <xdr:to>
      <xdr:col>22</xdr:col>
      <xdr:colOff>222250</xdr:colOff>
      <xdr:row>73</xdr:row>
      <xdr:rowOff>25400</xdr:rowOff>
    </xdr:to>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4559300" y="11842750"/>
          <a:ext cx="1250950" cy="368300"/>
        </a:xfrm>
        <a:prstGeom prst="roundRect">
          <a:avLst>
            <a:gd name="adj" fmla="val 9944"/>
          </a:avLst>
        </a:prstGeom>
        <a:solidFill>
          <a:srgbClr val="FFF5FF"/>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144000" rtlCol="0" anchor="ctr"/>
        <a:lstStyle/>
        <a:p>
          <a:r>
            <a:rPr kumimoji="1" lang="ja-JP" altLang="en-US" sz="1000">
              <a:latin typeface="HG丸ｺﾞｼｯｸM-PRO" panose="020F0600000000000000" pitchFamily="50" charset="-128"/>
              <a:ea typeface="HG丸ｺﾞｼｯｸM-PRO" panose="020F0600000000000000" pitchFamily="50" charset="-128"/>
            </a:rPr>
            <a:t>整理番号</a:t>
          </a:r>
          <a:r>
            <a:rPr kumimoji="1" lang="en-US" altLang="ja-JP" sz="1000">
              <a:latin typeface="HG丸ｺﾞｼｯｸM-PRO" panose="020F0600000000000000" pitchFamily="50" charset="-128"/>
              <a:ea typeface="HG丸ｺﾞｼｯｸM-PRO" panose="020F0600000000000000" pitchFamily="50" charset="-128"/>
            </a:rPr>
            <a:t>13</a:t>
          </a:r>
          <a:r>
            <a:rPr kumimoji="1" lang="ja-JP" altLang="en-US" sz="1000">
              <a:latin typeface="HG丸ｺﾞｼｯｸM-PRO" panose="020F0600000000000000" pitchFamily="50" charset="-128"/>
              <a:ea typeface="HG丸ｺﾞｼｯｸM-PRO" panose="020F0600000000000000" pitchFamily="50" charset="-128"/>
            </a:rPr>
            <a:t>の⑤</a:t>
          </a:r>
        </a:p>
      </xdr:txBody>
    </xdr:sp>
    <xdr:clientData/>
  </xdr:twoCellAnchor>
  <xdr:twoCellAnchor>
    <xdr:from>
      <xdr:col>24</xdr:col>
      <xdr:colOff>19050</xdr:colOff>
      <xdr:row>80</xdr:row>
      <xdr:rowOff>168275</xdr:rowOff>
    </xdr:from>
    <xdr:to>
      <xdr:col>42</xdr:col>
      <xdr:colOff>19050</xdr:colOff>
      <xdr:row>91</xdr:row>
      <xdr:rowOff>47625</xdr:rowOff>
    </xdr:to>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6191250" y="12074525"/>
          <a:ext cx="4629150" cy="1003300"/>
        </a:xfrm>
        <a:prstGeom prst="roundRect">
          <a:avLst>
            <a:gd name="adj" fmla="val 4772"/>
          </a:avLst>
        </a:prstGeom>
        <a:solidFill>
          <a:srgbClr val="FFF5FF"/>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144000" rtlCol="0" anchor="ctr"/>
        <a:lstStyle/>
        <a:p>
          <a:r>
            <a:rPr kumimoji="1" lang="ja-JP" altLang="en-US" sz="1000">
              <a:latin typeface="HG丸ｺﾞｼｯｸM-PRO" panose="020F0600000000000000" pitchFamily="50" charset="-128"/>
              <a:ea typeface="HG丸ｺﾞｼｯｸM-PRO" panose="020F0600000000000000" pitchFamily="50" charset="-128"/>
            </a:rPr>
            <a:t>以下のいずれかに該当する場合「有」</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・その</a:t>
          </a:r>
          <a:r>
            <a:rPr kumimoji="1" lang="en-US" altLang="ja-JP" sz="1000">
              <a:latin typeface="HG丸ｺﾞｼｯｸM-PRO" panose="020F0600000000000000" pitchFamily="50" charset="-128"/>
              <a:ea typeface="HG丸ｺﾞｼｯｸM-PRO" panose="020F0600000000000000" pitchFamily="50" charset="-128"/>
            </a:rPr>
            <a:t>1</a:t>
          </a:r>
          <a:r>
            <a:rPr kumimoji="1" lang="ja-JP" altLang="en-US" sz="1000">
              <a:latin typeface="HG丸ｺﾞｼｯｸM-PRO" panose="020F0600000000000000" pitchFamily="50" charset="-128"/>
              <a:ea typeface="HG丸ｺﾞｼｯｸM-PRO" panose="020F0600000000000000" pitchFamily="50" charset="-128"/>
            </a:rPr>
            <a:t>に該当し、令和５年</a:t>
          </a:r>
          <a:r>
            <a:rPr kumimoji="1" lang="en-US" altLang="ja-JP" sz="1000">
              <a:latin typeface="HG丸ｺﾞｼｯｸM-PRO" panose="020F0600000000000000" pitchFamily="50" charset="-128"/>
              <a:ea typeface="HG丸ｺﾞｼｯｸM-PRO" panose="020F0600000000000000" pitchFamily="50" charset="-128"/>
            </a:rPr>
            <a:t>6</a:t>
          </a:r>
          <a:r>
            <a:rPr kumimoji="1" lang="ja-JP" altLang="en-US" sz="1000">
              <a:latin typeface="HG丸ｺﾞｼｯｸM-PRO" panose="020F0600000000000000" pitchFamily="50" charset="-128"/>
              <a:ea typeface="HG丸ｺﾞｼｯｸM-PRO" panose="020F0600000000000000" pitchFamily="50" charset="-128"/>
            </a:rPr>
            <a:t>月</a:t>
          </a:r>
          <a:r>
            <a:rPr kumimoji="1" lang="en-US" altLang="ja-JP" sz="1000">
              <a:latin typeface="HG丸ｺﾞｼｯｸM-PRO" panose="020F0600000000000000" pitchFamily="50" charset="-128"/>
              <a:ea typeface="HG丸ｺﾞｼｯｸM-PRO" panose="020F0600000000000000" pitchFamily="50" charset="-128"/>
            </a:rPr>
            <a:t>2</a:t>
          </a:r>
          <a:r>
            <a:rPr kumimoji="1" lang="ja-JP" altLang="en-US" sz="1000">
              <a:latin typeface="HG丸ｺﾞｼｯｸM-PRO" panose="020F0600000000000000" pitchFamily="50" charset="-128"/>
              <a:ea typeface="HG丸ｺﾞｼｯｸM-PRO" panose="020F0600000000000000" pitchFamily="50" charset="-128"/>
            </a:rPr>
            <a:t>日～令和７年</a:t>
          </a:r>
          <a:r>
            <a:rPr kumimoji="1" lang="en-US" altLang="ja-JP" sz="1000">
              <a:latin typeface="HG丸ｺﾞｼｯｸM-PRO" panose="020F0600000000000000" pitchFamily="50" charset="-128"/>
              <a:ea typeface="HG丸ｺﾞｼｯｸM-PRO" panose="020F0600000000000000" pitchFamily="50" charset="-128"/>
            </a:rPr>
            <a:t>6</a:t>
          </a:r>
          <a:r>
            <a:rPr kumimoji="1" lang="ja-JP" altLang="en-US" sz="1000">
              <a:latin typeface="HG丸ｺﾞｼｯｸM-PRO" panose="020F0600000000000000" pitchFamily="50" charset="-128"/>
              <a:ea typeface="HG丸ｺﾞｼｯｸM-PRO" panose="020F0600000000000000" pitchFamily="50" charset="-128"/>
            </a:rPr>
            <a:t>月</a:t>
          </a:r>
          <a:r>
            <a:rPr kumimoji="1" lang="en-US" altLang="ja-JP" sz="1000">
              <a:latin typeface="HG丸ｺﾞｼｯｸM-PRO" panose="020F0600000000000000" pitchFamily="50" charset="-128"/>
              <a:ea typeface="HG丸ｺﾞｼｯｸM-PRO" panose="020F0600000000000000" pitchFamily="50" charset="-128"/>
            </a:rPr>
            <a:t>1</a:t>
          </a:r>
          <a:r>
            <a:rPr kumimoji="1" lang="ja-JP" altLang="en-US" sz="1000">
              <a:latin typeface="HG丸ｺﾞｼｯｸM-PRO" panose="020F0600000000000000" pitchFamily="50" charset="-128"/>
              <a:ea typeface="HG丸ｺﾞｼｯｸM-PRO" panose="020F0600000000000000" pitchFamily="50" charset="-128"/>
            </a:rPr>
            <a:t>日に卒業、または</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　佐賀県立産業技術学院を同期間内に修了した者を採用した場合</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・県内学校から県外学校へ進学し、令和５年</a:t>
          </a:r>
          <a:r>
            <a:rPr kumimoji="1" lang="en-US" altLang="ja-JP" sz="1000">
              <a:latin typeface="HG丸ｺﾞｼｯｸM-PRO" panose="020F0600000000000000" pitchFamily="50" charset="-128"/>
              <a:ea typeface="HG丸ｺﾞｼｯｸM-PRO" panose="020F0600000000000000" pitchFamily="50" charset="-128"/>
            </a:rPr>
            <a:t>6</a:t>
          </a:r>
          <a:r>
            <a:rPr kumimoji="1" lang="ja-JP" altLang="en-US" sz="1000">
              <a:latin typeface="HG丸ｺﾞｼｯｸM-PRO" panose="020F0600000000000000" pitchFamily="50" charset="-128"/>
              <a:ea typeface="HG丸ｺﾞｼｯｸM-PRO" panose="020F0600000000000000" pitchFamily="50" charset="-128"/>
            </a:rPr>
            <a:t>月</a:t>
          </a:r>
          <a:r>
            <a:rPr kumimoji="1" lang="en-US" altLang="ja-JP" sz="1000">
              <a:latin typeface="HG丸ｺﾞｼｯｸM-PRO" panose="020F0600000000000000" pitchFamily="50" charset="-128"/>
              <a:ea typeface="HG丸ｺﾞｼｯｸM-PRO" panose="020F0600000000000000" pitchFamily="50" charset="-128"/>
            </a:rPr>
            <a:t>2</a:t>
          </a:r>
          <a:r>
            <a:rPr kumimoji="1" lang="ja-JP" altLang="en-US" sz="1000">
              <a:latin typeface="HG丸ｺﾞｼｯｸM-PRO" panose="020F0600000000000000" pitchFamily="50" charset="-128"/>
              <a:ea typeface="HG丸ｺﾞｼｯｸM-PRO" panose="020F0600000000000000" pitchFamily="50" charset="-128"/>
            </a:rPr>
            <a:t>日から令和７年</a:t>
          </a:r>
          <a:r>
            <a:rPr kumimoji="1" lang="en-US" altLang="ja-JP" sz="1000">
              <a:latin typeface="HG丸ｺﾞｼｯｸM-PRO" panose="020F0600000000000000" pitchFamily="50" charset="-128"/>
              <a:ea typeface="HG丸ｺﾞｼｯｸM-PRO" panose="020F0600000000000000" pitchFamily="50" charset="-128"/>
            </a:rPr>
            <a:t>6</a:t>
          </a:r>
          <a:r>
            <a:rPr kumimoji="1" lang="ja-JP" altLang="en-US" sz="1000">
              <a:latin typeface="HG丸ｺﾞｼｯｸM-PRO" panose="020F0600000000000000" pitchFamily="50" charset="-128"/>
              <a:ea typeface="HG丸ｺﾞｼｯｸM-PRO" panose="020F0600000000000000" pitchFamily="50" charset="-128"/>
            </a:rPr>
            <a:t>月</a:t>
          </a:r>
          <a:r>
            <a:rPr kumimoji="1" lang="en-US" altLang="ja-JP" sz="1000">
              <a:latin typeface="HG丸ｺﾞｼｯｸM-PRO" panose="020F0600000000000000" pitchFamily="50" charset="-128"/>
              <a:ea typeface="HG丸ｺﾞｼｯｸM-PRO" panose="020F0600000000000000" pitchFamily="50" charset="-128"/>
            </a:rPr>
            <a:t>1</a:t>
          </a:r>
          <a:r>
            <a:rPr kumimoji="1" lang="ja-JP" altLang="en-US" sz="1000">
              <a:latin typeface="HG丸ｺﾞｼｯｸM-PRO" panose="020F0600000000000000" pitchFamily="50" charset="-128"/>
              <a:ea typeface="HG丸ｺﾞｼｯｸM-PRO" panose="020F0600000000000000" pitchFamily="50" charset="-128"/>
            </a:rPr>
            <a:t>日</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　までの間に卒業した者を採用した場合</a:t>
          </a:r>
          <a:endParaRPr kumimoji="1" lang="en-US" altLang="ja-JP"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177800</xdr:colOff>
      <xdr:row>76</xdr:row>
      <xdr:rowOff>21432</xdr:rowOff>
    </xdr:from>
    <xdr:to>
      <xdr:col>15</xdr:col>
      <xdr:colOff>158750</xdr:colOff>
      <xdr:row>78</xdr:row>
      <xdr:rowOff>40481</xdr:rowOff>
    </xdr:to>
    <xdr:sp macro="" textlink="">
      <xdr:nvSpPr>
        <xdr:cNvPr id="52" name="四角形: 角を丸くする 10">
          <a:extLst>
            <a:ext uri="{FF2B5EF4-FFF2-40B4-BE49-F238E27FC236}">
              <a16:creationId xmlns:a16="http://schemas.microsoft.com/office/drawing/2014/main" id="{00000000-0008-0000-0100-000034000000}"/>
            </a:ext>
          </a:extLst>
        </xdr:cNvPr>
        <xdr:cNvSpPr/>
      </xdr:nvSpPr>
      <xdr:spPr>
        <a:xfrm>
          <a:off x="2971800" y="12471401"/>
          <a:ext cx="996950" cy="277018"/>
        </a:xfrm>
        <a:prstGeom prst="roundRect">
          <a:avLst>
            <a:gd name="adj" fmla="val 5768"/>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19328</xdr:colOff>
      <xdr:row>78</xdr:row>
      <xdr:rowOff>11905</xdr:rowOff>
    </xdr:from>
    <xdr:to>
      <xdr:col>15</xdr:col>
      <xdr:colOff>173995</xdr:colOff>
      <xdr:row>80</xdr:row>
      <xdr:rowOff>116679</xdr:rowOff>
    </xdr:to>
    <xdr:sp macro="" textlink="">
      <xdr:nvSpPr>
        <xdr:cNvPr id="56" name="下矢印 6">
          <a:extLst>
            <a:ext uri="{FF2B5EF4-FFF2-40B4-BE49-F238E27FC236}">
              <a16:creationId xmlns:a16="http://schemas.microsoft.com/office/drawing/2014/main" id="{00000000-0008-0000-0100-000038000000}"/>
            </a:ext>
          </a:extLst>
        </xdr:cNvPr>
        <xdr:cNvSpPr/>
      </xdr:nvSpPr>
      <xdr:spPr>
        <a:xfrm rot="10800000">
          <a:off x="3859094" y="12114608"/>
          <a:ext cx="154667" cy="223837"/>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152400</xdr:colOff>
      <xdr:row>76</xdr:row>
      <xdr:rowOff>17463</xdr:rowOff>
    </xdr:from>
    <xdr:to>
      <xdr:col>22</xdr:col>
      <xdr:colOff>133350</xdr:colOff>
      <xdr:row>78</xdr:row>
      <xdr:rowOff>36512</xdr:rowOff>
    </xdr:to>
    <xdr:sp macro="" textlink="">
      <xdr:nvSpPr>
        <xdr:cNvPr id="62" name="四角形: 角を丸くする 10">
          <a:extLst>
            <a:ext uri="{FF2B5EF4-FFF2-40B4-BE49-F238E27FC236}">
              <a16:creationId xmlns:a16="http://schemas.microsoft.com/office/drawing/2014/main" id="{00000000-0008-0000-0100-00003E000000}"/>
            </a:ext>
          </a:extLst>
        </xdr:cNvPr>
        <xdr:cNvSpPr/>
      </xdr:nvSpPr>
      <xdr:spPr>
        <a:xfrm>
          <a:off x="4724400" y="12467432"/>
          <a:ext cx="996950" cy="277018"/>
        </a:xfrm>
        <a:prstGeom prst="roundRect">
          <a:avLst>
            <a:gd name="adj" fmla="val 5768"/>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20</xdr:col>
      <xdr:colOff>183593</xdr:colOff>
      <xdr:row>78</xdr:row>
      <xdr:rowOff>47364</xdr:rowOff>
    </xdr:from>
    <xdr:to>
      <xdr:col>21</xdr:col>
      <xdr:colOff>94975</xdr:colOff>
      <xdr:row>86</xdr:row>
      <xdr:rowOff>64292</xdr:rowOff>
    </xdr:to>
    <xdr:sp macro="" textlink="">
      <xdr:nvSpPr>
        <xdr:cNvPr id="64" name="下矢印 6">
          <a:extLst>
            <a:ext uri="{FF2B5EF4-FFF2-40B4-BE49-F238E27FC236}">
              <a16:creationId xmlns:a16="http://schemas.microsoft.com/office/drawing/2014/main" id="{00000000-0008-0000-0100-000040000000}"/>
            </a:ext>
          </a:extLst>
        </xdr:cNvPr>
        <xdr:cNvSpPr/>
      </xdr:nvSpPr>
      <xdr:spPr>
        <a:xfrm rot="10800000">
          <a:off x="5327093" y="12020289"/>
          <a:ext cx="168557" cy="759878"/>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110434</xdr:colOff>
      <xdr:row>106</xdr:row>
      <xdr:rowOff>27646</xdr:rowOff>
    </xdr:from>
    <xdr:to>
      <xdr:col>26</xdr:col>
      <xdr:colOff>22949</xdr:colOff>
      <xdr:row>106</xdr:row>
      <xdr:rowOff>189852</xdr:rowOff>
    </xdr:to>
    <xdr:sp macro="" textlink="">
      <xdr:nvSpPr>
        <xdr:cNvPr id="66" name="下矢印 6">
          <a:extLst>
            <a:ext uri="{FF2B5EF4-FFF2-40B4-BE49-F238E27FC236}">
              <a16:creationId xmlns:a16="http://schemas.microsoft.com/office/drawing/2014/main" id="{00000000-0008-0000-0100-000042000000}"/>
            </a:ext>
          </a:extLst>
        </xdr:cNvPr>
        <xdr:cNvSpPr/>
      </xdr:nvSpPr>
      <xdr:spPr>
        <a:xfrm rot="5400000">
          <a:off x="4684589" y="14608404"/>
          <a:ext cx="162206" cy="3722515"/>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124551</xdr:colOff>
      <xdr:row>105</xdr:row>
      <xdr:rowOff>132522</xdr:rowOff>
    </xdr:from>
    <xdr:to>
      <xdr:col>36</xdr:col>
      <xdr:colOff>19050</xdr:colOff>
      <xdr:row>112</xdr:row>
      <xdr:rowOff>104775</xdr:rowOff>
    </xdr:to>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6553926" y="15105822"/>
          <a:ext cx="2723424" cy="1000953"/>
        </a:xfrm>
        <a:prstGeom prst="roundRect">
          <a:avLst>
            <a:gd name="adj" fmla="val 4772"/>
          </a:avLst>
        </a:prstGeom>
        <a:solidFill>
          <a:srgbClr val="FFF5FF"/>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144000" rtlCol="0" anchor="ctr"/>
        <a:lstStyle/>
        <a:p>
          <a:r>
            <a:rPr kumimoji="1" lang="ja-JP" altLang="en-US" sz="1000">
              <a:latin typeface="HG丸ｺﾞｼｯｸM-PRO" panose="020F0600000000000000" pitchFamily="50" charset="-128"/>
              <a:ea typeface="HG丸ｺﾞｼｯｸM-PRO" panose="020F0600000000000000" pitchFamily="50" charset="-128"/>
            </a:rPr>
            <a:t>「工事施工成績に係る申告書」</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　（整理番号</a:t>
          </a:r>
          <a:r>
            <a:rPr kumimoji="1" lang="en-US" altLang="ja-JP" sz="1000">
              <a:latin typeface="HG丸ｺﾞｼｯｸM-PRO" panose="020F0600000000000000" pitchFamily="50" charset="-128"/>
              <a:ea typeface="HG丸ｺﾞｼｯｸM-PRO" panose="020F0600000000000000" pitchFamily="50" charset="-128"/>
            </a:rPr>
            <a:t>9-1</a:t>
          </a:r>
          <a:r>
            <a:rPr kumimoji="1" lang="ja-JP" altLang="en-US" sz="1000">
              <a:latin typeface="HG丸ｺﾞｼｯｸM-PRO" panose="020F0600000000000000" pitchFamily="50" charset="-128"/>
              <a:ea typeface="HG丸ｺﾞｼｯｸM-PRO" panose="020F0600000000000000" pitchFamily="50" charset="-128"/>
            </a:rPr>
            <a:t>）から転記</a:t>
          </a:r>
          <a:endParaRPr kumimoji="1" lang="en-US" altLang="ja-JP" sz="1000">
            <a:latin typeface="HG丸ｺﾞｼｯｸM-PRO" panose="020F0600000000000000" pitchFamily="50" charset="-128"/>
            <a:ea typeface="HG丸ｺﾞｼｯｸM-PRO" panose="020F0600000000000000" pitchFamily="50" charset="-128"/>
          </a:endParaRPr>
        </a:p>
        <a:p>
          <a:endParaRPr kumimoji="1" lang="en-US" altLang="ja-JP" sz="1000">
            <a:latin typeface="HG丸ｺﾞｼｯｸM-PRO" panose="020F0600000000000000" pitchFamily="50" charset="-128"/>
            <a:ea typeface="HG丸ｺﾞｼｯｸM-PRO" panose="020F0600000000000000" pitchFamily="50" charset="-128"/>
          </a:endParaRPr>
        </a:p>
        <a:p>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受注成績がないなど、点数がない場合は何も記入しないでください</a:t>
          </a:r>
        </a:p>
      </xdr:txBody>
    </xdr:sp>
    <xdr:clientData/>
  </xdr:twoCellAnchor>
  <xdr:twoCellAnchor>
    <xdr:from>
      <xdr:col>6</xdr:col>
      <xdr:colOff>171174</xdr:colOff>
      <xdr:row>105</xdr:row>
      <xdr:rowOff>132522</xdr:rowOff>
    </xdr:from>
    <xdr:to>
      <xdr:col>11</xdr:col>
      <xdr:colOff>77304</xdr:colOff>
      <xdr:row>137</xdr:row>
      <xdr:rowOff>104913</xdr:rowOff>
    </xdr:to>
    <xdr:sp macro="" textlink="">
      <xdr:nvSpPr>
        <xdr:cNvPr id="68" name="四角形: 角を丸くする 10">
          <a:extLst>
            <a:ext uri="{FF2B5EF4-FFF2-40B4-BE49-F238E27FC236}">
              <a16:creationId xmlns:a16="http://schemas.microsoft.com/office/drawing/2014/main" id="{00000000-0008-0000-0100-000044000000}"/>
            </a:ext>
          </a:extLst>
        </xdr:cNvPr>
        <xdr:cNvSpPr/>
      </xdr:nvSpPr>
      <xdr:spPr>
        <a:xfrm>
          <a:off x="1695174" y="16289131"/>
          <a:ext cx="1176130" cy="5019260"/>
        </a:xfrm>
        <a:prstGeom prst="roundRect">
          <a:avLst>
            <a:gd name="adj" fmla="val 4004"/>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24</xdr:col>
      <xdr:colOff>95250</xdr:colOff>
      <xdr:row>29</xdr:row>
      <xdr:rowOff>100009</xdr:rowOff>
    </xdr:from>
    <xdr:to>
      <xdr:col>44</xdr:col>
      <xdr:colOff>127000</xdr:colOff>
      <xdr:row>41</xdr:row>
      <xdr:rowOff>165101</xdr:rowOff>
    </xdr:to>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6267450" y="5243509"/>
          <a:ext cx="5175250" cy="2046292"/>
        </a:xfrm>
        <a:prstGeom prst="roundRect">
          <a:avLst>
            <a:gd name="adj" fmla="val 1633"/>
          </a:avLst>
        </a:prstGeom>
        <a:solidFill>
          <a:srgbClr val="002060"/>
        </a:solidFill>
        <a:ln w="19050">
          <a:noFill/>
        </a:ln>
      </xdr:spPr>
      <xdr:style>
        <a:lnRef idx="2">
          <a:schemeClr val="dk1"/>
        </a:lnRef>
        <a:fillRef idx="1">
          <a:schemeClr val="lt1"/>
        </a:fillRef>
        <a:effectRef idx="0">
          <a:schemeClr val="dk1"/>
        </a:effectRef>
        <a:fontRef idx="minor">
          <a:schemeClr val="dk1"/>
        </a:fontRef>
      </xdr:style>
      <xdr:txBody>
        <a:bodyPr vertOverflow="clip" horzOverflow="clip" wrap="square" lIns="144000" rtlCol="0" anchor="ctr"/>
        <a:lstStyle/>
        <a:p>
          <a:r>
            <a:rPr kumimoji="1" lang="ja-JP" altLang="en-US" sz="1000" b="1">
              <a:solidFill>
                <a:schemeClr val="bg1"/>
              </a:solidFill>
              <a:latin typeface="HG丸ｺﾞｼｯｸM-PRO" panose="020F0600000000000000" pitchFamily="50" charset="-128"/>
              <a:ea typeface="HG丸ｺﾞｼｯｸM-PRO" panose="020F0600000000000000" pitchFamily="50" charset="-128"/>
            </a:rPr>
            <a:t>本申請書に添付する「令和５・６年度もしくは令和６年度入札参加資格決定通知書の写し」または「</a:t>
          </a:r>
          <a:r>
            <a:rPr kumimoji="1" lang="ja-JP" altLang="ja-JP" sz="1000" b="1">
              <a:solidFill>
                <a:schemeClr val="bg1"/>
              </a:solidFill>
              <a:effectLst/>
              <a:latin typeface="HG丸ｺﾞｼｯｸM-PRO" panose="020F0600000000000000" pitchFamily="50" charset="-128"/>
              <a:ea typeface="HG丸ｺﾞｼｯｸM-PRO" panose="020F0600000000000000" pitchFamily="50" charset="-128"/>
              <a:cs typeface="+mn-cs"/>
            </a:rPr>
            <a:t>令和</a:t>
          </a:r>
          <a:r>
            <a:rPr kumimoji="1" lang="ja-JP" altLang="en-US" sz="1000" b="1">
              <a:solidFill>
                <a:schemeClr val="bg1"/>
              </a:solidFill>
              <a:effectLst/>
              <a:latin typeface="HG丸ｺﾞｼｯｸM-PRO" panose="020F0600000000000000" pitchFamily="50" charset="-128"/>
              <a:ea typeface="HG丸ｺﾞｼｯｸM-PRO" panose="020F0600000000000000" pitchFamily="50" charset="-128"/>
              <a:cs typeface="+mn-cs"/>
            </a:rPr>
            <a:t>７</a:t>
          </a:r>
          <a:r>
            <a:rPr kumimoji="1" lang="ja-JP" altLang="ja-JP" sz="1000" b="1">
              <a:solidFill>
                <a:schemeClr val="bg1"/>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1">
              <a:solidFill>
                <a:schemeClr val="bg1"/>
              </a:solidFill>
              <a:effectLst/>
              <a:latin typeface="HG丸ｺﾞｼｯｸM-PRO" panose="020F0600000000000000" pitchFamily="50" charset="-128"/>
              <a:ea typeface="HG丸ｺﾞｼｯｸM-PRO" panose="020F0600000000000000" pitchFamily="50" charset="-128"/>
              <a:cs typeface="+mn-cs"/>
            </a:rPr>
            <a:t>８</a:t>
          </a:r>
          <a:r>
            <a:rPr kumimoji="1" lang="ja-JP" altLang="ja-JP" sz="1000" b="1">
              <a:solidFill>
                <a:schemeClr val="bg1"/>
              </a:solidFill>
              <a:effectLst/>
              <a:latin typeface="HG丸ｺﾞｼｯｸM-PRO" panose="020F0600000000000000" pitchFamily="50" charset="-128"/>
              <a:ea typeface="HG丸ｺﾞｼｯｸM-PRO" panose="020F0600000000000000" pitchFamily="50" charset="-128"/>
              <a:cs typeface="+mn-cs"/>
            </a:rPr>
            <a:t>年度入札参加資格決定通知書の写し</a:t>
          </a:r>
          <a:r>
            <a:rPr kumimoji="1" lang="ja-JP" altLang="en-US" sz="1000" b="1">
              <a:solidFill>
                <a:schemeClr val="bg1"/>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1">
              <a:solidFill>
                <a:schemeClr val="bg1"/>
              </a:solidFill>
              <a:latin typeface="HG丸ｺﾞｼｯｸM-PRO" panose="020F0600000000000000" pitchFamily="50" charset="-128"/>
              <a:ea typeface="HG丸ｺﾞｼｯｸM-PRO" panose="020F0600000000000000" pitchFamily="50" charset="-128"/>
            </a:rPr>
            <a:t>に記載されている代表者（受任者）氏名、所在地等と現在の代表者（受任者）氏名、所在地等に異同がある場合、県</a:t>
          </a:r>
          <a:r>
            <a:rPr kumimoji="1" lang="en-US" altLang="ja-JP" sz="1000" b="1">
              <a:solidFill>
                <a:schemeClr val="bg1"/>
              </a:solidFill>
              <a:latin typeface="HG丸ｺﾞｼｯｸM-PRO" panose="020F0600000000000000" pitchFamily="50" charset="-128"/>
              <a:ea typeface="HG丸ｺﾞｼｯｸM-PRO" panose="020F0600000000000000" pitchFamily="50" charset="-128"/>
            </a:rPr>
            <a:t>HP</a:t>
          </a:r>
          <a:r>
            <a:rPr kumimoji="1" lang="ja-JP" altLang="en-US" sz="1000" b="1">
              <a:solidFill>
                <a:schemeClr val="bg1"/>
              </a:solidFill>
              <a:latin typeface="HG丸ｺﾞｼｯｸM-PRO" panose="020F0600000000000000" pitchFamily="50" charset="-128"/>
              <a:ea typeface="HG丸ｺﾞｼｯｸM-PRO" panose="020F0600000000000000" pitchFamily="50" charset="-128"/>
            </a:rPr>
            <a:t>で公表している「令和７・８年度佐賀県建設業者等施行能力等級表（建設工事業）」において現在の情報に更新されているか確認してください。</a:t>
          </a:r>
        </a:p>
        <a:p>
          <a:endParaRPr kumimoji="1" lang="ja-JP" altLang="en-US" sz="1000" b="1">
            <a:solidFill>
              <a:schemeClr val="bg1"/>
            </a:solidFill>
            <a:latin typeface="HG丸ｺﾞｼｯｸM-PRO" panose="020F0600000000000000" pitchFamily="50" charset="-128"/>
            <a:ea typeface="HG丸ｺﾞｼｯｸM-PRO" panose="020F0600000000000000" pitchFamily="50" charset="-128"/>
          </a:endParaRPr>
        </a:p>
        <a:p>
          <a:r>
            <a:rPr kumimoji="1" lang="ja-JP" altLang="en-US" sz="1000" b="1">
              <a:solidFill>
                <a:schemeClr val="bg1"/>
              </a:solidFill>
              <a:latin typeface="HG丸ｺﾞｼｯｸM-PRO" panose="020F0600000000000000" pitchFamily="50" charset="-128"/>
              <a:ea typeface="HG丸ｺﾞｼｯｸM-PRO" panose="020F0600000000000000" pitchFamily="50" charset="-128"/>
            </a:rPr>
            <a:t>情報が更新されていない場合は、建設・技術課あて速やかに「入札参加資格審査申請書記載事項変更届」を提出してください。</a:t>
          </a:r>
        </a:p>
        <a:p>
          <a:endParaRPr kumimoji="1" lang="ja-JP" altLang="en-US" sz="1000" b="1">
            <a:solidFill>
              <a:schemeClr val="bg1"/>
            </a:solidFill>
            <a:latin typeface="HG丸ｺﾞｼｯｸM-PRO" panose="020F0600000000000000" pitchFamily="50" charset="-128"/>
            <a:ea typeface="HG丸ｺﾞｼｯｸM-PRO" panose="020F0600000000000000" pitchFamily="50" charset="-128"/>
          </a:endParaRPr>
        </a:p>
        <a:p>
          <a:r>
            <a:rPr kumimoji="1" lang="ja-JP" altLang="en-US" sz="1000" b="1">
              <a:solidFill>
                <a:schemeClr val="bg1"/>
              </a:solidFill>
              <a:latin typeface="HG丸ｺﾞｼｯｸM-PRO" panose="020F0600000000000000" pitchFamily="50" charset="-128"/>
              <a:ea typeface="HG丸ｺﾞｼｯｸM-PRO" panose="020F0600000000000000" pitchFamily="50" charset="-128"/>
            </a:rPr>
            <a:t>変更届の提出がない場合、新旧データの不突合によるシステムエラーにより、入札参加資格の決定ができない場合がありますので、あらかじめご了承ください。</a:t>
          </a:r>
        </a:p>
      </xdr:txBody>
    </xdr:sp>
    <xdr:clientData/>
  </xdr:twoCellAnchor>
  <xdr:twoCellAnchor>
    <xdr:from>
      <xdr:col>25</xdr:col>
      <xdr:colOff>124551</xdr:colOff>
      <xdr:row>114</xdr:row>
      <xdr:rowOff>9525</xdr:rowOff>
    </xdr:from>
    <xdr:to>
      <xdr:col>33</xdr:col>
      <xdr:colOff>235676</xdr:colOff>
      <xdr:row>117</xdr:row>
      <xdr:rowOff>0</xdr:rowOff>
    </xdr:to>
    <xdr:sp macro="" textlink="">
      <xdr:nvSpPr>
        <xdr:cNvPr id="44" name="テキスト ボックス 43">
          <a:extLst>
            <a:ext uri="{FF2B5EF4-FFF2-40B4-BE49-F238E27FC236}">
              <a16:creationId xmlns:a16="http://schemas.microsoft.com/office/drawing/2014/main" id="{0EC29211-6999-4C76-8E03-42AE9A664E85}"/>
            </a:ext>
          </a:extLst>
        </xdr:cNvPr>
        <xdr:cNvSpPr txBox="1"/>
      </xdr:nvSpPr>
      <xdr:spPr>
        <a:xfrm>
          <a:off x="6553926" y="16316325"/>
          <a:ext cx="2168525" cy="542925"/>
        </a:xfrm>
        <a:prstGeom prst="roundRect">
          <a:avLst>
            <a:gd name="adj" fmla="val 5748"/>
          </a:avLst>
        </a:prstGeom>
        <a:solidFill>
          <a:srgbClr val="FFF5FF"/>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144000" rtlCol="0" anchor="ctr"/>
        <a:lstStyle/>
        <a:p>
          <a:r>
            <a:rPr kumimoji="1" lang="ja-JP" altLang="en-US" sz="1000">
              <a:latin typeface="HG丸ｺﾞｼｯｸM-PRO" panose="020F0600000000000000" pitchFamily="50" charset="-128"/>
              <a:ea typeface="HG丸ｺﾞｼｯｸM-PRO" panose="020F0600000000000000" pitchFamily="50" charset="-128"/>
            </a:rPr>
            <a:t>「年間平均完成工事高」や「総合評定値」は記入不要です。</a:t>
          </a:r>
          <a:endParaRPr kumimoji="1" lang="en-US" altLang="ja-JP" sz="10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457200</xdr:colOff>
      <xdr:row>17</xdr:row>
      <xdr:rowOff>152400</xdr:rowOff>
    </xdr:from>
    <xdr:to>
      <xdr:col>6</xdr:col>
      <xdr:colOff>114300</xdr:colOff>
      <xdr:row>21</xdr:row>
      <xdr:rowOff>95250</xdr:rowOff>
    </xdr:to>
    <xdr:sp macro="" textlink="">
      <xdr:nvSpPr>
        <xdr:cNvPr id="2" name="四角形: 角を丸くする 3">
          <a:extLst>
            <a:ext uri="{FF2B5EF4-FFF2-40B4-BE49-F238E27FC236}">
              <a16:creationId xmlns:a16="http://schemas.microsoft.com/office/drawing/2014/main" id="{6043DB42-873D-4547-B9CF-02696AD037A5}"/>
            </a:ext>
          </a:extLst>
        </xdr:cNvPr>
        <xdr:cNvSpPr/>
      </xdr:nvSpPr>
      <xdr:spPr>
        <a:xfrm>
          <a:off x="3257550" y="8915400"/>
          <a:ext cx="4629150" cy="2762250"/>
        </a:xfrm>
        <a:prstGeom prst="roundRect">
          <a:avLst>
            <a:gd name="adj" fmla="val 3249"/>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1533525</xdr:colOff>
      <xdr:row>21</xdr:row>
      <xdr:rowOff>120653</xdr:rowOff>
    </xdr:from>
    <xdr:to>
      <xdr:col>3</xdr:col>
      <xdr:colOff>1790700</xdr:colOff>
      <xdr:row>23</xdr:row>
      <xdr:rowOff>32275</xdr:rowOff>
    </xdr:to>
    <xdr:sp macro="" textlink="">
      <xdr:nvSpPr>
        <xdr:cNvPr id="3" name="下矢印 6">
          <a:extLst>
            <a:ext uri="{FF2B5EF4-FFF2-40B4-BE49-F238E27FC236}">
              <a16:creationId xmlns:a16="http://schemas.microsoft.com/office/drawing/2014/main" id="{E9E85A4A-F59C-46D2-B962-CEA0573BAF4E}"/>
            </a:ext>
          </a:extLst>
        </xdr:cNvPr>
        <xdr:cNvSpPr/>
      </xdr:nvSpPr>
      <xdr:spPr>
        <a:xfrm rot="10800000">
          <a:off x="4905375" y="11703053"/>
          <a:ext cx="257175" cy="826022"/>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1276350</xdr:colOff>
      <xdr:row>22</xdr:row>
      <xdr:rowOff>180976</xdr:rowOff>
    </xdr:from>
    <xdr:to>
      <xdr:col>8</xdr:col>
      <xdr:colOff>0</xdr:colOff>
      <xdr:row>25</xdr:row>
      <xdr:rowOff>647700</xdr:rowOff>
    </xdr:to>
    <xdr:sp macro="" textlink="">
      <xdr:nvSpPr>
        <xdr:cNvPr id="4" name="四角形: 角を丸くする 4">
          <a:extLst>
            <a:ext uri="{FF2B5EF4-FFF2-40B4-BE49-F238E27FC236}">
              <a16:creationId xmlns:a16="http://schemas.microsoft.com/office/drawing/2014/main" id="{8A335A5E-4A65-49F6-9671-00269A67C82F}"/>
            </a:ext>
          </a:extLst>
        </xdr:cNvPr>
        <xdr:cNvSpPr/>
      </xdr:nvSpPr>
      <xdr:spPr>
        <a:xfrm>
          <a:off x="1790700" y="12239626"/>
          <a:ext cx="10382250" cy="2219324"/>
        </a:xfrm>
        <a:prstGeom prst="roundRect">
          <a:avLst>
            <a:gd name="adj" fmla="val 2442"/>
          </a:avLst>
        </a:prstGeom>
        <a:solidFill>
          <a:srgbClr val="FFF5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tlCol="0" anchor="ctr"/>
        <a:lstStyle/>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rPr>
            <a:t>CPDS…</a:t>
          </a:r>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最新の総合評定値通知書（審査基準日</a:t>
          </a:r>
          <a:r>
            <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rPr>
            <a:t>R5.9.1</a:t>
          </a:r>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rPr>
            <a:t>R6.8.31</a:t>
          </a:r>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a:t>
          </a:r>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　　　　　の「土木一式」または「舗装」の技術職員数</a:t>
          </a:r>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　　　　　（両方申請する場合はどちらか人数の多いほう）</a:t>
          </a:r>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rPr>
            <a:t>CPD</a:t>
          </a:r>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最新の総合評定値通知書の「建築一式」の技術職員数</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104775</xdr:colOff>
      <xdr:row>8</xdr:row>
      <xdr:rowOff>387353</xdr:rowOff>
    </xdr:from>
    <xdr:to>
      <xdr:col>3</xdr:col>
      <xdr:colOff>19050</xdr:colOff>
      <xdr:row>10</xdr:row>
      <xdr:rowOff>298975</xdr:rowOff>
    </xdr:to>
    <xdr:sp macro="" textlink="">
      <xdr:nvSpPr>
        <xdr:cNvPr id="3" name="下矢印 6">
          <a:extLst>
            <a:ext uri="{FF2B5EF4-FFF2-40B4-BE49-F238E27FC236}">
              <a16:creationId xmlns:a16="http://schemas.microsoft.com/office/drawing/2014/main" id="{C2BA886C-FC2D-408D-B786-EB7578443C96}"/>
            </a:ext>
          </a:extLst>
        </xdr:cNvPr>
        <xdr:cNvSpPr/>
      </xdr:nvSpPr>
      <xdr:spPr>
        <a:xfrm>
          <a:off x="676275" y="4425953"/>
          <a:ext cx="257175" cy="826022"/>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266700</xdr:colOff>
      <xdr:row>8</xdr:row>
      <xdr:rowOff>63501</xdr:rowOff>
    </xdr:from>
    <xdr:to>
      <xdr:col>9</xdr:col>
      <xdr:colOff>0</xdr:colOff>
      <xdr:row>9</xdr:row>
      <xdr:rowOff>400050</xdr:rowOff>
    </xdr:to>
    <xdr:sp macro="" textlink="">
      <xdr:nvSpPr>
        <xdr:cNvPr id="4" name="四角形: 角を丸くする 4">
          <a:extLst>
            <a:ext uri="{FF2B5EF4-FFF2-40B4-BE49-F238E27FC236}">
              <a16:creationId xmlns:a16="http://schemas.microsoft.com/office/drawing/2014/main" id="{85409640-53A2-4866-8058-C03EB061C4B1}"/>
            </a:ext>
          </a:extLst>
        </xdr:cNvPr>
        <xdr:cNvSpPr/>
      </xdr:nvSpPr>
      <xdr:spPr>
        <a:xfrm>
          <a:off x="266700" y="4102101"/>
          <a:ext cx="6362700" cy="793749"/>
        </a:xfrm>
        <a:prstGeom prst="roundRect">
          <a:avLst>
            <a:gd name="adj" fmla="val 9642"/>
          </a:avLst>
        </a:prstGeom>
        <a:solidFill>
          <a:srgbClr val="FFF5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tlCol="0" anchor="ctr"/>
        <a:lstStyle/>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該当するものにチェックを入れてください。</a:t>
          </a:r>
        </a:p>
      </xdr:txBody>
    </xdr:sp>
    <xdr:clientData/>
  </xdr:twoCellAnchor>
  <xdr:twoCellAnchor editAs="oneCell">
    <xdr:from>
      <xdr:col>17</xdr:col>
      <xdr:colOff>228600</xdr:colOff>
      <xdr:row>8</xdr:row>
      <xdr:rowOff>19050</xdr:rowOff>
    </xdr:from>
    <xdr:to>
      <xdr:col>30</xdr:col>
      <xdr:colOff>9285</xdr:colOff>
      <xdr:row>41</xdr:row>
      <xdr:rowOff>323850</xdr:rowOff>
    </xdr:to>
    <xdr:pic>
      <xdr:nvPicPr>
        <xdr:cNvPr id="5" name="図 4">
          <a:extLst>
            <a:ext uri="{FF2B5EF4-FFF2-40B4-BE49-F238E27FC236}">
              <a16:creationId xmlns:a16="http://schemas.microsoft.com/office/drawing/2014/main" id="{178CC5D2-3633-4881-8B46-C3DEE86C4D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11400" y="4057650"/>
          <a:ext cx="8699260" cy="9810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312477</xdr:colOff>
      <xdr:row>11</xdr:row>
      <xdr:rowOff>46301</xdr:rowOff>
    </xdr:from>
    <xdr:to>
      <xdr:col>16</xdr:col>
      <xdr:colOff>455874</xdr:colOff>
      <xdr:row>12</xdr:row>
      <xdr:rowOff>144726</xdr:rowOff>
    </xdr:to>
    <xdr:sp macro="" textlink="">
      <xdr:nvSpPr>
        <xdr:cNvPr id="7" name="下矢印 6">
          <a:extLst>
            <a:ext uri="{FF2B5EF4-FFF2-40B4-BE49-F238E27FC236}">
              <a16:creationId xmlns:a16="http://schemas.microsoft.com/office/drawing/2014/main" id="{5D903CF0-7EE4-4738-84D6-9AD5C0536356}"/>
            </a:ext>
          </a:extLst>
        </xdr:cNvPr>
        <xdr:cNvSpPr/>
      </xdr:nvSpPr>
      <xdr:spPr>
        <a:xfrm rot="16200000">
          <a:off x="15955963" y="5148265"/>
          <a:ext cx="250825" cy="829197"/>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38100</xdr:colOff>
      <xdr:row>10</xdr:row>
      <xdr:rowOff>38101</xdr:rowOff>
    </xdr:from>
    <xdr:to>
      <xdr:col>14</xdr:col>
      <xdr:colOff>304800</xdr:colOff>
      <xdr:row>14</xdr:row>
      <xdr:rowOff>95251</xdr:rowOff>
    </xdr:to>
    <xdr:sp macro="" textlink="">
      <xdr:nvSpPr>
        <xdr:cNvPr id="6" name="四角形: 角を丸くする 4">
          <a:extLst>
            <a:ext uri="{FF2B5EF4-FFF2-40B4-BE49-F238E27FC236}">
              <a16:creationId xmlns:a16="http://schemas.microsoft.com/office/drawing/2014/main" id="{2144D664-82D6-4120-9C93-535C40A7DCB2}"/>
            </a:ext>
          </a:extLst>
        </xdr:cNvPr>
        <xdr:cNvSpPr/>
      </xdr:nvSpPr>
      <xdr:spPr>
        <a:xfrm>
          <a:off x="8553450" y="4972051"/>
          <a:ext cx="6419850" cy="1162050"/>
        </a:xfrm>
        <a:prstGeom prst="roundRect">
          <a:avLst>
            <a:gd name="adj" fmla="val 9642"/>
          </a:avLst>
        </a:prstGeom>
        <a:solidFill>
          <a:srgbClr val="FFF5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tlCol="0" anchor="ctr"/>
        <a:lstStyle/>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②については、「障害者雇用状況報告書」で報告した業種の除外率を選択する。</a:t>
          </a:r>
        </a:p>
      </xdr:txBody>
    </xdr:sp>
    <xdr:clientData/>
  </xdr:twoCellAnchor>
  <xdr:twoCellAnchor>
    <xdr:from>
      <xdr:col>0</xdr:col>
      <xdr:colOff>247649</xdr:colOff>
      <xdr:row>10</xdr:row>
      <xdr:rowOff>304800</xdr:rowOff>
    </xdr:from>
    <xdr:to>
      <xdr:col>7</xdr:col>
      <xdr:colOff>359228</xdr:colOff>
      <xdr:row>70</xdr:row>
      <xdr:rowOff>10886</xdr:rowOff>
    </xdr:to>
    <xdr:sp macro="" textlink="">
      <xdr:nvSpPr>
        <xdr:cNvPr id="8" name="L 字 7">
          <a:extLst>
            <a:ext uri="{FF2B5EF4-FFF2-40B4-BE49-F238E27FC236}">
              <a16:creationId xmlns:a16="http://schemas.microsoft.com/office/drawing/2014/main" id="{687DDD55-F3D6-A7FD-3862-4747B270645A}"/>
            </a:ext>
          </a:extLst>
        </xdr:cNvPr>
        <xdr:cNvSpPr/>
      </xdr:nvSpPr>
      <xdr:spPr>
        <a:xfrm>
          <a:off x="247649" y="5203372"/>
          <a:ext cx="3301093" cy="16437428"/>
        </a:xfrm>
        <a:prstGeom prst="corner">
          <a:avLst>
            <a:gd name="adj1" fmla="val 111728"/>
            <a:gd name="adj2" fmla="val 40909"/>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64424</xdr:colOff>
      <xdr:row>38</xdr:row>
      <xdr:rowOff>0</xdr:rowOff>
    </xdr:from>
    <xdr:to>
      <xdr:col>16</xdr:col>
      <xdr:colOff>273974</xdr:colOff>
      <xdr:row>42</xdr:row>
      <xdr:rowOff>0</xdr:rowOff>
    </xdr:to>
    <xdr:sp macro="" textlink="">
      <xdr:nvSpPr>
        <xdr:cNvPr id="7" name="正方形/長方形 6">
          <a:extLst>
            <a:ext uri="{FF2B5EF4-FFF2-40B4-BE49-F238E27FC236}">
              <a16:creationId xmlns:a16="http://schemas.microsoft.com/office/drawing/2014/main" id="{E41D70F6-34D3-410F-8992-54B57A551B99}"/>
            </a:ext>
          </a:extLst>
        </xdr:cNvPr>
        <xdr:cNvSpPr/>
      </xdr:nvSpPr>
      <xdr:spPr>
        <a:xfrm>
          <a:off x="6998624" y="16668750"/>
          <a:ext cx="5581650" cy="167640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mn-ea"/>
              <a:ea typeface="+mn-ea"/>
            </a:rPr>
            <a:t>「</a:t>
          </a:r>
          <a:r>
            <a:rPr kumimoji="1" lang="ja-JP" altLang="en-US" sz="1200" b="1">
              <a:solidFill>
                <a:schemeClr val="tx1"/>
              </a:solidFill>
              <a:latin typeface="+mn-ea"/>
              <a:ea typeface="+mn-ea"/>
            </a:rPr>
            <a:t>雇用障害者数</a:t>
          </a:r>
          <a:r>
            <a:rPr kumimoji="1" lang="ja-JP" altLang="en-US" sz="1200">
              <a:solidFill>
                <a:schemeClr val="tx1"/>
              </a:solidFill>
              <a:latin typeface="+mn-ea"/>
              <a:ea typeface="+mn-ea"/>
            </a:rPr>
            <a:t>」に小数点以下の端数が生じる場合</a:t>
          </a:r>
        </a:p>
        <a:p>
          <a:pPr algn="l"/>
          <a:r>
            <a:rPr kumimoji="1" lang="ja-JP" altLang="en-US" sz="1200">
              <a:solidFill>
                <a:schemeClr val="tx1"/>
              </a:solidFill>
              <a:latin typeface="+mn-ea"/>
              <a:ea typeface="+mn-ea"/>
            </a:rPr>
            <a:t>・</a:t>
          </a:r>
          <a:r>
            <a:rPr kumimoji="1" lang="ja-JP" altLang="en-US" sz="1200" u="sng">
              <a:solidFill>
                <a:srgbClr val="FF0000"/>
              </a:solidFill>
              <a:latin typeface="+mn-ea"/>
              <a:ea typeface="+mn-ea"/>
            </a:rPr>
            <a:t>整理番号</a:t>
          </a:r>
          <a:r>
            <a:rPr kumimoji="1" lang="en-US" altLang="ja-JP" sz="1200" u="sng">
              <a:solidFill>
                <a:srgbClr val="FF0000"/>
              </a:solidFill>
              <a:latin typeface="+mn-ea"/>
              <a:ea typeface="+mn-ea"/>
            </a:rPr>
            <a:t>13</a:t>
          </a:r>
          <a:r>
            <a:rPr kumimoji="1" lang="ja-JP" altLang="en-US" sz="1200" u="sng">
              <a:solidFill>
                <a:srgbClr val="FF0000"/>
              </a:solidFill>
              <a:latin typeface="+mn-ea"/>
              <a:ea typeface="+mn-ea"/>
            </a:rPr>
            <a:t>の④法定雇用障害者数＜雇用障害者数</a:t>
          </a:r>
          <a:r>
            <a:rPr kumimoji="1" lang="ja-JP" altLang="en-US" sz="1200">
              <a:solidFill>
                <a:schemeClr val="tx1"/>
              </a:solidFill>
              <a:latin typeface="+mn-ea"/>
              <a:ea typeface="+mn-ea"/>
            </a:rPr>
            <a:t>であれば、端数を切り上げ</a:t>
          </a:r>
        </a:p>
        <a:p>
          <a:pPr algn="l"/>
          <a:r>
            <a:rPr kumimoji="1" lang="ja-JP" altLang="en-US" sz="1200">
              <a:solidFill>
                <a:schemeClr val="tx1"/>
              </a:solidFill>
              <a:latin typeface="+mn-ea"/>
              <a:ea typeface="+mn-ea"/>
            </a:rPr>
            <a:t>　例）④</a:t>
          </a:r>
          <a:r>
            <a:rPr kumimoji="1" lang="en-US" altLang="ja-JP" sz="1200">
              <a:solidFill>
                <a:schemeClr val="tx1"/>
              </a:solidFill>
              <a:latin typeface="+mn-ea"/>
              <a:ea typeface="+mn-ea"/>
            </a:rPr>
            <a:t>1</a:t>
          </a:r>
          <a:r>
            <a:rPr kumimoji="1" lang="ja-JP" altLang="en-US" sz="1200">
              <a:solidFill>
                <a:schemeClr val="tx1"/>
              </a:solidFill>
              <a:latin typeface="+mn-ea"/>
              <a:ea typeface="+mn-ea"/>
            </a:rPr>
            <a:t>人＜</a:t>
          </a:r>
          <a:r>
            <a:rPr kumimoji="1" lang="en-US" altLang="ja-JP" sz="1200">
              <a:solidFill>
                <a:schemeClr val="tx1"/>
              </a:solidFill>
              <a:latin typeface="+mn-ea"/>
              <a:ea typeface="+mn-ea"/>
            </a:rPr>
            <a:t>1.5</a:t>
          </a:r>
          <a:r>
            <a:rPr kumimoji="1" lang="ja-JP" altLang="en-US" sz="1200">
              <a:solidFill>
                <a:schemeClr val="tx1"/>
              </a:solidFill>
              <a:latin typeface="+mn-ea"/>
              <a:ea typeface="+mn-ea"/>
            </a:rPr>
            <a:t>人　→　雇用障害者数：「</a:t>
          </a:r>
          <a:r>
            <a:rPr kumimoji="1" lang="en-US" altLang="ja-JP" sz="1200">
              <a:solidFill>
                <a:schemeClr val="tx1"/>
              </a:solidFill>
              <a:latin typeface="+mn-ea"/>
              <a:ea typeface="+mn-ea"/>
            </a:rPr>
            <a:t>2</a:t>
          </a:r>
          <a:r>
            <a:rPr kumimoji="1" lang="ja-JP" altLang="en-US" sz="1200">
              <a:solidFill>
                <a:schemeClr val="tx1"/>
              </a:solidFill>
              <a:latin typeface="+mn-ea"/>
              <a:ea typeface="+mn-ea"/>
            </a:rPr>
            <a:t>」</a:t>
          </a:r>
        </a:p>
        <a:p>
          <a:pPr algn="l"/>
          <a:r>
            <a:rPr kumimoji="1" lang="ja-JP" altLang="en-US" sz="1200">
              <a:solidFill>
                <a:schemeClr val="tx1"/>
              </a:solidFill>
              <a:latin typeface="+mn-ea"/>
              <a:ea typeface="+mn-ea"/>
            </a:rPr>
            <a:t>・</a:t>
          </a:r>
          <a:r>
            <a:rPr kumimoji="1" lang="ja-JP" altLang="en-US" sz="1200" u="sng">
              <a:solidFill>
                <a:srgbClr val="FF0000"/>
              </a:solidFill>
              <a:latin typeface="+mn-ea"/>
              <a:ea typeface="+mn-ea"/>
            </a:rPr>
            <a:t>整理番号</a:t>
          </a:r>
          <a:r>
            <a:rPr kumimoji="1" lang="en-US" altLang="ja-JP" sz="1200" u="sng">
              <a:solidFill>
                <a:srgbClr val="FF0000"/>
              </a:solidFill>
              <a:latin typeface="+mn-ea"/>
              <a:ea typeface="+mn-ea"/>
            </a:rPr>
            <a:t>13</a:t>
          </a:r>
          <a:r>
            <a:rPr kumimoji="1" lang="ja-JP" altLang="en-US" sz="1200" u="sng">
              <a:solidFill>
                <a:srgbClr val="FF0000"/>
              </a:solidFill>
              <a:latin typeface="+mn-ea"/>
              <a:ea typeface="+mn-ea"/>
            </a:rPr>
            <a:t>の④法定雇用障害者数＞雇用障害者数</a:t>
          </a:r>
          <a:r>
            <a:rPr kumimoji="1" lang="ja-JP" altLang="en-US" sz="1200">
              <a:solidFill>
                <a:schemeClr val="tx1"/>
              </a:solidFill>
              <a:latin typeface="+mn-ea"/>
              <a:ea typeface="+mn-ea"/>
            </a:rPr>
            <a:t>であれば、端数を切り捨て</a:t>
          </a:r>
        </a:p>
        <a:p>
          <a:pPr algn="l"/>
          <a:r>
            <a:rPr kumimoji="1" lang="ja-JP" altLang="en-US" sz="1200">
              <a:solidFill>
                <a:schemeClr val="tx1"/>
              </a:solidFill>
              <a:latin typeface="+mn-ea"/>
              <a:ea typeface="+mn-ea"/>
            </a:rPr>
            <a:t>　例）④</a:t>
          </a:r>
          <a:r>
            <a:rPr kumimoji="1" lang="en-US" altLang="ja-JP" sz="1200">
              <a:solidFill>
                <a:schemeClr val="tx1"/>
              </a:solidFill>
              <a:latin typeface="+mn-ea"/>
              <a:ea typeface="+mn-ea"/>
            </a:rPr>
            <a:t>1</a:t>
          </a:r>
          <a:r>
            <a:rPr kumimoji="1" lang="ja-JP" altLang="en-US" sz="1200">
              <a:solidFill>
                <a:schemeClr val="tx1"/>
              </a:solidFill>
              <a:latin typeface="+mn-ea"/>
              <a:ea typeface="+mn-ea"/>
            </a:rPr>
            <a:t>人＞</a:t>
          </a:r>
          <a:r>
            <a:rPr kumimoji="1" lang="en-US" altLang="ja-JP" sz="1200">
              <a:solidFill>
                <a:schemeClr val="tx1"/>
              </a:solidFill>
              <a:latin typeface="+mn-ea"/>
              <a:ea typeface="+mn-ea"/>
            </a:rPr>
            <a:t>0.5</a:t>
          </a:r>
          <a:r>
            <a:rPr kumimoji="1" lang="ja-JP" altLang="en-US" sz="1200">
              <a:solidFill>
                <a:schemeClr val="tx1"/>
              </a:solidFill>
              <a:latin typeface="+mn-ea"/>
              <a:ea typeface="+mn-ea"/>
            </a:rPr>
            <a:t>人　→　雇用障害者数：「</a:t>
          </a:r>
          <a:r>
            <a:rPr kumimoji="1" lang="en-US" altLang="ja-JP" sz="1200">
              <a:solidFill>
                <a:schemeClr val="tx1"/>
              </a:solidFill>
              <a:latin typeface="+mn-ea"/>
              <a:ea typeface="+mn-ea"/>
            </a:rPr>
            <a:t>0</a:t>
          </a:r>
          <a:r>
            <a:rPr kumimoji="1" lang="ja-JP" altLang="en-US" sz="1200">
              <a:solidFill>
                <a:schemeClr val="tx1"/>
              </a:solidFill>
              <a:latin typeface="+mn-ea"/>
              <a:ea typeface="+mn-ea"/>
            </a:rPr>
            <a:t>」</a:t>
          </a:r>
        </a:p>
      </xdr:txBody>
    </xdr:sp>
    <xdr:clientData/>
  </xdr:twoCellAnchor>
  <xdr:twoCellAnchor>
    <xdr:from>
      <xdr:col>7</xdr:col>
      <xdr:colOff>58477</xdr:colOff>
      <xdr:row>38</xdr:row>
      <xdr:rowOff>246324</xdr:rowOff>
    </xdr:from>
    <xdr:to>
      <xdr:col>7</xdr:col>
      <xdr:colOff>884499</xdr:colOff>
      <xdr:row>39</xdr:row>
      <xdr:rowOff>65349</xdr:rowOff>
    </xdr:to>
    <xdr:sp macro="" textlink="">
      <xdr:nvSpPr>
        <xdr:cNvPr id="3" name="下矢印 6">
          <a:extLst>
            <a:ext uri="{FF2B5EF4-FFF2-40B4-BE49-F238E27FC236}">
              <a16:creationId xmlns:a16="http://schemas.microsoft.com/office/drawing/2014/main" id="{D755B710-D1B0-4071-99EC-5D776C7339B4}"/>
            </a:ext>
          </a:extLst>
        </xdr:cNvPr>
        <xdr:cNvSpPr/>
      </xdr:nvSpPr>
      <xdr:spPr>
        <a:xfrm rot="5400000">
          <a:off x="7277100" y="16668751"/>
          <a:ext cx="257175" cy="826022"/>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571500</xdr:colOff>
      <xdr:row>38</xdr:row>
      <xdr:rowOff>0</xdr:rowOff>
    </xdr:from>
    <xdr:to>
      <xdr:col>11</xdr:col>
      <xdr:colOff>247650</xdr:colOff>
      <xdr:row>39</xdr:row>
      <xdr:rowOff>349250</xdr:rowOff>
    </xdr:to>
    <xdr:sp macro="" textlink="">
      <xdr:nvSpPr>
        <xdr:cNvPr id="2" name="四角形: 角を丸くする 1">
          <a:extLst>
            <a:ext uri="{FF2B5EF4-FFF2-40B4-BE49-F238E27FC236}">
              <a16:creationId xmlns:a16="http://schemas.microsoft.com/office/drawing/2014/main" id="{86C9A007-FC11-497F-8C6A-50BA786EF64E}"/>
            </a:ext>
          </a:extLst>
        </xdr:cNvPr>
        <xdr:cNvSpPr/>
      </xdr:nvSpPr>
      <xdr:spPr>
        <a:xfrm>
          <a:off x="7505700" y="16706850"/>
          <a:ext cx="2533650" cy="787400"/>
        </a:xfrm>
        <a:prstGeom prst="roundRect">
          <a:avLst>
            <a:gd name="adj" fmla="val 7492"/>
          </a:avLst>
        </a:prstGeom>
        <a:solidFill>
          <a:srgbClr val="FFF5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tlCol="0" anchor="ctr"/>
        <a:lstStyle/>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自動計算です。</a:t>
          </a:r>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438150</xdr:colOff>
      <xdr:row>7</xdr:row>
      <xdr:rowOff>323850</xdr:rowOff>
    </xdr:from>
    <xdr:to>
      <xdr:col>8</xdr:col>
      <xdr:colOff>114300</xdr:colOff>
      <xdr:row>12</xdr:row>
      <xdr:rowOff>114300</xdr:rowOff>
    </xdr:to>
    <xdr:sp macro="" textlink="">
      <xdr:nvSpPr>
        <xdr:cNvPr id="4" name="四角形: 角を丸くする 3">
          <a:extLst>
            <a:ext uri="{FF2B5EF4-FFF2-40B4-BE49-F238E27FC236}">
              <a16:creationId xmlns:a16="http://schemas.microsoft.com/office/drawing/2014/main" id="{31CFEEAD-5E66-427A-B376-A7330A18DC33}"/>
            </a:ext>
          </a:extLst>
        </xdr:cNvPr>
        <xdr:cNvSpPr/>
      </xdr:nvSpPr>
      <xdr:spPr>
        <a:xfrm>
          <a:off x="4933950" y="3905250"/>
          <a:ext cx="3524250" cy="2152650"/>
        </a:xfrm>
        <a:prstGeom prst="roundRect">
          <a:avLst>
            <a:gd name="adj" fmla="val 3249"/>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1362075</xdr:colOff>
      <xdr:row>12</xdr:row>
      <xdr:rowOff>196853</xdr:rowOff>
    </xdr:from>
    <xdr:to>
      <xdr:col>6</xdr:col>
      <xdr:colOff>1619250</xdr:colOff>
      <xdr:row>13</xdr:row>
      <xdr:rowOff>508525</xdr:rowOff>
    </xdr:to>
    <xdr:sp macro="" textlink="">
      <xdr:nvSpPr>
        <xdr:cNvPr id="5" name="下矢印 6">
          <a:extLst>
            <a:ext uri="{FF2B5EF4-FFF2-40B4-BE49-F238E27FC236}">
              <a16:creationId xmlns:a16="http://schemas.microsoft.com/office/drawing/2014/main" id="{E4EE50D9-32BF-477C-9B97-EC47E1371E3D}"/>
            </a:ext>
          </a:extLst>
        </xdr:cNvPr>
        <xdr:cNvSpPr/>
      </xdr:nvSpPr>
      <xdr:spPr>
        <a:xfrm rot="10800000">
          <a:off x="6391275" y="6140453"/>
          <a:ext cx="257175" cy="826022"/>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1162050</xdr:colOff>
      <xdr:row>13</xdr:row>
      <xdr:rowOff>292101</xdr:rowOff>
    </xdr:from>
    <xdr:to>
      <xdr:col>14</xdr:col>
      <xdr:colOff>419100</xdr:colOff>
      <xdr:row>15</xdr:row>
      <xdr:rowOff>304800</xdr:rowOff>
    </xdr:to>
    <xdr:sp macro="" textlink="">
      <xdr:nvSpPr>
        <xdr:cNvPr id="6" name="四角形: 角を丸くする 4">
          <a:extLst>
            <a:ext uri="{FF2B5EF4-FFF2-40B4-BE49-F238E27FC236}">
              <a16:creationId xmlns:a16="http://schemas.microsoft.com/office/drawing/2014/main" id="{0609366E-AA28-466C-BC10-F27B328E4B9D}"/>
            </a:ext>
          </a:extLst>
        </xdr:cNvPr>
        <xdr:cNvSpPr/>
      </xdr:nvSpPr>
      <xdr:spPr>
        <a:xfrm>
          <a:off x="1543050" y="6750051"/>
          <a:ext cx="10115550" cy="1041399"/>
        </a:xfrm>
        <a:prstGeom prst="roundRect">
          <a:avLst>
            <a:gd name="adj" fmla="val 7930"/>
          </a:avLst>
        </a:prstGeom>
        <a:solidFill>
          <a:srgbClr val="FFF5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tlCol="0" anchor="ctr"/>
        <a:lstStyle/>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障害の分類と週の所定労働時間の組合せで雇用人数をカウントします。</a:t>
          </a:r>
        </a:p>
      </xdr:txBody>
    </xdr:sp>
    <xdr:clientData/>
  </xdr:twoCellAnchor>
  <xdr:twoCellAnchor>
    <xdr:from>
      <xdr:col>6</xdr:col>
      <xdr:colOff>1695450</xdr:colOff>
      <xdr:row>41</xdr:row>
      <xdr:rowOff>174000</xdr:rowOff>
    </xdr:from>
    <xdr:to>
      <xdr:col>7</xdr:col>
      <xdr:colOff>448103</xdr:colOff>
      <xdr:row>42</xdr:row>
      <xdr:rowOff>216617</xdr:rowOff>
    </xdr:to>
    <xdr:sp macro="" textlink="">
      <xdr:nvSpPr>
        <xdr:cNvPr id="8" name="矢印: 右 7">
          <a:extLst>
            <a:ext uri="{FF2B5EF4-FFF2-40B4-BE49-F238E27FC236}">
              <a16:creationId xmlns:a16="http://schemas.microsoft.com/office/drawing/2014/main" id="{D939BF25-E65E-452B-9A42-D8507DA3364E}"/>
            </a:ext>
          </a:extLst>
        </xdr:cNvPr>
        <xdr:cNvSpPr/>
      </xdr:nvSpPr>
      <xdr:spPr>
        <a:xfrm rot="19437990">
          <a:off x="6724650" y="18100050"/>
          <a:ext cx="657653" cy="461717"/>
        </a:xfrm>
        <a:prstGeom prst="right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240844</xdr:colOff>
      <xdr:row>41</xdr:row>
      <xdr:rowOff>260183</xdr:rowOff>
    </xdr:from>
    <xdr:to>
      <xdr:col>11</xdr:col>
      <xdr:colOff>169161</xdr:colOff>
      <xdr:row>42</xdr:row>
      <xdr:rowOff>190501</xdr:rowOff>
    </xdr:to>
    <xdr:sp macro="" textlink="">
      <xdr:nvSpPr>
        <xdr:cNvPr id="9" name="矢印: 右 8">
          <a:extLst>
            <a:ext uri="{FF2B5EF4-FFF2-40B4-BE49-F238E27FC236}">
              <a16:creationId xmlns:a16="http://schemas.microsoft.com/office/drawing/2014/main" id="{85BC5EDF-240D-441C-A80B-DBB703A746EB}"/>
            </a:ext>
          </a:extLst>
        </xdr:cNvPr>
        <xdr:cNvSpPr/>
      </xdr:nvSpPr>
      <xdr:spPr>
        <a:xfrm rot="5400000">
          <a:off x="9555294" y="18130083"/>
          <a:ext cx="349418" cy="461717"/>
        </a:xfrm>
        <a:prstGeom prst="right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1707226</xdr:colOff>
      <xdr:row>41</xdr:row>
      <xdr:rowOff>154950</xdr:rowOff>
    </xdr:from>
    <xdr:to>
      <xdr:col>7</xdr:col>
      <xdr:colOff>459879</xdr:colOff>
      <xdr:row>42</xdr:row>
      <xdr:rowOff>197567</xdr:rowOff>
    </xdr:to>
    <xdr:sp macro="" textlink="">
      <xdr:nvSpPr>
        <xdr:cNvPr id="10" name="矢印: 右 9">
          <a:extLst>
            <a:ext uri="{FF2B5EF4-FFF2-40B4-BE49-F238E27FC236}">
              <a16:creationId xmlns:a16="http://schemas.microsoft.com/office/drawing/2014/main" id="{B899332C-EF42-43BB-B9C8-086676496A05}"/>
            </a:ext>
          </a:extLst>
        </xdr:cNvPr>
        <xdr:cNvSpPr/>
      </xdr:nvSpPr>
      <xdr:spPr>
        <a:xfrm rot="19437990">
          <a:off x="6695151" y="17766675"/>
          <a:ext cx="651303" cy="455367"/>
        </a:xfrm>
        <a:prstGeom prst="right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190500</xdr:colOff>
      <xdr:row>2</xdr:row>
      <xdr:rowOff>0</xdr:rowOff>
    </xdr:from>
    <xdr:to>
      <xdr:col>4</xdr:col>
      <xdr:colOff>1685925</xdr:colOff>
      <xdr:row>6</xdr:row>
      <xdr:rowOff>21957</xdr:rowOff>
    </xdr:to>
    <xdr:sp macro="" textlink="">
      <xdr:nvSpPr>
        <xdr:cNvPr id="2" name="フリーフォーム: 図形 1">
          <a:extLst>
            <a:ext uri="{FF2B5EF4-FFF2-40B4-BE49-F238E27FC236}">
              <a16:creationId xmlns:a16="http://schemas.microsoft.com/office/drawing/2014/main" id="{00000000-0008-0000-0000-000002000000}"/>
            </a:ext>
          </a:extLst>
        </xdr:cNvPr>
        <xdr:cNvSpPr/>
      </xdr:nvSpPr>
      <xdr:spPr>
        <a:xfrm rot="10800000">
          <a:off x="190500" y="685800"/>
          <a:ext cx="2409825" cy="1098282"/>
        </a:xfrm>
        <a:custGeom>
          <a:avLst/>
          <a:gdLst>
            <a:gd name="connsiteX0" fmla="*/ 107153 w 3318411"/>
            <a:gd name="connsiteY0" fmla="*/ 1752498 h 1752498"/>
            <a:gd name="connsiteX1" fmla="*/ 3211258 w 3318411"/>
            <a:gd name="connsiteY1" fmla="*/ 1752498 h 1752498"/>
            <a:gd name="connsiteX2" fmla="*/ 3318411 w 3318411"/>
            <a:gd name="connsiteY2" fmla="*/ 1645345 h 1752498"/>
            <a:gd name="connsiteX3" fmla="*/ 3318411 w 3318411"/>
            <a:gd name="connsiteY3" fmla="*/ 632525 h 1752498"/>
            <a:gd name="connsiteX4" fmla="*/ 3211258 w 3318411"/>
            <a:gd name="connsiteY4" fmla="*/ 525372 h 1752498"/>
            <a:gd name="connsiteX5" fmla="*/ 3025281 w 3318411"/>
            <a:gd name="connsiteY5" fmla="*/ 525372 h 1752498"/>
            <a:gd name="connsiteX6" fmla="*/ 3007318 w 3318411"/>
            <a:gd name="connsiteY6" fmla="*/ 0 h 1752498"/>
            <a:gd name="connsiteX7" fmla="*/ 2750110 w 3318411"/>
            <a:gd name="connsiteY7" fmla="*/ 525372 h 1752498"/>
            <a:gd name="connsiteX8" fmla="*/ 107153 w 3318411"/>
            <a:gd name="connsiteY8" fmla="*/ 525372 h 1752498"/>
            <a:gd name="connsiteX9" fmla="*/ 0 w 3318411"/>
            <a:gd name="connsiteY9" fmla="*/ 632525 h 1752498"/>
            <a:gd name="connsiteX10" fmla="*/ 0 w 3318411"/>
            <a:gd name="connsiteY10" fmla="*/ 1645345 h 1752498"/>
            <a:gd name="connsiteX11" fmla="*/ 107153 w 3318411"/>
            <a:gd name="connsiteY11" fmla="*/ 1752498 h 1752498"/>
            <a:gd name="connsiteX0" fmla="*/ 107153 w 3318411"/>
            <a:gd name="connsiteY0" fmla="*/ 1688998 h 1688998"/>
            <a:gd name="connsiteX1" fmla="*/ 3211258 w 3318411"/>
            <a:gd name="connsiteY1" fmla="*/ 1688998 h 1688998"/>
            <a:gd name="connsiteX2" fmla="*/ 3318411 w 3318411"/>
            <a:gd name="connsiteY2" fmla="*/ 1581845 h 1688998"/>
            <a:gd name="connsiteX3" fmla="*/ 3318411 w 3318411"/>
            <a:gd name="connsiteY3" fmla="*/ 569025 h 1688998"/>
            <a:gd name="connsiteX4" fmla="*/ 3211258 w 3318411"/>
            <a:gd name="connsiteY4" fmla="*/ 461872 h 1688998"/>
            <a:gd name="connsiteX5" fmla="*/ 3025281 w 3318411"/>
            <a:gd name="connsiteY5" fmla="*/ 461872 h 1688998"/>
            <a:gd name="connsiteX6" fmla="*/ 3007318 w 3318411"/>
            <a:gd name="connsiteY6" fmla="*/ 0 h 1688998"/>
            <a:gd name="connsiteX7" fmla="*/ 2750110 w 3318411"/>
            <a:gd name="connsiteY7" fmla="*/ 461872 h 1688998"/>
            <a:gd name="connsiteX8" fmla="*/ 107153 w 3318411"/>
            <a:gd name="connsiteY8" fmla="*/ 461872 h 1688998"/>
            <a:gd name="connsiteX9" fmla="*/ 0 w 3318411"/>
            <a:gd name="connsiteY9" fmla="*/ 569025 h 1688998"/>
            <a:gd name="connsiteX10" fmla="*/ 0 w 3318411"/>
            <a:gd name="connsiteY10" fmla="*/ 1581845 h 1688998"/>
            <a:gd name="connsiteX11" fmla="*/ 107153 w 3318411"/>
            <a:gd name="connsiteY11" fmla="*/ 1688998 h 1688998"/>
            <a:gd name="connsiteX0" fmla="*/ 107153 w 3318411"/>
            <a:gd name="connsiteY0" fmla="*/ 1669948 h 1669948"/>
            <a:gd name="connsiteX1" fmla="*/ 3211258 w 3318411"/>
            <a:gd name="connsiteY1" fmla="*/ 1669948 h 1669948"/>
            <a:gd name="connsiteX2" fmla="*/ 3318411 w 3318411"/>
            <a:gd name="connsiteY2" fmla="*/ 1562795 h 1669948"/>
            <a:gd name="connsiteX3" fmla="*/ 3318411 w 3318411"/>
            <a:gd name="connsiteY3" fmla="*/ 549975 h 1669948"/>
            <a:gd name="connsiteX4" fmla="*/ 3211258 w 3318411"/>
            <a:gd name="connsiteY4" fmla="*/ 442822 h 1669948"/>
            <a:gd name="connsiteX5" fmla="*/ 3025281 w 3318411"/>
            <a:gd name="connsiteY5" fmla="*/ 442822 h 1669948"/>
            <a:gd name="connsiteX6" fmla="*/ 3254968 w 3318411"/>
            <a:gd name="connsiteY6" fmla="*/ 0 h 1669948"/>
            <a:gd name="connsiteX7" fmla="*/ 2750110 w 3318411"/>
            <a:gd name="connsiteY7" fmla="*/ 442822 h 1669948"/>
            <a:gd name="connsiteX8" fmla="*/ 107153 w 3318411"/>
            <a:gd name="connsiteY8" fmla="*/ 442822 h 1669948"/>
            <a:gd name="connsiteX9" fmla="*/ 0 w 3318411"/>
            <a:gd name="connsiteY9" fmla="*/ 549975 h 1669948"/>
            <a:gd name="connsiteX10" fmla="*/ 0 w 3318411"/>
            <a:gd name="connsiteY10" fmla="*/ 1562795 h 1669948"/>
            <a:gd name="connsiteX11" fmla="*/ 107153 w 3318411"/>
            <a:gd name="connsiteY11" fmla="*/ 1669948 h 1669948"/>
            <a:gd name="connsiteX0" fmla="*/ 107153 w 3318411"/>
            <a:gd name="connsiteY0" fmla="*/ 1669948 h 1669948"/>
            <a:gd name="connsiteX1" fmla="*/ 3211258 w 3318411"/>
            <a:gd name="connsiteY1" fmla="*/ 1669948 h 1669948"/>
            <a:gd name="connsiteX2" fmla="*/ 3318411 w 3318411"/>
            <a:gd name="connsiteY2" fmla="*/ 1562795 h 1669948"/>
            <a:gd name="connsiteX3" fmla="*/ 3318411 w 3318411"/>
            <a:gd name="connsiteY3" fmla="*/ 549975 h 1669948"/>
            <a:gd name="connsiteX4" fmla="*/ 3211258 w 3318411"/>
            <a:gd name="connsiteY4" fmla="*/ 442822 h 1669948"/>
            <a:gd name="connsiteX5" fmla="*/ 3063381 w 3318411"/>
            <a:gd name="connsiteY5" fmla="*/ 442822 h 1669948"/>
            <a:gd name="connsiteX6" fmla="*/ 3254968 w 3318411"/>
            <a:gd name="connsiteY6" fmla="*/ 0 h 1669948"/>
            <a:gd name="connsiteX7" fmla="*/ 2750110 w 3318411"/>
            <a:gd name="connsiteY7" fmla="*/ 442822 h 1669948"/>
            <a:gd name="connsiteX8" fmla="*/ 107153 w 3318411"/>
            <a:gd name="connsiteY8" fmla="*/ 442822 h 1669948"/>
            <a:gd name="connsiteX9" fmla="*/ 0 w 3318411"/>
            <a:gd name="connsiteY9" fmla="*/ 549975 h 1669948"/>
            <a:gd name="connsiteX10" fmla="*/ 0 w 3318411"/>
            <a:gd name="connsiteY10" fmla="*/ 1562795 h 1669948"/>
            <a:gd name="connsiteX11" fmla="*/ 107153 w 3318411"/>
            <a:gd name="connsiteY11" fmla="*/ 1669948 h 1669948"/>
            <a:gd name="connsiteX0" fmla="*/ 107153 w 3318411"/>
            <a:gd name="connsiteY0" fmla="*/ 1684431 h 1684431"/>
            <a:gd name="connsiteX1" fmla="*/ 3211258 w 3318411"/>
            <a:gd name="connsiteY1" fmla="*/ 1684431 h 1684431"/>
            <a:gd name="connsiteX2" fmla="*/ 3318411 w 3318411"/>
            <a:gd name="connsiteY2" fmla="*/ 1577278 h 1684431"/>
            <a:gd name="connsiteX3" fmla="*/ 3318411 w 3318411"/>
            <a:gd name="connsiteY3" fmla="*/ 564458 h 1684431"/>
            <a:gd name="connsiteX4" fmla="*/ 3211258 w 3318411"/>
            <a:gd name="connsiteY4" fmla="*/ 457305 h 1684431"/>
            <a:gd name="connsiteX5" fmla="*/ 3063381 w 3318411"/>
            <a:gd name="connsiteY5" fmla="*/ 457305 h 1684431"/>
            <a:gd name="connsiteX6" fmla="*/ 3084457 w 3318411"/>
            <a:gd name="connsiteY6" fmla="*/ 0 h 1684431"/>
            <a:gd name="connsiteX7" fmla="*/ 2750110 w 3318411"/>
            <a:gd name="connsiteY7" fmla="*/ 457305 h 1684431"/>
            <a:gd name="connsiteX8" fmla="*/ 107153 w 3318411"/>
            <a:gd name="connsiteY8" fmla="*/ 457305 h 1684431"/>
            <a:gd name="connsiteX9" fmla="*/ 0 w 3318411"/>
            <a:gd name="connsiteY9" fmla="*/ 564458 h 1684431"/>
            <a:gd name="connsiteX10" fmla="*/ 0 w 3318411"/>
            <a:gd name="connsiteY10" fmla="*/ 1577278 h 1684431"/>
            <a:gd name="connsiteX11" fmla="*/ 107153 w 3318411"/>
            <a:gd name="connsiteY11" fmla="*/ 1684431 h 1684431"/>
            <a:gd name="connsiteX0" fmla="*/ 107153 w 3318411"/>
            <a:gd name="connsiteY0" fmla="*/ 1640982 h 1640982"/>
            <a:gd name="connsiteX1" fmla="*/ 3211258 w 3318411"/>
            <a:gd name="connsiteY1" fmla="*/ 1640982 h 1640982"/>
            <a:gd name="connsiteX2" fmla="*/ 3318411 w 3318411"/>
            <a:gd name="connsiteY2" fmla="*/ 1533829 h 1640982"/>
            <a:gd name="connsiteX3" fmla="*/ 3318411 w 3318411"/>
            <a:gd name="connsiteY3" fmla="*/ 521009 h 1640982"/>
            <a:gd name="connsiteX4" fmla="*/ 3211258 w 3318411"/>
            <a:gd name="connsiteY4" fmla="*/ 413856 h 1640982"/>
            <a:gd name="connsiteX5" fmla="*/ 3063381 w 3318411"/>
            <a:gd name="connsiteY5" fmla="*/ 413856 h 1640982"/>
            <a:gd name="connsiteX6" fmla="*/ 3084457 w 3318411"/>
            <a:gd name="connsiteY6" fmla="*/ 0 h 1640982"/>
            <a:gd name="connsiteX7" fmla="*/ 2750110 w 3318411"/>
            <a:gd name="connsiteY7" fmla="*/ 413856 h 1640982"/>
            <a:gd name="connsiteX8" fmla="*/ 107153 w 3318411"/>
            <a:gd name="connsiteY8" fmla="*/ 413856 h 1640982"/>
            <a:gd name="connsiteX9" fmla="*/ 0 w 3318411"/>
            <a:gd name="connsiteY9" fmla="*/ 521009 h 1640982"/>
            <a:gd name="connsiteX10" fmla="*/ 0 w 3318411"/>
            <a:gd name="connsiteY10" fmla="*/ 1533829 h 1640982"/>
            <a:gd name="connsiteX11" fmla="*/ 107153 w 3318411"/>
            <a:gd name="connsiteY11" fmla="*/ 1640982 h 1640982"/>
            <a:gd name="connsiteX0" fmla="*/ 107153 w 3318411"/>
            <a:gd name="connsiteY0" fmla="*/ 1626499 h 1626499"/>
            <a:gd name="connsiteX1" fmla="*/ 3211258 w 3318411"/>
            <a:gd name="connsiteY1" fmla="*/ 1626499 h 1626499"/>
            <a:gd name="connsiteX2" fmla="*/ 3318411 w 3318411"/>
            <a:gd name="connsiteY2" fmla="*/ 1519346 h 1626499"/>
            <a:gd name="connsiteX3" fmla="*/ 3318411 w 3318411"/>
            <a:gd name="connsiteY3" fmla="*/ 506526 h 1626499"/>
            <a:gd name="connsiteX4" fmla="*/ 3211258 w 3318411"/>
            <a:gd name="connsiteY4" fmla="*/ 399373 h 1626499"/>
            <a:gd name="connsiteX5" fmla="*/ 3063381 w 3318411"/>
            <a:gd name="connsiteY5" fmla="*/ 399373 h 1626499"/>
            <a:gd name="connsiteX6" fmla="*/ 3084457 w 3318411"/>
            <a:gd name="connsiteY6" fmla="*/ 0 h 1626499"/>
            <a:gd name="connsiteX7" fmla="*/ 2750110 w 3318411"/>
            <a:gd name="connsiteY7" fmla="*/ 399373 h 1626499"/>
            <a:gd name="connsiteX8" fmla="*/ 107153 w 3318411"/>
            <a:gd name="connsiteY8" fmla="*/ 399373 h 1626499"/>
            <a:gd name="connsiteX9" fmla="*/ 0 w 3318411"/>
            <a:gd name="connsiteY9" fmla="*/ 506526 h 1626499"/>
            <a:gd name="connsiteX10" fmla="*/ 0 w 3318411"/>
            <a:gd name="connsiteY10" fmla="*/ 1519346 h 1626499"/>
            <a:gd name="connsiteX11" fmla="*/ 107153 w 3318411"/>
            <a:gd name="connsiteY11" fmla="*/ 1626499 h 1626499"/>
            <a:gd name="connsiteX0" fmla="*/ 107153 w 3318411"/>
            <a:gd name="connsiteY0" fmla="*/ 1655465 h 1655465"/>
            <a:gd name="connsiteX1" fmla="*/ 3211258 w 3318411"/>
            <a:gd name="connsiteY1" fmla="*/ 1655465 h 1655465"/>
            <a:gd name="connsiteX2" fmla="*/ 3318411 w 3318411"/>
            <a:gd name="connsiteY2" fmla="*/ 1548312 h 1655465"/>
            <a:gd name="connsiteX3" fmla="*/ 3318411 w 3318411"/>
            <a:gd name="connsiteY3" fmla="*/ 535492 h 1655465"/>
            <a:gd name="connsiteX4" fmla="*/ 3211258 w 3318411"/>
            <a:gd name="connsiteY4" fmla="*/ 428339 h 1655465"/>
            <a:gd name="connsiteX5" fmla="*/ 3063381 w 3318411"/>
            <a:gd name="connsiteY5" fmla="*/ 428339 h 1655465"/>
            <a:gd name="connsiteX6" fmla="*/ 2874597 w 3318411"/>
            <a:gd name="connsiteY6" fmla="*/ 0 h 1655465"/>
            <a:gd name="connsiteX7" fmla="*/ 2750110 w 3318411"/>
            <a:gd name="connsiteY7" fmla="*/ 428339 h 1655465"/>
            <a:gd name="connsiteX8" fmla="*/ 107153 w 3318411"/>
            <a:gd name="connsiteY8" fmla="*/ 428339 h 1655465"/>
            <a:gd name="connsiteX9" fmla="*/ 0 w 3318411"/>
            <a:gd name="connsiteY9" fmla="*/ 535492 h 1655465"/>
            <a:gd name="connsiteX10" fmla="*/ 0 w 3318411"/>
            <a:gd name="connsiteY10" fmla="*/ 1548312 h 1655465"/>
            <a:gd name="connsiteX11" fmla="*/ 107153 w 3318411"/>
            <a:gd name="connsiteY11" fmla="*/ 1655465 h 1655465"/>
            <a:gd name="connsiteX0" fmla="*/ 107153 w 3318411"/>
            <a:gd name="connsiteY0" fmla="*/ 1669948 h 1669948"/>
            <a:gd name="connsiteX1" fmla="*/ 3211258 w 3318411"/>
            <a:gd name="connsiteY1" fmla="*/ 1669948 h 1669948"/>
            <a:gd name="connsiteX2" fmla="*/ 3318411 w 3318411"/>
            <a:gd name="connsiteY2" fmla="*/ 1562795 h 1669948"/>
            <a:gd name="connsiteX3" fmla="*/ 3318411 w 3318411"/>
            <a:gd name="connsiteY3" fmla="*/ 549975 h 1669948"/>
            <a:gd name="connsiteX4" fmla="*/ 3211258 w 3318411"/>
            <a:gd name="connsiteY4" fmla="*/ 442822 h 1669948"/>
            <a:gd name="connsiteX5" fmla="*/ 3063381 w 3318411"/>
            <a:gd name="connsiteY5" fmla="*/ 442822 h 1669948"/>
            <a:gd name="connsiteX6" fmla="*/ 2651621 w 3318411"/>
            <a:gd name="connsiteY6" fmla="*/ 0 h 1669948"/>
            <a:gd name="connsiteX7" fmla="*/ 2750110 w 3318411"/>
            <a:gd name="connsiteY7" fmla="*/ 442822 h 1669948"/>
            <a:gd name="connsiteX8" fmla="*/ 107153 w 3318411"/>
            <a:gd name="connsiteY8" fmla="*/ 442822 h 1669948"/>
            <a:gd name="connsiteX9" fmla="*/ 0 w 3318411"/>
            <a:gd name="connsiteY9" fmla="*/ 549975 h 1669948"/>
            <a:gd name="connsiteX10" fmla="*/ 0 w 3318411"/>
            <a:gd name="connsiteY10" fmla="*/ 1562795 h 1669948"/>
            <a:gd name="connsiteX11" fmla="*/ 107153 w 3318411"/>
            <a:gd name="connsiteY11" fmla="*/ 1669948 h 166994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3318411" h="1669948">
              <a:moveTo>
                <a:pt x="107153" y="1669948"/>
              </a:moveTo>
              <a:lnTo>
                <a:pt x="3211258" y="1669948"/>
              </a:lnTo>
              <a:cubicBezTo>
                <a:pt x="3270437" y="1669948"/>
                <a:pt x="3318411" y="1621974"/>
                <a:pt x="3318411" y="1562795"/>
              </a:cubicBezTo>
              <a:lnTo>
                <a:pt x="3318411" y="549975"/>
              </a:lnTo>
              <a:cubicBezTo>
                <a:pt x="3318411" y="490796"/>
                <a:pt x="3270437" y="442822"/>
                <a:pt x="3211258" y="442822"/>
              </a:cubicBezTo>
              <a:lnTo>
                <a:pt x="3063381" y="442822"/>
              </a:lnTo>
              <a:lnTo>
                <a:pt x="2651621" y="0"/>
              </a:lnTo>
              <a:lnTo>
                <a:pt x="2750110" y="442822"/>
              </a:lnTo>
              <a:lnTo>
                <a:pt x="107153" y="442822"/>
              </a:lnTo>
              <a:cubicBezTo>
                <a:pt x="47974" y="442822"/>
                <a:pt x="0" y="490796"/>
                <a:pt x="0" y="549975"/>
              </a:cubicBezTo>
              <a:lnTo>
                <a:pt x="0" y="1562795"/>
              </a:lnTo>
              <a:cubicBezTo>
                <a:pt x="0" y="1621974"/>
                <a:pt x="47974" y="1669948"/>
                <a:pt x="107153" y="1669948"/>
              </a:cubicBezTo>
              <a:close/>
            </a:path>
          </a:pathLst>
        </a:custGeom>
        <a:solidFill>
          <a:srgbClr val="FFFFFF"/>
        </a:solid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0</xdr:col>
      <xdr:colOff>285751</xdr:colOff>
      <xdr:row>2</xdr:row>
      <xdr:rowOff>96668</xdr:rowOff>
    </xdr:from>
    <xdr:to>
      <xdr:col>4</xdr:col>
      <xdr:colOff>1647825</xdr:colOff>
      <xdr:row>4</xdr:row>
      <xdr:rowOff>112880</xdr:rowOff>
    </xdr:to>
    <xdr:sp macro="" textlink="">
      <xdr:nvSpPr>
        <xdr:cNvPr id="3" name="テキスト ボックス 41">
          <a:extLst>
            <a:ext uri="{FF2B5EF4-FFF2-40B4-BE49-F238E27FC236}">
              <a16:creationId xmlns:a16="http://schemas.microsoft.com/office/drawing/2014/main" id="{00000000-0008-0000-0000-000003000000}"/>
            </a:ext>
          </a:extLst>
        </xdr:cNvPr>
        <xdr:cNvSpPr txBox="1"/>
      </xdr:nvSpPr>
      <xdr:spPr>
        <a:xfrm>
          <a:off x="285751" y="782468"/>
          <a:ext cx="2276474" cy="625812"/>
        </a:xfrm>
        <a:prstGeom prst="rect">
          <a:avLst/>
        </a:prstGeom>
        <a:noFill/>
      </xdr:spPr>
      <xdr:txBody>
        <a:bodyPr wrap="square" rtlCol="0"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r>
            <a:rPr lang="ja-JP" altLang="en-US" sz="1600">
              <a:latin typeface="HG丸ｺﾞｼｯｸM-PRO" panose="020F0600000000000000" pitchFamily="50" charset="-128"/>
              <a:ea typeface="HG丸ｺﾞｼｯｸM-PRO" panose="020F0600000000000000" pitchFamily="50" charset="-128"/>
            </a:rPr>
            <a:t>提出する書類に</a:t>
          </a:r>
          <a:endParaRPr lang="en-US" altLang="ja-JP" sz="1600">
            <a:latin typeface="HG丸ｺﾞｼｯｸM-PRO" panose="020F0600000000000000" pitchFamily="50" charset="-128"/>
            <a:ea typeface="HG丸ｺﾞｼｯｸM-PRO" panose="020F0600000000000000" pitchFamily="50" charset="-128"/>
          </a:endParaRPr>
        </a:p>
        <a:p>
          <a:pPr algn="l"/>
          <a:r>
            <a:rPr lang="ja-JP" altLang="en-US" sz="1600">
              <a:latin typeface="HG丸ｺﾞｼｯｸM-PRO" panose="020F0600000000000000" pitchFamily="50" charset="-128"/>
              <a:ea typeface="HG丸ｺﾞｼｯｸM-PRO" panose="020F0600000000000000" pitchFamily="50" charset="-128"/>
            </a:rPr>
            <a:t>チェックしてください</a:t>
          </a:r>
          <a:endParaRPr kumimoji="1" lang="ja-JP" altLang="en-US" sz="16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234689</xdr:colOff>
      <xdr:row>13</xdr:row>
      <xdr:rowOff>127261</xdr:rowOff>
    </xdr:from>
    <xdr:to>
      <xdr:col>34</xdr:col>
      <xdr:colOff>136786</xdr:colOff>
      <xdr:row>14</xdr:row>
      <xdr:rowOff>193936</xdr:rowOff>
    </xdr:to>
    <xdr:sp macro="" textlink="">
      <xdr:nvSpPr>
        <xdr:cNvPr id="10" name="下矢印 6">
          <a:extLst>
            <a:ext uri="{FF2B5EF4-FFF2-40B4-BE49-F238E27FC236}">
              <a16:creationId xmlns:a16="http://schemas.microsoft.com/office/drawing/2014/main" id="{7404E087-DEC6-4276-AB0F-383B519E3D9C}"/>
            </a:ext>
          </a:extLst>
        </xdr:cNvPr>
        <xdr:cNvSpPr/>
      </xdr:nvSpPr>
      <xdr:spPr>
        <a:xfrm rot="5400000">
          <a:off x="15144750" y="5124450"/>
          <a:ext cx="257175" cy="816497"/>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2</xdr:row>
      <xdr:rowOff>0</xdr:rowOff>
    </xdr:from>
    <xdr:to>
      <xdr:col>36</xdr:col>
      <xdr:colOff>419100</xdr:colOff>
      <xdr:row>5</xdr:row>
      <xdr:rowOff>127000</xdr:rowOff>
    </xdr:to>
    <xdr:sp macro="" textlink="">
      <xdr:nvSpPr>
        <xdr:cNvPr id="6" name="四角形: 角を丸くする 2">
          <a:extLst>
            <a:ext uri="{FF2B5EF4-FFF2-40B4-BE49-F238E27FC236}">
              <a16:creationId xmlns:a16="http://schemas.microsoft.com/office/drawing/2014/main" id="{00000000-0008-0000-0300-000006000000}"/>
            </a:ext>
          </a:extLst>
        </xdr:cNvPr>
        <xdr:cNvSpPr/>
      </xdr:nvSpPr>
      <xdr:spPr>
        <a:xfrm>
          <a:off x="1828800" y="742950"/>
          <a:ext cx="15049500" cy="2070100"/>
        </a:xfrm>
        <a:prstGeom prst="roundRect">
          <a:avLst>
            <a:gd name="adj" fmla="val 7492"/>
          </a:avLst>
        </a:prstGeom>
        <a:solidFill>
          <a:srgbClr val="FFF5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tlCol="0" anchor="ctr"/>
        <a:lstStyle/>
        <a:p>
          <a:pPr algn="l"/>
          <a:r>
            <a:rPr kumimoji="1" lang="ja-JP" altLang="en-US" sz="4000" b="1">
              <a:solidFill>
                <a:srgbClr val="FF0000"/>
              </a:solidFill>
              <a:latin typeface="HG丸ｺﾞｼｯｸM-PRO" panose="020F0600000000000000" pitchFamily="50" charset="-128"/>
              <a:ea typeface="HG丸ｺﾞｼｯｸM-PRO" panose="020F0600000000000000" pitchFamily="50" charset="-128"/>
            </a:rPr>
            <a:t>この様式には入力シートに記載した内容が自動反映されますが、</a:t>
          </a:r>
        </a:p>
        <a:p>
          <a:pPr algn="l"/>
          <a:r>
            <a:rPr kumimoji="1" lang="ja-JP" altLang="en-US" sz="4000" b="1">
              <a:solidFill>
                <a:srgbClr val="FF0000"/>
              </a:solidFill>
              <a:latin typeface="HG丸ｺﾞｼｯｸM-PRO" panose="020F0600000000000000" pitchFamily="50" charset="-128"/>
              <a:ea typeface="HG丸ｺﾞｼｯｸM-PRO" panose="020F0600000000000000" pitchFamily="50" charset="-128"/>
            </a:rPr>
            <a:t>内容に誤りがないかどうか念のためご確認ください。</a:t>
          </a:r>
        </a:p>
      </xdr:txBody>
    </xdr:sp>
    <xdr:clientData/>
  </xdr:twoCellAnchor>
  <xdr:twoCellAnchor>
    <xdr:from>
      <xdr:col>25</xdr:col>
      <xdr:colOff>266700</xdr:colOff>
      <xdr:row>12</xdr:row>
      <xdr:rowOff>266700</xdr:rowOff>
    </xdr:from>
    <xdr:to>
      <xdr:col>32</xdr:col>
      <xdr:colOff>190500</xdr:colOff>
      <xdr:row>15</xdr:row>
      <xdr:rowOff>266700</xdr:rowOff>
    </xdr:to>
    <xdr:sp macro="" textlink="">
      <xdr:nvSpPr>
        <xdr:cNvPr id="8" name="四角形: 角を丸くする 3">
          <a:extLst>
            <a:ext uri="{FF2B5EF4-FFF2-40B4-BE49-F238E27FC236}">
              <a16:creationId xmlns:a16="http://schemas.microsoft.com/office/drawing/2014/main" id="{00000000-0008-0000-0300-000008000000}"/>
            </a:ext>
          </a:extLst>
        </xdr:cNvPr>
        <xdr:cNvSpPr/>
      </xdr:nvSpPr>
      <xdr:spPr>
        <a:xfrm>
          <a:off x="11379200" y="5156200"/>
          <a:ext cx="3035300" cy="1016000"/>
        </a:xfrm>
        <a:prstGeom prst="roundRect">
          <a:avLst>
            <a:gd name="adj" fmla="val 7492"/>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33</xdr:col>
      <xdr:colOff>247650</xdr:colOff>
      <xdr:row>13</xdr:row>
      <xdr:rowOff>25401</xdr:rowOff>
    </xdr:from>
    <xdr:to>
      <xdr:col>39</xdr:col>
      <xdr:colOff>38100</xdr:colOff>
      <xdr:row>15</xdr:row>
      <xdr:rowOff>146051</xdr:rowOff>
    </xdr:to>
    <xdr:sp macro="" textlink="">
      <xdr:nvSpPr>
        <xdr:cNvPr id="9" name="四角形: 角を丸くする 4">
          <a:extLst>
            <a:ext uri="{FF2B5EF4-FFF2-40B4-BE49-F238E27FC236}">
              <a16:creationId xmlns:a16="http://schemas.microsoft.com/office/drawing/2014/main" id="{00000000-0008-0000-0300-000009000000}"/>
            </a:ext>
          </a:extLst>
        </xdr:cNvPr>
        <xdr:cNvSpPr/>
      </xdr:nvSpPr>
      <xdr:spPr>
        <a:xfrm>
          <a:off x="14916150" y="5232401"/>
          <a:ext cx="2457450" cy="819150"/>
        </a:xfrm>
        <a:prstGeom prst="roundRect">
          <a:avLst>
            <a:gd name="adj" fmla="val 7492"/>
          </a:avLst>
        </a:prstGeom>
        <a:solidFill>
          <a:srgbClr val="FFF5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tlCol="0" anchor="ctr"/>
        <a:lstStyle/>
        <a:p>
          <a:pPr algn="l"/>
          <a:r>
            <a:rPr kumimoji="1" lang="ja-JP" altLang="en-US" sz="2400" b="0">
              <a:solidFill>
                <a:srgbClr val="FF0000"/>
              </a:solidFill>
              <a:latin typeface="HG丸ｺﾞｼｯｸM-PRO" panose="020F0600000000000000" pitchFamily="50" charset="-128"/>
              <a:ea typeface="HG丸ｺﾞｼｯｸM-PRO" panose="020F0600000000000000" pitchFamily="50" charset="-128"/>
            </a:rPr>
            <a:t> 記入不要です。</a:t>
          </a:r>
        </a:p>
      </xdr:txBody>
    </xdr:sp>
    <xdr:clientData/>
  </xdr:twoCellAnchor>
  <xdr:twoCellAnchor>
    <xdr:from>
      <xdr:col>7</xdr:col>
      <xdr:colOff>77788</xdr:colOff>
      <xdr:row>55</xdr:row>
      <xdr:rowOff>303213</xdr:rowOff>
    </xdr:from>
    <xdr:to>
      <xdr:col>8</xdr:col>
      <xdr:colOff>446088</xdr:colOff>
      <xdr:row>57</xdr:row>
      <xdr:rowOff>46038</xdr:rowOff>
    </xdr:to>
    <xdr:sp macro="" textlink="">
      <xdr:nvSpPr>
        <xdr:cNvPr id="7" name="下矢印 6">
          <a:extLst>
            <a:ext uri="{FF2B5EF4-FFF2-40B4-BE49-F238E27FC236}">
              <a16:creationId xmlns:a16="http://schemas.microsoft.com/office/drawing/2014/main" id="{DB54BFA9-3FF4-42D8-8B58-E6C43C4D04B2}"/>
            </a:ext>
          </a:extLst>
        </xdr:cNvPr>
        <xdr:cNvSpPr/>
      </xdr:nvSpPr>
      <xdr:spPr>
        <a:xfrm rot="5400000">
          <a:off x="3562350" y="19316701"/>
          <a:ext cx="257175" cy="825500"/>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400050</xdr:colOff>
      <xdr:row>54</xdr:row>
      <xdr:rowOff>266700</xdr:rowOff>
    </xdr:from>
    <xdr:to>
      <xdr:col>7</xdr:col>
      <xdr:colOff>57150</xdr:colOff>
      <xdr:row>58</xdr:row>
      <xdr:rowOff>76200</xdr:rowOff>
    </xdr:to>
    <xdr:sp macro="" textlink="">
      <xdr:nvSpPr>
        <xdr:cNvPr id="11" name="四角形: 角を丸くする 10">
          <a:extLst>
            <a:ext uri="{FF2B5EF4-FFF2-40B4-BE49-F238E27FC236}">
              <a16:creationId xmlns:a16="http://schemas.microsoft.com/office/drawing/2014/main" id="{A3BD522E-96D4-4ECD-8921-93CD4CFC7FCE}"/>
            </a:ext>
          </a:extLst>
        </xdr:cNvPr>
        <xdr:cNvSpPr/>
      </xdr:nvSpPr>
      <xdr:spPr>
        <a:xfrm>
          <a:off x="2228850" y="19240500"/>
          <a:ext cx="1028700" cy="1123950"/>
        </a:xfrm>
        <a:prstGeom prst="roundRect">
          <a:avLst>
            <a:gd name="adj" fmla="val 7492"/>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95250</xdr:colOff>
      <xdr:row>55</xdr:row>
      <xdr:rowOff>171450</xdr:rowOff>
    </xdr:from>
    <xdr:to>
      <xdr:col>18</xdr:col>
      <xdr:colOff>114300</xdr:colOff>
      <xdr:row>59</xdr:row>
      <xdr:rowOff>38100</xdr:rowOff>
    </xdr:to>
    <xdr:sp macro="" textlink="">
      <xdr:nvSpPr>
        <xdr:cNvPr id="12" name="四角形: 角を丸くする 11">
          <a:extLst>
            <a:ext uri="{FF2B5EF4-FFF2-40B4-BE49-F238E27FC236}">
              <a16:creationId xmlns:a16="http://schemas.microsoft.com/office/drawing/2014/main" id="{5E19BD2E-B87C-406B-B49F-3403F96782C1}"/>
            </a:ext>
          </a:extLst>
        </xdr:cNvPr>
        <xdr:cNvSpPr/>
      </xdr:nvSpPr>
      <xdr:spPr>
        <a:xfrm>
          <a:off x="3752850" y="19469100"/>
          <a:ext cx="4591050" cy="1047750"/>
        </a:xfrm>
        <a:prstGeom prst="roundRect">
          <a:avLst>
            <a:gd name="adj" fmla="val 7492"/>
          </a:avLst>
        </a:prstGeom>
        <a:solidFill>
          <a:srgbClr val="FFF5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tlCol="0" anchor="ctr"/>
        <a:lstStyle/>
        <a:p>
          <a:pPr algn="l"/>
          <a:r>
            <a:rPr kumimoji="1" lang="ja-JP" altLang="en-US" sz="2000" b="0">
              <a:solidFill>
                <a:sysClr val="windowText" lastClr="000000"/>
              </a:solidFill>
              <a:latin typeface="HG丸ｺﾞｼｯｸM-PRO" panose="020F0600000000000000" pitchFamily="50" charset="-128"/>
              <a:ea typeface="HG丸ｺﾞｼｯｸM-PRO" panose="020F0600000000000000" pitchFamily="50" charset="-128"/>
            </a:rPr>
            <a:t> 申請業種（希望欄に○を付けている部門）のみコードが表示されます。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400050</xdr:colOff>
      <xdr:row>15</xdr:row>
      <xdr:rowOff>0</xdr:rowOff>
    </xdr:from>
    <xdr:to>
      <xdr:col>4</xdr:col>
      <xdr:colOff>209550</xdr:colOff>
      <xdr:row>18</xdr:row>
      <xdr:rowOff>152400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4591050" y="16135350"/>
          <a:ext cx="7429500" cy="1524000"/>
        </a:xfrm>
        <a:prstGeom prst="rect">
          <a:avLst/>
        </a:prstGeom>
        <a:solidFill>
          <a:sysClr val="window" lastClr="FFFFFF"/>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baseline="0">
              <a:solidFill>
                <a:srgbClr val="FF0000"/>
              </a:solidFill>
            </a:rPr>
            <a:t> </a:t>
          </a:r>
          <a:r>
            <a:rPr kumimoji="1" lang="en-US" altLang="ja-JP" sz="2000" b="1">
              <a:solidFill>
                <a:srgbClr val="FF0000"/>
              </a:solidFill>
            </a:rPr>
            <a:t>※</a:t>
          </a:r>
          <a:r>
            <a:rPr kumimoji="1" lang="ja-JP" altLang="en-US" sz="2000" b="1">
              <a:solidFill>
                <a:srgbClr val="FF0000"/>
              </a:solidFill>
            </a:rPr>
            <a:t>この受付票は、申請書を持参する場合のみご提出ください。</a:t>
          </a:r>
          <a:endParaRPr kumimoji="1" lang="en-US" altLang="ja-JP" sz="2000" b="1">
            <a:solidFill>
              <a:srgbClr val="FF0000"/>
            </a:solidFill>
          </a:endParaRPr>
        </a:p>
        <a:p>
          <a:pPr algn="l"/>
          <a:r>
            <a:rPr kumimoji="1" lang="ja-JP" altLang="en-US" sz="2000" b="1">
              <a:solidFill>
                <a:srgbClr val="FF0000"/>
              </a:solidFill>
            </a:rPr>
            <a:t> 　郵送の場合は提出不要です。</a:t>
          </a:r>
          <a:endParaRPr kumimoji="1" lang="en-US" altLang="ja-JP" sz="2000" b="1">
            <a:solidFill>
              <a:srgbClr val="FF0000"/>
            </a:solidFill>
          </a:endParaRPr>
        </a:p>
        <a:p>
          <a:pPr algn="l"/>
          <a:r>
            <a:rPr kumimoji="1" lang="ja-JP" altLang="en-US" sz="2000" b="1">
              <a:solidFill>
                <a:srgbClr val="FF0000"/>
              </a:solidFill>
            </a:rPr>
            <a:t> 　（郵送の場合、提出いただいても返送はしません。）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63500</xdr:colOff>
      <xdr:row>1</xdr:row>
      <xdr:rowOff>1282700</xdr:rowOff>
    </xdr:from>
    <xdr:to>
      <xdr:col>3</xdr:col>
      <xdr:colOff>5626100</xdr:colOff>
      <xdr:row>1</xdr:row>
      <xdr:rowOff>3149600</xdr:rowOff>
    </xdr:to>
    <xdr:sp macro="" textlink="">
      <xdr:nvSpPr>
        <xdr:cNvPr id="8" name="四角形: 角を丸くする 1">
          <a:extLst>
            <a:ext uri="{FF2B5EF4-FFF2-40B4-BE49-F238E27FC236}">
              <a16:creationId xmlns:a16="http://schemas.microsoft.com/office/drawing/2014/main" id="{00000000-0008-0000-0500-000008000000}"/>
            </a:ext>
          </a:extLst>
        </xdr:cNvPr>
        <xdr:cNvSpPr/>
      </xdr:nvSpPr>
      <xdr:spPr>
        <a:xfrm>
          <a:off x="3581400" y="1854200"/>
          <a:ext cx="5562600" cy="1866900"/>
        </a:xfrm>
        <a:prstGeom prst="roundRect">
          <a:avLst>
            <a:gd name="adj" fmla="val 5451"/>
          </a:avLst>
        </a:prstGeom>
        <a:solidFill>
          <a:srgbClr val="FFF5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0" rtlCol="0" anchor="ctr"/>
        <a:lstStyle/>
        <a:p>
          <a:pPr algn="l"/>
          <a:r>
            <a:rPr kumimoji="1" lang="ja-JP" altLang="en-US" sz="3600" b="1">
              <a:solidFill>
                <a:srgbClr val="FF0000"/>
              </a:solidFill>
              <a:latin typeface="HG丸ｺﾞｼｯｸM-PRO" panose="020F0600000000000000" pitchFamily="50" charset="-128"/>
              <a:ea typeface="HG丸ｺﾞｼｯｸM-PRO" panose="020F0600000000000000" pitchFamily="50" charset="-128"/>
            </a:rPr>
            <a:t>同族会社がない場合も</a:t>
          </a:r>
        </a:p>
        <a:p>
          <a:pPr algn="l"/>
          <a:r>
            <a:rPr kumimoji="1" lang="ja-JP" altLang="en-US" sz="3600" b="1">
              <a:solidFill>
                <a:srgbClr val="FF0000"/>
              </a:solidFill>
              <a:latin typeface="HG丸ｺﾞｼｯｸM-PRO" panose="020F0600000000000000" pitchFamily="50" charset="-128"/>
              <a:ea typeface="HG丸ｺﾞｼｯｸM-PRO" panose="020F0600000000000000" pitchFamily="50" charset="-128"/>
            </a:rPr>
            <a:t>提出必須です。</a:t>
          </a:r>
        </a:p>
      </xdr:txBody>
    </xdr:sp>
    <xdr:clientData/>
  </xdr:twoCellAnchor>
  <xdr:twoCellAnchor>
    <xdr:from>
      <xdr:col>2</xdr:col>
      <xdr:colOff>1168400</xdr:colOff>
      <xdr:row>6</xdr:row>
      <xdr:rowOff>292100</xdr:rowOff>
    </xdr:from>
    <xdr:to>
      <xdr:col>3</xdr:col>
      <xdr:colOff>977900</xdr:colOff>
      <xdr:row>8</xdr:row>
      <xdr:rowOff>120650</xdr:rowOff>
    </xdr:to>
    <xdr:sp macro="" textlink="">
      <xdr:nvSpPr>
        <xdr:cNvPr id="9" name="四角形: 角を丸くする 3">
          <a:extLst>
            <a:ext uri="{FF2B5EF4-FFF2-40B4-BE49-F238E27FC236}">
              <a16:creationId xmlns:a16="http://schemas.microsoft.com/office/drawing/2014/main" id="{00000000-0008-0000-0500-000009000000}"/>
            </a:ext>
          </a:extLst>
        </xdr:cNvPr>
        <xdr:cNvSpPr/>
      </xdr:nvSpPr>
      <xdr:spPr>
        <a:xfrm>
          <a:off x="3365500" y="6426200"/>
          <a:ext cx="1130300" cy="844550"/>
        </a:xfrm>
        <a:prstGeom prst="roundRect">
          <a:avLst>
            <a:gd name="adj" fmla="val 7492"/>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1073150</xdr:colOff>
      <xdr:row>7</xdr:row>
      <xdr:rowOff>176214</xdr:rowOff>
    </xdr:from>
    <xdr:to>
      <xdr:col>3</xdr:col>
      <xdr:colOff>1889647</xdr:colOff>
      <xdr:row>7</xdr:row>
      <xdr:rowOff>433389</xdr:rowOff>
    </xdr:to>
    <xdr:sp macro="" textlink="">
      <xdr:nvSpPr>
        <xdr:cNvPr id="10" name="下矢印 6">
          <a:extLst>
            <a:ext uri="{FF2B5EF4-FFF2-40B4-BE49-F238E27FC236}">
              <a16:creationId xmlns:a16="http://schemas.microsoft.com/office/drawing/2014/main" id="{00000000-0008-0000-0500-00000A000000}"/>
            </a:ext>
          </a:extLst>
        </xdr:cNvPr>
        <xdr:cNvSpPr/>
      </xdr:nvSpPr>
      <xdr:spPr>
        <a:xfrm rot="5400000">
          <a:off x="4870711" y="6449753"/>
          <a:ext cx="257175" cy="816497"/>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1547812</xdr:colOff>
      <xdr:row>6</xdr:row>
      <xdr:rowOff>406400</xdr:rowOff>
    </xdr:from>
    <xdr:to>
      <xdr:col>3</xdr:col>
      <xdr:colOff>6731000</xdr:colOff>
      <xdr:row>11</xdr:row>
      <xdr:rowOff>101600</xdr:rowOff>
    </xdr:to>
    <xdr:sp macro="" textlink="">
      <xdr:nvSpPr>
        <xdr:cNvPr id="11" name="四角形: 角を丸くする 9">
          <a:extLst>
            <a:ext uri="{FF2B5EF4-FFF2-40B4-BE49-F238E27FC236}">
              <a16:creationId xmlns:a16="http://schemas.microsoft.com/office/drawing/2014/main" id="{00000000-0008-0000-0500-00000B000000}"/>
            </a:ext>
          </a:extLst>
        </xdr:cNvPr>
        <xdr:cNvSpPr/>
      </xdr:nvSpPr>
      <xdr:spPr>
        <a:xfrm>
          <a:off x="5065712" y="6540500"/>
          <a:ext cx="5183188" cy="2501900"/>
        </a:xfrm>
        <a:prstGeom prst="roundRect">
          <a:avLst>
            <a:gd name="adj" fmla="val 4415"/>
          </a:avLst>
        </a:prstGeom>
        <a:solidFill>
          <a:srgbClr val="FFF5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tlCol="0" anchor="ctr"/>
        <a:lstStyle/>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記入漏れを防ぐため、あらかじめ「なし」と表示しています。</a:t>
          </a:r>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同族会社がある場合は、削除して会社名を記入してください。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119061</xdr:colOff>
      <xdr:row>24</xdr:row>
      <xdr:rowOff>190500</xdr:rowOff>
    </xdr:from>
    <xdr:to>
      <xdr:col>16</xdr:col>
      <xdr:colOff>376236</xdr:colOff>
      <xdr:row>29</xdr:row>
      <xdr:rowOff>317502</xdr:rowOff>
    </xdr:to>
    <xdr:sp macro="" textlink="">
      <xdr:nvSpPr>
        <xdr:cNvPr id="2" name="下矢印 6">
          <a:extLst>
            <a:ext uri="{FF2B5EF4-FFF2-40B4-BE49-F238E27FC236}">
              <a16:creationId xmlns:a16="http://schemas.microsoft.com/office/drawing/2014/main" id="{00000000-0008-0000-0600-000002000000}"/>
            </a:ext>
          </a:extLst>
        </xdr:cNvPr>
        <xdr:cNvSpPr/>
      </xdr:nvSpPr>
      <xdr:spPr>
        <a:xfrm>
          <a:off x="10558461" y="12153900"/>
          <a:ext cx="257175" cy="2727327"/>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180974</xdr:colOff>
      <xdr:row>22</xdr:row>
      <xdr:rowOff>374652</xdr:rowOff>
    </xdr:from>
    <xdr:to>
      <xdr:col>15</xdr:col>
      <xdr:colOff>866773</xdr:colOff>
      <xdr:row>22</xdr:row>
      <xdr:rowOff>631827</xdr:rowOff>
    </xdr:to>
    <xdr:sp macro="" textlink="">
      <xdr:nvSpPr>
        <xdr:cNvPr id="3" name="下矢印 6">
          <a:extLst>
            <a:ext uri="{FF2B5EF4-FFF2-40B4-BE49-F238E27FC236}">
              <a16:creationId xmlns:a16="http://schemas.microsoft.com/office/drawing/2014/main" id="{00000000-0008-0000-0600-000003000000}"/>
            </a:ext>
          </a:extLst>
        </xdr:cNvPr>
        <xdr:cNvSpPr/>
      </xdr:nvSpPr>
      <xdr:spPr>
        <a:xfrm rot="5400000">
          <a:off x="5291136" y="7456490"/>
          <a:ext cx="257175" cy="7772399"/>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1536961</xdr:colOff>
      <xdr:row>13</xdr:row>
      <xdr:rowOff>214053</xdr:rowOff>
    </xdr:from>
    <xdr:to>
      <xdr:col>11</xdr:col>
      <xdr:colOff>1794136</xdr:colOff>
      <xdr:row>14</xdr:row>
      <xdr:rowOff>573350</xdr:rowOff>
    </xdr:to>
    <xdr:sp macro="" textlink="">
      <xdr:nvSpPr>
        <xdr:cNvPr id="4" name="下矢印 6">
          <a:extLst>
            <a:ext uri="{FF2B5EF4-FFF2-40B4-BE49-F238E27FC236}">
              <a16:creationId xmlns:a16="http://schemas.microsoft.com/office/drawing/2014/main" id="{00000000-0008-0000-0600-000004000000}"/>
            </a:ext>
          </a:extLst>
        </xdr:cNvPr>
        <xdr:cNvSpPr/>
      </xdr:nvSpPr>
      <xdr:spPr>
        <a:xfrm rot="10800000">
          <a:off x="6642361" y="6700578"/>
          <a:ext cx="257175" cy="806972"/>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7</xdr:col>
      <xdr:colOff>627062</xdr:colOff>
      <xdr:row>14</xdr:row>
      <xdr:rowOff>438149</xdr:rowOff>
    </xdr:from>
    <xdr:to>
      <xdr:col>17</xdr:col>
      <xdr:colOff>95250</xdr:colOff>
      <xdr:row>21</xdr:row>
      <xdr:rowOff>392124</xdr:rowOff>
    </xdr:to>
    <xdr:sp macro="" textlink="">
      <xdr:nvSpPr>
        <xdr:cNvPr id="5" name="四角形: 角を丸くする 4">
          <a:extLst>
            <a:ext uri="{FF2B5EF4-FFF2-40B4-BE49-F238E27FC236}">
              <a16:creationId xmlns:a16="http://schemas.microsoft.com/office/drawing/2014/main" id="{00000000-0008-0000-0600-000005000000}"/>
            </a:ext>
          </a:extLst>
        </xdr:cNvPr>
        <xdr:cNvSpPr/>
      </xdr:nvSpPr>
      <xdr:spPr>
        <a:xfrm>
          <a:off x="2970212" y="7372349"/>
          <a:ext cx="9202738" cy="3408375"/>
        </a:xfrm>
        <a:prstGeom prst="roundRect">
          <a:avLst>
            <a:gd name="adj" fmla="val 4415"/>
          </a:avLst>
        </a:prstGeom>
        <a:solidFill>
          <a:srgbClr val="FFF5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tlCol="0" anchor="ctr"/>
        <a:lstStyle/>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代表者氏名は、</a:t>
          </a:r>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rPr>
            <a:t> 1</a:t>
          </a:r>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）代表者本人の自署</a:t>
          </a:r>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rPr>
            <a:t> 2</a:t>
          </a:r>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）記名（印字）</a:t>
          </a:r>
          <a:r>
            <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代表者印押印</a:t>
          </a:r>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rPr>
            <a:t> 3</a:t>
          </a:r>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）記名（印字）</a:t>
          </a:r>
          <a:r>
            <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書類作成責任者が役職・氏名を付記（自署）</a:t>
          </a:r>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のいずれかが必要です。</a:t>
          </a:r>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2400" b="1">
              <a:solidFill>
                <a:srgbClr val="FF0000"/>
              </a:solidFill>
              <a:latin typeface="HG丸ｺﾞｼｯｸM-PRO" panose="020F0600000000000000" pitchFamily="50" charset="-128"/>
              <a:ea typeface="HG丸ｺﾞｼｯｸM-PRO" panose="020F0600000000000000" pitchFamily="50" charset="-128"/>
            </a:rPr>
            <a:t>いずれもない場合は再提出を求めますのでご注意ください。</a:t>
          </a:r>
          <a:endParaRPr kumimoji="1" lang="en-US" altLang="ja-JP" sz="2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438150</xdr:colOff>
      <xdr:row>8</xdr:row>
      <xdr:rowOff>571500</xdr:rowOff>
    </xdr:from>
    <xdr:to>
      <xdr:col>17</xdr:col>
      <xdr:colOff>266700</xdr:colOff>
      <xdr:row>13</xdr:row>
      <xdr:rowOff>171450</xdr:rowOff>
    </xdr:to>
    <xdr:sp macro="" textlink="">
      <xdr:nvSpPr>
        <xdr:cNvPr id="6" name="四角形: 角を丸くする 5">
          <a:extLst>
            <a:ext uri="{FF2B5EF4-FFF2-40B4-BE49-F238E27FC236}">
              <a16:creationId xmlns:a16="http://schemas.microsoft.com/office/drawing/2014/main" id="{00000000-0008-0000-0600-000006000000}"/>
            </a:ext>
          </a:extLst>
        </xdr:cNvPr>
        <xdr:cNvSpPr/>
      </xdr:nvSpPr>
      <xdr:spPr>
        <a:xfrm>
          <a:off x="2171700" y="4791075"/>
          <a:ext cx="10172700" cy="1866900"/>
        </a:xfrm>
        <a:prstGeom prst="roundRect">
          <a:avLst>
            <a:gd name="adj" fmla="val 6704"/>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152400</xdr:colOff>
      <xdr:row>25</xdr:row>
      <xdr:rowOff>266700</xdr:rowOff>
    </xdr:from>
    <xdr:to>
      <xdr:col>15</xdr:col>
      <xdr:colOff>1371600</xdr:colOff>
      <xdr:row>27</xdr:row>
      <xdr:rowOff>190500</xdr:rowOff>
    </xdr:to>
    <xdr:sp macro="" textlink="">
      <xdr:nvSpPr>
        <xdr:cNvPr id="7" name="四角形: 角を丸くする 6">
          <a:extLst>
            <a:ext uri="{FF2B5EF4-FFF2-40B4-BE49-F238E27FC236}">
              <a16:creationId xmlns:a16="http://schemas.microsoft.com/office/drawing/2014/main" id="{00000000-0008-0000-0600-000007000000}"/>
            </a:ext>
          </a:extLst>
        </xdr:cNvPr>
        <xdr:cNvSpPr/>
      </xdr:nvSpPr>
      <xdr:spPr>
        <a:xfrm>
          <a:off x="1504950" y="12687300"/>
          <a:ext cx="8305800" cy="828675"/>
        </a:xfrm>
        <a:prstGeom prst="roundRect">
          <a:avLst>
            <a:gd name="adj" fmla="val 6704"/>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95250</xdr:colOff>
      <xdr:row>20</xdr:row>
      <xdr:rowOff>533400</xdr:rowOff>
    </xdr:from>
    <xdr:to>
      <xdr:col>3</xdr:col>
      <xdr:colOff>152400</xdr:colOff>
      <xdr:row>25</xdr:row>
      <xdr:rowOff>152400</xdr:rowOff>
    </xdr:to>
    <xdr:sp macro="" textlink="">
      <xdr:nvSpPr>
        <xdr:cNvPr id="8" name="四角形: 角を丸くする 7">
          <a:extLst>
            <a:ext uri="{FF2B5EF4-FFF2-40B4-BE49-F238E27FC236}">
              <a16:creationId xmlns:a16="http://schemas.microsoft.com/office/drawing/2014/main" id="{00000000-0008-0000-0600-000008000000}"/>
            </a:ext>
          </a:extLst>
        </xdr:cNvPr>
        <xdr:cNvSpPr/>
      </xdr:nvSpPr>
      <xdr:spPr>
        <a:xfrm>
          <a:off x="762000" y="10248900"/>
          <a:ext cx="742950" cy="2324100"/>
        </a:xfrm>
        <a:prstGeom prst="roundRect">
          <a:avLst>
            <a:gd name="adj" fmla="val 6704"/>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114300</xdr:colOff>
      <xdr:row>29</xdr:row>
      <xdr:rowOff>361950</xdr:rowOff>
    </xdr:from>
    <xdr:to>
      <xdr:col>17</xdr:col>
      <xdr:colOff>190500</xdr:colOff>
      <xdr:row>35</xdr:row>
      <xdr:rowOff>171450</xdr:rowOff>
    </xdr:to>
    <xdr:sp macro="" textlink="">
      <xdr:nvSpPr>
        <xdr:cNvPr id="9" name="四角形: 角を丸くする 8">
          <a:extLst>
            <a:ext uri="{FF2B5EF4-FFF2-40B4-BE49-F238E27FC236}">
              <a16:creationId xmlns:a16="http://schemas.microsoft.com/office/drawing/2014/main" id="{00000000-0008-0000-0600-000009000000}"/>
            </a:ext>
          </a:extLst>
        </xdr:cNvPr>
        <xdr:cNvSpPr/>
      </xdr:nvSpPr>
      <xdr:spPr>
        <a:xfrm>
          <a:off x="2457450" y="14925675"/>
          <a:ext cx="9810750" cy="3105150"/>
        </a:xfrm>
        <a:prstGeom prst="roundRect">
          <a:avLst>
            <a:gd name="adj" fmla="val 3692"/>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738186</xdr:colOff>
      <xdr:row>23</xdr:row>
      <xdr:rowOff>333375</xdr:rowOff>
    </xdr:from>
    <xdr:to>
      <xdr:col>15</xdr:col>
      <xdr:colOff>995361</xdr:colOff>
      <xdr:row>25</xdr:row>
      <xdr:rowOff>222252</xdr:rowOff>
    </xdr:to>
    <xdr:sp macro="" textlink="">
      <xdr:nvSpPr>
        <xdr:cNvPr id="10" name="下矢印 6">
          <a:extLst>
            <a:ext uri="{FF2B5EF4-FFF2-40B4-BE49-F238E27FC236}">
              <a16:creationId xmlns:a16="http://schemas.microsoft.com/office/drawing/2014/main" id="{00000000-0008-0000-0600-00000A000000}"/>
            </a:ext>
          </a:extLst>
        </xdr:cNvPr>
        <xdr:cNvSpPr/>
      </xdr:nvSpPr>
      <xdr:spPr>
        <a:xfrm>
          <a:off x="9177336" y="11849100"/>
          <a:ext cx="257175" cy="793752"/>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15</xdr:col>
      <xdr:colOff>198437</xdr:colOff>
      <xdr:row>22</xdr:row>
      <xdr:rowOff>209549</xdr:rowOff>
    </xdr:from>
    <xdr:to>
      <xdr:col>16</xdr:col>
      <xdr:colOff>1244600</xdr:colOff>
      <xdr:row>24</xdr:row>
      <xdr:rowOff>381000</xdr:rowOff>
    </xdr:to>
    <xdr:sp macro="" textlink="">
      <xdr:nvSpPr>
        <xdr:cNvPr id="11" name="四角形: 角を丸くする 10">
          <a:extLst>
            <a:ext uri="{FF2B5EF4-FFF2-40B4-BE49-F238E27FC236}">
              <a16:creationId xmlns:a16="http://schemas.microsoft.com/office/drawing/2014/main" id="{00000000-0008-0000-0600-00000B000000}"/>
            </a:ext>
          </a:extLst>
        </xdr:cNvPr>
        <xdr:cNvSpPr/>
      </xdr:nvSpPr>
      <xdr:spPr>
        <a:xfrm>
          <a:off x="8637587" y="11048999"/>
          <a:ext cx="3049588" cy="1295401"/>
        </a:xfrm>
        <a:prstGeom prst="roundRect">
          <a:avLst>
            <a:gd name="adj" fmla="val 10212"/>
          </a:avLst>
        </a:prstGeom>
        <a:solidFill>
          <a:srgbClr val="FFF5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16000" rtlCol="0" anchor="ctr"/>
        <a:lstStyle/>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該当する場合のみ</a:t>
          </a:r>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記入してください。</a:t>
          </a:r>
          <a:endParaRPr kumimoji="1" lang="en-US" altLang="ja-JP" sz="2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409575</xdr:colOff>
      <xdr:row>25</xdr:row>
      <xdr:rowOff>47625</xdr:rowOff>
    </xdr:from>
    <xdr:to>
      <xdr:col>0</xdr:col>
      <xdr:colOff>485775</xdr:colOff>
      <xdr:row>27</xdr:row>
      <xdr:rowOff>304800</xdr:rowOff>
    </xdr:to>
    <xdr:sp macro="" textlink="">
      <xdr:nvSpPr>
        <xdr:cNvPr id="2" name="左大かっこ 1">
          <a:extLst>
            <a:ext uri="{FF2B5EF4-FFF2-40B4-BE49-F238E27FC236}">
              <a16:creationId xmlns:a16="http://schemas.microsoft.com/office/drawing/2014/main" id="{00000000-0008-0000-0700-000002000000}"/>
            </a:ext>
          </a:extLst>
        </xdr:cNvPr>
        <xdr:cNvSpPr/>
      </xdr:nvSpPr>
      <xdr:spPr>
        <a:xfrm>
          <a:off x="412750" y="14655800"/>
          <a:ext cx="76200" cy="1384300"/>
        </a:xfrm>
        <a:prstGeom prst="leftBracket">
          <a:avLst/>
        </a:prstGeom>
        <a:noFill/>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dr:col>7</xdr:col>
      <xdr:colOff>2924175</xdr:colOff>
      <xdr:row>25</xdr:row>
      <xdr:rowOff>47625</xdr:rowOff>
    </xdr:from>
    <xdr:to>
      <xdr:col>7</xdr:col>
      <xdr:colOff>3000375</xdr:colOff>
      <xdr:row>27</xdr:row>
      <xdr:rowOff>304800</xdr:rowOff>
    </xdr:to>
    <xdr:sp macro="" textlink="">
      <xdr:nvSpPr>
        <xdr:cNvPr id="4" name="左大かっこ 3">
          <a:extLst>
            <a:ext uri="{FF2B5EF4-FFF2-40B4-BE49-F238E27FC236}">
              <a16:creationId xmlns:a16="http://schemas.microsoft.com/office/drawing/2014/main" id="{00000000-0008-0000-0700-000004000000}"/>
            </a:ext>
          </a:extLst>
        </xdr:cNvPr>
        <xdr:cNvSpPr/>
      </xdr:nvSpPr>
      <xdr:spPr>
        <a:xfrm rot="10800000">
          <a:off x="12052300" y="14655800"/>
          <a:ext cx="76200" cy="1384300"/>
        </a:xfrm>
        <a:prstGeom prst="leftBracket">
          <a:avLst/>
        </a:prstGeom>
        <a:noFill/>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457200</xdr:colOff>
      <xdr:row>13</xdr:row>
      <xdr:rowOff>342900</xdr:rowOff>
    </xdr:from>
    <xdr:to>
      <xdr:col>7</xdr:col>
      <xdr:colOff>152400</xdr:colOff>
      <xdr:row>21</xdr:row>
      <xdr:rowOff>152400</xdr:rowOff>
    </xdr:to>
    <xdr:sp macro="" textlink="">
      <xdr:nvSpPr>
        <xdr:cNvPr id="7" name="四角形: 角を丸くする 3">
          <a:extLst>
            <a:ext uri="{FF2B5EF4-FFF2-40B4-BE49-F238E27FC236}">
              <a16:creationId xmlns:a16="http://schemas.microsoft.com/office/drawing/2014/main" id="{E598D2DA-A5A1-426D-9FCF-ED05FF8621AF}"/>
            </a:ext>
          </a:extLst>
        </xdr:cNvPr>
        <xdr:cNvSpPr/>
      </xdr:nvSpPr>
      <xdr:spPr>
        <a:xfrm>
          <a:off x="3257550" y="7277100"/>
          <a:ext cx="6019800" cy="5962650"/>
        </a:xfrm>
        <a:prstGeom prst="roundRect">
          <a:avLst>
            <a:gd name="adj" fmla="val 2700"/>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588962</xdr:colOff>
      <xdr:row>19</xdr:row>
      <xdr:rowOff>704850</xdr:rowOff>
    </xdr:from>
    <xdr:to>
      <xdr:col>6</xdr:col>
      <xdr:colOff>590550</xdr:colOff>
      <xdr:row>23</xdr:row>
      <xdr:rowOff>0</xdr:rowOff>
    </xdr:to>
    <xdr:sp macro="" textlink="">
      <xdr:nvSpPr>
        <xdr:cNvPr id="6" name="四角形: 角を丸くする 4">
          <a:extLst>
            <a:ext uri="{FF2B5EF4-FFF2-40B4-BE49-F238E27FC236}">
              <a16:creationId xmlns:a16="http://schemas.microsoft.com/office/drawing/2014/main" id="{B1E286F1-C309-42AC-B86A-8BFC7C9D61C3}"/>
            </a:ext>
          </a:extLst>
        </xdr:cNvPr>
        <xdr:cNvSpPr/>
      </xdr:nvSpPr>
      <xdr:spPr>
        <a:xfrm>
          <a:off x="3960812" y="12192000"/>
          <a:ext cx="4687888" cy="1733550"/>
        </a:xfrm>
        <a:prstGeom prst="roundRect">
          <a:avLst>
            <a:gd name="adj" fmla="val 7492"/>
          </a:avLst>
        </a:prstGeom>
        <a:solidFill>
          <a:srgbClr val="FFF5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tlCol="0" anchor="ctr"/>
        <a:lstStyle/>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 工事施工成績計算表（整理番号</a:t>
          </a:r>
          <a:r>
            <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rPr>
            <a:t>9-2</a:t>
          </a:r>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）の自動計算欄から転記してください。</a:t>
          </a:r>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638175</xdr:colOff>
      <xdr:row>5</xdr:row>
      <xdr:rowOff>149228</xdr:rowOff>
    </xdr:from>
    <xdr:to>
      <xdr:col>4</xdr:col>
      <xdr:colOff>895350</xdr:colOff>
      <xdr:row>7</xdr:row>
      <xdr:rowOff>13225</xdr:rowOff>
    </xdr:to>
    <xdr:sp macro="" textlink="">
      <xdr:nvSpPr>
        <xdr:cNvPr id="11" name="下矢印 6">
          <a:extLst>
            <a:ext uri="{FF2B5EF4-FFF2-40B4-BE49-F238E27FC236}">
              <a16:creationId xmlns:a16="http://schemas.microsoft.com/office/drawing/2014/main" id="{FAD03F95-9815-48B1-8006-C05755142C95}"/>
            </a:ext>
          </a:extLst>
        </xdr:cNvPr>
        <xdr:cNvSpPr/>
      </xdr:nvSpPr>
      <xdr:spPr>
        <a:xfrm rot="10800000">
          <a:off x="7743825" y="2740028"/>
          <a:ext cx="257175" cy="816497"/>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4629150</xdr:colOff>
      <xdr:row>2</xdr:row>
      <xdr:rowOff>381000</xdr:rowOff>
    </xdr:from>
    <xdr:to>
      <xdr:col>5</xdr:col>
      <xdr:colOff>133350</xdr:colOff>
      <xdr:row>5</xdr:row>
      <xdr:rowOff>114300</xdr:rowOff>
    </xdr:to>
    <xdr:sp macro="" textlink="">
      <xdr:nvSpPr>
        <xdr:cNvPr id="3" name="四角形: 角を丸くする 3">
          <a:extLst>
            <a:ext uri="{FF2B5EF4-FFF2-40B4-BE49-F238E27FC236}">
              <a16:creationId xmlns:a16="http://schemas.microsoft.com/office/drawing/2014/main" id="{334434E4-FFD0-47C8-8B36-D4DF1B2B92C5}"/>
            </a:ext>
          </a:extLst>
        </xdr:cNvPr>
        <xdr:cNvSpPr/>
      </xdr:nvSpPr>
      <xdr:spPr>
        <a:xfrm>
          <a:off x="7010400" y="1219200"/>
          <a:ext cx="1752600" cy="1485900"/>
        </a:xfrm>
        <a:prstGeom prst="roundRect">
          <a:avLst>
            <a:gd name="adj" fmla="val 7492"/>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4629150</xdr:colOff>
      <xdr:row>5</xdr:row>
      <xdr:rowOff>482601</xdr:rowOff>
    </xdr:from>
    <xdr:to>
      <xdr:col>7</xdr:col>
      <xdr:colOff>533400</xdr:colOff>
      <xdr:row>8</xdr:row>
      <xdr:rowOff>57150</xdr:rowOff>
    </xdr:to>
    <xdr:sp macro="" textlink="">
      <xdr:nvSpPr>
        <xdr:cNvPr id="4" name="四角形: 角を丸くする 4">
          <a:extLst>
            <a:ext uri="{FF2B5EF4-FFF2-40B4-BE49-F238E27FC236}">
              <a16:creationId xmlns:a16="http://schemas.microsoft.com/office/drawing/2014/main" id="{7CFB7FAE-2A17-4DDD-A628-A9C3B057B1CE}"/>
            </a:ext>
          </a:extLst>
        </xdr:cNvPr>
        <xdr:cNvSpPr/>
      </xdr:nvSpPr>
      <xdr:spPr>
        <a:xfrm>
          <a:off x="7010400" y="3073401"/>
          <a:ext cx="3981450" cy="1670049"/>
        </a:xfrm>
        <a:prstGeom prst="roundRect">
          <a:avLst>
            <a:gd name="adj" fmla="val 4289"/>
          </a:avLst>
        </a:prstGeom>
        <a:solidFill>
          <a:srgbClr val="FFF5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tlCol="0" anchor="ctr"/>
        <a:lstStyle/>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 工種を選択してください。</a:t>
          </a:r>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（この計算表は工種ごと</a:t>
          </a:r>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　に作成が必要です。）</a:t>
          </a:r>
        </a:p>
      </xdr:txBody>
    </xdr:sp>
    <xdr:clientData/>
  </xdr:twoCellAnchor>
  <xdr:twoCellAnchor>
    <xdr:from>
      <xdr:col>6</xdr:col>
      <xdr:colOff>209550</xdr:colOff>
      <xdr:row>2</xdr:row>
      <xdr:rowOff>63501</xdr:rowOff>
    </xdr:from>
    <xdr:to>
      <xdr:col>9</xdr:col>
      <xdr:colOff>0</xdr:colOff>
      <xdr:row>3</xdr:row>
      <xdr:rowOff>393701</xdr:rowOff>
    </xdr:to>
    <xdr:sp macro="" textlink="">
      <xdr:nvSpPr>
        <xdr:cNvPr id="5" name="四角形: 角を丸くする 4">
          <a:extLst>
            <a:ext uri="{FF2B5EF4-FFF2-40B4-BE49-F238E27FC236}">
              <a16:creationId xmlns:a16="http://schemas.microsoft.com/office/drawing/2014/main" id="{F890BC7B-4BC4-4770-8498-82375785A739}"/>
            </a:ext>
          </a:extLst>
        </xdr:cNvPr>
        <xdr:cNvSpPr/>
      </xdr:nvSpPr>
      <xdr:spPr>
        <a:xfrm>
          <a:off x="9753600" y="901701"/>
          <a:ext cx="2533650" cy="787400"/>
        </a:xfrm>
        <a:prstGeom prst="roundRect">
          <a:avLst>
            <a:gd name="adj" fmla="val 7492"/>
          </a:avLst>
        </a:prstGeom>
        <a:solidFill>
          <a:srgbClr val="FFF5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tlCol="0" anchor="ctr"/>
        <a:lstStyle/>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自動計算です。</a:t>
          </a:r>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1295401</xdr:colOff>
      <xdr:row>24</xdr:row>
      <xdr:rowOff>209550</xdr:rowOff>
    </xdr:from>
    <xdr:to>
      <xdr:col>6</xdr:col>
      <xdr:colOff>228601</xdr:colOff>
      <xdr:row>25</xdr:row>
      <xdr:rowOff>590550</xdr:rowOff>
    </xdr:to>
    <xdr:sp macro="" textlink="">
      <xdr:nvSpPr>
        <xdr:cNvPr id="9" name="テキスト ボックス 8">
          <a:extLst>
            <a:ext uri="{FF2B5EF4-FFF2-40B4-BE49-F238E27FC236}">
              <a16:creationId xmlns:a16="http://schemas.microsoft.com/office/drawing/2014/main" id="{4CD64844-B245-4366-B8C2-E297DBDC8C89}"/>
            </a:ext>
          </a:extLst>
        </xdr:cNvPr>
        <xdr:cNvSpPr txBox="1"/>
      </xdr:nvSpPr>
      <xdr:spPr>
        <a:xfrm>
          <a:off x="3676651" y="15201900"/>
          <a:ext cx="6096000" cy="1047750"/>
        </a:xfrm>
        <a:prstGeom prst="roundRect">
          <a:avLst>
            <a:gd name="adj" fmla="val 5226"/>
          </a:avLst>
        </a:prstGeom>
        <a:solidFill>
          <a:srgbClr val="FFF5FF"/>
        </a:solidFill>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lIns="180000" rtlCol="0" anchor="ctr"/>
        <a:lstStyle/>
        <a:p>
          <a:r>
            <a:rPr kumimoji="1" lang="ja-JP" altLang="en-US" sz="2400">
              <a:solidFill>
                <a:srgbClr val="FF0000"/>
              </a:solidFill>
              <a:latin typeface="HG丸ｺﾞｼｯｸM-PRO" panose="020F0600000000000000" pitchFamily="50" charset="-128"/>
              <a:ea typeface="HG丸ｺﾞｼｯｸM-PRO" panose="020F0600000000000000" pitchFamily="50" charset="-128"/>
            </a:rPr>
            <a:t>必要に応じて印刷範囲を拡げてください。</a:t>
          </a:r>
          <a:endParaRPr kumimoji="1" lang="en-US" altLang="ja-JP" sz="24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4610100</xdr:colOff>
      <xdr:row>8</xdr:row>
      <xdr:rowOff>209550</xdr:rowOff>
    </xdr:from>
    <xdr:to>
      <xdr:col>5</xdr:col>
      <xdr:colOff>114300</xdr:colOff>
      <xdr:row>12</xdr:row>
      <xdr:rowOff>152400</xdr:rowOff>
    </xdr:to>
    <xdr:sp macro="" textlink="">
      <xdr:nvSpPr>
        <xdr:cNvPr id="10" name="四角形: 角を丸くする 3">
          <a:extLst>
            <a:ext uri="{FF2B5EF4-FFF2-40B4-BE49-F238E27FC236}">
              <a16:creationId xmlns:a16="http://schemas.microsoft.com/office/drawing/2014/main" id="{EFDABEB9-17A7-4871-9A31-E2C5D2789366}"/>
            </a:ext>
          </a:extLst>
        </xdr:cNvPr>
        <xdr:cNvSpPr/>
      </xdr:nvSpPr>
      <xdr:spPr>
        <a:xfrm>
          <a:off x="6991350" y="4895850"/>
          <a:ext cx="1752600" cy="2247900"/>
        </a:xfrm>
        <a:prstGeom prst="roundRect">
          <a:avLst>
            <a:gd name="adj" fmla="val 5318"/>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638175</xdr:colOff>
      <xdr:row>12</xdr:row>
      <xdr:rowOff>187328</xdr:rowOff>
    </xdr:from>
    <xdr:to>
      <xdr:col>4</xdr:col>
      <xdr:colOff>895350</xdr:colOff>
      <xdr:row>13</xdr:row>
      <xdr:rowOff>337075</xdr:rowOff>
    </xdr:to>
    <xdr:sp macro="" textlink="">
      <xdr:nvSpPr>
        <xdr:cNvPr id="14" name="下矢印 6">
          <a:extLst>
            <a:ext uri="{FF2B5EF4-FFF2-40B4-BE49-F238E27FC236}">
              <a16:creationId xmlns:a16="http://schemas.microsoft.com/office/drawing/2014/main" id="{B13350D4-E6EA-488B-8144-CFDC82137A9A}"/>
            </a:ext>
          </a:extLst>
        </xdr:cNvPr>
        <xdr:cNvSpPr/>
      </xdr:nvSpPr>
      <xdr:spPr>
        <a:xfrm rot="10800000">
          <a:off x="7743825" y="7178678"/>
          <a:ext cx="257175" cy="816497"/>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4629150</xdr:colOff>
      <xdr:row>12</xdr:row>
      <xdr:rowOff>520701</xdr:rowOff>
    </xdr:from>
    <xdr:to>
      <xdr:col>7</xdr:col>
      <xdr:colOff>533400</xdr:colOff>
      <xdr:row>15</xdr:row>
      <xdr:rowOff>190500</xdr:rowOff>
    </xdr:to>
    <xdr:sp macro="" textlink="">
      <xdr:nvSpPr>
        <xdr:cNvPr id="15" name="四角形: 角を丸くする 4">
          <a:extLst>
            <a:ext uri="{FF2B5EF4-FFF2-40B4-BE49-F238E27FC236}">
              <a16:creationId xmlns:a16="http://schemas.microsoft.com/office/drawing/2014/main" id="{BBEBD656-3572-4BC5-A0F3-DDD7D674AFEE}"/>
            </a:ext>
          </a:extLst>
        </xdr:cNvPr>
        <xdr:cNvSpPr/>
      </xdr:nvSpPr>
      <xdr:spPr>
        <a:xfrm>
          <a:off x="7010400" y="7512051"/>
          <a:ext cx="3981450" cy="1670049"/>
        </a:xfrm>
        <a:prstGeom prst="roundRect">
          <a:avLst>
            <a:gd name="adj" fmla="val 4289"/>
          </a:avLst>
        </a:prstGeom>
        <a:solidFill>
          <a:srgbClr val="FFF5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tlCol="0" anchor="ctr"/>
        <a:lstStyle/>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rPr>
            <a:t>JV</a:t>
          </a:r>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で受注した場合は、出資額割合に応じた額を記入してください。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457200</xdr:colOff>
      <xdr:row>7</xdr:row>
      <xdr:rowOff>342900</xdr:rowOff>
    </xdr:from>
    <xdr:to>
      <xdr:col>12</xdr:col>
      <xdr:colOff>95250</xdr:colOff>
      <xdr:row>12</xdr:row>
      <xdr:rowOff>95250</xdr:rowOff>
    </xdr:to>
    <xdr:sp macro="" textlink="">
      <xdr:nvSpPr>
        <xdr:cNvPr id="2" name="四角形: 角を丸くする 3">
          <a:extLst>
            <a:ext uri="{FF2B5EF4-FFF2-40B4-BE49-F238E27FC236}">
              <a16:creationId xmlns:a16="http://schemas.microsoft.com/office/drawing/2014/main" id="{E5886410-0470-459C-B215-CF9A2D3E3AA9}"/>
            </a:ext>
          </a:extLst>
        </xdr:cNvPr>
        <xdr:cNvSpPr/>
      </xdr:nvSpPr>
      <xdr:spPr>
        <a:xfrm>
          <a:off x="4953000" y="3924300"/>
          <a:ext cx="5429250" cy="1657350"/>
        </a:xfrm>
        <a:prstGeom prst="roundRect">
          <a:avLst>
            <a:gd name="adj" fmla="val 5318"/>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40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752475</xdr:colOff>
      <xdr:row>12</xdr:row>
      <xdr:rowOff>254003</xdr:rowOff>
    </xdr:from>
    <xdr:to>
      <xdr:col>8</xdr:col>
      <xdr:colOff>1009650</xdr:colOff>
      <xdr:row>13</xdr:row>
      <xdr:rowOff>508525</xdr:rowOff>
    </xdr:to>
    <xdr:sp macro="" textlink="">
      <xdr:nvSpPr>
        <xdr:cNvPr id="3" name="下矢印 6">
          <a:extLst>
            <a:ext uri="{FF2B5EF4-FFF2-40B4-BE49-F238E27FC236}">
              <a16:creationId xmlns:a16="http://schemas.microsoft.com/office/drawing/2014/main" id="{4AAAE581-3A47-4B67-9A6E-AC9802CE6219}"/>
            </a:ext>
          </a:extLst>
        </xdr:cNvPr>
        <xdr:cNvSpPr/>
      </xdr:nvSpPr>
      <xdr:spPr>
        <a:xfrm rot="10800000">
          <a:off x="7534275" y="5740403"/>
          <a:ext cx="257175" cy="826022"/>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304800</xdr:colOff>
      <xdr:row>13</xdr:row>
      <xdr:rowOff>444501</xdr:rowOff>
    </xdr:from>
    <xdr:to>
      <xdr:col>13</xdr:col>
      <xdr:colOff>152400</xdr:colOff>
      <xdr:row>22</xdr:row>
      <xdr:rowOff>457200</xdr:rowOff>
    </xdr:to>
    <xdr:sp macro="" textlink="">
      <xdr:nvSpPr>
        <xdr:cNvPr id="4" name="四角形: 角を丸くする 4">
          <a:extLst>
            <a:ext uri="{FF2B5EF4-FFF2-40B4-BE49-F238E27FC236}">
              <a16:creationId xmlns:a16="http://schemas.microsoft.com/office/drawing/2014/main" id="{B2AB306A-D336-420D-9350-860618E6F47C}"/>
            </a:ext>
          </a:extLst>
        </xdr:cNvPr>
        <xdr:cNvSpPr/>
      </xdr:nvSpPr>
      <xdr:spPr>
        <a:xfrm>
          <a:off x="685800" y="6502401"/>
          <a:ext cx="10134600" cy="5156199"/>
        </a:xfrm>
        <a:prstGeom prst="roundRect">
          <a:avLst>
            <a:gd name="adj" fmla="val 2442"/>
          </a:avLst>
        </a:prstGeom>
        <a:solidFill>
          <a:srgbClr val="FFF5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tlCol="0" anchor="ctr"/>
        <a:lstStyle/>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○基準日において次の申請業種ごとの技能士等がいる場合、各セルの</a:t>
          </a:r>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　ドロップダウンリストから該当するものを選択してください。</a:t>
          </a:r>
        </a:p>
        <a:p>
          <a:pPr algn="l"/>
          <a:endPar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舗装工事　　「</a:t>
          </a:r>
          <a:r>
            <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rPr>
            <a:t>1</a:t>
          </a:r>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級」：</a:t>
          </a:r>
          <a:r>
            <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rPr>
            <a:t>1</a:t>
          </a:r>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級舗装施工管理技術者</a:t>
          </a:r>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rPr>
            <a:t>2</a:t>
          </a:r>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級」：</a:t>
          </a:r>
          <a:r>
            <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rPr>
            <a:t>2</a:t>
          </a:r>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級舗装施工管理技術者</a:t>
          </a:r>
        </a:p>
        <a:p>
          <a:pPr algn="l"/>
          <a:endPar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管工事　　　「</a:t>
          </a:r>
          <a:r>
            <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rPr>
            <a:t>1</a:t>
          </a:r>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級」：</a:t>
          </a:r>
          <a:r>
            <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rPr>
            <a:t>1</a:t>
          </a:r>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級配管・配管工</a:t>
          </a:r>
        </a:p>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rPr>
            <a:t>2</a:t>
          </a:r>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級」：</a:t>
          </a:r>
          <a:r>
            <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rPr>
            <a:t>2</a:t>
          </a:r>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級配管・配管工　　　　</a:t>
          </a:r>
        </a:p>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「管工事施工管理技士」は加点対象外</a:t>
          </a:r>
        </a:p>
        <a:p>
          <a:pPr algn="l"/>
          <a:endPar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造園工事　　「植栽」：植栽基盤診断士</a:t>
          </a:r>
        </a:p>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　　　　　　「街路樹」：街路樹剪定士</a:t>
          </a:r>
        </a:p>
      </xdr:txBody>
    </xdr:sp>
    <xdr:clientData/>
  </xdr:twoCellAnchor>
  <xdr:twoCellAnchor>
    <xdr:from>
      <xdr:col>6</xdr:col>
      <xdr:colOff>381000</xdr:colOff>
      <xdr:row>31</xdr:row>
      <xdr:rowOff>628650</xdr:rowOff>
    </xdr:from>
    <xdr:to>
      <xdr:col>8</xdr:col>
      <xdr:colOff>1162050</xdr:colOff>
      <xdr:row>33</xdr:row>
      <xdr:rowOff>44450</xdr:rowOff>
    </xdr:to>
    <xdr:sp macro="" textlink="">
      <xdr:nvSpPr>
        <xdr:cNvPr id="5" name="四角形: 角を丸くする 4">
          <a:extLst>
            <a:ext uri="{FF2B5EF4-FFF2-40B4-BE49-F238E27FC236}">
              <a16:creationId xmlns:a16="http://schemas.microsoft.com/office/drawing/2014/main" id="{7C73B08D-792C-49F5-8BAE-D6F10CAE5EA4}"/>
            </a:ext>
          </a:extLst>
        </xdr:cNvPr>
        <xdr:cNvSpPr/>
      </xdr:nvSpPr>
      <xdr:spPr>
        <a:xfrm>
          <a:off x="5410200" y="16973550"/>
          <a:ext cx="2533650" cy="787400"/>
        </a:xfrm>
        <a:prstGeom prst="roundRect">
          <a:avLst>
            <a:gd name="adj" fmla="val 7492"/>
          </a:avLst>
        </a:prstGeom>
        <a:solidFill>
          <a:srgbClr val="FFF5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tlCol="0" anchor="ctr"/>
        <a:lstStyle/>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自動計算です。</a:t>
          </a:r>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agakenkensetsugijutsu@pref.saga.lg.jp"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B152"/>
  <sheetViews>
    <sheetView showGridLines="0" tabSelected="1" view="pageBreakPreview" topLeftCell="A2" zoomScaleNormal="100" zoomScaleSheetLayoutView="100" workbookViewId="0">
      <selection activeCell="G17" sqref="G17:P17"/>
    </sheetView>
  </sheetViews>
  <sheetFormatPr defaultColWidth="3.28515625" defaultRowHeight="14.6"/>
  <cols>
    <col min="1" max="18" width="3.28515625" style="150"/>
    <col min="19" max="19" width="3.28515625" style="154"/>
    <col min="20" max="24" width="3.28515625" style="150"/>
    <col min="25" max="25" width="4.2109375" style="154" customWidth="1"/>
    <col min="26" max="16384" width="3.28515625" style="150"/>
  </cols>
  <sheetData>
    <row r="1" spans="1:26" ht="36" customHeight="1">
      <c r="A1" s="329" t="s">
        <v>350</v>
      </c>
      <c r="B1" s="329"/>
      <c r="C1" s="329"/>
      <c r="D1" s="329"/>
      <c r="E1" s="329"/>
      <c r="F1" s="329"/>
      <c r="G1" s="329"/>
      <c r="H1" s="329"/>
      <c r="I1" s="329"/>
      <c r="J1" s="329"/>
      <c r="K1" s="329"/>
      <c r="L1" s="329"/>
      <c r="M1" s="329"/>
      <c r="N1" s="329"/>
      <c r="O1" s="329"/>
      <c r="P1" s="329"/>
      <c r="Q1" s="329"/>
      <c r="R1" s="329"/>
      <c r="S1" s="329"/>
      <c r="T1" s="329"/>
      <c r="U1" s="329"/>
      <c r="V1" s="329"/>
      <c r="W1" s="329"/>
      <c r="X1" s="329"/>
      <c r="Y1" s="329"/>
      <c r="Z1" s="208"/>
    </row>
    <row r="2" spans="1:26">
      <c r="Y2" s="287" t="s">
        <v>546</v>
      </c>
    </row>
    <row r="4" spans="1:26" ht="17.149999999999999">
      <c r="A4" s="314" t="s">
        <v>321</v>
      </c>
      <c r="B4" s="314"/>
      <c r="C4" s="314"/>
      <c r="D4" s="314"/>
      <c r="E4" s="314"/>
      <c r="F4" s="314"/>
      <c r="G4" s="314"/>
      <c r="H4" s="314"/>
      <c r="I4" s="314"/>
      <c r="J4" s="257" t="s">
        <v>348</v>
      </c>
      <c r="K4" s="194"/>
    </row>
    <row r="5" spans="1:26">
      <c r="S5" s="150"/>
      <c r="Y5" s="150"/>
    </row>
    <row r="6" spans="1:26">
      <c r="B6" s="195" t="s">
        <v>437</v>
      </c>
      <c r="C6" s="195"/>
      <c r="D6" s="195"/>
      <c r="E6" s="195"/>
      <c r="F6" s="195"/>
      <c r="G6" s="330" t="s">
        <v>438</v>
      </c>
      <c r="H6" s="330"/>
      <c r="I6" s="214">
        <v>7</v>
      </c>
      <c r="J6" s="190" t="s">
        <v>439</v>
      </c>
      <c r="K6" s="214">
        <v>11</v>
      </c>
      <c r="L6" s="190" t="s">
        <v>440</v>
      </c>
      <c r="M6" s="214">
        <v>28</v>
      </c>
      <c r="N6" s="190" t="s">
        <v>441</v>
      </c>
      <c r="S6" s="150"/>
      <c r="Y6" s="150"/>
    </row>
    <row r="7" spans="1:26">
      <c r="B7" s="195"/>
      <c r="C7" s="195"/>
      <c r="D7" s="195"/>
      <c r="E7" s="195"/>
      <c r="F7" s="195"/>
      <c r="G7" s="189"/>
      <c r="H7" s="189"/>
      <c r="I7" s="189"/>
      <c r="J7" s="189"/>
      <c r="K7" s="189"/>
      <c r="L7" s="189"/>
      <c r="M7" s="189"/>
      <c r="N7" s="189"/>
      <c r="O7" s="189"/>
      <c r="P7" s="189"/>
      <c r="Q7" s="189"/>
      <c r="R7" s="152"/>
      <c r="S7" s="152"/>
      <c r="T7" s="152"/>
      <c r="U7" s="152"/>
      <c r="V7" s="154"/>
      <c r="Y7" s="150"/>
    </row>
    <row r="8" spans="1:26">
      <c r="B8" s="195"/>
      <c r="C8" s="195"/>
      <c r="D8" s="195"/>
      <c r="E8" s="195"/>
      <c r="F8" s="195"/>
      <c r="G8" s="189"/>
      <c r="H8" s="189"/>
      <c r="I8" s="189"/>
      <c r="J8" s="189"/>
      <c r="K8" s="189"/>
      <c r="L8" s="189"/>
      <c r="M8" s="189"/>
      <c r="N8" s="189"/>
      <c r="O8" s="189"/>
      <c r="P8" s="189"/>
      <c r="Q8" s="189"/>
      <c r="R8" s="152"/>
      <c r="S8" s="152"/>
      <c r="T8" s="152"/>
      <c r="U8" s="152"/>
      <c r="V8" s="154"/>
      <c r="Y8" s="150"/>
    </row>
    <row r="9" spans="1:26">
      <c r="A9" s="334" t="s">
        <v>317</v>
      </c>
      <c r="B9" s="334"/>
      <c r="C9" s="334"/>
      <c r="D9" s="334"/>
      <c r="E9" s="334"/>
      <c r="R9" s="154"/>
      <c r="S9" s="150"/>
      <c r="X9" s="154"/>
      <c r="Y9" s="150"/>
    </row>
    <row r="10" spans="1:26" s="153" customFormat="1" ht="11.6" customHeight="1">
      <c r="A10" s="202"/>
      <c r="B10" s="206"/>
      <c r="C10" s="206"/>
      <c r="D10" s="206"/>
      <c r="E10" s="206"/>
      <c r="F10" s="206"/>
      <c r="G10" s="202"/>
      <c r="H10" s="202"/>
      <c r="I10" s="202"/>
      <c r="J10" s="202"/>
      <c r="K10" s="202"/>
      <c r="L10" s="202"/>
      <c r="M10" s="202"/>
      <c r="N10" s="202"/>
      <c r="O10" s="202"/>
      <c r="P10" s="203"/>
      <c r="Q10" s="202"/>
      <c r="R10" s="202"/>
      <c r="S10" s="202"/>
      <c r="T10" s="202"/>
      <c r="U10" s="202"/>
      <c r="V10" s="203"/>
      <c r="W10" s="202"/>
    </row>
    <row r="11" spans="1:26">
      <c r="B11" s="195" t="s">
        <v>315</v>
      </c>
      <c r="C11" s="195"/>
      <c r="D11" s="195"/>
      <c r="E11" s="195"/>
      <c r="F11" s="195"/>
      <c r="G11" s="302" t="s">
        <v>397</v>
      </c>
      <c r="H11" s="303"/>
      <c r="I11" s="155" t="s">
        <v>206</v>
      </c>
      <c r="J11" s="302" t="s">
        <v>399</v>
      </c>
      <c r="K11" s="304"/>
      <c r="L11" s="303"/>
      <c r="S11" s="150"/>
      <c r="Y11" s="150"/>
    </row>
    <row r="12" spans="1:26" s="153" customFormat="1" ht="11.6" customHeight="1">
      <c r="B12" s="196"/>
      <c r="C12" s="196"/>
      <c r="D12" s="196"/>
      <c r="E12" s="196"/>
      <c r="F12" s="196"/>
      <c r="P12" s="154"/>
      <c r="V12" s="154"/>
    </row>
    <row r="13" spans="1:26">
      <c r="B13" s="195" t="s">
        <v>319</v>
      </c>
      <c r="C13" s="195"/>
      <c r="D13" s="195"/>
      <c r="E13" s="195"/>
      <c r="F13" s="195"/>
      <c r="G13" s="331" t="s">
        <v>398</v>
      </c>
      <c r="H13" s="332"/>
      <c r="I13" s="333" t="s">
        <v>346</v>
      </c>
      <c r="J13" s="333"/>
      <c r="K13" s="333"/>
      <c r="L13" s="333"/>
      <c r="M13" s="333"/>
      <c r="N13" s="333"/>
      <c r="O13" s="333"/>
      <c r="P13" s="333"/>
      <c r="Q13" s="333"/>
      <c r="R13" s="333"/>
      <c r="S13" s="333"/>
      <c r="T13" s="333"/>
      <c r="U13" s="188"/>
      <c r="V13" s="154"/>
      <c r="Y13" s="150"/>
    </row>
    <row r="14" spans="1:26" s="152" customFormat="1" ht="11.6">
      <c r="B14" s="197"/>
      <c r="C14" s="197"/>
      <c r="D14" s="197"/>
      <c r="E14" s="197"/>
      <c r="F14" s="197"/>
      <c r="I14" s="333"/>
      <c r="J14" s="333"/>
      <c r="K14" s="333"/>
      <c r="L14" s="333"/>
      <c r="M14" s="333"/>
      <c r="N14" s="333"/>
      <c r="O14" s="333"/>
      <c r="P14" s="333"/>
      <c r="Q14" s="333"/>
      <c r="R14" s="333"/>
      <c r="S14" s="333"/>
      <c r="T14" s="333"/>
      <c r="U14" s="188"/>
    </row>
    <row r="15" spans="1:26">
      <c r="B15" s="195" t="s">
        <v>2</v>
      </c>
      <c r="C15" s="195"/>
      <c r="D15" s="195"/>
      <c r="E15" s="195"/>
      <c r="F15" s="195"/>
      <c r="G15" s="315" t="s">
        <v>575</v>
      </c>
      <c r="H15" s="316"/>
      <c r="I15" s="316"/>
      <c r="J15" s="316"/>
      <c r="K15" s="316"/>
      <c r="L15" s="316"/>
      <c r="M15" s="316"/>
      <c r="N15" s="316"/>
      <c r="O15" s="316"/>
      <c r="P15" s="316"/>
      <c r="Q15" s="316"/>
      <c r="R15" s="316"/>
      <c r="S15" s="316"/>
      <c r="T15" s="316"/>
      <c r="U15" s="316"/>
      <c r="V15" s="316"/>
      <c r="W15" s="317"/>
      <c r="Y15" s="150"/>
    </row>
    <row r="16" spans="1:26" s="153" customFormat="1" ht="11.6" customHeight="1">
      <c r="B16" s="196"/>
      <c r="C16" s="196"/>
      <c r="D16" s="196"/>
      <c r="E16" s="196"/>
      <c r="F16" s="196"/>
      <c r="P16" s="154"/>
      <c r="V16" s="154"/>
    </row>
    <row r="17" spans="2:25">
      <c r="B17" s="195" t="s">
        <v>422</v>
      </c>
      <c r="C17" s="195"/>
      <c r="D17" s="195"/>
      <c r="E17" s="195"/>
      <c r="F17" s="195"/>
      <c r="G17" s="311" t="s">
        <v>576</v>
      </c>
      <c r="H17" s="312"/>
      <c r="I17" s="312"/>
      <c r="J17" s="312"/>
      <c r="K17" s="312"/>
      <c r="L17" s="312"/>
      <c r="M17" s="312"/>
      <c r="N17" s="312"/>
      <c r="O17" s="312"/>
      <c r="P17" s="313"/>
      <c r="Q17" s="221" t="s">
        <v>431</v>
      </c>
      <c r="S17" s="150"/>
      <c r="W17" s="154"/>
      <c r="Y17" s="150"/>
    </row>
    <row r="18" spans="2:25" s="153" customFormat="1" ht="11.6" customHeight="1">
      <c r="B18" s="196"/>
      <c r="C18" s="196"/>
      <c r="D18" s="196"/>
      <c r="E18" s="196"/>
      <c r="F18" s="196"/>
      <c r="P18" s="154"/>
      <c r="V18" s="154"/>
    </row>
    <row r="19" spans="2:25">
      <c r="B19" s="195" t="s">
        <v>316</v>
      </c>
      <c r="C19" s="195"/>
      <c r="D19" s="195"/>
      <c r="E19" s="195"/>
      <c r="F19" s="195"/>
      <c r="G19" s="315" t="s">
        <v>347</v>
      </c>
      <c r="H19" s="316"/>
      <c r="I19" s="316"/>
      <c r="J19" s="316"/>
      <c r="K19" s="316"/>
      <c r="L19" s="317"/>
      <c r="M19" s="152" t="s">
        <v>443</v>
      </c>
      <c r="N19" s="154"/>
      <c r="S19" s="150"/>
      <c r="T19" s="154"/>
      <c r="Y19" s="150"/>
    </row>
    <row r="20" spans="2:25" s="153" customFormat="1" ht="11.6" customHeight="1">
      <c r="B20" s="196"/>
      <c r="C20" s="196"/>
      <c r="D20" s="196"/>
      <c r="E20" s="196"/>
      <c r="F20" s="196"/>
      <c r="P20" s="154"/>
      <c r="V20" s="154"/>
    </row>
    <row r="21" spans="2:25">
      <c r="B21" s="195" t="s">
        <v>204</v>
      </c>
      <c r="C21" s="195"/>
      <c r="D21" s="195"/>
      <c r="E21" s="195"/>
      <c r="F21" s="195"/>
      <c r="G21" s="218" t="s">
        <v>419</v>
      </c>
      <c r="H21" s="297" t="s">
        <v>577</v>
      </c>
      <c r="I21" s="298"/>
      <c r="J21" s="299"/>
      <c r="K21" s="218" t="s">
        <v>420</v>
      </c>
      <c r="L21" s="297" t="s">
        <v>469</v>
      </c>
      <c r="M21" s="298"/>
      <c r="N21" s="299"/>
      <c r="O21" s="154"/>
      <c r="S21" s="150"/>
      <c r="U21" s="154"/>
      <c r="Y21" s="150"/>
    </row>
    <row r="22" spans="2:25" s="153" customFormat="1" ht="11.6" customHeight="1">
      <c r="B22" s="196"/>
      <c r="C22" s="196"/>
      <c r="D22" s="196"/>
      <c r="E22" s="196"/>
      <c r="F22" s="196"/>
      <c r="P22" s="154"/>
      <c r="V22" s="154"/>
    </row>
    <row r="23" spans="2:25">
      <c r="B23" s="195" t="s">
        <v>263</v>
      </c>
      <c r="C23" s="195"/>
      <c r="D23" s="195"/>
      <c r="E23" s="195"/>
      <c r="F23" s="195"/>
      <c r="G23" s="302" t="s">
        <v>470</v>
      </c>
      <c r="H23" s="303"/>
      <c r="I23" s="155" t="s">
        <v>345</v>
      </c>
      <c r="J23" s="302" t="s">
        <v>471</v>
      </c>
      <c r="K23" s="304"/>
      <c r="L23" s="303"/>
      <c r="R23" s="154"/>
      <c r="S23" s="150"/>
      <c r="Y23" s="150"/>
    </row>
    <row r="24" spans="2:25" s="153" customFormat="1" ht="11.6" customHeight="1">
      <c r="B24" s="196"/>
      <c r="C24" s="196"/>
      <c r="D24" s="196"/>
      <c r="E24" s="196"/>
      <c r="F24" s="196"/>
      <c r="P24" s="154"/>
      <c r="V24" s="154"/>
    </row>
    <row r="25" spans="2:25">
      <c r="B25" s="195" t="s">
        <v>430</v>
      </c>
      <c r="C25" s="195"/>
      <c r="D25" s="195"/>
      <c r="E25" s="195"/>
      <c r="F25" s="195"/>
      <c r="G25" s="308" t="s">
        <v>351</v>
      </c>
      <c r="H25" s="309"/>
      <c r="I25" s="309"/>
      <c r="J25" s="309"/>
      <c r="K25" s="309"/>
      <c r="L25" s="310"/>
      <c r="O25" s="156"/>
      <c r="P25" s="156"/>
      <c r="Q25" s="156" t="s">
        <v>372</v>
      </c>
      <c r="R25" s="305" t="str">
        <f>IF(G25="","",VLOOKUP(G25,DATA!A3:B23,2,FALSE))</f>
        <v>41201</v>
      </c>
      <c r="S25" s="306"/>
      <c r="T25" s="307"/>
      <c r="U25" s="221" t="s">
        <v>449</v>
      </c>
      <c r="Y25" s="150"/>
    </row>
    <row r="26" spans="2:25" s="153" customFormat="1" ht="11.6" customHeight="1">
      <c r="B26" s="196"/>
      <c r="C26" s="196"/>
      <c r="D26" s="196"/>
      <c r="E26" s="196"/>
      <c r="F26" s="196"/>
      <c r="P26" s="154"/>
      <c r="V26" s="154"/>
    </row>
    <row r="27" spans="2:25">
      <c r="B27" s="195" t="s">
        <v>445</v>
      </c>
      <c r="C27" s="195"/>
      <c r="D27" s="195"/>
      <c r="E27" s="195"/>
      <c r="F27" s="195"/>
      <c r="G27" s="315" t="s">
        <v>578</v>
      </c>
      <c r="H27" s="316"/>
      <c r="I27" s="316"/>
      <c r="J27" s="316"/>
      <c r="K27" s="316"/>
      <c r="L27" s="316"/>
      <c r="M27" s="316"/>
      <c r="N27" s="316"/>
      <c r="O27" s="316"/>
      <c r="P27" s="316"/>
      <c r="Q27" s="316"/>
      <c r="R27" s="316"/>
      <c r="S27" s="316"/>
      <c r="T27" s="317"/>
      <c r="U27" s="200"/>
      <c r="V27" s="213" t="str">
        <f>IF(OR(COUNTIF($G$27,"*大字*"),COUNTIF($G$27,"*丁目*"),COUNTIF($G$27,"*番*"),COUNTIF($G$27,"*号*")),"要確認","")</f>
        <v/>
      </c>
      <c r="W27" s="199"/>
      <c r="X27" s="154"/>
      <c r="Y27" s="150"/>
    </row>
    <row r="28" spans="2:25" s="220" customFormat="1">
      <c r="B28" s="219" t="s">
        <v>446</v>
      </c>
      <c r="C28" s="219"/>
      <c r="D28" s="219"/>
      <c r="E28" s="219"/>
      <c r="F28" s="219"/>
      <c r="G28" s="273" t="s">
        <v>411</v>
      </c>
      <c r="H28" s="271"/>
      <c r="I28" s="272"/>
      <c r="J28" s="272"/>
      <c r="K28" s="272"/>
    </row>
    <row r="29" spans="2:25" s="220" customFormat="1">
      <c r="B29" s="219"/>
      <c r="C29" s="219"/>
      <c r="D29" s="219"/>
      <c r="E29" s="219"/>
      <c r="F29" s="219"/>
      <c r="G29" s="273" t="s">
        <v>484</v>
      </c>
      <c r="H29" s="271"/>
      <c r="I29" s="272"/>
      <c r="J29" s="272"/>
      <c r="K29" s="272"/>
      <c r="L29" s="272"/>
      <c r="M29" s="272"/>
      <c r="N29" s="272"/>
      <c r="O29" s="272"/>
      <c r="P29" s="272"/>
      <c r="Q29" s="272"/>
      <c r="R29" s="272"/>
      <c r="S29" s="272"/>
      <c r="T29" s="272"/>
      <c r="U29" s="272"/>
      <c r="V29" s="272"/>
      <c r="W29" s="272"/>
      <c r="X29" s="272"/>
    </row>
    <row r="30" spans="2:25" s="153" customFormat="1" ht="11.6" customHeight="1">
      <c r="B30" s="196"/>
      <c r="C30" s="196"/>
      <c r="D30" s="196"/>
      <c r="E30" s="196"/>
      <c r="F30" s="196"/>
      <c r="P30" s="154"/>
      <c r="W30" s="154"/>
    </row>
    <row r="31" spans="2:25">
      <c r="B31" s="195" t="s">
        <v>264</v>
      </c>
      <c r="C31" s="195"/>
      <c r="D31" s="195"/>
      <c r="E31" s="195"/>
      <c r="F31" s="195"/>
      <c r="G31" s="311" t="s">
        <v>472</v>
      </c>
      <c r="H31" s="312"/>
      <c r="I31" s="312"/>
      <c r="J31" s="313"/>
      <c r="K31" s="154"/>
      <c r="S31" s="150"/>
      <c r="Y31" s="150"/>
    </row>
    <row r="32" spans="2:25" s="153" customFormat="1" ht="11.6" customHeight="1">
      <c r="B32" s="196"/>
      <c r="C32" s="196"/>
      <c r="D32" s="196"/>
      <c r="E32" s="196"/>
      <c r="F32" s="196"/>
      <c r="P32" s="154"/>
      <c r="W32" s="154"/>
    </row>
    <row r="33" spans="1:25" ht="18.45">
      <c r="B33" s="195" t="s">
        <v>318</v>
      </c>
      <c r="C33" s="195"/>
      <c r="D33" s="195"/>
      <c r="E33" s="195"/>
      <c r="F33" s="195"/>
      <c r="G33" s="335" t="s">
        <v>579</v>
      </c>
      <c r="H33" s="336"/>
      <c r="I33" s="336"/>
      <c r="J33" s="336"/>
      <c r="K33" s="336"/>
      <c r="L33" s="336"/>
      <c r="M33" s="336"/>
      <c r="N33" s="336"/>
      <c r="O33" s="336"/>
      <c r="P33" s="336"/>
      <c r="Q33" s="336"/>
      <c r="R33" s="336"/>
      <c r="S33" s="336"/>
      <c r="T33" s="337"/>
      <c r="U33" s="152" t="s">
        <v>349</v>
      </c>
      <c r="V33" s="152"/>
      <c r="W33" s="152"/>
      <c r="X33" s="152"/>
    </row>
    <row r="34" spans="1:25">
      <c r="B34" s="195"/>
      <c r="C34" s="195"/>
      <c r="D34" s="195"/>
      <c r="E34" s="195"/>
      <c r="F34" s="195"/>
      <c r="G34" s="189"/>
      <c r="H34" s="189"/>
      <c r="I34" s="189"/>
      <c r="J34" s="189"/>
      <c r="K34" s="189"/>
      <c r="L34" s="189"/>
      <c r="M34" s="189"/>
      <c r="N34" s="189"/>
      <c r="O34" s="189"/>
      <c r="P34" s="189"/>
      <c r="Q34" s="189"/>
      <c r="R34" s="152"/>
      <c r="S34" s="152"/>
      <c r="T34" s="152"/>
      <c r="U34" s="152"/>
      <c r="V34" s="154"/>
      <c r="Y34" s="150"/>
    </row>
    <row r="35" spans="1:25">
      <c r="P35" s="154"/>
      <c r="S35" s="150"/>
      <c r="V35" s="154"/>
      <c r="Y35" s="150"/>
    </row>
    <row r="36" spans="1:25">
      <c r="A36" s="334" t="s">
        <v>412</v>
      </c>
      <c r="B36" s="334"/>
      <c r="C36" s="334"/>
      <c r="D36" s="334"/>
      <c r="E36" s="334"/>
      <c r="F36" s="207"/>
      <c r="G36" s="207"/>
      <c r="H36" s="186"/>
      <c r="I36" s="186"/>
      <c r="J36" s="186"/>
      <c r="K36" s="186"/>
      <c r="L36" s="186"/>
      <c r="M36" s="186"/>
      <c r="N36" s="186"/>
      <c r="O36" s="186"/>
      <c r="P36" s="187"/>
      <c r="Q36" s="186"/>
      <c r="R36" s="186"/>
      <c r="S36" s="150"/>
      <c r="V36" s="154"/>
      <c r="Y36" s="150"/>
    </row>
    <row r="37" spans="1:25" s="153" customFormat="1" ht="11.6" customHeight="1">
      <c r="A37" s="202"/>
      <c r="B37" s="206"/>
      <c r="C37" s="206"/>
      <c r="D37" s="206"/>
      <c r="E37" s="206"/>
      <c r="F37" s="206"/>
      <c r="G37" s="202"/>
      <c r="H37" s="202"/>
      <c r="I37" s="202"/>
      <c r="J37" s="202"/>
      <c r="K37" s="202"/>
      <c r="L37" s="202"/>
      <c r="M37" s="202"/>
      <c r="N37" s="202"/>
      <c r="O37" s="202"/>
      <c r="P37" s="203"/>
      <c r="Q37" s="202"/>
      <c r="R37" s="202"/>
      <c r="S37" s="202"/>
      <c r="T37" s="202"/>
      <c r="U37" s="202"/>
      <c r="V37" s="203"/>
      <c r="W37" s="202"/>
    </row>
    <row r="38" spans="1:25">
      <c r="B38" s="195" t="s">
        <v>407</v>
      </c>
      <c r="C38" s="195"/>
      <c r="D38" s="195"/>
      <c r="E38" s="195"/>
      <c r="F38" s="195"/>
      <c r="G38" s="311" t="s">
        <v>580</v>
      </c>
      <c r="H38" s="312"/>
      <c r="I38" s="312"/>
      <c r="J38" s="312"/>
      <c r="K38" s="312"/>
      <c r="L38" s="312"/>
      <c r="M38" s="312"/>
      <c r="N38" s="313"/>
      <c r="O38" s="152" t="s">
        <v>444</v>
      </c>
      <c r="S38" s="150"/>
      <c r="U38" s="154"/>
      <c r="Y38" s="150"/>
    </row>
    <row r="39" spans="1:25" s="153" customFormat="1" ht="11.6" customHeight="1">
      <c r="B39" s="196"/>
      <c r="C39" s="196"/>
      <c r="D39" s="196"/>
      <c r="E39" s="196"/>
      <c r="F39" s="196"/>
      <c r="P39" s="154"/>
      <c r="V39" s="154"/>
    </row>
    <row r="40" spans="1:25">
      <c r="B40" s="195" t="s">
        <v>408</v>
      </c>
      <c r="C40" s="195"/>
      <c r="D40" s="195"/>
      <c r="E40" s="195"/>
      <c r="F40" s="195"/>
      <c r="G40" s="218" t="s">
        <v>419</v>
      </c>
      <c r="H40" s="297" t="s">
        <v>581</v>
      </c>
      <c r="I40" s="298"/>
      <c r="J40" s="299"/>
      <c r="K40" s="218" t="s">
        <v>420</v>
      </c>
      <c r="L40" s="297" t="s">
        <v>473</v>
      </c>
      <c r="M40" s="298"/>
      <c r="N40" s="299"/>
      <c r="P40" s="318" t="s">
        <v>447</v>
      </c>
      <c r="Q40" s="319"/>
      <c r="R40" s="319"/>
      <c r="S40" s="319"/>
      <c r="T40" s="319"/>
      <c r="U40" s="319"/>
      <c r="V40" s="319"/>
      <c r="W40" s="319"/>
      <c r="X40" s="320"/>
      <c r="Y40" s="150"/>
    </row>
    <row r="41" spans="1:25" s="153" customFormat="1" ht="11.6" customHeight="1">
      <c r="B41" s="196"/>
      <c r="C41" s="196"/>
      <c r="D41" s="196"/>
      <c r="E41" s="196"/>
      <c r="F41" s="196"/>
      <c r="P41" s="321"/>
      <c r="Q41" s="322"/>
      <c r="R41" s="322"/>
      <c r="S41" s="322"/>
      <c r="T41" s="322"/>
      <c r="U41" s="322"/>
      <c r="V41" s="322"/>
      <c r="W41" s="322"/>
      <c r="X41" s="323"/>
    </row>
    <row r="42" spans="1:25">
      <c r="B42" s="195" t="s">
        <v>409</v>
      </c>
      <c r="C42" s="195"/>
      <c r="D42" s="195"/>
      <c r="E42" s="195"/>
      <c r="F42" s="195"/>
      <c r="G42" s="311" t="s">
        <v>277</v>
      </c>
      <c r="H42" s="312"/>
      <c r="I42" s="312"/>
      <c r="J42" s="313"/>
      <c r="O42" s="154"/>
      <c r="P42" s="324"/>
      <c r="Q42" s="325"/>
      <c r="R42" s="325"/>
      <c r="S42" s="325"/>
      <c r="T42" s="325"/>
      <c r="U42" s="325"/>
      <c r="V42" s="325"/>
      <c r="W42" s="325"/>
      <c r="X42" s="326"/>
      <c r="Y42" s="150"/>
    </row>
    <row r="43" spans="1:25" s="153" customFormat="1" ht="9.9">
      <c r="B43" s="196"/>
      <c r="C43" s="196"/>
      <c r="D43" s="196"/>
      <c r="E43" s="196"/>
      <c r="F43" s="196"/>
      <c r="P43" s="154"/>
      <c r="V43" s="154"/>
    </row>
    <row r="44" spans="1:25" ht="15.9">
      <c r="A44" s="314" t="s">
        <v>322</v>
      </c>
      <c r="B44" s="314"/>
      <c r="C44" s="314"/>
      <c r="D44" s="314"/>
      <c r="E44" s="314"/>
      <c r="F44" s="314"/>
      <c r="G44" s="314"/>
      <c r="H44" s="314"/>
      <c r="I44" s="314"/>
    </row>
    <row r="45" spans="1:25">
      <c r="S45" s="150"/>
      <c r="Y45" s="150"/>
    </row>
    <row r="46" spans="1:25">
      <c r="B46" s="150" t="s">
        <v>323</v>
      </c>
    </row>
    <row r="47" spans="1:25" s="153" customFormat="1" ht="4.5" customHeight="1">
      <c r="S47" s="154"/>
      <c r="Y47" s="154"/>
    </row>
    <row r="48" spans="1:25">
      <c r="C48" s="195" t="s">
        <v>334</v>
      </c>
      <c r="D48" s="195"/>
      <c r="E48" s="195"/>
      <c r="F48" s="195"/>
      <c r="G48" s="195"/>
      <c r="H48" s="327" t="s">
        <v>423</v>
      </c>
      <c r="I48" s="327"/>
      <c r="J48" s="327"/>
      <c r="K48" s="327"/>
      <c r="L48" s="327"/>
      <c r="M48" s="328"/>
      <c r="N48" s="300">
        <v>2</v>
      </c>
      <c r="O48" s="301"/>
      <c r="P48" s="198" t="s">
        <v>344</v>
      </c>
      <c r="Q48" s="198"/>
      <c r="R48" s="198"/>
      <c r="S48" s="198"/>
      <c r="T48" s="156" t="s">
        <v>427</v>
      </c>
      <c r="U48" s="300">
        <v>3</v>
      </c>
      <c r="V48" s="301"/>
      <c r="W48" s="198" t="s">
        <v>344</v>
      </c>
      <c r="Y48" s="150"/>
    </row>
    <row r="49" spans="2:25" s="153" customFormat="1" ht="4.5" customHeight="1">
      <c r="P49" s="154"/>
      <c r="Q49" s="154"/>
      <c r="R49" s="154"/>
      <c r="S49" s="154"/>
      <c r="W49" s="154"/>
    </row>
    <row r="50" spans="2:25" s="153" customFormat="1" ht="4.5" customHeight="1">
      <c r="C50" s="204"/>
      <c r="D50" s="204"/>
      <c r="E50" s="204"/>
      <c r="F50" s="204"/>
      <c r="G50" s="204"/>
      <c r="H50" s="204"/>
      <c r="I50" s="204"/>
      <c r="J50" s="204"/>
      <c r="K50" s="204"/>
      <c r="L50" s="204"/>
      <c r="M50" s="204"/>
      <c r="N50" s="204"/>
      <c r="O50" s="204"/>
      <c r="P50" s="205"/>
      <c r="Q50" s="205"/>
      <c r="R50" s="205"/>
      <c r="S50" s="205"/>
      <c r="T50" s="204"/>
      <c r="U50" s="204"/>
      <c r="V50" s="204"/>
      <c r="W50" s="205"/>
      <c r="X50" s="204"/>
    </row>
    <row r="51" spans="2:25">
      <c r="C51" s="195" t="s">
        <v>333</v>
      </c>
      <c r="D51" s="195"/>
      <c r="E51" s="195"/>
      <c r="F51" s="195"/>
      <c r="G51" s="195"/>
      <c r="H51" s="327" t="s">
        <v>424</v>
      </c>
      <c r="I51" s="327"/>
      <c r="J51" s="327"/>
      <c r="K51" s="327"/>
      <c r="L51" s="327"/>
      <c r="M51" s="328"/>
      <c r="N51" s="300"/>
      <c r="O51" s="301"/>
      <c r="P51" s="198" t="s">
        <v>344</v>
      </c>
      <c r="Q51" s="198"/>
      <c r="R51" s="198"/>
      <c r="S51" s="198"/>
      <c r="T51" s="156" t="s">
        <v>427</v>
      </c>
      <c r="U51" s="300"/>
      <c r="V51" s="301"/>
      <c r="W51" s="198" t="s">
        <v>344</v>
      </c>
      <c r="Y51" s="150"/>
    </row>
    <row r="52" spans="2:25" s="153" customFormat="1" ht="4.5" customHeight="1">
      <c r="P52" s="154"/>
      <c r="Q52" s="154"/>
      <c r="R52" s="154"/>
      <c r="S52" s="154"/>
      <c r="W52" s="154"/>
    </row>
    <row r="53" spans="2:25" s="153" customFormat="1" ht="4.5" customHeight="1">
      <c r="C53" s="204"/>
      <c r="D53" s="204"/>
      <c r="E53" s="204"/>
      <c r="F53" s="204"/>
      <c r="G53" s="204"/>
      <c r="H53" s="204"/>
      <c r="I53" s="204"/>
      <c r="J53" s="204"/>
      <c r="K53" s="204"/>
      <c r="L53" s="204"/>
      <c r="M53" s="204"/>
      <c r="N53" s="204"/>
      <c r="O53" s="204"/>
      <c r="P53" s="205"/>
      <c r="Q53" s="205"/>
      <c r="R53" s="205"/>
      <c r="S53" s="205"/>
      <c r="T53" s="204"/>
      <c r="U53" s="204"/>
      <c r="V53" s="204"/>
      <c r="W53" s="205"/>
      <c r="X53" s="204"/>
    </row>
    <row r="54" spans="2:25">
      <c r="C54" s="195" t="s">
        <v>332</v>
      </c>
      <c r="D54" s="195"/>
      <c r="E54" s="195"/>
      <c r="F54" s="195"/>
      <c r="G54" s="195"/>
      <c r="H54" s="327" t="s">
        <v>425</v>
      </c>
      <c r="I54" s="327"/>
      <c r="J54" s="327"/>
      <c r="K54" s="327"/>
      <c r="L54" s="327"/>
      <c r="M54" s="328"/>
      <c r="N54" s="300">
        <v>1</v>
      </c>
      <c r="O54" s="301"/>
      <c r="P54" s="198" t="s">
        <v>344</v>
      </c>
      <c r="Q54" s="198"/>
      <c r="R54" s="198"/>
      <c r="S54" s="198"/>
      <c r="T54" s="156" t="s">
        <v>428</v>
      </c>
      <c r="U54" s="300"/>
      <c r="V54" s="301"/>
      <c r="W54" s="198" t="s">
        <v>344</v>
      </c>
      <c r="Y54" s="150"/>
    </row>
    <row r="55" spans="2:25" s="153" customFormat="1" ht="4.5" customHeight="1">
      <c r="P55" s="154"/>
      <c r="Q55" s="154"/>
      <c r="R55" s="154"/>
      <c r="S55" s="154"/>
      <c r="W55" s="154"/>
    </row>
    <row r="56" spans="2:25" s="153" customFormat="1" ht="4.5" customHeight="1">
      <c r="B56" s="204"/>
      <c r="C56" s="204"/>
      <c r="D56" s="204"/>
      <c r="E56" s="204"/>
      <c r="F56" s="204"/>
      <c r="G56" s="204"/>
      <c r="H56" s="204"/>
      <c r="I56" s="204"/>
      <c r="J56" s="204"/>
      <c r="K56" s="204"/>
      <c r="L56" s="204"/>
      <c r="M56" s="204"/>
      <c r="N56" s="204"/>
      <c r="O56" s="204"/>
      <c r="P56" s="205"/>
      <c r="Q56" s="205"/>
      <c r="R56" s="205"/>
      <c r="S56" s="205"/>
      <c r="T56" s="204"/>
      <c r="U56" s="204"/>
      <c r="V56" s="204"/>
      <c r="W56" s="205"/>
      <c r="X56" s="204"/>
    </row>
    <row r="57" spans="2:25">
      <c r="B57" s="150" t="s">
        <v>335</v>
      </c>
      <c r="K57" s="327" t="s">
        <v>426</v>
      </c>
      <c r="L57" s="327"/>
      <c r="M57" s="328"/>
      <c r="N57" s="300">
        <v>730</v>
      </c>
      <c r="O57" s="301"/>
      <c r="P57" s="154"/>
      <c r="Q57" s="154"/>
      <c r="R57" s="154"/>
      <c r="T57" s="156" t="s">
        <v>429</v>
      </c>
      <c r="U57" s="300"/>
      <c r="V57" s="301"/>
      <c r="W57" s="198" t="s">
        <v>344</v>
      </c>
      <c r="Y57" s="150"/>
    </row>
    <row r="58" spans="2:25" s="153" customFormat="1" ht="4.5" customHeight="1">
      <c r="P58" s="154"/>
      <c r="Q58" s="154"/>
      <c r="R58" s="154"/>
      <c r="S58" s="154"/>
      <c r="W58" s="154"/>
    </row>
    <row r="59" spans="2:25" s="153" customFormat="1" ht="4.5" customHeight="1">
      <c r="B59" s="204"/>
      <c r="C59" s="204"/>
      <c r="D59" s="204"/>
      <c r="E59" s="204"/>
      <c r="F59" s="204"/>
      <c r="G59" s="204"/>
      <c r="H59" s="204"/>
      <c r="I59" s="204"/>
      <c r="J59" s="204"/>
      <c r="K59" s="204"/>
      <c r="L59" s="204"/>
      <c r="M59" s="204"/>
      <c r="N59" s="204"/>
      <c r="O59" s="204"/>
      <c r="P59" s="205"/>
      <c r="Q59" s="205"/>
      <c r="R59" s="205"/>
      <c r="S59" s="205"/>
      <c r="T59" s="204"/>
      <c r="U59" s="204"/>
      <c r="V59" s="204"/>
      <c r="W59" s="205"/>
      <c r="X59" s="204"/>
    </row>
    <row r="60" spans="2:25">
      <c r="B60" s="150" t="s">
        <v>336</v>
      </c>
      <c r="K60" s="327" t="s">
        <v>426</v>
      </c>
      <c r="L60" s="327"/>
      <c r="M60" s="328"/>
      <c r="N60" s="300">
        <v>183</v>
      </c>
      <c r="O60" s="301"/>
      <c r="P60" s="154"/>
      <c r="Q60" s="154"/>
      <c r="R60" s="154"/>
      <c r="T60" s="156" t="s">
        <v>429</v>
      </c>
      <c r="U60" s="300"/>
      <c r="V60" s="301"/>
      <c r="W60" s="198" t="s">
        <v>344</v>
      </c>
      <c r="Y60" s="150"/>
    </row>
    <row r="61" spans="2:25" s="153" customFormat="1" ht="4.5" customHeight="1">
      <c r="P61" s="154"/>
      <c r="Q61" s="154"/>
      <c r="R61" s="154"/>
      <c r="S61" s="154"/>
      <c r="W61" s="154"/>
    </row>
    <row r="62" spans="2:25" s="153" customFormat="1" ht="4.5" customHeight="1">
      <c r="B62" s="204"/>
      <c r="C62" s="204"/>
      <c r="D62" s="204"/>
      <c r="E62" s="204"/>
      <c r="F62" s="204"/>
      <c r="G62" s="204"/>
      <c r="H62" s="204"/>
      <c r="I62" s="204"/>
      <c r="J62" s="204"/>
      <c r="K62" s="204"/>
      <c r="L62" s="204"/>
      <c r="M62" s="204"/>
      <c r="N62" s="204"/>
      <c r="O62" s="204"/>
      <c r="P62" s="205"/>
      <c r="Q62" s="205"/>
      <c r="R62" s="205"/>
      <c r="S62" s="205"/>
      <c r="T62" s="204"/>
      <c r="U62" s="204"/>
      <c r="V62" s="204"/>
      <c r="W62" s="205"/>
      <c r="X62" s="204"/>
    </row>
    <row r="63" spans="2:25">
      <c r="B63" s="150" t="s">
        <v>324</v>
      </c>
      <c r="N63" s="308" t="s">
        <v>436</v>
      </c>
      <c r="O63" s="310"/>
      <c r="P63" s="152"/>
      <c r="Q63" s="152"/>
      <c r="R63" s="152"/>
      <c r="S63" s="150"/>
      <c r="X63" s="154"/>
      <c r="Y63" s="150"/>
    </row>
    <row r="64" spans="2:25" s="153" customFormat="1" ht="4.5" customHeight="1">
      <c r="P64" s="154"/>
      <c r="Q64" s="154"/>
      <c r="R64" s="154"/>
      <c r="S64" s="154"/>
      <c r="W64" s="154"/>
    </row>
    <row r="65" spans="2:25" s="153" customFormat="1" ht="4.5" customHeight="1">
      <c r="B65" s="204"/>
      <c r="C65" s="204"/>
      <c r="D65" s="204"/>
      <c r="E65" s="204"/>
      <c r="F65" s="204"/>
      <c r="G65" s="204"/>
      <c r="H65" s="204"/>
      <c r="I65" s="204"/>
      <c r="J65" s="204"/>
      <c r="K65" s="204"/>
      <c r="L65" s="204"/>
      <c r="M65" s="204"/>
      <c r="N65" s="204"/>
      <c r="O65" s="204"/>
      <c r="P65" s="205"/>
      <c r="Q65" s="205"/>
      <c r="R65" s="205"/>
      <c r="S65" s="205"/>
      <c r="T65" s="204"/>
      <c r="U65" s="204"/>
      <c r="V65" s="204"/>
      <c r="W65" s="205"/>
      <c r="X65" s="204"/>
    </row>
    <row r="66" spans="2:25">
      <c r="B66" s="150" t="s">
        <v>325</v>
      </c>
      <c r="P66" s="154"/>
      <c r="S66" s="150"/>
      <c r="V66" s="154"/>
      <c r="Y66" s="150"/>
    </row>
    <row r="67" spans="2:25" s="153" customFormat="1" ht="4.5" customHeight="1">
      <c r="P67" s="154"/>
      <c r="Q67" s="154"/>
      <c r="R67" s="154"/>
      <c r="S67" s="154"/>
      <c r="W67" s="154"/>
    </row>
    <row r="68" spans="2:25" s="153" customFormat="1" ht="4.5" customHeight="1">
      <c r="B68" s="204"/>
      <c r="C68" s="204"/>
      <c r="D68" s="204"/>
      <c r="E68" s="204"/>
      <c r="F68" s="204"/>
      <c r="G68" s="204"/>
      <c r="H68" s="204"/>
      <c r="I68" s="204"/>
      <c r="J68" s="204"/>
      <c r="K68" s="204"/>
      <c r="L68" s="204"/>
      <c r="M68" s="204"/>
      <c r="N68" s="204"/>
      <c r="O68" s="204"/>
      <c r="P68" s="205"/>
      <c r="Q68" s="205"/>
      <c r="R68" s="205"/>
      <c r="S68" s="205"/>
      <c r="T68" s="204"/>
      <c r="U68" s="204"/>
      <c r="V68" s="204"/>
      <c r="W68" s="205"/>
      <c r="X68" s="204"/>
    </row>
    <row r="69" spans="2:25">
      <c r="C69" s="195" t="s">
        <v>337</v>
      </c>
      <c r="D69" s="195"/>
      <c r="E69" s="195"/>
      <c r="F69" s="195"/>
      <c r="G69" s="195"/>
      <c r="H69" s="195"/>
      <c r="I69" s="195"/>
      <c r="N69" s="308" t="s">
        <v>126</v>
      </c>
      <c r="O69" s="310"/>
      <c r="P69" s="154"/>
      <c r="S69" s="150"/>
      <c r="V69" s="154"/>
      <c r="Y69" s="150"/>
    </row>
    <row r="70" spans="2:25" s="153" customFormat="1" ht="4.5" customHeight="1">
      <c r="P70" s="154"/>
      <c r="Q70" s="154"/>
      <c r="R70" s="154"/>
      <c r="S70" s="154"/>
      <c r="W70" s="154"/>
    </row>
    <row r="71" spans="2:25" s="153" customFormat="1" ht="4.5" customHeight="1">
      <c r="C71" s="204"/>
      <c r="D71" s="204"/>
      <c r="E71" s="204"/>
      <c r="F71" s="204"/>
      <c r="G71" s="204"/>
      <c r="H71" s="204"/>
      <c r="I71" s="204"/>
      <c r="J71" s="204"/>
      <c r="K71" s="204"/>
      <c r="L71" s="204"/>
      <c r="M71" s="204"/>
      <c r="N71" s="204"/>
      <c r="O71" s="204"/>
      <c r="P71" s="205"/>
      <c r="Q71" s="205"/>
      <c r="R71" s="205"/>
      <c r="S71" s="205"/>
      <c r="T71" s="204"/>
      <c r="U71" s="204"/>
      <c r="V71" s="204"/>
      <c r="W71" s="205"/>
      <c r="X71" s="204"/>
    </row>
    <row r="72" spans="2:25">
      <c r="C72" s="195" t="s">
        <v>338</v>
      </c>
      <c r="D72" s="195"/>
      <c r="E72" s="195"/>
      <c r="F72" s="195"/>
      <c r="G72" s="195"/>
      <c r="H72" s="195"/>
      <c r="I72" s="195"/>
      <c r="N72" s="300">
        <v>1</v>
      </c>
      <c r="O72" s="301"/>
      <c r="P72" s="198" t="s">
        <v>344</v>
      </c>
      <c r="S72" s="150"/>
      <c r="V72" s="154"/>
      <c r="Y72" s="150"/>
    </row>
    <row r="73" spans="2:25" s="153" customFormat="1" ht="4.5" customHeight="1">
      <c r="P73" s="154"/>
      <c r="Q73" s="154"/>
      <c r="R73" s="154"/>
      <c r="S73" s="154"/>
      <c r="W73" s="154"/>
    </row>
    <row r="74" spans="2:25" s="153" customFormat="1" ht="4.5" customHeight="1">
      <c r="C74" s="204"/>
      <c r="D74" s="204"/>
      <c r="E74" s="204"/>
      <c r="F74" s="204"/>
      <c r="G74" s="204"/>
      <c r="H74" s="204"/>
      <c r="I74" s="204"/>
      <c r="J74" s="204"/>
      <c r="K74" s="204"/>
      <c r="L74" s="204"/>
      <c r="M74" s="204"/>
      <c r="N74" s="204"/>
      <c r="O74" s="204"/>
      <c r="P74" s="205"/>
      <c r="Q74" s="205"/>
      <c r="R74" s="205"/>
      <c r="S74" s="205"/>
      <c r="T74" s="204"/>
      <c r="U74" s="204"/>
      <c r="V74" s="204"/>
      <c r="W74" s="205"/>
      <c r="X74" s="204"/>
    </row>
    <row r="75" spans="2:25">
      <c r="C75" s="195" t="s">
        <v>339</v>
      </c>
      <c r="D75" s="195"/>
      <c r="E75" s="195"/>
      <c r="F75" s="195"/>
      <c r="G75" s="195"/>
      <c r="H75" s="195"/>
      <c r="I75" s="195"/>
      <c r="N75" s="300">
        <v>2</v>
      </c>
      <c r="O75" s="301"/>
      <c r="P75" s="198" t="s">
        <v>344</v>
      </c>
      <c r="Q75" s="198"/>
      <c r="R75" s="198"/>
      <c r="S75" s="198"/>
      <c r="V75" s="154"/>
      <c r="Y75" s="150"/>
    </row>
    <row r="76" spans="2:25" s="153" customFormat="1" ht="4.5" customHeight="1">
      <c r="P76" s="154"/>
      <c r="Q76" s="154"/>
      <c r="R76" s="154"/>
      <c r="S76" s="154"/>
      <c r="W76" s="154"/>
    </row>
    <row r="77" spans="2:25" s="153" customFormat="1" ht="4.5" customHeight="1">
      <c r="B77" s="204"/>
      <c r="C77" s="204"/>
      <c r="D77" s="204"/>
      <c r="E77" s="204"/>
      <c r="F77" s="204"/>
      <c r="G77" s="204"/>
      <c r="H77" s="204"/>
      <c r="I77" s="204"/>
      <c r="J77" s="204"/>
      <c r="K77" s="204"/>
      <c r="L77" s="204"/>
      <c r="M77" s="204"/>
      <c r="N77" s="204"/>
      <c r="O77" s="204"/>
      <c r="P77" s="205"/>
      <c r="Q77" s="205"/>
      <c r="R77" s="205"/>
      <c r="S77" s="205"/>
      <c r="T77" s="204"/>
      <c r="U77" s="204"/>
      <c r="V77" s="204"/>
      <c r="W77" s="205"/>
      <c r="X77" s="204"/>
    </row>
    <row r="78" spans="2:25">
      <c r="B78" s="150" t="s">
        <v>326</v>
      </c>
      <c r="J78" s="151"/>
      <c r="K78" s="151"/>
      <c r="L78" s="151"/>
      <c r="M78" s="156" t="s">
        <v>340</v>
      </c>
      <c r="N78" s="308" t="s">
        <v>126</v>
      </c>
      <c r="O78" s="310"/>
      <c r="P78" s="154"/>
      <c r="Q78" s="154"/>
      <c r="R78" s="154"/>
      <c r="T78" s="156" t="s">
        <v>341</v>
      </c>
      <c r="U78" s="308" t="s">
        <v>126</v>
      </c>
      <c r="V78" s="310"/>
      <c r="Y78" s="150"/>
    </row>
    <row r="79" spans="2:25" s="153" customFormat="1" ht="4.5" customHeight="1">
      <c r="P79" s="154"/>
      <c r="Q79" s="154"/>
      <c r="R79" s="154"/>
      <c r="S79" s="154"/>
      <c r="W79" s="154"/>
    </row>
    <row r="80" spans="2:25" s="153" customFormat="1" ht="4.5" customHeight="1">
      <c r="B80" s="204"/>
      <c r="C80" s="204"/>
      <c r="D80" s="204"/>
      <c r="E80" s="204"/>
      <c r="F80" s="204"/>
      <c r="G80" s="204"/>
      <c r="H80" s="204"/>
      <c r="I80" s="204"/>
      <c r="J80" s="204"/>
      <c r="K80" s="204"/>
      <c r="L80" s="204"/>
      <c r="M80" s="204"/>
      <c r="N80" s="204"/>
      <c r="O80" s="204"/>
      <c r="P80" s="205"/>
      <c r="Q80" s="205"/>
      <c r="R80" s="205"/>
      <c r="S80" s="205"/>
      <c r="T80" s="204"/>
      <c r="U80" s="204"/>
      <c r="V80" s="204"/>
      <c r="W80" s="205"/>
      <c r="X80" s="204"/>
    </row>
    <row r="81" spans="2:25">
      <c r="B81" s="150" t="s">
        <v>327</v>
      </c>
      <c r="N81" s="308" t="s">
        <v>126</v>
      </c>
      <c r="O81" s="310"/>
      <c r="P81" s="154"/>
      <c r="Q81" s="154"/>
      <c r="R81" s="154"/>
      <c r="V81" s="154"/>
      <c r="Y81" s="150"/>
    </row>
    <row r="82" spans="2:25" s="153" customFormat="1" ht="4.5" customHeight="1">
      <c r="P82" s="154"/>
      <c r="Q82" s="154"/>
      <c r="R82" s="154"/>
      <c r="S82" s="154"/>
      <c r="W82" s="154"/>
    </row>
    <row r="83" spans="2:25" s="153" customFormat="1" ht="4.5" customHeight="1">
      <c r="B83" s="204"/>
      <c r="C83" s="204"/>
      <c r="D83" s="204"/>
      <c r="E83" s="204"/>
      <c r="F83" s="204"/>
      <c r="G83" s="204"/>
      <c r="H83" s="204"/>
      <c r="I83" s="204"/>
      <c r="J83" s="204"/>
      <c r="K83" s="204"/>
      <c r="L83" s="204"/>
      <c r="M83" s="204"/>
      <c r="N83" s="204"/>
      <c r="O83" s="204"/>
      <c r="P83" s="205"/>
      <c r="Q83" s="205"/>
      <c r="R83" s="205"/>
      <c r="S83" s="205"/>
      <c r="T83" s="204"/>
      <c r="U83" s="204"/>
      <c r="V83" s="204"/>
      <c r="W83" s="205"/>
      <c r="X83" s="204"/>
    </row>
    <row r="84" spans="2:25">
      <c r="B84" s="150" t="s">
        <v>328</v>
      </c>
      <c r="N84" s="308" t="s">
        <v>126</v>
      </c>
      <c r="O84" s="310"/>
      <c r="P84" s="154"/>
      <c r="Q84" s="154"/>
      <c r="R84" s="154"/>
      <c r="V84" s="154"/>
      <c r="Y84" s="150"/>
    </row>
    <row r="85" spans="2:25" s="153" customFormat="1" ht="4.5" customHeight="1">
      <c r="P85" s="154"/>
      <c r="Q85" s="154"/>
      <c r="R85" s="154"/>
      <c r="S85" s="154"/>
      <c r="W85" s="154"/>
    </row>
    <row r="86" spans="2:25" s="153" customFormat="1" ht="4.5" customHeight="1">
      <c r="B86" s="204"/>
      <c r="C86" s="204"/>
      <c r="D86" s="204"/>
      <c r="E86" s="204"/>
      <c r="F86" s="204"/>
      <c r="G86" s="204"/>
      <c r="H86" s="204"/>
      <c r="I86" s="204"/>
      <c r="J86" s="204"/>
      <c r="K86" s="204"/>
      <c r="L86" s="204"/>
      <c r="M86" s="204"/>
      <c r="N86" s="204"/>
      <c r="O86" s="204"/>
      <c r="P86" s="205"/>
      <c r="Q86" s="205"/>
      <c r="R86" s="205"/>
      <c r="S86" s="205"/>
      <c r="T86" s="204"/>
      <c r="U86" s="204"/>
      <c r="V86" s="204"/>
      <c r="W86" s="205"/>
      <c r="X86" s="204"/>
    </row>
    <row r="87" spans="2:25">
      <c r="B87" s="150" t="s">
        <v>329</v>
      </c>
      <c r="N87" s="308" t="s">
        <v>126</v>
      </c>
      <c r="O87" s="310"/>
      <c r="P87" s="154"/>
      <c r="Q87" s="154"/>
      <c r="R87" s="154"/>
      <c r="V87" s="154"/>
      <c r="Y87" s="150"/>
    </row>
    <row r="88" spans="2:25" s="153" customFormat="1" ht="4.5" customHeight="1">
      <c r="P88" s="154"/>
      <c r="Q88" s="154"/>
      <c r="R88" s="154"/>
      <c r="S88" s="154"/>
      <c r="W88" s="154"/>
    </row>
    <row r="89" spans="2:25" s="153" customFormat="1" ht="4.5" customHeight="1">
      <c r="B89" s="204"/>
      <c r="C89" s="204"/>
      <c r="D89" s="204"/>
      <c r="E89" s="204"/>
      <c r="F89" s="204"/>
      <c r="G89" s="204"/>
      <c r="H89" s="204"/>
      <c r="I89" s="204"/>
      <c r="J89" s="204"/>
      <c r="K89" s="204"/>
      <c r="L89" s="204"/>
      <c r="M89" s="204"/>
      <c r="N89" s="204"/>
      <c r="O89" s="204"/>
      <c r="P89" s="205"/>
      <c r="Q89" s="205"/>
      <c r="R89" s="205"/>
      <c r="S89" s="205"/>
      <c r="T89" s="204"/>
      <c r="U89" s="204"/>
      <c r="V89" s="204"/>
      <c r="W89" s="205"/>
      <c r="X89" s="204"/>
    </row>
    <row r="90" spans="2:25">
      <c r="B90" s="150" t="s">
        <v>330</v>
      </c>
      <c r="N90" s="308" t="s">
        <v>126</v>
      </c>
      <c r="O90" s="310"/>
      <c r="P90" s="154"/>
      <c r="Q90" s="154"/>
      <c r="R90" s="154"/>
      <c r="V90" s="154"/>
      <c r="Y90" s="150"/>
    </row>
    <row r="91" spans="2:25" s="153" customFormat="1" ht="4.5" customHeight="1">
      <c r="P91" s="154"/>
      <c r="Q91" s="154"/>
      <c r="R91" s="154"/>
      <c r="S91" s="154"/>
      <c r="W91" s="154"/>
    </row>
    <row r="92" spans="2:25" s="153" customFormat="1" ht="4.5" customHeight="1">
      <c r="B92" s="204"/>
      <c r="C92" s="204"/>
      <c r="D92" s="204"/>
      <c r="E92" s="204"/>
      <c r="F92" s="204"/>
      <c r="G92" s="204"/>
      <c r="H92" s="204"/>
      <c r="I92" s="204"/>
      <c r="J92" s="204"/>
      <c r="K92" s="204"/>
      <c r="L92" s="204"/>
      <c r="M92" s="204"/>
      <c r="N92" s="204"/>
      <c r="O92" s="204"/>
      <c r="P92" s="205"/>
      <c r="Q92" s="205"/>
      <c r="R92" s="205"/>
      <c r="S92" s="205"/>
      <c r="T92" s="204"/>
      <c r="U92" s="204"/>
      <c r="V92" s="204"/>
      <c r="W92" s="205"/>
      <c r="X92" s="204"/>
    </row>
    <row r="93" spans="2:25">
      <c r="B93" s="150" t="s">
        <v>434</v>
      </c>
      <c r="J93" s="151"/>
      <c r="K93" s="151"/>
      <c r="L93" s="151"/>
      <c r="M93" s="156" t="s">
        <v>342</v>
      </c>
      <c r="N93" s="308" t="s">
        <v>436</v>
      </c>
      <c r="O93" s="310"/>
      <c r="P93" s="154"/>
      <c r="Q93" s="154"/>
      <c r="R93" s="154"/>
      <c r="T93" s="156" t="s">
        <v>343</v>
      </c>
      <c r="U93" s="308" t="s">
        <v>126</v>
      </c>
      <c r="V93" s="310"/>
      <c r="Y93" s="150"/>
    </row>
    <row r="94" spans="2:25" s="153" customFormat="1" ht="4.5" customHeight="1">
      <c r="P94" s="154"/>
      <c r="Q94" s="154"/>
      <c r="R94" s="154"/>
      <c r="S94" s="154"/>
      <c r="W94" s="154"/>
    </row>
    <row r="95" spans="2:25" s="153" customFormat="1" ht="4.5" customHeight="1">
      <c r="B95" s="204"/>
      <c r="C95" s="204"/>
      <c r="D95" s="204"/>
      <c r="E95" s="204"/>
      <c r="F95" s="204"/>
      <c r="G95" s="204"/>
      <c r="H95" s="204"/>
      <c r="I95" s="204"/>
      <c r="J95" s="204"/>
      <c r="K95" s="204"/>
      <c r="L95" s="204"/>
      <c r="M95" s="204"/>
      <c r="N95" s="204"/>
      <c r="O95" s="204"/>
      <c r="P95" s="205"/>
      <c r="Q95" s="205"/>
      <c r="R95" s="205"/>
      <c r="S95" s="205"/>
      <c r="T95" s="204"/>
      <c r="U95" s="204"/>
      <c r="V95" s="204"/>
      <c r="W95" s="205"/>
      <c r="X95" s="204"/>
    </row>
    <row r="96" spans="2:25">
      <c r="B96" s="150" t="s">
        <v>435</v>
      </c>
      <c r="N96" s="308" t="s">
        <v>126</v>
      </c>
      <c r="O96" s="310"/>
      <c r="P96" s="154"/>
      <c r="Q96" s="154"/>
      <c r="R96" s="154"/>
      <c r="V96" s="154"/>
      <c r="Y96" s="150"/>
    </row>
    <row r="97" spans="1:25" s="153" customFormat="1" ht="4.5" customHeight="1">
      <c r="P97" s="154"/>
      <c r="Q97" s="154"/>
      <c r="R97" s="154"/>
      <c r="S97" s="154"/>
      <c r="W97" s="154"/>
    </row>
    <row r="98" spans="1:25" s="153" customFormat="1" ht="4.5" customHeight="1">
      <c r="B98" s="204"/>
      <c r="C98" s="204"/>
      <c r="D98" s="204"/>
      <c r="E98" s="204"/>
      <c r="F98" s="204"/>
      <c r="G98" s="204"/>
      <c r="H98" s="204"/>
      <c r="I98" s="204"/>
      <c r="J98" s="204"/>
      <c r="K98" s="204"/>
      <c r="L98" s="204"/>
      <c r="M98" s="204"/>
      <c r="N98" s="204"/>
      <c r="O98" s="204"/>
      <c r="P98" s="205"/>
      <c r="Q98" s="205"/>
      <c r="R98" s="205"/>
      <c r="S98" s="205"/>
      <c r="T98" s="204"/>
      <c r="U98" s="204"/>
      <c r="V98" s="204"/>
      <c r="W98" s="205"/>
      <c r="X98" s="204"/>
    </row>
    <row r="99" spans="1:25">
      <c r="P99" s="154"/>
      <c r="S99" s="150"/>
      <c r="Y99" s="150"/>
    </row>
    <row r="100" spans="1:25">
      <c r="O100" s="154"/>
      <c r="S100" s="150"/>
      <c r="U100" s="154"/>
      <c r="Y100" s="150"/>
    </row>
    <row r="101" spans="1:25">
      <c r="P101" s="154"/>
      <c r="S101" s="150"/>
      <c r="Y101" s="150"/>
    </row>
    <row r="102" spans="1:25" ht="15.9">
      <c r="A102" s="314" t="s">
        <v>331</v>
      </c>
      <c r="B102" s="314"/>
      <c r="C102" s="314"/>
      <c r="D102" s="314"/>
      <c r="E102" s="314"/>
      <c r="F102" s="314"/>
      <c r="G102" s="314"/>
      <c r="H102" s="314"/>
      <c r="I102" s="314"/>
      <c r="J102" s="191"/>
      <c r="P102" s="154"/>
      <c r="S102" s="150"/>
      <c r="Y102" s="150"/>
    </row>
    <row r="103" spans="1:25">
      <c r="R103" s="154"/>
      <c r="S103" s="150"/>
      <c r="X103" s="154"/>
      <c r="Y103" s="150"/>
    </row>
    <row r="104" spans="1:25">
      <c r="B104" s="150" t="s">
        <v>432</v>
      </c>
      <c r="P104" s="154"/>
      <c r="S104" s="150"/>
      <c r="Y104" s="150"/>
    </row>
    <row r="105" spans="1:25">
      <c r="B105" s="150" t="s">
        <v>433</v>
      </c>
      <c r="P105" s="154"/>
      <c r="S105" s="150"/>
      <c r="Y105" s="150"/>
    </row>
    <row r="106" spans="1:25">
      <c r="R106" s="154"/>
      <c r="S106" s="150"/>
      <c r="X106" s="154"/>
      <c r="Y106" s="150"/>
    </row>
    <row r="107" spans="1:25">
      <c r="B107" s="340" t="s">
        <v>415</v>
      </c>
      <c r="C107" s="340"/>
      <c r="D107" s="340" t="s">
        <v>414</v>
      </c>
      <c r="E107" s="340"/>
      <c r="F107" s="340"/>
      <c r="G107" s="340"/>
      <c r="H107" s="340" t="s">
        <v>69</v>
      </c>
      <c r="I107" s="340"/>
      <c r="J107" s="340"/>
      <c r="K107" s="340"/>
      <c r="O107" s="340" t="s">
        <v>234</v>
      </c>
      <c r="P107" s="340"/>
      <c r="Q107" s="340" t="s">
        <v>38</v>
      </c>
      <c r="R107" s="340"/>
      <c r="S107" s="340"/>
      <c r="T107" s="340"/>
      <c r="U107" s="340" t="s">
        <v>69</v>
      </c>
      <c r="V107" s="340"/>
      <c r="W107" s="340"/>
      <c r="X107" s="340"/>
      <c r="Y107" s="150"/>
    </row>
    <row r="108" spans="1:25" s="153" customFormat="1" ht="4.5" customHeight="1">
      <c r="Q108" s="154"/>
      <c r="R108" s="154"/>
      <c r="S108" s="154"/>
      <c r="T108" s="154"/>
      <c r="X108" s="154"/>
    </row>
    <row r="109" spans="1:25" ht="20.149999999999999" customHeight="1">
      <c r="B109" s="338" t="s">
        <v>413</v>
      </c>
      <c r="C109" s="338"/>
      <c r="D109" s="339" t="s">
        <v>171</v>
      </c>
      <c r="E109" s="339"/>
      <c r="F109" s="339"/>
      <c r="G109" s="339"/>
      <c r="H109" s="345">
        <v>81</v>
      </c>
      <c r="I109" s="345"/>
      <c r="J109" s="345"/>
      <c r="K109" s="345"/>
      <c r="L109" s="190"/>
      <c r="M109" s="190"/>
      <c r="O109" s="338"/>
      <c r="P109" s="338"/>
      <c r="Q109" s="339" t="s">
        <v>418</v>
      </c>
      <c r="R109" s="339"/>
      <c r="S109" s="339"/>
      <c r="T109" s="339"/>
      <c r="U109" s="341"/>
      <c r="V109" s="341"/>
      <c r="W109" s="341"/>
      <c r="X109" s="341"/>
      <c r="Y109" s="150"/>
    </row>
    <row r="110" spans="1:25" s="153" customFormat="1" ht="4.5" customHeight="1">
      <c r="Q110" s="154"/>
      <c r="R110" s="154"/>
      <c r="S110" s="154"/>
      <c r="T110" s="154"/>
      <c r="X110" s="154"/>
    </row>
    <row r="111" spans="1:25" ht="20.149999999999999" customHeight="1">
      <c r="B111" s="338" t="s">
        <v>235</v>
      </c>
      <c r="C111" s="338"/>
      <c r="D111" s="339" t="s">
        <v>172</v>
      </c>
      <c r="E111" s="339"/>
      <c r="F111" s="339"/>
      <c r="G111" s="339"/>
      <c r="H111" s="342">
        <v>123</v>
      </c>
      <c r="I111" s="343"/>
      <c r="J111" s="343"/>
      <c r="K111" s="344"/>
      <c r="O111" s="338"/>
      <c r="P111" s="338"/>
      <c r="Q111" s="339" t="s">
        <v>187</v>
      </c>
      <c r="R111" s="339"/>
      <c r="S111" s="339"/>
      <c r="T111" s="339"/>
      <c r="U111" s="341"/>
      <c r="V111" s="341"/>
      <c r="W111" s="341"/>
      <c r="X111" s="341"/>
      <c r="Y111" s="150"/>
    </row>
    <row r="112" spans="1:25" s="153" customFormat="1" ht="4.5" customHeight="1">
      <c r="Q112" s="154"/>
      <c r="R112" s="154"/>
      <c r="S112" s="154"/>
      <c r="T112" s="154"/>
      <c r="X112" s="154"/>
    </row>
    <row r="113" spans="2:28" ht="20.149999999999999" customHeight="1">
      <c r="B113" s="338"/>
      <c r="C113" s="338"/>
      <c r="D113" s="339" t="s">
        <v>173</v>
      </c>
      <c r="E113" s="339"/>
      <c r="F113" s="339"/>
      <c r="G113" s="339"/>
      <c r="H113" s="341"/>
      <c r="I113" s="341"/>
      <c r="J113" s="341"/>
      <c r="K113" s="341"/>
      <c r="O113" s="338"/>
      <c r="P113" s="338"/>
      <c r="Q113" s="339" t="s">
        <v>188</v>
      </c>
      <c r="R113" s="339"/>
      <c r="S113" s="339"/>
      <c r="T113" s="339"/>
      <c r="U113" s="341"/>
      <c r="V113" s="341"/>
      <c r="W113" s="341"/>
      <c r="X113" s="341"/>
      <c r="Y113" s="150"/>
    </row>
    <row r="114" spans="2:28" s="153" customFormat="1" ht="4.5" customHeight="1">
      <c r="Q114" s="154"/>
      <c r="R114" s="154"/>
      <c r="S114" s="154"/>
      <c r="T114" s="154"/>
      <c r="X114" s="154"/>
    </row>
    <row r="115" spans="2:28" ht="20.149999999999999" customHeight="1">
      <c r="B115" s="338"/>
      <c r="C115" s="338"/>
      <c r="D115" s="339" t="s">
        <v>174</v>
      </c>
      <c r="E115" s="339"/>
      <c r="F115" s="339"/>
      <c r="G115" s="339"/>
      <c r="H115" s="341"/>
      <c r="I115" s="341"/>
      <c r="J115" s="341"/>
      <c r="K115" s="341"/>
      <c r="O115" s="338"/>
      <c r="P115" s="338"/>
      <c r="Q115" s="339" t="s">
        <v>189</v>
      </c>
      <c r="R115" s="339"/>
      <c r="S115" s="339"/>
      <c r="T115" s="339"/>
      <c r="U115" s="341"/>
      <c r="V115" s="341"/>
      <c r="W115" s="341"/>
      <c r="X115" s="341"/>
      <c r="Y115" s="150"/>
    </row>
    <row r="116" spans="2:28" s="153" customFormat="1" ht="4.5" customHeight="1">
      <c r="Q116" s="154"/>
      <c r="R116" s="154"/>
      <c r="S116" s="154"/>
      <c r="T116" s="154"/>
      <c r="X116" s="154"/>
    </row>
    <row r="117" spans="2:28" ht="20.149999999999999" customHeight="1">
      <c r="B117" s="338"/>
      <c r="C117" s="338"/>
      <c r="D117" s="339" t="s">
        <v>175</v>
      </c>
      <c r="E117" s="339"/>
      <c r="F117" s="339"/>
      <c r="G117" s="339"/>
      <c r="H117" s="341"/>
      <c r="I117" s="341"/>
      <c r="J117" s="341"/>
      <c r="K117" s="341"/>
      <c r="O117" s="338"/>
      <c r="P117" s="338"/>
      <c r="Q117" s="339" t="s">
        <v>190</v>
      </c>
      <c r="R117" s="339"/>
      <c r="S117" s="339"/>
      <c r="T117" s="339"/>
      <c r="U117" s="341"/>
      <c r="V117" s="341"/>
      <c r="W117" s="341"/>
      <c r="X117" s="341"/>
      <c r="Y117" s="150"/>
    </row>
    <row r="118" spans="2:28" s="153" customFormat="1" ht="4.5" customHeight="1">
      <c r="Q118" s="154"/>
      <c r="R118" s="154"/>
      <c r="S118" s="154"/>
      <c r="T118" s="154"/>
      <c r="X118" s="154"/>
    </row>
    <row r="119" spans="2:28" ht="20.149999999999999" customHeight="1">
      <c r="B119" s="338"/>
      <c r="C119" s="338"/>
      <c r="D119" s="339" t="s">
        <v>176</v>
      </c>
      <c r="E119" s="339"/>
      <c r="F119" s="339"/>
      <c r="G119" s="339"/>
      <c r="H119" s="341"/>
      <c r="I119" s="341"/>
      <c r="J119" s="341"/>
      <c r="K119" s="341"/>
      <c r="O119" s="338"/>
      <c r="P119" s="338"/>
      <c r="Q119" s="339" t="s">
        <v>191</v>
      </c>
      <c r="R119" s="339"/>
      <c r="S119" s="339"/>
      <c r="T119" s="339"/>
      <c r="U119" s="341"/>
      <c r="V119" s="341"/>
      <c r="W119" s="341"/>
      <c r="X119" s="341"/>
      <c r="Y119" s="150"/>
    </row>
    <row r="120" spans="2:28" s="153" customFormat="1" ht="4.5" customHeight="1">
      <c r="Q120" s="154"/>
      <c r="R120" s="154"/>
      <c r="S120" s="154"/>
      <c r="T120" s="154"/>
      <c r="X120" s="154"/>
    </row>
    <row r="121" spans="2:28" ht="20.149999999999999" customHeight="1">
      <c r="B121" s="338"/>
      <c r="C121" s="338"/>
      <c r="D121" s="339" t="s">
        <v>177</v>
      </c>
      <c r="E121" s="339"/>
      <c r="F121" s="339"/>
      <c r="G121" s="339"/>
      <c r="H121" s="341"/>
      <c r="I121" s="341"/>
      <c r="J121" s="341"/>
      <c r="K121" s="341"/>
      <c r="O121" s="338"/>
      <c r="P121" s="338"/>
      <c r="Q121" s="339" t="s">
        <v>192</v>
      </c>
      <c r="R121" s="339"/>
      <c r="S121" s="339"/>
      <c r="T121" s="339"/>
      <c r="U121" s="341"/>
      <c r="V121" s="341"/>
      <c r="W121" s="341"/>
      <c r="X121" s="341"/>
      <c r="Y121" s="150"/>
    </row>
    <row r="122" spans="2:28" s="153" customFormat="1" ht="4.5" customHeight="1">
      <c r="Q122" s="154"/>
      <c r="R122" s="154"/>
      <c r="S122" s="154"/>
      <c r="T122" s="154"/>
      <c r="X122" s="154"/>
    </row>
    <row r="123" spans="2:28" ht="20.149999999999999" customHeight="1">
      <c r="B123" s="338"/>
      <c r="C123" s="338"/>
      <c r="D123" s="339" t="s">
        <v>178</v>
      </c>
      <c r="E123" s="339"/>
      <c r="F123" s="339"/>
      <c r="G123" s="339"/>
      <c r="H123" s="342"/>
      <c r="I123" s="343"/>
      <c r="J123" s="343"/>
      <c r="K123" s="344"/>
      <c r="O123" s="338" t="s">
        <v>235</v>
      </c>
      <c r="P123" s="338"/>
      <c r="Q123" s="339" t="s">
        <v>193</v>
      </c>
      <c r="R123" s="339"/>
      <c r="S123" s="339"/>
      <c r="T123" s="339"/>
      <c r="U123" s="342">
        <v>102</v>
      </c>
      <c r="V123" s="343"/>
      <c r="W123" s="343"/>
      <c r="X123" s="344"/>
      <c r="Y123" s="150"/>
    </row>
    <row r="124" spans="2:28" s="153" customFormat="1" ht="4.5" customHeight="1">
      <c r="Q124" s="154"/>
      <c r="R124" s="154"/>
      <c r="S124" s="154"/>
      <c r="T124" s="154"/>
      <c r="X124" s="154"/>
    </row>
    <row r="125" spans="2:28" ht="20.149999999999999" customHeight="1">
      <c r="B125" s="338"/>
      <c r="C125" s="338"/>
      <c r="D125" s="339" t="s">
        <v>179</v>
      </c>
      <c r="E125" s="339"/>
      <c r="F125" s="339"/>
      <c r="G125" s="339"/>
      <c r="H125" s="342"/>
      <c r="I125" s="343"/>
      <c r="J125" s="343"/>
      <c r="K125" s="344"/>
      <c r="O125" s="338"/>
      <c r="P125" s="338"/>
      <c r="Q125" s="339" t="s">
        <v>194</v>
      </c>
      <c r="R125" s="339"/>
      <c r="S125" s="339"/>
      <c r="T125" s="339"/>
      <c r="U125" s="341"/>
      <c r="V125" s="341"/>
      <c r="W125" s="341"/>
      <c r="X125" s="341"/>
      <c r="Y125" s="150"/>
    </row>
    <row r="126" spans="2:28" s="153" customFormat="1" ht="4.5" customHeight="1">
      <c r="Q126" s="154"/>
      <c r="R126" s="154"/>
      <c r="S126" s="154"/>
      <c r="T126" s="154"/>
      <c r="X126" s="154"/>
    </row>
    <row r="127" spans="2:28" ht="20.149999999999999" customHeight="1">
      <c r="B127" s="338"/>
      <c r="C127" s="338"/>
      <c r="D127" s="339" t="s">
        <v>416</v>
      </c>
      <c r="E127" s="339"/>
      <c r="F127" s="339"/>
      <c r="G127" s="339"/>
      <c r="H127" s="341"/>
      <c r="I127" s="341"/>
      <c r="J127" s="341"/>
      <c r="K127" s="341"/>
      <c r="O127" s="338"/>
      <c r="P127" s="338"/>
      <c r="Q127" s="339" t="s">
        <v>195</v>
      </c>
      <c r="R127" s="339"/>
      <c r="S127" s="339"/>
      <c r="T127" s="339"/>
      <c r="U127" s="341"/>
      <c r="V127" s="341"/>
      <c r="W127" s="341"/>
      <c r="X127" s="341"/>
      <c r="Y127" s="150"/>
      <c r="AB127" s="154"/>
    </row>
    <row r="128" spans="2:28" s="153" customFormat="1" ht="4.5" customHeight="1">
      <c r="Q128" s="154"/>
      <c r="R128" s="154"/>
      <c r="S128" s="154"/>
      <c r="T128" s="154"/>
      <c r="X128" s="154"/>
    </row>
    <row r="129" spans="2:28" ht="20.149999999999999" customHeight="1">
      <c r="B129" s="338"/>
      <c r="C129" s="338"/>
      <c r="D129" s="339" t="s">
        <v>181</v>
      </c>
      <c r="E129" s="339"/>
      <c r="F129" s="339"/>
      <c r="G129" s="339"/>
      <c r="H129" s="341"/>
      <c r="I129" s="341"/>
      <c r="J129" s="341"/>
      <c r="K129" s="341"/>
      <c r="O129" s="338"/>
      <c r="P129" s="338"/>
      <c r="Q129" s="339" t="s">
        <v>196</v>
      </c>
      <c r="R129" s="339"/>
      <c r="S129" s="339"/>
      <c r="T129" s="339"/>
      <c r="U129" s="341"/>
      <c r="V129" s="341"/>
      <c r="W129" s="341"/>
      <c r="X129" s="341"/>
      <c r="Y129" s="150"/>
      <c r="AB129" s="154"/>
    </row>
    <row r="130" spans="2:28" s="153" customFormat="1" ht="4.5" customHeight="1">
      <c r="Q130" s="154"/>
      <c r="R130" s="154"/>
      <c r="S130" s="154"/>
      <c r="T130" s="154"/>
      <c r="X130" s="154"/>
    </row>
    <row r="131" spans="2:28" ht="20.149999999999999" customHeight="1">
      <c r="B131" s="338"/>
      <c r="C131" s="338"/>
      <c r="D131" s="339" t="s">
        <v>182</v>
      </c>
      <c r="E131" s="339"/>
      <c r="F131" s="339"/>
      <c r="G131" s="339"/>
      <c r="H131" s="341"/>
      <c r="I131" s="341"/>
      <c r="J131" s="341"/>
      <c r="K131" s="341"/>
      <c r="O131" s="338"/>
      <c r="P131" s="338"/>
      <c r="Q131" s="339" t="s">
        <v>197</v>
      </c>
      <c r="R131" s="339"/>
      <c r="S131" s="339"/>
      <c r="T131" s="339"/>
      <c r="U131" s="341"/>
      <c r="V131" s="341"/>
      <c r="W131" s="341"/>
      <c r="X131" s="341"/>
      <c r="Y131" s="150"/>
      <c r="AB131" s="154"/>
    </row>
    <row r="132" spans="2:28" s="153" customFormat="1" ht="4.5" customHeight="1">
      <c r="Q132" s="154"/>
      <c r="R132" s="154"/>
      <c r="S132" s="154"/>
      <c r="T132" s="154"/>
      <c r="X132" s="154"/>
    </row>
    <row r="133" spans="2:28" ht="20.149999999999999" customHeight="1">
      <c r="B133" s="338"/>
      <c r="C133" s="338"/>
      <c r="D133" s="339" t="s">
        <v>183</v>
      </c>
      <c r="E133" s="339"/>
      <c r="F133" s="339"/>
      <c r="G133" s="339"/>
      <c r="H133" s="342"/>
      <c r="I133" s="343"/>
      <c r="J133" s="343"/>
      <c r="K133" s="344"/>
      <c r="O133" s="338"/>
      <c r="P133" s="338"/>
      <c r="Q133" s="339" t="s">
        <v>198</v>
      </c>
      <c r="R133" s="339"/>
      <c r="S133" s="339"/>
      <c r="T133" s="339"/>
      <c r="U133" s="341"/>
      <c r="V133" s="341"/>
      <c r="W133" s="341"/>
      <c r="X133" s="341"/>
      <c r="Y133" s="150"/>
      <c r="AB133" s="154"/>
    </row>
    <row r="134" spans="2:28" s="153" customFormat="1" ht="4.5" customHeight="1">
      <c r="Q134" s="154"/>
      <c r="R134" s="154"/>
      <c r="S134" s="154"/>
      <c r="T134" s="154"/>
      <c r="X134" s="154"/>
    </row>
    <row r="135" spans="2:28" ht="20.149999999999999" customHeight="1">
      <c r="B135" s="338"/>
      <c r="C135" s="338"/>
      <c r="D135" s="339" t="s">
        <v>417</v>
      </c>
      <c r="E135" s="339"/>
      <c r="F135" s="339"/>
      <c r="G135" s="339"/>
      <c r="H135" s="341"/>
      <c r="I135" s="341"/>
      <c r="J135" s="341"/>
      <c r="K135" s="341"/>
      <c r="O135" s="338"/>
      <c r="P135" s="338"/>
      <c r="Q135" s="339" t="s">
        <v>199</v>
      </c>
      <c r="R135" s="339"/>
      <c r="S135" s="339"/>
      <c r="T135" s="339"/>
      <c r="U135" s="341"/>
      <c r="V135" s="341"/>
      <c r="W135" s="341"/>
      <c r="X135" s="341"/>
      <c r="Y135" s="150"/>
      <c r="AB135" s="154"/>
    </row>
    <row r="136" spans="2:28" s="153" customFormat="1" ht="4.5" customHeight="1">
      <c r="Q136" s="154"/>
      <c r="R136" s="154"/>
      <c r="S136" s="154"/>
      <c r="T136" s="154"/>
      <c r="X136" s="154"/>
    </row>
    <row r="137" spans="2:28" ht="20.149999999999999" customHeight="1">
      <c r="B137" s="338"/>
      <c r="C137" s="338"/>
      <c r="D137" s="339" t="s">
        <v>185</v>
      </c>
      <c r="E137" s="339"/>
      <c r="F137" s="339"/>
      <c r="G137" s="339"/>
      <c r="H137" s="341"/>
      <c r="I137" s="341"/>
      <c r="J137" s="341"/>
      <c r="K137" s="341"/>
      <c r="S137" s="150"/>
      <c r="V137" s="154"/>
      <c r="Y137" s="150"/>
      <c r="AB137" s="154"/>
    </row>
    <row r="138" spans="2:28">
      <c r="B138" s="153"/>
      <c r="C138" s="153"/>
      <c r="S138" s="150"/>
      <c r="V138" s="154"/>
      <c r="Y138" s="150"/>
      <c r="AB138" s="154"/>
    </row>
    <row r="139" spans="2:28">
      <c r="S139" s="150"/>
      <c r="V139" s="154"/>
      <c r="Y139" s="150"/>
      <c r="AB139" s="154"/>
    </row>
    <row r="140" spans="2:28">
      <c r="S140" s="150"/>
      <c r="U140" s="154"/>
      <c r="Y140" s="150"/>
      <c r="AA140" s="154"/>
    </row>
    <row r="141" spans="2:28">
      <c r="S141" s="150"/>
      <c r="U141" s="154"/>
      <c r="Y141" s="150"/>
      <c r="AA141" s="154"/>
    </row>
    <row r="142" spans="2:28">
      <c r="S142" s="150"/>
      <c r="U142" s="154"/>
      <c r="Y142" s="150"/>
      <c r="AA142" s="154"/>
    </row>
    <row r="143" spans="2:28">
      <c r="S143" s="150"/>
      <c r="U143" s="154"/>
      <c r="Y143" s="150"/>
      <c r="AA143" s="154"/>
    </row>
    <row r="144" spans="2:28">
      <c r="S144" s="150"/>
      <c r="U144" s="154"/>
      <c r="Y144" s="150"/>
      <c r="AA144" s="154"/>
    </row>
    <row r="145" spans="19:27">
      <c r="S145" s="150"/>
      <c r="U145" s="154"/>
      <c r="Y145" s="150"/>
      <c r="AA145" s="154"/>
    </row>
    <row r="146" spans="19:27">
      <c r="S146" s="150"/>
      <c r="U146" s="154"/>
      <c r="Y146" s="150"/>
      <c r="AA146" s="154"/>
    </row>
    <row r="147" spans="19:27">
      <c r="S147" s="150"/>
      <c r="U147" s="154"/>
      <c r="Y147" s="150"/>
      <c r="AA147" s="154"/>
    </row>
    <row r="148" spans="19:27">
      <c r="S148" s="150"/>
      <c r="U148" s="154"/>
      <c r="Y148" s="150"/>
      <c r="AA148" s="154"/>
    </row>
    <row r="149" spans="19:27">
      <c r="S149" s="150"/>
      <c r="U149" s="154"/>
      <c r="Y149" s="150"/>
      <c r="AA149" s="154"/>
    </row>
    <row r="150" spans="19:27">
      <c r="S150" s="150"/>
      <c r="U150" s="154"/>
      <c r="Y150" s="150"/>
      <c r="AA150" s="154"/>
    </row>
    <row r="151" spans="19:27">
      <c r="S151" s="150"/>
      <c r="U151" s="154"/>
      <c r="Y151" s="150"/>
      <c r="Z151" s="154"/>
    </row>
    <row r="152" spans="19:27">
      <c r="S152" s="150"/>
      <c r="T152" s="154"/>
    </row>
  </sheetData>
  <mergeCells count="149">
    <mergeCell ref="U131:X131"/>
    <mergeCell ref="U133:X133"/>
    <mergeCell ref="U135:X135"/>
    <mergeCell ref="O107:P107"/>
    <mergeCell ref="Q107:T107"/>
    <mergeCell ref="U107:X107"/>
    <mergeCell ref="O109:P109"/>
    <mergeCell ref="Q109:T109"/>
    <mergeCell ref="U109:X109"/>
    <mergeCell ref="U121:X121"/>
    <mergeCell ref="U123:X123"/>
    <mergeCell ref="U125:X125"/>
    <mergeCell ref="U127:X127"/>
    <mergeCell ref="U129:X129"/>
    <mergeCell ref="U111:X111"/>
    <mergeCell ref="U113:X113"/>
    <mergeCell ref="U115:X115"/>
    <mergeCell ref="U117:X117"/>
    <mergeCell ref="U119:X119"/>
    <mergeCell ref="O129:P129"/>
    <mergeCell ref="O111:P111"/>
    <mergeCell ref="O113:P113"/>
    <mergeCell ref="O115:P115"/>
    <mergeCell ref="Q119:T119"/>
    <mergeCell ref="Q135:T135"/>
    <mergeCell ref="D107:G107"/>
    <mergeCell ref="H107:K107"/>
    <mergeCell ref="H109:K109"/>
    <mergeCell ref="H111:K111"/>
    <mergeCell ref="H113:K113"/>
    <mergeCell ref="H115:K115"/>
    <mergeCell ref="H117:K117"/>
    <mergeCell ref="H119:K119"/>
    <mergeCell ref="H121:K121"/>
    <mergeCell ref="O119:P119"/>
    <mergeCell ref="H131:K131"/>
    <mergeCell ref="H133:K133"/>
    <mergeCell ref="H135:K135"/>
    <mergeCell ref="H137:K137"/>
    <mergeCell ref="O131:P131"/>
    <mergeCell ref="O133:P133"/>
    <mergeCell ref="O135:P135"/>
    <mergeCell ref="H123:K123"/>
    <mergeCell ref="H125:K125"/>
    <mergeCell ref="H127:K127"/>
    <mergeCell ref="H129:K129"/>
    <mergeCell ref="O121:P121"/>
    <mergeCell ref="O123:P123"/>
    <mergeCell ref="O125:P125"/>
    <mergeCell ref="B137:C137"/>
    <mergeCell ref="D109:G109"/>
    <mergeCell ref="D111:G111"/>
    <mergeCell ref="D113:G113"/>
    <mergeCell ref="D115:G115"/>
    <mergeCell ref="D117:G117"/>
    <mergeCell ref="D119:G119"/>
    <mergeCell ref="D121:G121"/>
    <mergeCell ref="D123:G123"/>
    <mergeCell ref="D125:G125"/>
    <mergeCell ref="D127:G127"/>
    <mergeCell ref="D129:G129"/>
    <mergeCell ref="D131:G131"/>
    <mergeCell ref="D133:G133"/>
    <mergeCell ref="D135:G135"/>
    <mergeCell ref="D137:G137"/>
    <mergeCell ref="B119:C119"/>
    <mergeCell ref="B121:C121"/>
    <mergeCell ref="B123:C123"/>
    <mergeCell ref="B125:C125"/>
    <mergeCell ref="B127:C127"/>
    <mergeCell ref="B129:C129"/>
    <mergeCell ref="B131:C131"/>
    <mergeCell ref="B133:C133"/>
    <mergeCell ref="B135:C135"/>
    <mergeCell ref="Q125:T125"/>
    <mergeCell ref="Q127:T127"/>
    <mergeCell ref="Q129:T129"/>
    <mergeCell ref="Q131:T131"/>
    <mergeCell ref="Q133:T133"/>
    <mergeCell ref="Q115:T115"/>
    <mergeCell ref="Q117:T117"/>
    <mergeCell ref="A36:E36"/>
    <mergeCell ref="B111:C111"/>
    <mergeCell ref="B113:C113"/>
    <mergeCell ref="B115:C115"/>
    <mergeCell ref="B117:C117"/>
    <mergeCell ref="Q123:T123"/>
    <mergeCell ref="Q111:T111"/>
    <mergeCell ref="Q113:T113"/>
    <mergeCell ref="B107:C107"/>
    <mergeCell ref="B109:C109"/>
    <mergeCell ref="A102:I102"/>
    <mergeCell ref="N57:O57"/>
    <mergeCell ref="N60:O60"/>
    <mergeCell ref="O117:P117"/>
    <mergeCell ref="Q121:T121"/>
    <mergeCell ref="O127:P127"/>
    <mergeCell ref="U57:V57"/>
    <mergeCell ref="G31:J31"/>
    <mergeCell ref="U78:V78"/>
    <mergeCell ref="U93:V93"/>
    <mergeCell ref="N84:O84"/>
    <mergeCell ref="N87:O87"/>
    <mergeCell ref="N90:O90"/>
    <mergeCell ref="N93:O93"/>
    <mergeCell ref="N96:O96"/>
    <mergeCell ref="N69:O69"/>
    <mergeCell ref="N78:O78"/>
    <mergeCell ref="N81:O81"/>
    <mergeCell ref="N72:O72"/>
    <mergeCell ref="N75:O75"/>
    <mergeCell ref="G33:T33"/>
    <mergeCell ref="U60:V60"/>
    <mergeCell ref="N63:O63"/>
    <mergeCell ref="K60:M60"/>
    <mergeCell ref="K57:M57"/>
    <mergeCell ref="G17:P17"/>
    <mergeCell ref="G19:L19"/>
    <mergeCell ref="A1:Y1"/>
    <mergeCell ref="G6:H6"/>
    <mergeCell ref="A4:I4"/>
    <mergeCell ref="G11:H11"/>
    <mergeCell ref="G13:H13"/>
    <mergeCell ref="J11:L11"/>
    <mergeCell ref="I13:T14"/>
    <mergeCell ref="A9:E9"/>
    <mergeCell ref="G15:W15"/>
    <mergeCell ref="H21:J21"/>
    <mergeCell ref="U51:V51"/>
    <mergeCell ref="U54:V54"/>
    <mergeCell ref="L21:N21"/>
    <mergeCell ref="G23:H23"/>
    <mergeCell ref="J23:L23"/>
    <mergeCell ref="L40:N40"/>
    <mergeCell ref="R25:T25"/>
    <mergeCell ref="G25:L25"/>
    <mergeCell ref="G42:J42"/>
    <mergeCell ref="A44:I44"/>
    <mergeCell ref="G27:T27"/>
    <mergeCell ref="G38:N38"/>
    <mergeCell ref="P40:X42"/>
    <mergeCell ref="N48:O48"/>
    <mergeCell ref="N51:O51"/>
    <mergeCell ref="N54:O54"/>
    <mergeCell ref="U48:V48"/>
    <mergeCell ref="H40:J40"/>
    <mergeCell ref="H48:M48"/>
    <mergeCell ref="H54:M54"/>
    <mergeCell ref="H51:M51"/>
  </mergeCells>
  <phoneticPr fontId="1"/>
  <dataValidations count="9">
    <dataValidation type="list" allowBlank="1" showInputMessage="1" showErrorMessage="1" sqref="U93:V93 U78:V78 N93:O93 N63:O63 N69:O69 N78:O78 N81:O81 N84:O84 N87:O87 N90:O90 N96:O96" xr:uid="{00000000-0002-0000-0100-000000000000}">
      <formula1>"有,無"</formula1>
    </dataValidation>
    <dataValidation imeMode="off" allowBlank="1" showInputMessage="1" showErrorMessage="1" sqref="G34:Q34 N72:O72 U57:V57 N75:O75 N48:O48 U51:V51 U54:V54 N57:O57 U60:V60 N60:O60 U48:V48 N54:O54 N51:O51 G33 G7:Q8" xr:uid="{00000000-0002-0000-0100-000001000000}"/>
    <dataValidation type="list" allowBlank="1" showInputMessage="1" showErrorMessage="1" sqref="G13" xr:uid="{00000000-0002-0000-0100-000002000000}">
      <formula1>"01,02,03,04,05"</formula1>
    </dataValidation>
    <dataValidation type="textLength" imeMode="off" operator="equal" allowBlank="1" showInputMessage="1" showErrorMessage="1" sqref="G11:H11" xr:uid="{00000000-0002-0000-0100-000003000000}">
      <formula1>2</formula1>
    </dataValidation>
    <dataValidation type="textLength" imeMode="disabled" operator="equal" allowBlank="1" showInputMessage="1" showErrorMessage="1" sqref="J11:L11" xr:uid="{00000000-0002-0000-0100-000004000000}">
      <formula1>6</formula1>
    </dataValidation>
    <dataValidation type="textLength" imeMode="disabled" operator="equal" allowBlank="1" showInputMessage="1" showErrorMessage="1" sqref="G23:H23" xr:uid="{00000000-0002-0000-0100-000005000000}">
      <formula1>3</formula1>
    </dataValidation>
    <dataValidation type="textLength" imeMode="off" operator="equal" allowBlank="1" showInputMessage="1" showErrorMessage="1" sqref="J23:L23" xr:uid="{00000000-0002-0000-0100-000006000000}">
      <formula1>4</formula1>
    </dataValidation>
    <dataValidation imeMode="disabled" allowBlank="1" showInputMessage="1" showErrorMessage="1" sqref="G31:J31 I6 K6 M6" xr:uid="{00000000-0002-0000-0100-000007000000}"/>
    <dataValidation type="list" allowBlank="1" showInputMessage="1" showErrorMessage="1" sqref="B137:C137 O109:P109 B109:C109 B111:C111 O111:P111 O113:P113 B113:C113 B115:C115 O115:P115 O117:P117 B117:C117 B119:C119 O119:P119 O121:P121 B121:C121 B123:C123 O123:P123 O125:P125 B125:C125 B127:C127 O127:P127 O129:P129 B129:C129 B131:C131 O131:P131 O133:P133 B133:C133 B135:C135 O135:P135" xr:uid="{00000000-0002-0000-0100-000008000000}">
      <formula1>"○"</formula1>
    </dataValidation>
  </dataValidations>
  <hyperlinks>
    <hyperlink ref="G33" r:id="rId1" xr:uid="{F2328919-05B3-42B9-9CAB-263C41754B0B}"/>
  </hyperlinks>
  <printOptions horizontalCentered="1"/>
  <pageMargins left="0.39370078740157483" right="0.19685039370078741" top="0.59055118110236227" bottom="0.39370078740157483" header="0.31496062992125984" footer="0.31496062992125984"/>
  <pageSetup paperSize="9" scale="60" fitToHeight="0" orientation="portrait" r:id="rId2"/>
  <rowBreaks count="1" manualBreakCount="1">
    <brk id="100" max="44"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9000000}">
          <x14:formula1>
            <xm:f>DATA!$A$3:$A$23</xm:f>
          </x14:formula1>
          <xm:sqref>G25:L25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Q35"/>
  <sheetViews>
    <sheetView showGridLines="0" view="pageBreakPreview" zoomScale="50" zoomScaleNormal="50" zoomScaleSheetLayoutView="50" workbookViewId="0">
      <selection activeCell="BF7" sqref="BF7"/>
    </sheetView>
  </sheetViews>
  <sheetFormatPr defaultColWidth="9" defaultRowHeight="35.6"/>
  <cols>
    <col min="1" max="1" width="5" style="1" customWidth="1"/>
    <col min="2" max="2" width="35" style="1" customWidth="1"/>
    <col min="3" max="3" width="4.78515625" style="1" customWidth="1"/>
    <col min="4" max="6" width="6.78515625" style="1" customWidth="1"/>
    <col min="7" max="7" width="17.78515625" style="1" customWidth="1"/>
    <col min="8" max="8" width="5" style="45" customWidth="1"/>
    <col min="9" max="9" width="17.78515625" style="1" customWidth="1"/>
    <col min="10" max="10" width="5" style="45" customWidth="1"/>
    <col min="11" max="11" width="17.78515625" style="1" customWidth="1"/>
    <col min="12" max="12" width="5" style="45" customWidth="1"/>
    <col min="13" max="13" width="4.78515625" style="1" customWidth="1"/>
    <col min="14" max="16" width="6.78515625" style="1" customWidth="1"/>
    <col min="17" max="17" width="5" style="1" customWidth="1"/>
    <col min="18" max="16384" width="9" style="1"/>
  </cols>
  <sheetData>
    <row r="1" spans="1:17" s="29" customFormat="1" ht="26.15">
      <c r="A1" s="29" t="s">
        <v>99</v>
      </c>
      <c r="H1" s="45"/>
      <c r="J1" s="45"/>
      <c r="L1" s="45"/>
      <c r="Q1" s="252" t="str">
        <f>入力シート!Y2</f>
        <v>ver11.27</v>
      </c>
    </row>
    <row r="2" spans="1:17" ht="38.6">
      <c r="A2" s="479" t="s">
        <v>72</v>
      </c>
      <c r="B2" s="479"/>
      <c r="C2" s="479"/>
      <c r="D2" s="479"/>
      <c r="E2" s="479"/>
      <c r="F2" s="479"/>
      <c r="G2" s="479"/>
      <c r="H2" s="479"/>
      <c r="I2" s="479"/>
      <c r="J2" s="479"/>
      <c r="K2" s="479"/>
      <c r="L2" s="479"/>
      <c r="M2" s="479"/>
      <c r="N2" s="479"/>
      <c r="O2" s="479"/>
      <c r="P2" s="479"/>
      <c r="Q2" s="479"/>
    </row>
    <row r="3" spans="1:17" s="13" customFormat="1" ht="36" customHeight="1">
      <c r="H3" s="45"/>
      <c r="J3" s="45"/>
      <c r="L3" s="45"/>
    </row>
    <row r="4" spans="1:17" s="13" customFormat="1" ht="36" customHeight="1">
      <c r="C4" s="13" t="s">
        <v>220</v>
      </c>
      <c r="H4" s="45"/>
      <c r="J4" s="45"/>
      <c r="L4" s="45"/>
    </row>
    <row r="5" spans="1:17" s="32" customFormat="1" ht="47.25" customHeight="1">
      <c r="C5" s="501" t="s">
        <v>143</v>
      </c>
      <c r="D5" s="501"/>
      <c r="E5" s="501"/>
      <c r="F5" s="501"/>
      <c r="G5" s="496" t="str">
        <f>DATA!$E$15</f>
        <v>佐賀県佐賀市城内1-1-59</v>
      </c>
      <c r="H5" s="496" t="str">
        <f>DATA!$E$15</f>
        <v>佐賀県佐賀市城内1-1-59</v>
      </c>
      <c r="I5" s="496" t="str">
        <f>DATA!$E$15</f>
        <v>佐賀県佐賀市城内1-1-59</v>
      </c>
      <c r="J5" s="496" t="str">
        <f>DATA!$E$15</f>
        <v>佐賀県佐賀市城内1-1-59</v>
      </c>
      <c r="K5" s="496" t="str">
        <f>DATA!$E$15</f>
        <v>佐賀県佐賀市城内1-1-59</v>
      </c>
      <c r="L5" s="496" t="str">
        <f>DATA!$E$15</f>
        <v>佐賀県佐賀市城内1-1-59</v>
      </c>
      <c r="M5" s="496" t="str">
        <f>DATA!$E$15</f>
        <v>佐賀県佐賀市城内1-1-59</v>
      </c>
      <c r="N5" s="496" t="str">
        <f>DATA!$E$15</f>
        <v>佐賀県佐賀市城内1-1-59</v>
      </c>
      <c r="O5" s="496" t="str">
        <f>DATA!$E$15</f>
        <v>佐賀県佐賀市城内1-1-59</v>
      </c>
      <c r="P5" s="496" t="str">
        <f>DATA!$E$15</f>
        <v>佐賀県佐賀市城内1-1-59</v>
      </c>
    </row>
    <row r="6" spans="1:17" s="32" customFormat="1" ht="47.25" customHeight="1">
      <c r="C6" s="497" t="s">
        <v>144</v>
      </c>
      <c r="D6" s="497"/>
      <c r="E6" s="497"/>
      <c r="F6" s="497"/>
      <c r="G6" s="497" t="str">
        <f>DATA!$E$6</f>
        <v>佐賀県建設技術株式会社</v>
      </c>
      <c r="H6" s="497" t="str">
        <f>DATA!$E$6</f>
        <v>佐賀県建設技術株式会社</v>
      </c>
      <c r="I6" s="497" t="str">
        <f>DATA!$E$6</f>
        <v>佐賀県建設技術株式会社</v>
      </c>
      <c r="J6" s="497" t="str">
        <f>DATA!$E$6</f>
        <v>佐賀県建設技術株式会社</v>
      </c>
      <c r="K6" s="497" t="str">
        <f>DATA!$E$6</f>
        <v>佐賀県建設技術株式会社</v>
      </c>
      <c r="L6" s="497" t="str">
        <f>DATA!$E$6</f>
        <v>佐賀県建設技術株式会社</v>
      </c>
      <c r="M6" s="497" t="str">
        <f>DATA!$E$6</f>
        <v>佐賀県建設技術株式会社</v>
      </c>
      <c r="N6" s="497" t="str">
        <f>DATA!$E$6</f>
        <v>佐賀県建設技術株式会社</v>
      </c>
      <c r="O6" s="497" t="str">
        <f>DATA!$E$6</f>
        <v>佐賀県建設技術株式会社</v>
      </c>
      <c r="P6" s="497" t="str">
        <f>DATA!$E$6</f>
        <v>佐賀県建設技術株式会社</v>
      </c>
    </row>
    <row r="7" spans="1:17" s="32" customFormat="1" ht="47.25" customHeight="1">
      <c r="C7" s="497" t="s">
        <v>283</v>
      </c>
      <c r="D7" s="497"/>
      <c r="E7" s="497"/>
      <c r="F7" s="497"/>
      <c r="G7" s="497" t="str">
        <f>DATA!$E$8</f>
        <v>代表取締役社長　神埼　武雄</v>
      </c>
      <c r="H7" s="497" t="str">
        <f>DATA!$E$8</f>
        <v>代表取締役社長　神埼　武雄</v>
      </c>
      <c r="I7" s="497" t="str">
        <f>DATA!$E$8</f>
        <v>代表取締役社長　神埼　武雄</v>
      </c>
      <c r="J7" s="497" t="str">
        <f>DATA!$E$8</f>
        <v>代表取締役社長　神埼　武雄</v>
      </c>
      <c r="K7" s="497" t="str">
        <f>DATA!$E$8</f>
        <v>代表取締役社長　神埼　武雄</v>
      </c>
      <c r="L7" s="497" t="str">
        <f>DATA!$E$8</f>
        <v>代表取締役社長　神埼　武雄</v>
      </c>
      <c r="M7" s="497" t="str">
        <f>DATA!$E$8</f>
        <v>代表取締役社長　神埼　武雄</v>
      </c>
      <c r="N7" s="497" t="str">
        <f>DATA!$E$8</f>
        <v>代表取締役社長　神埼　武雄</v>
      </c>
      <c r="O7" s="497" t="str">
        <f>DATA!$E$8</f>
        <v>代表取締役社長　神埼　武雄</v>
      </c>
      <c r="P7" s="497" t="str">
        <f>DATA!$E$8</f>
        <v>代表取締役社長　神埼　武雄</v>
      </c>
    </row>
    <row r="8" spans="1:17" s="13" customFormat="1" ht="33" customHeight="1">
      <c r="H8" s="45"/>
      <c r="J8" s="45"/>
      <c r="L8" s="45"/>
    </row>
    <row r="9" spans="1:17" s="29" customFormat="1" ht="24" customHeight="1">
      <c r="B9" s="498" t="s">
        <v>84</v>
      </c>
      <c r="C9" s="505" t="s">
        <v>85</v>
      </c>
      <c r="D9" s="493"/>
      <c r="E9" s="493"/>
      <c r="F9" s="493"/>
      <c r="G9" s="502" t="s">
        <v>86</v>
      </c>
      <c r="H9" s="503"/>
      <c r="I9" s="503"/>
      <c r="J9" s="503"/>
      <c r="K9" s="503"/>
      <c r="L9" s="504"/>
      <c r="M9" s="508" t="s">
        <v>91</v>
      </c>
      <c r="N9" s="509"/>
      <c r="O9" s="509"/>
      <c r="P9" s="510"/>
    </row>
    <row r="10" spans="1:17" s="29" customFormat="1" ht="24" customHeight="1">
      <c r="B10" s="499"/>
      <c r="C10" s="506"/>
      <c r="D10" s="507"/>
      <c r="E10" s="507"/>
      <c r="F10" s="507"/>
      <c r="G10" s="514" t="s">
        <v>87</v>
      </c>
      <c r="H10" s="515"/>
      <c r="I10" s="514" t="s">
        <v>88</v>
      </c>
      <c r="J10" s="515"/>
      <c r="K10" s="514" t="s">
        <v>89</v>
      </c>
      <c r="L10" s="515"/>
      <c r="M10" s="511"/>
      <c r="N10" s="512"/>
      <c r="O10" s="512"/>
      <c r="P10" s="513"/>
    </row>
    <row r="11" spans="1:17" s="45" customFormat="1" ht="23.15">
      <c r="B11" s="500"/>
      <c r="C11" s="223"/>
      <c r="D11" s="224" t="s">
        <v>136</v>
      </c>
      <c r="E11" s="224" t="s">
        <v>137</v>
      </c>
      <c r="F11" s="224" t="s">
        <v>139</v>
      </c>
      <c r="G11" s="516"/>
      <c r="H11" s="517"/>
      <c r="I11" s="516"/>
      <c r="J11" s="517"/>
      <c r="K11" s="516"/>
      <c r="L11" s="517"/>
      <c r="M11" s="225"/>
      <c r="N11" s="224" t="s">
        <v>136</v>
      </c>
      <c r="O11" s="224" t="s">
        <v>137</v>
      </c>
      <c r="P11" s="226" t="s">
        <v>139</v>
      </c>
    </row>
    <row r="12" spans="1:17" ht="44.25" customHeight="1">
      <c r="A12" s="42">
        <v>1</v>
      </c>
      <c r="B12" s="172" t="s">
        <v>483</v>
      </c>
      <c r="C12" s="222" t="s">
        <v>92</v>
      </c>
      <c r="D12" s="173">
        <v>23</v>
      </c>
      <c r="E12" s="173">
        <v>12</v>
      </c>
      <c r="F12" s="174">
        <v>28</v>
      </c>
      <c r="G12" s="491" t="s">
        <v>90</v>
      </c>
      <c r="H12" s="492"/>
      <c r="I12" s="491"/>
      <c r="J12" s="492"/>
      <c r="K12" s="491" t="s">
        <v>280</v>
      </c>
      <c r="L12" s="492"/>
      <c r="M12" s="222" t="s">
        <v>140</v>
      </c>
      <c r="N12" s="173">
        <v>23</v>
      </c>
      <c r="O12" s="173">
        <v>12</v>
      </c>
      <c r="P12" s="174">
        <v>28</v>
      </c>
    </row>
    <row r="13" spans="1:17" ht="44.25" customHeight="1">
      <c r="A13" s="42">
        <v>2</v>
      </c>
      <c r="B13" s="172"/>
      <c r="C13" s="222"/>
      <c r="D13" s="173"/>
      <c r="E13" s="173"/>
      <c r="F13" s="174"/>
      <c r="G13" s="491"/>
      <c r="H13" s="492"/>
      <c r="I13" s="491"/>
      <c r="J13" s="492"/>
      <c r="K13" s="491"/>
      <c r="L13" s="492"/>
      <c r="M13" s="222"/>
      <c r="N13" s="173"/>
      <c r="O13" s="173"/>
      <c r="P13" s="174"/>
    </row>
    <row r="14" spans="1:17" ht="44.25" customHeight="1">
      <c r="A14" s="42">
        <v>3</v>
      </c>
      <c r="B14" s="172"/>
      <c r="C14" s="222"/>
      <c r="D14" s="173"/>
      <c r="E14" s="173"/>
      <c r="F14" s="174"/>
      <c r="G14" s="491"/>
      <c r="H14" s="492"/>
      <c r="I14" s="491"/>
      <c r="J14" s="492"/>
      <c r="K14" s="491"/>
      <c r="L14" s="492"/>
      <c r="M14" s="222"/>
      <c r="N14" s="173"/>
      <c r="O14" s="173"/>
      <c r="P14" s="174"/>
    </row>
    <row r="15" spans="1:17" ht="44.25" customHeight="1">
      <c r="A15" s="42">
        <v>4</v>
      </c>
      <c r="B15" s="172"/>
      <c r="C15" s="222"/>
      <c r="D15" s="173"/>
      <c r="E15" s="173"/>
      <c r="F15" s="174"/>
      <c r="G15" s="491"/>
      <c r="H15" s="492"/>
      <c r="I15" s="491"/>
      <c r="J15" s="492"/>
      <c r="K15" s="491"/>
      <c r="L15" s="492"/>
      <c r="M15" s="222"/>
      <c r="N15" s="173"/>
      <c r="O15" s="173"/>
      <c r="P15" s="174"/>
    </row>
    <row r="16" spans="1:17" ht="44.25" customHeight="1">
      <c r="A16" s="42">
        <v>5</v>
      </c>
      <c r="B16" s="172"/>
      <c r="C16" s="222"/>
      <c r="D16" s="173"/>
      <c r="E16" s="173"/>
      <c r="F16" s="174"/>
      <c r="G16" s="491"/>
      <c r="H16" s="492"/>
      <c r="I16" s="491"/>
      <c r="J16" s="492"/>
      <c r="K16" s="491"/>
      <c r="L16" s="492"/>
      <c r="M16" s="222"/>
      <c r="N16" s="173"/>
      <c r="O16" s="173"/>
      <c r="P16" s="174"/>
    </row>
    <row r="17" spans="1:16" ht="44.25" customHeight="1">
      <c r="A17" s="42">
        <v>6</v>
      </c>
      <c r="B17" s="172"/>
      <c r="C17" s="222"/>
      <c r="D17" s="173"/>
      <c r="E17" s="173"/>
      <c r="F17" s="174"/>
      <c r="G17" s="491"/>
      <c r="H17" s="492"/>
      <c r="I17" s="491"/>
      <c r="J17" s="492"/>
      <c r="K17" s="491"/>
      <c r="L17" s="492"/>
      <c r="M17" s="222"/>
      <c r="N17" s="173"/>
      <c r="O17" s="173"/>
      <c r="P17" s="174"/>
    </row>
    <row r="18" spans="1:16" ht="44.25" customHeight="1">
      <c r="A18" s="42">
        <v>7</v>
      </c>
      <c r="B18" s="172"/>
      <c r="C18" s="222"/>
      <c r="D18" s="173"/>
      <c r="E18" s="173"/>
      <c r="F18" s="174"/>
      <c r="G18" s="491"/>
      <c r="H18" s="492"/>
      <c r="I18" s="491"/>
      <c r="J18" s="492"/>
      <c r="K18" s="491"/>
      <c r="L18" s="492"/>
      <c r="M18" s="222"/>
      <c r="N18" s="173"/>
      <c r="O18" s="173"/>
      <c r="P18" s="174"/>
    </row>
    <row r="19" spans="1:16" ht="44.25" customHeight="1">
      <c r="A19" s="42">
        <v>8</v>
      </c>
      <c r="B19" s="172"/>
      <c r="C19" s="222"/>
      <c r="D19" s="173"/>
      <c r="E19" s="173"/>
      <c r="F19" s="174"/>
      <c r="G19" s="491"/>
      <c r="H19" s="492"/>
      <c r="I19" s="491"/>
      <c r="J19" s="492"/>
      <c r="K19" s="491"/>
      <c r="L19" s="492"/>
      <c r="M19" s="222"/>
      <c r="N19" s="173"/>
      <c r="O19" s="173"/>
      <c r="P19" s="174"/>
    </row>
    <row r="20" spans="1:16" ht="44.25" customHeight="1">
      <c r="A20" s="42">
        <v>9</v>
      </c>
      <c r="B20" s="172"/>
      <c r="C20" s="222"/>
      <c r="D20" s="173"/>
      <c r="E20" s="173"/>
      <c r="F20" s="174"/>
      <c r="G20" s="491"/>
      <c r="H20" s="492"/>
      <c r="I20" s="491"/>
      <c r="J20" s="492"/>
      <c r="K20" s="491"/>
      <c r="L20" s="492"/>
      <c r="M20" s="222"/>
      <c r="N20" s="173"/>
      <c r="O20" s="173"/>
      <c r="P20" s="174"/>
    </row>
    <row r="21" spans="1:16" ht="44.25" customHeight="1">
      <c r="A21" s="42">
        <v>10</v>
      </c>
      <c r="B21" s="172"/>
      <c r="C21" s="222"/>
      <c r="D21" s="173"/>
      <c r="E21" s="173"/>
      <c r="F21" s="174"/>
      <c r="G21" s="491"/>
      <c r="H21" s="492"/>
      <c r="I21" s="491"/>
      <c r="J21" s="492"/>
      <c r="K21" s="491"/>
      <c r="L21" s="492"/>
      <c r="M21" s="222"/>
      <c r="N21" s="173"/>
      <c r="O21" s="173"/>
      <c r="P21" s="174"/>
    </row>
    <row r="22" spans="1:16" ht="44.25" customHeight="1">
      <c r="A22" s="42">
        <v>11</v>
      </c>
      <c r="B22" s="172"/>
      <c r="C22" s="222"/>
      <c r="D22" s="173"/>
      <c r="E22" s="173"/>
      <c r="F22" s="174"/>
      <c r="G22" s="491"/>
      <c r="H22" s="492"/>
      <c r="I22" s="491"/>
      <c r="J22" s="492"/>
      <c r="K22" s="491"/>
      <c r="L22" s="492"/>
      <c r="M22" s="222"/>
      <c r="N22" s="173"/>
      <c r="O22" s="173"/>
      <c r="P22" s="174"/>
    </row>
    <row r="23" spans="1:16" ht="44.25" customHeight="1">
      <c r="A23" s="42">
        <v>12</v>
      </c>
      <c r="B23" s="172"/>
      <c r="C23" s="222"/>
      <c r="D23" s="173"/>
      <c r="E23" s="173"/>
      <c r="F23" s="174"/>
      <c r="G23" s="491"/>
      <c r="H23" s="492"/>
      <c r="I23" s="491"/>
      <c r="J23" s="492"/>
      <c r="K23" s="491"/>
      <c r="L23" s="492"/>
      <c r="M23" s="222"/>
      <c r="N23" s="173"/>
      <c r="O23" s="173"/>
      <c r="P23" s="174"/>
    </row>
    <row r="24" spans="1:16" ht="44.25" customHeight="1">
      <c r="A24" s="42">
        <v>13</v>
      </c>
      <c r="B24" s="172"/>
      <c r="C24" s="222"/>
      <c r="D24" s="173"/>
      <c r="E24" s="173"/>
      <c r="F24" s="174"/>
      <c r="G24" s="491"/>
      <c r="H24" s="492"/>
      <c r="I24" s="491"/>
      <c r="J24" s="492"/>
      <c r="K24" s="491"/>
      <c r="L24" s="492"/>
      <c r="M24" s="222"/>
      <c r="N24" s="173"/>
      <c r="O24" s="173"/>
      <c r="P24" s="174"/>
    </row>
    <row r="25" spans="1:16" ht="44.25" customHeight="1">
      <c r="A25" s="42">
        <v>14</v>
      </c>
      <c r="B25" s="172"/>
      <c r="C25" s="222"/>
      <c r="D25" s="173"/>
      <c r="E25" s="173"/>
      <c r="F25" s="174"/>
      <c r="G25" s="491"/>
      <c r="H25" s="492"/>
      <c r="I25" s="491"/>
      <c r="J25" s="492"/>
      <c r="K25" s="491"/>
      <c r="L25" s="492"/>
      <c r="M25" s="222"/>
      <c r="N25" s="173"/>
      <c r="O25" s="173"/>
      <c r="P25" s="174"/>
    </row>
    <row r="26" spans="1:16" ht="44.25" customHeight="1">
      <c r="A26" s="42">
        <v>15</v>
      </c>
      <c r="B26" s="172"/>
      <c r="C26" s="222"/>
      <c r="D26" s="173"/>
      <c r="E26" s="173"/>
      <c r="F26" s="174"/>
      <c r="G26" s="491"/>
      <c r="H26" s="492"/>
      <c r="I26" s="491"/>
      <c r="J26" s="492"/>
      <c r="K26" s="491"/>
      <c r="L26" s="492"/>
      <c r="M26" s="222"/>
      <c r="N26" s="173"/>
      <c r="O26" s="173"/>
      <c r="P26" s="174"/>
    </row>
    <row r="27" spans="1:16" ht="44.25" customHeight="1">
      <c r="A27" s="42">
        <v>16</v>
      </c>
      <c r="B27" s="172"/>
      <c r="C27" s="222"/>
      <c r="D27" s="173"/>
      <c r="E27" s="173"/>
      <c r="F27" s="174"/>
      <c r="G27" s="491"/>
      <c r="H27" s="492"/>
      <c r="I27" s="491"/>
      <c r="J27" s="492"/>
      <c r="K27" s="491"/>
      <c r="L27" s="492"/>
      <c r="M27" s="222"/>
      <c r="N27" s="173"/>
      <c r="O27" s="173"/>
      <c r="P27" s="174"/>
    </row>
    <row r="28" spans="1:16" ht="44.25" customHeight="1">
      <c r="A28" s="42">
        <v>17</v>
      </c>
      <c r="B28" s="172"/>
      <c r="C28" s="222"/>
      <c r="D28" s="173"/>
      <c r="E28" s="173"/>
      <c r="F28" s="174"/>
      <c r="G28" s="491"/>
      <c r="H28" s="492"/>
      <c r="I28" s="491"/>
      <c r="J28" s="492"/>
      <c r="K28" s="491"/>
      <c r="L28" s="492"/>
      <c r="M28" s="222"/>
      <c r="N28" s="173"/>
      <c r="O28" s="173"/>
      <c r="P28" s="174"/>
    </row>
    <row r="29" spans="1:16" ht="44.25" customHeight="1">
      <c r="A29" s="42">
        <v>18</v>
      </c>
      <c r="B29" s="172"/>
      <c r="C29" s="222"/>
      <c r="D29" s="173"/>
      <c r="E29" s="173"/>
      <c r="F29" s="174"/>
      <c r="G29" s="491"/>
      <c r="H29" s="492"/>
      <c r="I29" s="491"/>
      <c r="J29" s="492"/>
      <c r="K29" s="491"/>
      <c r="L29" s="492"/>
      <c r="M29" s="222"/>
      <c r="N29" s="173"/>
      <c r="O29" s="173"/>
      <c r="P29" s="174"/>
    </row>
    <row r="30" spans="1:16" ht="44.25" customHeight="1">
      <c r="A30" s="42">
        <v>19</v>
      </c>
      <c r="B30" s="172"/>
      <c r="C30" s="222"/>
      <c r="D30" s="173"/>
      <c r="E30" s="173"/>
      <c r="F30" s="174"/>
      <c r="G30" s="491"/>
      <c r="H30" s="492"/>
      <c r="I30" s="491"/>
      <c r="J30" s="492"/>
      <c r="K30" s="491"/>
      <c r="L30" s="492"/>
      <c r="M30" s="222"/>
      <c r="N30" s="173"/>
      <c r="O30" s="173"/>
      <c r="P30" s="174"/>
    </row>
    <row r="31" spans="1:16" ht="44.25" customHeight="1" thickBot="1">
      <c r="A31" s="42">
        <v>20</v>
      </c>
      <c r="B31" s="172"/>
      <c r="C31" s="222"/>
      <c r="D31" s="173"/>
      <c r="E31" s="173"/>
      <c r="F31" s="174"/>
      <c r="G31" s="491"/>
      <c r="H31" s="492"/>
      <c r="I31" s="491"/>
      <c r="J31" s="492"/>
      <c r="K31" s="491"/>
      <c r="L31" s="492"/>
      <c r="M31" s="222"/>
      <c r="N31" s="173"/>
      <c r="O31" s="173"/>
      <c r="P31" s="174"/>
    </row>
    <row r="32" spans="1:16" s="13" customFormat="1" ht="53.25" customHeight="1" thickTop="1">
      <c r="B32" s="46"/>
      <c r="C32" s="495" t="s">
        <v>94</v>
      </c>
      <c r="D32" s="495"/>
      <c r="E32" s="495"/>
      <c r="F32" s="495"/>
      <c r="G32" s="175">
        <f>COUNTIF($G$12:$G$31,"1級")</f>
        <v>1</v>
      </c>
      <c r="H32" s="176" t="s">
        <v>93</v>
      </c>
      <c r="I32" s="175">
        <f>COUNTIF($I$12:$I$31,"1級")</f>
        <v>0</v>
      </c>
      <c r="J32" s="176" t="s">
        <v>93</v>
      </c>
      <c r="K32" s="175">
        <f>COUNTIF($K$12:$K$31,"植栽")</f>
        <v>0</v>
      </c>
      <c r="L32" s="177" t="s">
        <v>93</v>
      </c>
      <c r="N32" s="490" t="s">
        <v>98</v>
      </c>
      <c r="O32" s="490"/>
      <c r="P32" s="490"/>
    </row>
    <row r="33" spans="2:16" s="13" customFormat="1" ht="53.25" customHeight="1">
      <c r="B33" s="46"/>
      <c r="C33" s="493" t="s">
        <v>95</v>
      </c>
      <c r="D33" s="493"/>
      <c r="E33" s="493"/>
      <c r="F33" s="493"/>
      <c r="G33" s="178">
        <f>COUNTIF($G$12:$G$31,"2級")</f>
        <v>0</v>
      </c>
      <c r="H33" s="179" t="s">
        <v>93</v>
      </c>
      <c r="I33" s="178">
        <f>COUNTIF($I$12:$I$31,"2級")</f>
        <v>0</v>
      </c>
      <c r="J33" s="179" t="s">
        <v>93</v>
      </c>
      <c r="K33" s="165">
        <f>COUNTIF($K$12:$K$31,"街路樹")</f>
        <v>1</v>
      </c>
      <c r="L33" s="180" t="s">
        <v>93</v>
      </c>
      <c r="N33" s="490"/>
      <c r="O33" s="490"/>
      <c r="P33" s="490"/>
    </row>
    <row r="34" spans="2:16" s="13" customFormat="1" ht="54" customHeight="1" thickBot="1">
      <c r="B34" s="46"/>
      <c r="C34" s="494" t="s">
        <v>96</v>
      </c>
      <c r="D34" s="494"/>
      <c r="E34" s="494"/>
      <c r="F34" s="494"/>
      <c r="G34" s="181">
        <f>MIN(G32*5+G33*2,30)</f>
        <v>5</v>
      </c>
      <c r="H34" s="182" t="s">
        <v>97</v>
      </c>
      <c r="I34" s="181">
        <f>MIN(I32*5+I33*2,30)</f>
        <v>0</v>
      </c>
      <c r="J34" s="182" t="s">
        <v>97</v>
      </c>
      <c r="K34" s="183">
        <f>MIN(K32*5+K33*2,30)</f>
        <v>2</v>
      </c>
      <c r="L34" s="184" t="s">
        <v>97</v>
      </c>
      <c r="N34" s="490"/>
      <c r="O34" s="490"/>
      <c r="P34" s="490"/>
    </row>
    <row r="35" spans="2:16" ht="18" customHeight="1" thickTop="1"/>
  </sheetData>
  <mergeCells count="78">
    <mergeCell ref="A2:Q2"/>
    <mergeCell ref="G12:H12"/>
    <mergeCell ref="I12:J12"/>
    <mergeCell ref="K12:L12"/>
    <mergeCell ref="B9:B11"/>
    <mergeCell ref="C7:F7"/>
    <mergeCell ref="C6:F6"/>
    <mergeCell ref="C5:F5"/>
    <mergeCell ref="G9:L9"/>
    <mergeCell ref="C9:F10"/>
    <mergeCell ref="M9:P10"/>
    <mergeCell ref="G10:H11"/>
    <mergeCell ref="I10:J11"/>
    <mergeCell ref="K10:L11"/>
    <mergeCell ref="G13:H13"/>
    <mergeCell ref="I13:J13"/>
    <mergeCell ref="K13:L13"/>
    <mergeCell ref="G14:H14"/>
    <mergeCell ref="G5:P5"/>
    <mergeCell ref="G6:P6"/>
    <mergeCell ref="G7:P7"/>
    <mergeCell ref="C33:F33"/>
    <mergeCell ref="C34:F34"/>
    <mergeCell ref="C32:F32"/>
    <mergeCell ref="G16:H16"/>
    <mergeCell ref="I16:J16"/>
    <mergeCell ref="G18:H18"/>
    <mergeCell ref="I18:J18"/>
    <mergeCell ref="G21:H21"/>
    <mergeCell ref="I21:J21"/>
    <mergeCell ref="G24:H24"/>
    <mergeCell ref="I24:J24"/>
    <mergeCell ref="G27:H27"/>
    <mergeCell ref="I27:J27"/>
    <mergeCell ref="K16:L16"/>
    <mergeCell ref="I14:J14"/>
    <mergeCell ref="K14:L14"/>
    <mergeCell ref="G17:H17"/>
    <mergeCell ref="I17:J17"/>
    <mergeCell ref="K17:L17"/>
    <mergeCell ref="I15:J15"/>
    <mergeCell ref="K15:L15"/>
    <mergeCell ref="G15:H15"/>
    <mergeCell ref="K18:L18"/>
    <mergeCell ref="G19:H19"/>
    <mergeCell ref="I19:J19"/>
    <mergeCell ref="K19:L19"/>
    <mergeCell ref="G20:H20"/>
    <mergeCell ref="I20:J20"/>
    <mergeCell ref="K20:L20"/>
    <mergeCell ref="K21:L21"/>
    <mergeCell ref="G22:H22"/>
    <mergeCell ref="I22:J22"/>
    <mergeCell ref="K22:L22"/>
    <mergeCell ref="G23:H23"/>
    <mergeCell ref="I23:J23"/>
    <mergeCell ref="K23:L23"/>
    <mergeCell ref="K24:L24"/>
    <mergeCell ref="G25:H25"/>
    <mergeCell ref="I25:J25"/>
    <mergeCell ref="K25:L25"/>
    <mergeCell ref="G26:H26"/>
    <mergeCell ref="I26:J26"/>
    <mergeCell ref="K26:L26"/>
    <mergeCell ref="K27:L27"/>
    <mergeCell ref="G28:H28"/>
    <mergeCell ref="I28:J28"/>
    <mergeCell ref="K28:L28"/>
    <mergeCell ref="G29:H29"/>
    <mergeCell ref="I29:J29"/>
    <mergeCell ref="K29:L29"/>
    <mergeCell ref="N32:P34"/>
    <mergeCell ref="G30:H30"/>
    <mergeCell ref="I30:J30"/>
    <mergeCell ref="K30:L30"/>
    <mergeCell ref="G31:H31"/>
    <mergeCell ref="I31:J31"/>
    <mergeCell ref="K31:L31"/>
  </mergeCells>
  <phoneticPr fontId="1"/>
  <dataValidations count="3">
    <dataValidation type="list" allowBlank="1" showInputMessage="1" showErrorMessage="1" sqref="C12:C31 M12:M31" xr:uid="{00000000-0002-0000-0900-000000000000}">
      <formula1>"T,S,H"</formula1>
    </dataValidation>
    <dataValidation type="list" allowBlank="1" showInputMessage="1" showErrorMessage="1" sqref="G12:J31" xr:uid="{00000000-0002-0000-0900-000001000000}">
      <formula1>"1級,2級"</formula1>
    </dataValidation>
    <dataValidation type="list" allowBlank="1" showInputMessage="1" showErrorMessage="1" sqref="K12:L31" xr:uid="{00000000-0002-0000-0900-000002000000}">
      <formula1>"植栽,街路樹"</formula1>
    </dataValidation>
  </dataValidations>
  <printOptions horizontalCentered="1"/>
  <pageMargins left="0.39370078740157483" right="0.19685039370078741" top="0.59055118110236227" bottom="0.39370078740157483" header="0.31496062992125984" footer="0.31496062992125984"/>
  <pageSetup paperSize="9" scale="5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I33"/>
  <sheetViews>
    <sheetView showGridLines="0" view="pageBreakPreview" topLeftCell="A19" zoomScale="50" zoomScaleNormal="50" zoomScaleSheetLayoutView="50" workbookViewId="0">
      <selection activeCell="B25" sqref="B25:I25"/>
    </sheetView>
  </sheetViews>
  <sheetFormatPr defaultColWidth="9" defaultRowHeight="35.6"/>
  <cols>
    <col min="1" max="1" width="6.7109375" style="1" customWidth="1"/>
    <col min="2" max="2" width="30" style="1" customWidth="1"/>
    <col min="3" max="3" width="7.5" style="1" customWidth="1"/>
    <col min="4" max="4" width="23.7109375" style="1" customWidth="1"/>
    <col min="5" max="5" width="20" style="1" customWidth="1"/>
    <col min="6" max="6" width="14" style="1" customWidth="1"/>
    <col min="7" max="7" width="43.7109375" style="1" customWidth="1"/>
    <col min="8" max="8" width="14" style="1" customWidth="1"/>
    <col min="9" max="9" width="6.5703125" style="1" customWidth="1"/>
    <col min="10" max="16384" width="9" style="1"/>
  </cols>
  <sheetData>
    <row r="1" spans="1:9" s="29" customFormat="1" ht="26.15">
      <c r="A1" s="29" t="s">
        <v>101</v>
      </c>
      <c r="I1" s="252" t="str">
        <f>入力シート!Y2</f>
        <v>ver11.27</v>
      </c>
    </row>
    <row r="2" spans="1:9" ht="44.15">
      <c r="A2" s="416" t="s">
        <v>100</v>
      </c>
      <c r="B2" s="416"/>
      <c r="C2" s="416"/>
      <c r="D2" s="416"/>
      <c r="E2" s="416"/>
      <c r="F2" s="416"/>
      <c r="G2" s="416"/>
      <c r="H2" s="416"/>
      <c r="I2" s="416"/>
    </row>
    <row r="4" spans="1:9" s="13" customFormat="1" ht="32.6">
      <c r="H4" s="57" t="str">
        <f>DATA!$E$2</f>
        <v>令和７年１１月２８日</v>
      </c>
    </row>
    <row r="5" spans="1:9">
      <c r="B5" s="1" t="s">
        <v>51</v>
      </c>
    </row>
    <row r="6" spans="1:9" ht="17.25" customHeight="1"/>
    <row r="7" spans="1:9" s="13" customFormat="1" ht="42.65" customHeight="1">
      <c r="C7" s="13" t="s">
        <v>55</v>
      </c>
    </row>
    <row r="8" spans="1:9" s="13" customFormat="1" ht="54.75" customHeight="1">
      <c r="C8" s="469" t="s">
        <v>52</v>
      </c>
      <c r="D8" s="469"/>
      <c r="E8" s="469" t="str">
        <f>DATA!$E$15</f>
        <v>佐賀県佐賀市城内1-1-59</v>
      </c>
      <c r="F8" s="469"/>
      <c r="G8" s="469"/>
      <c r="H8" s="469"/>
    </row>
    <row r="9" spans="1:9" s="13" customFormat="1" ht="55.1" customHeight="1">
      <c r="C9" s="469" t="s">
        <v>27</v>
      </c>
      <c r="D9" s="469"/>
      <c r="E9" s="470" t="str">
        <f>DATA!$E$6</f>
        <v>佐賀県建設技術株式会社</v>
      </c>
      <c r="F9" s="470"/>
      <c r="G9" s="470"/>
      <c r="H9" s="470"/>
    </row>
    <row r="10" spans="1:9" s="13" customFormat="1" ht="55.1" customHeight="1">
      <c r="C10" s="469" t="s">
        <v>282</v>
      </c>
      <c r="D10" s="469"/>
      <c r="E10" s="470" t="str">
        <f>DATA!$E$8</f>
        <v>代表取締役社長　神埼　武雄</v>
      </c>
      <c r="F10" s="470"/>
      <c r="G10" s="470"/>
      <c r="H10" s="470"/>
    </row>
    <row r="13" spans="1:9" ht="69.75" customHeight="1">
      <c r="A13" s="17"/>
      <c r="B13" s="471" t="s">
        <v>564</v>
      </c>
      <c r="C13" s="471"/>
      <c r="D13" s="471"/>
      <c r="E13" s="471"/>
      <c r="F13" s="471"/>
      <c r="G13" s="471"/>
      <c r="H13" s="471"/>
      <c r="I13" s="17"/>
    </row>
    <row r="15" spans="1:9">
      <c r="B15" s="1" t="s">
        <v>102</v>
      </c>
      <c r="E15" s="522" t="s">
        <v>563</v>
      </c>
      <c r="F15" s="522"/>
      <c r="G15" s="522"/>
      <c r="H15" s="522"/>
    </row>
    <row r="17" spans="1:9">
      <c r="B17" s="1" t="s">
        <v>103</v>
      </c>
    </row>
    <row r="18" spans="1:9" ht="17.25" customHeight="1"/>
    <row r="19" spans="1:9" ht="63" customHeight="1">
      <c r="B19" s="463"/>
      <c r="C19" s="464"/>
      <c r="D19" s="463" t="s">
        <v>104</v>
      </c>
      <c r="E19" s="519"/>
      <c r="F19" s="464"/>
      <c r="G19" s="465" t="s">
        <v>105</v>
      </c>
      <c r="H19" s="466"/>
    </row>
    <row r="20" spans="1:9" ht="70.099999999999994" customHeight="1">
      <c r="B20" s="524" t="s">
        <v>106</v>
      </c>
      <c r="C20" s="525"/>
      <c r="D20" s="520"/>
      <c r="E20" s="521"/>
      <c r="F20" s="44" t="s">
        <v>113</v>
      </c>
      <c r="G20" s="169"/>
      <c r="H20" s="44" t="s">
        <v>115</v>
      </c>
    </row>
    <row r="21" spans="1:9" ht="70.099999999999994" customHeight="1">
      <c r="B21" s="524" t="s">
        <v>107</v>
      </c>
      <c r="C21" s="525"/>
      <c r="D21" s="520"/>
      <c r="E21" s="521"/>
      <c r="F21" s="44" t="s">
        <v>113</v>
      </c>
      <c r="G21" s="169"/>
      <c r="H21" s="44" t="s">
        <v>115</v>
      </c>
    </row>
    <row r="24" spans="1:9">
      <c r="A24" s="13"/>
      <c r="B24" s="13" t="s">
        <v>109</v>
      </c>
      <c r="C24" s="13"/>
    </row>
    <row r="25" spans="1:9" s="13" customFormat="1" ht="66" customHeight="1">
      <c r="B25" s="518" t="s">
        <v>572</v>
      </c>
      <c r="C25" s="518"/>
      <c r="D25" s="518"/>
      <c r="E25" s="518"/>
      <c r="F25" s="518"/>
      <c r="G25" s="518"/>
      <c r="H25" s="518"/>
      <c r="I25" s="518"/>
    </row>
    <row r="26" spans="1:9" ht="65.25" customHeight="1">
      <c r="B26" s="518" t="s">
        <v>108</v>
      </c>
      <c r="C26" s="518"/>
      <c r="D26" s="518"/>
      <c r="E26" s="518"/>
      <c r="F26" s="518"/>
      <c r="G26" s="518"/>
      <c r="H26" s="518"/>
      <c r="I26" s="518"/>
    </row>
    <row r="27" spans="1:9" ht="65.25" customHeight="1">
      <c r="B27" s="523" t="s">
        <v>112</v>
      </c>
      <c r="C27" s="523"/>
      <c r="D27" s="523"/>
      <c r="E27" s="523"/>
      <c r="F27" s="523"/>
      <c r="G27" s="523"/>
      <c r="H27" s="523"/>
      <c r="I27" s="523"/>
    </row>
    <row r="28" spans="1:9" s="13" customFormat="1" ht="36" customHeight="1"/>
    <row r="29" spans="1:9" s="13" customFormat="1" ht="32.6">
      <c r="B29" s="13" t="s">
        <v>47</v>
      </c>
    </row>
    <row r="30" spans="1:9" s="13" customFormat="1" ht="33" customHeight="1">
      <c r="A30" s="14"/>
      <c r="B30" s="518" t="s">
        <v>110</v>
      </c>
      <c r="C30" s="518"/>
      <c r="D30" s="518"/>
      <c r="E30" s="518"/>
      <c r="F30" s="518"/>
      <c r="G30" s="518"/>
      <c r="H30" s="518"/>
      <c r="I30" s="518"/>
    </row>
    <row r="31" spans="1:9" s="13" customFormat="1" ht="33" customHeight="1">
      <c r="A31" s="14"/>
      <c r="B31" s="518" t="s">
        <v>451</v>
      </c>
      <c r="C31" s="518"/>
      <c r="D31" s="518"/>
      <c r="E31" s="518"/>
      <c r="F31" s="518"/>
      <c r="G31" s="518"/>
      <c r="H31" s="518"/>
      <c r="I31" s="518"/>
    </row>
    <row r="32" spans="1:9" s="13" customFormat="1" ht="33" customHeight="1">
      <c r="A32" s="14"/>
      <c r="B32" s="518" t="s">
        <v>111</v>
      </c>
      <c r="C32" s="518"/>
      <c r="D32" s="518"/>
      <c r="E32" s="518"/>
      <c r="F32" s="518"/>
      <c r="G32" s="518"/>
      <c r="H32" s="518"/>
      <c r="I32" s="518"/>
    </row>
    <row r="33" spans="1:9" s="13" customFormat="1" ht="66" customHeight="1">
      <c r="A33" s="14"/>
      <c r="B33" s="518" t="s">
        <v>452</v>
      </c>
      <c r="C33" s="518"/>
      <c r="D33" s="518"/>
      <c r="E33" s="518"/>
      <c r="F33" s="518"/>
      <c r="G33" s="518"/>
      <c r="H33" s="518"/>
      <c r="I33" s="518"/>
    </row>
  </sheetData>
  <mergeCells count="23">
    <mergeCell ref="E15:H15"/>
    <mergeCell ref="B25:I25"/>
    <mergeCell ref="B26:I26"/>
    <mergeCell ref="B27:I27"/>
    <mergeCell ref="A2:I2"/>
    <mergeCell ref="B13:H13"/>
    <mergeCell ref="C8:D8"/>
    <mergeCell ref="C9:D9"/>
    <mergeCell ref="C10:D10"/>
    <mergeCell ref="E8:H8"/>
    <mergeCell ref="E9:H9"/>
    <mergeCell ref="E10:H10"/>
    <mergeCell ref="B19:C19"/>
    <mergeCell ref="B20:C20"/>
    <mergeCell ref="B21:C21"/>
    <mergeCell ref="B32:I32"/>
    <mergeCell ref="B33:I33"/>
    <mergeCell ref="D19:F19"/>
    <mergeCell ref="B30:I30"/>
    <mergeCell ref="B31:I31"/>
    <mergeCell ref="G19:H19"/>
    <mergeCell ref="D20:E20"/>
    <mergeCell ref="D21:E21"/>
  </mergeCells>
  <phoneticPr fontId="1"/>
  <printOptions horizontalCentered="1"/>
  <pageMargins left="0.39370078740157483" right="0.19685039370078741" top="0.59055118110236227" bottom="0.39370078740157483" header="0.31496062992125984" footer="0.31496062992125984"/>
  <pageSetup paperSize="9" scale="54"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O76"/>
  <sheetViews>
    <sheetView showGridLines="0" view="pageBreakPreview" topLeftCell="C74" zoomScale="50" zoomScaleNormal="50" zoomScaleSheetLayoutView="50" workbookViewId="0">
      <selection activeCell="L38" sqref="L38"/>
    </sheetView>
  </sheetViews>
  <sheetFormatPr defaultColWidth="9" defaultRowHeight="35.6"/>
  <cols>
    <col min="1" max="1" width="5" style="1" customWidth="1"/>
    <col min="2" max="2" width="2.5" style="1" customWidth="1"/>
    <col min="3" max="4" width="4.5" style="1" customWidth="1"/>
    <col min="5" max="5" width="1.5" style="1" customWidth="1"/>
    <col min="6" max="6" width="19.28515625" style="1" customWidth="1"/>
    <col min="7" max="7" width="4.28515625" style="1" customWidth="1"/>
    <col min="8" max="8" width="18.5" style="1" customWidth="1"/>
    <col min="9" max="9" width="29.7109375" style="1" customWidth="1"/>
    <col min="10" max="10" width="21.28515625" style="1" customWidth="1"/>
    <col min="11" max="11" width="6.5703125" style="1" customWidth="1"/>
    <col min="12" max="12" width="64.5703125" style="1" customWidth="1"/>
    <col min="13" max="13" width="6.7109375" style="13" customWidth="1"/>
    <col min="14" max="14" width="2.5" style="1" customWidth="1"/>
    <col min="15" max="16384" width="9" style="1"/>
  </cols>
  <sheetData>
    <row r="1" spans="1:15" s="29" customFormat="1" ht="25.5" customHeight="1">
      <c r="A1" s="29" t="s">
        <v>545</v>
      </c>
      <c r="M1" s="13"/>
      <c r="O1" s="252" t="str">
        <f>入力シート!Y2</f>
        <v>ver11.27</v>
      </c>
    </row>
    <row r="2" spans="1:15" ht="38.6">
      <c r="A2" s="479" t="s">
        <v>119</v>
      </c>
      <c r="B2" s="479"/>
      <c r="C2" s="479"/>
      <c r="D2" s="479"/>
      <c r="E2" s="479"/>
      <c r="F2" s="479"/>
      <c r="G2" s="479"/>
      <c r="H2" s="479"/>
      <c r="I2" s="479"/>
      <c r="J2" s="479"/>
      <c r="K2" s="479"/>
      <c r="L2" s="479"/>
      <c r="M2" s="479"/>
      <c r="N2" s="479"/>
    </row>
    <row r="3" spans="1:15" s="13" customFormat="1" ht="36" customHeight="1">
      <c r="N3" s="57" t="str">
        <f>DATA!$E$2</f>
        <v>令和７年１１月２８日</v>
      </c>
    </row>
    <row r="4" spans="1:15">
      <c r="B4" s="1" t="s">
        <v>51</v>
      </c>
      <c r="M4" s="1"/>
    </row>
    <row r="5" spans="1:15" s="13" customFormat="1" ht="36" customHeight="1">
      <c r="G5" s="530" t="s">
        <v>5</v>
      </c>
      <c r="H5" s="530"/>
    </row>
    <row r="6" spans="1:15" s="13" customFormat="1" ht="47.25" customHeight="1">
      <c r="G6" s="469" t="s">
        <v>52</v>
      </c>
      <c r="H6" s="469"/>
      <c r="I6" s="469" t="str">
        <f>DATA!$E$15</f>
        <v>佐賀県佐賀市城内1-1-59</v>
      </c>
      <c r="J6" s="469"/>
      <c r="K6" s="469"/>
      <c r="L6" s="469"/>
      <c r="M6" s="469"/>
    </row>
    <row r="7" spans="1:15" s="13" customFormat="1" ht="47.25" customHeight="1">
      <c r="G7" s="470" t="s">
        <v>27</v>
      </c>
      <c r="H7" s="470"/>
      <c r="I7" s="470" t="str">
        <f>DATA!$E$6</f>
        <v>佐賀県建設技術株式会社</v>
      </c>
      <c r="J7" s="470"/>
      <c r="K7" s="470"/>
      <c r="L7" s="470"/>
      <c r="M7" s="470"/>
    </row>
    <row r="8" spans="1:15" s="13" customFormat="1" ht="47.25" customHeight="1">
      <c r="G8" s="531" t="s">
        <v>282</v>
      </c>
      <c r="H8" s="531"/>
      <c r="I8" s="470" t="str">
        <f>DATA!$E$8</f>
        <v>代表取締役社長　神埼　武雄</v>
      </c>
      <c r="J8" s="470"/>
      <c r="K8" s="470"/>
      <c r="L8" s="470"/>
      <c r="M8" s="470"/>
    </row>
    <row r="9" spans="1:15" s="13" customFormat="1" ht="36" customHeight="1"/>
    <row r="10" spans="1:15" s="13" customFormat="1" ht="36" customHeight="1">
      <c r="C10" s="471" t="s">
        <v>573</v>
      </c>
      <c r="D10" s="471"/>
      <c r="E10" s="471"/>
      <c r="F10" s="471"/>
      <c r="G10" s="471"/>
      <c r="H10" s="471"/>
      <c r="I10" s="471"/>
      <c r="J10" s="471"/>
      <c r="K10" s="471"/>
      <c r="L10" s="471"/>
      <c r="M10" s="471"/>
    </row>
    <row r="11" spans="1:15" s="13" customFormat="1" ht="36" customHeight="1"/>
    <row r="12" spans="1:15" s="13" customFormat="1" ht="12" customHeight="1" thickBot="1">
      <c r="B12" s="59"/>
      <c r="C12" s="50"/>
      <c r="D12" s="50"/>
      <c r="E12" s="50"/>
      <c r="F12" s="50"/>
      <c r="G12" s="50"/>
      <c r="H12" s="50"/>
      <c r="I12" s="50"/>
      <c r="J12" s="50"/>
      <c r="K12" s="50"/>
      <c r="L12" s="50"/>
      <c r="M12" s="50"/>
      <c r="N12" s="60"/>
    </row>
    <row r="13" spans="1:15" s="13" customFormat="1" ht="27" customHeight="1" thickBot="1">
      <c r="B13" s="61"/>
      <c r="C13" s="230"/>
      <c r="D13" s="78" t="s">
        <v>120</v>
      </c>
      <c r="E13" s="53"/>
      <c r="F13" s="53"/>
      <c r="G13" s="51"/>
      <c r="H13" s="51"/>
      <c r="I13" s="51"/>
      <c r="J13" s="51"/>
      <c r="K13" s="51"/>
      <c r="L13" s="51"/>
      <c r="M13" s="51"/>
      <c r="N13" s="62"/>
    </row>
    <row r="14" spans="1:15" s="13" customFormat="1" ht="12" customHeight="1">
      <c r="B14" s="63"/>
      <c r="C14" s="52"/>
      <c r="D14" s="52"/>
      <c r="E14" s="52"/>
      <c r="F14" s="52"/>
      <c r="G14" s="52"/>
      <c r="H14" s="52"/>
      <c r="I14" s="52"/>
      <c r="J14" s="52"/>
      <c r="K14" s="52"/>
      <c r="L14" s="52"/>
      <c r="M14" s="52"/>
      <c r="N14" s="64"/>
    </row>
    <row r="15" spans="1:15" s="13" customFormat="1" ht="15" customHeight="1">
      <c r="B15" s="65"/>
      <c r="N15" s="66"/>
    </row>
    <row r="16" spans="1:15" s="13" customFormat="1" ht="36" customHeight="1">
      <c r="B16" s="65"/>
      <c r="D16" s="530" t="s">
        <v>123</v>
      </c>
      <c r="E16" s="530"/>
      <c r="F16" s="530"/>
      <c r="G16" s="530"/>
      <c r="H16" s="530"/>
      <c r="I16" s="532"/>
      <c r="J16" s="75">
        <v>100</v>
      </c>
      <c r="K16" s="76" t="s">
        <v>93</v>
      </c>
      <c r="L16" s="77" t="s">
        <v>565</v>
      </c>
      <c r="M16" s="56"/>
      <c r="N16" s="68"/>
    </row>
    <row r="17" spans="2:14" s="13" customFormat="1" ht="7.5" customHeight="1">
      <c r="B17" s="65"/>
      <c r="J17" s="69"/>
      <c r="K17" s="67"/>
      <c r="M17" s="56"/>
      <c r="N17" s="68"/>
    </row>
    <row r="18" spans="2:14" s="255" customFormat="1" ht="36" customHeight="1">
      <c r="B18" s="65"/>
      <c r="D18" s="530" t="s">
        <v>487</v>
      </c>
      <c r="E18" s="530"/>
      <c r="F18" s="530"/>
      <c r="G18" s="530"/>
      <c r="H18" s="530"/>
      <c r="I18" s="532"/>
      <c r="J18" s="258">
        <v>0.2</v>
      </c>
      <c r="K18" s="76"/>
      <c r="L18" s="77" t="s">
        <v>510</v>
      </c>
      <c r="M18" s="254"/>
      <c r="N18" s="256"/>
    </row>
    <row r="19" spans="2:14" s="255" customFormat="1" ht="7.5" customHeight="1">
      <c r="B19" s="65"/>
      <c r="J19" s="69"/>
      <c r="K19" s="67"/>
      <c r="M19" s="254"/>
      <c r="N19" s="256"/>
    </row>
    <row r="20" spans="2:14" s="13" customFormat="1" ht="36" customHeight="1">
      <c r="B20" s="65"/>
      <c r="D20" s="530" t="s">
        <v>488</v>
      </c>
      <c r="E20" s="530"/>
      <c r="F20" s="530"/>
      <c r="G20" s="530"/>
      <c r="H20" s="530"/>
      <c r="I20" s="532"/>
      <c r="J20" s="185">
        <f>J16-(INT(J16*J18))</f>
        <v>80</v>
      </c>
      <c r="K20" s="76" t="s">
        <v>93</v>
      </c>
      <c r="L20" s="77" t="s">
        <v>492</v>
      </c>
      <c r="M20" s="56"/>
      <c r="N20" s="68"/>
    </row>
    <row r="21" spans="2:14" s="13" customFormat="1" ht="7.5" customHeight="1">
      <c r="B21" s="65"/>
      <c r="J21" s="69"/>
      <c r="K21" s="67"/>
      <c r="M21" s="56"/>
      <c r="N21" s="68"/>
    </row>
    <row r="22" spans="2:14" s="13" customFormat="1" ht="36" customHeight="1">
      <c r="B22" s="65"/>
      <c r="D22" s="530" t="s">
        <v>489</v>
      </c>
      <c r="E22" s="530"/>
      <c r="F22" s="530"/>
      <c r="G22" s="530"/>
      <c r="H22" s="530"/>
      <c r="I22" s="532"/>
      <c r="J22" s="229" t="s">
        <v>126</v>
      </c>
      <c r="K22" s="67"/>
      <c r="L22" s="77" t="s">
        <v>565</v>
      </c>
      <c r="M22" s="56"/>
      <c r="N22" s="68"/>
    </row>
    <row r="23" spans="2:14" s="13" customFormat="1" ht="7.5" customHeight="1">
      <c r="B23" s="65"/>
      <c r="J23" s="69"/>
      <c r="K23" s="67"/>
      <c r="M23" s="56"/>
      <c r="N23" s="68"/>
    </row>
    <row r="24" spans="2:14" s="13" customFormat="1" ht="36" customHeight="1">
      <c r="B24" s="65"/>
      <c r="D24" s="530" t="s">
        <v>490</v>
      </c>
      <c r="E24" s="530"/>
      <c r="F24" s="530"/>
      <c r="G24" s="530"/>
      <c r="H24" s="530"/>
      <c r="I24" s="532"/>
      <c r="J24" s="185">
        <f>INT(J20*0.025)</f>
        <v>2</v>
      </c>
      <c r="K24" s="76" t="s">
        <v>93</v>
      </c>
      <c r="L24" s="77" t="s">
        <v>522</v>
      </c>
      <c r="M24" s="56"/>
      <c r="N24" s="68"/>
    </row>
    <row r="25" spans="2:14" s="13" customFormat="1" ht="7.5" customHeight="1">
      <c r="B25" s="65"/>
      <c r="J25" s="69"/>
      <c r="K25" s="67"/>
      <c r="M25" s="56"/>
      <c r="N25" s="68"/>
    </row>
    <row r="26" spans="2:14" s="13" customFormat="1" ht="36" customHeight="1">
      <c r="B26" s="65"/>
      <c r="D26" s="530" t="s">
        <v>491</v>
      </c>
      <c r="E26" s="530"/>
      <c r="F26" s="530"/>
      <c r="G26" s="530"/>
      <c r="H26" s="530"/>
      <c r="I26" s="532"/>
      <c r="J26" s="75">
        <v>1</v>
      </c>
      <c r="K26" s="76" t="s">
        <v>93</v>
      </c>
      <c r="L26" s="77" t="s">
        <v>523</v>
      </c>
      <c r="M26" s="56"/>
      <c r="N26" s="68"/>
    </row>
    <row r="27" spans="2:14" s="13" customFormat="1" ht="18" customHeight="1">
      <c r="B27" s="70"/>
      <c r="C27" s="48"/>
      <c r="D27" s="48"/>
      <c r="E27" s="48"/>
      <c r="F27" s="48"/>
      <c r="G27" s="48"/>
      <c r="H27" s="48"/>
      <c r="I27" s="48"/>
      <c r="J27" s="48"/>
      <c r="K27" s="48"/>
      <c r="L27" s="48"/>
      <c r="M27" s="48"/>
      <c r="N27" s="71"/>
    </row>
    <row r="28" spans="2:14" s="13" customFormat="1" ht="18" customHeight="1"/>
    <row r="29" spans="2:14" s="13" customFormat="1" ht="12" customHeight="1" thickBot="1">
      <c r="B29" s="59"/>
      <c r="C29" s="50"/>
      <c r="D29" s="50"/>
      <c r="E29" s="50"/>
      <c r="F29" s="50"/>
      <c r="G29" s="50"/>
      <c r="H29" s="50"/>
      <c r="I29" s="50"/>
      <c r="J29" s="50"/>
      <c r="K29" s="50"/>
      <c r="L29" s="50"/>
      <c r="M29" s="50"/>
      <c r="N29" s="60"/>
    </row>
    <row r="30" spans="2:14" s="13" customFormat="1" ht="27" customHeight="1" thickBot="1">
      <c r="B30" s="61"/>
      <c r="C30" s="230"/>
      <c r="D30" s="78" t="s">
        <v>121</v>
      </c>
      <c r="E30" s="53"/>
      <c r="F30" s="53"/>
      <c r="G30" s="51"/>
      <c r="H30" s="51"/>
      <c r="I30" s="51"/>
      <c r="J30" s="51"/>
      <c r="K30" s="51"/>
      <c r="L30" s="51"/>
      <c r="M30" s="54" t="s">
        <v>566</v>
      </c>
      <c r="N30" s="62"/>
    </row>
    <row r="31" spans="2:14" s="13" customFormat="1" ht="12" customHeight="1">
      <c r="B31" s="63"/>
      <c r="C31" s="52"/>
      <c r="D31" s="52"/>
      <c r="E31" s="52"/>
      <c r="F31" s="52"/>
      <c r="G31" s="52"/>
      <c r="H31" s="52"/>
      <c r="I31" s="52"/>
      <c r="J31" s="52"/>
      <c r="K31" s="52"/>
      <c r="L31" s="52"/>
      <c r="M31" s="52"/>
      <c r="N31" s="64"/>
    </row>
    <row r="32" spans="2:14" s="13" customFormat="1" ht="15" customHeight="1" thickBot="1">
      <c r="B32" s="65"/>
      <c r="N32" s="66"/>
    </row>
    <row r="33" spans="2:14" s="13" customFormat="1" ht="27" customHeight="1" thickBot="1">
      <c r="B33" s="65"/>
      <c r="D33" s="230"/>
      <c r="F33" s="527" t="s">
        <v>130</v>
      </c>
      <c r="G33" s="527"/>
      <c r="H33" s="527"/>
      <c r="I33" s="527"/>
      <c r="J33" s="527"/>
      <c r="K33" s="527"/>
      <c r="L33" s="527"/>
      <c r="M33" s="527"/>
      <c r="N33" s="72"/>
    </row>
    <row r="34" spans="2:14" s="13" customFormat="1" ht="39" customHeight="1">
      <c r="B34" s="65"/>
      <c r="F34" s="527"/>
      <c r="G34" s="527"/>
      <c r="H34" s="527"/>
      <c r="I34" s="527"/>
      <c r="J34" s="527"/>
      <c r="K34" s="527"/>
      <c r="L34" s="527"/>
      <c r="M34" s="527"/>
      <c r="N34" s="72"/>
    </row>
    <row r="35" spans="2:14" s="13" customFormat="1" ht="12" customHeight="1">
      <c r="B35" s="65"/>
      <c r="D35" s="56"/>
      <c r="N35" s="72"/>
    </row>
    <row r="36" spans="2:14" s="13" customFormat="1">
      <c r="B36" s="65"/>
      <c r="F36" s="57" t="s">
        <v>129</v>
      </c>
      <c r="G36" s="534" t="s">
        <v>133</v>
      </c>
      <c r="H36" s="535"/>
      <c r="I36" s="536"/>
      <c r="J36" s="57"/>
      <c r="K36" s="57" t="s">
        <v>127</v>
      </c>
      <c r="L36" s="79">
        <v>35218</v>
      </c>
      <c r="M36" s="57"/>
      <c r="N36" s="72"/>
    </row>
    <row r="37" spans="2:14" s="13" customFormat="1" ht="7.5" customHeight="1">
      <c r="B37" s="65"/>
      <c r="D37" s="56"/>
      <c r="N37" s="72"/>
    </row>
    <row r="38" spans="2:14" s="13" customFormat="1" ht="36" customHeight="1">
      <c r="B38" s="65"/>
      <c r="J38" s="57"/>
      <c r="K38" s="57" t="s">
        <v>128</v>
      </c>
      <c r="L38" s="79">
        <v>45444</v>
      </c>
      <c r="M38" s="57"/>
      <c r="N38" s="72"/>
    </row>
    <row r="39" spans="2:14" s="13" customFormat="1" ht="7.5" customHeight="1">
      <c r="B39" s="65"/>
      <c r="D39" s="56"/>
      <c r="N39" s="72"/>
    </row>
    <row r="40" spans="2:14" s="13" customFormat="1" ht="36" customHeight="1">
      <c r="B40" s="65"/>
      <c r="J40" s="57"/>
      <c r="K40" s="57" t="s">
        <v>131</v>
      </c>
      <c r="L40" s="47">
        <f>DATEDIF(L36,L38,"Y")</f>
        <v>27</v>
      </c>
      <c r="M40" s="76" t="s">
        <v>132</v>
      </c>
      <c r="N40" s="72"/>
    </row>
    <row r="41" spans="2:14" s="13" customFormat="1" ht="18" customHeight="1">
      <c r="B41" s="65"/>
      <c r="J41" s="55"/>
      <c r="K41" s="55"/>
      <c r="L41" s="55"/>
      <c r="M41" s="55"/>
      <c r="N41" s="72"/>
    </row>
    <row r="42" spans="2:14" s="13" customFormat="1" ht="33" thickBot="1">
      <c r="B42" s="65"/>
      <c r="F42" s="530" t="s">
        <v>122</v>
      </c>
      <c r="G42" s="530"/>
      <c r="H42" s="530"/>
      <c r="I42" s="530"/>
      <c r="J42" s="530"/>
      <c r="K42" s="530"/>
      <c r="L42" s="530"/>
      <c r="M42" s="530"/>
      <c r="N42" s="72"/>
    </row>
    <row r="43" spans="2:14" s="13" customFormat="1" ht="27" customHeight="1" thickBot="1">
      <c r="B43" s="65"/>
      <c r="D43" s="230"/>
      <c r="F43" s="527" t="s">
        <v>124</v>
      </c>
      <c r="G43" s="527"/>
      <c r="H43" s="527"/>
      <c r="I43" s="527"/>
      <c r="J43" s="527"/>
      <c r="K43" s="527"/>
      <c r="L43" s="527"/>
      <c r="M43" s="527"/>
      <c r="N43" s="72"/>
    </row>
    <row r="44" spans="2:14" s="13" customFormat="1" ht="6.75" customHeight="1">
      <c r="B44" s="65"/>
      <c r="D44" s="56"/>
      <c r="F44" s="527"/>
      <c r="G44" s="527"/>
      <c r="H44" s="527"/>
      <c r="I44" s="527"/>
      <c r="J44" s="527"/>
      <c r="K44" s="527"/>
      <c r="L44" s="527"/>
      <c r="M44" s="527"/>
      <c r="N44" s="72"/>
    </row>
    <row r="45" spans="2:14" s="13" customFormat="1" ht="7.5" customHeight="1" thickBot="1">
      <c r="B45" s="65"/>
      <c r="N45" s="72"/>
    </row>
    <row r="46" spans="2:14" s="13" customFormat="1" ht="27" customHeight="1" thickBot="1">
      <c r="B46" s="65"/>
      <c r="D46" s="230"/>
      <c r="F46" s="527" t="s">
        <v>125</v>
      </c>
      <c r="G46" s="527"/>
      <c r="H46" s="527"/>
      <c r="I46" s="527"/>
      <c r="J46" s="527"/>
      <c r="K46" s="527"/>
      <c r="L46" s="527"/>
      <c r="M46" s="527"/>
      <c r="N46" s="72"/>
    </row>
    <row r="47" spans="2:14" s="13" customFormat="1" ht="6.75" customHeight="1">
      <c r="B47" s="65"/>
      <c r="D47" s="56"/>
      <c r="F47" s="527"/>
      <c r="G47" s="527"/>
      <c r="H47" s="527"/>
      <c r="I47" s="527"/>
      <c r="J47" s="527"/>
      <c r="K47" s="527"/>
      <c r="L47" s="527"/>
      <c r="M47" s="527"/>
      <c r="N47" s="72"/>
    </row>
    <row r="48" spans="2:14" s="13" customFormat="1" ht="18" customHeight="1">
      <c r="B48" s="70"/>
      <c r="C48" s="48"/>
      <c r="D48" s="48"/>
      <c r="E48" s="48"/>
      <c r="F48" s="48"/>
      <c r="G48" s="48"/>
      <c r="H48" s="48"/>
      <c r="I48" s="48"/>
      <c r="J48" s="48"/>
      <c r="K48" s="48"/>
      <c r="L48" s="48"/>
      <c r="M48" s="48"/>
      <c r="N48" s="71"/>
    </row>
    <row r="49" spans="2:14" s="13" customFormat="1" ht="18" customHeight="1"/>
    <row r="50" spans="2:14" ht="16.95" customHeight="1"/>
    <row r="51" spans="2:14" s="267" customFormat="1" ht="12" customHeight="1" thickBot="1">
      <c r="B51" s="59"/>
      <c r="C51" s="50"/>
      <c r="D51" s="50"/>
      <c r="E51" s="50"/>
      <c r="F51" s="50"/>
      <c r="G51" s="50"/>
      <c r="H51" s="50"/>
      <c r="I51" s="50"/>
      <c r="J51" s="50"/>
      <c r="K51" s="50"/>
      <c r="L51" s="50"/>
      <c r="M51" s="50"/>
      <c r="N51" s="60"/>
    </row>
    <row r="52" spans="2:14" s="267" customFormat="1" ht="27" customHeight="1" thickBot="1">
      <c r="B52" s="61"/>
      <c r="C52" s="274"/>
      <c r="D52" s="78" t="s">
        <v>524</v>
      </c>
      <c r="E52" s="53"/>
      <c r="F52" s="53"/>
      <c r="G52" s="51"/>
      <c r="H52" s="51"/>
      <c r="I52" s="51"/>
      <c r="J52" s="51"/>
      <c r="K52" s="51"/>
      <c r="L52" s="51"/>
      <c r="M52" s="54" t="s">
        <v>567</v>
      </c>
      <c r="N52" s="62"/>
    </row>
    <row r="53" spans="2:14" s="267" customFormat="1" ht="12" customHeight="1">
      <c r="B53" s="63"/>
      <c r="C53" s="52"/>
      <c r="D53" s="52"/>
      <c r="E53" s="52"/>
      <c r="F53" s="52"/>
      <c r="G53" s="52"/>
      <c r="H53" s="52"/>
      <c r="I53" s="52"/>
      <c r="J53" s="52"/>
      <c r="K53" s="52"/>
      <c r="L53" s="52"/>
      <c r="M53" s="52"/>
      <c r="N53" s="64"/>
    </row>
    <row r="54" spans="2:14" s="267" customFormat="1" ht="15" customHeight="1" thickBot="1">
      <c r="B54" s="73"/>
      <c r="C54" s="58"/>
      <c r="D54" s="58"/>
      <c r="E54" s="58"/>
      <c r="F54" s="58"/>
      <c r="G54" s="58"/>
      <c r="H54" s="58"/>
      <c r="I54" s="58"/>
      <c r="J54" s="58"/>
      <c r="K54" s="58"/>
      <c r="L54" s="58"/>
      <c r="M54" s="58"/>
      <c r="N54" s="66"/>
    </row>
    <row r="55" spans="2:14" s="267" customFormat="1" ht="27" customHeight="1" thickBot="1">
      <c r="B55" s="65"/>
      <c r="D55" s="274"/>
      <c r="F55" s="527" t="s">
        <v>568</v>
      </c>
      <c r="G55" s="527"/>
      <c r="H55" s="527"/>
      <c r="I55" s="527"/>
      <c r="J55" s="527"/>
      <c r="K55" s="527"/>
      <c r="L55" s="527"/>
      <c r="M55" s="527"/>
      <c r="N55" s="74"/>
    </row>
    <row r="56" spans="2:14" s="267" customFormat="1" ht="72" customHeight="1">
      <c r="B56" s="65"/>
      <c r="F56" s="527"/>
      <c r="G56" s="527"/>
      <c r="H56" s="527"/>
      <c r="I56" s="527"/>
      <c r="J56" s="527"/>
      <c r="K56" s="527"/>
      <c r="L56" s="527"/>
      <c r="M56" s="527"/>
      <c r="N56" s="74"/>
    </row>
    <row r="57" spans="2:14" s="267" customFormat="1" ht="12" customHeight="1">
      <c r="B57" s="65"/>
      <c r="N57" s="268"/>
    </row>
    <row r="58" spans="2:14" s="267" customFormat="1" ht="27" customHeight="1" thickBot="1">
      <c r="B58" s="65"/>
      <c r="F58" s="275"/>
      <c r="G58" s="275"/>
      <c r="H58" s="528" t="s">
        <v>525</v>
      </c>
      <c r="I58" s="528"/>
      <c r="J58" s="528"/>
      <c r="K58" s="528"/>
      <c r="L58" s="528"/>
      <c r="M58" s="528"/>
      <c r="N58" s="74"/>
    </row>
    <row r="59" spans="2:14" s="267" customFormat="1" ht="27" customHeight="1" thickBot="1">
      <c r="B59" s="65"/>
      <c r="F59" s="276" t="s">
        <v>165</v>
      </c>
      <c r="G59" s="274"/>
      <c r="H59" s="528"/>
      <c r="I59" s="528"/>
      <c r="J59" s="528"/>
      <c r="K59" s="528"/>
      <c r="L59" s="528"/>
      <c r="M59" s="528"/>
      <c r="N59" s="74"/>
    </row>
    <row r="60" spans="2:14" s="267" customFormat="1" ht="27" customHeight="1">
      <c r="B60" s="65"/>
      <c r="F60" s="277"/>
      <c r="G60" s="277"/>
      <c r="H60" s="528"/>
      <c r="I60" s="528"/>
      <c r="J60" s="528"/>
      <c r="K60" s="528"/>
      <c r="L60" s="528"/>
      <c r="M60" s="528"/>
      <c r="N60" s="74"/>
    </row>
    <row r="61" spans="2:14" s="267" customFormat="1" ht="12" customHeight="1" thickBot="1">
      <c r="B61" s="65"/>
      <c r="N61" s="268"/>
    </row>
    <row r="62" spans="2:14" s="267" customFormat="1" ht="27" customHeight="1" thickBot="1">
      <c r="B62" s="65"/>
      <c r="D62" s="274"/>
      <c r="F62" s="527" t="s">
        <v>569</v>
      </c>
      <c r="G62" s="527"/>
      <c r="H62" s="527"/>
      <c r="I62" s="527"/>
      <c r="J62" s="527"/>
      <c r="K62" s="527"/>
      <c r="L62" s="527"/>
      <c r="M62" s="527"/>
      <c r="N62" s="268"/>
    </row>
    <row r="63" spans="2:14" s="267" customFormat="1" ht="37.299999999999997" customHeight="1">
      <c r="B63" s="65"/>
      <c r="D63" s="266"/>
      <c r="F63" s="527"/>
      <c r="G63" s="527"/>
      <c r="H63" s="527"/>
      <c r="I63" s="527"/>
      <c r="J63" s="527"/>
      <c r="K63" s="527"/>
      <c r="L63" s="527"/>
      <c r="M63" s="527"/>
      <c r="N63" s="72"/>
    </row>
    <row r="64" spans="2:14" s="267" customFormat="1" ht="27" customHeight="1" thickBot="1">
      <c r="B64" s="65"/>
      <c r="F64" s="275"/>
      <c r="G64" s="275"/>
      <c r="H64" s="528" t="s">
        <v>526</v>
      </c>
      <c r="I64" s="528"/>
      <c r="J64" s="528"/>
      <c r="K64" s="528"/>
      <c r="L64" s="528"/>
      <c r="M64" s="528"/>
      <c r="N64" s="74"/>
    </row>
    <row r="65" spans="1:15" s="267" customFormat="1" ht="27" customHeight="1" thickBot="1">
      <c r="B65" s="65"/>
      <c r="F65" s="276" t="s">
        <v>165</v>
      </c>
      <c r="G65" s="274"/>
      <c r="H65" s="528"/>
      <c r="I65" s="528"/>
      <c r="J65" s="528"/>
      <c r="K65" s="528"/>
      <c r="L65" s="528"/>
      <c r="M65" s="528"/>
      <c r="N65" s="74"/>
    </row>
    <row r="66" spans="1:15" s="267" customFormat="1" ht="27" customHeight="1">
      <c r="B66" s="65"/>
      <c r="F66" s="277"/>
      <c r="G66" s="277"/>
      <c r="H66" s="528"/>
      <c r="I66" s="528"/>
      <c r="J66" s="528"/>
      <c r="K66" s="528"/>
      <c r="L66" s="528"/>
      <c r="M66" s="528"/>
      <c r="N66" s="74"/>
    </row>
    <row r="67" spans="1:15" s="267" customFormat="1" ht="12" customHeight="1">
      <c r="B67" s="65"/>
      <c r="N67" s="268"/>
    </row>
    <row r="68" spans="1:15" s="267" customFormat="1" ht="7.5" customHeight="1" thickBot="1">
      <c r="B68" s="65"/>
      <c r="N68" s="268"/>
    </row>
    <row r="69" spans="1:15" s="267" customFormat="1" ht="27" customHeight="1" thickBot="1">
      <c r="B69" s="65"/>
      <c r="D69" s="274"/>
      <c r="F69" s="529" t="s">
        <v>527</v>
      </c>
      <c r="G69" s="529"/>
      <c r="H69" s="529"/>
      <c r="I69" s="529"/>
      <c r="J69" s="529"/>
      <c r="K69" s="529"/>
      <c r="L69" s="529"/>
      <c r="M69" s="529"/>
      <c r="N69" s="268"/>
    </row>
    <row r="70" spans="1:15" s="267" customFormat="1" ht="6.75" customHeight="1">
      <c r="B70" s="65"/>
      <c r="D70" s="266"/>
      <c r="F70" s="529"/>
      <c r="G70" s="529"/>
      <c r="H70" s="529"/>
      <c r="I70" s="529"/>
      <c r="J70" s="529"/>
      <c r="K70" s="529"/>
      <c r="L70" s="529"/>
      <c r="M70" s="529"/>
      <c r="N70" s="72"/>
    </row>
    <row r="71" spans="1:15" s="267" customFormat="1" ht="18" customHeight="1">
      <c r="B71" s="70"/>
      <c r="C71" s="48"/>
      <c r="D71" s="48"/>
      <c r="E71" s="48"/>
      <c r="F71" s="48"/>
      <c r="G71" s="48"/>
      <c r="H71" s="48"/>
      <c r="I71" s="48"/>
      <c r="J71" s="48"/>
      <c r="K71" s="48"/>
      <c r="L71" s="48"/>
      <c r="M71" s="48"/>
      <c r="N71" s="71"/>
    </row>
    <row r="72" spans="1:15" s="267" customFormat="1" ht="18" customHeight="1">
      <c r="B72" s="278"/>
      <c r="C72" s="278"/>
      <c r="D72" s="278"/>
      <c r="E72" s="278"/>
      <c r="F72" s="278"/>
      <c r="G72" s="278"/>
      <c r="H72" s="278"/>
      <c r="I72" s="278"/>
      <c r="J72" s="278"/>
      <c r="K72" s="278"/>
      <c r="L72" s="278"/>
      <c r="M72" s="278"/>
      <c r="N72" s="278"/>
    </row>
    <row r="73" spans="1:15" s="32" customFormat="1" ht="28.75">
      <c r="A73" s="282" t="s">
        <v>134</v>
      </c>
      <c r="B73" s="282"/>
      <c r="C73" s="282"/>
      <c r="D73" s="282"/>
      <c r="E73" s="282"/>
      <c r="F73" s="282"/>
      <c r="G73" s="282"/>
      <c r="H73" s="282"/>
      <c r="I73" s="282"/>
      <c r="J73" s="282"/>
      <c r="K73" s="282"/>
      <c r="L73" s="282"/>
      <c r="M73" s="282"/>
      <c r="N73" s="282"/>
      <c r="O73" s="282"/>
    </row>
    <row r="74" spans="1:15" s="32" customFormat="1" ht="279" customHeight="1">
      <c r="A74" s="283"/>
      <c r="B74" s="533" t="s">
        <v>543</v>
      </c>
      <c r="C74" s="533"/>
      <c r="D74" s="533"/>
      <c r="E74" s="533"/>
      <c r="F74" s="533"/>
      <c r="G74" s="533"/>
      <c r="H74" s="533"/>
      <c r="I74" s="533"/>
      <c r="J74" s="533"/>
      <c r="K74" s="533"/>
      <c r="L74" s="533"/>
      <c r="M74" s="533"/>
      <c r="N74" s="283"/>
      <c r="O74" s="282"/>
    </row>
    <row r="75" spans="1:15" s="32" customFormat="1" ht="123" customHeight="1">
      <c r="A75" s="283"/>
      <c r="B75" s="533" t="s">
        <v>570</v>
      </c>
      <c r="C75" s="533"/>
      <c r="D75" s="533"/>
      <c r="E75" s="533"/>
      <c r="F75" s="533"/>
      <c r="G75" s="533"/>
      <c r="H75" s="533"/>
      <c r="I75" s="533"/>
      <c r="J75" s="533"/>
      <c r="K75" s="533"/>
      <c r="L75" s="533"/>
      <c r="M75" s="533"/>
      <c r="N75" s="283"/>
      <c r="O75" s="282"/>
    </row>
    <row r="76" spans="1:15" ht="178.5" customHeight="1">
      <c r="A76" s="284"/>
      <c r="B76" s="526" t="s">
        <v>528</v>
      </c>
      <c r="C76" s="526"/>
      <c r="D76" s="526"/>
      <c r="E76" s="526"/>
      <c r="F76" s="526"/>
      <c r="G76" s="526"/>
      <c r="H76" s="526"/>
      <c r="I76" s="526"/>
      <c r="J76" s="526"/>
      <c r="K76" s="526"/>
      <c r="L76" s="526"/>
      <c r="M76" s="526"/>
      <c r="N76" s="284"/>
      <c r="O76" s="284"/>
    </row>
  </sheetData>
  <mergeCells count="28">
    <mergeCell ref="D18:I18"/>
    <mergeCell ref="B74:M74"/>
    <mergeCell ref="B75:M75"/>
    <mergeCell ref="C10:M10"/>
    <mergeCell ref="F42:M42"/>
    <mergeCell ref="D20:I20"/>
    <mergeCell ref="D22:I22"/>
    <mergeCell ref="D16:I16"/>
    <mergeCell ref="D24:I24"/>
    <mergeCell ref="D26:I26"/>
    <mergeCell ref="G36:I36"/>
    <mergeCell ref="F43:M44"/>
    <mergeCell ref="F46:M47"/>
    <mergeCell ref="F33:M34"/>
    <mergeCell ref="A2:N2"/>
    <mergeCell ref="G5:H5"/>
    <mergeCell ref="G6:H6"/>
    <mergeCell ref="G7:H7"/>
    <mergeCell ref="G8:H8"/>
    <mergeCell ref="I6:M6"/>
    <mergeCell ref="I7:M7"/>
    <mergeCell ref="I8:M8"/>
    <mergeCell ref="B76:M76"/>
    <mergeCell ref="F55:M56"/>
    <mergeCell ref="H58:M60"/>
    <mergeCell ref="F62:M63"/>
    <mergeCell ref="H64:M66"/>
    <mergeCell ref="F69:M70"/>
  </mergeCells>
  <phoneticPr fontId="1"/>
  <dataValidations count="2">
    <dataValidation type="list" allowBlank="1" showInputMessage="1" showErrorMessage="1" sqref="D33 C13 D46:D47 C30 D43:D44 D37 D35 D39 C52 D55 G59 D69:D70 D62:D63 G65" xr:uid="{00000000-0002-0000-0B00-000000000000}">
      <formula1>"✔"</formula1>
    </dataValidation>
    <dataValidation type="list" allowBlank="1" showInputMessage="1" showErrorMessage="1" sqref="J22:K22" xr:uid="{00000000-0002-0000-0B00-000001000000}">
      <formula1>"有,無"</formula1>
    </dataValidation>
  </dataValidations>
  <printOptions horizontalCentered="1"/>
  <pageMargins left="0.39370078740157483" right="0.19685039370078741" top="0.59055118110236227" bottom="0.39370078740157483" header="0.31496062992125984" footer="0.31496062992125984"/>
  <pageSetup paperSize="9" scale="44" fitToHeight="0" orientation="portrait" r:id="rId1"/>
  <rowBreaks count="1" manualBreakCount="1">
    <brk id="72" max="14"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CAD79D7-ED35-4331-8105-D8B32B30CDA6}">
          <x14:formula1>
            <xm:f>DATA!$B$26:$B$39</xm:f>
          </x14:formula1>
          <xm:sqref>J18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Q45"/>
  <sheetViews>
    <sheetView showGridLines="0" view="pageBreakPreview" zoomScale="50" zoomScaleNormal="50" zoomScaleSheetLayoutView="50" workbookViewId="0">
      <selection activeCell="J32" sqref="J32:Q36"/>
    </sheetView>
  </sheetViews>
  <sheetFormatPr defaultColWidth="9" defaultRowHeight="35.6"/>
  <cols>
    <col min="1" max="1" width="5" style="1" customWidth="1"/>
    <col min="2" max="2" width="35" style="1" customWidth="1"/>
    <col min="3" max="3" width="4.78515625" style="1" customWidth="1"/>
    <col min="4" max="6" width="6.78515625" style="1" customWidth="1"/>
    <col min="7" max="7" width="24.78515625" style="1" customWidth="1"/>
    <col min="8" max="8" width="18.28515625" style="1" customWidth="1"/>
    <col min="9" max="9" width="4.78515625" style="1" customWidth="1"/>
    <col min="10" max="12" width="6.78515625" style="1" customWidth="1"/>
    <col min="13" max="13" width="4.78515625" style="1" customWidth="1"/>
    <col min="14" max="16" width="6.78515625" style="1" customWidth="1"/>
    <col min="17" max="17" width="5" style="1" customWidth="1"/>
    <col min="18" max="16384" width="9" style="1"/>
  </cols>
  <sheetData>
    <row r="1" spans="1:17" s="29" customFormat="1" ht="26.15">
      <c r="A1" s="29" t="s">
        <v>118</v>
      </c>
      <c r="Q1" s="252" t="str">
        <f>入力シート!Y2</f>
        <v>ver11.27</v>
      </c>
    </row>
    <row r="2" spans="1:17" ht="38.6">
      <c r="A2" s="479" t="s">
        <v>135</v>
      </c>
      <c r="B2" s="479"/>
      <c r="C2" s="479"/>
      <c r="D2" s="479"/>
      <c r="E2" s="479"/>
      <c r="F2" s="479"/>
      <c r="G2" s="479"/>
      <c r="H2" s="479"/>
      <c r="I2" s="479"/>
      <c r="J2" s="479"/>
      <c r="K2" s="479"/>
      <c r="L2" s="479"/>
      <c r="M2" s="479"/>
      <c r="N2" s="479"/>
      <c r="O2" s="479"/>
      <c r="P2" s="479"/>
      <c r="Q2" s="479"/>
    </row>
    <row r="3" spans="1:17" s="13" customFormat="1" ht="36" customHeight="1"/>
    <row r="4" spans="1:17" s="13" customFormat="1" ht="36" customHeight="1">
      <c r="C4" s="13" t="s">
        <v>221</v>
      </c>
    </row>
    <row r="5" spans="1:17" s="32" customFormat="1" ht="47.25" customHeight="1">
      <c r="C5" s="501" t="s">
        <v>143</v>
      </c>
      <c r="D5" s="501"/>
      <c r="E5" s="501"/>
      <c r="F5" s="501"/>
      <c r="G5" s="496" t="str">
        <f>DATA!$E$15</f>
        <v>佐賀県佐賀市城内1-1-59</v>
      </c>
      <c r="H5" s="496" t="str">
        <f>DATA!$E$15</f>
        <v>佐賀県佐賀市城内1-1-59</v>
      </c>
      <c r="I5" s="496" t="str">
        <f>DATA!$E$15</f>
        <v>佐賀県佐賀市城内1-1-59</v>
      </c>
      <c r="J5" s="496" t="str">
        <f>DATA!$E$15</f>
        <v>佐賀県佐賀市城内1-1-59</v>
      </c>
      <c r="K5" s="496" t="str">
        <f>DATA!$E$15</f>
        <v>佐賀県佐賀市城内1-1-59</v>
      </c>
      <c r="L5" s="496" t="str">
        <f>DATA!$E$15</f>
        <v>佐賀県佐賀市城内1-1-59</v>
      </c>
      <c r="M5" s="496" t="str">
        <f>DATA!$E$15</f>
        <v>佐賀県佐賀市城内1-1-59</v>
      </c>
      <c r="N5" s="496" t="str">
        <f>DATA!$E$15</f>
        <v>佐賀県佐賀市城内1-1-59</v>
      </c>
      <c r="O5" s="496" t="str">
        <f>DATA!$E$15</f>
        <v>佐賀県佐賀市城内1-1-59</v>
      </c>
      <c r="P5" s="496" t="str">
        <f>DATA!$E$15</f>
        <v>佐賀県佐賀市城内1-1-59</v>
      </c>
    </row>
    <row r="6" spans="1:17" s="32" customFormat="1" ht="47.25" customHeight="1">
      <c r="C6" s="497" t="s">
        <v>144</v>
      </c>
      <c r="D6" s="497"/>
      <c r="E6" s="497"/>
      <c r="F6" s="497"/>
      <c r="G6" s="497" t="str">
        <f>DATA!$E$6</f>
        <v>佐賀県建設技術株式会社</v>
      </c>
      <c r="H6" s="497" t="str">
        <f>DATA!$E$6</f>
        <v>佐賀県建設技術株式会社</v>
      </c>
      <c r="I6" s="497" t="str">
        <f>DATA!$E$6</f>
        <v>佐賀県建設技術株式会社</v>
      </c>
      <c r="J6" s="497" t="str">
        <f>DATA!$E$6</f>
        <v>佐賀県建設技術株式会社</v>
      </c>
      <c r="K6" s="497" t="str">
        <f>DATA!$E$6</f>
        <v>佐賀県建設技術株式会社</v>
      </c>
      <c r="L6" s="497" t="str">
        <f>DATA!$E$6</f>
        <v>佐賀県建設技術株式会社</v>
      </c>
      <c r="M6" s="497" t="str">
        <f>DATA!$E$6</f>
        <v>佐賀県建設技術株式会社</v>
      </c>
      <c r="N6" s="497" t="str">
        <f>DATA!$E$6</f>
        <v>佐賀県建設技術株式会社</v>
      </c>
      <c r="O6" s="497" t="str">
        <f>DATA!$E$6</f>
        <v>佐賀県建設技術株式会社</v>
      </c>
      <c r="P6" s="497" t="str">
        <f>DATA!$E$6</f>
        <v>佐賀県建設技術株式会社</v>
      </c>
    </row>
    <row r="7" spans="1:17" s="32" customFormat="1" ht="47.25" customHeight="1">
      <c r="C7" s="497" t="s">
        <v>283</v>
      </c>
      <c r="D7" s="497"/>
      <c r="E7" s="497"/>
      <c r="F7" s="497"/>
      <c r="G7" s="497" t="str">
        <f>DATA!$E$8</f>
        <v>代表取締役社長　神埼　武雄</v>
      </c>
      <c r="H7" s="497" t="str">
        <f>DATA!$E$8</f>
        <v>代表取締役社長　神埼　武雄</v>
      </c>
      <c r="I7" s="497" t="str">
        <f>DATA!$E$8</f>
        <v>代表取締役社長　神埼　武雄</v>
      </c>
      <c r="J7" s="497" t="str">
        <f>DATA!$E$8</f>
        <v>代表取締役社長　神埼　武雄</v>
      </c>
      <c r="K7" s="497" t="str">
        <f>DATA!$E$8</f>
        <v>代表取締役社長　神埼　武雄</v>
      </c>
      <c r="L7" s="497" t="str">
        <f>DATA!$E$8</f>
        <v>代表取締役社長　神埼　武雄</v>
      </c>
      <c r="M7" s="497" t="str">
        <f>DATA!$E$8</f>
        <v>代表取締役社長　神埼　武雄</v>
      </c>
      <c r="N7" s="497" t="str">
        <f>DATA!$E$8</f>
        <v>代表取締役社長　神埼　武雄</v>
      </c>
      <c r="O7" s="497" t="str">
        <f>DATA!$E$8</f>
        <v>代表取締役社長　神埼　武雄</v>
      </c>
      <c r="P7" s="497" t="str">
        <f>DATA!$E$8</f>
        <v>代表取締役社長　神埼　武雄</v>
      </c>
    </row>
    <row r="8" spans="1:17" s="13" customFormat="1" ht="32.6"/>
    <row r="9" spans="1:17" s="29" customFormat="1" ht="48" customHeight="1">
      <c r="B9" s="498" t="s">
        <v>84</v>
      </c>
      <c r="C9" s="505" t="s">
        <v>85</v>
      </c>
      <c r="D9" s="493"/>
      <c r="E9" s="493"/>
      <c r="F9" s="547"/>
      <c r="G9" s="227" t="s">
        <v>159</v>
      </c>
      <c r="H9" s="548" t="s">
        <v>158</v>
      </c>
      <c r="I9" s="505" t="s">
        <v>141</v>
      </c>
      <c r="J9" s="493"/>
      <c r="K9" s="493"/>
      <c r="L9" s="547"/>
      <c r="M9" s="505" t="s">
        <v>142</v>
      </c>
      <c r="N9" s="493"/>
      <c r="O9" s="493"/>
      <c r="P9" s="547"/>
    </row>
    <row r="10" spans="1:17" s="80" customFormat="1" ht="23.15">
      <c r="B10" s="500"/>
      <c r="C10" s="223"/>
      <c r="D10" s="224" t="s">
        <v>136</v>
      </c>
      <c r="E10" s="224" t="s">
        <v>137</v>
      </c>
      <c r="F10" s="224" t="s">
        <v>138</v>
      </c>
      <c r="G10" s="228" t="s">
        <v>165</v>
      </c>
      <c r="H10" s="548"/>
      <c r="I10" s="223"/>
      <c r="J10" s="224" t="s">
        <v>136</v>
      </c>
      <c r="K10" s="224" t="s">
        <v>137</v>
      </c>
      <c r="L10" s="226" t="s">
        <v>138</v>
      </c>
      <c r="M10" s="223"/>
      <c r="N10" s="224" t="s">
        <v>136</v>
      </c>
      <c r="O10" s="224" t="s">
        <v>137</v>
      </c>
      <c r="P10" s="226" t="s">
        <v>138</v>
      </c>
    </row>
    <row r="11" spans="1:17" ht="39.75" customHeight="1">
      <c r="A11" s="42">
        <v>1</v>
      </c>
      <c r="B11" s="172" t="s">
        <v>485</v>
      </c>
      <c r="C11" s="222" t="s">
        <v>92</v>
      </c>
      <c r="D11" s="173">
        <v>12</v>
      </c>
      <c r="E11" s="173">
        <v>12</v>
      </c>
      <c r="F11" s="174">
        <v>28</v>
      </c>
      <c r="G11" s="280" t="s">
        <v>535</v>
      </c>
      <c r="H11" s="281" t="s">
        <v>538</v>
      </c>
      <c r="I11" s="222" t="s">
        <v>92</v>
      </c>
      <c r="J11" s="173">
        <v>23</v>
      </c>
      <c r="K11" s="173">
        <v>12</v>
      </c>
      <c r="L11" s="174">
        <v>28</v>
      </c>
      <c r="M11" s="222" t="s">
        <v>157</v>
      </c>
      <c r="N11" s="173">
        <v>1</v>
      </c>
      <c r="O11" s="173">
        <v>12</v>
      </c>
      <c r="P11" s="174">
        <v>28</v>
      </c>
    </row>
    <row r="12" spans="1:17" ht="39.75" customHeight="1">
      <c r="A12" s="42">
        <v>2</v>
      </c>
      <c r="B12" s="172" t="s">
        <v>486</v>
      </c>
      <c r="C12" s="222" t="s">
        <v>92</v>
      </c>
      <c r="D12" s="173">
        <v>6</v>
      </c>
      <c r="E12" s="173">
        <v>5</v>
      </c>
      <c r="F12" s="174">
        <v>12</v>
      </c>
      <c r="G12" s="280" t="s">
        <v>145</v>
      </c>
      <c r="H12" s="281" t="s">
        <v>536</v>
      </c>
      <c r="I12" s="222" t="s">
        <v>92</v>
      </c>
      <c r="J12" s="173">
        <v>15</v>
      </c>
      <c r="K12" s="173">
        <v>9</v>
      </c>
      <c r="L12" s="174">
        <v>21</v>
      </c>
      <c r="M12" s="222" t="s">
        <v>92</v>
      </c>
      <c r="N12" s="173">
        <v>30</v>
      </c>
      <c r="O12" s="173">
        <v>4</v>
      </c>
      <c r="P12" s="174">
        <v>1</v>
      </c>
    </row>
    <row r="13" spans="1:17" ht="39.75" customHeight="1">
      <c r="A13" s="42">
        <v>3</v>
      </c>
      <c r="B13" s="172"/>
      <c r="C13" s="222"/>
      <c r="D13" s="173"/>
      <c r="E13" s="173"/>
      <c r="F13" s="174"/>
      <c r="G13" s="280"/>
      <c r="H13" s="281"/>
      <c r="I13" s="222"/>
      <c r="J13" s="173"/>
      <c r="K13" s="173"/>
      <c r="L13" s="174"/>
      <c r="M13" s="222"/>
      <c r="N13" s="173"/>
      <c r="O13" s="173"/>
      <c r="P13" s="174"/>
    </row>
    <row r="14" spans="1:17" ht="39.75" customHeight="1">
      <c r="A14" s="42">
        <v>4</v>
      </c>
      <c r="B14" s="172"/>
      <c r="C14" s="222"/>
      <c r="D14" s="173"/>
      <c r="E14" s="173"/>
      <c r="F14" s="174"/>
      <c r="G14" s="280"/>
      <c r="H14" s="281"/>
      <c r="I14" s="222"/>
      <c r="J14" s="173"/>
      <c r="K14" s="173"/>
      <c r="L14" s="174"/>
      <c r="M14" s="222"/>
      <c r="N14" s="173"/>
      <c r="O14" s="173"/>
      <c r="P14" s="174"/>
    </row>
    <row r="15" spans="1:17" ht="39.75" customHeight="1">
      <c r="A15" s="42">
        <v>5</v>
      </c>
      <c r="B15" s="172"/>
      <c r="C15" s="222"/>
      <c r="D15" s="173"/>
      <c r="E15" s="173"/>
      <c r="F15" s="174"/>
      <c r="G15" s="280"/>
      <c r="H15" s="281"/>
      <c r="I15" s="222"/>
      <c r="J15" s="173"/>
      <c r="K15" s="173"/>
      <c r="L15" s="174"/>
      <c r="M15" s="222"/>
      <c r="N15" s="173"/>
      <c r="O15" s="173"/>
      <c r="P15" s="174"/>
    </row>
    <row r="16" spans="1:17" ht="39.75" customHeight="1">
      <c r="A16" s="42">
        <v>6</v>
      </c>
      <c r="B16" s="172"/>
      <c r="C16" s="222"/>
      <c r="D16" s="173"/>
      <c r="E16" s="173"/>
      <c r="F16" s="174"/>
      <c r="G16" s="280"/>
      <c r="H16" s="281"/>
      <c r="I16" s="222"/>
      <c r="J16" s="173"/>
      <c r="K16" s="173"/>
      <c r="L16" s="174"/>
      <c r="M16" s="222"/>
      <c r="N16" s="173"/>
      <c r="O16" s="173"/>
      <c r="P16" s="174"/>
    </row>
    <row r="17" spans="1:17" ht="39.75" customHeight="1">
      <c r="A17" s="42">
        <v>7</v>
      </c>
      <c r="B17" s="172"/>
      <c r="C17" s="222"/>
      <c r="D17" s="173"/>
      <c r="E17" s="173"/>
      <c r="F17" s="174"/>
      <c r="G17" s="280"/>
      <c r="H17" s="281"/>
      <c r="I17" s="222"/>
      <c r="J17" s="173"/>
      <c r="K17" s="173"/>
      <c r="L17" s="174"/>
      <c r="M17" s="222"/>
      <c r="N17" s="173"/>
      <c r="O17" s="173"/>
      <c r="P17" s="174"/>
    </row>
    <row r="18" spans="1:17" ht="39.75" customHeight="1">
      <c r="A18" s="42">
        <v>8</v>
      </c>
      <c r="B18" s="172"/>
      <c r="C18" s="222"/>
      <c r="D18" s="173"/>
      <c r="E18" s="173"/>
      <c r="F18" s="174"/>
      <c r="G18" s="280"/>
      <c r="H18" s="281"/>
      <c r="I18" s="222"/>
      <c r="J18" s="173"/>
      <c r="K18" s="173"/>
      <c r="L18" s="174"/>
      <c r="M18" s="222"/>
      <c r="N18" s="173"/>
      <c r="O18" s="173"/>
      <c r="P18" s="174"/>
    </row>
    <row r="19" spans="1:17" ht="39.75" customHeight="1">
      <c r="A19" s="42">
        <v>9</v>
      </c>
      <c r="B19" s="172"/>
      <c r="C19" s="222"/>
      <c r="D19" s="173"/>
      <c r="E19" s="173"/>
      <c r="F19" s="174"/>
      <c r="G19" s="280"/>
      <c r="H19" s="281"/>
      <c r="I19" s="222"/>
      <c r="J19" s="173"/>
      <c r="K19" s="173"/>
      <c r="L19" s="174"/>
      <c r="M19" s="222"/>
      <c r="N19" s="173"/>
      <c r="O19" s="173"/>
      <c r="P19" s="174"/>
    </row>
    <row r="20" spans="1:17" ht="39.75" customHeight="1">
      <c r="A20" s="42">
        <v>10</v>
      </c>
      <c r="B20" s="172"/>
      <c r="C20" s="222"/>
      <c r="D20" s="173"/>
      <c r="E20" s="173"/>
      <c r="F20" s="174"/>
      <c r="G20" s="280"/>
      <c r="H20" s="281"/>
      <c r="I20" s="222"/>
      <c r="J20" s="173"/>
      <c r="K20" s="173"/>
      <c r="L20" s="174"/>
      <c r="M20" s="222"/>
      <c r="N20" s="173"/>
      <c r="O20" s="173"/>
      <c r="P20" s="174"/>
    </row>
    <row r="21" spans="1:17" ht="9" customHeight="1">
      <c r="A21" s="42"/>
    </row>
    <row r="22" spans="1:17" s="32" customFormat="1" ht="28.75">
      <c r="B22" s="32" t="s">
        <v>160</v>
      </c>
    </row>
    <row r="23" spans="1:17" s="32" customFormat="1" ht="28.75">
      <c r="B23" s="32" t="s">
        <v>537</v>
      </c>
    </row>
    <row r="24" spans="1:17" s="32" customFormat="1" ht="28.75">
      <c r="B24" s="81" t="s">
        <v>153</v>
      </c>
    </row>
    <row r="25" spans="1:17" s="32" customFormat="1" ht="28.75">
      <c r="B25" s="81" t="s">
        <v>154</v>
      </c>
    </row>
    <row r="26" spans="1:17" s="32" customFormat="1" ht="28.75">
      <c r="B26" s="81" t="s">
        <v>156</v>
      </c>
    </row>
    <row r="27" spans="1:17" s="32" customFormat="1" ht="28.75">
      <c r="B27" s="81" t="s">
        <v>155</v>
      </c>
    </row>
    <row r="28" spans="1:17" s="32" customFormat="1" ht="28.75">
      <c r="B28" s="32" t="s">
        <v>161</v>
      </c>
    </row>
    <row r="29" spans="1:17" s="32" customFormat="1" ht="28.75"/>
    <row r="30" spans="1:17" s="32" customFormat="1" ht="28.75"/>
    <row r="31" spans="1:17" s="32" customFormat="1" ht="28.75">
      <c r="B31" s="32" t="s">
        <v>169</v>
      </c>
    </row>
    <row r="32" spans="1:17" s="32" customFormat="1" ht="30" customHeight="1">
      <c r="B32" s="538" t="s">
        <v>146</v>
      </c>
      <c r="C32" s="538" t="s">
        <v>147</v>
      </c>
      <c r="D32" s="538"/>
      <c r="E32" s="538"/>
      <c r="F32" s="538"/>
      <c r="G32" s="538"/>
      <c r="H32" s="538"/>
      <c r="I32" s="538"/>
      <c r="J32" s="549" t="s">
        <v>540</v>
      </c>
      <c r="K32" s="550"/>
      <c r="L32" s="550"/>
      <c r="M32" s="550"/>
      <c r="N32" s="550"/>
      <c r="O32" s="550"/>
      <c r="P32" s="550"/>
      <c r="Q32" s="550"/>
    </row>
    <row r="33" spans="2:17" s="32" customFormat="1" ht="28.75">
      <c r="B33" s="538"/>
      <c r="C33" s="538" t="s">
        <v>148</v>
      </c>
      <c r="D33" s="538"/>
      <c r="E33" s="538"/>
      <c r="F33" s="538"/>
      <c r="G33" s="270" t="s">
        <v>149</v>
      </c>
      <c r="H33" s="538" t="s">
        <v>529</v>
      </c>
      <c r="I33" s="538"/>
      <c r="J33" s="551"/>
      <c r="K33" s="550"/>
      <c r="L33" s="550"/>
      <c r="M33" s="550"/>
      <c r="N33" s="550"/>
      <c r="O33" s="550"/>
      <c r="P33" s="550"/>
      <c r="Q33" s="550"/>
    </row>
    <row r="34" spans="2:17" s="32" customFormat="1" ht="28.75">
      <c r="B34" s="279" t="s">
        <v>531</v>
      </c>
      <c r="C34" s="537" t="s">
        <v>152</v>
      </c>
      <c r="D34" s="537"/>
      <c r="E34" s="537"/>
      <c r="F34" s="537"/>
      <c r="G34" s="269" t="s">
        <v>150</v>
      </c>
      <c r="H34" s="537">
        <v>0.5</v>
      </c>
      <c r="I34" s="537"/>
      <c r="J34" s="551"/>
      <c r="K34" s="550"/>
      <c r="L34" s="550"/>
      <c r="M34" s="550"/>
      <c r="N34" s="550"/>
      <c r="O34" s="550"/>
      <c r="P34" s="550"/>
      <c r="Q34" s="550"/>
    </row>
    <row r="35" spans="2:17" s="32" customFormat="1" ht="28.75">
      <c r="B35" s="279" t="s">
        <v>532</v>
      </c>
      <c r="C35" s="537" t="s">
        <v>150</v>
      </c>
      <c r="D35" s="537"/>
      <c r="E35" s="537"/>
      <c r="F35" s="537"/>
      <c r="G35" s="269" t="s">
        <v>151</v>
      </c>
      <c r="H35" s="537" t="s">
        <v>530</v>
      </c>
      <c r="I35" s="537"/>
      <c r="J35" s="551"/>
      <c r="K35" s="550"/>
      <c r="L35" s="550"/>
      <c r="M35" s="550"/>
      <c r="N35" s="550"/>
      <c r="O35" s="550"/>
      <c r="P35" s="550"/>
      <c r="Q35" s="550"/>
    </row>
    <row r="36" spans="2:17" s="32" customFormat="1" ht="28.75">
      <c r="B36" s="279" t="s">
        <v>533</v>
      </c>
      <c r="C36" s="537" t="s">
        <v>150</v>
      </c>
      <c r="D36" s="537"/>
      <c r="E36" s="537"/>
      <c r="F36" s="537"/>
      <c r="G36" s="269" t="s">
        <v>534</v>
      </c>
      <c r="H36" s="537">
        <v>0.5</v>
      </c>
      <c r="I36" s="537"/>
      <c r="J36" s="551"/>
      <c r="K36" s="550"/>
      <c r="L36" s="550"/>
      <c r="M36" s="550"/>
      <c r="N36" s="550"/>
      <c r="O36" s="550"/>
      <c r="P36" s="550"/>
      <c r="Q36" s="550"/>
    </row>
    <row r="37" spans="2:17" s="32" customFormat="1" ht="28.75"/>
    <row r="38" spans="2:17" s="13" customFormat="1" ht="33" thickBot="1">
      <c r="B38" s="255" t="s">
        <v>508</v>
      </c>
    </row>
    <row r="39" spans="2:17" s="13" customFormat="1" ht="33" thickTop="1">
      <c r="B39" s="235"/>
      <c r="C39" s="539" t="s">
        <v>167</v>
      </c>
      <c r="D39" s="540"/>
      <c r="E39" s="540"/>
      <c r="F39" s="541"/>
      <c r="G39" s="236" t="s">
        <v>166</v>
      </c>
    </row>
    <row r="40" spans="2:17" s="13" customFormat="1" ht="32.6">
      <c r="B40" s="83" t="s">
        <v>164</v>
      </c>
      <c r="C40" s="544">
        <f>COUNTIFS($G$11:$G$20,"身体・知的障害者（重度）",$H$11:$H$20,"30h以上")</f>
        <v>1</v>
      </c>
      <c r="D40" s="545"/>
      <c r="E40" s="545"/>
      <c r="F40" s="546"/>
      <c r="G40" s="84">
        <f>C40*2</f>
        <v>2</v>
      </c>
    </row>
    <row r="41" spans="2:17" s="13" customFormat="1" ht="32.6">
      <c r="B41" s="83" t="s">
        <v>162</v>
      </c>
      <c r="C41" s="544">
        <f>COUNTIFS($G$11:$G$20,"身体・知的障害者",$H$11:$H$20,"30h以上")+COUNTIFS($G$11:$G$20,"身体・知的障害者（重度）",$H$11:$H$20,"20h~30h")+COUNTIFS($G$11:$G$20,"精神障害者",$H$11:$H$20,"30h以上")+COUNTIFS($G$11:$G$20,"精神障害者",$H$11:$H$20,"20h~30h")</f>
        <v>1</v>
      </c>
      <c r="D41" s="545"/>
      <c r="E41" s="545"/>
      <c r="F41" s="546"/>
      <c r="G41" s="84">
        <f>C41</f>
        <v>1</v>
      </c>
    </row>
    <row r="42" spans="2:17" s="13" customFormat="1" ht="32.6">
      <c r="B42" s="83" t="s">
        <v>163</v>
      </c>
      <c r="C42" s="544">
        <f>COUNTIFS($G$11:$G$20,"身体・知的障害者（重度）",$H$11:$H$20,"10h~20h")+COUNTIFS($G$11:$G$20,"身体・知的障害者",$H$11:$H$20,"20h~30h")+COUNTIFS($G$11:$G$20,"精神障害者",$H$11:$H$20,"10h~20h")</f>
        <v>0</v>
      </c>
      <c r="D42" s="545"/>
      <c r="E42" s="545"/>
      <c r="F42" s="546"/>
      <c r="G42" s="84">
        <f>C42/2</f>
        <v>0</v>
      </c>
    </row>
    <row r="43" spans="2:17" s="13" customFormat="1" ht="47.25" customHeight="1" thickBot="1">
      <c r="B43" s="542" t="s">
        <v>168</v>
      </c>
      <c r="C43" s="543"/>
      <c r="D43" s="543"/>
      <c r="E43" s="543"/>
      <c r="F43" s="543"/>
      <c r="G43" s="82">
        <f>SUM(G40:G42)</f>
        <v>3</v>
      </c>
      <c r="H43" s="285" t="s">
        <v>539</v>
      </c>
    </row>
    <row r="44" spans="2:17" s="13" customFormat="1" ht="33" thickTop="1"/>
    <row r="45" spans="2:17" s="13" customFormat="1" ht="32.6"/>
  </sheetData>
  <mergeCells count="28">
    <mergeCell ref="A2:Q2"/>
    <mergeCell ref="B9:B10"/>
    <mergeCell ref="B32:B33"/>
    <mergeCell ref="G5:P5"/>
    <mergeCell ref="G6:P6"/>
    <mergeCell ref="C6:F6"/>
    <mergeCell ref="C5:F5"/>
    <mergeCell ref="G7:P7"/>
    <mergeCell ref="C9:F9"/>
    <mergeCell ref="I9:L9"/>
    <mergeCell ref="M9:P9"/>
    <mergeCell ref="C7:F7"/>
    <mergeCell ref="H9:H10"/>
    <mergeCell ref="C33:F33"/>
    <mergeCell ref="J32:Q36"/>
    <mergeCell ref="H33:I33"/>
    <mergeCell ref="C39:F39"/>
    <mergeCell ref="B43:F43"/>
    <mergeCell ref="C40:F40"/>
    <mergeCell ref="C41:F41"/>
    <mergeCell ref="C42:F42"/>
    <mergeCell ref="H34:I34"/>
    <mergeCell ref="H35:I35"/>
    <mergeCell ref="H36:I36"/>
    <mergeCell ref="C32:I32"/>
    <mergeCell ref="C36:F36"/>
    <mergeCell ref="C34:F34"/>
    <mergeCell ref="C35:F35"/>
  </mergeCells>
  <phoneticPr fontId="1"/>
  <dataValidations count="4">
    <dataValidation type="list" allowBlank="1" showInputMessage="1" showErrorMessage="1" sqref="C11:C20" xr:uid="{00000000-0002-0000-0C00-000000000000}">
      <formula1>"T,S,H"</formula1>
    </dataValidation>
    <dataValidation type="list" allowBlank="1" showInputMessage="1" showErrorMessage="1" sqref="I11:I20 M11:M20" xr:uid="{00000000-0002-0000-0C00-000002000000}">
      <formula1>"S,H,R"</formula1>
    </dataValidation>
    <dataValidation type="list" allowBlank="1" showInputMessage="1" showErrorMessage="1" sqref="G11:G20" xr:uid="{B9A5D3DB-8A9E-4556-BC1C-39AB4F93585A}">
      <formula1>"身体・知的障害者（重度）,身体・知的障害者,精神障害者"</formula1>
    </dataValidation>
    <dataValidation type="list" allowBlank="1" showInputMessage="1" showErrorMessage="1" sqref="H11:H20" xr:uid="{5243A523-2EEA-4CFA-845A-64C5BBC7BC9C}">
      <formula1>"30h以上,20h~30h,10h~20h"</formula1>
    </dataValidation>
  </dataValidations>
  <printOptions horizontalCentered="1"/>
  <pageMargins left="0.39370078740157483" right="0.19685039370078741" top="0.59055118110236227" bottom="0.39370078740157483"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I95"/>
  <sheetViews>
    <sheetView showGridLines="0" view="pageBreakPreview" topLeftCell="A43" zoomScale="70" zoomScaleNormal="100" zoomScaleSheetLayoutView="70" workbookViewId="0">
      <selection activeCell="H68" sqref="H68:I68"/>
    </sheetView>
  </sheetViews>
  <sheetFormatPr defaultColWidth="9" defaultRowHeight="23.15"/>
  <cols>
    <col min="1" max="1" width="5.78515625" style="124" bestFit="1" customWidth="1"/>
    <col min="2" max="2" width="1.2109375" style="124" customWidth="1"/>
    <col min="3" max="3" width="4.2109375" style="124" customWidth="1"/>
    <col min="4" max="4" width="0.5703125" style="124" customWidth="1"/>
    <col min="5" max="5" width="34.7109375" style="123" customWidth="1"/>
    <col min="6" max="6" width="25" style="123" customWidth="1"/>
    <col min="7" max="7" width="52.5" style="123" customWidth="1"/>
    <col min="8" max="8" width="24.78515625" style="123" customWidth="1"/>
    <col min="9" max="9" width="4.78515625" style="123" customWidth="1"/>
    <col min="10" max="16384" width="9" style="123"/>
  </cols>
  <sheetData>
    <row r="1" spans="1:9" ht="28.75">
      <c r="A1" s="367" t="s">
        <v>305</v>
      </c>
      <c r="B1" s="367"/>
      <c r="C1" s="367"/>
      <c r="D1" s="367"/>
      <c r="E1" s="367"/>
      <c r="F1" s="367"/>
      <c r="G1" s="367"/>
      <c r="H1" s="367"/>
      <c r="I1" s="367"/>
    </row>
    <row r="2" spans="1:9">
      <c r="I2" s="286" t="str">
        <f>入力シート!Y2</f>
        <v>ver11.27</v>
      </c>
    </row>
    <row r="3" spans="1:9">
      <c r="F3" s="125" t="s">
        <v>306</v>
      </c>
      <c r="G3" s="356" t="str">
        <f>DATA!$E$6</f>
        <v>佐賀県建設技術株式会社</v>
      </c>
      <c r="H3" s="356"/>
    </row>
    <row r="4" spans="1:9">
      <c r="F4" s="125" t="s">
        <v>307</v>
      </c>
      <c r="G4" s="356" t="str">
        <f>DATA!$E$8</f>
        <v>代表取締役社長　神埼　武雄</v>
      </c>
      <c r="H4" s="356"/>
    </row>
    <row r="5" spans="1:9">
      <c r="F5" s="125" t="s">
        <v>308</v>
      </c>
      <c r="G5" s="356" t="str">
        <f>入力シート!$G$38&amp;"　"&amp;DATA!$E$17</f>
        <v>営業部第一課　佐賀　大和</v>
      </c>
      <c r="H5" s="356"/>
    </row>
    <row r="6" spans="1:9" ht="12.75" customHeight="1">
      <c r="E6" s="126"/>
      <c r="F6" s="126"/>
    </row>
    <row r="7" spans="1:9" ht="25.5" customHeight="1">
      <c r="A7" s="127"/>
      <c r="B7" s="137"/>
      <c r="C7" s="142" t="s">
        <v>312</v>
      </c>
      <c r="D7" s="142"/>
      <c r="E7" s="370" t="s">
        <v>304</v>
      </c>
      <c r="F7" s="370"/>
      <c r="G7" s="371"/>
      <c r="H7" s="383" t="s">
        <v>40</v>
      </c>
      <c r="I7" s="383"/>
    </row>
    <row r="8" spans="1:9" ht="3" customHeight="1">
      <c r="A8" s="128"/>
      <c r="B8" s="136"/>
      <c r="C8" s="141"/>
      <c r="E8" s="134"/>
      <c r="F8" s="134"/>
      <c r="G8" s="135"/>
      <c r="H8" s="133"/>
      <c r="I8" s="135"/>
    </row>
    <row r="9" spans="1:9">
      <c r="A9" s="128"/>
      <c r="B9" s="128"/>
      <c r="C9" s="233"/>
      <c r="D9" s="136"/>
      <c r="E9" s="359" t="s">
        <v>448</v>
      </c>
      <c r="F9" s="359"/>
      <c r="G9" s="360"/>
      <c r="H9" s="384" t="s">
        <v>511</v>
      </c>
      <c r="I9" s="385"/>
    </row>
    <row r="10" spans="1:9">
      <c r="A10" s="128"/>
      <c r="B10" s="128"/>
      <c r="C10" s="233"/>
      <c r="D10" s="136"/>
      <c r="E10" s="357" t="s">
        <v>509</v>
      </c>
      <c r="F10" s="357"/>
      <c r="G10" s="358"/>
      <c r="H10" s="363"/>
      <c r="I10" s="364"/>
    </row>
    <row r="11" spans="1:9">
      <c r="A11" s="128"/>
      <c r="B11" s="128"/>
      <c r="C11" s="233"/>
      <c r="D11" s="136"/>
      <c r="E11" s="351" t="s">
        <v>289</v>
      </c>
      <c r="F11" s="351"/>
      <c r="G11" s="352"/>
      <c r="H11" s="365" t="s">
        <v>512</v>
      </c>
      <c r="I11" s="366"/>
    </row>
    <row r="12" spans="1:9" ht="3" customHeight="1">
      <c r="A12" s="128"/>
      <c r="B12" s="136"/>
      <c r="C12" s="134"/>
      <c r="E12" s="124"/>
      <c r="F12" s="124"/>
      <c r="G12" s="140"/>
      <c r="H12" s="136"/>
      <c r="I12" s="140"/>
    </row>
    <row r="13" spans="1:9" ht="3" customHeight="1">
      <c r="A13" s="129"/>
      <c r="B13" s="133"/>
      <c r="C13" s="134"/>
      <c r="D13" s="134"/>
      <c r="E13" s="134"/>
      <c r="F13" s="134"/>
      <c r="G13" s="134"/>
      <c r="H13" s="133"/>
      <c r="I13" s="135"/>
    </row>
    <row r="14" spans="1:9">
      <c r="A14" s="355">
        <v>1</v>
      </c>
      <c r="B14" s="253"/>
      <c r="C14" s="233"/>
      <c r="D14" s="136"/>
      <c r="E14" s="359" t="s">
        <v>514</v>
      </c>
      <c r="F14" s="359"/>
      <c r="G14" s="360"/>
      <c r="H14" s="349"/>
      <c r="I14" s="350"/>
    </row>
    <row r="15" spans="1:9">
      <c r="A15" s="355"/>
      <c r="B15" s="290"/>
      <c r="C15" s="233"/>
      <c r="D15" s="136"/>
      <c r="E15" s="291" t="s">
        <v>552</v>
      </c>
      <c r="F15" s="293"/>
      <c r="G15" s="291"/>
      <c r="H15" s="294"/>
      <c r="I15" s="295"/>
    </row>
    <row r="16" spans="1:9">
      <c r="A16" s="355"/>
      <c r="B16" s="128"/>
      <c r="C16" s="233"/>
      <c r="D16" s="136"/>
      <c r="E16" s="351" t="s">
        <v>553</v>
      </c>
      <c r="F16" s="351"/>
      <c r="G16" s="352"/>
      <c r="H16" s="353"/>
      <c r="I16" s="354"/>
    </row>
    <row r="17" spans="1:9" ht="3" customHeight="1">
      <c r="A17" s="253"/>
      <c r="B17" s="136"/>
      <c r="C17" s="134"/>
      <c r="E17" s="124"/>
      <c r="F17" s="124"/>
      <c r="G17" s="124"/>
      <c r="H17" s="144"/>
      <c r="I17" s="139"/>
    </row>
    <row r="18" spans="1:9" ht="3" customHeight="1">
      <c r="A18" s="129"/>
      <c r="B18" s="133"/>
      <c r="C18" s="134"/>
      <c r="D18" s="134"/>
      <c r="E18" s="134"/>
      <c r="F18" s="134"/>
      <c r="G18" s="135"/>
      <c r="H18" s="133"/>
      <c r="I18" s="135"/>
    </row>
    <row r="19" spans="1:9" ht="22.2" customHeight="1">
      <c r="A19" s="355">
        <v>2</v>
      </c>
      <c r="B19" s="128"/>
      <c r="C19" s="233"/>
      <c r="D19" s="136"/>
      <c r="E19" s="359" t="s">
        <v>555</v>
      </c>
      <c r="F19" s="359"/>
      <c r="G19" s="360"/>
      <c r="H19" s="346" t="s">
        <v>548</v>
      </c>
      <c r="I19" s="347"/>
    </row>
    <row r="20" spans="1:9" ht="22.2" customHeight="1">
      <c r="A20" s="355"/>
      <c r="B20" s="290"/>
      <c r="C20" s="233"/>
      <c r="D20" s="136"/>
      <c r="E20" s="296" t="s">
        <v>554</v>
      </c>
      <c r="F20" s="296"/>
      <c r="G20" s="292"/>
      <c r="H20" s="346"/>
      <c r="I20" s="347"/>
    </row>
    <row r="21" spans="1:9">
      <c r="A21" s="355"/>
      <c r="B21" s="128"/>
      <c r="C21" s="233"/>
      <c r="D21" s="136"/>
      <c r="E21" s="351" t="s">
        <v>290</v>
      </c>
      <c r="F21" s="351"/>
      <c r="G21" s="352"/>
      <c r="H21" s="348"/>
      <c r="I21" s="347"/>
    </row>
    <row r="22" spans="1:9" ht="3" customHeight="1">
      <c r="A22" s="128"/>
      <c r="B22" s="136"/>
      <c r="C22" s="134"/>
      <c r="E22" s="124"/>
      <c r="F22" s="124"/>
      <c r="G22" s="124"/>
      <c r="H22" s="348"/>
      <c r="I22" s="347"/>
    </row>
    <row r="23" spans="1:9" ht="3" customHeight="1">
      <c r="A23" s="129"/>
      <c r="B23" s="133"/>
      <c r="C23" s="141"/>
      <c r="D23" s="134"/>
      <c r="E23" s="134"/>
      <c r="F23" s="134"/>
      <c r="G23" s="135"/>
      <c r="H23" s="133"/>
      <c r="I23" s="135"/>
    </row>
    <row r="24" spans="1:9" ht="22.2" customHeight="1">
      <c r="A24" s="355">
        <v>3</v>
      </c>
      <c r="B24" s="128"/>
      <c r="C24" s="233"/>
      <c r="D24" s="136"/>
      <c r="E24" s="359" t="s">
        <v>468</v>
      </c>
      <c r="F24" s="359"/>
      <c r="G24" s="360"/>
      <c r="H24" s="346" t="s">
        <v>547</v>
      </c>
      <c r="I24" s="347"/>
    </row>
    <row r="25" spans="1:9">
      <c r="A25" s="355"/>
      <c r="B25" s="128"/>
      <c r="C25" s="233"/>
      <c r="D25" s="136"/>
      <c r="E25" s="351" t="s">
        <v>290</v>
      </c>
      <c r="F25" s="351"/>
      <c r="G25" s="352"/>
      <c r="H25" s="348"/>
      <c r="I25" s="347"/>
    </row>
    <row r="26" spans="1:9" ht="3" customHeight="1">
      <c r="A26" s="128"/>
      <c r="B26" s="136"/>
      <c r="C26" s="134"/>
      <c r="E26" s="124"/>
      <c r="F26" s="124"/>
      <c r="G26" s="124"/>
      <c r="H26" s="144"/>
      <c r="I26" s="139"/>
    </row>
    <row r="27" spans="1:9" ht="3" customHeight="1">
      <c r="A27" s="129"/>
      <c r="B27" s="133"/>
      <c r="C27" s="141"/>
      <c r="D27" s="134"/>
      <c r="E27" s="134"/>
      <c r="F27" s="134"/>
      <c r="G27" s="135"/>
      <c r="H27" s="133"/>
      <c r="I27" s="135"/>
    </row>
    <row r="28" spans="1:9">
      <c r="A28" s="355">
        <v>4</v>
      </c>
      <c r="B28" s="128"/>
      <c r="C28" s="233"/>
      <c r="D28" s="136"/>
      <c r="E28" s="359" t="s">
        <v>293</v>
      </c>
      <c r="F28" s="359"/>
      <c r="G28" s="360"/>
      <c r="H28" s="348" t="s">
        <v>513</v>
      </c>
      <c r="I28" s="347"/>
    </row>
    <row r="29" spans="1:9">
      <c r="A29" s="355"/>
      <c r="B29" s="128"/>
      <c r="C29" s="233"/>
      <c r="D29" s="136"/>
      <c r="E29" s="351" t="s">
        <v>291</v>
      </c>
      <c r="F29" s="351"/>
      <c r="G29" s="352"/>
      <c r="H29" s="348"/>
      <c r="I29" s="347"/>
    </row>
    <row r="30" spans="1:9" ht="3" customHeight="1">
      <c r="A30" s="128"/>
      <c r="B30" s="136"/>
      <c r="C30" s="134"/>
      <c r="E30" s="124"/>
      <c r="F30" s="124"/>
      <c r="G30" s="124"/>
      <c r="H30" s="144"/>
      <c r="I30" s="139"/>
    </row>
    <row r="31" spans="1:9" ht="3" customHeight="1">
      <c r="A31" s="129"/>
      <c r="B31" s="133"/>
      <c r="C31" s="141"/>
      <c r="D31" s="134"/>
      <c r="E31" s="134"/>
      <c r="F31" s="134"/>
      <c r="G31" s="135"/>
      <c r="H31" s="133"/>
      <c r="I31" s="135"/>
    </row>
    <row r="32" spans="1:9">
      <c r="A32" s="128">
        <v>5</v>
      </c>
      <c r="B32" s="128"/>
      <c r="C32" s="233"/>
      <c r="D32" s="136"/>
      <c r="E32" s="378" t="s">
        <v>515</v>
      </c>
      <c r="F32" s="378"/>
      <c r="G32" s="347"/>
      <c r="H32" s="365" t="s">
        <v>512</v>
      </c>
      <c r="I32" s="366"/>
    </row>
    <row r="33" spans="1:9" ht="3" customHeight="1">
      <c r="A33" s="128"/>
      <c r="B33" s="136"/>
      <c r="C33" s="134"/>
      <c r="E33" s="124"/>
      <c r="F33" s="124"/>
      <c r="G33" s="124"/>
      <c r="H33" s="144"/>
      <c r="I33" s="139"/>
    </row>
    <row r="34" spans="1:9" ht="3" customHeight="1">
      <c r="A34" s="129"/>
      <c r="B34" s="133"/>
      <c r="C34" s="141"/>
      <c r="D34" s="134"/>
      <c r="E34" s="134"/>
      <c r="F34" s="134"/>
      <c r="G34" s="135"/>
      <c r="H34" s="133"/>
      <c r="I34" s="135"/>
    </row>
    <row r="35" spans="1:9">
      <c r="A35" s="128">
        <v>6</v>
      </c>
      <c r="B35" s="128"/>
      <c r="C35" s="233"/>
      <c r="D35" s="136"/>
      <c r="E35" s="378" t="s">
        <v>295</v>
      </c>
      <c r="F35" s="378"/>
      <c r="G35" s="347"/>
      <c r="H35" s="349" t="s">
        <v>294</v>
      </c>
      <c r="I35" s="350"/>
    </row>
    <row r="36" spans="1:9" ht="3" customHeight="1">
      <c r="A36" s="128"/>
      <c r="B36" s="136"/>
      <c r="C36" s="134"/>
      <c r="E36" s="124"/>
      <c r="F36" s="124"/>
      <c r="G36" s="124"/>
      <c r="H36" s="144"/>
      <c r="I36" s="139"/>
    </row>
    <row r="37" spans="1:9" ht="3" customHeight="1">
      <c r="A37" s="129"/>
      <c r="B37" s="133"/>
      <c r="C37" s="141"/>
      <c r="D37" s="134"/>
      <c r="E37" s="134"/>
      <c r="F37" s="134"/>
      <c r="G37" s="135"/>
      <c r="H37" s="133"/>
      <c r="I37" s="135"/>
    </row>
    <row r="38" spans="1:9">
      <c r="A38" s="355">
        <v>7</v>
      </c>
      <c r="B38" s="128"/>
      <c r="C38" s="233"/>
      <c r="D38" s="136"/>
      <c r="E38" s="359" t="s">
        <v>292</v>
      </c>
      <c r="F38" s="359"/>
      <c r="G38" s="360"/>
      <c r="H38" s="361"/>
      <c r="I38" s="362"/>
    </row>
    <row r="39" spans="1:9">
      <c r="A39" s="355"/>
      <c r="B39" s="128"/>
      <c r="C39" s="233"/>
      <c r="D39" s="136"/>
      <c r="E39" s="351" t="s">
        <v>467</v>
      </c>
      <c r="F39" s="351"/>
      <c r="G39" s="352"/>
      <c r="H39" s="353"/>
      <c r="I39" s="354"/>
    </row>
    <row r="40" spans="1:9" ht="3" customHeight="1">
      <c r="A40" s="128"/>
      <c r="B40" s="136"/>
      <c r="C40" s="134"/>
      <c r="E40" s="124"/>
      <c r="F40" s="124"/>
      <c r="G40" s="124"/>
      <c r="H40" s="144"/>
      <c r="I40" s="139"/>
    </row>
    <row r="41" spans="1:9" ht="3" customHeight="1">
      <c r="A41" s="129"/>
      <c r="B41" s="133"/>
      <c r="C41" s="141"/>
      <c r="D41" s="134"/>
      <c r="E41" s="134"/>
      <c r="F41" s="134"/>
      <c r="G41" s="135"/>
      <c r="H41" s="133"/>
      <c r="I41" s="135"/>
    </row>
    <row r="42" spans="1:9">
      <c r="A42" s="390">
        <v>8</v>
      </c>
      <c r="B42" s="132"/>
      <c r="C42" s="233"/>
      <c r="D42" s="145"/>
      <c r="E42" s="359" t="s">
        <v>549</v>
      </c>
      <c r="F42" s="359"/>
      <c r="G42" s="360"/>
      <c r="H42" s="361"/>
      <c r="I42" s="362"/>
    </row>
    <row r="43" spans="1:9">
      <c r="A43" s="390"/>
      <c r="B43" s="132"/>
      <c r="C43" s="233"/>
      <c r="D43" s="145"/>
      <c r="E43" s="357" t="s">
        <v>550</v>
      </c>
      <c r="F43" s="357"/>
      <c r="G43" s="358"/>
      <c r="H43" s="363"/>
      <c r="I43" s="364"/>
    </row>
    <row r="44" spans="1:9">
      <c r="A44" s="390"/>
      <c r="B44" s="132"/>
      <c r="C44" s="233"/>
      <c r="D44" s="145"/>
      <c r="E44" s="351" t="s">
        <v>453</v>
      </c>
      <c r="F44" s="351"/>
      <c r="G44" s="352"/>
      <c r="H44" s="353" t="s">
        <v>454</v>
      </c>
      <c r="I44" s="354"/>
    </row>
    <row r="45" spans="1:9" ht="3" customHeight="1">
      <c r="A45" s="128"/>
      <c r="B45" s="136"/>
      <c r="C45" s="134"/>
      <c r="E45" s="124"/>
      <c r="F45" s="124"/>
      <c r="G45" s="124"/>
      <c r="H45" s="144"/>
      <c r="I45" s="139"/>
    </row>
    <row r="46" spans="1:9" ht="3" customHeight="1">
      <c r="A46" s="129"/>
      <c r="B46" s="133"/>
      <c r="C46" s="141"/>
      <c r="D46" s="134"/>
      <c r="E46" s="134"/>
      <c r="F46" s="134"/>
      <c r="G46" s="135"/>
      <c r="H46" s="133"/>
      <c r="I46" s="135"/>
    </row>
    <row r="47" spans="1:9">
      <c r="A47" s="390">
        <v>9</v>
      </c>
      <c r="B47" s="132"/>
      <c r="C47" s="233"/>
      <c r="D47" s="145"/>
      <c r="E47" s="359" t="s">
        <v>516</v>
      </c>
      <c r="F47" s="359"/>
      <c r="G47" s="360"/>
      <c r="H47" s="361"/>
      <c r="I47" s="362"/>
    </row>
    <row r="48" spans="1:9">
      <c r="A48" s="390"/>
      <c r="B48" s="132"/>
      <c r="C48" s="233"/>
      <c r="D48" s="145"/>
      <c r="E48" s="357" t="s">
        <v>517</v>
      </c>
      <c r="F48" s="357"/>
      <c r="G48" s="358"/>
      <c r="H48" s="363" t="s">
        <v>296</v>
      </c>
      <c r="I48" s="364"/>
    </row>
    <row r="49" spans="1:9">
      <c r="A49" s="390"/>
      <c r="B49" s="132"/>
      <c r="C49" s="233"/>
      <c r="D49" s="145"/>
      <c r="E49" s="357" t="s">
        <v>455</v>
      </c>
      <c r="F49" s="357"/>
      <c r="G49" s="358"/>
      <c r="H49" s="363"/>
      <c r="I49" s="364"/>
    </row>
    <row r="50" spans="1:9">
      <c r="A50" s="390"/>
      <c r="B50" s="132"/>
      <c r="C50" s="233"/>
      <c r="D50" s="145"/>
      <c r="E50" s="357" t="s">
        <v>456</v>
      </c>
      <c r="F50" s="357"/>
      <c r="G50" s="358"/>
      <c r="H50" s="363" t="s">
        <v>458</v>
      </c>
      <c r="I50" s="364"/>
    </row>
    <row r="51" spans="1:9">
      <c r="A51" s="390"/>
      <c r="B51" s="132"/>
      <c r="C51" s="233"/>
      <c r="D51" s="145"/>
      <c r="E51" s="351" t="s">
        <v>457</v>
      </c>
      <c r="F51" s="351"/>
      <c r="G51" s="352"/>
      <c r="H51" s="353" t="s">
        <v>297</v>
      </c>
      <c r="I51" s="354"/>
    </row>
    <row r="52" spans="1:9" ht="3" customHeight="1">
      <c r="A52" s="128"/>
      <c r="B52" s="136"/>
      <c r="C52" s="134"/>
      <c r="E52" s="124"/>
      <c r="F52" s="124"/>
      <c r="G52" s="124"/>
      <c r="H52" s="144"/>
      <c r="I52" s="139"/>
    </row>
    <row r="53" spans="1:9" ht="3" customHeight="1">
      <c r="A53" s="129"/>
      <c r="B53" s="133"/>
      <c r="C53" s="141"/>
      <c r="D53" s="134"/>
      <c r="E53" s="134"/>
      <c r="F53" s="134"/>
      <c r="G53" s="135"/>
      <c r="H53" s="133"/>
      <c r="I53" s="135"/>
    </row>
    <row r="54" spans="1:9">
      <c r="A54" s="390">
        <v>10</v>
      </c>
      <c r="B54" s="132"/>
      <c r="C54" s="233"/>
      <c r="D54" s="145"/>
      <c r="E54" s="359" t="s">
        <v>518</v>
      </c>
      <c r="F54" s="359"/>
      <c r="G54" s="360"/>
      <c r="H54" s="361"/>
      <c r="I54" s="362"/>
    </row>
    <row r="55" spans="1:9">
      <c r="A55" s="390"/>
      <c r="B55" s="132"/>
      <c r="C55" s="233"/>
      <c r="D55" s="145"/>
      <c r="E55" s="357" t="s">
        <v>459</v>
      </c>
      <c r="F55" s="357"/>
      <c r="G55" s="358"/>
      <c r="H55" s="363"/>
      <c r="I55" s="364"/>
    </row>
    <row r="56" spans="1:9">
      <c r="A56" s="390"/>
      <c r="B56" s="132"/>
      <c r="C56" s="233"/>
      <c r="D56" s="145"/>
      <c r="E56" s="357" t="s">
        <v>462</v>
      </c>
      <c r="F56" s="357"/>
      <c r="G56" s="358"/>
      <c r="H56" s="363"/>
      <c r="I56" s="364"/>
    </row>
    <row r="57" spans="1:9">
      <c r="A57" s="390"/>
      <c r="B57" s="132"/>
      <c r="C57" s="233"/>
      <c r="D57" s="145"/>
      <c r="E57" s="351" t="s">
        <v>460</v>
      </c>
      <c r="F57" s="351"/>
      <c r="G57" s="352"/>
      <c r="H57" s="353" t="s">
        <v>461</v>
      </c>
      <c r="I57" s="354"/>
    </row>
    <row r="58" spans="1:9" ht="3" customHeight="1">
      <c r="A58" s="128"/>
      <c r="B58" s="136"/>
      <c r="C58" s="134"/>
      <c r="E58" s="124"/>
      <c r="F58" s="124"/>
      <c r="G58" s="124"/>
      <c r="H58" s="144"/>
      <c r="I58" s="139"/>
    </row>
    <row r="59" spans="1:9" ht="3" customHeight="1">
      <c r="A59" s="129"/>
      <c r="B59" s="133"/>
      <c r="C59" s="141"/>
      <c r="D59" s="134"/>
      <c r="E59" s="134"/>
      <c r="F59" s="134"/>
      <c r="G59" s="135"/>
      <c r="H59" s="133"/>
      <c r="I59" s="135"/>
    </row>
    <row r="60" spans="1:9">
      <c r="A60" s="390">
        <v>11</v>
      </c>
      <c r="B60" s="132"/>
      <c r="C60" s="233"/>
      <c r="D60" s="145"/>
      <c r="E60" s="359" t="s">
        <v>519</v>
      </c>
      <c r="F60" s="359"/>
      <c r="G60" s="360"/>
      <c r="H60" s="361"/>
      <c r="I60" s="362"/>
    </row>
    <row r="61" spans="1:9">
      <c r="A61" s="390"/>
      <c r="B61" s="132"/>
      <c r="C61" s="233"/>
      <c r="D61" s="145"/>
      <c r="E61" s="357" t="s">
        <v>298</v>
      </c>
      <c r="F61" s="357"/>
      <c r="G61" s="358"/>
      <c r="H61" s="363"/>
      <c r="I61" s="364"/>
    </row>
    <row r="62" spans="1:9">
      <c r="A62" s="390"/>
      <c r="B62" s="132"/>
      <c r="C62" s="233"/>
      <c r="D62" s="145"/>
      <c r="E62" s="351" t="s">
        <v>541</v>
      </c>
      <c r="F62" s="351"/>
      <c r="G62" s="352"/>
      <c r="H62" s="353"/>
      <c r="I62" s="354"/>
    </row>
    <row r="63" spans="1:9" ht="3" customHeight="1">
      <c r="A63" s="128"/>
      <c r="B63" s="136"/>
      <c r="C63" s="134"/>
      <c r="E63" s="124"/>
      <c r="F63" s="124"/>
      <c r="G63" s="124"/>
      <c r="H63" s="144"/>
      <c r="I63" s="139"/>
    </row>
    <row r="64" spans="1:9" ht="3" customHeight="1">
      <c r="A64" s="129"/>
      <c r="B64" s="133"/>
      <c r="C64" s="141"/>
      <c r="D64" s="134"/>
      <c r="E64" s="134"/>
      <c r="F64" s="134"/>
      <c r="G64" s="135"/>
      <c r="H64" s="133"/>
      <c r="I64" s="135"/>
    </row>
    <row r="65" spans="1:9">
      <c r="A65" s="132">
        <v>12</v>
      </c>
      <c r="B65" s="132"/>
      <c r="C65" s="233"/>
      <c r="D65" s="145"/>
      <c r="E65" s="378" t="s">
        <v>466</v>
      </c>
      <c r="F65" s="378"/>
      <c r="G65" s="347"/>
      <c r="H65" s="349"/>
      <c r="I65" s="350"/>
    </row>
    <row r="66" spans="1:9" ht="3" customHeight="1">
      <c r="A66" s="128"/>
      <c r="B66" s="136"/>
      <c r="C66" s="134"/>
      <c r="E66" s="124"/>
      <c r="F66" s="124"/>
      <c r="G66" s="124"/>
      <c r="H66" s="144"/>
      <c r="I66" s="139"/>
    </row>
    <row r="67" spans="1:9" ht="3" customHeight="1">
      <c r="A67" s="129"/>
      <c r="B67" s="133"/>
      <c r="C67" s="141"/>
      <c r="D67" s="134"/>
      <c r="E67" s="134"/>
      <c r="F67" s="134"/>
      <c r="G67" s="135"/>
      <c r="H67" s="133"/>
      <c r="I67" s="135"/>
    </row>
    <row r="68" spans="1:9">
      <c r="A68" s="132">
        <v>13</v>
      </c>
      <c r="B68" s="132"/>
      <c r="C68" s="233"/>
      <c r="D68" s="145"/>
      <c r="E68" s="378" t="s">
        <v>520</v>
      </c>
      <c r="F68" s="378"/>
      <c r="G68" s="347"/>
      <c r="H68" s="349" t="s">
        <v>574</v>
      </c>
      <c r="I68" s="350"/>
    </row>
    <row r="69" spans="1:9" ht="3" customHeight="1">
      <c r="A69" s="128"/>
      <c r="B69" s="136"/>
      <c r="C69" s="134"/>
      <c r="E69" s="124"/>
      <c r="F69" s="124"/>
      <c r="G69" s="124"/>
      <c r="H69" s="144"/>
      <c r="I69" s="139"/>
    </row>
    <row r="70" spans="1:9" ht="3" customHeight="1">
      <c r="A70" s="129"/>
      <c r="B70" s="133"/>
      <c r="C70" s="141"/>
      <c r="D70" s="134"/>
      <c r="E70" s="134"/>
      <c r="F70" s="134"/>
      <c r="G70" s="135"/>
      <c r="H70" s="133"/>
      <c r="I70" s="135"/>
    </row>
    <row r="71" spans="1:9">
      <c r="A71" s="390">
        <v>14</v>
      </c>
      <c r="B71" s="132"/>
      <c r="C71" s="233"/>
      <c r="D71" s="145"/>
      <c r="E71" s="359" t="s">
        <v>521</v>
      </c>
      <c r="F71" s="359"/>
      <c r="G71" s="360"/>
      <c r="H71" s="361"/>
      <c r="I71" s="362"/>
    </row>
    <row r="72" spans="1:9">
      <c r="A72" s="390"/>
      <c r="B72" s="132"/>
      <c r="C72" s="233"/>
      <c r="D72" s="145"/>
      <c r="E72" s="357" t="s">
        <v>464</v>
      </c>
      <c r="F72" s="357"/>
      <c r="G72" s="358"/>
      <c r="H72" s="363" t="s">
        <v>299</v>
      </c>
      <c r="I72" s="364"/>
    </row>
    <row r="73" spans="1:9">
      <c r="A73" s="390"/>
      <c r="B73" s="132"/>
      <c r="C73" s="233"/>
      <c r="D73" s="145"/>
      <c r="E73" s="372" t="s">
        <v>313</v>
      </c>
      <c r="F73" s="372"/>
      <c r="G73" s="373"/>
      <c r="H73" s="353"/>
      <c r="I73" s="354"/>
    </row>
    <row r="74" spans="1:9">
      <c r="A74" s="390"/>
      <c r="B74" s="145"/>
      <c r="C74" s="147"/>
      <c r="D74" s="146"/>
      <c r="E74" s="368" t="s">
        <v>314</v>
      </c>
      <c r="F74" s="368"/>
      <c r="G74" s="369"/>
      <c r="H74" s="148"/>
      <c r="I74" s="149"/>
    </row>
    <row r="75" spans="1:9">
      <c r="A75" s="390"/>
      <c r="B75" s="132"/>
      <c r="C75" s="233"/>
      <c r="D75" s="145"/>
      <c r="E75" s="357" t="s">
        <v>463</v>
      </c>
      <c r="F75" s="357"/>
      <c r="G75" s="358"/>
      <c r="H75" s="363"/>
      <c r="I75" s="364"/>
    </row>
    <row r="76" spans="1:9">
      <c r="A76" s="390"/>
      <c r="B76" s="132"/>
      <c r="C76" s="233"/>
      <c r="D76" s="145"/>
      <c r="E76" s="357" t="s">
        <v>460</v>
      </c>
      <c r="F76" s="357"/>
      <c r="G76" s="358"/>
      <c r="H76" s="363" t="s">
        <v>461</v>
      </c>
      <c r="I76" s="364"/>
    </row>
    <row r="77" spans="1:9">
      <c r="A77" s="390"/>
      <c r="B77" s="132"/>
      <c r="C77" s="233"/>
      <c r="D77" s="145"/>
      <c r="E77" s="386" t="s">
        <v>551</v>
      </c>
      <c r="F77" s="386"/>
      <c r="G77" s="387"/>
      <c r="H77" s="376" t="s">
        <v>303</v>
      </c>
      <c r="I77" s="377"/>
    </row>
    <row r="78" spans="1:9" ht="3" customHeight="1">
      <c r="A78" s="128"/>
      <c r="B78" s="136"/>
      <c r="C78" s="134"/>
      <c r="E78" s="124"/>
      <c r="F78" s="124"/>
      <c r="G78" s="124"/>
      <c r="H78" s="144"/>
      <c r="I78" s="139"/>
    </row>
    <row r="79" spans="1:9" ht="3" customHeight="1">
      <c r="A79" s="129"/>
      <c r="B79" s="133"/>
      <c r="C79" s="141"/>
      <c r="D79" s="134"/>
      <c r="E79" s="134"/>
      <c r="F79" s="134"/>
      <c r="G79" s="135"/>
      <c r="H79" s="133"/>
      <c r="I79" s="135"/>
    </row>
    <row r="80" spans="1:9">
      <c r="A80" s="355">
        <v>15</v>
      </c>
      <c r="B80" s="128"/>
      <c r="C80" s="233"/>
      <c r="D80" s="136"/>
      <c r="E80" s="388" t="s">
        <v>313</v>
      </c>
      <c r="F80" s="388"/>
      <c r="G80" s="389"/>
      <c r="H80" s="349"/>
      <c r="I80" s="350"/>
    </row>
    <row r="81" spans="1:9">
      <c r="A81" s="355"/>
      <c r="B81" s="145"/>
      <c r="C81" s="147"/>
      <c r="D81" s="146"/>
      <c r="E81" s="374" t="s">
        <v>314</v>
      </c>
      <c r="F81" s="374"/>
      <c r="G81" s="375"/>
      <c r="H81" s="130"/>
      <c r="I81" s="143"/>
    </row>
    <row r="82" spans="1:9">
      <c r="A82" s="355"/>
      <c r="B82" s="128"/>
      <c r="C82" s="233"/>
      <c r="D82" s="136"/>
      <c r="E82" s="357" t="s">
        <v>309</v>
      </c>
      <c r="F82" s="357"/>
      <c r="G82" s="358"/>
      <c r="H82" s="363"/>
      <c r="I82" s="364"/>
    </row>
    <row r="83" spans="1:9">
      <c r="A83" s="355"/>
      <c r="B83" s="128"/>
      <c r="C83" s="233"/>
      <c r="D83" s="136"/>
      <c r="E83" s="357" t="s">
        <v>465</v>
      </c>
      <c r="F83" s="357"/>
      <c r="G83" s="358"/>
      <c r="H83" s="363"/>
      <c r="I83" s="364"/>
    </row>
    <row r="84" spans="1:9">
      <c r="A84" s="355"/>
      <c r="B84" s="128"/>
      <c r="C84" s="233"/>
      <c r="D84" s="136"/>
      <c r="E84" s="351" t="s">
        <v>300</v>
      </c>
      <c r="F84" s="351"/>
      <c r="G84" s="352"/>
      <c r="H84" s="353"/>
      <c r="I84" s="354"/>
    </row>
    <row r="85" spans="1:9" ht="3" customHeight="1">
      <c r="A85" s="128"/>
      <c r="B85" s="136"/>
      <c r="C85" s="134"/>
      <c r="E85" s="124"/>
      <c r="F85" s="124"/>
      <c r="G85" s="124"/>
      <c r="H85" s="144"/>
      <c r="I85" s="139"/>
    </row>
    <row r="86" spans="1:9" ht="3" customHeight="1">
      <c r="A86" s="129"/>
      <c r="B86" s="133"/>
      <c r="C86" s="141"/>
      <c r="D86" s="134"/>
      <c r="E86" s="134"/>
      <c r="F86" s="134"/>
      <c r="G86" s="135"/>
      <c r="H86" s="133"/>
      <c r="I86" s="135"/>
    </row>
    <row r="87" spans="1:9">
      <c r="A87" s="132">
        <v>16</v>
      </c>
      <c r="B87" s="132"/>
      <c r="C87" s="233"/>
      <c r="D87" s="145"/>
      <c r="E87" s="378" t="s">
        <v>301</v>
      </c>
      <c r="F87" s="378"/>
      <c r="G87" s="347"/>
      <c r="H87" s="349"/>
      <c r="I87" s="350"/>
    </row>
    <row r="88" spans="1:9" ht="3" customHeight="1">
      <c r="A88" s="128"/>
      <c r="B88" s="136"/>
      <c r="C88" s="134"/>
      <c r="E88" s="124"/>
      <c r="F88" s="124"/>
      <c r="G88" s="124"/>
      <c r="H88" s="144"/>
      <c r="I88" s="139"/>
    </row>
    <row r="89" spans="1:9" ht="3" customHeight="1">
      <c r="A89" s="129"/>
      <c r="B89" s="133"/>
      <c r="C89" s="141"/>
      <c r="D89" s="134"/>
      <c r="E89" s="134"/>
      <c r="F89" s="134"/>
      <c r="G89" s="135"/>
      <c r="H89" s="133"/>
      <c r="I89" s="135"/>
    </row>
    <row r="90" spans="1:9">
      <c r="A90" s="390">
        <v>17</v>
      </c>
      <c r="B90" s="132"/>
      <c r="C90" s="233"/>
      <c r="D90" s="145"/>
      <c r="E90" s="379" t="s">
        <v>310</v>
      </c>
      <c r="F90" s="379"/>
      <c r="G90" s="380"/>
      <c r="H90" s="361"/>
      <c r="I90" s="362"/>
    </row>
    <row r="91" spans="1:9">
      <c r="A91" s="390"/>
      <c r="B91" s="132"/>
      <c r="C91" s="233"/>
      <c r="D91" s="145"/>
      <c r="E91" s="381" t="s">
        <v>311</v>
      </c>
      <c r="F91" s="381"/>
      <c r="G91" s="382"/>
      <c r="H91" s="353"/>
      <c r="I91" s="354"/>
    </row>
    <row r="92" spans="1:9" ht="3" customHeight="1">
      <c r="A92" s="128"/>
      <c r="B92" s="136"/>
      <c r="C92" s="134"/>
      <c r="E92" s="124"/>
      <c r="F92" s="124"/>
      <c r="G92" s="124"/>
      <c r="H92" s="144"/>
      <c r="I92" s="139"/>
    </row>
    <row r="93" spans="1:9" ht="3" customHeight="1">
      <c r="A93" s="129"/>
      <c r="B93" s="133"/>
      <c r="C93" s="141"/>
      <c r="D93" s="134"/>
      <c r="E93" s="134"/>
      <c r="F93" s="134"/>
      <c r="G93" s="135"/>
      <c r="H93" s="133"/>
      <c r="I93" s="135"/>
    </row>
    <row r="94" spans="1:9">
      <c r="A94" s="128">
        <v>18</v>
      </c>
      <c r="B94" s="128"/>
      <c r="C94" s="233"/>
      <c r="D94" s="136"/>
      <c r="E94" s="378" t="s">
        <v>302</v>
      </c>
      <c r="F94" s="378"/>
      <c r="G94" s="347"/>
      <c r="H94" s="349"/>
      <c r="I94" s="350"/>
    </row>
    <row r="95" spans="1:9" ht="3" customHeight="1">
      <c r="A95" s="131"/>
      <c r="B95" s="144"/>
      <c r="C95" s="141"/>
      <c r="D95" s="138"/>
      <c r="E95" s="138"/>
      <c r="F95" s="138"/>
      <c r="G95" s="138"/>
      <c r="H95" s="144"/>
      <c r="I95" s="139"/>
    </row>
  </sheetData>
  <mergeCells count="109">
    <mergeCell ref="A71:A77"/>
    <mergeCell ref="A80:A84"/>
    <mergeCell ref="A90:A91"/>
    <mergeCell ref="A24:A25"/>
    <mergeCell ref="A28:A29"/>
    <mergeCell ref="A38:A39"/>
    <mergeCell ref="A42:A44"/>
    <mergeCell ref="A47:A51"/>
    <mergeCell ref="A54:A57"/>
    <mergeCell ref="A60:A62"/>
    <mergeCell ref="E32:G32"/>
    <mergeCell ref="E35:G35"/>
    <mergeCell ref="E54:G54"/>
    <mergeCell ref="E55:G55"/>
    <mergeCell ref="E56:G56"/>
    <mergeCell ref="E57:G57"/>
    <mergeCell ref="E49:G49"/>
    <mergeCell ref="E14:G14"/>
    <mergeCell ref="A19:A21"/>
    <mergeCell ref="E94:G94"/>
    <mergeCell ref="H7:I7"/>
    <mergeCell ref="H9:I9"/>
    <mergeCell ref="H10:I10"/>
    <mergeCell ref="H11:I11"/>
    <mergeCell ref="E77:G77"/>
    <mergeCell ref="E80:G80"/>
    <mergeCell ref="E82:G82"/>
    <mergeCell ref="E83:G83"/>
    <mergeCell ref="E50:G50"/>
    <mergeCell ref="E51:G51"/>
    <mergeCell ref="E47:G47"/>
    <mergeCell ref="E48:G48"/>
    <mergeCell ref="E84:G84"/>
    <mergeCell ref="E68:G68"/>
    <mergeCell ref="E71:G71"/>
    <mergeCell ref="E72:G72"/>
    <mergeCell ref="E75:G75"/>
    <mergeCell ref="E76:G76"/>
    <mergeCell ref="E60:G60"/>
    <mergeCell ref="E61:G61"/>
    <mergeCell ref="E62:G62"/>
    <mergeCell ref="E65:G65"/>
    <mergeCell ref="E38:G38"/>
    <mergeCell ref="E81:G81"/>
    <mergeCell ref="H87:I87"/>
    <mergeCell ref="H90:I90"/>
    <mergeCell ref="H91:I91"/>
    <mergeCell ref="H83:I83"/>
    <mergeCell ref="H84:I84"/>
    <mergeCell ref="H75:I75"/>
    <mergeCell ref="H76:I76"/>
    <mergeCell ref="H77:I77"/>
    <mergeCell ref="H80:I80"/>
    <mergeCell ref="H82:I82"/>
    <mergeCell ref="E87:G87"/>
    <mergeCell ref="E90:G90"/>
    <mergeCell ref="E91:G91"/>
    <mergeCell ref="H43:I43"/>
    <mergeCell ref="H44:I44"/>
    <mergeCell ref="H47:I47"/>
    <mergeCell ref="H48:I48"/>
    <mergeCell ref="H49:I49"/>
    <mergeCell ref="H32:I32"/>
    <mergeCell ref="H35:I35"/>
    <mergeCell ref="A1:I1"/>
    <mergeCell ref="E74:G74"/>
    <mergeCell ref="H68:I68"/>
    <mergeCell ref="H71:I71"/>
    <mergeCell ref="H72:I72"/>
    <mergeCell ref="H73:I73"/>
    <mergeCell ref="H57:I57"/>
    <mergeCell ref="H38:I38"/>
    <mergeCell ref="H39:I39"/>
    <mergeCell ref="H42:I42"/>
    <mergeCell ref="E39:G39"/>
    <mergeCell ref="E42:G42"/>
    <mergeCell ref="E43:G43"/>
    <mergeCell ref="E44:G44"/>
    <mergeCell ref="E7:G7"/>
    <mergeCell ref="E73:G73"/>
    <mergeCell ref="E9:G9"/>
    <mergeCell ref="H94:I94"/>
    <mergeCell ref="H60:I60"/>
    <mergeCell ref="H61:I61"/>
    <mergeCell ref="H62:I62"/>
    <mergeCell ref="H65:I65"/>
    <mergeCell ref="H50:I50"/>
    <mergeCell ref="H51:I51"/>
    <mergeCell ref="H54:I54"/>
    <mergeCell ref="H55:I55"/>
    <mergeCell ref="H56:I56"/>
    <mergeCell ref="H19:I22"/>
    <mergeCell ref="H24:I25"/>
    <mergeCell ref="H28:I29"/>
    <mergeCell ref="H14:I14"/>
    <mergeCell ref="E16:G16"/>
    <mergeCell ref="H16:I16"/>
    <mergeCell ref="A14:A16"/>
    <mergeCell ref="G3:H3"/>
    <mergeCell ref="G4:H4"/>
    <mergeCell ref="G5:H5"/>
    <mergeCell ref="E10:G10"/>
    <mergeCell ref="E11:G11"/>
    <mergeCell ref="E19:G19"/>
    <mergeCell ref="E21:G21"/>
    <mergeCell ref="E24:G24"/>
    <mergeCell ref="E25:G25"/>
    <mergeCell ref="E28:G28"/>
    <mergeCell ref="E29:G29"/>
  </mergeCells>
  <phoneticPr fontId="1"/>
  <dataValidations count="1">
    <dataValidation type="list" allowBlank="1" showInputMessage="1" showErrorMessage="1" sqref="C32 C14:C16 C19:C21 C24:C25 C28:C29 C35 C38:C39 C94 C90:C91 C87 C82:C84 C80 C75:C77 C71:C73 C68 C65 C60:C62 C54:C57 C47:C51 C42:C44 C9:C11" xr:uid="{00000000-0002-0000-0000-000000000000}">
      <formula1>"✔"</formula1>
    </dataValidation>
  </dataValidations>
  <printOptions horizontalCentered="1"/>
  <pageMargins left="0.39370078740157483" right="0.19685039370078741" top="0.59055118110236227" bottom="0.39370078740157483" header="0.31496062992125984" footer="0.31496062992125984"/>
  <pageSetup paperSize="9" scale="53" orientation="portrait" r:id="rId1"/>
  <rowBreaks count="1" manualBreakCount="1">
    <brk id="94"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9"/>
  <sheetViews>
    <sheetView showGridLines="0" topLeftCell="A27" zoomScale="80" zoomScaleNormal="80" workbookViewId="0">
      <selection activeCell="E30" sqref="E30"/>
    </sheetView>
  </sheetViews>
  <sheetFormatPr defaultColWidth="9" defaultRowHeight="17.149999999999999"/>
  <cols>
    <col min="1" max="1" width="57.7109375" style="157" customWidth="1"/>
    <col min="2" max="2" width="15.5" style="157" bestFit="1" customWidth="1"/>
    <col min="3" max="3" width="9" style="157"/>
    <col min="4" max="4" width="34.5703125" style="157" bestFit="1" customWidth="1"/>
    <col min="5" max="5" width="46.0703125" style="157" bestFit="1" customWidth="1"/>
    <col min="6" max="16384" width="9" style="157"/>
  </cols>
  <sheetData>
    <row r="1" spans="1:5">
      <c r="A1" s="157" t="s">
        <v>404</v>
      </c>
    </row>
    <row r="2" spans="1:5">
      <c r="A2" s="158" t="s">
        <v>371</v>
      </c>
      <c r="B2" s="158" t="s">
        <v>320</v>
      </c>
      <c r="D2" s="157" t="s">
        <v>442</v>
      </c>
      <c r="E2" s="159" t="str">
        <f>DBCS(TEXT(入力シート!$G$6&amp;入力シート!$I$6&amp;"年"&amp;入力シート!$K$6&amp;"月"&amp;入力シート!$M$6&amp;"日","ggge年m月d日"))</f>
        <v>令和７年１１月２８日</v>
      </c>
    </row>
    <row r="3" spans="1:5">
      <c r="A3" s="161" t="s">
        <v>376</v>
      </c>
      <c r="B3" s="201" t="s">
        <v>421</v>
      </c>
    </row>
    <row r="4" spans="1:5">
      <c r="A4" s="160" t="s">
        <v>351</v>
      </c>
      <c r="B4" s="162" t="s">
        <v>377</v>
      </c>
      <c r="D4" s="157" t="s">
        <v>405</v>
      </c>
      <c r="E4" s="159" t="str">
        <f>入力シート!G11&amp;"-"&amp;入力シート!J11</f>
        <v>00-123456</v>
      </c>
    </row>
    <row r="5" spans="1:5">
      <c r="A5" s="160" t="s">
        <v>352</v>
      </c>
      <c r="B5" s="162" t="s">
        <v>378</v>
      </c>
    </row>
    <row r="6" spans="1:5">
      <c r="A6" s="160" t="s">
        <v>353</v>
      </c>
      <c r="B6" s="162" t="s">
        <v>379</v>
      </c>
      <c r="D6" s="157" t="s">
        <v>401</v>
      </c>
      <c r="E6" s="159" t="str">
        <f>SUBSTITUTE(SUBSTITUTE(入力シート!G15,"　",)," ",)</f>
        <v>佐賀県建設技術株式会社</v>
      </c>
    </row>
    <row r="7" spans="1:5">
      <c r="A7" s="160" t="s">
        <v>354</v>
      </c>
      <c r="B7" s="162" t="s">
        <v>380</v>
      </c>
    </row>
    <row r="8" spans="1:5">
      <c r="A8" s="160" t="s">
        <v>355</v>
      </c>
      <c r="B8" s="162" t="s">
        <v>381</v>
      </c>
      <c r="D8" s="157" t="s">
        <v>400</v>
      </c>
      <c r="E8" s="159" t="str">
        <f>入力シート!G19&amp;"　"&amp;入力シート!H21&amp;"　"&amp;入力シート!L21</f>
        <v>代表取締役社長　神埼　武雄</v>
      </c>
    </row>
    <row r="9" spans="1:5">
      <c r="A9" s="160" t="s">
        <v>356</v>
      </c>
      <c r="B9" s="162" t="s">
        <v>382</v>
      </c>
    </row>
    <row r="10" spans="1:5">
      <c r="A10" s="160" t="s">
        <v>357</v>
      </c>
      <c r="B10" s="162" t="s">
        <v>383</v>
      </c>
      <c r="D10" s="157" t="s">
        <v>373</v>
      </c>
    </row>
    <row r="11" spans="1:5">
      <c r="A11" s="160" t="s">
        <v>358</v>
      </c>
      <c r="B11" s="162" t="s">
        <v>384</v>
      </c>
      <c r="D11" s="157" t="s">
        <v>402</v>
      </c>
      <c r="E11" s="159" t="str">
        <f>SUBSTITUTE(SUBSTITUTE(SUBSTITUTE(SUBSTITUTE(ASC(PHONETIC(入力シート!$G$17)),"ﾞ",""),"ﾟ",""),"･",""),".","")</f>
        <v>ｻｶｹﾝｹﾝｾﾂｷｼｭﾂ</v>
      </c>
    </row>
    <row r="12" spans="1:5">
      <c r="A12" s="160" t="s">
        <v>359</v>
      </c>
      <c r="B12" s="162" t="s">
        <v>385</v>
      </c>
      <c r="D12" s="157" t="s">
        <v>374</v>
      </c>
      <c r="E12" s="159" t="str">
        <f>SUBSTITUTE(SUBSTITUTE(SUBSTITUTE(SUBSTITUTE(SUBSTITUTE(SUBSTITUTE(SUBSTITUTE(SUBSTITUTE(SUBSTITUTE($E$11,"ｧ","ｱ"),"ｨ","ｲ"),"ｩ","ｳ"),"ｪ","ｴ"),"ｫ","ｵ"),"ｬ","ﾔ"),"ｭ","ﾕ"),"ｮ","ﾖ"),"ｯ","ﾂ")</f>
        <v>ｻｶｹﾝｹﾝｾﾂｷｼﾕﾂ</v>
      </c>
    </row>
    <row r="13" spans="1:5">
      <c r="A13" s="160" t="s">
        <v>360</v>
      </c>
      <c r="B13" s="162" t="s">
        <v>386</v>
      </c>
      <c r="D13" s="157" t="s">
        <v>375</v>
      </c>
      <c r="E13" s="159" t="str">
        <f>DBCS(E12)</f>
        <v>サカケンケンセツキシユツ</v>
      </c>
    </row>
    <row r="14" spans="1:5">
      <c r="A14" s="160" t="s">
        <v>361</v>
      </c>
      <c r="B14" s="162" t="s">
        <v>387</v>
      </c>
    </row>
    <row r="15" spans="1:5">
      <c r="A15" s="160" t="s">
        <v>362</v>
      </c>
      <c r="B15" s="162" t="s">
        <v>388</v>
      </c>
      <c r="D15" s="157" t="s">
        <v>403</v>
      </c>
      <c r="E15" s="159" t="str">
        <f>入力シート!G25&amp;入力シート!G27</f>
        <v>佐賀県佐賀市城内1-1-59</v>
      </c>
    </row>
    <row r="16" spans="1:5">
      <c r="A16" s="160" t="s">
        <v>363</v>
      </c>
      <c r="B16" s="162" t="s">
        <v>389</v>
      </c>
    </row>
    <row r="17" spans="1:5">
      <c r="A17" s="160" t="s">
        <v>364</v>
      </c>
      <c r="B17" s="162" t="s">
        <v>390</v>
      </c>
      <c r="D17" s="157" t="s">
        <v>410</v>
      </c>
      <c r="E17" s="159" t="str">
        <f>入力シート!H40&amp;"　"&amp;入力シート!L40</f>
        <v>佐賀　大和</v>
      </c>
    </row>
    <row r="18" spans="1:5">
      <c r="A18" s="160" t="s">
        <v>365</v>
      </c>
      <c r="B18" s="162" t="s">
        <v>391</v>
      </c>
    </row>
    <row r="19" spans="1:5">
      <c r="A19" s="160" t="s">
        <v>366</v>
      </c>
      <c r="B19" s="162" t="s">
        <v>392</v>
      </c>
    </row>
    <row r="20" spans="1:5">
      <c r="A20" s="160" t="s">
        <v>367</v>
      </c>
      <c r="B20" s="162" t="s">
        <v>393</v>
      </c>
    </row>
    <row r="21" spans="1:5">
      <c r="A21" s="160" t="s">
        <v>368</v>
      </c>
      <c r="B21" s="162" t="s">
        <v>394</v>
      </c>
    </row>
    <row r="22" spans="1:5">
      <c r="A22" s="160" t="s">
        <v>369</v>
      </c>
      <c r="B22" s="162" t="s">
        <v>395</v>
      </c>
    </row>
    <row r="23" spans="1:5">
      <c r="A23" s="160" t="s">
        <v>370</v>
      </c>
      <c r="B23" s="162" t="s">
        <v>396</v>
      </c>
    </row>
    <row r="25" spans="1:5">
      <c r="A25" s="158" t="s">
        <v>493</v>
      </c>
      <c r="B25" s="158" t="s">
        <v>494</v>
      </c>
    </row>
    <row r="26" spans="1:5">
      <c r="A26" s="259" t="s">
        <v>376</v>
      </c>
      <c r="B26" s="260" t="s">
        <v>421</v>
      </c>
    </row>
    <row r="27" spans="1:5" ht="85.75">
      <c r="A27" s="261" t="s">
        <v>495</v>
      </c>
      <c r="B27" s="262">
        <v>0.05</v>
      </c>
    </row>
    <row r="28" spans="1:5" ht="68.599999999999994">
      <c r="A28" s="261" t="s">
        <v>496</v>
      </c>
      <c r="B28" s="262">
        <v>0.1</v>
      </c>
    </row>
    <row r="29" spans="1:5" ht="34.299999999999997">
      <c r="A29" s="261" t="s">
        <v>497</v>
      </c>
      <c r="B29" s="262">
        <v>0.15</v>
      </c>
    </row>
    <row r="30" spans="1:5" ht="68.599999999999994">
      <c r="A30" s="263" t="s">
        <v>498</v>
      </c>
      <c r="B30" s="264">
        <v>0.2</v>
      </c>
    </row>
    <row r="31" spans="1:5">
      <c r="A31" s="265" t="s">
        <v>499</v>
      </c>
      <c r="B31" s="262">
        <v>0.25</v>
      </c>
    </row>
    <row r="32" spans="1:5" ht="51.45">
      <c r="A32" s="261" t="s">
        <v>500</v>
      </c>
      <c r="B32" s="262">
        <v>0.3</v>
      </c>
    </row>
    <row r="33" spans="1:2">
      <c r="A33" s="265" t="s">
        <v>501</v>
      </c>
      <c r="B33" s="262">
        <v>0.35</v>
      </c>
    </row>
    <row r="34" spans="1:2" ht="34.299999999999997">
      <c r="A34" s="261" t="s">
        <v>502</v>
      </c>
      <c r="B34" s="262">
        <v>0.4</v>
      </c>
    </row>
    <row r="35" spans="1:2">
      <c r="A35" s="265" t="s">
        <v>503</v>
      </c>
      <c r="B35" s="262">
        <v>0.45</v>
      </c>
    </row>
    <row r="36" spans="1:2">
      <c r="A36" s="265" t="s">
        <v>504</v>
      </c>
      <c r="B36" s="262">
        <v>0.5</v>
      </c>
    </row>
    <row r="37" spans="1:2" ht="34.299999999999997">
      <c r="A37" s="261" t="s">
        <v>505</v>
      </c>
      <c r="B37" s="262">
        <v>0.55000000000000004</v>
      </c>
    </row>
    <row r="38" spans="1:2" ht="34.299999999999997">
      <c r="A38" s="261" t="s">
        <v>506</v>
      </c>
      <c r="B38" s="262">
        <v>0.6</v>
      </c>
    </row>
    <row r="39" spans="1:2">
      <c r="A39" s="265" t="s">
        <v>507</v>
      </c>
      <c r="B39" s="262">
        <v>0.8</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AO72"/>
  <sheetViews>
    <sheetView showGridLines="0" view="pageBreakPreview" topLeftCell="A11" zoomScale="50" zoomScaleNormal="100" zoomScaleSheetLayoutView="50" workbookViewId="0">
      <selection activeCell="Z8" sqref="Z8"/>
    </sheetView>
  </sheetViews>
  <sheetFormatPr defaultColWidth="5.78515625" defaultRowHeight="37.5" customHeight="1"/>
  <cols>
    <col min="1" max="41" width="5.78515625" style="90" customWidth="1"/>
    <col min="42" max="16384" width="5.78515625" style="90"/>
  </cols>
  <sheetData>
    <row r="1" spans="1:41" s="89" customFormat="1" ht="23.15">
      <c r="A1" s="89" t="s">
        <v>542</v>
      </c>
      <c r="AO1" s="288" t="str">
        <f>入力シート!Y2</f>
        <v>ver11.27</v>
      </c>
    </row>
    <row r="2" spans="1:41" ht="32.6">
      <c r="A2" s="413" t="s">
        <v>170</v>
      </c>
      <c r="B2" s="413"/>
      <c r="C2" s="413"/>
      <c r="D2" s="413"/>
      <c r="E2" s="413"/>
      <c r="F2" s="413"/>
      <c r="G2" s="413"/>
      <c r="H2" s="413"/>
      <c r="I2" s="413"/>
      <c r="J2" s="413"/>
      <c r="K2" s="413"/>
      <c r="L2" s="413"/>
      <c r="M2" s="413"/>
      <c r="N2" s="413"/>
      <c r="O2" s="413"/>
      <c r="P2" s="413"/>
      <c r="Q2" s="413"/>
      <c r="R2" s="413"/>
      <c r="S2" s="413"/>
      <c r="T2" s="413"/>
      <c r="U2" s="413"/>
      <c r="V2" s="413"/>
      <c r="W2" s="413"/>
      <c r="X2" s="413"/>
      <c r="Y2" s="413"/>
      <c r="Z2" s="413"/>
      <c r="AA2" s="413"/>
      <c r="AB2" s="413"/>
      <c r="AC2" s="413"/>
      <c r="AD2" s="413"/>
      <c r="AE2" s="413"/>
      <c r="AF2" s="413"/>
      <c r="AG2" s="413"/>
      <c r="AH2" s="413"/>
      <c r="AI2" s="413"/>
      <c r="AJ2" s="413"/>
      <c r="AK2" s="413"/>
      <c r="AL2" s="413"/>
      <c r="AM2" s="413"/>
      <c r="AN2" s="413"/>
      <c r="AO2" s="413"/>
    </row>
    <row r="3" spans="1:41" ht="23.15">
      <c r="D3" s="91"/>
      <c r="E3" s="91"/>
      <c r="F3" s="91"/>
      <c r="G3" s="91"/>
      <c r="H3" s="91"/>
      <c r="I3" s="91"/>
      <c r="J3" s="91"/>
      <c r="K3" s="91"/>
      <c r="L3" s="91"/>
      <c r="M3" s="91"/>
      <c r="N3" s="91"/>
      <c r="O3" s="91"/>
      <c r="P3" s="91"/>
      <c r="Q3" s="91"/>
      <c r="R3" s="91"/>
    </row>
    <row r="4" spans="1:41" ht="102" customHeight="1">
      <c r="A4" s="415" t="s">
        <v>556</v>
      </c>
      <c r="B4" s="415"/>
      <c r="C4" s="415"/>
      <c r="D4" s="415"/>
      <c r="E4" s="415"/>
      <c r="F4" s="415"/>
      <c r="G4" s="415"/>
      <c r="H4" s="415"/>
      <c r="I4" s="415"/>
      <c r="J4" s="415"/>
      <c r="K4" s="415"/>
      <c r="L4" s="415"/>
      <c r="M4" s="415"/>
      <c r="N4" s="415"/>
      <c r="O4" s="415"/>
      <c r="P4" s="415"/>
      <c r="Q4" s="415"/>
      <c r="R4" s="415"/>
      <c r="S4" s="415"/>
      <c r="T4" s="415"/>
      <c r="U4" s="415"/>
      <c r="V4" s="415"/>
      <c r="W4" s="415"/>
      <c r="X4" s="415"/>
      <c r="Y4" s="415"/>
      <c r="Z4" s="415"/>
      <c r="AA4" s="415"/>
      <c r="AB4" s="415"/>
      <c r="AC4" s="415"/>
      <c r="AD4" s="415"/>
      <c r="AE4" s="415"/>
      <c r="AF4" s="415"/>
      <c r="AG4" s="415"/>
      <c r="AH4" s="415"/>
      <c r="AI4" s="415"/>
      <c r="AJ4" s="415"/>
      <c r="AK4" s="415"/>
      <c r="AL4" s="415"/>
      <c r="AM4" s="415"/>
      <c r="AN4" s="415"/>
      <c r="AO4" s="415"/>
    </row>
    <row r="5" spans="1:41" ht="23.15">
      <c r="A5" s="92"/>
      <c r="B5" s="92"/>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row>
    <row r="6" spans="1:41" ht="23.15">
      <c r="E6" s="93"/>
      <c r="G6" s="93"/>
      <c r="H6" s="93"/>
      <c r="I6" s="93"/>
      <c r="J6" s="93"/>
      <c r="K6" s="93"/>
      <c r="AO6" s="94" t="str">
        <f>DATA!$E$2</f>
        <v>令和７年１１月２８日</v>
      </c>
    </row>
    <row r="7" spans="1:41" ht="23.15">
      <c r="B7" s="90" t="s">
        <v>222</v>
      </c>
    </row>
    <row r="8" spans="1:41" ht="23.15">
      <c r="H8" s="103" t="s">
        <v>5</v>
      </c>
      <c r="AB8" s="103" t="s">
        <v>275</v>
      </c>
    </row>
    <row r="9" spans="1:41" ht="23.15">
      <c r="I9" s="403" t="s">
        <v>143</v>
      </c>
      <c r="J9" s="403"/>
      <c r="K9" s="403"/>
      <c r="L9" s="403"/>
      <c r="M9" s="403"/>
      <c r="N9" s="403" t="str">
        <f>DATA!$E$15</f>
        <v>佐賀県佐賀市城内1-1-59</v>
      </c>
      <c r="O9" s="403"/>
      <c r="P9" s="403"/>
      <c r="Q9" s="403"/>
      <c r="R9" s="403"/>
      <c r="S9" s="403"/>
      <c r="T9" s="403"/>
      <c r="U9" s="403"/>
      <c r="V9" s="403"/>
      <c r="W9" s="403"/>
      <c r="X9" s="403"/>
      <c r="Y9" s="403"/>
      <c r="Z9" s="403"/>
      <c r="AA9" s="403"/>
      <c r="AC9" s="403" t="s">
        <v>278</v>
      </c>
      <c r="AD9" s="403"/>
      <c r="AE9" s="403"/>
      <c r="AF9" s="403" t="str">
        <f>入力シート!$G$38</f>
        <v>営業部第一課</v>
      </c>
      <c r="AG9" s="403"/>
      <c r="AH9" s="403"/>
      <c r="AI9" s="403"/>
      <c r="AJ9" s="403"/>
      <c r="AK9" s="403"/>
      <c r="AL9" s="403"/>
      <c r="AM9" s="403"/>
      <c r="AN9" s="403"/>
    </row>
    <row r="10" spans="1:41" ht="23.15">
      <c r="I10" s="404" t="s">
        <v>144</v>
      </c>
      <c r="J10" s="404"/>
      <c r="K10" s="404"/>
      <c r="L10" s="404"/>
      <c r="M10" s="404"/>
      <c r="N10" s="403" t="str">
        <f>DATA!$E$6</f>
        <v>佐賀県建設技術株式会社</v>
      </c>
      <c r="O10" s="403"/>
      <c r="P10" s="403"/>
      <c r="Q10" s="403"/>
      <c r="R10" s="403"/>
      <c r="S10" s="403"/>
      <c r="T10" s="403"/>
      <c r="U10" s="403"/>
      <c r="V10" s="403"/>
      <c r="W10" s="403"/>
      <c r="X10" s="403"/>
      <c r="Y10" s="403"/>
      <c r="Z10" s="403"/>
      <c r="AA10" s="403"/>
      <c r="AC10" s="403" t="s">
        <v>84</v>
      </c>
      <c r="AD10" s="403"/>
      <c r="AE10" s="403"/>
      <c r="AF10" s="404" t="str">
        <f>DATA!$E$17</f>
        <v>佐賀　大和</v>
      </c>
      <c r="AG10" s="404"/>
      <c r="AH10" s="404"/>
      <c r="AI10" s="404"/>
      <c r="AJ10" s="404"/>
      <c r="AK10" s="404"/>
      <c r="AL10" s="404"/>
      <c r="AM10" s="404"/>
      <c r="AN10" s="404"/>
    </row>
    <row r="11" spans="1:41" ht="23.15">
      <c r="I11" s="404" t="s">
        <v>286</v>
      </c>
      <c r="J11" s="404"/>
      <c r="K11" s="404"/>
      <c r="L11" s="404"/>
      <c r="M11" s="404"/>
      <c r="N11" s="403" t="str">
        <f>DATA!$E$8</f>
        <v>代表取締役社長　神埼　武雄</v>
      </c>
      <c r="O11" s="403"/>
      <c r="P11" s="403"/>
      <c r="Q11" s="403"/>
      <c r="R11" s="403"/>
      <c r="S11" s="403"/>
      <c r="T11" s="403"/>
      <c r="U11" s="403"/>
      <c r="V11" s="403"/>
      <c r="W11" s="403"/>
      <c r="X11" s="403"/>
      <c r="Y11" s="403"/>
      <c r="Z11" s="403"/>
      <c r="AA11" s="403"/>
      <c r="AC11" s="404" t="s">
        <v>276</v>
      </c>
      <c r="AD11" s="404"/>
      <c r="AE11" s="404"/>
      <c r="AF11" s="404" t="str">
        <f>入力シート!$G$42</f>
        <v>0952-25-7102</v>
      </c>
      <c r="AG11" s="404"/>
      <c r="AH11" s="404"/>
      <c r="AI11" s="404"/>
      <c r="AJ11" s="404"/>
      <c r="AK11" s="404"/>
      <c r="AL11" s="404"/>
      <c r="AM11" s="404"/>
      <c r="AN11" s="404"/>
    </row>
    <row r="12" spans="1:41" ht="23.15"/>
    <row r="13" spans="1:41" ht="23.15"/>
    <row r="14" spans="1:41" s="95" customFormat="1" ht="15" thickBot="1">
      <c r="D14" s="96">
        <v>1</v>
      </c>
      <c r="E14" s="96"/>
      <c r="F14" s="96"/>
      <c r="G14" s="96"/>
      <c r="H14" s="96"/>
      <c r="I14" s="96"/>
      <c r="J14" s="96">
        <v>2</v>
      </c>
      <c r="K14" s="96">
        <v>3</v>
      </c>
      <c r="L14" s="96">
        <v>4</v>
      </c>
      <c r="M14" s="96">
        <v>5</v>
      </c>
      <c r="N14" s="96">
        <v>6</v>
      </c>
      <c r="O14" s="96">
        <v>7</v>
      </c>
      <c r="P14" s="96">
        <v>8</v>
      </c>
      <c r="Q14" s="96">
        <v>9</v>
      </c>
      <c r="R14" s="96"/>
      <c r="S14" s="96"/>
      <c r="T14" s="96"/>
      <c r="U14" s="96"/>
      <c r="V14" s="96"/>
      <c r="W14" s="96">
        <v>10</v>
      </c>
      <c r="X14" s="96">
        <v>11</v>
      </c>
      <c r="Y14" s="96"/>
      <c r="Z14" s="96"/>
      <c r="AA14" s="96"/>
      <c r="AB14" s="96"/>
      <c r="AC14" s="96"/>
    </row>
    <row r="15" spans="1:41" ht="37.5" customHeight="1" thickBot="1">
      <c r="A15" s="394" t="s">
        <v>200</v>
      </c>
      <c r="B15" s="395"/>
      <c r="C15" s="396"/>
      <c r="D15" s="109">
        <v>1</v>
      </c>
      <c r="E15" s="91"/>
      <c r="F15" s="91"/>
      <c r="G15" s="394" t="s">
        <v>201</v>
      </c>
      <c r="H15" s="395"/>
      <c r="I15" s="396"/>
      <c r="J15" s="115" t="str">
        <f>MID(DBCS(入力シート!$G$11),COLUMN()-9,1)</f>
        <v>０</v>
      </c>
      <c r="K15" s="112" t="str">
        <f>MID(DBCS(入力シート!$G$11),COLUMN()-9,1)</f>
        <v>０</v>
      </c>
      <c r="L15" s="115" t="str">
        <f>MID(DBCS(入力シート!$J$11),COLUMN()-11,1)</f>
        <v>１</v>
      </c>
      <c r="M15" s="111" t="str">
        <f>MID(DBCS(入力シート!$J$11),COLUMN()-11,1)</f>
        <v>２</v>
      </c>
      <c r="N15" s="111" t="str">
        <f>MID(DBCS(入力シート!$J$11),COLUMN()-11,1)</f>
        <v>３</v>
      </c>
      <c r="O15" s="111" t="str">
        <f>MID(DBCS(入力シート!$J$11),COLUMN()-11,1)</f>
        <v>４</v>
      </c>
      <c r="P15" s="111" t="str">
        <f>MID(DBCS(入力シート!$J$11),COLUMN()-11,1)</f>
        <v>５</v>
      </c>
      <c r="Q15" s="114" t="str">
        <f>MID(DBCS(入力シート!$J$11),COLUMN()-11,1)</f>
        <v>６</v>
      </c>
      <c r="R15" s="91"/>
      <c r="S15" s="91"/>
      <c r="T15" s="394" t="s">
        <v>202</v>
      </c>
      <c r="U15" s="395"/>
      <c r="V15" s="396"/>
      <c r="W15" s="216" t="str">
        <f>MID(DBCS(入力シート!$G$13),COLUMN()-22,1)</f>
        <v>０</v>
      </c>
      <c r="X15" s="114" t="str">
        <f>MID(DBCS(入力シート!$G$13),COLUMN()-22,1)</f>
        <v>１</v>
      </c>
      <c r="Y15" s="91"/>
      <c r="Z15" s="91"/>
      <c r="AA15" s="394" t="s">
        <v>203</v>
      </c>
      <c r="AB15" s="395"/>
      <c r="AC15" s="396"/>
      <c r="AD15" s="216"/>
      <c r="AE15" s="111"/>
      <c r="AF15" s="109"/>
    </row>
    <row r="16" spans="1:41" ht="23.15">
      <c r="D16" s="91"/>
      <c r="E16" s="91"/>
      <c r="F16" s="91"/>
      <c r="G16" s="91"/>
      <c r="H16" s="91"/>
      <c r="I16" s="91"/>
      <c r="J16" s="91"/>
      <c r="K16" s="91"/>
      <c r="L16" s="91"/>
      <c r="M16" s="91"/>
      <c r="N16" s="91"/>
      <c r="O16" s="91"/>
    </row>
    <row r="17" spans="1:39" s="95" customFormat="1" ht="15" customHeight="1" thickBot="1">
      <c r="D17" s="96">
        <v>12</v>
      </c>
      <c r="E17" s="96">
        <v>14</v>
      </c>
      <c r="F17" s="96">
        <v>16</v>
      </c>
      <c r="G17" s="96">
        <v>18</v>
      </c>
      <c r="H17" s="96">
        <v>20</v>
      </c>
      <c r="I17" s="96">
        <v>22</v>
      </c>
      <c r="J17" s="96">
        <v>24</v>
      </c>
      <c r="K17" s="96">
        <v>26</v>
      </c>
      <c r="L17" s="96">
        <v>28</v>
      </c>
      <c r="M17" s="96">
        <v>30</v>
      </c>
      <c r="N17" s="96">
        <v>32</v>
      </c>
      <c r="O17" s="96">
        <v>34</v>
      </c>
      <c r="P17" s="96">
        <v>36</v>
      </c>
      <c r="Q17" s="96">
        <v>38</v>
      </c>
      <c r="R17" s="96">
        <v>40</v>
      </c>
      <c r="S17" s="96">
        <v>42</v>
      </c>
      <c r="T17" s="96">
        <v>44</v>
      </c>
      <c r="U17" s="96">
        <v>46</v>
      </c>
      <c r="V17" s="96">
        <v>48</v>
      </c>
      <c r="W17" s="96">
        <v>50</v>
      </c>
      <c r="X17" s="96">
        <v>52</v>
      </c>
      <c r="Y17" s="96">
        <v>54</v>
      </c>
      <c r="Z17" s="96">
        <v>56</v>
      </c>
      <c r="AA17" s="96">
        <v>58</v>
      </c>
      <c r="AB17" s="96">
        <v>60</v>
      </c>
      <c r="AC17" s="96">
        <v>62</v>
      </c>
      <c r="AD17" s="96">
        <v>64</v>
      </c>
      <c r="AE17" s="96">
        <v>66</v>
      </c>
      <c r="AF17" s="96">
        <v>68</v>
      </c>
      <c r="AG17" s="96">
        <v>70</v>
      </c>
      <c r="AH17" s="96">
        <v>72</v>
      </c>
      <c r="AI17" s="96">
        <v>74</v>
      </c>
      <c r="AJ17" s="96">
        <v>76</v>
      </c>
      <c r="AK17" s="96"/>
      <c r="AL17" s="96"/>
    </row>
    <row r="18" spans="1:39" s="91" customFormat="1" ht="37.5" customHeight="1" thickBot="1">
      <c r="A18" s="394" t="s">
        <v>27</v>
      </c>
      <c r="B18" s="395"/>
      <c r="C18" s="396"/>
      <c r="D18" s="216" t="str">
        <f>MID(DBCS(DATA!$E$6),COLUMN()-3,1)</f>
        <v>佐</v>
      </c>
      <c r="E18" s="111" t="str">
        <f>MID(DBCS(DATA!$E$6),COLUMN()-3,1)</f>
        <v>賀</v>
      </c>
      <c r="F18" s="111" t="str">
        <f>MID(DBCS(DATA!$E$6),COLUMN()-3,1)</f>
        <v>県</v>
      </c>
      <c r="G18" s="111" t="str">
        <f>MID(DBCS(DATA!$E$6),COLUMN()-3,1)</f>
        <v>建</v>
      </c>
      <c r="H18" s="111" t="str">
        <f>MID(DBCS(DATA!$E$6),COLUMN()-3,1)</f>
        <v>設</v>
      </c>
      <c r="I18" s="111" t="str">
        <f>MID(DBCS(DATA!$E$6),COLUMN()-3,1)</f>
        <v>技</v>
      </c>
      <c r="J18" s="111" t="str">
        <f>MID(DBCS(DATA!$E$6),COLUMN()-3,1)</f>
        <v>術</v>
      </c>
      <c r="K18" s="111" t="str">
        <f>MID(DBCS(DATA!$E$6),COLUMN()-3,1)</f>
        <v>株</v>
      </c>
      <c r="L18" s="111" t="str">
        <f>MID(DBCS(DATA!$E$6),COLUMN()-3,1)</f>
        <v>式</v>
      </c>
      <c r="M18" s="111" t="str">
        <f>MID(DBCS(DATA!$E$6),COLUMN()-3,1)</f>
        <v>会</v>
      </c>
      <c r="N18" s="111" t="str">
        <f>MID(DBCS(DATA!$E$6),COLUMN()-3,1)</f>
        <v>社</v>
      </c>
      <c r="O18" s="111" t="str">
        <f>MID(DBCS(DATA!$E$6),COLUMN()-3,1)</f>
        <v/>
      </c>
      <c r="P18" s="111" t="str">
        <f>MID(DBCS(DATA!$E$6),COLUMN()-3,1)</f>
        <v/>
      </c>
      <c r="Q18" s="111" t="str">
        <f>MID(DBCS(DATA!$E$6),COLUMN()-3,1)</f>
        <v/>
      </c>
      <c r="R18" s="111" t="str">
        <f>MID(DBCS(DATA!$E$6),COLUMN()-3,1)</f>
        <v/>
      </c>
      <c r="S18" s="111" t="str">
        <f>MID(DBCS(DATA!$E$6),COLUMN()-3,1)</f>
        <v/>
      </c>
      <c r="T18" s="111" t="str">
        <f>MID(DBCS(DATA!$E$6),COLUMN()-3,1)</f>
        <v/>
      </c>
      <c r="U18" s="111" t="str">
        <f>MID(DBCS(DATA!$E$6),COLUMN()-3,1)</f>
        <v/>
      </c>
      <c r="V18" s="111" t="str">
        <f>MID(DBCS(DATA!$E$6),COLUMN()-3,1)</f>
        <v/>
      </c>
      <c r="W18" s="111" t="str">
        <f>MID(DBCS(DATA!$E$6),COLUMN()-3,1)</f>
        <v/>
      </c>
      <c r="X18" s="111" t="str">
        <f>MID(DBCS(DATA!$E$6),COLUMN()-3,1)</f>
        <v/>
      </c>
      <c r="Y18" s="111" t="str">
        <f>MID(DBCS(DATA!$E$6),COLUMN()-3,1)</f>
        <v/>
      </c>
      <c r="Z18" s="111" t="str">
        <f>MID(DBCS(DATA!$E$6),COLUMN()-3,1)</f>
        <v/>
      </c>
      <c r="AA18" s="111" t="str">
        <f>MID(DBCS(DATA!$E$6),COLUMN()-3,1)</f>
        <v/>
      </c>
      <c r="AB18" s="111" t="str">
        <f>MID(DBCS(DATA!$E$6),COLUMN()-3,1)</f>
        <v/>
      </c>
      <c r="AC18" s="111" t="str">
        <f>MID(DBCS(DATA!$E$6),COLUMN()-3,1)</f>
        <v/>
      </c>
      <c r="AD18" s="111" t="str">
        <f>MID(DBCS(DATA!$E$6),COLUMN()-3,1)</f>
        <v/>
      </c>
      <c r="AE18" s="111" t="str">
        <f>MID(DBCS(DATA!$E$6),COLUMN()-3,1)</f>
        <v/>
      </c>
      <c r="AF18" s="111" t="str">
        <f>MID(DBCS(DATA!$E$6),COLUMN()-3,1)</f>
        <v/>
      </c>
      <c r="AG18" s="111" t="str">
        <f>MID(DBCS(DATA!$E$6),COLUMN()-3,1)</f>
        <v/>
      </c>
      <c r="AH18" s="111" t="str">
        <f>MID(DBCS(DATA!$E$6),COLUMN()-3,1)</f>
        <v/>
      </c>
      <c r="AI18" s="111" t="str">
        <f>MID(DBCS(DATA!$E$6),COLUMN()-3,1)</f>
        <v/>
      </c>
      <c r="AJ18" s="114" t="str">
        <f>MID(DBCS(DATA!$E$6),COLUMN()-3,1)</f>
        <v/>
      </c>
    </row>
    <row r="19" spans="1:39" ht="23.15">
      <c r="D19" s="91"/>
      <c r="E19" s="91"/>
      <c r="F19" s="91"/>
      <c r="G19" s="91"/>
      <c r="H19" s="91"/>
      <c r="I19" s="91"/>
      <c r="J19" s="91"/>
      <c r="K19" s="91"/>
      <c r="L19" s="91"/>
      <c r="M19" s="91"/>
      <c r="N19" s="91"/>
      <c r="O19" s="91"/>
      <c r="P19" s="91"/>
      <c r="Q19" s="91"/>
    </row>
    <row r="20" spans="1:39" s="95" customFormat="1" ht="15" customHeight="1" thickBot="1">
      <c r="D20" s="96">
        <v>78</v>
      </c>
      <c r="E20" s="96">
        <v>80</v>
      </c>
      <c r="F20" s="96">
        <v>82</v>
      </c>
      <c r="G20" s="96">
        <v>84</v>
      </c>
      <c r="H20" s="96">
        <v>86</v>
      </c>
      <c r="I20" s="96"/>
      <c r="J20" s="96"/>
      <c r="K20" s="96"/>
      <c r="L20" s="96"/>
      <c r="M20" s="96"/>
      <c r="N20" s="96">
        <v>88</v>
      </c>
      <c r="O20" s="96">
        <v>90</v>
      </c>
      <c r="P20" s="96">
        <v>92</v>
      </c>
      <c r="Q20" s="96">
        <v>94</v>
      </c>
      <c r="R20" s="96">
        <v>96</v>
      </c>
      <c r="S20" s="96">
        <v>98</v>
      </c>
      <c r="T20" s="96">
        <v>100</v>
      </c>
      <c r="U20" s="96">
        <v>102</v>
      </c>
    </row>
    <row r="21" spans="1:39" s="91" customFormat="1" ht="37.5" customHeight="1" thickBot="1">
      <c r="A21" s="394" t="s">
        <v>262</v>
      </c>
      <c r="B21" s="395"/>
      <c r="C21" s="396"/>
      <c r="D21" s="115" t="str">
        <f>MID(DATA!$E$13,COLUMN()-3,1)</f>
        <v>サ</v>
      </c>
      <c r="E21" s="111" t="str">
        <f>MID(DATA!$E$13,COLUMN()-3,1)</f>
        <v>カ</v>
      </c>
      <c r="F21" s="111" t="str">
        <f>MID(DATA!$E$13,COLUMN()-3,1)</f>
        <v>ケ</v>
      </c>
      <c r="G21" s="111" t="str">
        <f>MID(DATA!$E$13,COLUMN()-3,1)</f>
        <v>ン</v>
      </c>
      <c r="H21" s="114" t="str">
        <f>MID(DATA!$E$13,COLUMN()-3,1)</f>
        <v>ケ</v>
      </c>
      <c r="K21" s="394" t="s">
        <v>204</v>
      </c>
      <c r="L21" s="395"/>
      <c r="M21" s="396"/>
      <c r="N21" s="115" t="str">
        <f>MID(DBCS(入力シート!$H$21&amp;"　"&amp;入力シート!$L$21),COLUMN()-13,1)</f>
        <v>神</v>
      </c>
      <c r="O21" s="111" t="str">
        <f>MID(DBCS(入力シート!$H$21&amp;"　"&amp;入力シート!$L$21),COLUMN()-13,1)</f>
        <v>埼</v>
      </c>
      <c r="P21" s="111" t="str">
        <f>MID(DBCS(入力シート!$H$21&amp;"　"&amp;入力シート!$L$21),COLUMN()-13,1)</f>
        <v>　</v>
      </c>
      <c r="Q21" s="111" t="str">
        <f>MID(DBCS(入力シート!$H$21&amp;"　"&amp;入力シート!$L$21),COLUMN()-13,1)</f>
        <v>武</v>
      </c>
      <c r="R21" s="111" t="str">
        <f>MID(DBCS(入力シート!$H$21&amp;"　"&amp;入力シート!$L$21),COLUMN()-13,1)</f>
        <v>雄</v>
      </c>
      <c r="S21" s="111" t="str">
        <f>MID(DBCS(入力シート!$H$21&amp;"　"&amp;入力シート!$L$21),COLUMN()-13,1)</f>
        <v/>
      </c>
      <c r="T21" s="111" t="str">
        <f>MID(DBCS(入力シート!$H$21&amp;"　"&amp;入力シート!$L$21),COLUMN()-13,1)</f>
        <v/>
      </c>
      <c r="U21" s="114" t="str">
        <f>MID(DBCS(入力シート!$H$21&amp;"　"&amp;入力シート!$L$21),COLUMN()-13,1)</f>
        <v/>
      </c>
      <c r="W21" s="90" t="str">
        <f>"〔職名："&amp;入力シート!G19&amp;"〕"</f>
        <v>〔職名：代表取締役社長〕</v>
      </c>
      <c r="AA21" s="90"/>
      <c r="AB21" s="90"/>
      <c r="AC21" s="90"/>
      <c r="AD21" s="90"/>
      <c r="AE21" s="90"/>
    </row>
    <row r="22" spans="1:39" ht="23.15">
      <c r="D22" s="91"/>
      <c r="E22" s="91"/>
      <c r="F22" s="91"/>
      <c r="G22" s="91"/>
      <c r="H22" s="91"/>
      <c r="I22" s="91"/>
      <c r="J22" s="91"/>
      <c r="K22" s="91"/>
      <c r="L22" s="91"/>
      <c r="M22" s="91"/>
      <c r="N22" s="91"/>
      <c r="O22" s="91"/>
      <c r="P22" s="91"/>
      <c r="Q22" s="91"/>
      <c r="R22" s="91"/>
      <c r="S22" s="91"/>
      <c r="T22" s="91"/>
    </row>
    <row r="23" spans="1:39" s="95" customFormat="1" ht="15" customHeight="1" thickBot="1">
      <c r="D23" s="96">
        <v>104</v>
      </c>
      <c r="E23" s="96">
        <v>105</v>
      </c>
      <c r="F23" s="96">
        <v>106</v>
      </c>
      <c r="G23" s="96">
        <v>107</v>
      </c>
      <c r="H23" s="96">
        <v>108</v>
      </c>
      <c r="I23" s="96">
        <v>109</v>
      </c>
      <c r="J23" s="96">
        <v>110</v>
      </c>
      <c r="K23" s="96">
        <v>111</v>
      </c>
      <c r="L23" s="96"/>
      <c r="R23" s="96">
        <v>112</v>
      </c>
      <c r="S23" s="96">
        <v>113</v>
      </c>
      <c r="T23" s="96">
        <v>114</v>
      </c>
      <c r="U23" s="96">
        <v>115</v>
      </c>
      <c r="V23" s="96">
        <v>116</v>
      </c>
      <c r="Y23" s="90"/>
      <c r="Z23" s="90"/>
      <c r="AA23" s="90"/>
      <c r="AB23" s="90"/>
      <c r="AC23" s="90"/>
      <c r="AD23" s="90"/>
      <c r="AE23" s="96"/>
    </row>
    <row r="24" spans="1:39" ht="37.5" customHeight="1" thickBot="1">
      <c r="A24" s="394" t="s">
        <v>263</v>
      </c>
      <c r="B24" s="395"/>
      <c r="C24" s="396"/>
      <c r="D24" s="216" t="str">
        <f>MID(DBCS(入力シート!$G$23),COLUMN()-3,1)</f>
        <v>８</v>
      </c>
      <c r="E24" s="111" t="str">
        <f>MID(DBCS(入力シート!$G$23),COLUMN()-3,1)</f>
        <v>４</v>
      </c>
      <c r="F24" s="111" t="str">
        <f>MID(DBCS(入力シート!$G$23),COLUMN()-3,1)</f>
        <v>０</v>
      </c>
      <c r="G24" s="111" t="s">
        <v>206</v>
      </c>
      <c r="H24" s="111" t="str">
        <f>MID(DBCS(入力シート!$J$23),COLUMN()-7,1)</f>
        <v>８</v>
      </c>
      <c r="I24" s="111" t="str">
        <f>MID(DBCS(入力シート!$J$23),COLUMN()-7,1)</f>
        <v>５</v>
      </c>
      <c r="J24" s="111" t="str">
        <f>MID(DBCS(入力シート!$J$23),COLUMN()-7,1)</f>
        <v>０</v>
      </c>
      <c r="K24" s="114" t="str">
        <f>MID(DBCS(入力シート!$J$23),COLUMN()-7,1)</f>
        <v>１</v>
      </c>
      <c r="L24" s="91"/>
      <c r="N24" s="394" t="s">
        <v>205</v>
      </c>
      <c r="O24" s="395"/>
      <c r="P24" s="395"/>
      <c r="Q24" s="396"/>
      <c r="R24" s="115" t="str">
        <f>MID(DBCS(入力シート!$R$25),COLUMN()-17,1)</f>
        <v>４</v>
      </c>
      <c r="S24" s="111" t="str">
        <f>MID(DBCS(入力シート!$R$25),COLUMN()-17,1)</f>
        <v>１</v>
      </c>
      <c r="T24" s="111" t="str">
        <f>MID(DBCS(入力シート!$R$25),COLUMN()-17,1)</f>
        <v>２</v>
      </c>
      <c r="U24" s="111" t="str">
        <f>MID(DBCS(入力シート!$R$25),COLUMN()-17,1)</f>
        <v>０</v>
      </c>
      <c r="V24" s="114" t="str">
        <f>MID(DBCS(入力シート!$R$25),COLUMN()-17,1)</f>
        <v>１</v>
      </c>
      <c r="X24" s="90" t="str">
        <f>"〔"&amp;入力シート!G25&amp;"〕"</f>
        <v>〔佐賀県佐賀市〕</v>
      </c>
      <c r="AD24" s="96"/>
      <c r="AK24" s="91"/>
      <c r="AM24" s="91"/>
    </row>
    <row r="25" spans="1:39" ht="23.15">
      <c r="D25" s="91"/>
      <c r="E25" s="91"/>
      <c r="F25" s="91"/>
      <c r="G25" s="91"/>
      <c r="H25" s="91"/>
      <c r="I25" s="91"/>
      <c r="J25" s="91"/>
      <c r="K25" s="91"/>
      <c r="L25" s="91"/>
      <c r="N25" s="91"/>
      <c r="O25" s="91"/>
    </row>
    <row r="26" spans="1:39" s="95" customFormat="1" ht="15" customHeight="1" thickBot="1">
      <c r="D26" s="96">
        <v>117</v>
      </c>
      <c r="E26" s="96">
        <v>119</v>
      </c>
      <c r="F26" s="96">
        <v>121</v>
      </c>
      <c r="G26" s="96">
        <v>123</v>
      </c>
      <c r="H26" s="96">
        <v>125</v>
      </c>
      <c r="I26" s="96">
        <v>127</v>
      </c>
      <c r="J26" s="96">
        <v>129</v>
      </c>
      <c r="K26" s="96">
        <v>131</v>
      </c>
      <c r="L26" s="96">
        <v>133</v>
      </c>
      <c r="M26" s="96">
        <v>135</v>
      </c>
      <c r="N26" s="96">
        <v>137</v>
      </c>
      <c r="O26" s="96">
        <v>139</v>
      </c>
      <c r="P26" s="96">
        <v>141</v>
      </c>
      <c r="Q26" s="96">
        <v>143</v>
      </c>
      <c r="R26" s="96">
        <v>145</v>
      </c>
      <c r="S26" s="96">
        <v>147</v>
      </c>
      <c r="T26" s="96">
        <v>149</v>
      </c>
      <c r="U26" s="96">
        <v>151</v>
      </c>
      <c r="V26" s="96">
        <v>153</v>
      </c>
      <c r="W26" s="96">
        <v>155</v>
      </c>
      <c r="X26" s="96">
        <v>157</v>
      </c>
      <c r="Y26" s="96">
        <v>159</v>
      </c>
      <c r="Z26" s="96">
        <v>161</v>
      </c>
      <c r="AA26" s="96">
        <v>163</v>
      </c>
      <c r="AB26" s="96">
        <v>165</v>
      </c>
      <c r="AC26" s="96">
        <v>167</v>
      </c>
      <c r="AD26" s="96">
        <v>169</v>
      </c>
      <c r="AE26" s="96">
        <v>171</v>
      </c>
      <c r="AF26" s="96">
        <v>173</v>
      </c>
      <c r="AG26" s="96">
        <v>175</v>
      </c>
      <c r="AH26" s="96">
        <v>177</v>
      </c>
      <c r="AI26" s="96">
        <v>179</v>
      </c>
      <c r="AJ26" s="96">
        <v>181</v>
      </c>
      <c r="AK26" s="96"/>
      <c r="AL26" s="96"/>
    </row>
    <row r="27" spans="1:39" ht="37.5" customHeight="1" thickBot="1">
      <c r="A27" s="394" t="s">
        <v>1</v>
      </c>
      <c r="B27" s="395"/>
      <c r="C27" s="396"/>
      <c r="D27" s="115" t="str">
        <f>MID(DBCS(入力シート!$G$27),COLUMN()-3,1)</f>
        <v>城</v>
      </c>
      <c r="E27" s="111" t="str">
        <f>MID(DBCS(入力シート!$G$27),COLUMN()-3,1)</f>
        <v>内</v>
      </c>
      <c r="F27" s="111" t="str">
        <f>MID(DBCS(入力シート!$G$27),COLUMN()-3,1)</f>
        <v>１</v>
      </c>
      <c r="G27" s="111" t="str">
        <f>MID(DBCS(入力シート!$G$27),COLUMN()-3,1)</f>
        <v>－</v>
      </c>
      <c r="H27" s="111" t="str">
        <f>MID(DBCS(入力シート!$G$27),COLUMN()-3,1)</f>
        <v>１</v>
      </c>
      <c r="I27" s="111" t="str">
        <f>MID(DBCS(入力シート!$G$27),COLUMN()-3,1)</f>
        <v>－</v>
      </c>
      <c r="J27" s="111" t="str">
        <f>MID(DBCS(入力シート!$G$27),COLUMN()-3,1)</f>
        <v>５</v>
      </c>
      <c r="K27" s="111" t="str">
        <f>MID(DBCS(入力シート!$G$27),COLUMN()-3,1)</f>
        <v>９</v>
      </c>
      <c r="L27" s="111" t="str">
        <f>MID(DBCS(入力シート!$G$27),COLUMN()-3,1)</f>
        <v/>
      </c>
      <c r="M27" s="111" t="str">
        <f>MID(DBCS(入力シート!$G$27),COLUMN()-3,1)</f>
        <v/>
      </c>
      <c r="N27" s="111" t="str">
        <f>MID(DBCS(入力シート!$G$27),COLUMN()-3,1)</f>
        <v/>
      </c>
      <c r="O27" s="111" t="str">
        <f>MID(DBCS(入力シート!$G$27),COLUMN()-3,1)</f>
        <v/>
      </c>
      <c r="P27" s="111" t="str">
        <f>MID(DBCS(入力シート!$G$27),COLUMN()-3,1)</f>
        <v/>
      </c>
      <c r="Q27" s="111" t="str">
        <f>MID(DBCS(入力シート!$G$27),COLUMN()-3,1)</f>
        <v/>
      </c>
      <c r="R27" s="111" t="str">
        <f>MID(DBCS(入力シート!$G$27),COLUMN()-3,1)</f>
        <v/>
      </c>
      <c r="S27" s="111" t="str">
        <f>MID(DBCS(入力シート!$G$27),COLUMN()-3,1)</f>
        <v/>
      </c>
      <c r="T27" s="111" t="str">
        <f>MID(DBCS(入力シート!$G$27),COLUMN()-3,1)</f>
        <v/>
      </c>
      <c r="U27" s="111" t="str">
        <f>MID(DBCS(入力シート!$G$27),COLUMN()-3,1)</f>
        <v/>
      </c>
      <c r="V27" s="111" t="str">
        <f>MID(DBCS(入力シート!$G$27),COLUMN()-3,1)</f>
        <v/>
      </c>
      <c r="W27" s="111" t="str">
        <f>MID(DBCS(入力シート!$G$27),COLUMN()-3,1)</f>
        <v/>
      </c>
      <c r="X27" s="111" t="str">
        <f>MID(DBCS(入力シート!$G$27),COLUMN()-3,1)</f>
        <v/>
      </c>
      <c r="Y27" s="111" t="str">
        <f>MID(DBCS(入力シート!$G$27),COLUMN()-3,1)</f>
        <v/>
      </c>
      <c r="Z27" s="111" t="str">
        <f>MID(DBCS(入力シート!$G$27),COLUMN()-3,1)</f>
        <v/>
      </c>
      <c r="AA27" s="111" t="str">
        <f>MID(DBCS(入力シート!$G$27),COLUMN()-3,1)</f>
        <v/>
      </c>
      <c r="AB27" s="111" t="str">
        <f>MID(DBCS(入力シート!$G$27),COLUMN()-3,1)</f>
        <v/>
      </c>
      <c r="AC27" s="111" t="str">
        <f>MID(DBCS(入力シート!$G$27),COLUMN()-3,1)</f>
        <v/>
      </c>
      <c r="AD27" s="111" t="str">
        <f>MID(DBCS(入力シート!$G$27),COLUMN()-3,1)</f>
        <v/>
      </c>
      <c r="AE27" s="111" t="str">
        <f>MID(DBCS(入力シート!$G$27),COLUMN()-3,1)</f>
        <v/>
      </c>
      <c r="AF27" s="111" t="str">
        <f>MID(DBCS(入力シート!$G$27),COLUMN()-3,1)</f>
        <v/>
      </c>
      <c r="AG27" s="111" t="str">
        <f>MID(DBCS(入力シート!$G$27),COLUMN()-3,1)</f>
        <v/>
      </c>
      <c r="AH27" s="111" t="str">
        <f>MID(DBCS(入力シート!$G$27),COLUMN()-3,1)</f>
        <v/>
      </c>
      <c r="AI27" s="111" t="str">
        <f>MID(DBCS(入力シート!$G$27),COLUMN()-3,1)</f>
        <v/>
      </c>
      <c r="AJ27" s="114" t="str">
        <f>MID(DBCS(入力シート!$G$27),COLUMN()-3,1)</f>
        <v/>
      </c>
      <c r="AK27" s="91"/>
      <c r="AL27" s="91"/>
    </row>
    <row r="28" spans="1:39" ht="23.15">
      <c r="D28" s="91"/>
      <c r="E28" s="91"/>
      <c r="F28" s="91"/>
      <c r="G28" s="91"/>
      <c r="H28" s="91"/>
      <c r="I28" s="91"/>
      <c r="J28" s="91"/>
      <c r="K28" s="91"/>
      <c r="L28" s="91"/>
      <c r="M28" s="91"/>
    </row>
    <row r="29" spans="1:39" s="95" customFormat="1" ht="15" customHeight="1" thickBot="1">
      <c r="D29" s="96">
        <v>183</v>
      </c>
      <c r="E29" s="96">
        <v>184</v>
      </c>
      <c r="F29" s="96">
        <v>185</v>
      </c>
      <c r="G29" s="96">
        <v>186</v>
      </c>
      <c r="H29" s="96">
        <v>187</v>
      </c>
      <c r="I29" s="96">
        <v>188</v>
      </c>
      <c r="J29" s="96">
        <v>189</v>
      </c>
      <c r="K29" s="96">
        <v>190</v>
      </c>
      <c r="L29" s="96">
        <v>191</v>
      </c>
      <c r="M29" s="96">
        <v>192</v>
      </c>
      <c r="N29" s="96">
        <v>193</v>
      </c>
      <c r="O29" s="96">
        <v>194</v>
      </c>
      <c r="T29" s="96"/>
    </row>
    <row r="30" spans="1:39" ht="37.5" customHeight="1" thickBot="1">
      <c r="A30" s="394" t="s">
        <v>264</v>
      </c>
      <c r="B30" s="395"/>
      <c r="C30" s="396"/>
      <c r="D30" s="115" t="str">
        <f>MID(DBCS(入力シート!$G$31),COLUMN()-3,1)</f>
        <v>０</v>
      </c>
      <c r="E30" s="111" t="str">
        <f>MID(DBCS(入力シート!$G$31),COLUMN()-3,1)</f>
        <v>９</v>
      </c>
      <c r="F30" s="111" t="str">
        <f>MID(DBCS(入力シート!$G$31),COLUMN()-3,1)</f>
        <v>５</v>
      </c>
      <c r="G30" s="111" t="str">
        <f>MID(DBCS(入力シート!$G$31),COLUMN()-3,1)</f>
        <v>２</v>
      </c>
      <c r="H30" s="111" t="str">
        <f>MID(DBCS(入力シート!$G$31),COLUMN()-3,1)</f>
        <v>－</v>
      </c>
      <c r="I30" s="111" t="str">
        <f>MID(DBCS(入力シート!$G$31),COLUMN()-3,1)</f>
        <v>２</v>
      </c>
      <c r="J30" s="111" t="str">
        <f>MID(DBCS(入力シート!$G$31),COLUMN()-3,1)</f>
        <v>５</v>
      </c>
      <c r="K30" s="111" t="str">
        <f>MID(DBCS(入力シート!$G$31),COLUMN()-3,1)</f>
        <v>－</v>
      </c>
      <c r="L30" s="111" t="str">
        <f>MID(DBCS(入力シート!$G$31),COLUMN()-3,1)</f>
        <v>７</v>
      </c>
      <c r="M30" s="111" t="str">
        <f>MID(DBCS(入力シート!$G$31),COLUMN()-3,1)</f>
        <v>１</v>
      </c>
      <c r="N30" s="111" t="str">
        <f>MID(DBCS(入力シート!$G$31),COLUMN()-3,1)</f>
        <v>５</v>
      </c>
      <c r="O30" s="114" t="str">
        <f>MID(DBCS(入力シート!$G$31),COLUMN()-3,1)</f>
        <v>３</v>
      </c>
    </row>
    <row r="31" spans="1:39" ht="23.15">
      <c r="D31" s="91"/>
      <c r="E31" s="91"/>
      <c r="F31" s="91"/>
      <c r="G31" s="91"/>
      <c r="H31" s="91"/>
      <c r="I31" s="91"/>
      <c r="J31" s="91"/>
      <c r="K31" s="91"/>
      <c r="L31" s="91"/>
      <c r="M31" s="91"/>
    </row>
    <row r="32" spans="1:39" s="95" customFormat="1" ht="15" customHeight="1" thickBot="1">
      <c r="D32" s="96">
        <v>195</v>
      </c>
      <c r="E32" s="96">
        <v>196</v>
      </c>
      <c r="F32" s="96">
        <v>197</v>
      </c>
      <c r="G32" s="96">
        <v>198</v>
      </c>
      <c r="H32" s="96">
        <v>199</v>
      </c>
      <c r="I32" s="96">
        <v>200</v>
      </c>
      <c r="J32" s="96">
        <v>201</v>
      </c>
      <c r="K32" s="96">
        <v>202</v>
      </c>
      <c r="L32" s="96">
        <v>203</v>
      </c>
      <c r="M32" s="96">
        <v>204</v>
      </c>
      <c r="N32" s="96">
        <v>205</v>
      </c>
      <c r="O32" s="96">
        <v>206</v>
      </c>
      <c r="P32" s="96">
        <v>207</v>
      </c>
      <c r="Q32" s="96">
        <v>208</v>
      </c>
      <c r="R32" s="96">
        <v>209</v>
      </c>
      <c r="S32" s="96">
        <v>210</v>
      </c>
      <c r="T32" s="96">
        <v>211</v>
      </c>
      <c r="U32" s="96">
        <v>212</v>
      </c>
      <c r="V32" s="96">
        <v>213</v>
      </c>
      <c r="W32" s="96">
        <v>214</v>
      </c>
      <c r="X32" s="96">
        <v>215</v>
      </c>
      <c r="Y32" s="96">
        <v>216</v>
      </c>
      <c r="Z32" s="96">
        <v>217</v>
      </c>
      <c r="AA32" s="96">
        <v>218</v>
      </c>
      <c r="AB32" s="96">
        <v>219</v>
      </c>
      <c r="AC32" s="96">
        <v>220</v>
      </c>
      <c r="AD32" s="96">
        <v>221</v>
      </c>
      <c r="AE32" s="96">
        <v>222</v>
      </c>
      <c r="AF32" s="96">
        <v>223</v>
      </c>
      <c r="AG32" s="96">
        <v>224</v>
      </c>
      <c r="AH32" s="96">
        <v>225</v>
      </c>
      <c r="AI32" s="96">
        <v>226</v>
      </c>
      <c r="AJ32" s="96">
        <v>227</v>
      </c>
    </row>
    <row r="33" spans="1:41" ht="37.5" customHeight="1" thickBot="1">
      <c r="A33" s="394" t="s">
        <v>265</v>
      </c>
      <c r="B33" s="395"/>
      <c r="C33" s="396"/>
      <c r="D33" s="115" t="str">
        <f>MID(DBCS(入力シート!$G$33),COLUMN()-3,1)</f>
        <v>ｓ</v>
      </c>
      <c r="E33" s="111" t="str">
        <f>MID(DBCS(入力シート!$G$33),COLUMN()-3,1)</f>
        <v>ａ</v>
      </c>
      <c r="F33" s="111" t="str">
        <f>MID(DBCS(入力シート!$G$33),COLUMN()-3,1)</f>
        <v>ｇ</v>
      </c>
      <c r="G33" s="111" t="str">
        <f>MID(DBCS(入力シート!$G$33),COLUMN()-3,1)</f>
        <v>ａ</v>
      </c>
      <c r="H33" s="111" t="str">
        <f>MID(DBCS(入力シート!$G$33),COLUMN()-3,1)</f>
        <v>ｋ</v>
      </c>
      <c r="I33" s="111" t="str">
        <f>MID(DBCS(入力シート!$G$33),COLUMN()-3,1)</f>
        <v>ｅ</v>
      </c>
      <c r="J33" s="111" t="str">
        <f>MID(DBCS(入力シート!$G$33),COLUMN()-3,1)</f>
        <v>ｎ</v>
      </c>
      <c r="K33" s="111" t="str">
        <f>MID(DBCS(入力シート!$G$33),COLUMN()-3,1)</f>
        <v>ｋ</v>
      </c>
      <c r="L33" s="111" t="str">
        <f>MID(DBCS(入力シート!$G$33),COLUMN()-3,1)</f>
        <v>ｅ</v>
      </c>
      <c r="M33" s="111" t="str">
        <f>MID(DBCS(入力シート!$G$33),COLUMN()-3,1)</f>
        <v>ｎ</v>
      </c>
      <c r="N33" s="111" t="str">
        <f>MID(DBCS(入力シート!$G$33),COLUMN()-3,1)</f>
        <v>ｓ</v>
      </c>
      <c r="O33" s="111" t="str">
        <f>MID(DBCS(入力シート!$G$33),COLUMN()-3,1)</f>
        <v>ｅ</v>
      </c>
      <c r="P33" s="111" t="str">
        <f>MID(DBCS(入力シート!$G$33),COLUMN()-3,1)</f>
        <v>ｔ</v>
      </c>
      <c r="Q33" s="111" t="str">
        <f>MID(DBCS(入力シート!$G$33),COLUMN()-3,1)</f>
        <v>ｓ</v>
      </c>
      <c r="R33" s="111" t="str">
        <f>MID(DBCS(入力シート!$G$33),COLUMN()-3,1)</f>
        <v>ｕ</v>
      </c>
      <c r="S33" s="111" t="str">
        <f>MID(DBCS(入力シート!$G$33),COLUMN()-3,1)</f>
        <v>ｇ</v>
      </c>
      <c r="T33" s="111" t="str">
        <f>MID(DBCS(入力シート!$G$33),COLUMN()-3,1)</f>
        <v>ｉ</v>
      </c>
      <c r="U33" s="111" t="str">
        <f>MID(DBCS(入力シート!$G$33),COLUMN()-3,1)</f>
        <v>ｊ</v>
      </c>
      <c r="V33" s="111" t="str">
        <f>MID(DBCS(入力シート!$G$33),COLUMN()-3,1)</f>
        <v>ｕ</v>
      </c>
      <c r="W33" s="111" t="str">
        <f>MID(DBCS(入力シート!$G$33),COLUMN()-3,1)</f>
        <v>ｔ</v>
      </c>
      <c r="X33" s="111" t="str">
        <f>MID(DBCS(入力シート!$G$33),COLUMN()-3,1)</f>
        <v>ｓ</v>
      </c>
      <c r="Y33" s="111" t="str">
        <f>MID(DBCS(入力シート!$G$33),COLUMN()-3,1)</f>
        <v>ｕ</v>
      </c>
      <c r="Z33" s="111" t="str">
        <f>MID(DBCS(入力シート!$G$33),COLUMN()-3,1)</f>
        <v>＠</v>
      </c>
      <c r="AA33" s="111" t="str">
        <f>MID(DBCS(入力シート!$G$33),COLUMN()-3,1)</f>
        <v>ｐ</v>
      </c>
      <c r="AB33" s="111" t="str">
        <f>MID(DBCS(入力シート!$G$33),COLUMN()-3,1)</f>
        <v>ｒ</v>
      </c>
      <c r="AC33" s="111" t="str">
        <f>MID(DBCS(入力シート!$G$33),COLUMN()-3,1)</f>
        <v>ｅ</v>
      </c>
      <c r="AD33" s="111" t="str">
        <f>MID(DBCS(入力シート!$G$33),COLUMN()-3,1)</f>
        <v>ｆ</v>
      </c>
      <c r="AE33" s="111" t="str">
        <f>MID(DBCS(入力シート!$G$33),COLUMN()-3,1)</f>
        <v>．</v>
      </c>
      <c r="AF33" s="111" t="str">
        <f>MID(DBCS(入力シート!$G$33),COLUMN()-3,1)</f>
        <v>ｓ</v>
      </c>
      <c r="AG33" s="111" t="str">
        <f>MID(DBCS(入力シート!$G$33),COLUMN()-3,1)</f>
        <v>ａ</v>
      </c>
      <c r="AH33" s="111" t="str">
        <f>MID(DBCS(入力シート!$G$33),COLUMN()-3,1)</f>
        <v>ｇ</v>
      </c>
      <c r="AI33" s="111" t="str">
        <f>MID(DBCS(入力シート!$G$33),COLUMN()-3,1)</f>
        <v>ａ</v>
      </c>
      <c r="AJ33" s="114" t="str">
        <f>MID(DBCS(入力シート!$G$33),COLUMN()-3,1)</f>
        <v>．</v>
      </c>
    </row>
    <row r="34" spans="1:41" s="95" customFormat="1" ht="15" customHeight="1" thickBot="1">
      <c r="D34" s="96">
        <v>228</v>
      </c>
      <c r="E34" s="96">
        <v>229</v>
      </c>
      <c r="F34" s="96">
        <v>230</v>
      </c>
      <c r="G34" s="96">
        <v>231</v>
      </c>
      <c r="H34" s="96">
        <v>232</v>
      </c>
      <c r="I34" s="96">
        <v>233</v>
      </c>
      <c r="J34" s="96">
        <v>234</v>
      </c>
      <c r="K34" s="96">
        <v>235</v>
      </c>
      <c r="L34" s="96">
        <v>236</v>
      </c>
      <c r="M34" s="96">
        <v>237</v>
      </c>
      <c r="N34" s="96">
        <v>238</v>
      </c>
      <c r="O34" s="96">
        <v>239</v>
      </c>
      <c r="P34" s="96">
        <v>240</v>
      </c>
      <c r="Q34" s="96">
        <v>241</v>
      </c>
      <c r="R34" s="96">
        <v>242</v>
      </c>
      <c r="S34" s="96">
        <v>243</v>
      </c>
      <c r="T34" s="96">
        <v>244</v>
      </c>
    </row>
    <row r="35" spans="1:41" ht="37.5" customHeight="1" thickBot="1">
      <c r="D35" s="116" t="str">
        <f>MID(DBCS(入力シート!$G$33),COLUMN()+30,1)</f>
        <v>ｌ</v>
      </c>
      <c r="E35" s="113" t="str">
        <f>MID(DBCS(入力シート!$G$33),COLUMN()+30,1)</f>
        <v>ｇ</v>
      </c>
      <c r="F35" s="111" t="str">
        <f>MID(DBCS(入力シート!$G$33),COLUMN()+30,1)</f>
        <v>．</v>
      </c>
      <c r="G35" s="111" t="str">
        <f>MID(DBCS(入力シート!$G$33),COLUMN()+30,1)</f>
        <v>ｊ</v>
      </c>
      <c r="H35" s="111" t="str">
        <f>MID(DBCS(入力シート!$G$33),COLUMN()+30,1)</f>
        <v>ｐ</v>
      </c>
      <c r="I35" s="111" t="str">
        <f>MID(DBCS(入力シート!$G$33),COLUMN()+30,1)</f>
        <v/>
      </c>
      <c r="J35" s="111" t="str">
        <f>MID(DBCS(入力シート!$G$33),COLUMN()+30,1)</f>
        <v/>
      </c>
      <c r="K35" s="111" t="str">
        <f>MID(DBCS(入力シート!$G$33),COLUMN()+30,1)</f>
        <v/>
      </c>
      <c r="L35" s="111" t="str">
        <f>MID(DBCS(入力シート!$G$33),COLUMN()+30,1)</f>
        <v/>
      </c>
      <c r="M35" s="111" t="str">
        <f>MID(DBCS(入力シート!$G$33),COLUMN()+30,1)</f>
        <v/>
      </c>
      <c r="N35" s="111" t="str">
        <f>MID(DBCS(入力シート!$G$33),COLUMN()+30,1)</f>
        <v/>
      </c>
      <c r="O35" s="111" t="str">
        <f>MID(DBCS(入力シート!$G$33),COLUMN()+30,1)</f>
        <v/>
      </c>
      <c r="P35" s="111" t="str">
        <f>MID(DBCS(入力シート!$G$33),COLUMN()+30,1)</f>
        <v/>
      </c>
      <c r="Q35" s="111" t="str">
        <f>MID(DBCS(入力シート!$G$33),COLUMN()+30,1)</f>
        <v/>
      </c>
      <c r="R35" s="111" t="str">
        <f>MID(DBCS(入力シート!$G$33),COLUMN()+30,1)</f>
        <v/>
      </c>
      <c r="S35" s="111" t="str">
        <f>MID(DBCS(入力シート!$G$33),COLUMN()+30,1)</f>
        <v/>
      </c>
      <c r="T35" s="114" t="str">
        <f>MID(DBCS(入力シート!$G$33),COLUMN()+30,1)</f>
        <v/>
      </c>
    </row>
    <row r="36" spans="1:41" ht="23.15">
      <c r="D36" s="91"/>
      <c r="E36" s="91"/>
      <c r="F36" s="91"/>
      <c r="G36" s="91"/>
      <c r="H36" s="91"/>
      <c r="I36" s="91"/>
      <c r="J36" s="91"/>
      <c r="K36" s="91"/>
      <c r="L36" s="91"/>
      <c r="M36" s="91"/>
      <c r="N36" s="91"/>
      <c r="O36" s="91"/>
      <c r="P36" s="91"/>
      <c r="Q36" s="91"/>
      <c r="R36" s="91"/>
    </row>
    <row r="37" spans="1:41" s="104" customFormat="1" ht="23.15">
      <c r="D37" s="117" t="s">
        <v>268</v>
      </c>
      <c r="E37" s="120"/>
      <c r="P37" s="117" t="s">
        <v>269</v>
      </c>
      <c r="Q37" s="120"/>
      <c r="AB37" s="117" t="s">
        <v>270</v>
      </c>
      <c r="AC37" s="120"/>
    </row>
    <row r="38" spans="1:41" s="95" customFormat="1" ht="15" thickBot="1">
      <c r="D38" s="118"/>
      <c r="E38" s="96">
        <v>245</v>
      </c>
      <c r="F38" s="96">
        <v>246</v>
      </c>
      <c r="G38" s="96">
        <v>247</v>
      </c>
      <c r="H38" s="96">
        <v>248</v>
      </c>
      <c r="I38" s="96">
        <v>249</v>
      </c>
      <c r="J38" s="96"/>
      <c r="K38" s="96">
        <v>250</v>
      </c>
      <c r="L38" s="96">
        <v>251</v>
      </c>
      <c r="M38" s="96">
        <v>252</v>
      </c>
      <c r="N38" s="96">
        <v>253</v>
      </c>
      <c r="O38" s="96">
        <v>254</v>
      </c>
      <c r="P38" s="118"/>
      <c r="Q38" s="96">
        <v>255</v>
      </c>
      <c r="R38" s="96">
        <v>256</v>
      </c>
      <c r="S38" s="96">
        <v>257</v>
      </c>
      <c r="T38" s="96">
        <v>258</v>
      </c>
      <c r="U38" s="96">
        <v>259</v>
      </c>
      <c r="V38" s="96"/>
      <c r="W38" s="96">
        <v>260</v>
      </c>
      <c r="X38" s="96">
        <v>261</v>
      </c>
      <c r="Y38" s="96">
        <v>262</v>
      </c>
      <c r="Z38" s="96">
        <v>263</v>
      </c>
      <c r="AA38" s="96">
        <v>264</v>
      </c>
      <c r="AB38" s="119"/>
      <c r="AC38" s="96">
        <v>265</v>
      </c>
      <c r="AD38" s="96">
        <v>266</v>
      </c>
      <c r="AE38" s="96">
        <v>267</v>
      </c>
      <c r="AF38" s="96">
        <v>268</v>
      </c>
      <c r="AG38" s="96">
        <v>269</v>
      </c>
      <c r="AH38" s="96"/>
      <c r="AI38" s="96">
        <v>270</v>
      </c>
      <c r="AJ38" s="96">
        <v>271</v>
      </c>
      <c r="AK38" s="96">
        <v>272</v>
      </c>
      <c r="AL38" s="96">
        <v>273</v>
      </c>
      <c r="AM38" s="96">
        <v>274</v>
      </c>
    </row>
    <row r="39" spans="1:41" ht="37.5" customHeight="1" thickBot="1">
      <c r="A39" s="394" t="s">
        <v>207</v>
      </c>
      <c r="B39" s="395"/>
      <c r="C39" s="396"/>
      <c r="D39" s="215" t="s">
        <v>266</v>
      </c>
      <c r="E39" s="107" t="str">
        <f>IF(入力シート!$N$48&lt;10000/10^(COLUMN()-5),"",MID(DBCS(RIGHT(入力シート!$N$48+100000,5)),COLUMN()-4,1))</f>
        <v/>
      </c>
      <c r="F39" s="111" t="str">
        <f>IF(入力シート!$N$48&lt;10000/10^(COLUMN()-5),"",MID(DBCS(RIGHT(入力シート!$N$48+100000,5)),COLUMN()-4,1))</f>
        <v/>
      </c>
      <c r="G39" s="111" t="str">
        <f>IF(入力シート!$N$48&lt;10000/10^(COLUMN()-5),"",MID(DBCS(RIGHT(入力シート!$N$48+100000,5)),COLUMN()-4,1))</f>
        <v/>
      </c>
      <c r="H39" s="111" t="str">
        <f>IF(入力シート!$N$48&lt;10000/10^(COLUMN()-5),"",MID(DBCS(RIGHT(入力シート!$N$48+100000,5)),COLUMN()-4,1))</f>
        <v/>
      </c>
      <c r="I39" s="112" t="str">
        <f>IF(入力シート!$N$48&lt;10000/10^(COLUMN()-5),"",MID(DBCS(RIGHT(入力シート!$N$48+100000,5)),COLUMN()-4,1))</f>
        <v>２</v>
      </c>
      <c r="J39" s="105" t="s">
        <v>267</v>
      </c>
      <c r="K39" s="107" t="str">
        <f>IF(入力シート!$U$48&lt;10000/10^(COLUMN()-11),"",MID(DBCS(RIGHT(入力シート!$U$48+100000,5)),COLUMN()-10,1))</f>
        <v/>
      </c>
      <c r="L39" s="111" t="str">
        <f>IF(入力シート!$U$48&lt;10000/10^(COLUMN()-11),"",MID(DBCS(RIGHT(入力シート!$U$48+100000,5)),COLUMN()-10,1))</f>
        <v/>
      </c>
      <c r="M39" s="111" t="str">
        <f>IF(入力シート!$U$48&lt;10000/10^(COLUMN()-11),"",MID(DBCS(RIGHT(入力シート!$U$48+100000,5)),COLUMN()-10,1))</f>
        <v/>
      </c>
      <c r="N39" s="111" t="str">
        <f>IF(入力シート!$U$48&lt;10000/10^(COLUMN()-11),"",MID(DBCS(RIGHT(入力シート!$U$48+100000,5)),COLUMN()-10,1))</f>
        <v/>
      </c>
      <c r="O39" s="113" t="str">
        <f>IF(入力シート!$U$48&lt;10000/10^(COLUMN()-11),"",MID(DBCS(RIGHT(入力シート!$U$48+100000,5)),COLUMN()-10,1))</f>
        <v>３</v>
      </c>
      <c r="P39" s="105" t="s">
        <v>266</v>
      </c>
      <c r="Q39" s="107" t="str">
        <f>IF(入力シート!$N$51&lt;10000/10^(COLUMN()-17),"",MID(DBCS(RIGHT(入力シート!$N$51+100000,5)),COLUMN()-16,1))</f>
        <v/>
      </c>
      <c r="R39" s="111" t="str">
        <f>IF(入力シート!$N$51&lt;10000/10^(COLUMN()-17),"",MID(DBCS(RIGHT(入力シート!$N$51+100000,5)),COLUMN()-16,1))</f>
        <v/>
      </c>
      <c r="S39" s="111" t="str">
        <f>IF(入力シート!$N$51&lt;10000/10^(COLUMN()-17),"",MID(DBCS(RIGHT(入力シート!$N$51+100000,5)),COLUMN()-16,1))</f>
        <v/>
      </c>
      <c r="T39" s="111" t="str">
        <f>IF(入力シート!$N$51&lt;10000/10^(COLUMN()-17),"",MID(DBCS(RIGHT(入力シート!$N$51+100000,5)),COLUMN()-16,1))</f>
        <v/>
      </c>
      <c r="U39" s="113" t="str">
        <f>IF(入力シート!$N$51&lt;10000/10^(COLUMN()-17),"",MID(DBCS(RIGHT(入力シート!$N$51+100000,5)),COLUMN()-16,1))</f>
        <v/>
      </c>
      <c r="V39" s="105" t="s">
        <v>267</v>
      </c>
      <c r="W39" s="107" t="str">
        <f>IF(入力シート!$U$51&lt;10000/10^(COLUMN()-23),"",MID(DBCS(RIGHT(入力シート!$U$51+100000,5)),COLUMN()-22,1))</f>
        <v/>
      </c>
      <c r="X39" s="111" t="str">
        <f>IF(入力シート!$U$51&lt;10000/10^(COLUMN()-23),"",MID(DBCS(RIGHT(入力シート!$U$51+100000,5)),COLUMN()-22,1))</f>
        <v/>
      </c>
      <c r="Y39" s="111" t="str">
        <f>IF(入力シート!$U$51&lt;10000/10^(COLUMN()-23),"",MID(DBCS(RIGHT(入力シート!$U$51+100000,5)),COLUMN()-22,1))</f>
        <v/>
      </c>
      <c r="Z39" s="111" t="str">
        <f>IF(入力シート!$U$51&lt;10000/10^(COLUMN()-23),"",MID(DBCS(RIGHT(入力シート!$U$51+100000,5)),COLUMN()-22,1))</f>
        <v/>
      </c>
      <c r="AA39" s="112" t="str">
        <f>IF(入力シート!$U$51&lt;10000/10^(COLUMN()-23),"",MID(DBCS(RIGHT(入力シート!$U$51+100000,5)),COLUMN()-22,1))</f>
        <v/>
      </c>
      <c r="AB39" s="105" t="s">
        <v>266</v>
      </c>
      <c r="AC39" s="107" t="str">
        <f>IF(入力シート!$N$54&lt;10000/10^(COLUMN()-29),"",MID(DBCS(RIGHT(入力シート!$N$54+100000,5)),COLUMN()-28,1))</f>
        <v/>
      </c>
      <c r="AD39" s="111" t="str">
        <f>IF(入力シート!$N$54&lt;10000/10^(COLUMN()-29),"",MID(DBCS(RIGHT(入力シート!$N$54+100000,5)),COLUMN()-28,1))</f>
        <v/>
      </c>
      <c r="AE39" s="111" t="str">
        <f>IF(入力シート!$N$54&lt;10000/10^(COLUMN()-29),"",MID(DBCS(RIGHT(入力シート!$N$54+100000,5)),COLUMN()-28,1))</f>
        <v/>
      </c>
      <c r="AF39" s="111" t="str">
        <f>IF(入力シート!$N$54&lt;10000/10^(COLUMN()-29),"",MID(DBCS(RIGHT(入力シート!$N$54+100000,5)),COLUMN()-28,1))</f>
        <v/>
      </c>
      <c r="AG39" s="113" t="str">
        <f>IF(入力シート!$N$54&lt;10000/10^(COLUMN()-29),"",MID(DBCS(RIGHT(入力シート!$N$54+100000,5)),COLUMN()-28,1))</f>
        <v>１</v>
      </c>
      <c r="AH39" s="105" t="s">
        <v>267</v>
      </c>
      <c r="AI39" s="107" t="str">
        <f>IF(入力シート!$U$54&lt;10000/10^(COLUMN()-35),"",MID(DBCS(RIGHT(入力シート!$U$54+100000,5)),COLUMN()-34,1))</f>
        <v/>
      </c>
      <c r="AJ39" s="111" t="str">
        <f>IF(入力シート!$U$54&lt;10000/10^(COLUMN()-35),"",MID(DBCS(RIGHT(入力シート!$U$54+100000,5)),COLUMN()-34,1))</f>
        <v/>
      </c>
      <c r="AK39" s="111" t="str">
        <f>IF(入力シート!$U$54&lt;10000/10^(COLUMN()-35),"",MID(DBCS(RIGHT(入力シート!$U$54+100000,5)),COLUMN()-34,1))</f>
        <v/>
      </c>
      <c r="AL39" s="111" t="str">
        <f>IF(入力シート!$U$54&lt;10000/10^(COLUMN()-35),"",MID(DBCS(RIGHT(入力シート!$U$54+100000,5)),COLUMN()-34,1))</f>
        <v/>
      </c>
      <c r="AM39" s="114" t="str">
        <f>IF(入力シート!$U$54&lt;10000/10^(COLUMN()-35),"",MID(DBCS(RIGHT(入力シート!$U$54+100000,5)),COLUMN()-34,1))</f>
        <v/>
      </c>
    </row>
    <row r="40" spans="1:41" ht="23.15"/>
    <row r="41" spans="1:41" s="95" customFormat="1" ht="15" thickBot="1">
      <c r="D41" s="96"/>
      <c r="E41" s="96"/>
      <c r="F41" s="96">
        <v>275</v>
      </c>
      <c r="G41" s="96">
        <v>276</v>
      </c>
      <c r="H41" s="96">
        <v>277</v>
      </c>
      <c r="I41" s="96">
        <v>278</v>
      </c>
      <c r="J41" s="96">
        <v>279</v>
      </c>
      <c r="K41" s="96"/>
      <c r="L41" s="96"/>
      <c r="M41" s="96"/>
      <c r="N41" s="96">
        <v>280</v>
      </c>
      <c r="O41" s="96">
        <v>281</v>
      </c>
      <c r="P41" s="96">
        <v>282</v>
      </c>
      <c r="Q41" s="96">
        <v>283</v>
      </c>
      <c r="R41" s="96"/>
      <c r="W41" s="96"/>
      <c r="X41" s="96"/>
      <c r="Y41" s="96">
        <v>284</v>
      </c>
      <c r="Z41" s="96">
        <v>285</v>
      </c>
      <c r="AA41" s="96">
        <v>286</v>
      </c>
      <c r="AB41" s="96">
        <v>287</v>
      </c>
      <c r="AC41" s="96">
        <v>288</v>
      </c>
      <c r="AD41" s="96"/>
      <c r="AE41" s="96"/>
      <c r="AF41" s="96"/>
      <c r="AG41" s="96">
        <v>289</v>
      </c>
      <c r="AH41" s="96">
        <v>290</v>
      </c>
      <c r="AI41" s="96">
        <v>291</v>
      </c>
      <c r="AJ41" s="96">
        <v>292</v>
      </c>
    </row>
    <row r="42" spans="1:41" ht="37.5" customHeight="1" thickBot="1">
      <c r="A42" s="394" t="s">
        <v>208</v>
      </c>
      <c r="B42" s="395"/>
      <c r="C42" s="396"/>
      <c r="D42" s="401" t="s">
        <v>210</v>
      </c>
      <c r="E42" s="402"/>
      <c r="F42" s="107" t="str">
        <f>IF(入力シート!$N$57&lt;10000/10^(COLUMN()-6),"",MID(DBCS(RIGHT(入力シート!$N$57+100000,5)),COLUMN()-5,1))</f>
        <v/>
      </c>
      <c r="G42" s="111" t="str">
        <f>IF(入力シート!$N$57&lt;10000/10^(COLUMN()-6),"",MID(DBCS(RIGHT(入力シート!$N$57+100000,5)),COLUMN()-5,1))</f>
        <v/>
      </c>
      <c r="H42" s="111" t="str">
        <f>IF(入力シート!$N$57&lt;10000/10^(COLUMN()-6),"",MID(DBCS(RIGHT(入力シート!$N$57+100000,5)),COLUMN()-5,1))</f>
        <v>７</v>
      </c>
      <c r="I42" s="111" t="str">
        <f>IF(入力シート!$N$57&lt;10000/10^(COLUMN()-6),"",MID(DBCS(RIGHT(入力シート!$N$57+100000,5)),COLUMN()-5,1))</f>
        <v>３</v>
      </c>
      <c r="J42" s="112" t="str">
        <f>IF(入力シート!$N$57&lt;10000/10^(COLUMN()-6),"",MID(DBCS(RIGHT(入力シート!$N$57+100000,5)),COLUMN()-5,1))</f>
        <v>０</v>
      </c>
      <c r="K42" s="414" t="s">
        <v>212</v>
      </c>
      <c r="L42" s="414"/>
      <c r="M42" s="414"/>
      <c r="N42" s="107" t="str">
        <f>IF(入力シート!$U$57&lt;1000/10^(COLUMN()-14),"",MID(DBCS(RIGHT(入力シート!$U$57+10000,4)),COLUMN()-13,1))</f>
        <v/>
      </c>
      <c r="O42" s="111" t="str">
        <f>IF(入力シート!$U$57&lt;1000/10^(COLUMN()-14),"",MID(DBCS(RIGHT(入力シート!$U$57+10000,4)),COLUMN()-13,1))</f>
        <v/>
      </c>
      <c r="P42" s="111" t="str">
        <f>IF(入力シート!$U$57&lt;1000/10^(COLUMN()-14),"",MID(DBCS(RIGHT(入力シート!$U$57+10000,4)),COLUMN()-13,1))</f>
        <v/>
      </c>
      <c r="Q42" s="114" t="str">
        <f>IF(入力シート!$U$57&lt;1000/10^(COLUMN()-14),"",MID(DBCS(RIGHT(入力シート!$U$57+10000,4)),COLUMN()-13,1))</f>
        <v/>
      </c>
      <c r="R42" s="91"/>
      <c r="T42" s="394" t="s">
        <v>209</v>
      </c>
      <c r="U42" s="395"/>
      <c r="V42" s="396"/>
      <c r="W42" s="401" t="s">
        <v>210</v>
      </c>
      <c r="X42" s="402"/>
      <c r="Y42" s="107" t="str">
        <f>IF(入力シート!$N$60&lt;10000/10^(COLUMN()-25),"",MID(DBCS(RIGHT(入力シート!$N$60+100000,5)),COLUMN()-24,1))</f>
        <v/>
      </c>
      <c r="Z42" s="111" t="str">
        <f>IF(入力シート!$N$60&lt;10000/10^(COLUMN()-25),"",MID(DBCS(RIGHT(入力シート!$N$60+100000,5)),COLUMN()-24,1))</f>
        <v/>
      </c>
      <c r="AA42" s="111" t="str">
        <f>IF(入力シート!$N$60&lt;10000/10^(COLUMN()-25),"",MID(DBCS(RIGHT(入力シート!$N$60+100000,5)),COLUMN()-24,1))</f>
        <v>１</v>
      </c>
      <c r="AB42" s="111" t="str">
        <f>IF(入力シート!$N$60&lt;10000/10^(COLUMN()-25),"",MID(DBCS(RIGHT(入力シート!$N$60+100000,5)),COLUMN()-24,1))</f>
        <v>８</v>
      </c>
      <c r="AC42" s="112" t="str">
        <f>IF(入力シート!$N$60&lt;10000/10^(COLUMN()-25),"",MID(DBCS(RIGHT(入力シート!$N$60+100000,5)),COLUMN()-24,1))</f>
        <v>３</v>
      </c>
      <c r="AD42" s="414" t="s">
        <v>212</v>
      </c>
      <c r="AE42" s="414"/>
      <c r="AF42" s="414"/>
      <c r="AG42" s="107" t="str">
        <f>IF(入力シート!$U$60&lt;1000/10^(COLUMN()-33),"",MID(DBCS(RIGHT(入力シート!$U$60+10000,4)),COLUMN()-32,1))</f>
        <v/>
      </c>
      <c r="AH42" s="111" t="str">
        <f>IF(入力シート!$U$60&lt;1000/10^(COLUMN()-33),"",MID(DBCS(RIGHT(入力シート!$U$60+10000,4)),COLUMN()-32,1))</f>
        <v/>
      </c>
      <c r="AI42" s="111" t="str">
        <f>IF(入力シート!$U$60&lt;1000/10^(COLUMN()-33),"",MID(DBCS(RIGHT(入力シート!$U$60+10000,4)),COLUMN()-32,1))</f>
        <v/>
      </c>
      <c r="AJ42" s="114" t="str">
        <f>IF(入力シート!$U$60&lt;1000/10^(COLUMN()-33),"",MID(DBCS(RIGHT(入力シート!$U$60+10000,4)),COLUMN()-32,1))</f>
        <v/>
      </c>
    </row>
    <row r="43" spans="1:41" ht="23.15"/>
    <row r="44" spans="1:41" s="95" customFormat="1" ht="15" thickBot="1">
      <c r="H44" s="96">
        <v>293</v>
      </c>
      <c r="I44" s="96"/>
      <c r="J44" s="96"/>
      <c r="K44" s="96"/>
      <c r="Q44" s="96"/>
      <c r="R44" s="96"/>
      <c r="S44" s="96"/>
      <c r="T44" s="96"/>
      <c r="Y44" s="96"/>
      <c r="Z44" s="96"/>
    </row>
    <row r="45" spans="1:41" ht="37.5" customHeight="1" thickBot="1">
      <c r="A45" s="394" t="s">
        <v>216</v>
      </c>
      <c r="B45" s="395"/>
      <c r="C45" s="395"/>
      <c r="D45" s="395"/>
      <c r="E45" s="395"/>
      <c r="F45" s="395"/>
      <c r="G45" s="396"/>
      <c r="H45" s="109" t="str">
        <f>DBCS((入力シート!$N$63="有")*1)</f>
        <v>０</v>
      </c>
      <c r="I45" s="91"/>
      <c r="J45" s="91"/>
      <c r="K45" s="91"/>
    </row>
    <row r="46" spans="1:41" ht="23.15">
      <c r="H46" s="98"/>
      <c r="I46" s="98"/>
      <c r="J46" s="98"/>
      <c r="K46" s="98"/>
      <c r="L46" s="98"/>
      <c r="Z46" s="91"/>
    </row>
    <row r="47" spans="1:41" s="95" customFormat="1" ht="15" thickBot="1">
      <c r="A47" s="96"/>
      <c r="G47" s="96">
        <v>296</v>
      </c>
      <c r="L47" s="96">
        <v>297</v>
      </c>
      <c r="M47" s="96">
        <v>298</v>
      </c>
      <c r="N47" s="96"/>
      <c r="O47" s="96"/>
      <c r="P47" s="96"/>
      <c r="Q47" s="96">
        <v>299</v>
      </c>
      <c r="R47" s="96">
        <v>300</v>
      </c>
      <c r="T47" s="96"/>
      <c r="U47" s="99"/>
      <c r="V47" s="99"/>
      <c r="W47" s="99"/>
      <c r="Y47" s="96">
        <v>301</v>
      </c>
      <c r="AA47" s="96">
        <v>302</v>
      </c>
      <c r="AB47" s="96"/>
      <c r="AD47" s="99"/>
      <c r="AE47" s="99"/>
      <c r="AF47" s="99"/>
      <c r="AG47" s="99"/>
      <c r="AH47" s="96">
        <v>303</v>
      </c>
      <c r="AI47" s="96"/>
      <c r="AJ47" s="96"/>
      <c r="AK47" s="96"/>
      <c r="AL47" s="96"/>
      <c r="AM47" s="96"/>
      <c r="AN47" s="96">
        <v>304</v>
      </c>
      <c r="AO47" s="96"/>
    </row>
    <row r="48" spans="1:41" ht="37.5" customHeight="1" thickBot="1">
      <c r="A48" s="394" t="s">
        <v>223</v>
      </c>
      <c r="B48" s="395"/>
      <c r="C48" s="396"/>
      <c r="D48" s="402" t="s">
        <v>213</v>
      </c>
      <c r="E48" s="414"/>
      <c r="F48" s="414"/>
      <c r="G48" s="106" t="str">
        <f>DBCS((入力シート!$N$69="有")*1)</f>
        <v>１</v>
      </c>
      <c r="H48" s="414" t="s">
        <v>214</v>
      </c>
      <c r="I48" s="414"/>
      <c r="J48" s="414"/>
      <c r="K48" s="414"/>
      <c r="L48" s="107" t="str">
        <f>IF(入力シート!$N$72&lt;10/10^(COLUMN()-12),"",MID(DBCS(RIGHT(入力シート!$N$72+100,2)),COLUMN()-11,1))</f>
        <v/>
      </c>
      <c r="M48" s="108" t="str">
        <f>IF(入力シート!$N$72&lt;10/10^(COLUMN()-12),"",MID(DBCS(RIGHT(入力シート!$N$72+100,2)),COLUMN()-11,1))</f>
        <v>１</v>
      </c>
      <c r="N48" s="414" t="s">
        <v>215</v>
      </c>
      <c r="O48" s="414"/>
      <c r="P48" s="414"/>
      <c r="Q48" s="107" t="str">
        <f>IF(入力シート!$N$75&lt;10/10^(COLUMN()-17),"",MID(DBCS(RIGHT(入力シート!$N$75+100,2)),COLUMN()-16,1))</f>
        <v/>
      </c>
      <c r="R48" s="109" t="str">
        <f>IF(入力シート!$N$75&lt;10/10^(COLUMN()-17),"",MID(DBCS(RIGHT(入力シート!$N$75+100,2)),COLUMN()-16,1))</f>
        <v>２</v>
      </c>
      <c r="T48" s="91"/>
      <c r="U48" s="394" t="s">
        <v>224</v>
      </c>
      <c r="V48" s="395"/>
      <c r="W48" s="396"/>
      <c r="X48" s="215" t="s">
        <v>266</v>
      </c>
      <c r="Y48" s="106" t="str">
        <f>DBCS((入力シート!$N$78="有")*1)</f>
        <v>１</v>
      </c>
      <c r="Z48" s="105" t="s">
        <v>267</v>
      </c>
      <c r="AA48" s="110" t="str">
        <f>DBCS((入力シート!$U$78="有")*1)</f>
        <v>１</v>
      </c>
      <c r="AD48" s="409" t="s">
        <v>274</v>
      </c>
      <c r="AE48" s="410"/>
      <c r="AF48" s="410"/>
      <c r="AG48" s="411"/>
      <c r="AH48" s="109" t="str">
        <f>DBCS((入力シート!$N$81="有")*1)</f>
        <v>１</v>
      </c>
      <c r="AI48" s="91"/>
      <c r="AJ48" s="92"/>
      <c r="AK48" s="394" t="s">
        <v>271</v>
      </c>
      <c r="AL48" s="395"/>
      <c r="AM48" s="396"/>
      <c r="AN48" s="109" t="str">
        <f>DBCS((入力シート!$N$84="有")*1)</f>
        <v>１</v>
      </c>
      <c r="AO48" s="91"/>
    </row>
    <row r="49" spans="1:41" ht="23.15">
      <c r="A49" s="91"/>
      <c r="B49" s="91"/>
      <c r="C49" s="91"/>
      <c r="D49" s="91"/>
      <c r="E49" s="91"/>
      <c r="G49" s="91"/>
      <c r="K49" s="98"/>
      <c r="M49" s="98"/>
      <c r="N49" s="98"/>
      <c r="O49" s="98"/>
      <c r="P49" s="98"/>
      <c r="X49" s="91"/>
      <c r="Y49" s="91"/>
      <c r="Z49" s="98"/>
      <c r="AG49" s="91"/>
      <c r="AH49" s="91"/>
      <c r="AI49" s="91"/>
      <c r="AJ49" s="91"/>
      <c r="AK49" s="91"/>
      <c r="AL49" s="91"/>
      <c r="AM49" s="91"/>
      <c r="AN49" s="91"/>
      <c r="AO49" s="91"/>
    </row>
    <row r="50" spans="1:41" s="95" customFormat="1" ht="15" thickBot="1">
      <c r="A50" s="96"/>
      <c r="B50" s="96"/>
      <c r="C50" s="96"/>
      <c r="D50" s="96"/>
      <c r="E50" s="96">
        <v>305</v>
      </c>
      <c r="F50" s="96"/>
      <c r="G50" s="96"/>
      <c r="H50" s="96"/>
      <c r="I50" s="99"/>
      <c r="J50" s="99"/>
      <c r="K50" s="99"/>
      <c r="L50" s="99"/>
      <c r="M50" s="99"/>
      <c r="N50" s="99"/>
      <c r="O50" s="96">
        <v>306</v>
      </c>
      <c r="P50" s="96"/>
      <c r="R50" s="99"/>
      <c r="S50" s="99"/>
      <c r="T50" s="99"/>
      <c r="U50" s="99"/>
      <c r="V50" s="99"/>
      <c r="W50" s="96">
        <v>307</v>
      </c>
      <c r="Y50" s="99"/>
      <c r="Z50" s="99"/>
      <c r="AA50" s="96">
        <v>308</v>
      </c>
      <c r="AB50" s="96"/>
      <c r="AH50" s="96">
        <v>309</v>
      </c>
      <c r="AI50" s="101"/>
    </row>
    <row r="51" spans="1:41" ht="37.5" customHeight="1" thickBot="1">
      <c r="A51" s="394" t="s">
        <v>272</v>
      </c>
      <c r="B51" s="395"/>
      <c r="C51" s="395"/>
      <c r="D51" s="396"/>
      <c r="E51" s="109" t="str">
        <f>DBCS((入力シート!$N$87="有")*1)</f>
        <v>１</v>
      </c>
      <c r="F51" s="91"/>
      <c r="G51" s="91"/>
      <c r="H51" s="394" t="s">
        <v>273</v>
      </c>
      <c r="I51" s="395"/>
      <c r="J51" s="395"/>
      <c r="K51" s="395"/>
      <c r="L51" s="395"/>
      <c r="M51" s="395"/>
      <c r="N51" s="396"/>
      <c r="O51" s="109" t="str">
        <f>DBCS((入力シート!$N$90="有")*1)</f>
        <v>１</v>
      </c>
      <c r="P51" s="91"/>
      <c r="R51" s="394" t="s">
        <v>225</v>
      </c>
      <c r="S51" s="395"/>
      <c r="T51" s="396"/>
      <c r="U51" s="402" t="s">
        <v>226</v>
      </c>
      <c r="V51" s="414"/>
      <c r="W51" s="106" t="str">
        <f>DBCS((入力シート!$N$93="有")*1)</f>
        <v>０</v>
      </c>
      <c r="X51" s="400" t="s">
        <v>211</v>
      </c>
      <c r="Y51" s="401"/>
      <c r="Z51" s="402"/>
      <c r="AA51" s="110" t="str">
        <f>DBCS((入力シート!$U$93="有")*1)</f>
        <v>１</v>
      </c>
      <c r="AE51" s="394" t="s">
        <v>227</v>
      </c>
      <c r="AF51" s="395"/>
      <c r="AG51" s="396"/>
      <c r="AH51" s="109" t="str">
        <f>DBCS((入力シート!$N$96="有")*1)</f>
        <v>１</v>
      </c>
    </row>
    <row r="52" spans="1:41" ht="23.15">
      <c r="E52" s="98"/>
      <c r="F52" s="98"/>
      <c r="G52" s="98"/>
      <c r="H52" s="91"/>
      <c r="AI52" s="91"/>
    </row>
    <row r="53" spans="1:41" ht="23.6" thickBot="1">
      <c r="S53" s="91"/>
      <c r="AD53" s="91"/>
    </row>
    <row r="54" spans="1:41" ht="37.5" customHeight="1" thickBot="1">
      <c r="A54" s="394" t="s">
        <v>228</v>
      </c>
      <c r="B54" s="395"/>
      <c r="C54" s="395"/>
      <c r="D54" s="395"/>
      <c r="E54" s="395"/>
      <c r="F54" s="395"/>
      <c r="G54" s="395"/>
      <c r="H54" s="396"/>
    </row>
    <row r="55" spans="1:41" ht="23.15">
      <c r="T55" s="91"/>
      <c r="U55" s="91"/>
      <c r="AG55" s="91"/>
    </row>
    <row r="56" spans="1:41" ht="23.15">
      <c r="B56" s="217" t="s">
        <v>234</v>
      </c>
      <c r="C56" s="406" t="s">
        <v>229</v>
      </c>
      <c r="D56" s="406"/>
      <c r="E56" s="406"/>
      <c r="F56" s="407" t="s">
        <v>261</v>
      </c>
      <c r="G56" s="408"/>
      <c r="H56" s="405" t="s">
        <v>69</v>
      </c>
      <c r="I56" s="405"/>
      <c r="J56" s="405"/>
      <c r="K56" s="91"/>
      <c r="L56" s="217" t="s">
        <v>234</v>
      </c>
      <c r="M56" s="406" t="s">
        <v>229</v>
      </c>
      <c r="N56" s="406"/>
      <c r="O56" s="406"/>
      <c r="P56" s="407" t="s">
        <v>261</v>
      </c>
      <c r="Q56" s="408"/>
      <c r="R56" s="405" t="s">
        <v>69</v>
      </c>
      <c r="S56" s="405"/>
      <c r="T56" s="405"/>
      <c r="U56" s="91"/>
      <c r="V56" s="217" t="s">
        <v>234</v>
      </c>
      <c r="W56" s="406" t="s">
        <v>229</v>
      </c>
      <c r="X56" s="406"/>
      <c r="Y56" s="406"/>
      <c r="Z56" s="407" t="s">
        <v>261</v>
      </c>
      <c r="AA56" s="408"/>
      <c r="AB56" s="405" t="s">
        <v>69</v>
      </c>
      <c r="AC56" s="405"/>
      <c r="AD56" s="405"/>
      <c r="AE56" s="91"/>
      <c r="AF56" s="217" t="s">
        <v>234</v>
      </c>
      <c r="AG56" s="406" t="s">
        <v>229</v>
      </c>
      <c r="AH56" s="406"/>
      <c r="AI56" s="406"/>
      <c r="AJ56" s="407" t="s">
        <v>261</v>
      </c>
      <c r="AK56" s="408"/>
      <c r="AL56" s="405" t="s">
        <v>69</v>
      </c>
      <c r="AM56" s="405"/>
      <c r="AN56" s="405"/>
    </row>
    <row r="57" spans="1:41" s="96" customFormat="1" ht="14.6">
      <c r="B57" s="102"/>
      <c r="C57" s="102"/>
      <c r="D57" s="102"/>
      <c r="E57" s="102"/>
      <c r="F57" s="412">
        <v>310</v>
      </c>
      <c r="G57" s="412"/>
      <c r="H57" s="96">
        <v>328</v>
      </c>
      <c r="I57" s="96">
        <v>329</v>
      </c>
      <c r="J57" s="96">
        <v>330</v>
      </c>
      <c r="L57" s="102"/>
      <c r="M57" s="102"/>
      <c r="N57" s="102"/>
      <c r="O57" s="102"/>
      <c r="P57" s="397">
        <v>635</v>
      </c>
      <c r="Q57" s="397"/>
      <c r="R57" s="100">
        <v>653</v>
      </c>
      <c r="S57" s="100">
        <v>654</v>
      </c>
      <c r="T57" s="100">
        <v>655</v>
      </c>
      <c r="V57" s="102"/>
      <c r="W57" s="102"/>
      <c r="X57" s="102"/>
      <c r="Y57" s="102"/>
      <c r="Z57" s="397">
        <v>948</v>
      </c>
      <c r="AA57" s="397"/>
      <c r="AF57" s="102"/>
      <c r="AG57" s="102"/>
      <c r="AH57" s="102"/>
      <c r="AI57" s="102"/>
      <c r="AJ57" s="397">
        <v>1255</v>
      </c>
      <c r="AK57" s="397"/>
    </row>
    <row r="58" spans="1:41" ht="37.5" customHeight="1">
      <c r="B58" s="97" t="str">
        <f>入力シート!B109&amp;""</f>
        <v>○</v>
      </c>
      <c r="C58" s="391" t="s">
        <v>171</v>
      </c>
      <c r="D58" s="392"/>
      <c r="E58" s="393"/>
      <c r="F58" s="398" t="s">
        <v>230</v>
      </c>
      <c r="G58" s="399"/>
      <c r="H58" s="192" t="str">
        <f>IF(入力シート!$H109&lt;100/10^(COLUMN()-8),"",MID(DBCS(RIGHT(入力シート!$H109+1000,3)),COLUMN()-7,1))</f>
        <v/>
      </c>
      <c r="I58" s="209" t="str">
        <f>IF(入力シート!$H109&lt;100/10^(COLUMN()-8),"",MID(DBCS(RIGHT(入力シート!$H109+1000,3)),COLUMN()-7,1))</f>
        <v>８</v>
      </c>
      <c r="J58" s="193" t="str">
        <f>IF(入力シート!$H109&lt;100/10^(COLUMN()-8),"",MID(DBCS(RIGHT(入力シート!$H109+1000,3)),COLUMN()-7,1))</f>
        <v>１</v>
      </c>
      <c r="L58" s="97" t="str">
        <f>入力シート!L109&amp;""</f>
        <v/>
      </c>
      <c r="M58" s="391" t="s">
        <v>179</v>
      </c>
      <c r="N58" s="392"/>
      <c r="O58" s="393"/>
      <c r="P58" s="398" t="s">
        <v>231</v>
      </c>
      <c r="Q58" s="399"/>
      <c r="R58" s="192" t="str">
        <f>IF(入力シート!$H125&lt;100/10^(COLUMN()-18),"",MID(DBCS(RIGHT(入力シート!$H125+1000,3)),COLUMN()-17,1))</f>
        <v/>
      </c>
      <c r="S58" s="209" t="str">
        <f>IF(入力シート!$H125&lt;100/10^(COLUMN()-18),"",MID(DBCS(RIGHT(入力シート!$H125+1000,3)),COLUMN()-17,1))</f>
        <v/>
      </c>
      <c r="T58" s="193" t="str">
        <f>IF(入力シート!$H125&lt;100/10^(COLUMN()-18),"",MID(DBCS(RIGHT(入力シート!$H125+1000,3)),COLUMN()-17,1))</f>
        <v/>
      </c>
      <c r="V58" s="97" t="str">
        <f>入力シート!O111&amp;""</f>
        <v/>
      </c>
      <c r="W58" s="391" t="s">
        <v>187</v>
      </c>
      <c r="X58" s="392"/>
      <c r="Y58" s="393"/>
      <c r="Z58" s="398" t="s">
        <v>232</v>
      </c>
      <c r="AA58" s="399"/>
      <c r="AB58" s="210"/>
      <c r="AC58" s="211"/>
      <c r="AD58" s="212"/>
      <c r="AF58" s="97" t="str">
        <f>入力シート!O127&amp;""</f>
        <v/>
      </c>
      <c r="AG58" s="391" t="s">
        <v>195</v>
      </c>
      <c r="AH58" s="392"/>
      <c r="AI58" s="393"/>
      <c r="AJ58" s="398" t="s">
        <v>233</v>
      </c>
      <c r="AK58" s="399"/>
      <c r="AL58" s="210"/>
      <c r="AM58" s="211"/>
      <c r="AN58" s="212"/>
    </row>
    <row r="59" spans="1:41" s="96" customFormat="1" ht="14.6">
      <c r="B59" s="102"/>
      <c r="C59" s="102"/>
      <c r="D59" s="102"/>
      <c r="E59" s="102"/>
      <c r="F59" s="412">
        <v>355</v>
      </c>
      <c r="G59" s="412"/>
      <c r="H59" s="96">
        <v>373</v>
      </c>
      <c r="I59" s="96">
        <v>374</v>
      </c>
      <c r="J59" s="96">
        <v>375</v>
      </c>
      <c r="L59" s="102"/>
      <c r="M59" s="102"/>
      <c r="N59" s="102"/>
      <c r="O59" s="102"/>
      <c r="P59" s="412">
        <v>680</v>
      </c>
      <c r="Q59" s="412"/>
      <c r="V59" s="102"/>
      <c r="W59" s="102"/>
      <c r="X59" s="102"/>
      <c r="Y59" s="102"/>
      <c r="Z59" s="412">
        <v>986</v>
      </c>
      <c r="AA59" s="412"/>
      <c r="AF59" s="102"/>
      <c r="AG59" s="102"/>
      <c r="AH59" s="102"/>
      <c r="AI59" s="102"/>
      <c r="AJ59" s="397">
        <v>1292</v>
      </c>
      <c r="AK59" s="397"/>
    </row>
    <row r="60" spans="1:41" ht="37.5" customHeight="1">
      <c r="B60" s="97" t="str">
        <f>入力シート!B111&amp;""</f>
        <v>○</v>
      </c>
      <c r="C60" s="391" t="s">
        <v>172</v>
      </c>
      <c r="D60" s="392"/>
      <c r="E60" s="393"/>
      <c r="F60" s="398" t="s">
        <v>236</v>
      </c>
      <c r="G60" s="399"/>
      <c r="H60" s="192" t="str">
        <f>IF(入力シート!$H111&lt;100/10^(COLUMN()-8),"",MID(DBCS(RIGHT(入力シート!$H111+1000,3)),COLUMN()-7,1))</f>
        <v>１</v>
      </c>
      <c r="I60" s="209" t="str">
        <f>IF(入力シート!$H111&lt;100/10^(COLUMN()-8),"",MID(DBCS(RIGHT(入力シート!$H111+1000,3)),COLUMN()-7,1))</f>
        <v>２</v>
      </c>
      <c r="J60" s="193" t="str">
        <f>IF(入力シート!$H111&lt;100/10^(COLUMN()-8),"",MID(DBCS(RIGHT(入力シート!$H111+1000,3)),COLUMN()-7,1))</f>
        <v>３</v>
      </c>
      <c r="L60" s="97" t="str">
        <f>入力シート!L111&amp;""</f>
        <v/>
      </c>
      <c r="M60" s="391" t="s">
        <v>180</v>
      </c>
      <c r="N60" s="392"/>
      <c r="O60" s="393"/>
      <c r="P60" s="398" t="s">
        <v>243</v>
      </c>
      <c r="Q60" s="399"/>
      <c r="R60" s="210"/>
      <c r="S60" s="211"/>
      <c r="T60" s="212"/>
      <c r="V60" s="97" t="str">
        <f>入力シート!O113&amp;""</f>
        <v/>
      </c>
      <c r="W60" s="391" t="s">
        <v>188</v>
      </c>
      <c r="X60" s="392"/>
      <c r="Y60" s="393"/>
      <c r="Z60" s="398" t="s">
        <v>250</v>
      </c>
      <c r="AA60" s="399"/>
      <c r="AB60" s="210"/>
      <c r="AC60" s="211"/>
      <c r="AD60" s="212"/>
      <c r="AF60" s="97" t="str">
        <f>入力シート!O129&amp;""</f>
        <v/>
      </c>
      <c r="AG60" s="391" t="s">
        <v>196</v>
      </c>
      <c r="AH60" s="392"/>
      <c r="AI60" s="393"/>
      <c r="AJ60" s="398" t="s">
        <v>257</v>
      </c>
      <c r="AK60" s="399"/>
      <c r="AL60" s="210"/>
      <c r="AM60" s="211"/>
      <c r="AN60" s="212"/>
    </row>
    <row r="61" spans="1:41" s="96" customFormat="1" ht="14.6">
      <c r="B61" s="102"/>
      <c r="C61" s="102"/>
      <c r="D61" s="102"/>
      <c r="E61" s="102"/>
      <c r="F61" s="412">
        <v>400</v>
      </c>
      <c r="G61" s="412"/>
      <c r="L61" s="102"/>
      <c r="M61" s="102"/>
      <c r="N61" s="102"/>
      <c r="O61" s="102"/>
      <c r="P61" s="412">
        <v>717</v>
      </c>
      <c r="Q61" s="412"/>
      <c r="V61" s="102"/>
      <c r="W61" s="102"/>
      <c r="X61" s="102"/>
      <c r="Y61" s="102"/>
      <c r="Z61" s="412">
        <v>1023</v>
      </c>
      <c r="AA61" s="412"/>
      <c r="AF61" s="102"/>
      <c r="AG61" s="102"/>
      <c r="AH61" s="102"/>
      <c r="AI61" s="102"/>
      <c r="AJ61" s="397">
        <v>1329</v>
      </c>
      <c r="AK61" s="397"/>
    </row>
    <row r="62" spans="1:41" ht="37.5" customHeight="1">
      <c r="B62" s="97" t="str">
        <f>入力シート!B113&amp;""</f>
        <v/>
      </c>
      <c r="C62" s="391" t="s">
        <v>173</v>
      </c>
      <c r="D62" s="392"/>
      <c r="E62" s="393"/>
      <c r="F62" s="398" t="s">
        <v>237</v>
      </c>
      <c r="G62" s="399"/>
      <c r="H62" s="210"/>
      <c r="I62" s="211"/>
      <c r="J62" s="212"/>
      <c r="L62" s="97" t="str">
        <f>入力シート!L113&amp;""</f>
        <v/>
      </c>
      <c r="M62" s="391" t="s">
        <v>181</v>
      </c>
      <c r="N62" s="392"/>
      <c r="O62" s="393"/>
      <c r="P62" s="398" t="s">
        <v>244</v>
      </c>
      <c r="Q62" s="399"/>
      <c r="R62" s="210"/>
      <c r="S62" s="211"/>
      <c r="T62" s="212"/>
      <c r="V62" s="97" t="str">
        <f>入力シート!O115&amp;""</f>
        <v/>
      </c>
      <c r="W62" s="391" t="s">
        <v>189</v>
      </c>
      <c r="X62" s="392"/>
      <c r="Y62" s="393"/>
      <c r="Z62" s="398" t="s">
        <v>251</v>
      </c>
      <c r="AA62" s="399"/>
      <c r="AB62" s="210"/>
      <c r="AC62" s="211"/>
      <c r="AD62" s="212"/>
      <c r="AF62" s="97" t="str">
        <f>入力シート!O131&amp;""</f>
        <v/>
      </c>
      <c r="AG62" s="391" t="s">
        <v>197</v>
      </c>
      <c r="AH62" s="392"/>
      <c r="AI62" s="393"/>
      <c r="AJ62" s="398" t="s">
        <v>258</v>
      </c>
      <c r="AK62" s="399"/>
      <c r="AL62" s="210"/>
      <c r="AM62" s="211"/>
      <c r="AN62" s="212"/>
    </row>
    <row r="63" spans="1:41" s="96" customFormat="1" ht="14.6">
      <c r="B63" s="102"/>
      <c r="C63" s="102"/>
      <c r="D63" s="102"/>
      <c r="E63" s="102"/>
      <c r="F63" s="412">
        <v>437</v>
      </c>
      <c r="G63" s="412"/>
      <c r="L63" s="102"/>
      <c r="M63" s="102"/>
      <c r="N63" s="102"/>
      <c r="O63" s="102"/>
      <c r="P63" s="412">
        <v>755</v>
      </c>
      <c r="Q63" s="412"/>
      <c r="V63" s="102"/>
      <c r="W63" s="102"/>
      <c r="X63" s="102"/>
      <c r="Y63" s="102"/>
      <c r="Z63" s="412">
        <v>1060</v>
      </c>
      <c r="AA63" s="412"/>
      <c r="AF63" s="102"/>
      <c r="AG63" s="102"/>
      <c r="AH63" s="102"/>
      <c r="AI63" s="102"/>
      <c r="AJ63" s="397">
        <v>1366</v>
      </c>
      <c r="AK63" s="397"/>
    </row>
    <row r="64" spans="1:41" ht="37.5" customHeight="1">
      <c r="B64" s="97" t="str">
        <f>入力シート!B115&amp;""</f>
        <v/>
      </c>
      <c r="C64" s="391" t="s">
        <v>174</v>
      </c>
      <c r="D64" s="392"/>
      <c r="E64" s="393"/>
      <c r="F64" s="398" t="s">
        <v>238</v>
      </c>
      <c r="G64" s="399"/>
      <c r="H64" s="210"/>
      <c r="I64" s="211"/>
      <c r="J64" s="212"/>
      <c r="L64" s="97" t="str">
        <f>入力シート!L115&amp;""</f>
        <v/>
      </c>
      <c r="M64" s="391" t="s">
        <v>182</v>
      </c>
      <c r="N64" s="392"/>
      <c r="O64" s="393"/>
      <c r="P64" s="398" t="s">
        <v>245</v>
      </c>
      <c r="Q64" s="399"/>
      <c r="R64" s="210"/>
      <c r="S64" s="211"/>
      <c r="T64" s="212"/>
      <c r="V64" s="97" t="str">
        <f>入力シート!O117&amp;""</f>
        <v/>
      </c>
      <c r="W64" s="391" t="s">
        <v>190</v>
      </c>
      <c r="X64" s="392"/>
      <c r="Y64" s="393"/>
      <c r="Z64" s="398" t="s">
        <v>252</v>
      </c>
      <c r="AA64" s="399"/>
      <c r="AB64" s="210"/>
      <c r="AC64" s="211"/>
      <c r="AD64" s="212"/>
      <c r="AF64" s="97" t="str">
        <f>入力シート!O133&amp;""</f>
        <v/>
      </c>
      <c r="AG64" s="391" t="s">
        <v>198</v>
      </c>
      <c r="AH64" s="392"/>
      <c r="AI64" s="393"/>
      <c r="AJ64" s="398" t="s">
        <v>259</v>
      </c>
      <c r="AK64" s="399"/>
      <c r="AL64" s="210"/>
      <c r="AM64" s="211"/>
      <c r="AN64" s="212"/>
    </row>
    <row r="65" spans="2:40" s="96" customFormat="1" ht="14.6">
      <c r="B65" s="102"/>
      <c r="C65" s="102"/>
      <c r="D65" s="102"/>
      <c r="E65" s="102"/>
      <c r="F65" s="412">
        <v>474</v>
      </c>
      <c r="G65" s="412"/>
      <c r="L65" s="102"/>
      <c r="M65" s="102"/>
      <c r="N65" s="102"/>
      <c r="O65" s="102"/>
      <c r="P65" s="412">
        <v>792</v>
      </c>
      <c r="Q65" s="412"/>
      <c r="R65" s="100">
        <v>810</v>
      </c>
      <c r="S65" s="100">
        <v>811</v>
      </c>
      <c r="T65" s="100">
        <v>812</v>
      </c>
      <c r="V65" s="102"/>
      <c r="W65" s="102"/>
      <c r="X65" s="102"/>
      <c r="Y65" s="102"/>
      <c r="Z65" s="412">
        <v>1098</v>
      </c>
      <c r="AA65" s="412"/>
      <c r="AF65" s="102"/>
      <c r="AG65" s="102"/>
      <c r="AH65" s="102"/>
      <c r="AI65" s="102"/>
      <c r="AJ65" s="397">
        <v>1403</v>
      </c>
      <c r="AK65" s="397"/>
    </row>
    <row r="66" spans="2:40" ht="37.5" customHeight="1">
      <c r="B66" s="97" t="str">
        <f>入力シート!B117&amp;""</f>
        <v/>
      </c>
      <c r="C66" s="391" t="s">
        <v>175</v>
      </c>
      <c r="D66" s="392"/>
      <c r="E66" s="393"/>
      <c r="F66" s="398" t="s">
        <v>239</v>
      </c>
      <c r="G66" s="399"/>
      <c r="H66" s="210"/>
      <c r="I66" s="211"/>
      <c r="J66" s="212"/>
      <c r="L66" s="97" t="str">
        <f>入力シート!L117&amp;""</f>
        <v/>
      </c>
      <c r="M66" s="391" t="s">
        <v>183</v>
      </c>
      <c r="N66" s="392"/>
      <c r="O66" s="393"/>
      <c r="P66" s="398" t="s">
        <v>246</v>
      </c>
      <c r="Q66" s="399"/>
      <c r="R66" s="192" t="str">
        <f>IF(入力シート!$H133&lt;100/10^(COLUMN()-18),"",MID(DBCS(RIGHT(入力シート!$H133+1000,3)),COLUMN()-17,1))</f>
        <v/>
      </c>
      <c r="S66" s="209" t="str">
        <f>IF(入力シート!$H133&lt;100/10^(COLUMN()-18),"",MID(DBCS(RIGHT(入力シート!$H133+1000,3)),COLUMN()-17,1))</f>
        <v/>
      </c>
      <c r="T66" s="193" t="str">
        <f>IF(入力シート!$H133&lt;100/10^(COLUMN()-18),"",MID(DBCS(RIGHT(入力シート!$H133+1000,3)),COLUMN()-17,1))</f>
        <v/>
      </c>
      <c r="V66" s="97" t="str">
        <f>入力シート!O119&amp;""</f>
        <v/>
      </c>
      <c r="W66" s="391" t="s">
        <v>191</v>
      </c>
      <c r="X66" s="392"/>
      <c r="Y66" s="393"/>
      <c r="Z66" s="398" t="s">
        <v>253</v>
      </c>
      <c r="AA66" s="399"/>
      <c r="AB66" s="210"/>
      <c r="AC66" s="211"/>
      <c r="AD66" s="212"/>
      <c r="AF66" s="97" t="str">
        <f>入力シート!O135&amp;""</f>
        <v/>
      </c>
      <c r="AG66" s="391" t="s">
        <v>199</v>
      </c>
      <c r="AH66" s="392"/>
      <c r="AI66" s="393"/>
      <c r="AJ66" s="398" t="s">
        <v>260</v>
      </c>
      <c r="AK66" s="399"/>
      <c r="AL66" s="210"/>
      <c r="AM66" s="211"/>
      <c r="AN66" s="212"/>
    </row>
    <row r="67" spans="2:40" s="96" customFormat="1" ht="14.6">
      <c r="B67" s="102"/>
      <c r="C67" s="102"/>
      <c r="D67" s="102"/>
      <c r="E67" s="102"/>
      <c r="F67" s="412">
        <v>516</v>
      </c>
      <c r="G67" s="412"/>
      <c r="L67" s="102"/>
      <c r="M67" s="102"/>
      <c r="N67" s="102"/>
      <c r="O67" s="102"/>
      <c r="P67" s="412">
        <v>837</v>
      </c>
      <c r="Q67" s="412"/>
      <c r="V67" s="102"/>
      <c r="W67" s="102"/>
      <c r="X67" s="102"/>
      <c r="Y67" s="102"/>
      <c r="Z67" s="412">
        <v>1135</v>
      </c>
      <c r="AA67" s="412"/>
      <c r="AF67" s="102"/>
    </row>
    <row r="68" spans="2:40" ht="37.5" customHeight="1">
      <c r="B68" s="97" t="str">
        <f>入力シート!B119&amp;""</f>
        <v/>
      </c>
      <c r="C68" s="391" t="s">
        <v>176</v>
      </c>
      <c r="D68" s="392"/>
      <c r="E68" s="393"/>
      <c r="F68" s="398" t="s">
        <v>240</v>
      </c>
      <c r="G68" s="399"/>
      <c r="H68" s="210"/>
      <c r="I68" s="211"/>
      <c r="J68" s="212"/>
      <c r="L68" s="97" t="str">
        <f>入力シート!L119&amp;""</f>
        <v/>
      </c>
      <c r="M68" s="391" t="s">
        <v>184</v>
      </c>
      <c r="N68" s="392"/>
      <c r="O68" s="393"/>
      <c r="P68" s="398" t="s">
        <v>247</v>
      </c>
      <c r="Q68" s="399"/>
      <c r="R68" s="210"/>
      <c r="S68" s="211"/>
      <c r="T68" s="212"/>
      <c r="V68" s="97" t="str">
        <f>入力シート!O121&amp;""</f>
        <v/>
      </c>
      <c r="W68" s="391" t="s">
        <v>192</v>
      </c>
      <c r="X68" s="392"/>
      <c r="Y68" s="393"/>
      <c r="Z68" s="398" t="s">
        <v>254</v>
      </c>
      <c r="AA68" s="399"/>
      <c r="AB68" s="210"/>
      <c r="AC68" s="211"/>
      <c r="AD68" s="212"/>
    </row>
    <row r="69" spans="2:40" s="96" customFormat="1" ht="14.6">
      <c r="B69" s="102"/>
      <c r="C69" s="102"/>
      <c r="D69" s="102"/>
      <c r="E69" s="102"/>
      <c r="F69" s="412">
        <v>553</v>
      </c>
      <c r="G69" s="412"/>
      <c r="L69" s="102"/>
      <c r="M69" s="102"/>
      <c r="N69" s="102"/>
      <c r="O69" s="102"/>
      <c r="P69" s="412">
        <v>874</v>
      </c>
      <c r="Q69" s="412"/>
      <c r="V69" s="102"/>
      <c r="W69" s="102"/>
      <c r="X69" s="102"/>
      <c r="Y69" s="102"/>
      <c r="Z69" s="412">
        <v>1173</v>
      </c>
      <c r="AA69" s="412"/>
      <c r="AB69" s="100">
        <v>1191</v>
      </c>
      <c r="AC69" s="100">
        <v>1192</v>
      </c>
      <c r="AD69" s="100">
        <v>1193</v>
      </c>
    </row>
    <row r="70" spans="2:40" ht="37.5" customHeight="1">
      <c r="B70" s="97" t="str">
        <f>入力シート!B121&amp;""</f>
        <v/>
      </c>
      <c r="C70" s="391" t="s">
        <v>177</v>
      </c>
      <c r="D70" s="392"/>
      <c r="E70" s="393"/>
      <c r="F70" s="398" t="s">
        <v>241</v>
      </c>
      <c r="G70" s="399"/>
      <c r="H70" s="210"/>
      <c r="I70" s="211"/>
      <c r="J70" s="212"/>
      <c r="L70" s="97" t="str">
        <f>入力シート!L121&amp;""</f>
        <v/>
      </c>
      <c r="M70" s="391" t="s">
        <v>185</v>
      </c>
      <c r="N70" s="392"/>
      <c r="O70" s="393"/>
      <c r="P70" s="398" t="s">
        <v>248</v>
      </c>
      <c r="Q70" s="399"/>
      <c r="R70" s="210"/>
      <c r="S70" s="211"/>
      <c r="T70" s="212"/>
      <c r="V70" s="97" t="str">
        <f>入力シート!O123&amp;""</f>
        <v>○</v>
      </c>
      <c r="W70" s="391" t="s">
        <v>193</v>
      </c>
      <c r="X70" s="392"/>
      <c r="Y70" s="393"/>
      <c r="Z70" s="398" t="s">
        <v>255</v>
      </c>
      <c r="AA70" s="399"/>
      <c r="AB70" s="192" t="str">
        <f>IF(入力シート!$U123&lt;100/10^(COLUMN()-28),"",MID(DBCS(RIGHT(入力シート!$U123+1000,3)),COLUMN()-27,1))</f>
        <v>１</v>
      </c>
      <c r="AC70" s="209" t="str">
        <f>IF(入力シート!$U123&lt;100/10^(COLUMN()-28),"",MID(DBCS(RIGHT(入力シート!$U123+1000,3)),COLUMN()-27,1))</f>
        <v>０</v>
      </c>
      <c r="AD70" s="193" t="str">
        <f>IF(入力シート!$U123&lt;100/10^(COLUMN()-28),"",MID(DBCS(RIGHT(入力シート!$U123+1000,3)),COLUMN()-27,1))</f>
        <v>２</v>
      </c>
    </row>
    <row r="71" spans="2:40" s="96" customFormat="1" ht="14.6">
      <c r="B71" s="102"/>
      <c r="C71" s="102"/>
      <c r="D71" s="102"/>
      <c r="E71" s="102"/>
      <c r="F71" s="412">
        <v>590</v>
      </c>
      <c r="G71" s="412"/>
      <c r="H71" s="100">
        <v>608</v>
      </c>
      <c r="I71" s="100">
        <v>609</v>
      </c>
      <c r="J71" s="100">
        <v>610</v>
      </c>
      <c r="L71" s="102"/>
      <c r="M71" s="102"/>
      <c r="N71" s="102"/>
      <c r="O71" s="102"/>
      <c r="P71" s="412">
        <v>911</v>
      </c>
      <c r="Q71" s="412"/>
      <c r="V71" s="102"/>
      <c r="W71" s="102"/>
      <c r="X71" s="102"/>
      <c r="Y71" s="102"/>
      <c r="Z71" s="412">
        <v>1218</v>
      </c>
      <c r="AA71" s="412"/>
    </row>
    <row r="72" spans="2:40" ht="37.5" customHeight="1">
      <c r="B72" s="97" t="str">
        <f>入力シート!B123&amp;""</f>
        <v/>
      </c>
      <c r="C72" s="391" t="s">
        <v>178</v>
      </c>
      <c r="D72" s="392"/>
      <c r="E72" s="393"/>
      <c r="F72" s="398" t="s">
        <v>242</v>
      </c>
      <c r="G72" s="399"/>
      <c r="H72" s="192" t="str">
        <f>IF(入力シート!$H123&lt;100/10^(COLUMN()-8),"",MID(DBCS(RIGHT(入力シート!$H123+1000,3)),COLUMN()-7,1))</f>
        <v/>
      </c>
      <c r="I72" s="209" t="str">
        <f>IF(入力シート!$H123&lt;100/10^(COLUMN()-8),"",MID(DBCS(RIGHT(入力シート!$H123+1000,3)),COLUMN()-7,1))</f>
        <v/>
      </c>
      <c r="J72" s="193" t="str">
        <f>IF(入力シート!$H123&lt;100/10^(COLUMN()-8),"",MID(DBCS(RIGHT(入力シート!$H123+1000,3)),COLUMN()-7,1))</f>
        <v/>
      </c>
      <c r="L72" s="97" t="str">
        <f>入力シート!O109&amp;""</f>
        <v/>
      </c>
      <c r="M72" s="391" t="s">
        <v>186</v>
      </c>
      <c r="N72" s="392"/>
      <c r="O72" s="393"/>
      <c r="P72" s="398" t="s">
        <v>249</v>
      </c>
      <c r="Q72" s="399"/>
      <c r="R72" s="210"/>
      <c r="S72" s="211"/>
      <c r="T72" s="212"/>
      <c r="V72" s="97" t="str">
        <f>入力シート!O125&amp;""</f>
        <v/>
      </c>
      <c r="W72" s="391" t="s">
        <v>194</v>
      </c>
      <c r="X72" s="392"/>
      <c r="Y72" s="393"/>
      <c r="Z72" s="398" t="s">
        <v>256</v>
      </c>
      <c r="AA72" s="399"/>
      <c r="AB72" s="210"/>
      <c r="AC72" s="211"/>
      <c r="AD72" s="212"/>
    </row>
  </sheetData>
  <mergeCells count="147">
    <mergeCell ref="I11:M11"/>
    <mergeCell ref="I9:M9"/>
    <mergeCell ref="I10:M10"/>
    <mergeCell ref="A2:AO2"/>
    <mergeCell ref="A51:D51"/>
    <mergeCell ref="H51:N51"/>
    <mergeCell ref="A48:C48"/>
    <mergeCell ref="D48:F48"/>
    <mergeCell ref="H48:K48"/>
    <mergeCell ref="N48:P48"/>
    <mergeCell ref="U51:V51"/>
    <mergeCell ref="K42:M42"/>
    <mergeCell ref="AD42:AF42"/>
    <mergeCell ref="D42:E42"/>
    <mergeCell ref="W42:X42"/>
    <mergeCell ref="A4:AO4"/>
    <mergeCell ref="A39:C39"/>
    <mergeCell ref="A15:C15"/>
    <mergeCell ref="A18:C18"/>
    <mergeCell ref="A21:C21"/>
    <mergeCell ref="A24:C24"/>
    <mergeCell ref="A27:C27"/>
    <mergeCell ref="A30:C30"/>
    <mergeCell ref="T15:V15"/>
    <mergeCell ref="AA15:AC15"/>
    <mergeCell ref="K21:M21"/>
    <mergeCell ref="N24:Q24"/>
    <mergeCell ref="AB56:AD56"/>
    <mergeCell ref="A45:G45"/>
    <mergeCell ref="U48:W48"/>
    <mergeCell ref="R51:T51"/>
    <mergeCell ref="A54:H54"/>
    <mergeCell ref="A42:C42"/>
    <mergeCell ref="T42:V42"/>
    <mergeCell ref="C72:E72"/>
    <mergeCell ref="M58:O58"/>
    <mergeCell ref="M60:O60"/>
    <mergeCell ref="M62:O62"/>
    <mergeCell ref="M64:O64"/>
    <mergeCell ref="M66:O66"/>
    <mergeCell ref="M68:O68"/>
    <mergeCell ref="M70:O70"/>
    <mergeCell ref="M72:O72"/>
    <mergeCell ref="F58:G58"/>
    <mergeCell ref="F59:G59"/>
    <mergeCell ref="F60:G60"/>
    <mergeCell ref="F61:G61"/>
    <mergeCell ref="F62:G62"/>
    <mergeCell ref="F63:G63"/>
    <mergeCell ref="F64:G64"/>
    <mergeCell ref="C62:E62"/>
    <mergeCell ref="F72:G72"/>
    <mergeCell ref="C64:E64"/>
    <mergeCell ref="C66:E66"/>
    <mergeCell ref="C68:E68"/>
    <mergeCell ref="C70:E70"/>
    <mergeCell ref="F70:G70"/>
    <mergeCell ref="F71:G71"/>
    <mergeCell ref="F57:G57"/>
    <mergeCell ref="P57:Q57"/>
    <mergeCell ref="P58:Q58"/>
    <mergeCell ref="P59:Q59"/>
    <mergeCell ref="P60:Q60"/>
    <mergeCell ref="P61:Q61"/>
    <mergeCell ref="P62:Q62"/>
    <mergeCell ref="P63:Q63"/>
    <mergeCell ref="P64:Q64"/>
    <mergeCell ref="C58:E58"/>
    <mergeCell ref="C60:E60"/>
    <mergeCell ref="P66:Q66"/>
    <mergeCell ref="P67:Q67"/>
    <mergeCell ref="P68:Q68"/>
    <mergeCell ref="P69:Q69"/>
    <mergeCell ref="F65:G65"/>
    <mergeCell ref="F66:G66"/>
    <mergeCell ref="F67:G67"/>
    <mergeCell ref="F68:G68"/>
    <mergeCell ref="P65:Q65"/>
    <mergeCell ref="P71:Q71"/>
    <mergeCell ref="P70:Q70"/>
    <mergeCell ref="F69:G69"/>
    <mergeCell ref="P72:Q72"/>
    <mergeCell ref="Z57:AA57"/>
    <mergeCell ref="Z58:AA58"/>
    <mergeCell ref="Z59:AA59"/>
    <mergeCell ref="Z60:AA60"/>
    <mergeCell ref="Z61:AA61"/>
    <mergeCell ref="Z62:AA62"/>
    <mergeCell ref="Z63:AA63"/>
    <mergeCell ref="Z64:AA64"/>
    <mergeCell ref="Z65:AA65"/>
    <mergeCell ref="Z66:AA66"/>
    <mergeCell ref="Z67:AA67"/>
    <mergeCell ref="Z68:AA68"/>
    <mergeCell ref="Z69:AA69"/>
    <mergeCell ref="W68:Y68"/>
    <mergeCell ref="W70:Y70"/>
    <mergeCell ref="W72:Y72"/>
    <mergeCell ref="Z70:AA70"/>
    <mergeCell ref="Z71:AA71"/>
    <mergeCell ref="Z72:AA72"/>
    <mergeCell ref="W58:Y58"/>
    <mergeCell ref="AF9:AN9"/>
    <mergeCell ref="AF10:AN10"/>
    <mergeCell ref="AF11:AN11"/>
    <mergeCell ref="N9:AA9"/>
    <mergeCell ref="N10:AA10"/>
    <mergeCell ref="N11:AA11"/>
    <mergeCell ref="AC9:AE9"/>
    <mergeCell ref="A33:C33"/>
    <mergeCell ref="AL56:AN56"/>
    <mergeCell ref="M56:O56"/>
    <mergeCell ref="W56:Y56"/>
    <mergeCell ref="AG56:AI56"/>
    <mergeCell ref="P56:Q56"/>
    <mergeCell ref="Z56:AA56"/>
    <mergeCell ref="AJ56:AK56"/>
    <mergeCell ref="AD48:AG48"/>
    <mergeCell ref="AK48:AM48"/>
    <mergeCell ref="C56:E56"/>
    <mergeCell ref="H56:J56"/>
    <mergeCell ref="R56:T56"/>
    <mergeCell ref="F56:G56"/>
    <mergeCell ref="AC10:AE10"/>
    <mergeCell ref="AC11:AE11"/>
    <mergeCell ref="G15:I15"/>
    <mergeCell ref="AG58:AI58"/>
    <mergeCell ref="AG60:AI60"/>
    <mergeCell ref="AG62:AI62"/>
    <mergeCell ref="AG64:AI64"/>
    <mergeCell ref="AG66:AI66"/>
    <mergeCell ref="W66:Y66"/>
    <mergeCell ref="AE51:AG51"/>
    <mergeCell ref="W64:Y64"/>
    <mergeCell ref="AJ65:AK65"/>
    <mergeCell ref="AJ66:AK66"/>
    <mergeCell ref="AJ57:AK57"/>
    <mergeCell ref="AJ58:AK58"/>
    <mergeCell ref="AJ59:AK59"/>
    <mergeCell ref="AJ60:AK60"/>
    <mergeCell ref="AJ61:AK61"/>
    <mergeCell ref="X51:Z51"/>
    <mergeCell ref="AJ62:AK62"/>
    <mergeCell ref="AJ63:AK63"/>
    <mergeCell ref="AJ64:AK64"/>
    <mergeCell ref="W60:Y60"/>
    <mergeCell ref="W62:Y62"/>
  </mergeCells>
  <phoneticPr fontId="1"/>
  <conditionalFormatting sqref="F58:G58">
    <cfRule type="expression" dxfId="28" priority="34">
      <formula>B58&lt;&gt;"○"</formula>
    </cfRule>
  </conditionalFormatting>
  <conditionalFormatting sqref="F60:G60">
    <cfRule type="expression" dxfId="27" priority="28">
      <formula>B60&lt;&gt;"○"</formula>
    </cfRule>
  </conditionalFormatting>
  <conditionalFormatting sqref="F62:G62">
    <cfRule type="expression" dxfId="26" priority="27">
      <formula>B62&lt;&gt;"○"</formula>
    </cfRule>
  </conditionalFormatting>
  <conditionalFormatting sqref="F64:G64">
    <cfRule type="expression" dxfId="25" priority="26">
      <formula>B64&lt;&gt;"○"</formula>
    </cfRule>
  </conditionalFormatting>
  <conditionalFormatting sqref="F66:G66">
    <cfRule type="expression" dxfId="24" priority="25">
      <formula>B66&lt;&gt;"○"</formula>
    </cfRule>
  </conditionalFormatting>
  <conditionalFormatting sqref="F68:G68">
    <cfRule type="expression" dxfId="23" priority="24">
      <formula>B68&lt;&gt;"○"</formula>
    </cfRule>
  </conditionalFormatting>
  <conditionalFormatting sqref="F70:G70">
    <cfRule type="expression" dxfId="22" priority="23">
      <formula>B70&lt;&gt;"○"</formula>
    </cfRule>
  </conditionalFormatting>
  <conditionalFormatting sqref="F72:G72">
    <cfRule type="expression" dxfId="21" priority="22">
      <formula>B72&lt;&gt;"○"</formula>
    </cfRule>
  </conditionalFormatting>
  <conditionalFormatting sqref="P58:Q58">
    <cfRule type="expression" dxfId="20" priority="21">
      <formula>L58&lt;&gt;"○"</formula>
    </cfRule>
  </conditionalFormatting>
  <conditionalFormatting sqref="P60:Q60">
    <cfRule type="expression" dxfId="19" priority="20">
      <formula>L60&lt;&gt;"○"</formula>
    </cfRule>
  </conditionalFormatting>
  <conditionalFormatting sqref="P62:Q62">
    <cfRule type="expression" dxfId="18" priority="19">
      <formula>L62&lt;&gt;"○"</formula>
    </cfRule>
  </conditionalFormatting>
  <conditionalFormatting sqref="P64:Q64">
    <cfRule type="expression" dxfId="17" priority="18">
      <formula>L64&lt;&gt;"○"</formula>
    </cfRule>
  </conditionalFormatting>
  <conditionalFormatting sqref="P66:Q66">
    <cfRule type="expression" dxfId="16" priority="17">
      <formula>L66&lt;&gt;"○"</formula>
    </cfRule>
  </conditionalFormatting>
  <conditionalFormatting sqref="P68:Q68">
    <cfRule type="expression" dxfId="15" priority="16">
      <formula>L68&lt;&gt;"○"</formula>
    </cfRule>
  </conditionalFormatting>
  <conditionalFormatting sqref="P70:Q70">
    <cfRule type="expression" dxfId="14" priority="15">
      <formula>L70&lt;&gt;"○"</formula>
    </cfRule>
  </conditionalFormatting>
  <conditionalFormatting sqref="P72:Q72">
    <cfRule type="expression" dxfId="13" priority="14">
      <formula>L72&lt;&gt;"○"</formula>
    </cfRule>
  </conditionalFormatting>
  <conditionalFormatting sqref="Z58:AA58">
    <cfRule type="expression" dxfId="12" priority="13">
      <formula>V58&lt;&gt;"○"</formula>
    </cfRule>
  </conditionalFormatting>
  <conditionalFormatting sqref="Z60:AA60">
    <cfRule type="expression" dxfId="11" priority="12">
      <formula>V60&lt;&gt;"○"</formula>
    </cfRule>
  </conditionalFormatting>
  <conditionalFormatting sqref="Z62:AA62">
    <cfRule type="expression" dxfId="10" priority="11">
      <formula>V62&lt;&gt;"○"</formula>
    </cfRule>
  </conditionalFormatting>
  <conditionalFormatting sqref="Z64:AA64">
    <cfRule type="expression" dxfId="9" priority="10">
      <formula>V64&lt;&gt;"○"</formula>
    </cfRule>
  </conditionalFormatting>
  <conditionalFormatting sqref="Z66:AA66">
    <cfRule type="expression" dxfId="8" priority="9">
      <formula>V66&lt;&gt;"○"</formula>
    </cfRule>
  </conditionalFormatting>
  <conditionalFormatting sqref="Z68:AA68">
    <cfRule type="expression" dxfId="7" priority="8">
      <formula>V68&lt;&gt;"○"</formula>
    </cfRule>
  </conditionalFormatting>
  <conditionalFormatting sqref="Z70:AA70">
    <cfRule type="expression" dxfId="6" priority="7">
      <formula>V70&lt;&gt;"○"</formula>
    </cfRule>
  </conditionalFormatting>
  <conditionalFormatting sqref="Z72:AA72">
    <cfRule type="expression" dxfId="5" priority="6">
      <formula>V72&lt;&gt;"○"</formula>
    </cfRule>
  </conditionalFormatting>
  <conditionalFormatting sqref="AJ58:AK58">
    <cfRule type="expression" dxfId="4" priority="5">
      <formula>AF58&lt;&gt;"○"</formula>
    </cfRule>
  </conditionalFormatting>
  <conditionalFormatting sqref="AJ60:AK60">
    <cfRule type="expression" dxfId="3" priority="4">
      <formula>AF60&lt;&gt;"○"</formula>
    </cfRule>
  </conditionalFormatting>
  <conditionalFormatting sqref="AJ62:AK62">
    <cfRule type="expression" dxfId="2" priority="3">
      <formula>AF62&lt;&gt;"○"</formula>
    </cfRule>
  </conditionalFormatting>
  <conditionalFormatting sqref="AJ64:AK64">
    <cfRule type="expression" dxfId="1" priority="2">
      <formula>AF64&lt;&gt;"○"</formula>
    </cfRule>
  </conditionalFormatting>
  <conditionalFormatting sqref="AJ66:AK66">
    <cfRule type="expression" dxfId="0" priority="1">
      <formula>AF66&lt;&gt;"○"</formula>
    </cfRule>
  </conditionalFormatting>
  <printOptions horizontalCentered="1"/>
  <pageMargins left="0.39370078740157483" right="0.19685039370078741" top="0.59055118110236227" bottom="0.39370078740157483" header="0.31496062992125984" footer="0.31496062992125984"/>
  <pageSetup paperSize="9" scale="53" fitToHeight="2" orientation="landscape" r:id="rId1"/>
  <rowBreaks count="1" manualBreakCount="1">
    <brk id="35" max="4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F13"/>
  <sheetViews>
    <sheetView showGridLines="0" view="pageBreakPreview" topLeftCell="A9" zoomScale="50" zoomScaleNormal="50" zoomScaleSheetLayoutView="50" workbookViewId="0">
      <selection activeCell="D6" sqref="D6"/>
    </sheetView>
  </sheetViews>
  <sheetFormatPr defaultColWidth="9" defaultRowHeight="35.6"/>
  <cols>
    <col min="1" max="1" width="12.5" style="1" customWidth="1"/>
    <col min="2" max="2" width="42.5" style="1" customWidth="1"/>
    <col min="3" max="3" width="57.28515625" style="1" customWidth="1"/>
    <col min="4" max="4" width="42.5" style="1" customWidth="1"/>
    <col min="5" max="5" width="12.5" style="1" customWidth="1"/>
    <col min="6" max="16384" width="9" style="1"/>
  </cols>
  <sheetData>
    <row r="1" spans="1:6">
      <c r="E1" s="289" t="str">
        <f>入力シート!Y2</f>
        <v>ver11.27</v>
      </c>
      <c r="F1" s="1" t="s">
        <v>217</v>
      </c>
    </row>
    <row r="2" spans="1:6" s="2" customFormat="1" ht="77.150000000000006">
      <c r="A2" s="418" t="s">
        <v>4</v>
      </c>
      <c r="B2" s="418"/>
      <c r="C2" s="418"/>
      <c r="D2" s="418"/>
      <c r="E2" s="418"/>
    </row>
    <row r="3" spans="1:6" s="3" customFormat="1" ht="44.15">
      <c r="A3" s="416" t="s">
        <v>557</v>
      </c>
      <c r="B3" s="416"/>
      <c r="C3" s="416"/>
      <c r="D3" s="416"/>
      <c r="E3" s="416"/>
    </row>
    <row r="4" spans="1:6" ht="71.25" customHeight="1"/>
    <row r="5" spans="1:6" ht="38.6">
      <c r="A5" s="417" t="s">
        <v>0</v>
      </c>
      <c r="B5" s="417"/>
      <c r="C5" s="417"/>
      <c r="D5" s="417"/>
      <c r="E5" s="417"/>
    </row>
    <row r="6" spans="1:6" ht="150" customHeight="1" thickBot="1"/>
    <row r="7" spans="1:6" ht="42" customHeight="1" thickBot="1">
      <c r="C7" s="34" t="s">
        <v>3</v>
      </c>
    </row>
    <row r="8" spans="1:6" ht="345" customHeight="1" thickBot="1">
      <c r="C8" s="4"/>
    </row>
    <row r="9" spans="1:6" ht="71.25" customHeight="1"/>
    <row r="10" spans="1:6" ht="71.25" customHeight="1">
      <c r="A10" s="163"/>
      <c r="B10" s="163" t="s">
        <v>5</v>
      </c>
    </row>
    <row r="11" spans="1:6" ht="81.75" customHeight="1">
      <c r="A11" s="163"/>
      <c r="B11" s="164" t="s">
        <v>1</v>
      </c>
      <c r="C11" s="419" t="str">
        <f>DATA!$E$15</f>
        <v>佐賀県佐賀市城内1-1-59</v>
      </c>
      <c r="D11" s="419"/>
    </row>
    <row r="12" spans="1:6" ht="81.75" customHeight="1">
      <c r="A12" s="163"/>
      <c r="B12" s="164" t="s">
        <v>2</v>
      </c>
      <c r="C12" s="419" t="str">
        <f>DATA!$E$6</f>
        <v>佐賀県建設技術株式会社</v>
      </c>
      <c r="D12" s="419"/>
    </row>
    <row r="13" spans="1:6" ht="81.75" customHeight="1">
      <c r="A13" s="163"/>
      <c r="B13" s="164" t="s">
        <v>285</v>
      </c>
      <c r="C13" s="419" t="str">
        <f>DATA!$E$8</f>
        <v>代表取締役社長　神埼　武雄</v>
      </c>
      <c r="D13" s="419"/>
    </row>
  </sheetData>
  <mergeCells count="6">
    <mergeCell ref="A3:E3"/>
    <mergeCell ref="A5:E5"/>
    <mergeCell ref="A2:E2"/>
    <mergeCell ref="C11:D11"/>
    <mergeCell ref="C13:D13"/>
    <mergeCell ref="C12:D12"/>
  </mergeCells>
  <phoneticPr fontId="1"/>
  <printOptions horizontalCentered="1"/>
  <pageMargins left="0.39370078740157483" right="0.19685039370078741" top="0.59055118110236227" bottom="0.39370078740157483" header="0.31496062992125984" footer="0.31496062992125984"/>
  <pageSetup paperSize="9" scale="53"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D32"/>
  <sheetViews>
    <sheetView showGridLines="0" view="pageBreakPreview" topLeftCell="A2" zoomScale="50" zoomScaleNormal="100" zoomScaleSheetLayoutView="50" workbookViewId="0">
      <selection activeCell="BF7" sqref="BF7"/>
    </sheetView>
  </sheetViews>
  <sheetFormatPr defaultColWidth="20.5" defaultRowHeight="32.6"/>
  <cols>
    <col min="1" max="1" width="8.7109375" style="9" customWidth="1"/>
    <col min="2" max="2" width="20" style="9" customWidth="1"/>
    <col min="3" max="3" width="17.2109375" style="9" customWidth="1"/>
    <col min="4" max="4" width="126.28515625" style="9" customWidth="1"/>
    <col min="5" max="16384" width="20.5" style="9"/>
  </cols>
  <sheetData>
    <row r="1" spans="1:4" ht="44.15">
      <c r="A1" s="423" t="s">
        <v>6</v>
      </c>
      <c r="B1" s="423"/>
      <c r="C1" s="423"/>
      <c r="D1" s="423"/>
    </row>
    <row r="2" spans="1:4" ht="261" customHeight="1">
      <c r="A2" s="422" t="s">
        <v>474</v>
      </c>
      <c r="B2" s="422"/>
      <c r="C2" s="422"/>
      <c r="D2" s="422"/>
    </row>
    <row r="3" spans="1:4">
      <c r="B3" s="9" t="s">
        <v>287</v>
      </c>
      <c r="C3" s="5"/>
      <c r="D3" s="11" t="str">
        <f>DATA!$E$2</f>
        <v>令和７年１１月２８日</v>
      </c>
    </row>
    <row r="4" spans="1:4" ht="48" customHeight="1">
      <c r="B4" s="420" t="s">
        <v>288</v>
      </c>
      <c r="C4" s="420"/>
      <c r="D4" s="121" t="str">
        <f>DBCS(DATA!$E$4)</f>
        <v>００－１２３４５６</v>
      </c>
    </row>
    <row r="5" spans="1:4" ht="48" customHeight="1">
      <c r="A5" s="5"/>
      <c r="B5" s="421" t="s">
        <v>281</v>
      </c>
      <c r="C5" s="421"/>
      <c r="D5" s="122" t="str">
        <f>DATA!$E$6</f>
        <v>佐賀県建設技術株式会社</v>
      </c>
    </row>
    <row r="6" spans="1:4" ht="48" customHeight="1">
      <c r="A6" s="5"/>
      <c r="B6" s="421" t="s">
        <v>284</v>
      </c>
      <c r="C6" s="421"/>
      <c r="D6" s="121" t="str">
        <f>DATA!$E$8</f>
        <v>代表取締役社長　神埼　武雄</v>
      </c>
    </row>
    <row r="7" spans="1:4">
      <c r="A7" s="6"/>
      <c r="B7" s="6"/>
    </row>
    <row r="8" spans="1:4" ht="46.5" customHeight="1">
      <c r="A8" s="424" t="s">
        <v>24</v>
      </c>
      <c r="B8" s="425"/>
      <c r="C8" s="8" t="s">
        <v>10</v>
      </c>
      <c r="D8" s="247" t="s">
        <v>475</v>
      </c>
    </row>
    <row r="9" spans="1:4" ht="46.5" customHeight="1">
      <c r="A9" s="426"/>
      <c r="B9" s="427"/>
      <c r="C9" s="168" t="s">
        <v>11</v>
      </c>
      <c r="D9" s="248"/>
    </row>
    <row r="10" spans="1:4" ht="46.5" customHeight="1">
      <c r="A10" s="428"/>
      <c r="B10" s="429"/>
      <c r="C10" s="10" t="s">
        <v>12</v>
      </c>
      <c r="D10" s="249"/>
    </row>
    <row r="11" spans="1:4" ht="46.5" customHeight="1">
      <c r="A11" s="435" t="s">
        <v>25</v>
      </c>
      <c r="B11" s="436"/>
      <c r="C11" s="10" t="s">
        <v>8</v>
      </c>
      <c r="D11" s="250"/>
    </row>
    <row r="12" spans="1:4" ht="33" customHeight="1">
      <c r="C12" s="7"/>
    </row>
    <row r="13" spans="1:4" s="12" customFormat="1" ht="9" customHeight="1">
      <c r="A13" s="35"/>
      <c r="B13" s="35"/>
      <c r="C13" s="36"/>
      <c r="D13" s="36"/>
    </row>
    <row r="14" spans="1:4" s="12" customFormat="1" ht="26.6">
      <c r="A14" s="432" t="s">
        <v>7</v>
      </c>
      <c r="B14" s="432"/>
      <c r="C14" s="432"/>
      <c r="D14" s="432"/>
    </row>
    <row r="15" spans="1:4" s="12" customFormat="1" ht="26.6">
      <c r="A15" s="432" t="s">
        <v>15</v>
      </c>
      <c r="B15" s="432"/>
      <c r="C15" s="432"/>
      <c r="D15" s="432"/>
    </row>
    <row r="16" spans="1:4" s="12" customFormat="1" ht="26.6">
      <c r="A16" s="432" t="s">
        <v>16</v>
      </c>
      <c r="B16" s="432"/>
      <c r="C16" s="432"/>
      <c r="D16" s="432"/>
    </row>
    <row r="17" spans="1:4" s="12" customFormat="1" ht="26.6">
      <c r="A17" s="432" t="s">
        <v>17</v>
      </c>
      <c r="B17" s="432"/>
      <c r="C17" s="432"/>
      <c r="D17" s="432"/>
    </row>
    <row r="18" spans="1:4" s="12" customFormat="1" ht="9" customHeight="1">
      <c r="A18" s="35"/>
      <c r="B18" s="35"/>
      <c r="C18" s="36"/>
      <c r="D18" s="36"/>
    </row>
    <row r="19" spans="1:4" s="12" customFormat="1" ht="210" customHeight="1">
      <c r="A19" s="437" t="s">
        <v>23</v>
      </c>
      <c r="B19" s="438"/>
      <c r="C19" s="433" t="s">
        <v>22</v>
      </c>
      <c r="D19" s="434"/>
    </row>
    <row r="20" spans="1:4" s="12" customFormat="1" ht="46.5" customHeight="1">
      <c r="A20" s="439"/>
      <c r="B20" s="440"/>
      <c r="C20" s="433" t="s">
        <v>14</v>
      </c>
      <c r="D20" s="433"/>
    </row>
    <row r="21" spans="1:4" s="12" customFormat="1" ht="46.5" customHeight="1">
      <c r="A21" s="439"/>
      <c r="B21" s="440"/>
      <c r="C21" s="433" t="s">
        <v>13</v>
      </c>
      <c r="D21" s="433"/>
    </row>
    <row r="22" spans="1:4" s="12" customFormat="1" ht="46.5" customHeight="1">
      <c r="A22" s="441"/>
      <c r="B22" s="442"/>
      <c r="C22" s="433" t="s">
        <v>19</v>
      </c>
      <c r="D22" s="433"/>
    </row>
    <row r="23" spans="1:4" s="12" customFormat="1" ht="66" customHeight="1">
      <c r="A23" s="443" t="s">
        <v>9</v>
      </c>
      <c r="B23" s="444"/>
      <c r="C23" s="433" t="s">
        <v>20</v>
      </c>
      <c r="D23" s="433"/>
    </row>
    <row r="24" spans="1:4" s="12" customFormat="1" ht="46.5" customHeight="1">
      <c r="A24" s="445"/>
      <c r="B24" s="446"/>
      <c r="C24" s="431" t="s">
        <v>18</v>
      </c>
      <c r="D24" s="431"/>
    </row>
    <row r="25" spans="1:4" s="12" customFormat="1" ht="120" customHeight="1">
      <c r="A25" s="430" t="s">
        <v>21</v>
      </c>
      <c r="B25" s="430"/>
      <c r="C25" s="430"/>
      <c r="D25" s="430"/>
    </row>
    <row r="26" spans="1:4" s="244" customFormat="1" ht="9" customHeight="1">
      <c r="A26" s="242"/>
      <c r="B26" s="242"/>
      <c r="C26" s="243"/>
      <c r="D26" s="243"/>
    </row>
    <row r="27" spans="1:4" s="244" customFormat="1" ht="26.6">
      <c r="A27" s="244" t="s">
        <v>79</v>
      </c>
      <c r="B27" s="242"/>
      <c r="C27" s="243"/>
      <c r="D27" s="243"/>
    </row>
    <row r="28" spans="1:4" s="244" customFormat="1" ht="32.25" customHeight="1">
      <c r="A28" s="245" t="s">
        <v>73</v>
      </c>
      <c r="B28" s="447" t="s">
        <v>74</v>
      </c>
      <c r="C28" s="447"/>
      <c r="D28" s="447"/>
    </row>
    <row r="29" spans="1:4" s="244" customFormat="1" ht="32.25" customHeight="1">
      <c r="A29" s="245" t="s">
        <v>75</v>
      </c>
      <c r="B29" s="447" t="s">
        <v>80</v>
      </c>
      <c r="C29" s="447"/>
      <c r="D29" s="447"/>
    </row>
    <row r="30" spans="1:4" s="244" customFormat="1" ht="60" customHeight="1">
      <c r="A30" s="245" t="s">
        <v>76</v>
      </c>
      <c r="B30" s="447" t="s">
        <v>81</v>
      </c>
      <c r="C30" s="447"/>
      <c r="D30" s="447"/>
    </row>
    <row r="31" spans="1:4" s="244" customFormat="1" ht="90" customHeight="1">
      <c r="A31" s="245" t="s">
        <v>77</v>
      </c>
      <c r="B31" s="447" t="s">
        <v>82</v>
      </c>
      <c r="C31" s="447"/>
      <c r="D31" s="447"/>
    </row>
    <row r="32" spans="1:4" s="244" customFormat="1" ht="285" customHeight="1">
      <c r="A32" s="245" t="s">
        <v>78</v>
      </c>
      <c r="B32" s="447" t="s">
        <v>83</v>
      </c>
      <c r="C32" s="447"/>
      <c r="D32" s="447"/>
    </row>
  </sheetData>
  <mergeCells count="25">
    <mergeCell ref="B28:D28"/>
    <mergeCell ref="B29:D29"/>
    <mergeCell ref="B30:D30"/>
    <mergeCell ref="B31:D31"/>
    <mergeCell ref="B32:D32"/>
    <mergeCell ref="A8:B10"/>
    <mergeCell ref="A25:D25"/>
    <mergeCell ref="C24:D24"/>
    <mergeCell ref="A14:D14"/>
    <mergeCell ref="A15:D15"/>
    <mergeCell ref="A16:D16"/>
    <mergeCell ref="A17:D17"/>
    <mergeCell ref="C19:D19"/>
    <mergeCell ref="C20:D20"/>
    <mergeCell ref="C21:D21"/>
    <mergeCell ref="C22:D22"/>
    <mergeCell ref="C23:D23"/>
    <mergeCell ref="A11:B11"/>
    <mergeCell ref="A19:B22"/>
    <mergeCell ref="A23:B24"/>
    <mergeCell ref="B4:C4"/>
    <mergeCell ref="B5:C5"/>
    <mergeCell ref="B6:C6"/>
    <mergeCell ref="A2:D2"/>
    <mergeCell ref="A1:D1"/>
  </mergeCells>
  <phoneticPr fontId="1"/>
  <printOptions horizontalCentered="1"/>
  <pageMargins left="0.39370078740157483" right="0.19685039370078741" top="0.59055118110236227" bottom="0.39370078740157483" header="0.31496062992125984" footer="0.31496062992125984"/>
  <pageSetup paperSize="9" scale="51" fitToHeight="2" orientation="portrait" r:id="rId1"/>
  <rowBreaks count="1" manualBreakCount="1">
    <brk id="25" max="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37"/>
  <sheetViews>
    <sheetView showGridLines="0" view="pageBreakPreview" zoomScale="50" zoomScaleNormal="50" zoomScaleSheetLayoutView="50" workbookViewId="0">
      <selection activeCell="D13" sqref="D13"/>
    </sheetView>
  </sheetViews>
  <sheetFormatPr defaultColWidth="9" defaultRowHeight="35.6"/>
  <cols>
    <col min="1" max="1" width="8.7109375" style="1" customWidth="1"/>
    <col min="2" max="2" width="3" style="1" customWidth="1"/>
    <col min="3" max="3" width="6" style="1" customWidth="1"/>
    <col min="4" max="4" width="3" style="1" customWidth="1"/>
    <col min="5" max="5" width="2" style="1" customWidth="1"/>
    <col min="6" max="6" width="6" style="1" customWidth="1"/>
    <col min="7" max="7" width="2" style="1" customWidth="1"/>
    <col min="8" max="8" width="26.2109375" style="1" customWidth="1"/>
    <col min="9" max="9" width="2" style="1" customWidth="1"/>
    <col min="10" max="10" width="6" style="1" customWidth="1"/>
    <col min="11" max="11" width="2" style="1" customWidth="1"/>
    <col min="12" max="12" width="33.7109375" style="1" customWidth="1"/>
    <col min="13" max="13" width="2" style="1" customWidth="1"/>
    <col min="14" max="14" width="6" style="1" customWidth="1"/>
    <col min="15" max="15" width="2" style="1" customWidth="1"/>
    <col min="16" max="16" width="26.2109375" style="1" customWidth="1"/>
    <col min="17" max="17" width="21.5" style="1" customWidth="1"/>
    <col min="18" max="18" width="4.78515625" style="1" customWidth="1"/>
    <col min="19" max="16384" width="9" style="1"/>
  </cols>
  <sheetData>
    <row r="1" spans="1:18" s="29" customFormat="1" ht="26.15">
      <c r="A1" s="28" t="s">
        <v>26</v>
      </c>
      <c r="R1" s="252" t="str">
        <f>入力シート!Y2</f>
        <v>ver11.27</v>
      </c>
    </row>
    <row r="2" spans="1:18" ht="91.5" customHeight="1">
      <c r="A2" s="449" t="s">
        <v>28</v>
      </c>
      <c r="B2" s="449"/>
      <c r="C2" s="449"/>
      <c r="D2" s="449"/>
      <c r="E2" s="449"/>
      <c r="F2" s="449"/>
      <c r="G2" s="449"/>
      <c r="H2" s="449"/>
      <c r="I2" s="449"/>
      <c r="J2" s="449"/>
      <c r="K2" s="449"/>
      <c r="L2" s="449"/>
      <c r="M2" s="449"/>
      <c r="N2" s="449"/>
      <c r="O2" s="449"/>
      <c r="P2" s="449"/>
      <c r="Q2" s="449"/>
      <c r="R2" s="449"/>
    </row>
    <row r="3" spans="1:18" ht="17.25" customHeight="1"/>
    <row r="4" spans="1:18" s="246" customFormat="1" ht="32.6">
      <c r="Q4" s="57" t="str">
        <f>DATA!$E$2</f>
        <v>令和７年１１月２８日</v>
      </c>
    </row>
    <row r="5" spans="1:18">
      <c r="B5" s="1" t="s">
        <v>51</v>
      </c>
    </row>
    <row r="6" spans="1:18" s="246" customFormat="1" ht="32.6"/>
    <row r="7" spans="1:18" s="246" customFormat="1" ht="42" customHeight="1">
      <c r="H7" s="246" t="s">
        <v>5</v>
      </c>
    </row>
    <row r="8" spans="1:18" s="246" customFormat="1" ht="54.75" customHeight="1">
      <c r="H8" s="450" t="s">
        <v>1</v>
      </c>
      <c r="I8" s="450"/>
      <c r="J8" s="450"/>
      <c r="K8" s="450"/>
      <c r="L8" s="451" t="str">
        <f>DATA!$E$15</f>
        <v>佐賀県佐賀市城内1-1-59</v>
      </c>
      <c r="M8" s="451" t="str">
        <f>DATA!$E$15</f>
        <v>佐賀県佐賀市城内1-1-59</v>
      </c>
      <c r="N8" s="451" t="str">
        <f>DATA!$E$15</f>
        <v>佐賀県佐賀市城内1-1-59</v>
      </c>
      <c r="O8" s="451" t="str">
        <f>DATA!$E$15</f>
        <v>佐賀県佐賀市城内1-1-59</v>
      </c>
      <c r="P8" s="451" t="str">
        <f>DATA!$E$15</f>
        <v>佐賀県佐賀市城内1-1-59</v>
      </c>
      <c r="Q8" s="451" t="str">
        <f>DATA!$E$15</f>
        <v>佐賀県佐賀市城内1-1-59</v>
      </c>
    </row>
    <row r="9" spans="1:18" s="246" customFormat="1" ht="55.1" customHeight="1">
      <c r="H9" s="452" t="s">
        <v>27</v>
      </c>
      <c r="I9" s="452"/>
      <c r="J9" s="452"/>
      <c r="K9" s="452"/>
      <c r="L9" s="453" t="str">
        <f>DATA!$E$6</f>
        <v>佐賀県建設技術株式会社</v>
      </c>
      <c r="M9" s="453" t="str">
        <f>DATA!$E$6</f>
        <v>佐賀県建設技術株式会社</v>
      </c>
      <c r="N9" s="453" t="str">
        <f>DATA!$E$6</f>
        <v>佐賀県建設技術株式会社</v>
      </c>
      <c r="O9" s="453" t="str">
        <f>DATA!$E$6</f>
        <v>佐賀県建設技術株式会社</v>
      </c>
      <c r="P9" s="453" t="str">
        <f>DATA!$E$6</f>
        <v>佐賀県建設技術株式会社</v>
      </c>
      <c r="Q9" s="453" t="str">
        <f>DATA!$E$6</f>
        <v>佐賀県建設技術株式会社</v>
      </c>
    </row>
    <row r="10" spans="1:18" s="246" customFormat="1" ht="55.1" customHeight="1">
      <c r="H10" s="452" t="s">
        <v>282</v>
      </c>
      <c r="I10" s="452"/>
      <c r="J10" s="452"/>
      <c r="K10" s="452"/>
      <c r="L10" s="454"/>
      <c r="M10" s="454"/>
      <c r="N10" s="454"/>
      <c r="O10" s="454"/>
      <c r="P10" s="454"/>
      <c r="Q10" s="454"/>
    </row>
    <row r="11" spans="1:18" s="29" customFormat="1" ht="18" customHeight="1">
      <c r="H11" s="251"/>
    </row>
    <row r="12" spans="1:18" s="29" customFormat="1" ht="26.15">
      <c r="H12" s="455" t="s">
        <v>476</v>
      </c>
      <c r="I12" s="455"/>
      <c r="J12" s="455"/>
      <c r="K12" s="455"/>
      <c r="L12" s="455"/>
      <c r="M12" s="455"/>
      <c r="N12" s="455"/>
      <c r="O12" s="455"/>
      <c r="P12" s="455"/>
    </row>
    <row r="13" spans="1:18" s="29" customFormat="1" ht="26.15">
      <c r="H13" s="252" t="s">
        <v>477</v>
      </c>
      <c r="J13" s="456"/>
      <c r="K13" s="456"/>
      <c r="L13" s="456"/>
      <c r="N13" s="252" t="s">
        <v>84</v>
      </c>
      <c r="P13" s="456"/>
      <c r="Q13" s="456"/>
    </row>
    <row r="15" spans="1:18" ht="70.5" customHeight="1">
      <c r="A15" s="43" t="s">
        <v>30</v>
      </c>
      <c r="B15" s="457" t="s">
        <v>29</v>
      </c>
      <c r="C15" s="457"/>
      <c r="D15" s="457"/>
      <c r="E15" s="457"/>
      <c r="F15" s="457"/>
      <c r="G15" s="457"/>
      <c r="H15" s="457"/>
      <c r="I15" s="457"/>
      <c r="J15" s="457"/>
      <c r="K15" s="457"/>
      <c r="L15" s="457"/>
      <c r="M15" s="457"/>
      <c r="N15" s="457"/>
      <c r="O15" s="457"/>
      <c r="P15" s="457"/>
      <c r="Q15" s="457"/>
    </row>
    <row r="16" spans="1:18" ht="17.25" customHeight="1"/>
    <row r="17" spans="1:18" ht="70.5" customHeight="1">
      <c r="A17" s="43" t="s">
        <v>31</v>
      </c>
      <c r="B17" s="458" t="s">
        <v>558</v>
      </c>
      <c r="C17" s="458"/>
      <c r="D17" s="458"/>
      <c r="E17" s="458"/>
      <c r="F17" s="458"/>
      <c r="G17" s="458"/>
      <c r="H17" s="458"/>
      <c r="I17" s="458"/>
      <c r="J17" s="458"/>
      <c r="K17" s="458"/>
      <c r="L17" s="458"/>
      <c r="M17" s="458"/>
      <c r="N17" s="458"/>
      <c r="O17" s="458"/>
      <c r="P17" s="458"/>
      <c r="Q17" s="458"/>
    </row>
    <row r="18" spans="1:18" ht="17.25" customHeight="1"/>
    <row r="19" spans="1:18">
      <c r="A19" s="43" t="s">
        <v>32</v>
      </c>
      <c r="B19" s="448" t="s">
        <v>279</v>
      </c>
      <c r="C19" s="448"/>
      <c r="D19" s="448"/>
      <c r="E19" s="448"/>
      <c r="F19" s="448"/>
      <c r="G19" s="448"/>
      <c r="H19" s="448"/>
      <c r="I19" s="448"/>
      <c r="J19" s="448"/>
      <c r="K19" s="448"/>
      <c r="L19" s="448"/>
      <c r="M19" s="448"/>
      <c r="N19" s="448"/>
      <c r="O19" s="448"/>
      <c r="P19" s="448"/>
      <c r="Q19" s="448"/>
    </row>
    <row r="20" spans="1:18" ht="8.25" customHeight="1">
      <c r="A20" s="16"/>
      <c r="B20" s="17"/>
      <c r="C20" s="17"/>
      <c r="D20" s="17"/>
      <c r="E20" s="17"/>
      <c r="F20" s="17"/>
      <c r="G20" s="17"/>
      <c r="H20" s="17"/>
      <c r="I20" s="17"/>
      <c r="J20" s="17"/>
      <c r="K20" s="17"/>
      <c r="L20" s="17"/>
      <c r="M20" s="17"/>
      <c r="N20" s="17"/>
      <c r="O20" s="17"/>
      <c r="P20" s="17"/>
      <c r="Q20" s="17"/>
    </row>
    <row r="21" spans="1:18" ht="53.25" customHeight="1" thickBot="1">
      <c r="B21" s="18"/>
      <c r="C21" s="49"/>
      <c r="D21" s="19"/>
      <c r="E21" s="20"/>
      <c r="F21" s="460" t="s">
        <v>571</v>
      </c>
      <c r="G21" s="460"/>
      <c r="H21" s="460"/>
      <c r="I21" s="460"/>
      <c r="J21" s="460"/>
      <c r="K21" s="460"/>
      <c r="L21" s="460"/>
      <c r="M21" s="460"/>
      <c r="N21" s="460"/>
      <c r="O21" s="460"/>
      <c r="P21" s="460"/>
      <c r="Q21" s="460"/>
      <c r="R21" s="85"/>
    </row>
    <row r="22" spans="1:18" ht="35.25" customHeight="1" thickBot="1">
      <c r="B22" s="25"/>
      <c r="C22" s="232"/>
      <c r="D22" s="26"/>
      <c r="E22" s="21"/>
      <c r="F22" s="457"/>
      <c r="G22" s="457"/>
      <c r="H22" s="457"/>
      <c r="I22" s="457"/>
      <c r="J22" s="457"/>
      <c r="K22" s="457"/>
      <c r="L22" s="457"/>
      <c r="M22" s="457"/>
      <c r="N22" s="457"/>
      <c r="O22" s="457"/>
      <c r="P22" s="457"/>
      <c r="Q22" s="457"/>
      <c r="R22" s="86"/>
    </row>
    <row r="23" spans="1:18" ht="53.25" customHeight="1">
      <c r="B23" s="22"/>
      <c r="C23" s="15"/>
      <c r="D23" s="23"/>
      <c r="E23" s="24"/>
      <c r="F23" s="461"/>
      <c r="G23" s="461"/>
      <c r="H23" s="461"/>
      <c r="I23" s="461"/>
      <c r="J23" s="461"/>
      <c r="K23" s="461"/>
      <c r="L23" s="461"/>
      <c r="M23" s="461"/>
      <c r="N23" s="461"/>
      <c r="O23" s="461"/>
      <c r="P23" s="461"/>
      <c r="Q23" s="461"/>
      <c r="R23" s="87"/>
    </row>
    <row r="24" spans="1:18" ht="35.25" customHeight="1" thickBot="1">
      <c r="B24" s="25"/>
      <c r="D24" s="26"/>
      <c r="E24" s="17"/>
      <c r="F24" s="460" t="s">
        <v>559</v>
      </c>
      <c r="G24" s="460"/>
      <c r="H24" s="460"/>
      <c r="I24" s="460"/>
      <c r="J24" s="460"/>
      <c r="K24" s="460"/>
      <c r="L24" s="460"/>
      <c r="M24" s="460"/>
      <c r="N24" s="460"/>
      <c r="O24" s="460"/>
      <c r="P24" s="460"/>
      <c r="Q24" s="460"/>
      <c r="R24" s="86"/>
    </row>
    <row r="25" spans="1:18" ht="36" customHeight="1" thickBot="1">
      <c r="B25" s="25"/>
      <c r="C25" s="232"/>
      <c r="D25" s="26"/>
      <c r="E25" s="17"/>
      <c r="F25" s="457"/>
      <c r="G25" s="457"/>
      <c r="H25" s="457"/>
      <c r="I25" s="457"/>
      <c r="J25" s="457"/>
      <c r="K25" s="457"/>
      <c r="L25" s="457"/>
      <c r="M25" s="457"/>
      <c r="N25" s="457"/>
      <c r="O25" s="457"/>
      <c r="P25" s="457"/>
      <c r="Q25" s="457"/>
      <c r="R25" s="86"/>
    </row>
    <row r="26" spans="1:18" ht="35.25" customHeight="1" thickBot="1">
      <c r="B26" s="25"/>
      <c r="D26" s="26"/>
      <c r="E26" s="17"/>
      <c r="F26" s="457"/>
      <c r="G26" s="457"/>
      <c r="H26" s="457"/>
      <c r="I26" s="457"/>
      <c r="J26" s="457"/>
      <c r="K26" s="457"/>
      <c r="L26" s="457"/>
      <c r="M26" s="457"/>
      <c r="N26" s="457"/>
      <c r="O26" s="457"/>
      <c r="P26" s="457"/>
      <c r="Q26" s="457"/>
      <c r="R26" s="86"/>
    </row>
    <row r="27" spans="1:18" ht="36" customHeight="1" thickBot="1">
      <c r="B27" s="25"/>
      <c r="D27" s="26"/>
      <c r="F27" s="232"/>
      <c r="H27" s="1" t="s">
        <v>33</v>
      </c>
      <c r="J27" s="232"/>
      <c r="L27" s="1" t="s">
        <v>34</v>
      </c>
      <c r="N27" s="232"/>
      <c r="P27" s="1" t="s">
        <v>35</v>
      </c>
      <c r="R27" s="26"/>
    </row>
    <row r="28" spans="1:18" ht="18.75" customHeight="1">
      <c r="B28" s="25"/>
      <c r="D28" s="26"/>
      <c r="E28" s="17"/>
      <c r="F28" s="17"/>
      <c r="G28" s="17"/>
      <c r="H28" s="17"/>
      <c r="I28" s="17"/>
      <c r="J28" s="17"/>
      <c r="K28" s="17"/>
      <c r="L28" s="17"/>
      <c r="M28" s="17"/>
      <c r="N28" s="17"/>
      <c r="O28" s="17"/>
      <c r="P28" s="17"/>
      <c r="Q28" s="17"/>
      <c r="R28" s="26"/>
    </row>
    <row r="29" spans="1:18" ht="78.75" customHeight="1">
      <c r="B29" s="25"/>
      <c r="D29" s="26"/>
      <c r="E29" s="17"/>
      <c r="F29" s="457" t="s">
        <v>36</v>
      </c>
      <c r="G29" s="457"/>
      <c r="H29" s="457"/>
      <c r="I29" s="457"/>
      <c r="J29" s="457"/>
      <c r="K29" s="457"/>
      <c r="L29" s="457"/>
      <c r="M29" s="457"/>
      <c r="N29" s="457"/>
      <c r="O29" s="457"/>
      <c r="P29" s="457"/>
      <c r="Q29" s="457"/>
      <c r="R29" s="26"/>
    </row>
    <row r="30" spans="1:18">
      <c r="B30" s="25"/>
      <c r="D30" s="26"/>
      <c r="E30" s="17"/>
      <c r="F30" s="17"/>
      <c r="G30" s="17"/>
      <c r="H30" s="17"/>
      <c r="I30" s="17"/>
      <c r="J30" s="17"/>
      <c r="K30" s="17"/>
      <c r="L30" s="17"/>
      <c r="M30" s="17"/>
      <c r="N30" s="17"/>
      <c r="O30" s="17"/>
      <c r="P30" s="17"/>
      <c r="Q30" s="17"/>
      <c r="R30" s="26"/>
    </row>
    <row r="31" spans="1:18" ht="47.25" customHeight="1">
      <c r="B31" s="25"/>
      <c r="D31" s="26"/>
      <c r="E31" s="17"/>
      <c r="G31" s="30"/>
      <c r="H31" s="88" t="s">
        <v>218</v>
      </c>
      <c r="I31" s="459"/>
      <c r="J31" s="459"/>
      <c r="K31" s="459"/>
      <c r="L31" s="459"/>
      <c r="M31" s="459"/>
      <c r="N31" s="459"/>
      <c r="O31" s="459"/>
      <c r="P31" s="459"/>
      <c r="Q31" s="459"/>
      <c r="R31" s="26"/>
    </row>
    <row r="32" spans="1:18" ht="47.25" customHeight="1">
      <c r="B32" s="25"/>
      <c r="D32" s="26"/>
      <c r="E32" s="17"/>
      <c r="G32" s="30"/>
      <c r="H32" s="88" t="s">
        <v>219</v>
      </c>
      <c r="I32" s="459"/>
      <c r="J32" s="459"/>
      <c r="K32" s="459"/>
      <c r="L32" s="459"/>
      <c r="M32" s="459"/>
      <c r="N32" s="459"/>
      <c r="O32" s="459"/>
      <c r="P32" s="459"/>
      <c r="Q32" s="459"/>
      <c r="R32" s="26"/>
    </row>
    <row r="33" spans="2:18">
      <c r="B33" s="25"/>
      <c r="D33" s="26"/>
      <c r="E33" s="17"/>
      <c r="F33" s="17"/>
      <c r="G33" s="17"/>
      <c r="H33" s="17"/>
      <c r="I33" s="17"/>
      <c r="J33" s="17"/>
      <c r="K33" s="17"/>
      <c r="L33" s="17"/>
      <c r="M33" s="17"/>
      <c r="N33" s="17"/>
      <c r="O33" s="17"/>
      <c r="P33" s="17"/>
      <c r="Q33" s="17"/>
      <c r="R33" s="26"/>
    </row>
    <row r="34" spans="2:18" ht="47.25" customHeight="1">
      <c r="B34" s="25"/>
      <c r="D34" s="26"/>
      <c r="E34" s="17"/>
      <c r="G34" s="30"/>
      <c r="H34" s="88" t="s">
        <v>218</v>
      </c>
      <c r="I34" s="459"/>
      <c r="J34" s="459"/>
      <c r="K34" s="459"/>
      <c r="L34" s="459"/>
      <c r="M34" s="459"/>
      <c r="N34" s="459"/>
      <c r="O34" s="459"/>
      <c r="P34" s="459"/>
      <c r="Q34" s="459"/>
      <c r="R34" s="26"/>
    </row>
    <row r="35" spans="2:18" ht="47.25" customHeight="1">
      <c r="B35" s="25"/>
      <c r="D35" s="26"/>
      <c r="E35" s="17"/>
      <c r="G35" s="30"/>
      <c r="H35" s="88" t="s">
        <v>219</v>
      </c>
      <c r="I35" s="459"/>
      <c r="J35" s="459"/>
      <c r="K35" s="459"/>
      <c r="L35" s="459"/>
      <c r="M35" s="459"/>
      <c r="N35" s="459"/>
      <c r="O35" s="459"/>
      <c r="P35" s="459"/>
      <c r="Q35" s="459"/>
      <c r="R35" s="26"/>
    </row>
    <row r="36" spans="2:18">
      <c r="B36" s="22"/>
      <c r="C36" s="15"/>
      <c r="D36" s="23"/>
      <c r="E36" s="27"/>
      <c r="F36" s="27"/>
      <c r="G36" s="27"/>
      <c r="H36" s="27"/>
      <c r="I36" s="27"/>
      <c r="J36" s="27"/>
      <c r="K36" s="27"/>
      <c r="L36" s="27"/>
      <c r="M36" s="27"/>
      <c r="N36" s="27"/>
      <c r="O36" s="27"/>
      <c r="P36" s="27"/>
      <c r="Q36" s="27"/>
      <c r="R36" s="23"/>
    </row>
    <row r="37" spans="2:18" ht="17.25" customHeight="1"/>
  </sheetData>
  <mergeCells count="20">
    <mergeCell ref="I35:Q35"/>
    <mergeCell ref="F21:Q23"/>
    <mergeCell ref="F24:Q26"/>
    <mergeCell ref="F29:Q29"/>
    <mergeCell ref="I31:Q31"/>
    <mergeCell ref="I32:Q32"/>
    <mergeCell ref="I34:Q34"/>
    <mergeCell ref="B19:Q19"/>
    <mergeCell ref="A2:R2"/>
    <mergeCell ref="H8:K8"/>
    <mergeCell ref="L8:Q8"/>
    <mergeCell ref="H9:K9"/>
    <mergeCell ref="L9:Q9"/>
    <mergeCell ref="H10:K10"/>
    <mergeCell ref="L10:Q10"/>
    <mergeCell ref="H12:P12"/>
    <mergeCell ref="J13:L13"/>
    <mergeCell ref="P13:Q13"/>
    <mergeCell ref="B15:Q15"/>
    <mergeCell ref="B17:Q17"/>
  </mergeCells>
  <phoneticPr fontId="1"/>
  <dataValidations count="1">
    <dataValidation type="list" allowBlank="1" showInputMessage="1" showErrorMessage="1" sqref="C22 C25 F27 J27 N27" xr:uid="{00000000-0002-0000-0600-000000000000}">
      <formula1>"✔"</formula1>
    </dataValidation>
  </dataValidations>
  <printOptions horizontalCentered="1"/>
  <pageMargins left="0.39370078740157483" right="0.19685039370078741" top="0.59055118110236227" bottom="0.39370078740157483" header="0.31496062992125984" footer="0.31496062992125984"/>
  <pageSetup paperSize="9" scale="53" orientation="portrait" r:id="rId1"/>
  <rowBreaks count="1" manualBreakCount="1">
    <brk id="36" max="1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I31"/>
  <sheetViews>
    <sheetView showGridLines="0" view="pageBreakPreview" zoomScale="50" zoomScaleNormal="50" zoomScaleSheetLayoutView="50" workbookViewId="0">
      <selection activeCell="N8" sqref="N8"/>
    </sheetView>
  </sheetViews>
  <sheetFormatPr defaultColWidth="9" defaultRowHeight="35.6"/>
  <cols>
    <col min="1" max="1" width="6.7109375" style="1" customWidth="1"/>
    <col min="2" max="2" width="30" style="1" customWidth="1"/>
    <col min="3" max="3" width="7.5" style="1" customWidth="1"/>
    <col min="4" max="4" width="23.7109375" style="1" customWidth="1"/>
    <col min="5" max="5" width="14" style="1" customWidth="1"/>
    <col min="6" max="6" width="23.7109375" style="1" customWidth="1"/>
    <col min="7" max="7" width="14" style="1" customWidth="1"/>
    <col min="8" max="8" width="40" style="1" customWidth="1"/>
    <col min="9" max="9" width="6.5703125" style="1" customWidth="1"/>
    <col min="10" max="16384" width="9" style="1"/>
  </cols>
  <sheetData>
    <row r="1" spans="1:9" s="29" customFormat="1" ht="26.15">
      <c r="A1" s="29" t="s">
        <v>37</v>
      </c>
      <c r="I1" s="252" t="str">
        <f>入力シート!Y2</f>
        <v>ver11.27</v>
      </c>
    </row>
    <row r="2" spans="1:9" ht="44.15">
      <c r="A2" s="416" t="s">
        <v>50</v>
      </c>
      <c r="B2" s="416"/>
      <c r="C2" s="416"/>
      <c r="D2" s="416"/>
      <c r="E2" s="416"/>
      <c r="F2" s="416"/>
      <c r="G2" s="416"/>
      <c r="H2" s="416"/>
      <c r="I2" s="416"/>
    </row>
    <row r="4" spans="1:9" s="13" customFormat="1" ht="32.6">
      <c r="H4" s="57" t="str">
        <f>DATA!$E$2</f>
        <v>令和７年１１月２８日</v>
      </c>
    </row>
    <row r="5" spans="1:9">
      <c r="B5" s="1" t="s">
        <v>51</v>
      </c>
    </row>
    <row r="6" spans="1:9" ht="17.25" customHeight="1"/>
    <row r="7" spans="1:9" s="13" customFormat="1" ht="41.25" customHeight="1">
      <c r="C7" s="13" t="s">
        <v>55</v>
      </c>
    </row>
    <row r="8" spans="1:9" s="13" customFormat="1" ht="54.75" customHeight="1">
      <c r="C8" s="469" t="s">
        <v>52</v>
      </c>
      <c r="D8" s="469"/>
      <c r="E8" s="469" t="str">
        <f>DATA!$E$15</f>
        <v>佐賀県佐賀市城内1-1-59</v>
      </c>
      <c r="F8" s="469"/>
      <c r="G8" s="469"/>
      <c r="H8" s="469"/>
    </row>
    <row r="9" spans="1:9" s="13" customFormat="1" ht="54.75" customHeight="1">
      <c r="C9" s="470" t="s">
        <v>27</v>
      </c>
      <c r="D9" s="470"/>
      <c r="E9" s="470" t="str">
        <f>DATA!$E$6</f>
        <v>佐賀県建設技術株式会社</v>
      </c>
      <c r="F9" s="470"/>
      <c r="G9" s="470"/>
      <c r="H9" s="470"/>
    </row>
    <row r="10" spans="1:9" s="13" customFormat="1" ht="55.1" customHeight="1">
      <c r="C10" s="470" t="s">
        <v>282</v>
      </c>
      <c r="D10" s="470"/>
      <c r="E10" s="470" t="str">
        <f>DATA!$E$8</f>
        <v>代表取締役社長　神埼　武雄</v>
      </c>
      <c r="F10" s="470"/>
      <c r="G10" s="470"/>
      <c r="H10" s="470"/>
    </row>
    <row r="13" spans="1:9" ht="69.75" customHeight="1">
      <c r="A13" s="17"/>
      <c r="B13" s="471" t="s">
        <v>561</v>
      </c>
      <c r="C13" s="471"/>
      <c r="D13" s="471"/>
      <c r="E13" s="471"/>
      <c r="F13" s="471"/>
      <c r="G13" s="471"/>
      <c r="H13" s="471"/>
      <c r="I13" s="17"/>
    </row>
    <row r="15" spans="1:9" ht="70.5" customHeight="1">
      <c r="B15" s="463" t="s">
        <v>38</v>
      </c>
      <c r="C15" s="464"/>
      <c r="D15" s="463" t="s">
        <v>39</v>
      </c>
      <c r="E15" s="464"/>
      <c r="F15" s="465" t="s">
        <v>117</v>
      </c>
      <c r="G15" s="466"/>
      <c r="H15" s="33" t="s">
        <v>40</v>
      </c>
    </row>
    <row r="16" spans="1:9" ht="63.65" customHeight="1">
      <c r="B16" s="467" t="s">
        <v>41</v>
      </c>
      <c r="C16" s="468"/>
      <c r="D16" s="169">
        <v>2</v>
      </c>
      <c r="E16" s="44" t="s">
        <v>116</v>
      </c>
      <c r="F16" s="169">
        <v>116</v>
      </c>
      <c r="G16" s="44" t="s">
        <v>114</v>
      </c>
      <c r="H16" s="31"/>
    </row>
    <row r="17" spans="1:9" ht="63.65" customHeight="1">
      <c r="B17" s="467" t="s">
        <v>42</v>
      </c>
      <c r="C17" s="468"/>
      <c r="D17" s="169"/>
      <c r="E17" s="44" t="s">
        <v>116</v>
      </c>
      <c r="F17" s="169"/>
      <c r="G17" s="44" t="s">
        <v>97</v>
      </c>
      <c r="H17" s="31"/>
    </row>
    <row r="18" spans="1:9" ht="63.65" customHeight="1">
      <c r="B18" s="467" t="s">
        <v>43</v>
      </c>
      <c r="C18" s="468"/>
      <c r="D18" s="169"/>
      <c r="E18" s="44" t="s">
        <v>116</v>
      </c>
      <c r="F18" s="169"/>
      <c r="G18" s="44" t="s">
        <v>97</v>
      </c>
      <c r="H18" s="31"/>
    </row>
    <row r="19" spans="1:9" ht="63.65" customHeight="1">
      <c r="B19" s="467" t="s">
        <v>46</v>
      </c>
      <c r="C19" s="468"/>
      <c r="D19" s="169"/>
      <c r="E19" s="44" t="s">
        <v>116</v>
      </c>
      <c r="F19" s="169"/>
      <c r="G19" s="44" t="s">
        <v>97</v>
      </c>
      <c r="H19" s="31"/>
    </row>
    <row r="20" spans="1:9" ht="63.65" customHeight="1">
      <c r="B20" s="467" t="s">
        <v>44</v>
      </c>
      <c r="C20" s="468"/>
      <c r="D20" s="169"/>
      <c r="E20" s="44" t="s">
        <v>116</v>
      </c>
      <c r="F20" s="169"/>
      <c r="G20" s="44" t="s">
        <v>97</v>
      </c>
      <c r="H20" s="31"/>
    </row>
    <row r="21" spans="1:9" ht="63.65" customHeight="1">
      <c r="B21" s="467" t="s">
        <v>45</v>
      </c>
      <c r="C21" s="468"/>
      <c r="D21" s="169"/>
      <c r="E21" s="44" t="s">
        <v>116</v>
      </c>
      <c r="F21" s="169"/>
      <c r="G21" s="44" t="s">
        <v>97</v>
      </c>
      <c r="H21" s="31"/>
    </row>
    <row r="23" spans="1:9" s="32" customFormat="1" ht="28.75">
      <c r="A23" s="32" t="s">
        <v>47</v>
      </c>
    </row>
    <row r="24" spans="1:9" s="32" customFormat="1" ht="28.75">
      <c r="A24" s="472" t="s">
        <v>48</v>
      </c>
      <c r="B24" s="472"/>
      <c r="C24" s="472"/>
      <c r="D24" s="472"/>
      <c r="E24" s="472"/>
      <c r="F24" s="472"/>
      <c r="G24" s="472"/>
      <c r="H24" s="472"/>
      <c r="I24" s="472"/>
    </row>
    <row r="25" spans="1:9" s="32" customFormat="1" ht="28.75">
      <c r="A25" s="472" t="s">
        <v>49</v>
      </c>
      <c r="B25" s="472"/>
      <c r="C25" s="472"/>
      <c r="D25" s="472"/>
      <c r="E25" s="472"/>
      <c r="F25" s="472"/>
      <c r="G25" s="472"/>
      <c r="H25" s="472"/>
      <c r="I25" s="472"/>
    </row>
    <row r="26" spans="1:9" s="32" customFormat="1" ht="60" customHeight="1">
      <c r="A26" s="234"/>
      <c r="B26" s="462" t="s">
        <v>560</v>
      </c>
      <c r="C26" s="462"/>
      <c r="D26" s="462"/>
      <c r="E26" s="462"/>
      <c r="F26" s="462"/>
      <c r="G26" s="462"/>
      <c r="H26" s="462"/>
      <c r="I26" s="234"/>
    </row>
    <row r="27" spans="1:9" s="32" customFormat="1" ht="28.75">
      <c r="A27" s="234"/>
      <c r="B27" s="462" t="s">
        <v>54</v>
      </c>
      <c r="C27" s="462"/>
      <c r="D27" s="462"/>
      <c r="E27" s="462"/>
      <c r="F27" s="462"/>
      <c r="G27" s="462"/>
      <c r="H27" s="462"/>
      <c r="I27" s="234"/>
    </row>
    <row r="28" spans="1:9" s="32" customFormat="1" ht="28.75">
      <c r="A28" s="234"/>
      <c r="B28" s="462" t="s">
        <v>53</v>
      </c>
      <c r="C28" s="462"/>
      <c r="D28" s="462"/>
      <c r="E28" s="462"/>
      <c r="F28" s="462"/>
      <c r="G28" s="462"/>
      <c r="H28" s="462"/>
      <c r="I28" s="234"/>
    </row>
    <row r="29" spans="1:9" s="32" customFormat="1" ht="28.75"/>
    <row r="30" spans="1:9" s="32" customFormat="1" ht="28.75">
      <c r="A30" s="32" t="s">
        <v>109</v>
      </c>
    </row>
    <row r="31" spans="1:9" s="32" customFormat="1" ht="89.15" customHeight="1">
      <c r="A31" s="234"/>
      <c r="B31" s="462" t="s">
        <v>450</v>
      </c>
      <c r="C31" s="462"/>
      <c r="D31" s="462"/>
      <c r="E31" s="462"/>
      <c r="F31" s="462"/>
      <c r="G31" s="462"/>
      <c r="H31" s="462"/>
      <c r="I31" s="234"/>
    </row>
  </sheetData>
  <mergeCells count="23">
    <mergeCell ref="E10:H10"/>
    <mergeCell ref="B31:H31"/>
    <mergeCell ref="B28:H28"/>
    <mergeCell ref="B13:H13"/>
    <mergeCell ref="A25:I25"/>
    <mergeCell ref="A24:I24"/>
    <mergeCell ref="B15:C15"/>
    <mergeCell ref="A2:I2"/>
    <mergeCell ref="B26:H26"/>
    <mergeCell ref="B27:H27"/>
    <mergeCell ref="D15:E15"/>
    <mergeCell ref="F15:G15"/>
    <mergeCell ref="B16:C16"/>
    <mergeCell ref="B17:C17"/>
    <mergeCell ref="B18:C18"/>
    <mergeCell ref="B19:C19"/>
    <mergeCell ref="B20:C20"/>
    <mergeCell ref="B21:C21"/>
    <mergeCell ref="C8:D8"/>
    <mergeCell ref="C9:D9"/>
    <mergeCell ref="C10:D10"/>
    <mergeCell ref="E8:H8"/>
    <mergeCell ref="E9:H9"/>
  </mergeCells>
  <phoneticPr fontId="1"/>
  <printOptions horizontalCentered="1"/>
  <pageMargins left="0.39370078740157483" right="0.19685039370078741" top="0.59055118110236227" bottom="0.39370078740157483" header="0.31496062992125984" footer="0.31496062992125984"/>
  <pageSetup paperSize="9" scale="54"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K110"/>
  <sheetViews>
    <sheetView showGridLines="0" view="pageBreakPreview" zoomScale="50" zoomScaleNormal="50" zoomScaleSheetLayoutView="50" workbookViewId="0">
      <selection activeCell="P6" sqref="P6"/>
    </sheetView>
  </sheetViews>
  <sheetFormatPr defaultColWidth="9" defaultRowHeight="35.6"/>
  <cols>
    <col min="1" max="1" width="4.78515625" style="29" customWidth="1"/>
    <col min="2" max="2" width="18.2109375" style="1" customWidth="1"/>
    <col min="3" max="3" width="8" style="1" customWidth="1"/>
    <col min="4" max="4" width="62" style="1" customWidth="1"/>
    <col min="5" max="5" width="19.78515625" style="1" customWidth="1"/>
    <col min="6" max="8" width="11.78515625" style="1" customWidth="1"/>
    <col min="9" max="9" width="14.5703125" style="1" customWidth="1"/>
    <col min="10" max="10" width="18.28515625" style="1" customWidth="1"/>
    <col min="11" max="11" width="3.7109375" style="42" bestFit="1" customWidth="1"/>
    <col min="12" max="16384" width="9" style="1"/>
  </cols>
  <sheetData>
    <row r="1" spans="1:11" s="29" customFormat="1" ht="26.15">
      <c r="A1" s="29" t="s">
        <v>56</v>
      </c>
      <c r="J1" s="252" t="str">
        <f>入力シート!Y2</f>
        <v>ver11.27</v>
      </c>
      <c r="K1" s="42"/>
    </row>
    <row r="2" spans="1:11" ht="38.6">
      <c r="A2" s="479" t="s">
        <v>57</v>
      </c>
      <c r="B2" s="479"/>
      <c r="C2" s="479"/>
      <c r="D2" s="479"/>
      <c r="E2" s="479"/>
      <c r="F2" s="479"/>
      <c r="G2" s="479"/>
      <c r="H2" s="479"/>
      <c r="I2" s="479"/>
      <c r="J2" s="479"/>
    </row>
    <row r="3" spans="1:11" s="13" customFormat="1" ht="35.25" customHeight="1" thickBot="1">
      <c r="A3" s="29"/>
      <c r="K3" s="42"/>
    </row>
    <row r="4" spans="1:11" s="13" customFormat="1" ht="39" customHeight="1" thickTop="1">
      <c r="A4" s="29"/>
      <c r="B4" s="473" t="s">
        <v>71</v>
      </c>
      <c r="C4" s="474"/>
      <c r="D4" s="238" t="s">
        <v>27</v>
      </c>
      <c r="E4" s="237" t="s">
        <v>478</v>
      </c>
      <c r="F4" s="486" t="s">
        <v>67</v>
      </c>
      <c r="G4" s="487"/>
      <c r="H4" s="239" t="s">
        <v>68</v>
      </c>
      <c r="I4" s="480" t="s">
        <v>69</v>
      </c>
      <c r="J4" s="481"/>
      <c r="K4" s="42"/>
    </row>
    <row r="5" spans="1:11" s="13" customFormat="1" ht="63" customHeight="1" thickBot="1">
      <c r="A5" s="29"/>
      <c r="B5" s="477" t="str">
        <f>DATA!$E$4</f>
        <v>00-123456</v>
      </c>
      <c r="C5" s="478"/>
      <c r="D5" s="166" t="str">
        <f>DATA!$E$6</f>
        <v>佐賀県建設技術株式会社</v>
      </c>
      <c r="E5" s="231" t="s">
        <v>406</v>
      </c>
      <c r="F5" s="488">
        <f>SUM(J:J)</f>
        <v>231.4</v>
      </c>
      <c r="G5" s="489"/>
      <c r="H5" s="167">
        <f>SUM(K:K)</f>
        <v>2</v>
      </c>
      <c r="I5" s="482">
        <f>ROUND(F5/H5,0)</f>
        <v>116</v>
      </c>
      <c r="J5" s="483"/>
      <c r="K5" s="42"/>
    </row>
    <row r="6" spans="1:11" s="13" customFormat="1" ht="45" customHeight="1" thickTop="1">
      <c r="A6" s="29"/>
      <c r="K6" s="42"/>
    </row>
    <row r="7" spans="1:11" s="32" customFormat="1" ht="28.75">
      <c r="A7" s="29"/>
      <c r="B7" s="37" t="s">
        <v>65</v>
      </c>
      <c r="C7" s="484" t="s">
        <v>562</v>
      </c>
      <c r="D7" s="484"/>
      <c r="K7" s="42"/>
    </row>
    <row r="8" spans="1:11" s="32" customFormat="1" ht="90" customHeight="1">
      <c r="A8" s="29"/>
      <c r="B8" s="37" t="s">
        <v>66</v>
      </c>
      <c r="C8" s="485" t="s">
        <v>544</v>
      </c>
      <c r="D8" s="485"/>
      <c r="E8" s="485"/>
      <c r="F8" s="485"/>
      <c r="G8" s="485"/>
      <c r="H8" s="485"/>
      <c r="I8" s="485"/>
      <c r="J8" s="485"/>
      <c r="K8" s="42"/>
    </row>
    <row r="9" spans="1:11" s="13" customFormat="1" ht="23.25" customHeight="1">
      <c r="A9" s="29"/>
      <c r="K9" s="42"/>
    </row>
    <row r="10" spans="1:11" s="29" customFormat="1" ht="54.65" customHeight="1">
      <c r="B10" s="473" t="s">
        <v>58</v>
      </c>
      <c r="C10" s="474"/>
      <c r="D10" s="238" t="s">
        <v>62</v>
      </c>
      <c r="E10" s="238" t="s">
        <v>59</v>
      </c>
      <c r="F10" s="240" t="s">
        <v>64</v>
      </c>
      <c r="G10" s="240" t="s">
        <v>70</v>
      </c>
      <c r="H10" s="241" t="s">
        <v>60</v>
      </c>
      <c r="I10" s="240" t="s">
        <v>63</v>
      </c>
      <c r="J10" s="238" t="s">
        <v>61</v>
      </c>
      <c r="K10" s="42"/>
    </row>
    <row r="11" spans="1:11" s="29" customFormat="1" ht="52.3">
      <c r="A11" s="42">
        <v>1</v>
      </c>
      <c r="B11" s="475" t="s">
        <v>481</v>
      </c>
      <c r="C11" s="476"/>
      <c r="D11" s="38" t="s">
        <v>479</v>
      </c>
      <c r="E11" s="39">
        <v>123456789</v>
      </c>
      <c r="F11" s="40">
        <v>45053</v>
      </c>
      <c r="G11" s="38">
        <v>79</v>
      </c>
      <c r="H11" s="41">
        <v>4</v>
      </c>
      <c r="I11" s="170">
        <f>IF(G11="","",1+(H11-1)*0.2)</f>
        <v>1.6</v>
      </c>
      <c r="J11" s="171">
        <f>IF(G11="","",ROUNDDOWN(G11*I11,2))</f>
        <v>126.4</v>
      </c>
      <c r="K11" s="42">
        <f>IF(J11="",0,1)</f>
        <v>1</v>
      </c>
    </row>
    <row r="12" spans="1:11" s="29" customFormat="1" ht="52.5" customHeight="1">
      <c r="A12" s="42">
        <v>2</v>
      </c>
      <c r="B12" s="475" t="s">
        <v>482</v>
      </c>
      <c r="C12" s="476"/>
      <c r="D12" s="38" t="s">
        <v>480</v>
      </c>
      <c r="E12" s="39">
        <v>21120903</v>
      </c>
      <c r="F12" s="40">
        <v>44721</v>
      </c>
      <c r="G12" s="38">
        <v>75</v>
      </c>
      <c r="H12" s="41">
        <v>3</v>
      </c>
      <c r="I12" s="170">
        <f t="shared" ref="I12:I35" si="0">IF(G12="","",1+(H12-1)*0.2)</f>
        <v>1.4</v>
      </c>
      <c r="J12" s="171">
        <f t="shared" ref="J12:J35" si="1">IF(G12="","",ROUNDDOWN(G12*I12,2))</f>
        <v>105</v>
      </c>
      <c r="K12" s="42">
        <f t="shared" ref="K12:K75" si="2">IF(J12="",0,1)</f>
        <v>1</v>
      </c>
    </row>
    <row r="13" spans="1:11" s="29" customFormat="1" ht="52.5" customHeight="1">
      <c r="A13" s="42">
        <v>3</v>
      </c>
      <c r="B13" s="475"/>
      <c r="C13" s="476"/>
      <c r="D13" s="38"/>
      <c r="E13" s="38"/>
      <c r="F13" s="40"/>
      <c r="G13" s="38"/>
      <c r="H13" s="41"/>
      <c r="I13" s="170" t="str">
        <f t="shared" si="0"/>
        <v/>
      </c>
      <c r="J13" s="171" t="str">
        <f t="shared" si="1"/>
        <v/>
      </c>
      <c r="K13" s="42">
        <f t="shared" si="2"/>
        <v>0</v>
      </c>
    </row>
    <row r="14" spans="1:11" s="29" customFormat="1" ht="52.5" customHeight="1">
      <c r="A14" s="42">
        <v>4</v>
      </c>
      <c r="B14" s="475"/>
      <c r="C14" s="476"/>
      <c r="D14" s="38"/>
      <c r="E14" s="38"/>
      <c r="F14" s="40"/>
      <c r="G14" s="38"/>
      <c r="H14" s="41"/>
      <c r="I14" s="170" t="str">
        <f t="shared" si="0"/>
        <v/>
      </c>
      <c r="J14" s="171" t="str">
        <f t="shared" si="1"/>
        <v/>
      </c>
      <c r="K14" s="42">
        <f t="shared" si="2"/>
        <v>0</v>
      </c>
    </row>
    <row r="15" spans="1:11" s="29" customFormat="1" ht="52.5" customHeight="1">
      <c r="A15" s="42">
        <v>5</v>
      </c>
      <c r="B15" s="475"/>
      <c r="C15" s="476"/>
      <c r="D15" s="38"/>
      <c r="E15" s="38"/>
      <c r="F15" s="40"/>
      <c r="G15" s="38"/>
      <c r="H15" s="41"/>
      <c r="I15" s="170" t="str">
        <f t="shared" si="0"/>
        <v/>
      </c>
      <c r="J15" s="171" t="str">
        <f t="shared" si="1"/>
        <v/>
      </c>
      <c r="K15" s="42">
        <f t="shared" si="2"/>
        <v>0</v>
      </c>
    </row>
    <row r="16" spans="1:11" s="29" customFormat="1" ht="52.5" customHeight="1">
      <c r="A16" s="42">
        <v>6</v>
      </c>
      <c r="B16" s="475"/>
      <c r="C16" s="476"/>
      <c r="D16" s="38"/>
      <c r="E16" s="38"/>
      <c r="F16" s="40"/>
      <c r="G16" s="38"/>
      <c r="H16" s="41"/>
      <c r="I16" s="170" t="str">
        <f t="shared" si="0"/>
        <v/>
      </c>
      <c r="J16" s="171" t="str">
        <f t="shared" si="1"/>
        <v/>
      </c>
      <c r="K16" s="42">
        <f t="shared" si="2"/>
        <v>0</v>
      </c>
    </row>
    <row r="17" spans="1:11" s="29" customFormat="1" ht="52.5" customHeight="1">
      <c r="A17" s="42">
        <v>7</v>
      </c>
      <c r="B17" s="475"/>
      <c r="C17" s="476"/>
      <c r="D17" s="38"/>
      <c r="E17" s="38"/>
      <c r="F17" s="40"/>
      <c r="G17" s="38"/>
      <c r="H17" s="41"/>
      <c r="I17" s="170" t="str">
        <f t="shared" si="0"/>
        <v/>
      </c>
      <c r="J17" s="171" t="str">
        <f t="shared" si="1"/>
        <v/>
      </c>
      <c r="K17" s="42">
        <f t="shared" si="2"/>
        <v>0</v>
      </c>
    </row>
    <row r="18" spans="1:11" s="29" customFormat="1" ht="52.5" customHeight="1">
      <c r="A18" s="42">
        <v>8</v>
      </c>
      <c r="B18" s="475"/>
      <c r="C18" s="476"/>
      <c r="D18" s="38"/>
      <c r="E18" s="38"/>
      <c r="F18" s="40"/>
      <c r="G18" s="38"/>
      <c r="H18" s="41"/>
      <c r="I18" s="170" t="str">
        <f t="shared" si="0"/>
        <v/>
      </c>
      <c r="J18" s="171" t="str">
        <f t="shared" si="1"/>
        <v/>
      </c>
      <c r="K18" s="42">
        <f t="shared" si="2"/>
        <v>0</v>
      </c>
    </row>
    <row r="19" spans="1:11" s="29" customFormat="1" ht="52.5" customHeight="1">
      <c r="A19" s="42">
        <v>9</v>
      </c>
      <c r="B19" s="475"/>
      <c r="C19" s="476"/>
      <c r="D19" s="38"/>
      <c r="E19" s="38"/>
      <c r="F19" s="40"/>
      <c r="G19" s="38"/>
      <c r="H19" s="41"/>
      <c r="I19" s="170" t="str">
        <f t="shared" si="0"/>
        <v/>
      </c>
      <c r="J19" s="171" t="str">
        <f t="shared" si="1"/>
        <v/>
      </c>
      <c r="K19" s="42">
        <f t="shared" si="2"/>
        <v>0</v>
      </c>
    </row>
    <row r="20" spans="1:11" s="29" customFormat="1" ht="52.5" customHeight="1">
      <c r="A20" s="42">
        <v>10</v>
      </c>
      <c r="B20" s="475"/>
      <c r="C20" s="476"/>
      <c r="D20" s="38"/>
      <c r="E20" s="38"/>
      <c r="F20" s="40"/>
      <c r="G20" s="38"/>
      <c r="H20" s="41"/>
      <c r="I20" s="170" t="str">
        <f t="shared" si="0"/>
        <v/>
      </c>
      <c r="J20" s="171" t="str">
        <f t="shared" si="1"/>
        <v/>
      </c>
      <c r="K20" s="42">
        <f t="shared" si="2"/>
        <v>0</v>
      </c>
    </row>
    <row r="21" spans="1:11" s="29" customFormat="1" ht="52.5" customHeight="1">
      <c r="A21" s="42">
        <v>11</v>
      </c>
      <c r="B21" s="475"/>
      <c r="C21" s="476"/>
      <c r="D21" s="38"/>
      <c r="E21" s="38"/>
      <c r="F21" s="40"/>
      <c r="G21" s="38"/>
      <c r="H21" s="41"/>
      <c r="I21" s="170" t="str">
        <f t="shared" si="0"/>
        <v/>
      </c>
      <c r="J21" s="171" t="str">
        <f t="shared" si="1"/>
        <v/>
      </c>
      <c r="K21" s="42">
        <f t="shared" si="2"/>
        <v>0</v>
      </c>
    </row>
    <row r="22" spans="1:11" s="29" customFormat="1" ht="52.5" customHeight="1">
      <c r="A22" s="42">
        <v>12</v>
      </c>
      <c r="B22" s="475"/>
      <c r="C22" s="476"/>
      <c r="D22" s="38"/>
      <c r="E22" s="38"/>
      <c r="F22" s="40"/>
      <c r="G22" s="38"/>
      <c r="H22" s="41"/>
      <c r="I22" s="170" t="str">
        <f t="shared" si="0"/>
        <v/>
      </c>
      <c r="J22" s="171" t="str">
        <f t="shared" si="1"/>
        <v/>
      </c>
      <c r="K22" s="42">
        <f t="shared" si="2"/>
        <v>0</v>
      </c>
    </row>
    <row r="23" spans="1:11" s="29" customFormat="1" ht="52.5" customHeight="1">
      <c r="A23" s="42">
        <v>13</v>
      </c>
      <c r="B23" s="475"/>
      <c r="C23" s="476"/>
      <c r="D23" s="38"/>
      <c r="E23" s="38"/>
      <c r="F23" s="40"/>
      <c r="G23" s="38"/>
      <c r="H23" s="41"/>
      <c r="I23" s="170" t="str">
        <f t="shared" si="0"/>
        <v/>
      </c>
      <c r="J23" s="171" t="str">
        <f t="shared" si="1"/>
        <v/>
      </c>
      <c r="K23" s="42">
        <f t="shared" si="2"/>
        <v>0</v>
      </c>
    </row>
    <row r="24" spans="1:11" s="29" customFormat="1" ht="52.5" customHeight="1">
      <c r="A24" s="42">
        <v>14</v>
      </c>
      <c r="B24" s="475"/>
      <c r="C24" s="476"/>
      <c r="D24" s="38"/>
      <c r="E24" s="38"/>
      <c r="F24" s="40"/>
      <c r="G24" s="38"/>
      <c r="H24" s="41"/>
      <c r="I24" s="170" t="str">
        <f t="shared" si="0"/>
        <v/>
      </c>
      <c r="J24" s="171" t="str">
        <f t="shared" si="1"/>
        <v/>
      </c>
      <c r="K24" s="42">
        <f t="shared" si="2"/>
        <v>0</v>
      </c>
    </row>
    <row r="25" spans="1:11" s="29" customFormat="1" ht="52.5" customHeight="1">
      <c r="A25" s="42">
        <v>15</v>
      </c>
      <c r="B25" s="475"/>
      <c r="C25" s="476"/>
      <c r="D25" s="38"/>
      <c r="E25" s="38"/>
      <c r="F25" s="40"/>
      <c r="G25" s="38"/>
      <c r="H25" s="41"/>
      <c r="I25" s="170" t="str">
        <f t="shared" si="0"/>
        <v/>
      </c>
      <c r="J25" s="171" t="str">
        <f t="shared" si="1"/>
        <v/>
      </c>
      <c r="K25" s="42">
        <f t="shared" si="2"/>
        <v>0</v>
      </c>
    </row>
    <row r="26" spans="1:11" s="29" customFormat="1" ht="52.5" customHeight="1">
      <c r="A26" s="42">
        <v>16</v>
      </c>
      <c r="B26" s="475"/>
      <c r="C26" s="476"/>
      <c r="D26" s="38"/>
      <c r="E26" s="38"/>
      <c r="F26" s="40"/>
      <c r="G26" s="38"/>
      <c r="H26" s="41"/>
      <c r="I26" s="170" t="str">
        <f t="shared" si="0"/>
        <v/>
      </c>
      <c r="J26" s="171" t="str">
        <f t="shared" si="1"/>
        <v/>
      </c>
      <c r="K26" s="42">
        <f t="shared" si="2"/>
        <v>0</v>
      </c>
    </row>
    <row r="27" spans="1:11" s="29" customFormat="1" ht="52.5" customHeight="1">
      <c r="A27" s="42">
        <v>17</v>
      </c>
      <c r="B27" s="475"/>
      <c r="C27" s="476"/>
      <c r="D27" s="38"/>
      <c r="E27" s="38"/>
      <c r="F27" s="40"/>
      <c r="G27" s="38"/>
      <c r="H27" s="41"/>
      <c r="I27" s="170" t="str">
        <f t="shared" si="0"/>
        <v/>
      </c>
      <c r="J27" s="171" t="str">
        <f t="shared" si="1"/>
        <v/>
      </c>
      <c r="K27" s="42">
        <f t="shared" si="2"/>
        <v>0</v>
      </c>
    </row>
    <row r="28" spans="1:11" s="29" customFormat="1" ht="52.5" customHeight="1">
      <c r="A28" s="42">
        <v>18</v>
      </c>
      <c r="B28" s="475"/>
      <c r="C28" s="476"/>
      <c r="D28" s="38"/>
      <c r="E28" s="38"/>
      <c r="F28" s="40"/>
      <c r="G28" s="38"/>
      <c r="H28" s="41"/>
      <c r="I28" s="170" t="str">
        <f t="shared" si="0"/>
        <v/>
      </c>
      <c r="J28" s="171" t="str">
        <f t="shared" si="1"/>
        <v/>
      </c>
      <c r="K28" s="42">
        <f t="shared" si="2"/>
        <v>0</v>
      </c>
    </row>
    <row r="29" spans="1:11" s="29" customFormat="1" ht="52.5" customHeight="1">
      <c r="A29" s="42">
        <v>19</v>
      </c>
      <c r="B29" s="475"/>
      <c r="C29" s="476"/>
      <c r="D29" s="38"/>
      <c r="E29" s="38"/>
      <c r="F29" s="40"/>
      <c r="G29" s="38"/>
      <c r="H29" s="41"/>
      <c r="I29" s="170" t="str">
        <f t="shared" si="0"/>
        <v/>
      </c>
      <c r="J29" s="171" t="str">
        <f t="shared" si="1"/>
        <v/>
      </c>
      <c r="K29" s="42">
        <f t="shared" si="2"/>
        <v>0</v>
      </c>
    </row>
    <row r="30" spans="1:11" s="29" customFormat="1" ht="52.5" customHeight="1">
      <c r="A30" s="42">
        <v>20</v>
      </c>
      <c r="B30" s="475"/>
      <c r="C30" s="476"/>
      <c r="D30" s="38"/>
      <c r="E30" s="38"/>
      <c r="F30" s="40"/>
      <c r="G30" s="38"/>
      <c r="H30" s="41"/>
      <c r="I30" s="170" t="str">
        <f t="shared" si="0"/>
        <v/>
      </c>
      <c r="J30" s="171" t="str">
        <f t="shared" si="1"/>
        <v/>
      </c>
      <c r="K30" s="42">
        <f t="shared" si="2"/>
        <v>0</v>
      </c>
    </row>
    <row r="31" spans="1:11" s="29" customFormat="1" ht="52.5" customHeight="1">
      <c r="A31" s="42">
        <v>21</v>
      </c>
      <c r="B31" s="475"/>
      <c r="C31" s="476"/>
      <c r="D31" s="38"/>
      <c r="E31" s="38"/>
      <c r="F31" s="40"/>
      <c r="G31" s="38"/>
      <c r="H31" s="41"/>
      <c r="I31" s="170" t="str">
        <f t="shared" si="0"/>
        <v/>
      </c>
      <c r="J31" s="171" t="str">
        <f t="shared" si="1"/>
        <v/>
      </c>
      <c r="K31" s="42">
        <f t="shared" si="2"/>
        <v>0</v>
      </c>
    </row>
    <row r="32" spans="1:11" s="29" customFormat="1" ht="52.5" customHeight="1">
      <c r="A32" s="42">
        <v>22</v>
      </c>
      <c r="B32" s="475"/>
      <c r="C32" s="476"/>
      <c r="D32" s="38"/>
      <c r="E32" s="38"/>
      <c r="F32" s="40"/>
      <c r="G32" s="38"/>
      <c r="H32" s="41"/>
      <c r="I32" s="170" t="str">
        <f t="shared" si="0"/>
        <v/>
      </c>
      <c r="J32" s="171" t="str">
        <f t="shared" si="1"/>
        <v/>
      </c>
      <c r="K32" s="42">
        <f t="shared" si="2"/>
        <v>0</v>
      </c>
    </row>
    <row r="33" spans="1:11" s="29" customFormat="1" ht="52.5" customHeight="1">
      <c r="A33" s="42">
        <v>23</v>
      </c>
      <c r="B33" s="475"/>
      <c r="C33" s="476"/>
      <c r="D33" s="38"/>
      <c r="E33" s="38"/>
      <c r="F33" s="40"/>
      <c r="G33" s="38"/>
      <c r="H33" s="41"/>
      <c r="I33" s="170" t="str">
        <f t="shared" si="0"/>
        <v/>
      </c>
      <c r="J33" s="171" t="str">
        <f t="shared" si="1"/>
        <v/>
      </c>
      <c r="K33" s="42">
        <f t="shared" si="2"/>
        <v>0</v>
      </c>
    </row>
    <row r="34" spans="1:11" s="29" customFormat="1" ht="52.5" customHeight="1">
      <c r="A34" s="42">
        <v>24</v>
      </c>
      <c r="B34" s="475"/>
      <c r="C34" s="476"/>
      <c r="D34" s="38"/>
      <c r="E34" s="38"/>
      <c r="F34" s="40"/>
      <c r="G34" s="38"/>
      <c r="H34" s="41"/>
      <c r="I34" s="170" t="str">
        <f t="shared" si="0"/>
        <v/>
      </c>
      <c r="J34" s="171" t="str">
        <f t="shared" si="1"/>
        <v/>
      </c>
      <c r="K34" s="42">
        <f t="shared" si="2"/>
        <v>0</v>
      </c>
    </row>
    <row r="35" spans="1:11" s="29" customFormat="1" ht="52.5" customHeight="1">
      <c r="A35" s="42">
        <v>25</v>
      </c>
      <c r="B35" s="475"/>
      <c r="C35" s="476"/>
      <c r="D35" s="38"/>
      <c r="E35" s="38"/>
      <c r="F35" s="40"/>
      <c r="G35" s="38"/>
      <c r="H35" s="41"/>
      <c r="I35" s="170" t="str">
        <f t="shared" si="0"/>
        <v/>
      </c>
      <c r="J35" s="171" t="str">
        <f t="shared" si="1"/>
        <v/>
      </c>
      <c r="K35" s="42">
        <f t="shared" si="2"/>
        <v>0</v>
      </c>
    </row>
    <row r="36" spans="1:11" s="29" customFormat="1" ht="52.5" customHeight="1">
      <c r="A36" s="42">
        <v>26</v>
      </c>
      <c r="B36" s="475"/>
      <c r="C36" s="476"/>
      <c r="D36" s="38"/>
      <c r="E36" s="38"/>
      <c r="F36" s="40"/>
      <c r="G36" s="38"/>
      <c r="H36" s="41"/>
      <c r="I36" s="170" t="str">
        <f t="shared" ref="I36:I81" si="3">IF(G36="","",1+(H36-1)*0.2)</f>
        <v/>
      </c>
      <c r="J36" s="171" t="str">
        <f t="shared" ref="J36:J81" si="4">IF(G36="","",ROUNDDOWN(G36*I36,2))</f>
        <v/>
      </c>
      <c r="K36" s="42">
        <f t="shared" si="2"/>
        <v>0</v>
      </c>
    </row>
    <row r="37" spans="1:11" s="29" customFormat="1" ht="52.5" customHeight="1">
      <c r="A37" s="42">
        <v>27</v>
      </c>
      <c r="B37" s="475"/>
      <c r="C37" s="476"/>
      <c r="D37" s="38"/>
      <c r="E37" s="38"/>
      <c r="F37" s="40"/>
      <c r="G37" s="38"/>
      <c r="H37" s="41"/>
      <c r="I37" s="170" t="str">
        <f t="shared" si="3"/>
        <v/>
      </c>
      <c r="J37" s="171" t="str">
        <f t="shared" si="4"/>
        <v/>
      </c>
      <c r="K37" s="42">
        <f t="shared" si="2"/>
        <v>0</v>
      </c>
    </row>
    <row r="38" spans="1:11" s="29" customFormat="1" ht="52.5" customHeight="1">
      <c r="A38" s="42">
        <v>28</v>
      </c>
      <c r="B38" s="475"/>
      <c r="C38" s="476"/>
      <c r="D38" s="38"/>
      <c r="E38" s="38"/>
      <c r="F38" s="40"/>
      <c r="G38" s="38"/>
      <c r="H38" s="41"/>
      <c r="I38" s="170" t="str">
        <f t="shared" si="3"/>
        <v/>
      </c>
      <c r="J38" s="171" t="str">
        <f t="shared" si="4"/>
        <v/>
      </c>
      <c r="K38" s="42">
        <f t="shared" si="2"/>
        <v>0</v>
      </c>
    </row>
    <row r="39" spans="1:11" s="29" customFormat="1" ht="52.5" customHeight="1">
      <c r="A39" s="42">
        <v>29</v>
      </c>
      <c r="B39" s="475"/>
      <c r="C39" s="476"/>
      <c r="D39" s="38"/>
      <c r="E39" s="38"/>
      <c r="F39" s="40"/>
      <c r="G39" s="38"/>
      <c r="H39" s="41"/>
      <c r="I39" s="170" t="str">
        <f t="shared" si="3"/>
        <v/>
      </c>
      <c r="J39" s="171" t="str">
        <f t="shared" si="4"/>
        <v/>
      </c>
      <c r="K39" s="42">
        <f t="shared" si="2"/>
        <v>0</v>
      </c>
    </row>
    <row r="40" spans="1:11" s="29" customFormat="1" ht="52.5" customHeight="1">
      <c r="A40" s="42">
        <v>30</v>
      </c>
      <c r="B40" s="475"/>
      <c r="C40" s="476"/>
      <c r="D40" s="38"/>
      <c r="E40" s="38"/>
      <c r="F40" s="40"/>
      <c r="G40" s="38"/>
      <c r="H40" s="41"/>
      <c r="I40" s="170" t="str">
        <f t="shared" si="3"/>
        <v/>
      </c>
      <c r="J40" s="171" t="str">
        <f t="shared" si="4"/>
        <v/>
      </c>
      <c r="K40" s="42">
        <f t="shared" si="2"/>
        <v>0</v>
      </c>
    </row>
    <row r="41" spans="1:11" s="29" customFormat="1" ht="52.5" customHeight="1">
      <c r="A41" s="42">
        <v>31</v>
      </c>
      <c r="B41" s="475"/>
      <c r="C41" s="476"/>
      <c r="D41" s="38"/>
      <c r="E41" s="38"/>
      <c r="F41" s="40"/>
      <c r="G41" s="38"/>
      <c r="H41" s="41"/>
      <c r="I41" s="170" t="str">
        <f t="shared" si="3"/>
        <v/>
      </c>
      <c r="J41" s="171" t="str">
        <f t="shared" si="4"/>
        <v/>
      </c>
      <c r="K41" s="42">
        <f t="shared" si="2"/>
        <v>0</v>
      </c>
    </row>
    <row r="42" spans="1:11" s="29" customFormat="1" ht="52.5" customHeight="1">
      <c r="A42" s="42">
        <v>32</v>
      </c>
      <c r="B42" s="475"/>
      <c r="C42" s="476"/>
      <c r="D42" s="38"/>
      <c r="E42" s="38"/>
      <c r="F42" s="40"/>
      <c r="G42" s="38"/>
      <c r="H42" s="41"/>
      <c r="I42" s="170" t="str">
        <f t="shared" si="3"/>
        <v/>
      </c>
      <c r="J42" s="171" t="str">
        <f t="shared" si="4"/>
        <v/>
      </c>
      <c r="K42" s="42">
        <f t="shared" si="2"/>
        <v>0</v>
      </c>
    </row>
    <row r="43" spans="1:11" s="29" customFormat="1" ht="52.5" customHeight="1">
      <c r="A43" s="42">
        <v>33</v>
      </c>
      <c r="B43" s="475"/>
      <c r="C43" s="476"/>
      <c r="D43" s="38"/>
      <c r="E43" s="38"/>
      <c r="F43" s="40"/>
      <c r="G43" s="38"/>
      <c r="H43" s="41"/>
      <c r="I43" s="170" t="str">
        <f t="shared" si="3"/>
        <v/>
      </c>
      <c r="J43" s="171" t="str">
        <f t="shared" si="4"/>
        <v/>
      </c>
      <c r="K43" s="42">
        <f t="shared" si="2"/>
        <v>0</v>
      </c>
    </row>
    <row r="44" spans="1:11" s="29" customFormat="1" ht="52.5" customHeight="1">
      <c r="A44" s="42">
        <v>34</v>
      </c>
      <c r="B44" s="475"/>
      <c r="C44" s="476"/>
      <c r="D44" s="38"/>
      <c r="E44" s="38"/>
      <c r="F44" s="40"/>
      <c r="G44" s="38"/>
      <c r="H44" s="41"/>
      <c r="I44" s="170" t="str">
        <f t="shared" si="3"/>
        <v/>
      </c>
      <c r="J44" s="171" t="str">
        <f t="shared" si="4"/>
        <v/>
      </c>
      <c r="K44" s="42">
        <f t="shared" si="2"/>
        <v>0</v>
      </c>
    </row>
    <row r="45" spans="1:11" s="29" customFormat="1" ht="52.5" customHeight="1">
      <c r="A45" s="42">
        <v>35</v>
      </c>
      <c r="B45" s="475"/>
      <c r="C45" s="476"/>
      <c r="D45" s="38"/>
      <c r="E45" s="38"/>
      <c r="F45" s="40"/>
      <c r="G45" s="38"/>
      <c r="H45" s="41"/>
      <c r="I45" s="170" t="str">
        <f t="shared" si="3"/>
        <v/>
      </c>
      <c r="J45" s="171" t="str">
        <f t="shared" si="4"/>
        <v/>
      </c>
      <c r="K45" s="42">
        <f t="shared" si="2"/>
        <v>0</v>
      </c>
    </row>
    <row r="46" spans="1:11" s="29" customFormat="1" ht="52.5" customHeight="1">
      <c r="A46" s="42">
        <v>36</v>
      </c>
      <c r="B46" s="475"/>
      <c r="C46" s="476"/>
      <c r="D46" s="38"/>
      <c r="E46" s="38"/>
      <c r="F46" s="40"/>
      <c r="G46" s="38"/>
      <c r="H46" s="41"/>
      <c r="I46" s="170" t="str">
        <f t="shared" si="3"/>
        <v/>
      </c>
      <c r="J46" s="171" t="str">
        <f t="shared" si="4"/>
        <v/>
      </c>
      <c r="K46" s="42">
        <f t="shared" si="2"/>
        <v>0</v>
      </c>
    </row>
    <row r="47" spans="1:11" s="29" customFormat="1" ht="52.5" customHeight="1">
      <c r="A47" s="42">
        <v>37</v>
      </c>
      <c r="B47" s="475"/>
      <c r="C47" s="476"/>
      <c r="D47" s="38"/>
      <c r="E47" s="38"/>
      <c r="F47" s="40"/>
      <c r="G47" s="38"/>
      <c r="H47" s="41"/>
      <c r="I47" s="170" t="str">
        <f t="shared" si="3"/>
        <v/>
      </c>
      <c r="J47" s="171" t="str">
        <f t="shared" si="4"/>
        <v/>
      </c>
      <c r="K47" s="42">
        <f t="shared" si="2"/>
        <v>0</v>
      </c>
    </row>
    <row r="48" spans="1:11" s="29" customFormat="1" ht="52.5" customHeight="1">
      <c r="A48" s="42">
        <v>38</v>
      </c>
      <c r="B48" s="475"/>
      <c r="C48" s="476"/>
      <c r="D48" s="38"/>
      <c r="E48" s="38"/>
      <c r="F48" s="40"/>
      <c r="G48" s="38"/>
      <c r="H48" s="41"/>
      <c r="I48" s="170" t="str">
        <f t="shared" si="3"/>
        <v/>
      </c>
      <c r="J48" s="171" t="str">
        <f t="shared" si="4"/>
        <v/>
      </c>
      <c r="K48" s="42">
        <f t="shared" si="2"/>
        <v>0</v>
      </c>
    </row>
    <row r="49" spans="1:11" s="29" customFormat="1" ht="52.5" customHeight="1">
      <c r="A49" s="42">
        <v>39</v>
      </c>
      <c r="B49" s="475"/>
      <c r="C49" s="476"/>
      <c r="D49" s="38"/>
      <c r="E49" s="38"/>
      <c r="F49" s="40"/>
      <c r="G49" s="38"/>
      <c r="H49" s="41"/>
      <c r="I49" s="170" t="str">
        <f t="shared" si="3"/>
        <v/>
      </c>
      <c r="J49" s="171" t="str">
        <f t="shared" si="4"/>
        <v/>
      </c>
      <c r="K49" s="42">
        <f t="shared" si="2"/>
        <v>0</v>
      </c>
    </row>
    <row r="50" spans="1:11" s="29" customFormat="1" ht="52.5" customHeight="1">
      <c r="A50" s="42">
        <v>40</v>
      </c>
      <c r="B50" s="475"/>
      <c r="C50" s="476"/>
      <c r="D50" s="38"/>
      <c r="E50" s="38"/>
      <c r="F50" s="40"/>
      <c r="G50" s="38"/>
      <c r="H50" s="41"/>
      <c r="I50" s="170" t="str">
        <f t="shared" si="3"/>
        <v/>
      </c>
      <c r="J50" s="171" t="str">
        <f t="shared" si="4"/>
        <v/>
      </c>
      <c r="K50" s="42">
        <f t="shared" si="2"/>
        <v>0</v>
      </c>
    </row>
    <row r="51" spans="1:11" s="29" customFormat="1" ht="52.5" customHeight="1">
      <c r="A51" s="42">
        <v>41</v>
      </c>
      <c r="B51" s="475"/>
      <c r="C51" s="476"/>
      <c r="D51" s="38"/>
      <c r="E51" s="38"/>
      <c r="F51" s="40"/>
      <c r="G51" s="38"/>
      <c r="H51" s="41"/>
      <c r="I51" s="170" t="str">
        <f t="shared" si="3"/>
        <v/>
      </c>
      <c r="J51" s="171" t="str">
        <f t="shared" si="4"/>
        <v/>
      </c>
      <c r="K51" s="42">
        <f t="shared" si="2"/>
        <v>0</v>
      </c>
    </row>
    <row r="52" spans="1:11" s="29" customFormat="1" ht="52.5" customHeight="1">
      <c r="A52" s="42">
        <v>42</v>
      </c>
      <c r="B52" s="475"/>
      <c r="C52" s="476"/>
      <c r="D52" s="38"/>
      <c r="E52" s="38"/>
      <c r="F52" s="40"/>
      <c r="G52" s="38"/>
      <c r="H52" s="41"/>
      <c r="I52" s="170" t="str">
        <f t="shared" si="3"/>
        <v/>
      </c>
      <c r="J52" s="171" t="str">
        <f t="shared" si="4"/>
        <v/>
      </c>
      <c r="K52" s="42">
        <f t="shared" si="2"/>
        <v>0</v>
      </c>
    </row>
    <row r="53" spans="1:11" s="29" customFormat="1" ht="52.5" customHeight="1">
      <c r="A53" s="42">
        <v>43</v>
      </c>
      <c r="B53" s="475"/>
      <c r="C53" s="476"/>
      <c r="D53" s="38"/>
      <c r="E53" s="38"/>
      <c r="F53" s="40"/>
      <c r="G53" s="38"/>
      <c r="H53" s="41"/>
      <c r="I53" s="170" t="str">
        <f t="shared" si="3"/>
        <v/>
      </c>
      <c r="J53" s="171" t="str">
        <f t="shared" si="4"/>
        <v/>
      </c>
      <c r="K53" s="42">
        <f t="shared" si="2"/>
        <v>0</v>
      </c>
    </row>
    <row r="54" spans="1:11" s="29" customFormat="1" ht="52.5" customHeight="1">
      <c r="A54" s="42">
        <v>44</v>
      </c>
      <c r="B54" s="475"/>
      <c r="C54" s="476"/>
      <c r="D54" s="38"/>
      <c r="E54" s="38"/>
      <c r="F54" s="40"/>
      <c r="G54" s="38"/>
      <c r="H54" s="41"/>
      <c r="I54" s="170" t="str">
        <f t="shared" si="3"/>
        <v/>
      </c>
      <c r="J54" s="171" t="str">
        <f t="shared" si="4"/>
        <v/>
      </c>
      <c r="K54" s="42">
        <f t="shared" si="2"/>
        <v>0</v>
      </c>
    </row>
    <row r="55" spans="1:11" s="29" customFormat="1" ht="52.5" customHeight="1">
      <c r="A55" s="42">
        <v>45</v>
      </c>
      <c r="B55" s="475"/>
      <c r="C55" s="476"/>
      <c r="D55" s="38"/>
      <c r="E55" s="38"/>
      <c r="F55" s="40"/>
      <c r="G55" s="38"/>
      <c r="H55" s="41"/>
      <c r="I55" s="170" t="str">
        <f t="shared" si="3"/>
        <v/>
      </c>
      <c r="J55" s="171" t="str">
        <f t="shared" si="4"/>
        <v/>
      </c>
      <c r="K55" s="42">
        <f t="shared" si="2"/>
        <v>0</v>
      </c>
    </row>
    <row r="56" spans="1:11" s="29" customFormat="1" ht="52.5" customHeight="1">
      <c r="A56" s="42">
        <v>46</v>
      </c>
      <c r="B56" s="475"/>
      <c r="C56" s="476"/>
      <c r="D56" s="38"/>
      <c r="E56" s="38"/>
      <c r="F56" s="40"/>
      <c r="G56" s="38"/>
      <c r="H56" s="41"/>
      <c r="I56" s="170" t="str">
        <f t="shared" si="3"/>
        <v/>
      </c>
      <c r="J56" s="171" t="str">
        <f t="shared" si="4"/>
        <v/>
      </c>
      <c r="K56" s="42">
        <f t="shared" si="2"/>
        <v>0</v>
      </c>
    </row>
    <row r="57" spans="1:11" s="29" customFormat="1" ht="52.5" customHeight="1">
      <c r="A57" s="42">
        <v>47</v>
      </c>
      <c r="B57" s="475"/>
      <c r="C57" s="476"/>
      <c r="D57" s="38"/>
      <c r="E57" s="38"/>
      <c r="F57" s="40"/>
      <c r="G57" s="38"/>
      <c r="H57" s="41"/>
      <c r="I57" s="170" t="str">
        <f t="shared" si="3"/>
        <v/>
      </c>
      <c r="J57" s="171" t="str">
        <f t="shared" si="4"/>
        <v/>
      </c>
      <c r="K57" s="42">
        <f t="shared" si="2"/>
        <v>0</v>
      </c>
    </row>
    <row r="58" spans="1:11" s="29" customFormat="1" ht="52.5" customHeight="1">
      <c r="A58" s="42">
        <v>48</v>
      </c>
      <c r="B58" s="475"/>
      <c r="C58" s="476"/>
      <c r="D58" s="38"/>
      <c r="E58" s="38"/>
      <c r="F58" s="40"/>
      <c r="G58" s="38"/>
      <c r="H58" s="41"/>
      <c r="I58" s="170" t="str">
        <f t="shared" si="3"/>
        <v/>
      </c>
      <c r="J58" s="171" t="str">
        <f t="shared" si="4"/>
        <v/>
      </c>
      <c r="K58" s="42">
        <f t="shared" si="2"/>
        <v>0</v>
      </c>
    </row>
    <row r="59" spans="1:11" s="29" customFormat="1" ht="52.5" customHeight="1">
      <c r="A59" s="42">
        <v>49</v>
      </c>
      <c r="B59" s="475"/>
      <c r="C59" s="476"/>
      <c r="D59" s="38"/>
      <c r="E59" s="38"/>
      <c r="F59" s="40"/>
      <c r="G59" s="38"/>
      <c r="H59" s="41"/>
      <c r="I59" s="170" t="str">
        <f t="shared" si="3"/>
        <v/>
      </c>
      <c r="J59" s="171" t="str">
        <f t="shared" si="4"/>
        <v/>
      </c>
      <c r="K59" s="42">
        <f t="shared" si="2"/>
        <v>0</v>
      </c>
    </row>
    <row r="60" spans="1:11" s="29" customFormat="1" ht="52.5" customHeight="1">
      <c r="A60" s="42">
        <v>50</v>
      </c>
      <c r="B60" s="475"/>
      <c r="C60" s="476"/>
      <c r="D60" s="38"/>
      <c r="E60" s="38"/>
      <c r="F60" s="40"/>
      <c r="G60" s="38"/>
      <c r="H60" s="41"/>
      <c r="I60" s="170" t="str">
        <f t="shared" si="3"/>
        <v/>
      </c>
      <c r="J60" s="171" t="str">
        <f t="shared" si="4"/>
        <v/>
      </c>
      <c r="K60" s="42">
        <f t="shared" si="2"/>
        <v>0</v>
      </c>
    </row>
    <row r="61" spans="1:11" s="29" customFormat="1" ht="52.5" customHeight="1">
      <c r="A61" s="42">
        <v>51</v>
      </c>
      <c r="B61" s="475"/>
      <c r="C61" s="476"/>
      <c r="D61" s="38"/>
      <c r="E61" s="38"/>
      <c r="F61" s="40"/>
      <c r="G61" s="38"/>
      <c r="H61" s="41"/>
      <c r="I61" s="170" t="str">
        <f t="shared" si="3"/>
        <v/>
      </c>
      <c r="J61" s="171" t="str">
        <f t="shared" si="4"/>
        <v/>
      </c>
      <c r="K61" s="42">
        <f t="shared" si="2"/>
        <v>0</v>
      </c>
    </row>
    <row r="62" spans="1:11" s="29" customFormat="1" ht="52.5" customHeight="1">
      <c r="A62" s="42">
        <v>52</v>
      </c>
      <c r="B62" s="475"/>
      <c r="C62" s="476"/>
      <c r="D62" s="38"/>
      <c r="E62" s="38"/>
      <c r="F62" s="40"/>
      <c r="G62" s="38"/>
      <c r="H62" s="41"/>
      <c r="I62" s="170" t="str">
        <f t="shared" si="3"/>
        <v/>
      </c>
      <c r="J62" s="171" t="str">
        <f t="shared" si="4"/>
        <v/>
      </c>
      <c r="K62" s="42">
        <f t="shared" si="2"/>
        <v>0</v>
      </c>
    </row>
    <row r="63" spans="1:11" s="29" customFormat="1" ht="52.5" customHeight="1">
      <c r="A63" s="42">
        <v>53</v>
      </c>
      <c r="B63" s="475"/>
      <c r="C63" s="476"/>
      <c r="D63" s="38"/>
      <c r="E63" s="38"/>
      <c r="F63" s="40"/>
      <c r="G63" s="38"/>
      <c r="H63" s="41"/>
      <c r="I63" s="170" t="str">
        <f t="shared" si="3"/>
        <v/>
      </c>
      <c r="J63" s="171" t="str">
        <f t="shared" si="4"/>
        <v/>
      </c>
      <c r="K63" s="42">
        <f t="shared" si="2"/>
        <v>0</v>
      </c>
    </row>
    <row r="64" spans="1:11" s="29" customFormat="1" ht="52.5" customHeight="1">
      <c r="A64" s="42">
        <v>54</v>
      </c>
      <c r="B64" s="475"/>
      <c r="C64" s="476"/>
      <c r="D64" s="38"/>
      <c r="E64" s="38"/>
      <c r="F64" s="40"/>
      <c r="G64" s="38"/>
      <c r="H64" s="41"/>
      <c r="I64" s="170" t="str">
        <f t="shared" si="3"/>
        <v/>
      </c>
      <c r="J64" s="171" t="str">
        <f t="shared" si="4"/>
        <v/>
      </c>
      <c r="K64" s="42">
        <f t="shared" si="2"/>
        <v>0</v>
      </c>
    </row>
    <row r="65" spans="1:11" s="29" customFormat="1" ht="52.5" customHeight="1">
      <c r="A65" s="42">
        <v>55</v>
      </c>
      <c r="B65" s="475"/>
      <c r="C65" s="476"/>
      <c r="D65" s="38"/>
      <c r="E65" s="38"/>
      <c r="F65" s="40"/>
      <c r="G65" s="38"/>
      <c r="H65" s="41"/>
      <c r="I65" s="170" t="str">
        <f t="shared" si="3"/>
        <v/>
      </c>
      <c r="J65" s="171" t="str">
        <f t="shared" si="4"/>
        <v/>
      </c>
      <c r="K65" s="42">
        <f t="shared" si="2"/>
        <v>0</v>
      </c>
    </row>
    <row r="66" spans="1:11" s="29" customFormat="1" ht="52.5" customHeight="1">
      <c r="A66" s="42">
        <v>56</v>
      </c>
      <c r="B66" s="475"/>
      <c r="C66" s="476"/>
      <c r="D66" s="38"/>
      <c r="E66" s="38"/>
      <c r="F66" s="40"/>
      <c r="G66" s="38"/>
      <c r="H66" s="41"/>
      <c r="I66" s="170" t="str">
        <f t="shared" si="3"/>
        <v/>
      </c>
      <c r="J66" s="171" t="str">
        <f t="shared" si="4"/>
        <v/>
      </c>
      <c r="K66" s="42">
        <f t="shared" si="2"/>
        <v>0</v>
      </c>
    </row>
    <row r="67" spans="1:11" s="29" customFormat="1" ht="52.5" customHeight="1">
      <c r="A67" s="42">
        <v>57</v>
      </c>
      <c r="B67" s="475"/>
      <c r="C67" s="476"/>
      <c r="D67" s="38"/>
      <c r="E67" s="38"/>
      <c r="F67" s="40"/>
      <c r="G67" s="38"/>
      <c r="H67" s="41"/>
      <c r="I67" s="170" t="str">
        <f t="shared" si="3"/>
        <v/>
      </c>
      <c r="J67" s="171" t="str">
        <f t="shared" si="4"/>
        <v/>
      </c>
      <c r="K67" s="42">
        <f t="shared" si="2"/>
        <v>0</v>
      </c>
    </row>
    <row r="68" spans="1:11" s="29" customFormat="1" ht="52.5" customHeight="1">
      <c r="A68" s="42">
        <v>58</v>
      </c>
      <c r="B68" s="475"/>
      <c r="C68" s="476"/>
      <c r="D68" s="38"/>
      <c r="E68" s="38"/>
      <c r="F68" s="40"/>
      <c r="G68" s="38"/>
      <c r="H68" s="41"/>
      <c r="I68" s="170" t="str">
        <f t="shared" si="3"/>
        <v/>
      </c>
      <c r="J68" s="171" t="str">
        <f t="shared" si="4"/>
        <v/>
      </c>
      <c r="K68" s="42">
        <f t="shared" si="2"/>
        <v>0</v>
      </c>
    </row>
    <row r="69" spans="1:11" s="29" customFormat="1" ht="52.5" customHeight="1">
      <c r="A69" s="42">
        <v>59</v>
      </c>
      <c r="B69" s="475"/>
      <c r="C69" s="476"/>
      <c r="D69" s="38"/>
      <c r="E69" s="38"/>
      <c r="F69" s="40"/>
      <c r="G69" s="38"/>
      <c r="H69" s="41"/>
      <c r="I69" s="170" t="str">
        <f t="shared" si="3"/>
        <v/>
      </c>
      <c r="J69" s="171" t="str">
        <f t="shared" si="4"/>
        <v/>
      </c>
      <c r="K69" s="42">
        <f t="shared" si="2"/>
        <v>0</v>
      </c>
    </row>
    <row r="70" spans="1:11" s="29" customFormat="1" ht="52.5" customHeight="1">
      <c r="A70" s="42">
        <v>60</v>
      </c>
      <c r="B70" s="475"/>
      <c r="C70" s="476"/>
      <c r="D70" s="38"/>
      <c r="E70" s="38"/>
      <c r="F70" s="40"/>
      <c r="G70" s="38"/>
      <c r="H70" s="41"/>
      <c r="I70" s="170" t="str">
        <f t="shared" si="3"/>
        <v/>
      </c>
      <c r="J70" s="171" t="str">
        <f t="shared" si="4"/>
        <v/>
      </c>
      <c r="K70" s="42">
        <f t="shared" si="2"/>
        <v>0</v>
      </c>
    </row>
    <row r="71" spans="1:11" s="29" customFormat="1" ht="52.5" customHeight="1">
      <c r="A71" s="42">
        <v>61</v>
      </c>
      <c r="B71" s="475"/>
      <c r="C71" s="476"/>
      <c r="D71" s="38"/>
      <c r="E71" s="38"/>
      <c r="F71" s="40"/>
      <c r="G71" s="38"/>
      <c r="H71" s="41"/>
      <c r="I71" s="170" t="str">
        <f t="shared" si="3"/>
        <v/>
      </c>
      <c r="J71" s="171" t="str">
        <f t="shared" si="4"/>
        <v/>
      </c>
      <c r="K71" s="42">
        <f t="shared" si="2"/>
        <v>0</v>
      </c>
    </row>
    <row r="72" spans="1:11" s="29" customFormat="1" ht="52.5" customHeight="1">
      <c r="A72" s="42">
        <v>62</v>
      </c>
      <c r="B72" s="475"/>
      <c r="C72" s="476"/>
      <c r="D72" s="38"/>
      <c r="E72" s="38"/>
      <c r="F72" s="40"/>
      <c r="G72" s="38"/>
      <c r="H72" s="41"/>
      <c r="I72" s="170" t="str">
        <f t="shared" si="3"/>
        <v/>
      </c>
      <c r="J72" s="171" t="str">
        <f t="shared" si="4"/>
        <v/>
      </c>
      <c r="K72" s="42">
        <f t="shared" si="2"/>
        <v>0</v>
      </c>
    </row>
    <row r="73" spans="1:11" s="29" customFormat="1" ht="52.5" customHeight="1">
      <c r="A73" s="42">
        <v>63</v>
      </c>
      <c r="B73" s="475"/>
      <c r="C73" s="476"/>
      <c r="D73" s="38"/>
      <c r="E73" s="38"/>
      <c r="F73" s="40"/>
      <c r="G73" s="38"/>
      <c r="H73" s="41"/>
      <c r="I73" s="170" t="str">
        <f t="shared" si="3"/>
        <v/>
      </c>
      <c r="J73" s="171" t="str">
        <f t="shared" si="4"/>
        <v/>
      </c>
      <c r="K73" s="42">
        <f t="shared" si="2"/>
        <v>0</v>
      </c>
    </row>
    <row r="74" spans="1:11" s="29" customFormat="1" ht="52.5" customHeight="1">
      <c r="A74" s="42">
        <v>64</v>
      </c>
      <c r="B74" s="475"/>
      <c r="C74" s="476"/>
      <c r="D74" s="38"/>
      <c r="E74" s="38"/>
      <c r="F74" s="40"/>
      <c r="G74" s="38"/>
      <c r="H74" s="41"/>
      <c r="I74" s="170" t="str">
        <f t="shared" si="3"/>
        <v/>
      </c>
      <c r="J74" s="171" t="str">
        <f t="shared" si="4"/>
        <v/>
      </c>
      <c r="K74" s="42">
        <f t="shared" si="2"/>
        <v>0</v>
      </c>
    </row>
    <row r="75" spans="1:11" s="29" customFormat="1" ht="52.5" customHeight="1">
      <c r="A75" s="42">
        <v>65</v>
      </c>
      <c r="B75" s="475"/>
      <c r="C75" s="476"/>
      <c r="D75" s="38"/>
      <c r="E75" s="38"/>
      <c r="F75" s="40"/>
      <c r="G75" s="38"/>
      <c r="H75" s="41"/>
      <c r="I75" s="170" t="str">
        <f t="shared" si="3"/>
        <v/>
      </c>
      <c r="J75" s="171" t="str">
        <f t="shared" si="4"/>
        <v/>
      </c>
      <c r="K75" s="42">
        <f t="shared" si="2"/>
        <v>0</v>
      </c>
    </row>
    <row r="76" spans="1:11" s="29" customFormat="1" ht="52.5" customHeight="1">
      <c r="A76" s="42">
        <v>66</v>
      </c>
      <c r="B76" s="475"/>
      <c r="C76" s="476"/>
      <c r="D76" s="38"/>
      <c r="E76" s="38"/>
      <c r="F76" s="40"/>
      <c r="G76" s="38"/>
      <c r="H76" s="41"/>
      <c r="I76" s="170" t="str">
        <f t="shared" si="3"/>
        <v/>
      </c>
      <c r="J76" s="171" t="str">
        <f t="shared" si="4"/>
        <v/>
      </c>
      <c r="K76" s="42">
        <f t="shared" ref="K76:K110" si="5">IF(J76="",0,1)</f>
        <v>0</v>
      </c>
    </row>
    <row r="77" spans="1:11" s="29" customFormat="1" ht="52.5" customHeight="1">
      <c r="A77" s="42">
        <v>67</v>
      </c>
      <c r="B77" s="475"/>
      <c r="C77" s="476"/>
      <c r="D77" s="38"/>
      <c r="E77" s="38"/>
      <c r="F77" s="40"/>
      <c r="G77" s="38"/>
      <c r="H77" s="41"/>
      <c r="I77" s="170" t="str">
        <f t="shared" si="3"/>
        <v/>
      </c>
      <c r="J77" s="171" t="str">
        <f t="shared" si="4"/>
        <v/>
      </c>
      <c r="K77" s="42">
        <f t="shared" si="5"/>
        <v>0</v>
      </c>
    </row>
    <row r="78" spans="1:11" s="29" customFormat="1" ht="52.5" customHeight="1">
      <c r="A78" s="42">
        <v>68</v>
      </c>
      <c r="B78" s="475"/>
      <c r="C78" s="476"/>
      <c r="D78" s="38"/>
      <c r="E78" s="38"/>
      <c r="F78" s="40"/>
      <c r="G78" s="38"/>
      <c r="H78" s="41"/>
      <c r="I78" s="170" t="str">
        <f t="shared" si="3"/>
        <v/>
      </c>
      <c r="J78" s="171" t="str">
        <f t="shared" si="4"/>
        <v/>
      </c>
      <c r="K78" s="42">
        <f t="shared" si="5"/>
        <v>0</v>
      </c>
    </row>
    <row r="79" spans="1:11" s="29" customFormat="1" ht="52.5" customHeight="1">
      <c r="A79" s="42">
        <v>69</v>
      </c>
      <c r="B79" s="475"/>
      <c r="C79" s="476"/>
      <c r="D79" s="38"/>
      <c r="E79" s="38"/>
      <c r="F79" s="40"/>
      <c r="G79" s="38"/>
      <c r="H79" s="41"/>
      <c r="I79" s="170" t="str">
        <f t="shared" si="3"/>
        <v/>
      </c>
      <c r="J79" s="171" t="str">
        <f t="shared" si="4"/>
        <v/>
      </c>
      <c r="K79" s="42">
        <f t="shared" si="5"/>
        <v>0</v>
      </c>
    </row>
    <row r="80" spans="1:11" s="29" customFormat="1" ht="52.5" customHeight="1">
      <c r="A80" s="42">
        <v>70</v>
      </c>
      <c r="B80" s="475"/>
      <c r="C80" s="476"/>
      <c r="D80" s="38"/>
      <c r="E80" s="38"/>
      <c r="F80" s="40"/>
      <c r="G80" s="38"/>
      <c r="H80" s="41"/>
      <c r="I80" s="170" t="str">
        <f t="shared" si="3"/>
        <v/>
      </c>
      <c r="J80" s="171" t="str">
        <f t="shared" si="4"/>
        <v/>
      </c>
      <c r="K80" s="42">
        <f t="shared" si="5"/>
        <v>0</v>
      </c>
    </row>
    <row r="81" spans="1:11" s="29" customFormat="1" ht="52.5" customHeight="1">
      <c r="A81" s="42">
        <v>71</v>
      </c>
      <c r="B81" s="475"/>
      <c r="C81" s="476"/>
      <c r="D81" s="38"/>
      <c r="E81" s="38"/>
      <c r="F81" s="40"/>
      <c r="G81" s="38"/>
      <c r="H81" s="41"/>
      <c r="I81" s="170" t="str">
        <f t="shared" si="3"/>
        <v/>
      </c>
      <c r="J81" s="171" t="str">
        <f t="shared" si="4"/>
        <v/>
      </c>
      <c r="K81" s="42">
        <f t="shared" si="5"/>
        <v>0</v>
      </c>
    </row>
    <row r="82" spans="1:11" s="29" customFormat="1" ht="52.5" customHeight="1">
      <c r="A82" s="42">
        <v>72</v>
      </c>
      <c r="B82" s="475"/>
      <c r="C82" s="476"/>
      <c r="D82" s="38"/>
      <c r="E82" s="38"/>
      <c r="F82" s="40"/>
      <c r="G82" s="38"/>
      <c r="H82" s="41"/>
      <c r="I82" s="170" t="str">
        <f t="shared" ref="I82:I104" si="6">IF(G82="","",1+(H82-1)*0.2)</f>
        <v/>
      </c>
      <c r="J82" s="171" t="str">
        <f t="shared" ref="J82:J104" si="7">IF(G82="","",ROUNDDOWN(G82*I82,2))</f>
        <v/>
      </c>
      <c r="K82" s="42">
        <f t="shared" si="5"/>
        <v>0</v>
      </c>
    </row>
    <row r="83" spans="1:11" s="29" customFormat="1" ht="52.5" customHeight="1">
      <c r="A83" s="42">
        <v>73</v>
      </c>
      <c r="B83" s="475"/>
      <c r="C83" s="476"/>
      <c r="D83" s="38"/>
      <c r="E83" s="38"/>
      <c r="F83" s="40"/>
      <c r="G83" s="38"/>
      <c r="H83" s="41"/>
      <c r="I83" s="170" t="str">
        <f t="shared" si="6"/>
        <v/>
      </c>
      <c r="J83" s="171" t="str">
        <f t="shared" si="7"/>
        <v/>
      </c>
      <c r="K83" s="42">
        <f t="shared" si="5"/>
        <v>0</v>
      </c>
    </row>
    <row r="84" spans="1:11" s="29" customFormat="1" ht="52.5" customHeight="1">
      <c r="A84" s="42">
        <v>74</v>
      </c>
      <c r="B84" s="475"/>
      <c r="C84" s="476"/>
      <c r="D84" s="38"/>
      <c r="E84" s="38"/>
      <c r="F84" s="40"/>
      <c r="G84" s="38"/>
      <c r="H84" s="41"/>
      <c r="I84" s="170" t="str">
        <f t="shared" si="6"/>
        <v/>
      </c>
      <c r="J84" s="171" t="str">
        <f t="shared" si="7"/>
        <v/>
      </c>
      <c r="K84" s="42">
        <f t="shared" si="5"/>
        <v>0</v>
      </c>
    </row>
    <row r="85" spans="1:11" s="29" customFormat="1" ht="52.5" customHeight="1">
      <c r="A85" s="42">
        <v>75</v>
      </c>
      <c r="B85" s="475"/>
      <c r="C85" s="476"/>
      <c r="D85" s="38"/>
      <c r="E85" s="38"/>
      <c r="F85" s="40"/>
      <c r="G85" s="38"/>
      <c r="H85" s="41"/>
      <c r="I85" s="170" t="str">
        <f t="shared" si="6"/>
        <v/>
      </c>
      <c r="J85" s="171" t="str">
        <f t="shared" si="7"/>
        <v/>
      </c>
      <c r="K85" s="42">
        <f t="shared" si="5"/>
        <v>0</v>
      </c>
    </row>
    <row r="86" spans="1:11" s="29" customFormat="1" ht="52.5" customHeight="1">
      <c r="A86" s="42">
        <v>76</v>
      </c>
      <c r="B86" s="475"/>
      <c r="C86" s="476"/>
      <c r="D86" s="38"/>
      <c r="E86" s="38"/>
      <c r="F86" s="40"/>
      <c r="G86" s="38"/>
      <c r="H86" s="41"/>
      <c r="I86" s="170" t="str">
        <f t="shared" si="6"/>
        <v/>
      </c>
      <c r="J86" s="171" t="str">
        <f t="shared" si="7"/>
        <v/>
      </c>
      <c r="K86" s="42">
        <f t="shared" si="5"/>
        <v>0</v>
      </c>
    </row>
    <row r="87" spans="1:11" s="29" customFormat="1" ht="52.5" customHeight="1">
      <c r="A87" s="42">
        <v>77</v>
      </c>
      <c r="B87" s="475"/>
      <c r="C87" s="476"/>
      <c r="D87" s="38"/>
      <c r="E87" s="38"/>
      <c r="F87" s="40"/>
      <c r="G87" s="38"/>
      <c r="H87" s="41"/>
      <c r="I87" s="170" t="str">
        <f t="shared" si="6"/>
        <v/>
      </c>
      <c r="J87" s="171" t="str">
        <f t="shared" si="7"/>
        <v/>
      </c>
      <c r="K87" s="42">
        <f t="shared" si="5"/>
        <v>0</v>
      </c>
    </row>
    <row r="88" spans="1:11" s="29" customFormat="1" ht="52.5" customHeight="1">
      <c r="A88" s="42">
        <v>78</v>
      </c>
      <c r="B88" s="475"/>
      <c r="C88" s="476"/>
      <c r="D88" s="38"/>
      <c r="E88" s="38"/>
      <c r="F88" s="40"/>
      <c r="G88" s="38"/>
      <c r="H88" s="41"/>
      <c r="I88" s="170" t="str">
        <f t="shared" si="6"/>
        <v/>
      </c>
      <c r="J88" s="171" t="str">
        <f t="shared" si="7"/>
        <v/>
      </c>
      <c r="K88" s="42">
        <f t="shared" si="5"/>
        <v>0</v>
      </c>
    </row>
    <row r="89" spans="1:11" s="29" customFormat="1" ht="52.5" customHeight="1">
      <c r="A89" s="42">
        <v>79</v>
      </c>
      <c r="B89" s="475"/>
      <c r="C89" s="476"/>
      <c r="D89" s="38"/>
      <c r="E89" s="38"/>
      <c r="F89" s="40"/>
      <c r="G89" s="38"/>
      <c r="H89" s="41"/>
      <c r="I89" s="170" t="str">
        <f t="shared" si="6"/>
        <v/>
      </c>
      <c r="J89" s="171" t="str">
        <f t="shared" si="7"/>
        <v/>
      </c>
      <c r="K89" s="42">
        <f t="shared" si="5"/>
        <v>0</v>
      </c>
    </row>
    <row r="90" spans="1:11" s="29" customFormat="1" ht="52.5" customHeight="1">
      <c r="A90" s="42">
        <v>80</v>
      </c>
      <c r="B90" s="475"/>
      <c r="C90" s="476"/>
      <c r="D90" s="38"/>
      <c r="E90" s="38"/>
      <c r="F90" s="40"/>
      <c r="G90" s="38"/>
      <c r="H90" s="41"/>
      <c r="I90" s="170" t="str">
        <f t="shared" si="6"/>
        <v/>
      </c>
      <c r="J90" s="171" t="str">
        <f t="shared" si="7"/>
        <v/>
      </c>
      <c r="K90" s="42">
        <f t="shared" si="5"/>
        <v>0</v>
      </c>
    </row>
    <row r="91" spans="1:11" s="29" customFormat="1" ht="52.5" customHeight="1">
      <c r="A91" s="42">
        <v>81</v>
      </c>
      <c r="B91" s="475"/>
      <c r="C91" s="476"/>
      <c r="D91" s="38"/>
      <c r="E91" s="38"/>
      <c r="F91" s="40"/>
      <c r="G91" s="38"/>
      <c r="H91" s="41"/>
      <c r="I91" s="170" t="str">
        <f t="shared" si="6"/>
        <v/>
      </c>
      <c r="J91" s="171" t="str">
        <f t="shared" si="7"/>
        <v/>
      </c>
      <c r="K91" s="42">
        <f t="shared" si="5"/>
        <v>0</v>
      </c>
    </row>
    <row r="92" spans="1:11" s="29" customFormat="1" ht="52.5" customHeight="1">
      <c r="A92" s="42">
        <v>82</v>
      </c>
      <c r="B92" s="475"/>
      <c r="C92" s="476"/>
      <c r="D92" s="38"/>
      <c r="E92" s="38"/>
      <c r="F92" s="40"/>
      <c r="G92" s="38"/>
      <c r="H92" s="41"/>
      <c r="I92" s="170" t="str">
        <f t="shared" si="6"/>
        <v/>
      </c>
      <c r="J92" s="171" t="str">
        <f t="shared" si="7"/>
        <v/>
      </c>
      <c r="K92" s="42">
        <f t="shared" si="5"/>
        <v>0</v>
      </c>
    </row>
    <row r="93" spans="1:11" s="29" customFormat="1" ht="52.5" customHeight="1">
      <c r="A93" s="42">
        <v>83</v>
      </c>
      <c r="B93" s="475"/>
      <c r="C93" s="476"/>
      <c r="D93" s="38"/>
      <c r="E93" s="38"/>
      <c r="F93" s="40"/>
      <c r="G93" s="38"/>
      <c r="H93" s="41"/>
      <c r="I93" s="170" t="str">
        <f t="shared" si="6"/>
        <v/>
      </c>
      <c r="J93" s="171" t="str">
        <f t="shared" si="7"/>
        <v/>
      </c>
      <c r="K93" s="42">
        <f t="shared" si="5"/>
        <v>0</v>
      </c>
    </row>
    <row r="94" spans="1:11" s="29" customFormat="1" ht="52.5" customHeight="1">
      <c r="A94" s="42">
        <v>84</v>
      </c>
      <c r="B94" s="475"/>
      <c r="C94" s="476"/>
      <c r="D94" s="38"/>
      <c r="E94" s="38"/>
      <c r="F94" s="40"/>
      <c r="G94" s="38"/>
      <c r="H94" s="41"/>
      <c r="I94" s="170" t="str">
        <f t="shared" si="6"/>
        <v/>
      </c>
      <c r="J94" s="171" t="str">
        <f t="shared" si="7"/>
        <v/>
      </c>
      <c r="K94" s="42">
        <f t="shared" si="5"/>
        <v>0</v>
      </c>
    </row>
    <row r="95" spans="1:11" s="29" customFormat="1" ht="52.5" customHeight="1">
      <c r="A95" s="42">
        <v>85</v>
      </c>
      <c r="B95" s="475"/>
      <c r="C95" s="476"/>
      <c r="D95" s="38"/>
      <c r="E95" s="38"/>
      <c r="F95" s="40"/>
      <c r="G95" s="38"/>
      <c r="H95" s="41"/>
      <c r="I95" s="170" t="str">
        <f t="shared" si="6"/>
        <v/>
      </c>
      <c r="J95" s="171" t="str">
        <f t="shared" si="7"/>
        <v/>
      </c>
      <c r="K95" s="42">
        <f t="shared" si="5"/>
        <v>0</v>
      </c>
    </row>
    <row r="96" spans="1:11" s="29" customFormat="1" ht="52.5" customHeight="1">
      <c r="A96" s="42">
        <v>86</v>
      </c>
      <c r="B96" s="475"/>
      <c r="C96" s="476"/>
      <c r="D96" s="38"/>
      <c r="E96" s="38"/>
      <c r="F96" s="40"/>
      <c r="G96" s="38"/>
      <c r="H96" s="41"/>
      <c r="I96" s="170" t="str">
        <f t="shared" si="6"/>
        <v/>
      </c>
      <c r="J96" s="171" t="str">
        <f t="shared" si="7"/>
        <v/>
      </c>
      <c r="K96" s="42">
        <f t="shared" si="5"/>
        <v>0</v>
      </c>
    </row>
    <row r="97" spans="1:11" s="29" customFormat="1" ht="52.5" customHeight="1">
      <c r="A97" s="42">
        <v>87</v>
      </c>
      <c r="B97" s="475"/>
      <c r="C97" s="476"/>
      <c r="D97" s="38"/>
      <c r="E97" s="38"/>
      <c r="F97" s="40"/>
      <c r="G97" s="38"/>
      <c r="H97" s="41"/>
      <c r="I97" s="170" t="str">
        <f t="shared" si="6"/>
        <v/>
      </c>
      <c r="J97" s="171" t="str">
        <f t="shared" si="7"/>
        <v/>
      </c>
      <c r="K97" s="42">
        <f t="shared" si="5"/>
        <v>0</v>
      </c>
    </row>
    <row r="98" spans="1:11" s="29" customFormat="1" ht="52.5" customHeight="1">
      <c r="A98" s="42">
        <v>88</v>
      </c>
      <c r="B98" s="475"/>
      <c r="C98" s="476"/>
      <c r="D98" s="38"/>
      <c r="E98" s="38"/>
      <c r="F98" s="40"/>
      <c r="G98" s="38"/>
      <c r="H98" s="41"/>
      <c r="I98" s="170" t="str">
        <f t="shared" si="6"/>
        <v/>
      </c>
      <c r="J98" s="171" t="str">
        <f t="shared" si="7"/>
        <v/>
      </c>
      <c r="K98" s="42">
        <f t="shared" si="5"/>
        <v>0</v>
      </c>
    </row>
    <row r="99" spans="1:11" s="29" customFormat="1" ht="52.5" customHeight="1">
      <c r="A99" s="42">
        <v>89</v>
      </c>
      <c r="B99" s="475"/>
      <c r="C99" s="476"/>
      <c r="D99" s="38"/>
      <c r="E99" s="38"/>
      <c r="F99" s="40"/>
      <c r="G99" s="38"/>
      <c r="H99" s="41"/>
      <c r="I99" s="170" t="str">
        <f t="shared" si="6"/>
        <v/>
      </c>
      <c r="J99" s="171" t="str">
        <f t="shared" si="7"/>
        <v/>
      </c>
      <c r="K99" s="42">
        <f t="shared" si="5"/>
        <v>0</v>
      </c>
    </row>
    <row r="100" spans="1:11" s="29" customFormat="1" ht="52.5" customHeight="1">
      <c r="A100" s="42">
        <v>90</v>
      </c>
      <c r="B100" s="475"/>
      <c r="C100" s="476"/>
      <c r="D100" s="38"/>
      <c r="E100" s="38"/>
      <c r="F100" s="40"/>
      <c r="G100" s="38"/>
      <c r="H100" s="41"/>
      <c r="I100" s="170" t="str">
        <f t="shared" si="6"/>
        <v/>
      </c>
      <c r="J100" s="171" t="str">
        <f t="shared" si="7"/>
        <v/>
      </c>
      <c r="K100" s="42">
        <f t="shared" si="5"/>
        <v>0</v>
      </c>
    </row>
    <row r="101" spans="1:11" s="29" customFormat="1" ht="52.5" customHeight="1">
      <c r="A101" s="42">
        <v>91</v>
      </c>
      <c r="B101" s="475"/>
      <c r="C101" s="476"/>
      <c r="D101" s="38"/>
      <c r="E101" s="38"/>
      <c r="F101" s="40"/>
      <c r="G101" s="38"/>
      <c r="H101" s="41"/>
      <c r="I101" s="170" t="str">
        <f t="shared" si="6"/>
        <v/>
      </c>
      <c r="J101" s="171" t="str">
        <f t="shared" si="7"/>
        <v/>
      </c>
      <c r="K101" s="42">
        <f t="shared" si="5"/>
        <v>0</v>
      </c>
    </row>
    <row r="102" spans="1:11" s="29" customFormat="1" ht="52.5" customHeight="1">
      <c r="A102" s="42">
        <v>92</v>
      </c>
      <c r="B102" s="475"/>
      <c r="C102" s="476"/>
      <c r="D102" s="38"/>
      <c r="E102" s="38"/>
      <c r="F102" s="40"/>
      <c r="G102" s="38"/>
      <c r="H102" s="41"/>
      <c r="I102" s="170" t="str">
        <f t="shared" si="6"/>
        <v/>
      </c>
      <c r="J102" s="171" t="str">
        <f t="shared" si="7"/>
        <v/>
      </c>
      <c r="K102" s="42">
        <f t="shared" si="5"/>
        <v>0</v>
      </c>
    </row>
    <row r="103" spans="1:11" s="29" customFormat="1" ht="52.5" customHeight="1">
      <c r="A103" s="42">
        <v>93</v>
      </c>
      <c r="B103" s="475"/>
      <c r="C103" s="476"/>
      <c r="D103" s="38"/>
      <c r="E103" s="38"/>
      <c r="F103" s="40"/>
      <c r="G103" s="38"/>
      <c r="H103" s="41"/>
      <c r="I103" s="170" t="str">
        <f t="shared" si="6"/>
        <v/>
      </c>
      <c r="J103" s="171" t="str">
        <f t="shared" si="7"/>
        <v/>
      </c>
      <c r="K103" s="42">
        <f t="shared" si="5"/>
        <v>0</v>
      </c>
    </row>
    <row r="104" spans="1:11" s="29" customFormat="1" ht="52.5" customHeight="1">
      <c r="A104" s="42">
        <v>94</v>
      </c>
      <c r="B104" s="475"/>
      <c r="C104" s="476"/>
      <c r="D104" s="38"/>
      <c r="E104" s="38"/>
      <c r="F104" s="40"/>
      <c r="G104" s="38"/>
      <c r="H104" s="41"/>
      <c r="I104" s="170" t="str">
        <f t="shared" si="6"/>
        <v/>
      </c>
      <c r="J104" s="171" t="str">
        <f t="shared" si="7"/>
        <v/>
      </c>
      <c r="K104" s="42">
        <f t="shared" si="5"/>
        <v>0</v>
      </c>
    </row>
    <row r="105" spans="1:11" s="29" customFormat="1" ht="52.5" customHeight="1">
      <c r="A105" s="42">
        <v>95</v>
      </c>
      <c r="B105" s="475"/>
      <c r="C105" s="476"/>
      <c r="D105" s="38"/>
      <c r="E105" s="38"/>
      <c r="F105" s="40"/>
      <c r="G105" s="38"/>
      <c r="H105" s="41"/>
      <c r="I105" s="170" t="str">
        <f t="shared" ref="I105:I110" si="8">IF(G105="","",1+(H105-1)*0.2)</f>
        <v/>
      </c>
      <c r="J105" s="171" t="str">
        <f t="shared" ref="J105:J110" si="9">IF(G105="","",ROUNDDOWN(G105*I105,2))</f>
        <v/>
      </c>
      <c r="K105" s="42">
        <f t="shared" si="5"/>
        <v>0</v>
      </c>
    </row>
    <row r="106" spans="1:11" s="29" customFormat="1" ht="52.5" customHeight="1">
      <c r="A106" s="42">
        <v>96</v>
      </c>
      <c r="B106" s="475"/>
      <c r="C106" s="476"/>
      <c r="D106" s="38"/>
      <c r="E106" s="38"/>
      <c r="F106" s="40"/>
      <c r="G106" s="38"/>
      <c r="H106" s="41"/>
      <c r="I106" s="170" t="str">
        <f t="shared" si="8"/>
        <v/>
      </c>
      <c r="J106" s="171" t="str">
        <f t="shared" si="9"/>
        <v/>
      </c>
      <c r="K106" s="42">
        <f t="shared" si="5"/>
        <v>0</v>
      </c>
    </row>
    <row r="107" spans="1:11" s="29" customFormat="1" ht="52.5" customHeight="1">
      <c r="A107" s="42">
        <v>97</v>
      </c>
      <c r="B107" s="475"/>
      <c r="C107" s="476"/>
      <c r="D107" s="38"/>
      <c r="E107" s="38"/>
      <c r="F107" s="40"/>
      <c r="G107" s="38"/>
      <c r="H107" s="41"/>
      <c r="I107" s="170" t="str">
        <f t="shared" si="8"/>
        <v/>
      </c>
      <c r="J107" s="171" t="str">
        <f t="shared" si="9"/>
        <v/>
      </c>
      <c r="K107" s="42">
        <f t="shared" si="5"/>
        <v>0</v>
      </c>
    </row>
    <row r="108" spans="1:11" s="29" customFormat="1" ht="52.5" customHeight="1">
      <c r="A108" s="42">
        <v>98</v>
      </c>
      <c r="B108" s="475"/>
      <c r="C108" s="476"/>
      <c r="D108" s="38"/>
      <c r="E108" s="38"/>
      <c r="F108" s="40"/>
      <c r="G108" s="38"/>
      <c r="H108" s="41"/>
      <c r="I108" s="170" t="str">
        <f t="shared" si="8"/>
        <v/>
      </c>
      <c r="J108" s="171" t="str">
        <f t="shared" si="9"/>
        <v/>
      </c>
      <c r="K108" s="42">
        <f t="shared" si="5"/>
        <v>0</v>
      </c>
    </row>
    <row r="109" spans="1:11" s="29" customFormat="1" ht="52.5" customHeight="1">
      <c r="A109" s="42">
        <v>99</v>
      </c>
      <c r="B109" s="475"/>
      <c r="C109" s="476"/>
      <c r="D109" s="38"/>
      <c r="E109" s="38"/>
      <c r="F109" s="40"/>
      <c r="G109" s="38"/>
      <c r="H109" s="41"/>
      <c r="I109" s="170" t="str">
        <f t="shared" si="8"/>
        <v/>
      </c>
      <c r="J109" s="171" t="str">
        <f t="shared" si="9"/>
        <v/>
      </c>
      <c r="K109" s="42">
        <f t="shared" si="5"/>
        <v>0</v>
      </c>
    </row>
    <row r="110" spans="1:11" s="29" customFormat="1" ht="52.5" customHeight="1">
      <c r="A110" s="42">
        <v>100</v>
      </c>
      <c r="B110" s="475"/>
      <c r="C110" s="476"/>
      <c r="D110" s="38"/>
      <c r="E110" s="38"/>
      <c r="F110" s="40"/>
      <c r="G110" s="38"/>
      <c r="H110" s="41"/>
      <c r="I110" s="170" t="str">
        <f t="shared" si="8"/>
        <v/>
      </c>
      <c r="J110" s="171" t="str">
        <f t="shared" si="9"/>
        <v/>
      </c>
      <c r="K110" s="42">
        <f t="shared" si="5"/>
        <v>0</v>
      </c>
    </row>
  </sheetData>
  <mergeCells count="110">
    <mergeCell ref="B110:C110"/>
    <mergeCell ref="B104:C104"/>
    <mergeCell ref="B105:C105"/>
    <mergeCell ref="B106:C106"/>
    <mergeCell ref="B107:C107"/>
    <mergeCell ref="B108:C108"/>
    <mergeCell ref="B109:C109"/>
    <mergeCell ref="B98:C98"/>
    <mergeCell ref="B99:C99"/>
    <mergeCell ref="B100:C100"/>
    <mergeCell ref="B101:C101"/>
    <mergeCell ref="B102:C102"/>
    <mergeCell ref="B103:C103"/>
    <mergeCell ref="B92:C92"/>
    <mergeCell ref="B93:C93"/>
    <mergeCell ref="B94:C94"/>
    <mergeCell ref="B95:C95"/>
    <mergeCell ref="B96:C96"/>
    <mergeCell ref="B97:C97"/>
    <mergeCell ref="B86:C86"/>
    <mergeCell ref="B87:C87"/>
    <mergeCell ref="B88:C88"/>
    <mergeCell ref="B89:C89"/>
    <mergeCell ref="B90:C90"/>
    <mergeCell ref="B91:C91"/>
    <mergeCell ref="B80:C80"/>
    <mergeCell ref="B81:C81"/>
    <mergeCell ref="B82:C82"/>
    <mergeCell ref="B83:C83"/>
    <mergeCell ref="B84:C84"/>
    <mergeCell ref="B85:C85"/>
    <mergeCell ref="B74:C74"/>
    <mergeCell ref="B75:C75"/>
    <mergeCell ref="B76:C76"/>
    <mergeCell ref="B77:C77"/>
    <mergeCell ref="B78:C78"/>
    <mergeCell ref="B79:C79"/>
    <mergeCell ref="B68:C68"/>
    <mergeCell ref="B69:C69"/>
    <mergeCell ref="B70:C70"/>
    <mergeCell ref="B71:C71"/>
    <mergeCell ref="B72:C72"/>
    <mergeCell ref="B73:C73"/>
    <mergeCell ref="B62:C62"/>
    <mergeCell ref="B63:C63"/>
    <mergeCell ref="B64:C64"/>
    <mergeCell ref="B65:C65"/>
    <mergeCell ref="B66:C66"/>
    <mergeCell ref="B67:C67"/>
    <mergeCell ref="B56:C56"/>
    <mergeCell ref="B57:C57"/>
    <mergeCell ref="B58:C58"/>
    <mergeCell ref="B59:C59"/>
    <mergeCell ref="B60:C60"/>
    <mergeCell ref="B61:C61"/>
    <mergeCell ref="B50:C50"/>
    <mergeCell ref="B51:C51"/>
    <mergeCell ref="B52:C52"/>
    <mergeCell ref="B53:C53"/>
    <mergeCell ref="B54:C54"/>
    <mergeCell ref="B55:C55"/>
    <mergeCell ref="B44:C44"/>
    <mergeCell ref="B45:C45"/>
    <mergeCell ref="B46:C46"/>
    <mergeCell ref="B47:C47"/>
    <mergeCell ref="B48:C48"/>
    <mergeCell ref="B49:C49"/>
    <mergeCell ref="B38:C38"/>
    <mergeCell ref="B39:C39"/>
    <mergeCell ref="B40:C40"/>
    <mergeCell ref="B41:C41"/>
    <mergeCell ref="B42:C42"/>
    <mergeCell ref="B43:C43"/>
    <mergeCell ref="B32:C32"/>
    <mergeCell ref="B33:C33"/>
    <mergeCell ref="B34:C34"/>
    <mergeCell ref="B35:C35"/>
    <mergeCell ref="B36:C36"/>
    <mergeCell ref="B37:C37"/>
    <mergeCell ref="B26:C26"/>
    <mergeCell ref="B27:C27"/>
    <mergeCell ref="B28:C28"/>
    <mergeCell ref="B29:C29"/>
    <mergeCell ref="B30:C30"/>
    <mergeCell ref="B31:C31"/>
    <mergeCell ref="B20:C20"/>
    <mergeCell ref="B21:C21"/>
    <mergeCell ref="B22:C22"/>
    <mergeCell ref="B23:C23"/>
    <mergeCell ref="B24:C24"/>
    <mergeCell ref="B25:C25"/>
    <mergeCell ref="B14:C14"/>
    <mergeCell ref="B15:C15"/>
    <mergeCell ref="B16:C16"/>
    <mergeCell ref="B17:C17"/>
    <mergeCell ref="B18:C18"/>
    <mergeCell ref="B19:C19"/>
    <mergeCell ref="B10:C10"/>
    <mergeCell ref="B11:C11"/>
    <mergeCell ref="B4:C4"/>
    <mergeCell ref="B5:C5"/>
    <mergeCell ref="B12:C12"/>
    <mergeCell ref="B13:C13"/>
    <mergeCell ref="A2:J2"/>
    <mergeCell ref="I4:J4"/>
    <mergeCell ref="I5:J5"/>
    <mergeCell ref="C7:D7"/>
    <mergeCell ref="C8:J8"/>
    <mergeCell ref="F4:G4"/>
    <mergeCell ref="F5:G5"/>
  </mergeCells>
  <phoneticPr fontId="1"/>
  <dataValidations count="2">
    <dataValidation type="list" allowBlank="1" showInputMessage="1" showErrorMessage="1" sqref="E5" xr:uid="{00000000-0002-0000-0800-000000000000}">
      <formula1>"'---選択---,土木一式,建築一式,電気工事,管工事,舗装工事,造園工事"</formula1>
    </dataValidation>
    <dataValidation type="list" allowBlank="1" showInputMessage="1" showErrorMessage="1" sqref="H11:H110" xr:uid="{00000000-0002-0000-0800-000001000000}">
      <formula1>"1,2,3,4,5,6"</formula1>
    </dataValidation>
  </dataValidations>
  <printOptions horizontalCentered="1"/>
  <pageMargins left="0.39370078740157483" right="0.19685039370078741" top="0.59055118110236227" bottom="0.39370078740157483" header="0.31496062992125984" footer="0.31496062992125984"/>
  <pageSetup paperSize="9" scale="49" fitToHeight="0" orientation="portrait" r:id="rId1"/>
  <rowBreaks count="4" manualBreakCount="4">
    <brk id="30" max="9" man="1"/>
    <brk id="50" max="16383" man="1"/>
    <brk id="70" max="16383" man="1"/>
    <brk id="9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入力シート</vt:lpstr>
      <vt:lpstr>チェックシート</vt:lpstr>
      <vt:lpstr>DATA</vt:lpstr>
      <vt:lpstr>資格審査申請書（様式１）</vt:lpstr>
      <vt:lpstr>申請書受付票</vt:lpstr>
      <vt:lpstr>出資状況調査票</vt:lpstr>
      <vt:lpstr>社保等誓約書</vt:lpstr>
      <vt:lpstr>工事成績申告書</vt:lpstr>
      <vt:lpstr>工事成績計算表</vt:lpstr>
      <vt:lpstr>技能士等配置一覧表</vt:lpstr>
      <vt:lpstr>CPDS等申告書</vt:lpstr>
      <vt:lpstr>入札参加資格審査申請に係る申告書</vt:lpstr>
      <vt:lpstr>障害者雇用状況一覧表</vt:lpstr>
      <vt:lpstr>CPDS等申告書!Print_Area</vt:lpstr>
      <vt:lpstr>チェックシート!Print_Area</vt:lpstr>
      <vt:lpstr>技能士等配置一覧表!Print_Area</vt:lpstr>
      <vt:lpstr>工事成績計算表!Print_Area</vt:lpstr>
      <vt:lpstr>工事成績申告書!Print_Area</vt:lpstr>
      <vt:lpstr>'資格審査申請書（様式１）'!Print_Area</vt:lpstr>
      <vt:lpstr>社保等誓約書!Print_Area</vt:lpstr>
      <vt:lpstr>出資状況調査票!Print_Area</vt:lpstr>
      <vt:lpstr>障害者雇用状況一覧表!Print_Area</vt:lpstr>
      <vt:lpstr>申請書受付票!Print_Area</vt:lpstr>
      <vt:lpstr>入札参加資格審査申請に係る申告書!Print_Area</vt:lpstr>
      <vt:lpstr>入力シート!Print_Area</vt:lpstr>
      <vt:lpstr>工事成績計算表!Print_Titles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2022-09-26T07:23:59Z</dcterms:created>
  <dcterms:modified xsi:type="dcterms:W3CDTF">2025-09-29T01:10:24Z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