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codeName="ThisWorkbook"/>
  <xr:revisionPtr revIDLastSave="0" documentId="13_ncr:101_{017765FE-9351-4BEE-824D-CFC3AA9C4694}" xr6:coauthVersionLast="47" xr6:coauthVersionMax="47" xr10:uidLastSave="{00000000-0000-0000-0000-000000000000}"/>
  <bookViews>
    <workbookView xWindow="-103" yWindow="-103" windowWidth="18720" windowHeight="11829" tabRatio="734" firstSheet="6" activeTab="11" xr2:uid="{00000000-000D-0000-FFFF-FFFF00000000}"/>
  </bookViews>
  <sheets>
    <sheet name="入力シート" sheetId="24" r:id="rId1"/>
    <sheet name="DATA" sheetId="26" state="hidden" r:id="rId2"/>
    <sheet name="チェックシート" sheetId="25" r:id="rId3"/>
    <sheet name="資格審査申請書（様式１）" sheetId="22" r:id="rId4"/>
    <sheet name="申請書受付票" sheetId="3" r:id="rId5"/>
    <sheet name="出資状況調査票" sheetId="4" r:id="rId6"/>
    <sheet name="社保等誓約書" sheetId="6" r:id="rId7"/>
    <sheet name="工事成績申告書" sheetId="7" r:id="rId8"/>
    <sheet name="工事成績計算表" sheetId="8" r:id="rId9"/>
    <sheet name="技能士等配置一覧表" sheetId="9" r:id="rId10"/>
    <sheet name="CPDS等申告書" sheetId="11" r:id="rId11"/>
    <sheet name="入札参加資格審査申請に係る申告書" sheetId="19" r:id="rId12"/>
    <sheet name="障害者雇用状況一覧表" sheetId="21" r:id="rId13"/>
  </sheets>
  <definedNames>
    <definedName name="_xlnm.Print_Area" localSheetId="10">CPDS等申告書!$A$1:$I$33</definedName>
    <definedName name="_xlnm.Print_Area" localSheetId="2">チェックシート!$A$1:$I$95</definedName>
    <definedName name="_xlnm.Print_Area" localSheetId="9">技能士等配置一覧表!$A$1:$Q$35</definedName>
    <definedName name="_xlnm.Print_Area" localSheetId="8">工事成績計算表!$A$1:$J$30</definedName>
    <definedName name="_xlnm.Print_Area" localSheetId="7">工事成績申告書!$A$1:$I$31</definedName>
    <definedName name="_xlnm.Print_Area" localSheetId="3">'資格審査申請書（様式１）'!$A$1:$AO$73</definedName>
    <definedName name="_xlnm.Print_Area" localSheetId="6">社保等誓約書!$A$1:$R$37</definedName>
    <definedName name="_xlnm.Print_Area" localSheetId="5">出資状況調査票!$A$1:$D$25</definedName>
    <definedName name="_xlnm.Print_Area" localSheetId="12">障害者雇用状況一覧表!$A$1:$Q$43</definedName>
    <definedName name="_xlnm.Print_Area" localSheetId="4">申請書受付票!$A$1:$E$19</definedName>
    <definedName name="_xlnm.Print_Area" localSheetId="11">入札参加資格審査申請に係る申告書!$A$1:$O$76</definedName>
    <definedName name="_xlnm.Print_Area" localSheetId="0">入力シート!$A$1:$Y$140</definedName>
    <definedName name="_xlnm.Print_Titles" localSheetId="8">工事成績計算表!$1:$10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20" i="19" l="1"/>
  <c r="J24" i="19" s="1"/>
  <c r="Q1" i="21"/>
  <c r="O1" i="19"/>
  <c r="I1" i="11"/>
  <c r="Q1" i="9"/>
  <c r="J1" i="8"/>
  <c r="I1" i="7"/>
  <c r="R1" i="6"/>
  <c r="E1" i="3"/>
  <c r="AO1" i="22"/>
  <c r="I2" i="25"/>
  <c r="C41" i="21" l="1"/>
  <c r="C42" i="21"/>
  <c r="C40" i="21"/>
  <c r="R48" i="22" l="1"/>
  <c r="M48" i="22"/>
  <c r="L70" i="22" l="1"/>
  <c r="L68" i="22"/>
  <c r="L66" i="22"/>
  <c r="L64" i="22"/>
  <c r="L62" i="22"/>
  <c r="L60" i="22"/>
  <c r="L58" i="22"/>
  <c r="W21" i="22" l="1"/>
  <c r="E39" i="22" l="1"/>
  <c r="L72" i="22"/>
  <c r="V58" i="22"/>
  <c r="V60" i="22"/>
  <c r="V62" i="22"/>
  <c r="V64" i="22"/>
  <c r="V66" i="22"/>
  <c r="V68" i="22"/>
  <c r="V70" i="22"/>
  <c r="V72" i="22"/>
  <c r="AF58" i="22"/>
  <c r="AF60" i="22"/>
  <c r="AF62" i="22"/>
  <c r="AF64" i="22"/>
  <c r="AF66" i="22"/>
  <c r="B66" i="22"/>
  <c r="B58" i="22"/>
  <c r="AC70" i="22"/>
  <c r="AD70" i="22"/>
  <c r="AB70" i="22"/>
  <c r="R66" i="22"/>
  <c r="T66" i="22"/>
  <c r="S66" i="22"/>
  <c r="S58" i="22"/>
  <c r="T58" i="22"/>
  <c r="R58" i="22"/>
  <c r="J72" i="22"/>
  <c r="I72" i="22"/>
  <c r="H72" i="22"/>
  <c r="J60" i="22"/>
  <c r="I60" i="22"/>
  <c r="H60" i="22"/>
  <c r="I58" i="22"/>
  <c r="J58" i="22"/>
  <c r="H58" i="22"/>
  <c r="Q48" i="22"/>
  <c r="L48" i="22"/>
  <c r="AH42" i="22"/>
  <c r="AI42" i="22"/>
  <c r="AJ42" i="22"/>
  <c r="AG42" i="22"/>
  <c r="Z42" i="22"/>
  <c r="AA42" i="22"/>
  <c r="AB42" i="22"/>
  <c r="AC42" i="22"/>
  <c r="Y42" i="22"/>
  <c r="O42" i="22"/>
  <c r="P42" i="22"/>
  <c r="Q42" i="22"/>
  <c r="N42" i="22"/>
  <c r="G42" i="22"/>
  <c r="H42" i="22"/>
  <c r="I42" i="22"/>
  <c r="J42" i="22"/>
  <c r="F42" i="22"/>
  <c r="AJ39" i="22"/>
  <c r="AK39" i="22"/>
  <c r="AL39" i="22"/>
  <c r="AM39" i="22"/>
  <c r="AI39" i="22"/>
  <c r="AD39" i="22"/>
  <c r="AE39" i="22"/>
  <c r="AF39" i="22"/>
  <c r="AG39" i="22"/>
  <c r="AC39" i="22"/>
  <c r="X39" i="22"/>
  <c r="Y39" i="22"/>
  <c r="Z39" i="22"/>
  <c r="AA39" i="22"/>
  <c r="W39" i="22"/>
  <c r="R39" i="22"/>
  <c r="S39" i="22"/>
  <c r="T39" i="22"/>
  <c r="U39" i="22"/>
  <c r="Q39" i="22"/>
  <c r="L39" i="22"/>
  <c r="M39" i="22"/>
  <c r="N39" i="22"/>
  <c r="O39" i="22"/>
  <c r="K39" i="22"/>
  <c r="I39" i="22"/>
  <c r="H39" i="22"/>
  <c r="G39" i="22"/>
  <c r="F39" i="22"/>
  <c r="AF9" i="22"/>
  <c r="AF11" i="22"/>
  <c r="E2" i="26"/>
  <c r="N3" i="19" s="1"/>
  <c r="J15" i="22"/>
  <c r="AO6" i="22" l="1"/>
  <c r="Q4" i="6"/>
  <c r="H4" i="7"/>
  <c r="D3" i="4"/>
  <c r="H4" i="11"/>
  <c r="AH51" i="22" l="1"/>
  <c r="AA51" i="22"/>
  <c r="W51" i="22"/>
  <c r="O51" i="22"/>
  <c r="E51" i="22"/>
  <c r="AN48" i="22"/>
  <c r="AH48" i="22"/>
  <c r="AA48" i="22"/>
  <c r="Y48" i="22"/>
  <c r="G48" i="22" l="1"/>
  <c r="H45" i="22"/>
  <c r="D30" i="22"/>
  <c r="B72" i="22"/>
  <c r="B70" i="22"/>
  <c r="B68" i="22"/>
  <c r="B64" i="22"/>
  <c r="B62" i="22"/>
  <c r="B60" i="22"/>
  <c r="E15" i="26"/>
  <c r="O5" i="21" s="1"/>
  <c r="V27" i="24"/>
  <c r="E17" i="26"/>
  <c r="E4" i="26"/>
  <c r="E8" i="26"/>
  <c r="C13" i="3" s="1"/>
  <c r="R25" i="24"/>
  <c r="O21" i="22"/>
  <c r="P21" i="22"/>
  <c r="Q21" i="22"/>
  <c r="R21" i="22"/>
  <c r="S21" i="22"/>
  <c r="T21" i="22"/>
  <c r="U21" i="22"/>
  <c r="N21" i="22"/>
  <c r="E6" i="26"/>
  <c r="F18" i="22" s="1"/>
  <c r="E11" i="26"/>
  <c r="D4" i="4" l="1"/>
  <c r="B5" i="8"/>
  <c r="AF10" i="22"/>
  <c r="G5" i="25"/>
  <c r="E9" i="7"/>
  <c r="D5" i="8"/>
  <c r="Q8" i="6"/>
  <c r="I5" i="9"/>
  <c r="G6" i="9"/>
  <c r="O6" i="9"/>
  <c r="M7" i="9"/>
  <c r="H5" i="21"/>
  <c r="P5" i="21"/>
  <c r="N6" i="21"/>
  <c r="L7" i="21"/>
  <c r="D5" i="4"/>
  <c r="L9" i="6"/>
  <c r="J5" i="9"/>
  <c r="H6" i="9"/>
  <c r="P6" i="9"/>
  <c r="N7" i="9"/>
  <c r="I5" i="21"/>
  <c r="G6" i="21"/>
  <c r="O6" i="21"/>
  <c r="M7" i="21"/>
  <c r="D6" i="4"/>
  <c r="M9" i="6"/>
  <c r="K5" i="9"/>
  <c r="I6" i="9"/>
  <c r="G7" i="9"/>
  <c r="O7" i="9"/>
  <c r="J5" i="21"/>
  <c r="H6" i="21"/>
  <c r="P6" i="21"/>
  <c r="N7" i="21"/>
  <c r="L8" i="6"/>
  <c r="N9" i="6"/>
  <c r="E10" i="7"/>
  <c r="L5" i="9"/>
  <c r="J6" i="9"/>
  <c r="H7" i="9"/>
  <c r="P7" i="9"/>
  <c r="K5" i="21"/>
  <c r="I6" i="21"/>
  <c r="G7" i="21"/>
  <c r="O7" i="21"/>
  <c r="M8" i="6"/>
  <c r="O9" i="6"/>
  <c r="M5" i="9"/>
  <c r="K6" i="9"/>
  <c r="I7" i="9"/>
  <c r="E8" i="11"/>
  <c r="L5" i="21"/>
  <c r="J6" i="21"/>
  <c r="H7" i="21"/>
  <c r="P7" i="21"/>
  <c r="N10" i="22"/>
  <c r="N8" i="6"/>
  <c r="P9" i="6"/>
  <c r="E8" i="7"/>
  <c r="N5" i="9"/>
  <c r="L6" i="9"/>
  <c r="J7" i="9"/>
  <c r="E9" i="11"/>
  <c r="M5" i="21"/>
  <c r="K6" i="21"/>
  <c r="I7" i="21"/>
  <c r="I6" i="19"/>
  <c r="N9" i="22"/>
  <c r="O8" i="6"/>
  <c r="Q9" i="6"/>
  <c r="G5" i="9"/>
  <c r="O5" i="9"/>
  <c r="M6" i="9"/>
  <c r="K7" i="9"/>
  <c r="E10" i="11"/>
  <c r="N5" i="21"/>
  <c r="L6" i="21"/>
  <c r="J7" i="21"/>
  <c r="I7" i="19"/>
  <c r="C11" i="3"/>
  <c r="P8" i="6"/>
  <c r="H5" i="9"/>
  <c r="P5" i="9"/>
  <c r="N6" i="9"/>
  <c r="L7" i="9"/>
  <c r="G5" i="21"/>
  <c r="M6" i="21"/>
  <c r="K7" i="21"/>
  <c r="I8" i="19"/>
  <c r="N11" i="22"/>
  <c r="G4" i="25"/>
  <c r="C12" i="3"/>
  <c r="G3" i="25"/>
  <c r="AI18" i="22"/>
  <c r="AE18" i="22"/>
  <c r="AA18" i="22"/>
  <c r="W18" i="22"/>
  <c r="S18" i="22"/>
  <c r="O18" i="22"/>
  <c r="K18" i="22"/>
  <c r="G18" i="22"/>
  <c r="AG18" i="22"/>
  <c r="AC18" i="22"/>
  <c r="Y18" i="22"/>
  <c r="U18" i="22"/>
  <c r="Q18" i="22"/>
  <c r="M18" i="22"/>
  <c r="I18" i="22"/>
  <c r="E18" i="22"/>
  <c r="AJ18" i="22"/>
  <c r="AF18" i="22"/>
  <c r="AB18" i="22"/>
  <c r="X18" i="22"/>
  <c r="T18" i="22"/>
  <c r="P18" i="22"/>
  <c r="L18" i="22"/>
  <c r="H18" i="22"/>
  <c r="D18" i="22"/>
  <c r="AH18" i="22"/>
  <c r="AD18" i="22"/>
  <c r="Z18" i="22"/>
  <c r="V18" i="22"/>
  <c r="R18" i="22"/>
  <c r="N18" i="22"/>
  <c r="J18" i="22"/>
  <c r="E12" i="26"/>
  <c r="E13" i="26" s="1"/>
  <c r="X24" i="22"/>
  <c r="I24" i="22" l="1"/>
  <c r="J24" i="22"/>
  <c r="K24" i="22"/>
  <c r="H24" i="22"/>
  <c r="E24" i="22"/>
  <c r="F24" i="22"/>
  <c r="D24" i="22"/>
  <c r="R24" i="22"/>
  <c r="X15" i="22"/>
  <c r="W15" i="22"/>
  <c r="Q15" i="22"/>
  <c r="P15" i="22"/>
  <c r="O15" i="22"/>
  <c r="N15" i="22"/>
  <c r="M15" i="22"/>
  <c r="L15" i="22"/>
  <c r="K15" i="22"/>
  <c r="E30" i="22"/>
  <c r="F30" i="22"/>
  <c r="G30" i="22"/>
  <c r="H30" i="22"/>
  <c r="I30" i="22"/>
  <c r="J30" i="22"/>
  <c r="K30" i="22"/>
  <c r="L30" i="22"/>
  <c r="M30" i="22"/>
  <c r="N30" i="22"/>
  <c r="O30" i="22"/>
  <c r="E35" i="22"/>
  <c r="F35" i="22"/>
  <c r="G35" i="22"/>
  <c r="H35" i="22"/>
  <c r="I35" i="22"/>
  <c r="J35" i="22"/>
  <c r="K35" i="22"/>
  <c r="L35" i="22"/>
  <c r="M35" i="22"/>
  <c r="N35" i="22"/>
  <c r="O35" i="22"/>
  <c r="P35" i="22"/>
  <c r="Q35" i="22"/>
  <c r="R35" i="22"/>
  <c r="S35" i="22"/>
  <c r="T35" i="22"/>
  <c r="D35" i="22"/>
  <c r="D33" i="22"/>
  <c r="AJ33" i="22"/>
  <c r="E33" i="22"/>
  <c r="F33" i="22"/>
  <c r="G33" i="22"/>
  <c r="H33" i="22"/>
  <c r="I33" i="22"/>
  <c r="J33" i="22"/>
  <c r="K33" i="22"/>
  <c r="L33" i="22"/>
  <c r="M33" i="22"/>
  <c r="N33" i="22"/>
  <c r="O33" i="22"/>
  <c r="P33" i="22"/>
  <c r="Q33" i="22"/>
  <c r="R33" i="22"/>
  <c r="S33" i="22"/>
  <c r="T33" i="22"/>
  <c r="U33" i="22"/>
  <c r="V33" i="22"/>
  <c r="W33" i="22"/>
  <c r="X33" i="22"/>
  <c r="Y33" i="22"/>
  <c r="Z33" i="22"/>
  <c r="AA33" i="22"/>
  <c r="AB33" i="22"/>
  <c r="AC33" i="22"/>
  <c r="AD33" i="22"/>
  <c r="AE33" i="22"/>
  <c r="AF33" i="22"/>
  <c r="AG33" i="22"/>
  <c r="AH33" i="22"/>
  <c r="AI33" i="22"/>
  <c r="E27" i="22"/>
  <c r="F27" i="22"/>
  <c r="G27" i="22"/>
  <c r="H27" i="22"/>
  <c r="I27" i="22"/>
  <c r="J27" i="22"/>
  <c r="K27" i="22"/>
  <c r="L27" i="22"/>
  <c r="M27" i="22"/>
  <c r="N27" i="22"/>
  <c r="O27" i="22"/>
  <c r="P27" i="22"/>
  <c r="Q27" i="22"/>
  <c r="R27" i="22"/>
  <c r="S27" i="22"/>
  <c r="T27" i="22"/>
  <c r="U27" i="22"/>
  <c r="V27" i="22"/>
  <c r="W27" i="22"/>
  <c r="X27" i="22"/>
  <c r="Y27" i="22"/>
  <c r="Z27" i="22"/>
  <c r="AA27" i="22"/>
  <c r="AB27" i="22"/>
  <c r="AC27" i="22"/>
  <c r="AD27" i="22"/>
  <c r="AE27" i="22"/>
  <c r="AF27" i="22"/>
  <c r="AG27" i="22"/>
  <c r="AH27" i="22"/>
  <c r="AI27" i="22"/>
  <c r="AJ27" i="22"/>
  <c r="D27" i="22"/>
  <c r="E21" i="22" l="1"/>
  <c r="D21" i="22"/>
  <c r="G21" i="22"/>
  <c r="H21" i="22"/>
  <c r="F21" i="22"/>
  <c r="V24" i="22"/>
  <c r="U24" i="22"/>
  <c r="T24" i="22"/>
  <c r="S24" i="22"/>
  <c r="G42" i="21"/>
  <c r="G41" i="21"/>
  <c r="G40" i="21"/>
  <c r="G43" i="21" l="1"/>
  <c r="L40" i="19"/>
  <c r="I32" i="9" l="1"/>
  <c r="I33" i="9"/>
  <c r="K33" i="9"/>
  <c r="G33" i="9"/>
  <c r="G32" i="9"/>
  <c r="K32" i="9"/>
  <c r="G34" i="9" l="1"/>
  <c r="K34" i="9"/>
  <c r="I34" i="9"/>
  <c r="J110" i="8" l="1"/>
  <c r="K110" i="8" s="1"/>
  <c r="I110" i="8"/>
  <c r="J109" i="8"/>
  <c r="K109" i="8" s="1"/>
  <c r="I109" i="8"/>
  <c r="J108" i="8"/>
  <c r="K108" i="8" s="1"/>
  <c r="I108" i="8"/>
  <c r="J107" i="8"/>
  <c r="K107" i="8" s="1"/>
  <c r="I107" i="8"/>
  <c r="J106" i="8"/>
  <c r="K106" i="8" s="1"/>
  <c r="I106" i="8"/>
  <c r="J105" i="8"/>
  <c r="K105" i="8" s="1"/>
  <c r="I105" i="8"/>
  <c r="J104" i="8"/>
  <c r="K104" i="8" s="1"/>
  <c r="I104" i="8"/>
  <c r="J103" i="8"/>
  <c r="K103" i="8" s="1"/>
  <c r="I103" i="8"/>
  <c r="J102" i="8"/>
  <c r="K102" i="8" s="1"/>
  <c r="I102" i="8"/>
  <c r="J101" i="8"/>
  <c r="K101" i="8" s="1"/>
  <c r="I101" i="8"/>
  <c r="J100" i="8"/>
  <c r="K100" i="8" s="1"/>
  <c r="I100" i="8"/>
  <c r="J99" i="8"/>
  <c r="K99" i="8" s="1"/>
  <c r="I99" i="8"/>
  <c r="J98" i="8"/>
  <c r="K98" i="8" s="1"/>
  <c r="I98" i="8"/>
  <c r="J97" i="8"/>
  <c r="K97" i="8" s="1"/>
  <c r="I97" i="8"/>
  <c r="J96" i="8"/>
  <c r="K96" i="8" s="1"/>
  <c r="I96" i="8"/>
  <c r="J95" i="8"/>
  <c r="K95" i="8" s="1"/>
  <c r="I95" i="8"/>
  <c r="J94" i="8"/>
  <c r="K94" i="8" s="1"/>
  <c r="I94" i="8"/>
  <c r="J93" i="8"/>
  <c r="K93" i="8" s="1"/>
  <c r="I93" i="8"/>
  <c r="J92" i="8"/>
  <c r="K92" i="8" s="1"/>
  <c r="I92" i="8"/>
  <c r="J91" i="8"/>
  <c r="K91" i="8" s="1"/>
  <c r="I91" i="8"/>
  <c r="J90" i="8"/>
  <c r="K90" i="8" s="1"/>
  <c r="I90" i="8"/>
  <c r="J89" i="8"/>
  <c r="K89" i="8" s="1"/>
  <c r="I89" i="8"/>
  <c r="J88" i="8"/>
  <c r="K88" i="8" s="1"/>
  <c r="I88" i="8"/>
  <c r="J87" i="8"/>
  <c r="K87" i="8" s="1"/>
  <c r="I87" i="8"/>
  <c r="J86" i="8"/>
  <c r="K86" i="8" s="1"/>
  <c r="I86" i="8"/>
  <c r="J85" i="8"/>
  <c r="K85" i="8" s="1"/>
  <c r="I85" i="8"/>
  <c r="J84" i="8"/>
  <c r="K84" i="8" s="1"/>
  <c r="I84" i="8"/>
  <c r="J83" i="8"/>
  <c r="K83" i="8" s="1"/>
  <c r="I83" i="8"/>
  <c r="J82" i="8"/>
  <c r="K82" i="8" s="1"/>
  <c r="I82" i="8"/>
  <c r="J81" i="8"/>
  <c r="K81" i="8" s="1"/>
  <c r="I81" i="8"/>
  <c r="J80" i="8"/>
  <c r="K80" i="8" s="1"/>
  <c r="I80" i="8"/>
  <c r="J79" i="8"/>
  <c r="K79" i="8" s="1"/>
  <c r="I79" i="8"/>
  <c r="J78" i="8"/>
  <c r="K78" i="8" s="1"/>
  <c r="I78" i="8"/>
  <c r="J77" i="8"/>
  <c r="K77" i="8" s="1"/>
  <c r="I77" i="8"/>
  <c r="J76" i="8"/>
  <c r="K76" i="8" s="1"/>
  <c r="I76" i="8"/>
  <c r="J75" i="8"/>
  <c r="K75" i="8" s="1"/>
  <c r="I75" i="8"/>
  <c r="J74" i="8"/>
  <c r="K74" i="8" s="1"/>
  <c r="I74" i="8"/>
  <c r="J73" i="8"/>
  <c r="K73" i="8" s="1"/>
  <c r="I73" i="8"/>
  <c r="J72" i="8"/>
  <c r="K72" i="8" s="1"/>
  <c r="I72" i="8"/>
  <c r="J71" i="8"/>
  <c r="K71" i="8" s="1"/>
  <c r="I71" i="8"/>
  <c r="J70" i="8"/>
  <c r="K70" i="8" s="1"/>
  <c r="I70" i="8"/>
  <c r="J69" i="8"/>
  <c r="K69" i="8" s="1"/>
  <c r="I69" i="8"/>
  <c r="J68" i="8"/>
  <c r="K68" i="8" s="1"/>
  <c r="I68" i="8"/>
  <c r="J67" i="8"/>
  <c r="K67" i="8" s="1"/>
  <c r="I67" i="8"/>
  <c r="J66" i="8"/>
  <c r="K66" i="8" s="1"/>
  <c r="I66" i="8"/>
  <c r="J65" i="8"/>
  <c r="K65" i="8" s="1"/>
  <c r="I65" i="8"/>
  <c r="J64" i="8"/>
  <c r="K64" i="8" s="1"/>
  <c r="I64" i="8"/>
  <c r="J63" i="8"/>
  <c r="K63" i="8" s="1"/>
  <c r="I63" i="8"/>
  <c r="J62" i="8"/>
  <c r="K62" i="8" s="1"/>
  <c r="I62" i="8"/>
  <c r="J61" i="8"/>
  <c r="K61" i="8" s="1"/>
  <c r="I61" i="8"/>
  <c r="J60" i="8"/>
  <c r="K60" i="8" s="1"/>
  <c r="I60" i="8"/>
  <c r="J59" i="8"/>
  <c r="K59" i="8" s="1"/>
  <c r="I59" i="8"/>
  <c r="J58" i="8"/>
  <c r="K58" i="8" s="1"/>
  <c r="I58" i="8"/>
  <c r="J57" i="8"/>
  <c r="K57" i="8" s="1"/>
  <c r="I57" i="8"/>
  <c r="J56" i="8"/>
  <c r="K56" i="8" s="1"/>
  <c r="I56" i="8"/>
  <c r="J55" i="8"/>
  <c r="K55" i="8" s="1"/>
  <c r="I55" i="8"/>
  <c r="J54" i="8"/>
  <c r="K54" i="8" s="1"/>
  <c r="I54" i="8"/>
  <c r="J53" i="8"/>
  <c r="K53" i="8" s="1"/>
  <c r="I53" i="8"/>
  <c r="J52" i="8"/>
  <c r="K52" i="8" s="1"/>
  <c r="I52" i="8"/>
  <c r="J51" i="8"/>
  <c r="K51" i="8" s="1"/>
  <c r="I51" i="8"/>
  <c r="J50" i="8"/>
  <c r="K50" i="8" s="1"/>
  <c r="I50" i="8"/>
  <c r="J49" i="8"/>
  <c r="K49" i="8" s="1"/>
  <c r="I49" i="8"/>
  <c r="J48" i="8"/>
  <c r="K48" i="8" s="1"/>
  <c r="I48" i="8"/>
  <c r="J47" i="8"/>
  <c r="K47" i="8" s="1"/>
  <c r="I47" i="8"/>
  <c r="J46" i="8"/>
  <c r="K46" i="8" s="1"/>
  <c r="I46" i="8"/>
  <c r="J45" i="8"/>
  <c r="K45" i="8" s="1"/>
  <c r="I45" i="8"/>
  <c r="J44" i="8"/>
  <c r="K44" i="8" s="1"/>
  <c r="I44" i="8"/>
  <c r="J43" i="8"/>
  <c r="K43" i="8" s="1"/>
  <c r="I43" i="8"/>
  <c r="J42" i="8"/>
  <c r="K42" i="8" s="1"/>
  <c r="I42" i="8"/>
  <c r="J41" i="8"/>
  <c r="K41" i="8" s="1"/>
  <c r="I41" i="8"/>
  <c r="J40" i="8"/>
  <c r="K40" i="8" s="1"/>
  <c r="I40" i="8"/>
  <c r="I39" i="8"/>
  <c r="J39" i="8" s="1"/>
  <c r="K39" i="8" s="1"/>
  <c r="J38" i="8"/>
  <c r="K38" i="8" s="1"/>
  <c r="I38" i="8"/>
  <c r="J37" i="8"/>
  <c r="K37" i="8" s="1"/>
  <c r="I37" i="8"/>
  <c r="J36" i="8"/>
  <c r="K36" i="8" s="1"/>
  <c r="I36" i="8"/>
  <c r="I12" i="8"/>
  <c r="J12" i="8" s="1"/>
  <c r="K12" i="8" s="1"/>
  <c r="I13" i="8"/>
  <c r="J13" i="8"/>
  <c r="K13" i="8" s="1"/>
  <c r="I14" i="8"/>
  <c r="J14" i="8"/>
  <c r="K14" i="8" s="1"/>
  <c r="I15" i="8"/>
  <c r="J15" i="8"/>
  <c r="K15" i="8" s="1"/>
  <c r="I16" i="8"/>
  <c r="J16" i="8"/>
  <c r="K16" i="8" s="1"/>
  <c r="I17" i="8"/>
  <c r="J17" i="8"/>
  <c r="K17" i="8" s="1"/>
  <c r="I18" i="8"/>
  <c r="J18" i="8"/>
  <c r="K18" i="8" s="1"/>
  <c r="I19" i="8"/>
  <c r="J19" i="8"/>
  <c r="K19" i="8" s="1"/>
  <c r="I20" i="8"/>
  <c r="J20" i="8"/>
  <c r="K20" i="8" s="1"/>
  <c r="I21" i="8"/>
  <c r="J21" i="8"/>
  <c r="K21" i="8" s="1"/>
  <c r="I22" i="8"/>
  <c r="J22" i="8"/>
  <c r="K22" i="8" s="1"/>
  <c r="I23" i="8"/>
  <c r="J23" i="8"/>
  <c r="K23" i="8" s="1"/>
  <c r="I24" i="8"/>
  <c r="J24" i="8"/>
  <c r="K24" i="8" s="1"/>
  <c r="I25" i="8"/>
  <c r="J25" i="8"/>
  <c r="K25" i="8" s="1"/>
  <c r="I26" i="8"/>
  <c r="J26" i="8"/>
  <c r="K26" i="8" s="1"/>
  <c r="I27" i="8"/>
  <c r="J27" i="8"/>
  <c r="K27" i="8" s="1"/>
  <c r="I28" i="8"/>
  <c r="J28" i="8"/>
  <c r="K28" i="8" s="1"/>
  <c r="I29" i="8"/>
  <c r="J29" i="8"/>
  <c r="K29" i="8" s="1"/>
  <c r="I30" i="8"/>
  <c r="J30" i="8"/>
  <c r="K30" i="8" s="1"/>
  <c r="I31" i="8"/>
  <c r="J31" i="8"/>
  <c r="K31" i="8" s="1"/>
  <c r="I32" i="8"/>
  <c r="J32" i="8"/>
  <c r="K32" i="8" s="1"/>
  <c r="I33" i="8"/>
  <c r="J33" i="8"/>
  <c r="K33" i="8" s="1"/>
  <c r="I34" i="8"/>
  <c r="J34" i="8"/>
  <c r="K34" i="8" s="1"/>
  <c r="I35" i="8"/>
  <c r="J35" i="8"/>
  <c r="K35" i="8" s="1"/>
  <c r="I11" i="8"/>
  <c r="J11" i="8" l="1"/>
  <c r="K11" i="8" s="1"/>
  <c r="H5" i="8" s="1"/>
  <c r="F5" i="8" l="1"/>
  <c r="I5" i="8" s="1"/>
</calcChain>
</file>

<file path=xl/sharedStrings.xml><?xml version="1.0" encoding="utf-8"?>
<sst xmlns="http://schemas.openxmlformats.org/spreadsheetml/2006/main" count="700" uniqueCount="550">
  <si>
    <t>様式1</t>
    <rPh sb="0" eb="2">
      <t>ヨウシキ</t>
    </rPh>
    <phoneticPr fontId="1"/>
  </si>
  <si>
    <t>佐賀県建設工事等入札参加資格申請書（建設工事）を下記のとおり受け付けました。</t>
    <phoneticPr fontId="1"/>
  </si>
  <si>
    <t>所在地</t>
    <rPh sb="0" eb="3">
      <t>ショザイチ</t>
    </rPh>
    <phoneticPr fontId="1"/>
  </si>
  <si>
    <t>商号又は名称</t>
    <rPh sb="0" eb="2">
      <t>ショウゴウ</t>
    </rPh>
    <rPh sb="2" eb="3">
      <t>マタ</t>
    </rPh>
    <rPh sb="4" eb="6">
      <t>メイショウ</t>
    </rPh>
    <phoneticPr fontId="1"/>
  </si>
  <si>
    <t>受付印</t>
    <rPh sb="0" eb="3">
      <t>ウケツケイン</t>
    </rPh>
    <phoneticPr fontId="1"/>
  </si>
  <si>
    <t>申請書受付票</t>
    <phoneticPr fontId="1"/>
  </si>
  <si>
    <t>申請者</t>
    <rPh sb="0" eb="3">
      <t>シンセイシャ</t>
    </rPh>
    <phoneticPr fontId="1"/>
  </si>
  <si>
    <t>出資状況等に関する調査票</t>
    <rPh sb="0" eb="2">
      <t>シュッシ</t>
    </rPh>
    <rPh sb="2" eb="4">
      <t>ジョウキョウ</t>
    </rPh>
    <rPh sb="4" eb="5">
      <t>トウ</t>
    </rPh>
    <rPh sb="6" eb="7">
      <t>カン</t>
    </rPh>
    <rPh sb="9" eb="12">
      <t>チョウサヒョウ</t>
    </rPh>
    <phoneticPr fontId="10"/>
  </si>
  <si>
    <t>【記入要領】</t>
    <rPh sb="1" eb="3">
      <t>キニュウ</t>
    </rPh>
    <rPh sb="3" eb="5">
      <t>ヨウリョウ</t>
    </rPh>
    <phoneticPr fontId="10"/>
  </si>
  <si>
    <t xml:space="preserve"> 国名：</t>
    <rPh sb="1" eb="2">
      <t>クニ</t>
    </rPh>
    <rPh sb="2" eb="3">
      <t>メイ</t>
    </rPh>
    <phoneticPr fontId="10"/>
  </si>
  <si>
    <t>人事面に深い関係</t>
    <rPh sb="0" eb="3">
      <t>ジンジメン</t>
    </rPh>
    <rPh sb="4" eb="5">
      <t>フカ</t>
    </rPh>
    <rPh sb="6" eb="8">
      <t>カンケイ</t>
    </rPh>
    <phoneticPr fontId="10"/>
  </si>
  <si>
    <t xml:space="preserve"> 会社名1：</t>
    <rPh sb="1" eb="3">
      <t>カイシャ</t>
    </rPh>
    <rPh sb="3" eb="4">
      <t>メイ</t>
    </rPh>
    <phoneticPr fontId="10"/>
  </si>
  <si>
    <t xml:space="preserve"> 会社名2：</t>
    <rPh sb="1" eb="3">
      <t>カイシャ</t>
    </rPh>
    <rPh sb="3" eb="4">
      <t>メイ</t>
    </rPh>
    <phoneticPr fontId="10"/>
  </si>
  <si>
    <t xml:space="preserve"> 会社名3：</t>
    <rPh sb="1" eb="3">
      <t>カイシャ</t>
    </rPh>
    <rPh sb="3" eb="4">
      <t>メイ</t>
    </rPh>
    <phoneticPr fontId="10"/>
  </si>
  <si>
    <t>3. 株主等の1人及び前2号に規定する会社が他の会社を支配している場合における当該他の会社</t>
    <rPh sb="3" eb="6">
      <t>カブヌシトウ</t>
    </rPh>
    <rPh sb="8" eb="9">
      <t>ニン</t>
    </rPh>
    <rPh sb="9" eb="10">
      <t>オヨ</t>
    </rPh>
    <rPh sb="11" eb="12">
      <t>ゼン</t>
    </rPh>
    <rPh sb="13" eb="14">
      <t>ゴウ</t>
    </rPh>
    <rPh sb="15" eb="17">
      <t>キテイ</t>
    </rPh>
    <rPh sb="19" eb="21">
      <t>カイシャ</t>
    </rPh>
    <rPh sb="22" eb="23">
      <t>ホカ</t>
    </rPh>
    <rPh sb="24" eb="26">
      <t>カイシャ</t>
    </rPh>
    <rPh sb="27" eb="29">
      <t>シハイ</t>
    </rPh>
    <rPh sb="33" eb="35">
      <t>バアイ</t>
    </rPh>
    <rPh sb="39" eb="41">
      <t>トウガイ</t>
    </rPh>
    <rPh sb="41" eb="42">
      <t>タ</t>
    </rPh>
    <rPh sb="43" eb="45">
      <t>カイシャ</t>
    </rPh>
    <phoneticPr fontId="10"/>
  </si>
  <si>
    <t>2. 株主等の1人及び前号に規定する会社が他の会社を支配している場合における当該他の会社</t>
    <rPh sb="3" eb="6">
      <t>カブヌシトウ</t>
    </rPh>
    <rPh sb="8" eb="9">
      <t>ニン</t>
    </rPh>
    <rPh sb="9" eb="10">
      <t>オヨ</t>
    </rPh>
    <rPh sb="11" eb="13">
      <t>ゼンゴウ</t>
    </rPh>
    <rPh sb="14" eb="16">
      <t>キテイ</t>
    </rPh>
    <rPh sb="18" eb="20">
      <t>カイシャ</t>
    </rPh>
    <rPh sb="21" eb="22">
      <t>ホカ</t>
    </rPh>
    <rPh sb="23" eb="25">
      <t>カイシャ</t>
    </rPh>
    <rPh sb="26" eb="28">
      <t>シハイ</t>
    </rPh>
    <rPh sb="32" eb="34">
      <t>バアイ</t>
    </rPh>
    <rPh sb="38" eb="40">
      <t>トウガイ</t>
    </rPh>
    <rPh sb="40" eb="41">
      <t>タ</t>
    </rPh>
    <rPh sb="42" eb="44">
      <t>カイシャ</t>
    </rPh>
    <phoneticPr fontId="10"/>
  </si>
  <si>
    <t>　1. 同族会社が日本国籍の場合は、会社名を記入する。</t>
    <rPh sb="9" eb="11">
      <t>ニホン</t>
    </rPh>
    <rPh sb="11" eb="13">
      <t>コクセキ</t>
    </rPh>
    <rPh sb="14" eb="16">
      <t>バアイ</t>
    </rPh>
    <rPh sb="18" eb="20">
      <t>カイシャ</t>
    </rPh>
    <rPh sb="20" eb="21">
      <t>メイ</t>
    </rPh>
    <rPh sb="22" eb="24">
      <t>キニュウ</t>
    </rPh>
    <phoneticPr fontId="10"/>
  </si>
  <si>
    <t>　2. 同族会社が外国籍の場合は、国名を記入する。</t>
    <rPh sb="9" eb="10">
      <t>ソト</t>
    </rPh>
    <rPh sb="10" eb="12">
      <t>コクセキ</t>
    </rPh>
    <rPh sb="13" eb="15">
      <t>バアイ</t>
    </rPh>
    <phoneticPr fontId="10"/>
  </si>
  <si>
    <t>　3. 日本国籍会社と外国籍会社の両方がある場合は、1と2を両方記入する。</t>
    <rPh sb="4" eb="6">
      <t>ニホン</t>
    </rPh>
    <rPh sb="6" eb="8">
      <t>コクセキ</t>
    </rPh>
    <rPh sb="8" eb="10">
      <t>カイシャ</t>
    </rPh>
    <rPh sb="11" eb="13">
      <t>ガイコク</t>
    </rPh>
    <rPh sb="13" eb="14">
      <t>セキ</t>
    </rPh>
    <rPh sb="14" eb="16">
      <t>カイシャ</t>
    </rPh>
    <rPh sb="17" eb="19">
      <t>リョウホウ</t>
    </rPh>
    <rPh sb="22" eb="24">
      <t>バアイ</t>
    </rPh>
    <rPh sb="30" eb="32">
      <t>リョウホウ</t>
    </rPh>
    <rPh sb="32" eb="34">
      <t>キニュウ</t>
    </rPh>
    <phoneticPr fontId="10"/>
  </si>
  <si>
    <t>2. 一方の会社の役員の配偶者及び親子関係にある者が、現に他の会社の役員の職にある場合</t>
    <rPh sb="3" eb="5">
      <t>イッポウ</t>
    </rPh>
    <rPh sb="6" eb="8">
      <t>カイシャ</t>
    </rPh>
    <rPh sb="9" eb="11">
      <t>ヤクイン</t>
    </rPh>
    <rPh sb="12" eb="15">
      <t>ハイグウシャ</t>
    </rPh>
    <rPh sb="15" eb="16">
      <t>オヨ</t>
    </rPh>
    <rPh sb="17" eb="19">
      <t>オヤコ</t>
    </rPh>
    <rPh sb="19" eb="21">
      <t>カンケイ</t>
    </rPh>
    <rPh sb="24" eb="25">
      <t>モノ</t>
    </rPh>
    <rPh sb="27" eb="28">
      <t>ゲン</t>
    </rPh>
    <rPh sb="29" eb="30">
      <t>タ</t>
    </rPh>
    <rPh sb="31" eb="33">
      <t>カイシャ</t>
    </rPh>
    <rPh sb="34" eb="36">
      <t>ヤクイン</t>
    </rPh>
    <rPh sb="37" eb="38">
      <t>ショク</t>
    </rPh>
    <rPh sb="41" eb="43">
      <t>バアイ</t>
    </rPh>
    <phoneticPr fontId="10"/>
  </si>
  <si>
    <t>4. 前3号に規定する会社が2以上ある場合には、その2以上の会社は相互に資本面に深い関係があるものとみなす</t>
    <rPh sb="3" eb="4">
      <t>ゼン</t>
    </rPh>
    <rPh sb="5" eb="6">
      <t>ゴウ</t>
    </rPh>
    <rPh sb="7" eb="9">
      <t>キテイ</t>
    </rPh>
    <rPh sb="11" eb="13">
      <t>カイシャ</t>
    </rPh>
    <rPh sb="15" eb="17">
      <t>イジョウ</t>
    </rPh>
    <rPh sb="19" eb="21">
      <t>バアイ</t>
    </rPh>
    <rPh sb="27" eb="29">
      <t>イジョウ</t>
    </rPh>
    <rPh sb="30" eb="32">
      <t>カイシャ</t>
    </rPh>
    <rPh sb="33" eb="35">
      <t>ソウゴ</t>
    </rPh>
    <rPh sb="36" eb="38">
      <t>シホン</t>
    </rPh>
    <rPh sb="38" eb="39">
      <t>メン</t>
    </rPh>
    <rPh sb="40" eb="41">
      <t>フカ</t>
    </rPh>
    <rPh sb="42" eb="44">
      <t>カンケイ</t>
    </rPh>
    <phoneticPr fontId="10"/>
  </si>
  <si>
    <t>1. 一方の会社の役員（会社法施行規則第2条第3項第3号に規定する役員のうち、注5に掲げる者をいう。以下
　同じ。）が、他の会社等の役員を現に兼ねている場合</t>
    <rPh sb="3" eb="5">
      <t>イッポウ</t>
    </rPh>
    <rPh sb="6" eb="8">
      <t>カイシャ</t>
    </rPh>
    <rPh sb="9" eb="11">
      <t>ヤクイン</t>
    </rPh>
    <rPh sb="12" eb="14">
      <t>カイシャ</t>
    </rPh>
    <rPh sb="14" eb="15">
      <t>ホウ</t>
    </rPh>
    <rPh sb="15" eb="17">
      <t>シコウ</t>
    </rPh>
    <rPh sb="17" eb="19">
      <t>キソク</t>
    </rPh>
    <rPh sb="19" eb="20">
      <t>ダイ</t>
    </rPh>
    <rPh sb="21" eb="22">
      <t>ジョウ</t>
    </rPh>
    <rPh sb="22" eb="23">
      <t>ダイ</t>
    </rPh>
    <rPh sb="24" eb="25">
      <t>コウ</t>
    </rPh>
    <rPh sb="25" eb="26">
      <t>ダイ</t>
    </rPh>
    <rPh sb="27" eb="28">
      <t>ゴウ</t>
    </rPh>
    <rPh sb="29" eb="31">
      <t>キテイ</t>
    </rPh>
    <rPh sb="33" eb="35">
      <t>ヤクイン</t>
    </rPh>
    <rPh sb="39" eb="40">
      <t>チュウ</t>
    </rPh>
    <rPh sb="42" eb="43">
      <t>カカ</t>
    </rPh>
    <rPh sb="60" eb="61">
      <t>タ</t>
    </rPh>
    <rPh sb="62" eb="64">
      <t>カイシャ</t>
    </rPh>
    <rPh sb="64" eb="65">
      <t>トウ</t>
    </rPh>
    <rPh sb="66" eb="68">
      <t>ヤクイン</t>
    </rPh>
    <rPh sb="69" eb="70">
      <t>ゲン</t>
    </rPh>
    <rPh sb="71" eb="72">
      <t>カ</t>
    </rPh>
    <rPh sb="76" eb="78">
      <t>バアイ</t>
    </rPh>
    <phoneticPr fontId="10"/>
  </si>
  <si>
    <t>（※）他の会社を支配している場合とは、法人税法施行令第4条第3項に該当する場合とする。
　　・当該他の会社の50％を超える株式、出資金額又は議決権を有している場合
　　・当該他の会社の50％を超える株主等（合名会社、合資会社又は合同会社の社員（当該他の会社が業務を執行する社員を定めた場合にあっては、
　　  業務を執行する社員）に限る。）を有している場合</t>
    <rPh sb="3" eb="4">
      <t>ホカ</t>
    </rPh>
    <rPh sb="5" eb="7">
      <t>カイシャ</t>
    </rPh>
    <rPh sb="8" eb="10">
      <t>シハイ</t>
    </rPh>
    <rPh sb="14" eb="16">
      <t>バアイ</t>
    </rPh>
    <rPh sb="19" eb="22">
      <t>ホウジンゼイ</t>
    </rPh>
    <rPh sb="22" eb="23">
      <t>ホウ</t>
    </rPh>
    <rPh sb="23" eb="26">
      <t>セコウレイ</t>
    </rPh>
    <rPh sb="26" eb="27">
      <t>ダイ</t>
    </rPh>
    <rPh sb="28" eb="29">
      <t>ジョウ</t>
    </rPh>
    <rPh sb="29" eb="30">
      <t>ダイ</t>
    </rPh>
    <rPh sb="31" eb="32">
      <t>コウ</t>
    </rPh>
    <rPh sb="33" eb="35">
      <t>ガイトウ</t>
    </rPh>
    <rPh sb="37" eb="39">
      <t>バアイ</t>
    </rPh>
    <phoneticPr fontId="10"/>
  </si>
  <si>
    <r>
      <t>1. 株主等の一人（個人である株主等については、その1人及び次の①から⑤に掲げる者）が他の会社を支配している
　場合</t>
    </r>
    <r>
      <rPr>
        <sz val="14"/>
        <rFont val="Yu Gothic UI"/>
        <family val="3"/>
        <charset val="128"/>
      </rPr>
      <t>（※）</t>
    </r>
    <r>
      <rPr>
        <sz val="18"/>
        <rFont val="Yu Gothic UI"/>
        <family val="3"/>
        <charset val="128"/>
      </rPr>
      <t>における当該他の会社
　① 株主等の親族（六親等内の血族、三親等内の姻族及び配偶者）
　② 株主等の内縁の配偶者
　③ 個人である株主等の使用人
　④ 前①から③に掲げる者以外の者で株主等から受ける金銭等で生計を維持している者
　⑤ 前②から④に掲げる者と生計を一にする親族</t>
    </r>
    <rPh sb="3" eb="6">
      <t>カブヌシトウ</t>
    </rPh>
    <rPh sb="7" eb="9">
      <t>ヒトリ</t>
    </rPh>
    <rPh sb="10" eb="12">
      <t>コジン</t>
    </rPh>
    <rPh sb="15" eb="18">
      <t>カブヌシトウ</t>
    </rPh>
    <rPh sb="28" eb="29">
      <t>オヨ</t>
    </rPh>
    <rPh sb="30" eb="31">
      <t>ツギ</t>
    </rPh>
    <rPh sb="37" eb="38">
      <t>カカ</t>
    </rPh>
    <rPh sb="40" eb="41">
      <t>モノ</t>
    </rPh>
    <rPh sb="56" eb="58">
      <t>バアイ</t>
    </rPh>
    <rPh sb="65" eb="67">
      <t>トウガイ</t>
    </rPh>
    <rPh sb="67" eb="68">
      <t>タ</t>
    </rPh>
    <rPh sb="69" eb="71">
      <t>カイシャ</t>
    </rPh>
    <rPh sb="75" eb="78">
      <t>カブヌシトウ</t>
    </rPh>
    <rPh sb="79" eb="81">
      <t>シンゾク</t>
    </rPh>
    <rPh sb="82" eb="83">
      <t>６</t>
    </rPh>
    <rPh sb="83" eb="85">
      <t>シントウ</t>
    </rPh>
    <rPh sb="85" eb="86">
      <t>ナイ</t>
    </rPh>
    <rPh sb="87" eb="89">
      <t>ケツゾク</t>
    </rPh>
    <rPh sb="90" eb="91">
      <t>３</t>
    </rPh>
    <rPh sb="91" eb="93">
      <t>シントウ</t>
    </rPh>
    <rPh sb="93" eb="94">
      <t>ナイ</t>
    </rPh>
    <rPh sb="95" eb="97">
      <t>インゾク</t>
    </rPh>
    <rPh sb="97" eb="98">
      <t>オヨ</t>
    </rPh>
    <rPh sb="99" eb="102">
      <t>ハイグウシャ</t>
    </rPh>
    <rPh sb="107" eb="110">
      <t>カブヌシトウ</t>
    </rPh>
    <rPh sb="111" eb="113">
      <t>ナイエン</t>
    </rPh>
    <rPh sb="114" eb="117">
      <t>ハイグウシャ</t>
    </rPh>
    <rPh sb="121" eb="123">
      <t>コジン</t>
    </rPh>
    <rPh sb="126" eb="129">
      <t>カブヌシトウ</t>
    </rPh>
    <rPh sb="130" eb="132">
      <t>シヨウ</t>
    </rPh>
    <rPh sb="132" eb="133">
      <t>ニン</t>
    </rPh>
    <rPh sb="137" eb="138">
      <t>ゼン</t>
    </rPh>
    <rPh sb="143" eb="144">
      <t>カカ</t>
    </rPh>
    <rPh sb="146" eb="147">
      <t>モノ</t>
    </rPh>
    <rPh sb="147" eb="149">
      <t>イガイ</t>
    </rPh>
    <rPh sb="150" eb="151">
      <t>モノ</t>
    </rPh>
    <rPh sb="152" eb="155">
      <t>カブヌシトウ</t>
    </rPh>
    <rPh sb="157" eb="158">
      <t>ウ</t>
    </rPh>
    <rPh sb="160" eb="163">
      <t>キンセントウ</t>
    </rPh>
    <rPh sb="164" eb="166">
      <t>セイケイ</t>
    </rPh>
    <rPh sb="167" eb="169">
      <t>イジ</t>
    </rPh>
    <rPh sb="173" eb="174">
      <t>モノ</t>
    </rPh>
    <rPh sb="178" eb="179">
      <t>ゼン</t>
    </rPh>
    <rPh sb="184" eb="185">
      <t>カカ</t>
    </rPh>
    <rPh sb="187" eb="188">
      <t>モノ</t>
    </rPh>
    <rPh sb="189" eb="191">
      <t>セイケイ</t>
    </rPh>
    <rPh sb="192" eb="193">
      <t>１</t>
    </rPh>
    <rPh sb="196" eb="198">
      <t>シンゾク</t>
    </rPh>
    <phoneticPr fontId="10"/>
  </si>
  <si>
    <r>
      <t xml:space="preserve">資本面に深い関係
</t>
    </r>
    <r>
      <rPr>
        <sz val="16"/>
        <rFont val="Yu Gothic UI"/>
        <family val="3"/>
        <charset val="128"/>
      </rPr>
      <t>（法人税法施行令
　第4条第2項、
　第4項）</t>
    </r>
    <rPh sb="0" eb="2">
      <t>シホン</t>
    </rPh>
    <rPh sb="2" eb="3">
      <t>メン</t>
    </rPh>
    <rPh sb="4" eb="5">
      <t>フカ</t>
    </rPh>
    <rPh sb="6" eb="8">
      <t>カンケイ</t>
    </rPh>
    <rPh sb="10" eb="13">
      <t>ホウジンゼイ</t>
    </rPh>
    <rPh sb="13" eb="14">
      <t>ホウ</t>
    </rPh>
    <rPh sb="15" eb="17">
      <t>セコウ</t>
    </rPh>
    <rPh sb="20" eb="21">
      <t>ダイ</t>
    </rPh>
    <rPh sb="22" eb="23">
      <t>ジョウ</t>
    </rPh>
    <rPh sb="23" eb="24">
      <t>ダイ</t>
    </rPh>
    <rPh sb="25" eb="26">
      <t>コウ</t>
    </rPh>
    <rPh sb="29" eb="30">
      <t>ダイ</t>
    </rPh>
    <rPh sb="31" eb="32">
      <t>コウ</t>
    </rPh>
    <phoneticPr fontId="10"/>
  </si>
  <si>
    <t>1. 日本国籍会社　　　</t>
    <rPh sb="3" eb="5">
      <t>ニホン</t>
    </rPh>
    <rPh sb="5" eb="7">
      <t>コクセキ</t>
    </rPh>
    <rPh sb="7" eb="9">
      <t>カイシャ</t>
    </rPh>
    <phoneticPr fontId="10"/>
  </si>
  <si>
    <t>2. 外国籍会社</t>
    <rPh sb="3" eb="5">
      <t>ガイコク</t>
    </rPh>
    <rPh sb="5" eb="6">
      <t>セキ</t>
    </rPh>
    <rPh sb="6" eb="8">
      <t>カイシャ</t>
    </rPh>
    <phoneticPr fontId="10"/>
  </si>
  <si>
    <t>整理番号5</t>
    <rPh sb="0" eb="4">
      <t>セイリバンゴウ</t>
    </rPh>
    <phoneticPr fontId="1"/>
  </si>
  <si>
    <t>商号又は名称</t>
    <phoneticPr fontId="1"/>
  </si>
  <si>
    <t>社会保険等（健康保険、厚生年金保険及び雇用保険）の
加入についての誓約書</t>
    <rPh sb="15" eb="17">
      <t>ホケン</t>
    </rPh>
    <phoneticPr fontId="1"/>
  </si>
  <si>
    <t>当社は、健康保険、厚生年金保険及び雇用保険に関して、それぞれ法令で強制適用となる者について加入していることを証します。</t>
    <phoneticPr fontId="1"/>
  </si>
  <si>
    <t>1）</t>
    <phoneticPr fontId="1"/>
  </si>
  <si>
    <t>2）</t>
    <phoneticPr fontId="1"/>
  </si>
  <si>
    <t>3）</t>
    <phoneticPr fontId="1"/>
  </si>
  <si>
    <t>健康保険</t>
    <phoneticPr fontId="1"/>
  </si>
  <si>
    <t>厚生年金保険</t>
    <phoneticPr fontId="1"/>
  </si>
  <si>
    <t>雇用保険</t>
    <phoneticPr fontId="1"/>
  </si>
  <si>
    <t>の「加入の有無」欄が「未加入」でしたが、その後、当該保険に加入したため、許可行政庁に対し以下のとおり報告しました。</t>
    <phoneticPr fontId="1"/>
  </si>
  <si>
    <t>整理番号9-1</t>
    <rPh sb="0" eb="4">
      <t>セイリバンゴウ</t>
    </rPh>
    <phoneticPr fontId="1"/>
  </si>
  <si>
    <t>業種</t>
    <rPh sb="0" eb="2">
      <t>ギョウシュ</t>
    </rPh>
    <phoneticPr fontId="1"/>
  </si>
  <si>
    <t>対象工事件数</t>
    <rPh sb="0" eb="4">
      <t>タイショウコウジ</t>
    </rPh>
    <rPh sb="4" eb="6">
      <t>ケンスウ</t>
    </rPh>
    <phoneticPr fontId="1"/>
  </si>
  <si>
    <t>備考</t>
    <rPh sb="0" eb="2">
      <t>ビコウ</t>
    </rPh>
    <phoneticPr fontId="1"/>
  </si>
  <si>
    <t>土木一式工事</t>
    <rPh sb="0" eb="2">
      <t>ドボク</t>
    </rPh>
    <rPh sb="2" eb="4">
      <t>イッシキ</t>
    </rPh>
    <rPh sb="4" eb="6">
      <t>コウジ</t>
    </rPh>
    <phoneticPr fontId="10"/>
  </si>
  <si>
    <t>建築一式工事</t>
    <rPh sb="0" eb="2">
      <t>ケンチク</t>
    </rPh>
    <rPh sb="2" eb="4">
      <t>イッシキ</t>
    </rPh>
    <rPh sb="4" eb="6">
      <t>コウジ</t>
    </rPh>
    <phoneticPr fontId="10"/>
  </si>
  <si>
    <t>電気工事</t>
    <rPh sb="0" eb="2">
      <t>デンキ</t>
    </rPh>
    <rPh sb="2" eb="4">
      <t>コウジ</t>
    </rPh>
    <phoneticPr fontId="10"/>
  </si>
  <si>
    <t>舗装工事</t>
    <rPh sb="0" eb="2">
      <t>ホソウ</t>
    </rPh>
    <rPh sb="2" eb="4">
      <t>コウジ</t>
    </rPh>
    <phoneticPr fontId="10"/>
  </si>
  <si>
    <t>造園工事</t>
    <rPh sb="0" eb="2">
      <t>ゾウエン</t>
    </rPh>
    <rPh sb="2" eb="4">
      <t>コウジ</t>
    </rPh>
    <phoneticPr fontId="10"/>
  </si>
  <si>
    <t>管工事</t>
    <rPh sb="0" eb="1">
      <t>カン</t>
    </rPh>
    <rPh sb="1" eb="2">
      <t>コウ</t>
    </rPh>
    <rPh sb="2" eb="3">
      <t>コト</t>
    </rPh>
    <phoneticPr fontId="10"/>
  </si>
  <si>
    <t>〔添付資料〕</t>
  </si>
  <si>
    <t>・工事施工成績計算表</t>
  </si>
  <si>
    <t>・工事成績評定通知書の写し</t>
  </si>
  <si>
    <t>工事施工成績に係る申告書</t>
    <phoneticPr fontId="1"/>
  </si>
  <si>
    <t>佐賀県知事　様</t>
    <rPh sb="0" eb="5">
      <t>サガケンチジ</t>
    </rPh>
    <rPh sb="6" eb="7">
      <t>サマ</t>
    </rPh>
    <phoneticPr fontId="1"/>
  </si>
  <si>
    <t>所在地</t>
    <phoneticPr fontId="1"/>
  </si>
  <si>
    <t>※工事成績評定通知書を紛失した場合は、契約書表紙の写しでも可。</t>
    <phoneticPr fontId="1"/>
  </si>
  <si>
    <t>※建設工事共同企業体により受注したときは、共同企業体協定書も提出。</t>
    <rPh sb="30" eb="32">
      <t>テイシュツ</t>
    </rPh>
    <phoneticPr fontId="1"/>
  </si>
  <si>
    <t>申請者</t>
    <phoneticPr fontId="1"/>
  </si>
  <si>
    <t>整理番号9-2</t>
    <rPh sb="0" eb="4">
      <t>セイリバンゴウ</t>
    </rPh>
    <phoneticPr fontId="1"/>
  </si>
  <si>
    <t>工事施工成績計算表</t>
    <phoneticPr fontId="1"/>
  </si>
  <si>
    <t>発注者</t>
    <rPh sb="0" eb="2">
      <t>ハッチュウ</t>
    </rPh>
    <rPh sb="2" eb="3">
      <t>シャ</t>
    </rPh>
    <phoneticPr fontId="2"/>
  </si>
  <si>
    <t>請負契約額</t>
    <rPh sb="0" eb="2">
      <t>ウケオイ</t>
    </rPh>
    <rPh sb="2" eb="4">
      <t>ケイヤク</t>
    </rPh>
    <rPh sb="4" eb="5">
      <t>ガク</t>
    </rPh>
    <phoneticPr fontId="2"/>
  </si>
  <si>
    <t>技術的
難易度</t>
    <rPh sb="0" eb="3">
      <t>ギジュツテキ</t>
    </rPh>
    <rPh sb="4" eb="7">
      <t>ナンイド</t>
    </rPh>
    <phoneticPr fontId="2"/>
  </si>
  <si>
    <t>評点</t>
    <rPh sb="0" eb="2">
      <t>ヒョウテン</t>
    </rPh>
    <phoneticPr fontId="2"/>
  </si>
  <si>
    <t>工事名</t>
    <rPh sb="0" eb="1">
      <t>コウ</t>
    </rPh>
    <rPh sb="1" eb="2">
      <t>コト</t>
    </rPh>
    <rPh sb="2" eb="3">
      <t>メイ</t>
    </rPh>
    <phoneticPr fontId="2"/>
  </si>
  <si>
    <t>難易度
係数</t>
    <rPh sb="0" eb="3">
      <t>ナンイド</t>
    </rPh>
    <rPh sb="4" eb="5">
      <t>カカリ</t>
    </rPh>
    <rPh sb="5" eb="6">
      <t>カズ</t>
    </rPh>
    <phoneticPr fontId="2"/>
  </si>
  <si>
    <t>完了
検査日</t>
    <rPh sb="0" eb="1">
      <t>カン</t>
    </rPh>
    <rPh sb="1" eb="2">
      <t>リョウ</t>
    </rPh>
    <rPh sb="3" eb="6">
      <t>ケンサビ</t>
    </rPh>
    <phoneticPr fontId="2"/>
  </si>
  <si>
    <t>対象期間：</t>
    <rPh sb="0" eb="2">
      <t>タイショウ</t>
    </rPh>
    <rPh sb="2" eb="4">
      <t>キカン</t>
    </rPh>
    <phoneticPr fontId="2"/>
  </si>
  <si>
    <t>対象工事：</t>
    <rPh sb="0" eb="2">
      <t>タイショウ</t>
    </rPh>
    <rPh sb="2" eb="4">
      <t>コウジ</t>
    </rPh>
    <phoneticPr fontId="2"/>
  </si>
  <si>
    <t>評点合計</t>
    <rPh sb="0" eb="2">
      <t>ヒョウテン</t>
    </rPh>
    <rPh sb="2" eb="4">
      <t>ゴウケイ</t>
    </rPh>
    <phoneticPr fontId="1"/>
  </si>
  <si>
    <t>件数</t>
    <rPh sb="0" eb="2">
      <t>ケンスウ</t>
    </rPh>
    <phoneticPr fontId="1"/>
  </si>
  <si>
    <t>工事施工成績</t>
    <rPh sb="0" eb="2">
      <t>コウジ</t>
    </rPh>
    <rPh sb="2" eb="4">
      <t>セコウ</t>
    </rPh>
    <rPh sb="4" eb="6">
      <t>セイセキ</t>
    </rPh>
    <phoneticPr fontId="1"/>
  </si>
  <si>
    <t>工事
成績</t>
    <rPh sb="0" eb="2">
      <t>コウジ</t>
    </rPh>
    <rPh sb="3" eb="5">
      <t>セイセキ</t>
    </rPh>
    <phoneticPr fontId="2"/>
  </si>
  <si>
    <t>許可番号</t>
    <rPh sb="0" eb="2">
      <t>キョカ</t>
    </rPh>
    <rPh sb="2" eb="4">
      <t>バンゴウ</t>
    </rPh>
    <phoneticPr fontId="1"/>
  </si>
  <si>
    <t>技能士等配置一覧表</t>
    <phoneticPr fontId="1"/>
  </si>
  <si>
    <t>注1</t>
    <rPh sb="0" eb="1">
      <t>チュウ</t>
    </rPh>
    <phoneticPr fontId="10"/>
  </si>
  <si>
    <t>株式会社には、有限会社（会社法施行後は「特例有限会社」という。）を含む。</t>
    <phoneticPr fontId="1"/>
  </si>
  <si>
    <t>注2</t>
    <rPh sb="0" eb="1">
      <t>チュウ</t>
    </rPh>
    <phoneticPr fontId="10"/>
  </si>
  <si>
    <t>注3</t>
    <rPh sb="0" eb="1">
      <t>チュウ</t>
    </rPh>
    <phoneticPr fontId="10"/>
  </si>
  <si>
    <t>注4</t>
    <rPh sb="0" eb="1">
      <t>チュウ</t>
    </rPh>
    <phoneticPr fontId="10"/>
  </si>
  <si>
    <t>注5</t>
    <phoneticPr fontId="1"/>
  </si>
  <si>
    <t>〔役員についての注記〕</t>
    <rPh sb="1" eb="3">
      <t>ヤクイン</t>
    </rPh>
    <rPh sb="8" eb="10">
      <t>チュウキ</t>
    </rPh>
    <phoneticPr fontId="1"/>
  </si>
  <si>
    <t>委員会設置会社とは、主に大企業で導入されている取締役会の中に指名委員会、監査委員会及び報酬委員会を置く株式会社のこと。</t>
    <phoneticPr fontId="1"/>
  </si>
  <si>
    <t>持分会社とは、有限責任社員及び無限責任社員の中から業務を執行する社員を定款で定めることができる合名会社、合資会社及び合同会社の総称のこと。</t>
    <phoneticPr fontId="1"/>
  </si>
  <si>
    <t>法人格のある各種の組合等とは、一般社団法人及び一般財団法人に関する法律に基づく一般社団法人（又は一般財団法人）（特例民法法人や公益社団法人（又は公益財団法人）を含む。）、中小企業等協同組合法に基づく協同組合、中小企業団体の組織に関する法律に基づく協業組合等の特別法に基づく法人のこと。</t>
    <phoneticPr fontId="1"/>
  </si>
  <si>
    <t>1) 株式会社の取締役。ただし、次に掲げる者を除く。
　イ　会社法第2条第11号の2に規定する監査等委員会設置会社における監査等委員である取締役
　ロ　会社法第2条第12号に規定する指名委員会等設置会社における取締役
　ハ　会社法第2条第15号に規定する社外取締役
　ニ　会社法第348条第１項に規定する定款に別段の定めがある場合により業務を執行しないこととされている取締役
2) 会社法第402条に規定する指名委員会等設置会社の執行役
3) 会社法第575条第1項に規定する持分会社（合名会社、合資会社又は合同会社をいう。）の社員（同法第590条第1項に
　規定する定款に別段の定めがある場合により業務を執行しないこととされている社員を除く。）
4) 組合の理事
5) その他業務を執行する者であって、1)から4)までに掲げる者に準ずる者</t>
    <phoneticPr fontId="1"/>
  </si>
  <si>
    <t>氏名</t>
    <rPh sb="0" eb="2">
      <t>シメイ</t>
    </rPh>
    <phoneticPr fontId="1"/>
  </si>
  <si>
    <t>生年月日</t>
    <rPh sb="0" eb="4">
      <t>セイネンガッピ</t>
    </rPh>
    <phoneticPr fontId="1"/>
  </si>
  <si>
    <t>有資格区分</t>
    <rPh sb="0" eb="5">
      <t>ユウシカククブン</t>
    </rPh>
    <phoneticPr fontId="1"/>
  </si>
  <si>
    <t>舗装</t>
    <rPh sb="0" eb="2">
      <t>ホソウ</t>
    </rPh>
    <phoneticPr fontId="1"/>
  </si>
  <si>
    <t>管</t>
    <rPh sb="0" eb="1">
      <t>カン</t>
    </rPh>
    <phoneticPr fontId="1"/>
  </si>
  <si>
    <t>造園</t>
    <rPh sb="0" eb="2">
      <t>ゾウエン</t>
    </rPh>
    <phoneticPr fontId="1"/>
  </si>
  <si>
    <t>社会保険証の資格取得日又は採用年月日</t>
    <rPh sb="0" eb="2">
      <t>シャカイ</t>
    </rPh>
    <rPh sb="2" eb="4">
      <t>ホケン</t>
    </rPh>
    <rPh sb="4" eb="5">
      <t>ショウ</t>
    </rPh>
    <rPh sb="6" eb="8">
      <t>シカク</t>
    </rPh>
    <rPh sb="8" eb="10">
      <t>シュトク</t>
    </rPh>
    <rPh sb="10" eb="11">
      <t>ヒ</t>
    </rPh>
    <rPh sb="11" eb="12">
      <t>マタ</t>
    </rPh>
    <rPh sb="13" eb="15">
      <t>サイヨウ</t>
    </rPh>
    <rPh sb="15" eb="18">
      <t>ネンガッピ</t>
    </rPh>
    <phoneticPr fontId="1"/>
  </si>
  <si>
    <t>人</t>
    <rPh sb="0" eb="1">
      <t>ニン</t>
    </rPh>
    <phoneticPr fontId="1"/>
  </si>
  <si>
    <t>1級相当技術者</t>
    <rPh sb="1" eb="2">
      <t>キュウ</t>
    </rPh>
    <rPh sb="2" eb="4">
      <t>ソウトウ</t>
    </rPh>
    <rPh sb="4" eb="7">
      <t>ギジュツシャ</t>
    </rPh>
    <phoneticPr fontId="1"/>
  </si>
  <si>
    <t>2級相当技術者</t>
    <rPh sb="1" eb="2">
      <t>キュウ</t>
    </rPh>
    <rPh sb="2" eb="4">
      <t>ソウトウ</t>
    </rPh>
    <rPh sb="4" eb="7">
      <t>ギジュツシャ</t>
    </rPh>
    <phoneticPr fontId="1"/>
  </si>
  <si>
    <t>合計得点</t>
    <rPh sb="0" eb="2">
      <t>ゴウケイ</t>
    </rPh>
    <rPh sb="2" eb="4">
      <t>トクテン</t>
    </rPh>
    <phoneticPr fontId="1"/>
  </si>
  <si>
    <t>点</t>
    <rPh sb="0" eb="1">
      <t>テン</t>
    </rPh>
    <phoneticPr fontId="1"/>
  </si>
  <si>
    <t>※1級相当…5点
　2級相当…2点
　（上限30点）</t>
    <rPh sb="2" eb="3">
      <t>キュウ</t>
    </rPh>
    <rPh sb="3" eb="5">
      <t>ソウトウ</t>
    </rPh>
    <rPh sb="7" eb="8">
      <t>テン</t>
    </rPh>
    <rPh sb="11" eb="14">
      <t>キュウソウトウ</t>
    </rPh>
    <rPh sb="16" eb="17">
      <t>テン</t>
    </rPh>
    <rPh sb="20" eb="22">
      <t>ジョウゲン</t>
    </rPh>
    <rPh sb="24" eb="25">
      <t>テン</t>
    </rPh>
    <phoneticPr fontId="1"/>
  </si>
  <si>
    <t>整理番号10</t>
    <rPh sb="0" eb="4">
      <t>セイリバンゴウ</t>
    </rPh>
    <phoneticPr fontId="1"/>
  </si>
  <si>
    <t>CPDS又はCPDの学習単位に係る申告書</t>
    <phoneticPr fontId="1"/>
  </si>
  <si>
    <t>整理番号11</t>
    <rPh sb="0" eb="4">
      <t>セイリバンゴウ</t>
    </rPh>
    <phoneticPr fontId="1"/>
  </si>
  <si>
    <t>1. 学習単位の取得期間</t>
    <phoneticPr fontId="1"/>
  </si>
  <si>
    <t>2. 認定学習単位</t>
    <phoneticPr fontId="1"/>
  </si>
  <si>
    <t>技術職員数</t>
    <rPh sb="0" eb="4">
      <t>ギジュツショクイン</t>
    </rPh>
    <rPh sb="4" eb="5">
      <t>スウ</t>
    </rPh>
    <phoneticPr fontId="1"/>
  </si>
  <si>
    <t>認定単位合計</t>
    <rPh sb="0" eb="2">
      <t>ニンテイ</t>
    </rPh>
    <rPh sb="2" eb="4">
      <t>タンイ</t>
    </rPh>
    <rPh sb="4" eb="6">
      <t>ゴウケイ</t>
    </rPh>
    <phoneticPr fontId="1"/>
  </si>
  <si>
    <t>CPDS</t>
    <phoneticPr fontId="10"/>
  </si>
  <si>
    <t>CPD</t>
    <phoneticPr fontId="10"/>
  </si>
  <si>
    <t>※土木一式工事及び舗装工事の両方を申請する場合、CPDSの技術職員数にはその2つの工種のうち
　人数が多い方の技術職員数を記入すること。</t>
    <phoneticPr fontId="1"/>
  </si>
  <si>
    <t>〔注意事項〕</t>
    <rPh sb="3" eb="5">
      <t>ジコウ</t>
    </rPh>
    <phoneticPr fontId="1"/>
  </si>
  <si>
    <t>○CPDS（土木一式工事、舗装工事）</t>
    <rPh sb="10" eb="12">
      <t>コウジ</t>
    </rPh>
    <phoneticPr fontId="1"/>
  </si>
  <si>
    <t>○CPD（建築一式工事）</t>
    <rPh sb="5" eb="9">
      <t>ケンチクイッシキ</t>
    </rPh>
    <rPh sb="9" eb="11">
      <t>コウジ</t>
    </rPh>
    <phoneticPr fontId="1"/>
  </si>
  <si>
    <r>
      <t xml:space="preserve">※学習（研修）履歴証明書は、現時点（証明書発行申請日）に在籍している職員の取得単位数の合計
</t>
    </r>
    <r>
      <rPr>
        <sz val="20"/>
        <color theme="1"/>
        <rFont val="游ゴシック Medium"/>
        <family val="3"/>
        <charset val="128"/>
      </rPr>
      <t>　</t>
    </r>
    <r>
      <rPr>
        <u/>
        <sz val="20"/>
        <color theme="1"/>
        <rFont val="游ゴシック Medium"/>
        <family val="3"/>
        <charset val="128"/>
      </rPr>
      <t>とする。</t>
    </r>
    <phoneticPr fontId="1"/>
  </si>
  <si>
    <t>人</t>
    <rPh sb="0" eb="1">
      <t>ヒト</t>
    </rPh>
    <phoneticPr fontId="1"/>
  </si>
  <si>
    <t>点</t>
    <rPh sb="0" eb="1">
      <t>テン</t>
    </rPh>
    <phoneticPr fontId="1"/>
  </si>
  <si>
    <t>単位</t>
    <rPh sb="0" eb="2">
      <t>タンイ</t>
    </rPh>
    <phoneticPr fontId="1"/>
  </si>
  <si>
    <t>件</t>
    <rPh sb="0" eb="1">
      <t>ケン</t>
    </rPh>
    <phoneticPr fontId="1"/>
  </si>
  <si>
    <r>
      <t xml:space="preserve">工事施工成績
</t>
    </r>
    <r>
      <rPr>
        <sz val="16"/>
        <color theme="1"/>
        <rFont val="游ゴシック Medium"/>
        <family val="3"/>
        <charset val="128"/>
      </rPr>
      <t>（平均）</t>
    </r>
    <rPh sb="0" eb="4">
      <t>コウジセコウ</t>
    </rPh>
    <rPh sb="4" eb="6">
      <t>セイセキ</t>
    </rPh>
    <rPh sb="8" eb="10">
      <t>ヘイキン</t>
    </rPh>
    <phoneticPr fontId="1"/>
  </si>
  <si>
    <t>整理番号14</t>
    <rPh sb="0" eb="4">
      <t>セイリバンゴウ</t>
    </rPh>
    <phoneticPr fontId="1"/>
  </si>
  <si>
    <t>入札参加資格審査申請に係る申告書</t>
    <phoneticPr fontId="1"/>
  </si>
  <si>
    <t>障害者雇用</t>
    <rPh sb="0" eb="3">
      <t>ショウガイシャ</t>
    </rPh>
    <rPh sb="3" eb="5">
      <t>コヨウ</t>
    </rPh>
    <phoneticPr fontId="1"/>
  </si>
  <si>
    <t>若年者雇用</t>
    <rPh sb="0" eb="3">
      <t>ジャクネンシャ</t>
    </rPh>
    <rPh sb="3" eb="5">
      <t>コヨウ</t>
    </rPh>
    <phoneticPr fontId="1"/>
  </si>
  <si>
    <t>②　①に該当する場合で、</t>
    <rPh sb="4" eb="6">
      <t>ガイトウ</t>
    </rPh>
    <rPh sb="8" eb="10">
      <t>バアイ</t>
    </rPh>
    <phoneticPr fontId="1"/>
  </si>
  <si>
    <t>①常用労働者数</t>
  </si>
  <si>
    <t>(1) 期間内に県内学校を卒業又は佐賀県立産業技術学院を修了した者を採用した。</t>
    <phoneticPr fontId="1"/>
  </si>
  <si>
    <t>(2) 県内学校から県外学校へ進学し、期間内に卒業した者を採用した。</t>
    <phoneticPr fontId="1"/>
  </si>
  <si>
    <t>生年月日　</t>
    <rPh sb="0" eb="4">
      <t>セイネンガッピ</t>
    </rPh>
    <phoneticPr fontId="1"/>
  </si>
  <si>
    <t>採用年月日　</t>
    <phoneticPr fontId="1"/>
  </si>
  <si>
    <t>氏名　</t>
    <rPh sb="0" eb="2">
      <t>シメイ</t>
    </rPh>
    <phoneticPr fontId="1"/>
  </si>
  <si>
    <t>①期間内に、採用時の年齢が30歳未満の若年者を正職員として採用し、基準日において3か月以上
　継続して雇用している。</t>
    <rPh sb="1" eb="4">
      <t>キカンナイ</t>
    </rPh>
    <phoneticPr fontId="1"/>
  </si>
  <si>
    <t>採用時年齢　</t>
    <rPh sb="0" eb="2">
      <t>サイヨウ</t>
    </rPh>
    <rPh sb="2" eb="3">
      <t>ジ</t>
    </rPh>
    <rPh sb="3" eb="5">
      <t>ネンレイ</t>
    </rPh>
    <phoneticPr fontId="1"/>
  </si>
  <si>
    <t>歳</t>
    <rPh sb="0" eb="1">
      <t>サイ</t>
    </rPh>
    <phoneticPr fontId="1"/>
  </si>
  <si>
    <t>例）佐賀　太郎</t>
    <rPh sb="0" eb="1">
      <t>レイ</t>
    </rPh>
    <rPh sb="2" eb="4">
      <t>サガ</t>
    </rPh>
    <rPh sb="5" eb="7">
      <t>タロウ</t>
    </rPh>
    <phoneticPr fontId="1"/>
  </si>
  <si>
    <t>【記入要領】</t>
    <phoneticPr fontId="1"/>
  </si>
  <si>
    <t>障害者雇用状況一覧表</t>
    <phoneticPr fontId="1"/>
  </si>
  <si>
    <t>年</t>
    <rPh sb="0" eb="1">
      <t>ネン</t>
    </rPh>
    <phoneticPr fontId="1"/>
  </si>
  <si>
    <t>月</t>
    <rPh sb="0" eb="1">
      <t>ツキ</t>
    </rPh>
    <phoneticPr fontId="1"/>
  </si>
  <si>
    <t>日</t>
    <rPh sb="0" eb="1">
      <t>ニチ</t>
    </rPh>
    <phoneticPr fontId="1"/>
  </si>
  <si>
    <t>日</t>
    <rPh sb="0" eb="1">
      <t>ヒ</t>
    </rPh>
    <phoneticPr fontId="1"/>
  </si>
  <si>
    <t>手帳交付日</t>
    <rPh sb="0" eb="5">
      <t>テチョウコウフヒ</t>
    </rPh>
    <phoneticPr fontId="1"/>
  </si>
  <si>
    <t>採用日</t>
    <rPh sb="0" eb="3">
      <t>サイヨウヒ</t>
    </rPh>
    <phoneticPr fontId="1"/>
  </si>
  <si>
    <t>所在地</t>
  </si>
  <si>
    <t>商号又は名称</t>
  </si>
  <si>
    <t>分類</t>
    <rPh sb="0" eb="2">
      <t>ブンルイ</t>
    </rPh>
    <phoneticPr fontId="1"/>
  </si>
  <si>
    <t>週の所定労働時間</t>
    <rPh sb="0" eb="1">
      <t>シュウ</t>
    </rPh>
    <rPh sb="2" eb="4">
      <t>ショテイ</t>
    </rPh>
    <rPh sb="4" eb="6">
      <t>ロウドウ</t>
    </rPh>
    <rPh sb="6" eb="8">
      <t>ジカン</t>
    </rPh>
    <phoneticPr fontId="1"/>
  </si>
  <si>
    <t>30h以上</t>
    <rPh sb="3" eb="5">
      <t>イジョウ</t>
    </rPh>
    <phoneticPr fontId="1"/>
  </si>
  <si>
    <t>20h～30h</t>
    <phoneticPr fontId="1"/>
  </si>
  <si>
    <t>1人</t>
  </si>
  <si>
    <t>0.5人</t>
  </si>
  <si>
    <t>2人</t>
  </si>
  <si>
    <t>1) 身体障害者手帳の等級が1級、2級の障害　または3級の重複障害等</t>
    <rPh sb="20" eb="22">
      <t>ショウガイ</t>
    </rPh>
    <rPh sb="27" eb="28">
      <t>キュウ</t>
    </rPh>
    <rPh sb="29" eb="33">
      <t>チョウフクショウガイ</t>
    </rPh>
    <rPh sb="33" eb="34">
      <t>ナド</t>
    </rPh>
    <phoneticPr fontId="1"/>
  </si>
  <si>
    <t>2) 療育手帳の区分がA</t>
    <rPh sb="3" eb="5">
      <t>リョウイク</t>
    </rPh>
    <rPh sb="8" eb="10">
      <t>クブン</t>
    </rPh>
    <phoneticPr fontId="1"/>
  </si>
  <si>
    <t>4) 障害者職業センターにより「重度知的障害者」と判定されている</t>
    <phoneticPr fontId="1"/>
  </si>
  <si>
    <t>3) 児童相談所または知的障害者更生相談所により「療育手帳A相当」と判定されている</t>
    <phoneticPr fontId="1"/>
  </si>
  <si>
    <t>週の所定
労働時間</t>
    <rPh sb="0" eb="1">
      <t>シュウ</t>
    </rPh>
    <rPh sb="2" eb="4">
      <t>ショテイ</t>
    </rPh>
    <rPh sb="5" eb="9">
      <t>ロウドウジカン</t>
    </rPh>
    <phoneticPr fontId="1"/>
  </si>
  <si>
    <t>障害の分類</t>
    <rPh sb="0" eb="2">
      <t>ショウガイ</t>
    </rPh>
    <rPh sb="3" eb="5">
      <t>ブンルイ</t>
    </rPh>
    <phoneticPr fontId="1"/>
  </si>
  <si>
    <t>※障害の分類について</t>
    <rPh sb="1" eb="3">
      <t>ショウガイ</t>
    </rPh>
    <rPh sb="4" eb="6">
      <t>ブンルイ</t>
    </rPh>
    <phoneticPr fontId="1"/>
  </si>
  <si>
    <t>・「精神障害者」…精神障害者保健福祉手帳を有する者（等級は問わない）</t>
    <rPh sb="2" eb="4">
      <t>セイシン</t>
    </rPh>
    <rPh sb="4" eb="7">
      <t>ショウガイシャ</t>
    </rPh>
    <rPh sb="9" eb="11">
      <t>セイシン</t>
    </rPh>
    <rPh sb="11" eb="14">
      <t>ショウガイシャ</t>
    </rPh>
    <rPh sb="14" eb="16">
      <t>ホケン</t>
    </rPh>
    <rPh sb="16" eb="18">
      <t>フクシ</t>
    </rPh>
    <rPh sb="18" eb="20">
      <t>テチョウ</t>
    </rPh>
    <rPh sb="21" eb="22">
      <t>ユウ</t>
    </rPh>
    <rPh sb="24" eb="25">
      <t>モノ</t>
    </rPh>
    <rPh sb="26" eb="28">
      <t>トウキュウ</t>
    </rPh>
    <rPh sb="29" eb="30">
      <t>ト</t>
    </rPh>
    <phoneticPr fontId="1"/>
  </si>
  <si>
    <t>1人カウントの者</t>
    <rPh sb="1" eb="2">
      <t>ニン</t>
    </rPh>
    <rPh sb="7" eb="8">
      <t>モノ</t>
    </rPh>
    <phoneticPr fontId="1"/>
  </si>
  <si>
    <t>0.5人カウントの者</t>
    <rPh sb="3" eb="4">
      <t>ニン</t>
    </rPh>
    <rPh sb="9" eb="10">
      <t>モノ</t>
    </rPh>
    <phoneticPr fontId="1"/>
  </si>
  <si>
    <t>2人カウントの者</t>
    <rPh sb="1" eb="2">
      <t>ニン</t>
    </rPh>
    <rPh sb="7" eb="8">
      <t>モノ</t>
    </rPh>
    <phoneticPr fontId="1"/>
  </si>
  <si>
    <t>※</t>
    <phoneticPr fontId="1"/>
  </si>
  <si>
    <t>換算後</t>
    <rPh sb="0" eb="3">
      <t>カンサンゴ</t>
    </rPh>
    <phoneticPr fontId="1"/>
  </si>
  <si>
    <t>実人数</t>
    <rPh sb="0" eb="3">
      <t>ジツニンズウ</t>
    </rPh>
    <phoneticPr fontId="1"/>
  </si>
  <si>
    <t>雇用障害者数　</t>
    <rPh sb="0" eb="6">
      <t>コヨウショウガイシャスウ</t>
    </rPh>
    <phoneticPr fontId="1"/>
  </si>
  <si>
    <t>雇用障害者数のカウント方法</t>
    <rPh sb="0" eb="2">
      <t>コヨウ</t>
    </rPh>
    <rPh sb="2" eb="3">
      <t>ガイ</t>
    </rPh>
    <rPh sb="3" eb="4">
      <t>シャ</t>
    </rPh>
    <rPh sb="5" eb="6">
      <t>スウ</t>
    </rPh>
    <rPh sb="10" eb="12">
      <t>ホウホウ</t>
    </rPh>
    <phoneticPr fontId="1"/>
  </si>
  <si>
    <t>佐賀県建設工事等入札参加資格審査申請書（県内建設工事）</t>
    <rPh sb="0" eb="3">
      <t>サガケン</t>
    </rPh>
    <rPh sb="3" eb="5">
      <t>ケンセツ</t>
    </rPh>
    <rPh sb="5" eb="7">
      <t>コウジ</t>
    </rPh>
    <rPh sb="7" eb="8">
      <t>トウ</t>
    </rPh>
    <rPh sb="8" eb="10">
      <t>ニュウサツ</t>
    </rPh>
    <rPh sb="10" eb="12">
      <t>サンカ</t>
    </rPh>
    <rPh sb="12" eb="14">
      <t>シカク</t>
    </rPh>
    <rPh sb="14" eb="16">
      <t>シンサ</t>
    </rPh>
    <rPh sb="16" eb="19">
      <t>シンセイショ</t>
    </rPh>
    <rPh sb="20" eb="22">
      <t>ケンナイ</t>
    </rPh>
    <rPh sb="22" eb="24">
      <t>ケンセツ</t>
    </rPh>
    <rPh sb="24" eb="26">
      <t>コウジ</t>
    </rPh>
    <phoneticPr fontId="10"/>
  </si>
  <si>
    <t>土木一式</t>
    <rPh sb="0" eb="2">
      <t>ドボク</t>
    </rPh>
    <rPh sb="2" eb="4">
      <t>イッシキ</t>
    </rPh>
    <phoneticPr fontId="10"/>
  </si>
  <si>
    <t>建築一式</t>
    <rPh sb="0" eb="2">
      <t>ケンチク</t>
    </rPh>
    <rPh sb="2" eb="4">
      <t>イッシキ</t>
    </rPh>
    <phoneticPr fontId="10"/>
  </si>
  <si>
    <t>大工</t>
    <rPh sb="0" eb="2">
      <t>ダイク</t>
    </rPh>
    <phoneticPr fontId="10"/>
  </si>
  <si>
    <t>左官</t>
    <rPh sb="0" eb="2">
      <t>サカン</t>
    </rPh>
    <phoneticPr fontId="10"/>
  </si>
  <si>
    <t>とび・土工</t>
    <rPh sb="3" eb="4">
      <t>ツチ</t>
    </rPh>
    <rPh sb="4" eb="5">
      <t>コウ</t>
    </rPh>
    <phoneticPr fontId="10"/>
  </si>
  <si>
    <t>石</t>
    <rPh sb="0" eb="1">
      <t>イシ</t>
    </rPh>
    <phoneticPr fontId="10"/>
  </si>
  <si>
    <t>屋根</t>
    <rPh sb="0" eb="2">
      <t>ヤネ</t>
    </rPh>
    <phoneticPr fontId="10"/>
  </si>
  <si>
    <t>電気</t>
    <rPh sb="0" eb="2">
      <t>デンキ</t>
    </rPh>
    <phoneticPr fontId="10"/>
  </si>
  <si>
    <t>管</t>
    <rPh sb="0" eb="1">
      <t>カン</t>
    </rPh>
    <phoneticPr fontId="10"/>
  </si>
  <si>
    <t>タイル</t>
    <phoneticPr fontId="10"/>
  </si>
  <si>
    <t>鋼構造物</t>
    <rPh sb="0" eb="1">
      <t>コウ</t>
    </rPh>
    <rPh sb="1" eb="4">
      <t>コウゾウブツ</t>
    </rPh>
    <phoneticPr fontId="10"/>
  </si>
  <si>
    <t>鉄筋</t>
    <rPh sb="0" eb="2">
      <t>テッキン</t>
    </rPh>
    <phoneticPr fontId="10"/>
  </si>
  <si>
    <t>舗装</t>
    <rPh sb="0" eb="2">
      <t>ホソウ</t>
    </rPh>
    <phoneticPr fontId="10"/>
  </si>
  <si>
    <t>しゅんせつ</t>
    <phoneticPr fontId="10"/>
  </si>
  <si>
    <t>板金</t>
    <rPh sb="0" eb="2">
      <t>バンキン</t>
    </rPh>
    <phoneticPr fontId="10"/>
  </si>
  <si>
    <t>ガラス</t>
    <phoneticPr fontId="10"/>
  </si>
  <si>
    <t>塗装</t>
    <rPh sb="0" eb="2">
      <t>トソウ</t>
    </rPh>
    <phoneticPr fontId="10"/>
  </si>
  <si>
    <t>防水</t>
    <rPh sb="0" eb="2">
      <t>ボウスイ</t>
    </rPh>
    <phoneticPr fontId="10"/>
  </si>
  <si>
    <t>内装仕上</t>
    <rPh sb="0" eb="2">
      <t>ナイソウ</t>
    </rPh>
    <rPh sb="2" eb="4">
      <t>シアゲ</t>
    </rPh>
    <phoneticPr fontId="10"/>
  </si>
  <si>
    <t>機械器具</t>
    <rPh sb="0" eb="2">
      <t>キカイ</t>
    </rPh>
    <rPh sb="2" eb="4">
      <t>キグ</t>
    </rPh>
    <phoneticPr fontId="10"/>
  </si>
  <si>
    <t>熱絶縁</t>
    <rPh sb="0" eb="1">
      <t>ネツ</t>
    </rPh>
    <rPh sb="1" eb="3">
      <t>ゼツエン</t>
    </rPh>
    <phoneticPr fontId="10"/>
  </si>
  <si>
    <t>電気通信</t>
    <rPh sb="0" eb="2">
      <t>デンキ</t>
    </rPh>
    <rPh sb="2" eb="4">
      <t>ツウシン</t>
    </rPh>
    <phoneticPr fontId="10"/>
  </si>
  <si>
    <t>造園</t>
    <rPh sb="0" eb="2">
      <t>ゾウエン</t>
    </rPh>
    <phoneticPr fontId="10"/>
  </si>
  <si>
    <t>さく井</t>
    <rPh sb="2" eb="3">
      <t>イ</t>
    </rPh>
    <phoneticPr fontId="10"/>
  </si>
  <si>
    <t>建具</t>
    <rPh sb="0" eb="2">
      <t>タテグ</t>
    </rPh>
    <phoneticPr fontId="10"/>
  </si>
  <si>
    <t>水道施設</t>
    <rPh sb="0" eb="2">
      <t>スイドウ</t>
    </rPh>
    <rPh sb="2" eb="4">
      <t>シセツ</t>
    </rPh>
    <phoneticPr fontId="10"/>
  </si>
  <si>
    <t>消防施設</t>
    <rPh sb="0" eb="2">
      <t>ショウボウ</t>
    </rPh>
    <rPh sb="2" eb="4">
      <t>シセツ</t>
    </rPh>
    <phoneticPr fontId="10"/>
  </si>
  <si>
    <t>清掃施設</t>
    <rPh sb="0" eb="2">
      <t>セイソウ</t>
    </rPh>
    <rPh sb="2" eb="4">
      <t>シセツ</t>
    </rPh>
    <phoneticPr fontId="10"/>
  </si>
  <si>
    <t>解体</t>
    <rPh sb="0" eb="2">
      <t>カイタイ</t>
    </rPh>
    <phoneticPr fontId="10"/>
  </si>
  <si>
    <t>カード番号</t>
    <rPh sb="3" eb="5">
      <t>バンゴウ</t>
    </rPh>
    <phoneticPr fontId="1"/>
  </si>
  <si>
    <t>許可番号</t>
    <phoneticPr fontId="1"/>
  </si>
  <si>
    <t>管内コード</t>
    <phoneticPr fontId="1"/>
  </si>
  <si>
    <t>受付番号</t>
    <phoneticPr fontId="1"/>
  </si>
  <si>
    <t>代表者氏名</t>
    <rPh sb="0" eb="3">
      <t>ダイヒョウシャ</t>
    </rPh>
    <rPh sb="3" eb="5">
      <t>シメイ</t>
    </rPh>
    <phoneticPr fontId="1"/>
  </si>
  <si>
    <t>市区町村コード</t>
    <rPh sb="0" eb="2">
      <t>シク</t>
    </rPh>
    <rPh sb="2" eb="4">
      <t>チョウソン</t>
    </rPh>
    <phoneticPr fontId="10"/>
  </si>
  <si>
    <t>－</t>
    <phoneticPr fontId="1"/>
  </si>
  <si>
    <t>技能士等</t>
    <phoneticPr fontId="1"/>
  </si>
  <si>
    <t>CPDS</t>
    <phoneticPr fontId="1"/>
  </si>
  <si>
    <t>CPD</t>
    <phoneticPr fontId="1"/>
  </si>
  <si>
    <t>ユニット数</t>
    <phoneticPr fontId="1"/>
  </si>
  <si>
    <t>優良企業
認定</t>
    <phoneticPr fontId="1"/>
  </si>
  <si>
    <t>技術職員数</t>
    <phoneticPr fontId="1"/>
  </si>
  <si>
    <t>①雇用義務</t>
    <phoneticPr fontId="1"/>
  </si>
  <si>
    <t>②法定雇用者数</t>
  </si>
  <si>
    <t>③雇用者数</t>
    <phoneticPr fontId="1"/>
  </si>
  <si>
    <t>建設業労働災害防止協会の活動</t>
    <phoneticPr fontId="1"/>
  </si>
  <si>
    <t xml:space="preserve"> </t>
    <phoneticPr fontId="1"/>
  </si>
  <si>
    <t>許可行政庁：</t>
  </si>
  <si>
    <t>報告年月日：</t>
  </si>
  <si>
    <t>申請者</t>
    <phoneticPr fontId="1"/>
  </si>
  <si>
    <t>申請者</t>
    <rPh sb="0" eb="3">
      <t>シンセイシャ</t>
    </rPh>
    <phoneticPr fontId="1"/>
  </si>
  <si>
    <r>
      <t>佐賀県知事　</t>
    </r>
    <r>
      <rPr>
        <sz val="16"/>
        <color theme="1"/>
        <rFont val="Yu Gothic UI"/>
        <family val="3"/>
        <charset val="128"/>
      </rPr>
      <t>　様</t>
    </r>
    <rPh sb="0" eb="3">
      <t>サガケン</t>
    </rPh>
    <rPh sb="3" eb="5">
      <t>チジ</t>
    </rPh>
    <rPh sb="7" eb="8">
      <t>サマ</t>
    </rPh>
    <phoneticPr fontId="10"/>
  </si>
  <si>
    <t>障害者雇用</t>
    <phoneticPr fontId="1"/>
  </si>
  <si>
    <t>若年者雇用</t>
    <phoneticPr fontId="1"/>
  </si>
  <si>
    <t>健康づくり</t>
    <phoneticPr fontId="1"/>
  </si>
  <si>
    <t>宣言のみ</t>
    <phoneticPr fontId="1"/>
  </si>
  <si>
    <t>行政処分等</t>
    <phoneticPr fontId="1"/>
  </si>
  <si>
    <t>入札参加を希望する建設工事業種</t>
    <phoneticPr fontId="1"/>
  </si>
  <si>
    <t>業種</t>
    <rPh sb="0" eb="2">
      <t>ギョウシュ</t>
    </rPh>
    <phoneticPr fontId="1"/>
  </si>
  <si>
    <t>010</t>
    <phoneticPr fontId="1"/>
  </si>
  <si>
    <t>090</t>
    <phoneticPr fontId="1"/>
  </si>
  <si>
    <t>170</t>
    <phoneticPr fontId="1"/>
  </si>
  <si>
    <t>250</t>
    <phoneticPr fontId="1"/>
  </si>
  <si>
    <t>希望</t>
    <rPh sb="0" eb="2">
      <t>キボウ</t>
    </rPh>
    <phoneticPr fontId="1"/>
  </si>
  <si>
    <t>020</t>
    <phoneticPr fontId="1"/>
  </si>
  <si>
    <t>030</t>
    <phoneticPr fontId="1"/>
  </si>
  <si>
    <t>040</t>
    <phoneticPr fontId="1"/>
  </si>
  <si>
    <t>050</t>
    <phoneticPr fontId="1"/>
  </si>
  <si>
    <t>060</t>
    <phoneticPr fontId="1"/>
  </si>
  <si>
    <t>070</t>
    <phoneticPr fontId="1"/>
  </si>
  <si>
    <t>080</t>
    <phoneticPr fontId="1"/>
  </si>
  <si>
    <t>100</t>
    <phoneticPr fontId="1"/>
  </si>
  <si>
    <t>110</t>
    <phoneticPr fontId="1"/>
  </si>
  <si>
    <t>120</t>
    <phoneticPr fontId="1"/>
  </si>
  <si>
    <t>130</t>
    <phoneticPr fontId="1"/>
  </si>
  <si>
    <t>140</t>
    <phoneticPr fontId="1"/>
  </si>
  <si>
    <t>150</t>
    <phoneticPr fontId="1"/>
  </si>
  <si>
    <t>160</t>
    <phoneticPr fontId="1"/>
  </si>
  <si>
    <t>180</t>
    <phoneticPr fontId="1"/>
  </si>
  <si>
    <t>190</t>
    <phoneticPr fontId="1"/>
  </si>
  <si>
    <t>200</t>
    <phoneticPr fontId="1"/>
  </si>
  <si>
    <t>210</t>
    <phoneticPr fontId="1"/>
  </si>
  <si>
    <t>220</t>
    <phoneticPr fontId="1"/>
  </si>
  <si>
    <t>230</t>
    <phoneticPr fontId="1"/>
  </si>
  <si>
    <t>240</t>
    <phoneticPr fontId="1"/>
  </si>
  <si>
    <t>260</t>
    <phoneticPr fontId="1"/>
  </si>
  <si>
    <t>270</t>
    <phoneticPr fontId="1"/>
  </si>
  <si>
    <t>280</t>
    <phoneticPr fontId="1"/>
  </si>
  <si>
    <t>290</t>
    <phoneticPr fontId="1"/>
  </si>
  <si>
    <t>コード</t>
    <phoneticPr fontId="1"/>
  </si>
  <si>
    <t>商号索引</t>
    <rPh sb="0" eb="2">
      <t>ショウゴウ</t>
    </rPh>
    <rPh sb="2" eb="4">
      <t>サクイン</t>
    </rPh>
    <phoneticPr fontId="1"/>
  </si>
  <si>
    <t>郵便番号</t>
    <rPh sb="0" eb="4">
      <t>ユウビンバンゴウ</t>
    </rPh>
    <phoneticPr fontId="1"/>
  </si>
  <si>
    <t>電話番号</t>
    <rPh sb="0" eb="2">
      <t>デンワ</t>
    </rPh>
    <rPh sb="2" eb="4">
      <t>バンゴウ</t>
    </rPh>
    <phoneticPr fontId="1"/>
  </si>
  <si>
    <t>メールアドレス</t>
    <phoneticPr fontId="1"/>
  </si>
  <si>
    <t>①</t>
    <phoneticPr fontId="1"/>
  </si>
  <si>
    <t>②</t>
    <phoneticPr fontId="1"/>
  </si>
  <si>
    <t>舗装工事　〈①舗装施工管理技術者1級　②同2級〉</t>
    <rPh sb="17" eb="18">
      <t>キュウ</t>
    </rPh>
    <rPh sb="20" eb="21">
      <t>ドウ</t>
    </rPh>
    <rPh sb="22" eb="23">
      <t>キュウ</t>
    </rPh>
    <phoneticPr fontId="1"/>
  </si>
  <si>
    <t>管工事　〈①配管・配管工1級　②同2級〉</t>
    <rPh sb="13" eb="14">
      <t>キュウ</t>
    </rPh>
    <rPh sb="16" eb="17">
      <t>ドウ</t>
    </rPh>
    <rPh sb="18" eb="19">
      <t>キュウ</t>
    </rPh>
    <phoneticPr fontId="10"/>
  </si>
  <si>
    <t>造園工事　〈①植栽基盤診断士　②街路樹剪定士〉</t>
    <phoneticPr fontId="10"/>
  </si>
  <si>
    <t>子育て応援</t>
    <rPh sb="0" eb="2">
      <t>コソダ</t>
    </rPh>
    <rPh sb="3" eb="5">
      <t>オウエン</t>
    </rPh>
    <phoneticPr fontId="1"/>
  </si>
  <si>
    <t>出会い結婚応援</t>
    <rPh sb="0" eb="2">
      <t>デア</t>
    </rPh>
    <rPh sb="3" eb="5">
      <t>ケッコン</t>
    </rPh>
    <rPh sb="5" eb="7">
      <t>オウエン</t>
    </rPh>
    <phoneticPr fontId="1"/>
  </si>
  <si>
    <t>不当要求防止責任者講習受講</t>
    <phoneticPr fontId="1"/>
  </si>
  <si>
    <t>女性の活躍推進</t>
    <rPh sb="5" eb="7">
      <t>スイシン</t>
    </rPh>
    <phoneticPr fontId="1"/>
  </si>
  <si>
    <t>（書類作成担当者）</t>
    <rPh sb="1" eb="3">
      <t>ショルイ</t>
    </rPh>
    <rPh sb="3" eb="8">
      <t>サクセイタントウシャ</t>
    </rPh>
    <phoneticPr fontId="1"/>
  </si>
  <si>
    <t>連絡先</t>
    <rPh sb="0" eb="3">
      <t>レンラクサキ</t>
    </rPh>
    <phoneticPr fontId="1"/>
  </si>
  <si>
    <t>所属</t>
    <rPh sb="0" eb="2">
      <t>ショゾク</t>
    </rPh>
    <phoneticPr fontId="1"/>
  </si>
  <si>
    <t>直近の経営事項審査等における状況 （※該当する□に✔を入れてください）</t>
    <phoneticPr fontId="1"/>
  </si>
  <si>
    <t>商号又は名称</t>
    <rPh sb="0" eb="2">
      <t>ショウゴウ</t>
    </rPh>
    <rPh sb="2" eb="3">
      <t>マタ</t>
    </rPh>
    <rPh sb="4" eb="6">
      <t>メイショウ</t>
    </rPh>
    <phoneticPr fontId="10"/>
  </si>
  <si>
    <t>代表者職・氏名</t>
    <phoneticPr fontId="1"/>
  </si>
  <si>
    <t>代表者職・氏名</t>
    <phoneticPr fontId="1"/>
  </si>
  <si>
    <t>代表者職・氏名</t>
    <rPh sb="0" eb="3">
      <t>ダイヒョウシャ</t>
    </rPh>
    <rPh sb="3" eb="4">
      <t>ショク</t>
    </rPh>
    <rPh sb="5" eb="7">
      <t>シメイ</t>
    </rPh>
    <phoneticPr fontId="10"/>
  </si>
  <si>
    <t>代表者職・氏名</t>
    <rPh sb="0" eb="3">
      <t>ダイヒョウシャ</t>
    </rPh>
    <rPh sb="3" eb="4">
      <t>ショク</t>
    </rPh>
    <rPh sb="5" eb="7">
      <t>シメイ</t>
    </rPh>
    <phoneticPr fontId="1"/>
  </si>
  <si>
    <t>代表者職・氏名</t>
    <phoneticPr fontId="1"/>
  </si>
  <si>
    <t>申請者</t>
    <rPh sb="0" eb="3">
      <t>シンセイシャ</t>
    </rPh>
    <phoneticPr fontId="1"/>
  </si>
  <si>
    <r>
      <t>許可番号</t>
    </r>
    <r>
      <rPr>
        <sz val="16"/>
        <rFont val="游ゴシック Medium"/>
        <family val="3"/>
        <charset val="128"/>
      </rPr>
      <t>（業者コード）</t>
    </r>
    <rPh sb="0" eb="4">
      <t>キョカバンゴウ</t>
    </rPh>
    <rPh sb="5" eb="7">
      <t>ギョウシャ</t>
    </rPh>
    <phoneticPr fontId="10"/>
  </si>
  <si>
    <t>出資状況等に関する調査票</t>
    <rPh sb="0" eb="2">
      <t>シュッシ</t>
    </rPh>
    <rPh sb="2" eb="4">
      <t>ジョウキョウ</t>
    </rPh>
    <rPh sb="4" eb="5">
      <t>トウ</t>
    </rPh>
    <rPh sb="6" eb="7">
      <t>カン</t>
    </rPh>
    <rPh sb="9" eb="11">
      <t>チョウサ</t>
    </rPh>
    <rPh sb="11" eb="12">
      <t>ヒョウ</t>
    </rPh>
    <phoneticPr fontId="10"/>
  </si>
  <si>
    <t>徴収猶予許可通知書（写し）</t>
    <rPh sb="0" eb="2">
      <t>チョウシュウ</t>
    </rPh>
    <rPh sb="2" eb="4">
      <t>ユウヨ</t>
    </rPh>
    <rPh sb="4" eb="6">
      <t>キョカ</t>
    </rPh>
    <rPh sb="6" eb="9">
      <t>ツウチショ</t>
    </rPh>
    <rPh sb="10" eb="11">
      <t>ウツ</t>
    </rPh>
    <phoneticPr fontId="10"/>
  </si>
  <si>
    <t>納税の猶予許可通知書（写し）</t>
    <rPh sb="0" eb="2">
      <t>ノウゼイ</t>
    </rPh>
    <rPh sb="3" eb="5">
      <t>ユウヨ</t>
    </rPh>
    <rPh sb="5" eb="7">
      <t>キョカ</t>
    </rPh>
    <rPh sb="7" eb="10">
      <t>ツウチショ</t>
    </rPh>
    <rPh sb="11" eb="12">
      <t>ウツ</t>
    </rPh>
    <phoneticPr fontId="10"/>
  </si>
  <si>
    <t>建設業許可通知書の写し</t>
    <rPh sb="0" eb="3">
      <t>ケンセツギョウ</t>
    </rPh>
    <rPh sb="3" eb="5">
      <t>キョカ</t>
    </rPh>
    <rPh sb="5" eb="8">
      <t>ツウチショ</t>
    </rPh>
    <rPh sb="9" eb="10">
      <t>ウツ</t>
    </rPh>
    <phoneticPr fontId="10"/>
  </si>
  <si>
    <t>消費税等に未納がないことの証明書（写し可）</t>
    <rPh sb="0" eb="3">
      <t>ショウヒゼイ</t>
    </rPh>
    <rPh sb="3" eb="4">
      <t>トウ</t>
    </rPh>
    <rPh sb="5" eb="7">
      <t>ミノウ</t>
    </rPh>
    <rPh sb="13" eb="16">
      <t>ショウメイショ</t>
    </rPh>
    <rPh sb="17" eb="18">
      <t>ウツ</t>
    </rPh>
    <rPh sb="19" eb="20">
      <t>カ</t>
    </rPh>
    <phoneticPr fontId="10"/>
  </si>
  <si>
    <t>行政書士に委任する場合</t>
    <phoneticPr fontId="1"/>
  </si>
  <si>
    <t>委任状（行政書士）</t>
    <rPh sb="0" eb="3">
      <t>イニンジョウ</t>
    </rPh>
    <rPh sb="4" eb="8">
      <t>ギョウセイショシ</t>
    </rPh>
    <phoneticPr fontId="10"/>
  </si>
  <si>
    <t>工種ごとに作成</t>
    <phoneticPr fontId="1"/>
  </si>
  <si>
    <t>JVで受注した工事の場合</t>
    <phoneticPr fontId="1"/>
  </si>
  <si>
    <t>（CPDS）学習履歴証明書の写し</t>
    <rPh sb="14" eb="15">
      <t>ウツ</t>
    </rPh>
    <phoneticPr fontId="10"/>
  </si>
  <si>
    <t>または判定書等</t>
    <rPh sb="3" eb="6">
      <t>ハンテイショ</t>
    </rPh>
    <rPh sb="6" eb="7">
      <t>ナド</t>
    </rPh>
    <phoneticPr fontId="1"/>
  </si>
  <si>
    <t>採用時に提出した履歴書または卒業証明書の写し</t>
    <rPh sb="0" eb="3">
      <t>サイヨウジ</t>
    </rPh>
    <rPh sb="4" eb="6">
      <t>テイシュツ</t>
    </rPh>
    <rPh sb="8" eb="11">
      <t>リレキショ</t>
    </rPh>
    <rPh sb="14" eb="16">
      <t>ソツギョウ</t>
    </rPh>
    <rPh sb="16" eb="19">
      <t>ショウメイショ</t>
    </rPh>
    <rPh sb="20" eb="21">
      <t>ウツ</t>
    </rPh>
    <phoneticPr fontId="10"/>
  </si>
  <si>
    <t>不当要求防止責任者講習　受講修了書の写し</t>
    <phoneticPr fontId="10"/>
  </si>
  <si>
    <t>行政処分等の通知書の写し</t>
    <rPh sb="0" eb="2">
      <t>ギョウセイ</t>
    </rPh>
    <phoneticPr fontId="10"/>
  </si>
  <si>
    <t>障害者雇用義務がある場合</t>
    <phoneticPr fontId="1"/>
  </si>
  <si>
    <t>提出書類</t>
    <rPh sb="0" eb="4">
      <t>テイシュツショルイ</t>
    </rPh>
    <phoneticPr fontId="1"/>
  </si>
  <si>
    <t>提出書類チェックシート【県内建設工事】</t>
    <rPh sb="0" eb="4">
      <t>テイシュツショルイ</t>
    </rPh>
    <rPh sb="12" eb="14">
      <t>ケンナイ</t>
    </rPh>
    <rPh sb="14" eb="18">
      <t>ケンセツコウジ</t>
    </rPh>
    <phoneticPr fontId="1"/>
  </si>
  <si>
    <t>商号又は名称</t>
    <rPh sb="0" eb="3">
      <t>ショウゴウマタ</t>
    </rPh>
    <rPh sb="4" eb="6">
      <t>メイショウ</t>
    </rPh>
    <phoneticPr fontId="1"/>
  </si>
  <si>
    <t>代表者職・氏名</t>
    <rPh sb="0" eb="3">
      <t>ダイヒョウシャ</t>
    </rPh>
    <rPh sb="3" eb="4">
      <t>ショク</t>
    </rPh>
    <rPh sb="5" eb="7">
      <t>シメイ</t>
    </rPh>
    <phoneticPr fontId="1"/>
  </si>
  <si>
    <t>書類作成担当者</t>
    <rPh sb="0" eb="7">
      <t>ショルイサクセイタントウシャ</t>
    </rPh>
    <phoneticPr fontId="1"/>
  </si>
  <si>
    <t>直近の健康保険・厚生年金保険被保険者標準報酬決定通知書の写し</t>
    <phoneticPr fontId="1"/>
  </si>
  <si>
    <r>
      <t>「さが健康企業宣言」または「がばい健康企業宣言」の「</t>
    </r>
    <r>
      <rPr>
        <u/>
        <sz val="14"/>
        <rFont val="游ゴシック Medium"/>
        <family val="3"/>
        <charset val="128"/>
      </rPr>
      <t>認定証</t>
    </r>
    <r>
      <rPr>
        <sz val="14"/>
        <rFont val="游ゴシック Medium"/>
        <family val="3"/>
        <charset val="128"/>
      </rPr>
      <t>」の写し</t>
    </r>
    <rPh sb="3" eb="5">
      <t>ケンコウ</t>
    </rPh>
    <rPh sb="5" eb="7">
      <t>キギョウ</t>
    </rPh>
    <rPh sb="7" eb="9">
      <t>センゲン</t>
    </rPh>
    <rPh sb="17" eb="19">
      <t>ケンコウ</t>
    </rPh>
    <rPh sb="19" eb="21">
      <t>キギョウ</t>
    </rPh>
    <rPh sb="21" eb="23">
      <t>センゲン</t>
    </rPh>
    <rPh sb="26" eb="29">
      <t>ニンテイショウ</t>
    </rPh>
    <rPh sb="31" eb="32">
      <t>ウツ</t>
    </rPh>
    <phoneticPr fontId="10"/>
  </si>
  <si>
    <r>
      <t>「さが健康企業宣言」または「がばい健康企業宣言」の「</t>
    </r>
    <r>
      <rPr>
        <u/>
        <sz val="14"/>
        <rFont val="游ゴシック Medium"/>
        <family val="3"/>
        <charset val="128"/>
      </rPr>
      <t>宣言証</t>
    </r>
    <r>
      <rPr>
        <sz val="14"/>
        <rFont val="游ゴシック Medium"/>
        <family val="3"/>
        <charset val="128"/>
      </rPr>
      <t>」の写し</t>
    </r>
    <rPh sb="3" eb="5">
      <t>ケンコウ</t>
    </rPh>
    <rPh sb="5" eb="7">
      <t>キギョウ</t>
    </rPh>
    <rPh sb="7" eb="9">
      <t>センゲン</t>
    </rPh>
    <rPh sb="17" eb="19">
      <t>ケンコウ</t>
    </rPh>
    <rPh sb="19" eb="21">
      <t>キギョウ</t>
    </rPh>
    <rPh sb="21" eb="23">
      <t>センゲン</t>
    </rPh>
    <rPh sb="26" eb="28">
      <t>センゲン</t>
    </rPh>
    <rPh sb="28" eb="29">
      <t>アカシ</t>
    </rPh>
    <rPh sb="31" eb="32">
      <t>ウツ</t>
    </rPh>
    <phoneticPr fontId="10"/>
  </si>
  <si>
    <t>✔</t>
    <phoneticPr fontId="1"/>
  </si>
  <si>
    <t>採用時の健康保険・厚生年金保険資格取得確認および標準報酬決定通知書の写し</t>
    <phoneticPr fontId="10"/>
  </si>
  <si>
    <t>または雇用保険被保険者資格取得確認通知書の写し</t>
    <phoneticPr fontId="1"/>
  </si>
  <si>
    <t>建設業許可番号</t>
    <rPh sb="0" eb="3">
      <t>ケンセツギョウ</t>
    </rPh>
    <rPh sb="3" eb="5">
      <t>キョカ</t>
    </rPh>
    <rPh sb="5" eb="7">
      <t>バンゴウ</t>
    </rPh>
    <phoneticPr fontId="1"/>
  </si>
  <si>
    <t>代表者職名</t>
    <rPh sb="0" eb="3">
      <t>ダイヒョウシャ</t>
    </rPh>
    <rPh sb="3" eb="5">
      <t>ショクメイ</t>
    </rPh>
    <phoneticPr fontId="1"/>
  </si>
  <si>
    <t>申請者</t>
    <rPh sb="0" eb="3">
      <t>シンセイシャ</t>
    </rPh>
    <phoneticPr fontId="1"/>
  </si>
  <si>
    <t>メールアドレス</t>
    <phoneticPr fontId="1"/>
  </si>
  <si>
    <t>管内コード</t>
    <rPh sb="0" eb="2">
      <t>カンナイ</t>
    </rPh>
    <phoneticPr fontId="1"/>
  </si>
  <si>
    <t>市区町村コード</t>
    <rPh sb="0" eb="4">
      <t>シクチョウソン</t>
    </rPh>
    <phoneticPr fontId="1"/>
  </si>
  <si>
    <t>基本情報</t>
    <rPh sb="0" eb="4">
      <t>キホンジョウホウ</t>
    </rPh>
    <phoneticPr fontId="1"/>
  </si>
  <si>
    <t>加点項目</t>
    <rPh sb="0" eb="4">
      <t>カテンコウモク</t>
    </rPh>
    <phoneticPr fontId="1"/>
  </si>
  <si>
    <t>技能士等の配置</t>
    <rPh sb="0" eb="3">
      <t>ギノウシ</t>
    </rPh>
    <rPh sb="3" eb="4">
      <t>ナド</t>
    </rPh>
    <rPh sb="5" eb="7">
      <t>ハイチ</t>
    </rPh>
    <phoneticPr fontId="1"/>
  </si>
  <si>
    <t>建設業労働災害防止協会の活動</t>
    <rPh sb="0" eb="3">
      <t>ケンセツギョウ</t>
    </rPh>
    <rPh sb="3" eb="7">
      <t>ロウドウサイガイ</t>
    </rPh>
    <rPh sb="7" eb="11">
      <t>ボウシキョウカイ</t>
    </rPh>
    <rPh sb="12" eb="14">
      <t>カツドウ</t>
    </rPh>
    <phoneticPr fontId="1"/>
  </si>
  <si>
    <t>障害者雇用の状況</t>
    <rPh sb="0" eb="5">
      <t>ショウガイシャコヨウ</t>
    </rPh>
    <rPh sb="6" eb="8">
      <t>ジョウキョウ</t>
    </rPh>
    <phoneticPr fontId="1"/>
  </si>
  <si>
    <t>若年者雇用の状況</t>
    <rPh sb="0" eb="3">
      <t>ジャクネンシャ</t>
    </rPh>
    <rPh sb="3" eb="5">
      <t>コヨウ</t>
    </rPh>
    <rPh sb="6" eb="8">
      <t>ジョウキョウ</t>
    </rPh>
    <phoneticPr fontId="1"/>
  </si>
  <si>
    <t>女性の活躍推進</t>
    <rPh sb="0" eb="2">
      <t>ジョセイ</t>
    </rPh>
    <rPh sb="3" eb="5">
      <t>カツヤク</t>
    </rPh>
    <rPh sb="5" eb="7">
      <t>スイシン</t>
    </rPh>
    <phoneticPr fontId="1"/>
  </si>
  <si>
    <t>子育て応援</t>
    <rPh sb="0" eb="2">
      <t>コソダ</t>
    </rPh>
    <rPh sb="3" eb="5">
      <t>オウエン</t>
    </rPh>
    <phoneticPr fontId="1"/>
  </si>
  <si>
    <t>出会い結婚応援</t>
    <rPh sb="0" eb="2">
      <t>デア</t>
    </rPh>
    <rPh sb="3" eb="5">
      <t>ケッコン</t>
    </rPh>
    <rPh sb="5" eb="7">
      <t>オウエン</t>
    </rPh>
    <phoneticPr fontId="1"/>
  </si>
  <si>
    <t>不当要求防止責任者講習の受講</t>
    <rPh sb="0" eb="4">
      <t>フトウヨウキュウ</t>
    </rPh>
    <rPh sb="4" eb="6">
      <t>ボウシ</t>
    </rPh>
    <rPh sb="6" eb="9">
      <t>セキニンシャ</t>
    </rPh>
    <rPh sb="9" eb="11">
      <t>コウシュウ</t>
    </rPh>
    <rPh sb="12" eb="14">
      <t>ジュコウ</t>
    </rPh>
    <phoneticPr fontId="1"/>
  </si>
  <si>
    <t>入札参加を希望する建設工事業種</t>
    <rPh sb="0" eb="4">
      <t>ニュウサツサンカ</t>
    </rPh>
    <rPh sb="5" eb="7">
      <t>キボウ</t>
    </rPh>
    <rPh sb="9" eb="13">
      <t>ケンセツコウジ</t>
    </rPh>
    <rPh sb="13" eb="15">
      <t>ギョウシュ</t>
    </rPh>
    <phoneticPr fontId="1"/>
  </si>
  <si>
    <t>③造園工事</t>
    <rPh sb="1" eb="3">
      <t>ゾウエン</t>
    </rPh>
    <rPh sb="3" eb="5">
      <t>コウジ</t>
    </rPh>
    <phoneticPr fontId="1"/>
  </si>
  <si>
    <t>②管工事</t>
    <rPh sb="1" eb="4">
      <t>カンコウジ</t>
    </rPh>
    <phoneticPr fontId="1"/>
  </si>
  <si>
    <t>①舗装工事</t>
    <rPh sb="1" eb="5">
      <t>ホソウコウジ</t>
    </rPh>
    <phoneticPr fontId="1"/>
  </si>
  <si>
    <t>CPDS（土木一式、舗装）</t>
    <rPh sb="5" eb="9">
      <t>ドボクイッシキ</t>
    </rPh>
    <rPh sb="10" eb="12">
      <t>ホソウ</t>
    </rPh>
    <phoneticPr fontId="1"/>
  </si>
  <si>
    <t>CPD（建築一式）</t>
    <rPh sb="4" eb="6">
      <t>ケンチク</t>
    </rPh>
    <rPh sb="6" eb="8">
      <t>イッシキ</t>
    </rPh>
    <phoneticPr fontId="1"/>
  </si>
  <si>
    <t>①障害者雇用義務の有無</t>
    <rPh sb="1" eb="4">
      <t>ショウガイシャ</t>
    </rPh>
    <rPh sb="4" eb="6">
      <t>コヨウ</t>
    </rPh>
    <rPh sb="6" eb="8">
      <t>ギム</t>
    </rPh>
    <rPh sb="9" eb="11">
      <t>ウム</t>
    </rPh>
    <phoneticPr fontId="1"/>
  </si>
  <si>
    <t>②法定雇用障害者数</t>
    <rPh sb="1" eb="5">
      <t>ホウテイコヨウ</t>
    </rPh>
    <rPh sb="5" eb="9">
      <t>ショウガイシャスウ</t>
    </rPh>
    <phoneticPr fontId="1"/>
  </si>
  <si>
    <t>③雇用障害者数</t>
    <rPh sb="1" eb="3">
      <t>コヨウ</t>
    </rPh>
    <rPh sb="3" eb="6">
      <t>ショウガイシャ</t>
    </rPh>
    <rPh sb="6" eb="7">
      <t>スウ</t>
    </rPh>
    <phoneticPr fontId="1"/>
  </si>
  <si>
    <t>その1</t>
    <phoneticPr fontId="1"/>
  </si>
  <si>
    <t>その2</t>
    <phoneticPr fontId="1"/>
  </si>
  <si>
    <t>宣言のみ</t>
    <rPh sb="0" eb="2">
      <t>センゲン</t>
    </rPh>
    <phoneticPr fontId="1"/>
  </si>
  <si>
    <t>優良企業認定</t>
    <rPh sb="0" eb="6">
      <t>ユウリョウキギョウニンテイ</t>
    </rPh>
    <phoneticPr fontId="1"/>
  </si>
  <si>
    <t>人</t>
    <rPh sb="0" eb="1">
      <t>ニン</t>
    </rPh>
    <phoneticPr fontId="1"/>
  </si>
  <si>
    <t>－</t>
    <phoneticPr fontId="1"/>
  </si>
  <si>
    <t>※佐賀土木管内　…01　東部土木管内…02　唐津土木管内…03
　伊万里土木管内…04　杵藤土木管内…05</t>
    <rPh sb="1" eb="3">
      <t>サガ</t>
    </rPh>
    <rPh sb="3" eb="5">
      <t>ドボク</t>
    </rPh>
    <rPh sb="5" eb="7">
      <t>カンナイ</t>
    </rPh>
    <rPh sb="12" eb="18">
      <t>トウブドボクカンナイ</t>
    </rPh>
    <rPh sb="22" eb="26">
      <t>カラツドボク</t>
    </rPh>
    <rPh sb="26" eb="28">
      <t>カンナイ</t>
    </rPh>
    <rPh sb="33" eb="36">
      <t>イマリ</t>
    </rPh>
    <rPh sb="36" eb="38">
      <t>ドボク</t>
    </rPh>
    <rPh sb="38" eb="40">
      <t>カンナイ</t>
    </rPh>
    <rPh sb="44" eb="48">
      <t>キトウドボク</t>
    </rPh>
    <rPh sb="48" eb="50">
      <t>カンナイ</t>
    </rPh>
    <phoneticPr fontId="1"/>
  </si>
  <si>
    <t>※全項目入力必須</t>
    <rPh sb="1" eb="4">
      <t>ゼンコウモク</t>
    </rPh>
    <rPh sb="4" eb="6">
      <t>ニュウリョク</t>
    </rPh>
    <rPh sb="6" eb="8">
      <t>ヒッス</t>
    </rPh>
    <phoneticPr fontId="1"/>
  </si>
  <si>
    <t>※50文字まで</t>
    <rPh sb="3" eb="5">
      <t>モジ</t>
    </rPh>
    <phoneticPr fontId="1"/>
  </si>
  <si>
    <t>佐賀県建設工事等入札参加資格審査申請書（県内建設工事）
基本情報入力シート</t>
    <rPh sb="28" eb="32">
      <t>キホンジョウホウ</t>
    </rPh>
    <rPh sb="32" eb="34">
      <t>ニュウリョク</t>
    </rPh>
    <phoneticPr fontId="1"/>
  </si>
  <si>
    <t>佐賀県佐賀市</t>
  </si>
  <si>
    <t>佐賀県唐津市</t>
  </si>
  <si>
    <t>佐賀県鳥栖市</t>
  </si>
  <si>
    <t>佐賀県多久市</t>
  </si>
  <si>
    <t>佐賀県伊万里市</t>
  </si>
  <si>
    <t>佐賀県武雄市</t>
  </si>
  <si>
    <t>佐賀県鹿島市</t>
  </si>
  <si>
    <t>佐賀県小城市</t>
  </si>
  <si>
    <t>佐賀県嬉野市</t>
  </si>
  <si>
    <t>佐賀県神埼市</t>
  </si>
  <si>
    <t>佐賀県神埼郡吉野ヶ里町</t>
  </si>
  <si>
    <t>佐賀県三養基郡基山町</t>
  </si>
  <si>
    <t>佐賀県三養基郡上峰町</t>
  </si>
  <si>
    <t>佐賀県三養基郡みやき町</t>
  </si>
  <si>
    <t>佐賀県東松浦郡玄海町</t>
  </si>
  <si>
    <t>佐賀県西松浦郡有田町</t>
  </si>
  <si>
    <t>佐賀県杵島郡大町町</t>
  </si>
  <si>
    <t>佐賀県杵島郡江北町</t>
  </si>
  <si>
    <t>佐賀県杵島郡白石町</t>
  </si>
  <si>
    <t>佐賀県藤津郡太良町</t>
  </si>
  <si>
    <t>市町名</t>
    <rPh sb="0" eb="3">
      <t>シマチメイ</t>
    </rPh>
    <phoneticPr fontId="1"/>
  </si>
  <si>
    <t>市区町村コード</t>
    <phoneticPr fontId="1"/>
  </si>
  <si>
    <t>称号索引</t>
    <rPh sb="0" eb="2">
      <t>ショウゴウ</t>
    </rPh>
    <rPh sb="2" eb="4">
      <t>サクイン</t>
    </rPh>
    <phoneticPr fontId="1"/>
  </si>
  <si>
    <t>ァィゥェォャュョッを大文字に変換（力技）</t>
    <rPh sb="10" eb="13">
      <t>オオモジ</t>
    </rPh>
    <rPh sb="14" eb="16">
      <t>ヘンカン</t>
    </rPh>
    <rPh sb="17" eb="19">
      <t>チカラワザ</t>
    </rPh>
    <phoneticPr fontId="1"/>
  </si>
  <si>
    <t>全角にする</t>
    <rPh sb="0" eb="2">
      <t>ゼンカク</t>
    </rPh>
    <phoneticPr fontId="1"/>
  </si>
  <si>
    <t>---選択---</t>
    <rPh sb="3" eb="5">
      <t>センタク</t>
    </rPh>
    <phoneticPr fontId="1"/>
  </si>
  <si>
    <t>41201</t>
    <phoneticPr fontId="1"/>
  </si>
  <si>
    <t>41202</t>
    <phoneticPr fontId="1"/>
  </si>
  <si>
    <t>41203</t>
    <phoneticPr fontId="1"/>
  </si>
  <si>
    <t>41204</t>
    <phoneticPr fontId="1"/>
  </si>
  <si>
    <t>41205</t>
    <phoneticPr fontId="1"/>
  </si>
  <si>
    <t>41206</t>
    <phoneticPr fontId="1"/>
  </si>
  <si>
    <t>41207</t>
    <phoneticPr fontId="1"/>
  </si>
  <si>
    <t>41208</t>
    <phoneticPr fontId="1"/>
  </si>
  <si>
    <t>41209</t>
    <phoneticPr fontId="1"/>
  </si>
  <si>
    <t>41210</t>
    <phoneticPr fontId="1"/>
  </si>
  <si>
    <t>41327</t>
    <phoneticPr fontId="1"/>
  </si>
  <si>
    <t>41341</t>
    <phoneticPr fontId="1"/>
  </si>
  <si>
    <t>41345</t>
    <phoneticPr fontId="1"/>
  </si>
  <si>
    <t>41346</t>
    <phoneticPr fontId="1"/>
  </si>
  <si>
    <t>41387</t>
    <phoneticPr fontId="1"/>
  </si>
  <si>
    <t>41401</t>
    <phoneticPr fontId="1"/>
  </si>
  <si>
    <t>41423</t>
    <phoneticPr fontId="1"/>
  </si>
  <si>
    <t>41424</t>
    <phoneticPr fontId="1"/>
  </si>
  <si>
    <t>41425</t>
    <phoneticPr fontId="1"/>
  </si>
  <si>
    <t>41441</t>
    <phoneticPr fontId="1"/>
  </si>
  <si>
    <t>代表者職氏名</t>
    <rPh sb="0" eb="3">
      <t>ダイヒョウシャ</t>
    </rPh>
    <rPh sb="3" eb="6">
      <t>ショクシメイ</t>
    </rPh>
    <phoneticPr fontId="1"/>
  </si>
  <si>
    <t>商号又は名称（空白を削除）</t>
    <phoneticPr fontId="1"/>
  </si>
  <si>
    <t>商号又は名称フリガナからﾞﾟ・．を削除</t>
    <rPh sb="17" eb="19">
      <t>サクジョ</t>
    </rPh>
    <phoneticPr fontId="1"/>
  </si>
  <si>
    <t>所在地</t>
    <rPh sb="0" eb="3">
      <t>ショザイチ</t>
    </rPh>
    <phoneticPr fontId="1"/>
  </si>
  <si>
    <t>所在市町選択</t>
    <rPh sb="0" eb="2">
      <t>ショザイ</t>
    </rPh>
    <rPh sb="2" eb="3">
      <t>シ</t>
    </rPh>
    <rPh sb="3" eb="4">
      <t>マチ</t>
    </rPh>
    <rPh sb="4" eb="6">
      <t>センタク</t>
    </rPh>
    <phoneticPr fontId="1"/>
  </si>
  <si>
    <t>建設業許可番号</t>
    <rPh sb="0" eb="3">
      <t>ケンセツギョウ</t>
    </rPh>
    <rPh sb="3" eb="7">
      <t>キョカバンゴウ</t>
    </rPh>
    <phoneticPr fontId="1"/>
  </si>
  <si>
    <t>---選択---</t>
  </si>
  <si>
    <t>所属</t>
    <rPh sb="0" eb="2">
      <t>ショゾク</t>
    </rPh>
    <phoneticPr fontId="1"/>
  </si>
  <si>
    <t>担当者氏名</t>
    <rPh sb="0" eb="3">
      <t>タントウシャ</t>
    </rPh>
    <rPh sb="3" eb="5">
      <t>シメイ</t>
    </rPh>
    <phoneticPr fontId="1"/>
  </si>
  <si>
    <t>連絡先電話番号</t>
    <rPh sb="0" eb="3">
      <t>レンラクサキ</t>
    </rPh>
    <rPh sb="3" eb="7">
      <t>デンワバンゴウ</t>
    </rPh>
    <phoneticPr fontId="1"/>
  </si>
  <si>
    <t>書類作成担当者氏名</t>
    <rPh sb="0" eb="2">
      <t>ショルイ</t>
    </rPh>
    <rPh sb="2" eb="4">
      <t>サクセイ</t>
    </rPh>
    <rPh sb="4" eb="7">
      <t>タントウシャ</t>
    </rPh>
    <rPh sb="7" eb="9">
      <t>シメイ</t>
    </rPh>
    <phoneticPr fontId="1"/>
  </si>
  <si>
    <t>※「大字」は記入不要です。</t>
    <rPh sb="2" eb="4">
      <t>オオアザ</t>
    </rPh>
    <rPh sb="6" eb="10">
      <t>キニュウフヨウ</t>
    </rPh>
    <phoneticPr fontId="1"/>
  </si>
  <si>
    <t>書類作成担当者</t>
    <rPh sb="0" eb="2">
      <t>ショルイ</t>
    </rPh>
    <rPh sb="2" eb="7">
      <t>サクセイタントウシャ</t>
    </rPh>
    <phoneticPr fontId="1"/>
  </si>
  <si>
    <t>業種</t>
    <rPh sb="0" eb="2">
      <t>ギョウシュ</t>
    </rPh>
    <phoneticPr fontId="1"/>
  </si>
  <si>
    <t>希望</t>
    <rPh sb="0" eb="2">
      <t>キボウ</t>
    </rPh>
    <phoneticPr fontId="1"/>
  </si>
  <si>
    <t>タイル</t>
  </si>
  <si>
    <t>しゅんせつ</t>
  </si>
  <si>
    <t>ガラス</t>
  </si>
  <si>
    <t>姓</t>
    <rPh sb="0" eb="1">
      <t>セイ</t>
    </rPh>
    <phoneticPr fontId="1"/>
  </si>
  <si>
    <t>名</t>
    <rPh sb="0" eb="1">
      <t>メイ</t>
    </rPh>
    <phoneticPr fontId="1"/>
  </si>
  <si>
    <t>---</t>
    <phoneticPr fontId="1"/>
  </si>
  <si>
    <t>商号又は名称 フリガナ</t>
    <rPh sb="0" eb="2">
      <t>ショウゴウ</t>
    </rPh>
    <rPh sb="2" eb="3">
      <t>マタ</t>
    </rPh>
    <rPh sb="4" eb="6">
      <t>メイショウ</t>
    </rPh>
    <phoneticPr fontId="1"/>
  </si>
  <si>
    <t xml:space="preserve">舗装施工管理技術者1級 </t>
    <rPh sb="10" eb="11">
      <t>キュウ</t>
    </rPh>
    <phoneticPr fontId="1"/>
  </si>
  <si>
    <t xml:space="preserve">配管・配管工1級 </t>
    <rPh sb="7" eb="8">
      <t>キュウ</t>
    </rPh>
    <phoneticPr fontId="1"/>
  </si>
  <si>
    <t xml:space="preserve">植栽基盤診断士 </t>
    <rPh sb="0" eb="4">
      <t>ショクサイキバン</t>
    </rPh>
    <rPh sb="4" eb="7">
      <t>シンダンシ</t>
    </rPh>
    <phoneticPr fontId="1"/>
  </si>
  <si>
    <t xml:space="preserve">ユニット数 </t>
    <rPh sb="4" eb="5">
      <t>スウ</t>
    </rPh>
    <phoneticPr fontId="1"/>
  </si>
  <si>
    <t xml:space="preserve">同2級 </t>
    <rPh sb="0" eb="1">
      <t>ドウ</t>
    </rPh>
    <rPh sb="2" eb="3">
      <t>キュウ</t>
    </rPh>
    <phoneticPr fontId="1"/>
  </si>
  <si>
    <t xml:space="preserve">街路樹剪定士 </t>
    <rPh sb="0" eb="3">
      <t>ガイロジュ</t>
    </rPh>
    <rPh sb="3" eb="6">
      <t>センテイシ</t>
    </rPh>
    <phoneticPr fontId="1"/>
  </si>
  <si>
    <t xml:space="preserve">技術職員数 </t>
    <rPh sb="0" eb="5">
      <t>ギジュツショクインスウ</t>
    </rPh>
    <phoneticPr fontId="1"/>
  </si>
  <si>
    <r>
      <t>所在地1</t>
    </r>
    <r>
      <rPr>
        <sz val="8"/>
        <color theme="1"/>
        <rFont val="Yu Gothic UI"/>
        <family val="3"/>
        <charset val="128"/>
      </rPr>
      <t>（市町まで）</t>
    </r>
    <rPh sb="0" eb="3">
      <t>ショザイチ</t>
    </rPh>
    <rPh sb="5" eb="7">
      <t>シマチ</t>
    </rPh>
    <phoneticPr fontId="1"/>
  </si>
  <si>
    <t>※法人種別（「カブシキガイシャ」等）を除く</t>
    <phoneticPr fontId="1"/>
  </si>
  <si>
    <t>希望業種の「希望」欄に○をつけてください。</t>
    <rPh sb="6" eb="8">
      <t>キボウ</t>
    </rPh>
    <rPh sb="9" eb="10">
      <t>ラン</t>
    </rPh>
    <phoneticPr fontId="1"/>
  </si>
  <si>
    <t>※「工事施工成績」欄には「工事施工成績に係る申告書」（整理番号9-1）から転記してください。</t>
    <rPh sb="9" eb="10">
      <t>ラン</t>
    </rPh>
    <rPh sb="37" eb="39">
      <t>テンキ</t>
    </rPh>
    <phoneticPr fontId="1"/>
  </si>
  <si>
    <t>健康企業宣言および優良企業認定</t>
    <rPh sb="0" eb="2">
      <t>ケンコウ</t>
    </rPh>
    <rPh sb="2" eb="6">
      <t>キギョウセンゲン</t>
    </rPh>
    <rPh sb="9" eb="15">
      <t>ユウリョウキギョウニンテイ</t>
    </rPh>
    <phoneticPr fontId="1"/>
  </si>
  <si>
    <t>行政処分等の有無</t>
    <rPh sb="0" eb="4">
      <t>ギョウセイショブン</t>
    </rPh>
    <rPh sb="4" eb="5">
      <t>ナド</t>
    </rPh>
    <rPh sb="6" eb="8">
      <t>ウム</t>
    </rPh>
    <phoneticPr fontId="1"/>
  </si>
  <si>
    <t>申請日</t>
    <rPh sb="0" eb="3">
      <t>シンセイビ</t>
    </rPh>
    <phoneticPr fontId="1"/>
  </si>
  <si>
    <t>令和</t>
    <rPh sb="0" eb="2">
      <t>レイワ</t>
    </rPh>
    <phoneticPr fontId="1"/>
  </si>
  <si>
    <t>年</t>
    <rPh sb="0" eb="1">
      <t>ネン</t>
    </rPh>
    <phoneticPr fontId="1"/>
  </si>
  <si>
    <t>月</t>
    <rPh sb="0" eb="1">
      <t>ガツ</t>
    </rPh>
    <phoneticPr fontId="1"/>
  </si>
  <si>
    <t>日</t>
    <rPh sb="0" eb="1">
      <t>ニチ</t>
    </rPh>
    <phoneticPr fontId="1"/>
  </si>
  <si>
    <t>申請日</t>
    <rPh sb="0" eb="3">
      <t>シンセイビ</t>
    </rPh>
    <phoneticPr fontId="1"/>
  </si>
  <si>
    <t>※「代表取締役」等</t>
    <rPh sb="2" eb="4">
      <t>ダイヒョウ</t>
    </rPh>
    <rPh sb="4" eb="7">
      <t>トリシマリヤク</t>
    </rPh>
    <rPh sb="8" eb="9">
      <t>ナド</t>
    </rPh>
    <phoneticPr fontId="1"/>
  </si>
  <si>
    <t>※「営業部」「総務課」等</t>
    <rPh sb="2" eb="5">
      <t>エイギョウブ</t>
    </rPh>
    <rPh sb="7" eb="10">
      <t>ソウムカ</t>
    </rPh>
    <rPh sb="11" eb="12">
      <t>ナド</t>
    </rPh>
    <phoneticPr fontId="1"/>
  </si>
  <si>
    <t>所在地2</t>
    <rPh sb="0" eb="3">
      <t>ショザイチ</t>
    </rPh>
    <phoneticPr fontId="1"/>
  </si>
  <si>
    <t>（所在地1以降）</t>
    <phoneticPr fontId="1"/>
  </si>
  <si>
    <t>※行政書士が申請する場合は、「所属」欄に
行政書士事務所名を明記してください。</t>
    <phoneticPr fontId="1"/>
  </si>
  <si>
    <t>佐賀県建設工事等入札参加資格審査申請書（県内建設工事）　[様式1]</t>
    <rPh sb="0" eb="2">
      <t>サガ</t>
    </rPh>
    <rPh sb="2" eb="3">
      <t>ケン</t>
    </rPh>
    <rPh sb="3" eb="5">
      <t>ケンセツ</t>
    </rPh>
    <rPh sb="5" eb="7">
      <t>コウジ</t>
    </rPh>
    <rPh sb="7" eb="8">
      <t>ナド</t>
    </rPh>
    <rPh sb="8" eb="10">
      <t>ニュウサツ</t>
    </rPh>
    <rPh sb="10" eb="12">
      <t>サンカ</t>
    </rPh>
    <rPh sb="12" eb="14">
      <t>シカク</t>
    </rPh>
    <rPh sb="14" eb="16">
      <t>シンサ</t>
    </rPh>
    <rPh sb="16" eb="19">
      <t>シンセイショ</t>
    </rPh>
    <rPh sb="20" eb="22">
      <t>ケンナイ</t>
    </rPh>
    <rPh sb="22" eb="24">
      <t>ケンセツ</t>
    </rPh>
    <rPh sb="24" eb="26">
      <t>コウジ</t>
    </rPh>
    <phoneticPr fontId="10"/>
  </si>
  <si>
    <t>※自動入力</t>
    <phoneticPr fontId="1"/>
  </si>
  <si>
    <r>
      <t xml:space="preserve">工事施工成績計算表には、該当する案件すべてを記載して本申告書を作成してください。
</t>
    </r>
    <r>
      <rPr>
        <u/>
        <sz val="18"/>
        <color rgb="FFFF0000"/>
        <rFont val="游ゴシック Medium"/>
        <family val="3"/>
        <charset val="128"/>
      </rPr>
      <t>故意に工事成績が悪い案件を省くなど、不適切な工事施工成績計算表を作成していると判断される場合は、決定した入札参加資格を取り消すこともあり得ます。</t>
    </r>
    <rPh sb="85" eb="87">
      <t>バアイ</t>
    </rPh>
    <rPh sb="90" eb="92">
      <t>ケッテイ</t>
    </rPh>
    <phoneticPr fontId="1"/>
  </si>
  <si>
    <t>　・一般社団法人全国土木施工管理技士会連合会が実施しているCPDSの学習履歴証明書の写し</t>
    <phoneticPr fontId="1"/>
  </si>
  <si>
    <t>　・公益社団法人日本建築士会連合会が実施しているCPDの研修履歴証明書の写し
　　（佐賀県建築士会が証明したもので可）</t>
    <phoneticPr fontId="1"/>
  </si>
  <si>
    <t>総合評定値請求書の写し（審査済印等があるもの）</t>
    <rPh sb="0" eb="2">
      <t>ソウゴウ</t>
    </rPh>
    <rPh sb="2" eb="5">
      <t>ヒョウテイチ</t>
    </rPh>
    <rPh sb="5" eb="8">
      <t>セイキュウショ</t>
    </rPh>
    <rPh sb="12" eb="14">
      <t>シンサ</t>
    </rPh>
    <rPh sb="14" eb="15">
      <t>スミ</t>
    </rPh>
    <rPh sb="15" eb="16">
      <t>イン</t>
    </rPh>
    <rPh sb="16" eb="17">
      <t>トウ</t>
    </rPh>
    <phoneticPr fontId="10"/>
  </si>
  <si>
    <t>★が提出できない場合</t>
    <phoneticPr fontId="1"/>
  </si>
  <si>
    <t>工事成績評定通知書の写し　★</t>
    <rPh sb="10" eb="11">
      <t>ウツ</t>
    </rPh>
    <phoneticPr fontId="10"/>
  </si>
  <si>
    <t>契約書の写し</t>
    <rPh sb="0" eb="3">
      <t>ケイヤクショ</t>
    </rPh>
    <rPh sb="4" eb="5">
      <t>ウツ</t>
    </rPh>
    <phoneticPr fontId="10"/>
  </si>
  <si>
    <t>共同企業体協定書の写し</t>
    <rPh sb="0" eb="2">
      <t>キョウドウ</t>
    </rPh>
    <rPh sb="2" eb="5">
      <t>キギョウタイ</t>
    </rPh>
    <rPh sb="5" eb="8">
      <t>キョウテイショ</t>
    </rPh>
    <rPh sb="9" eb="10">
      <t>ウツ</t>
    </rPh>
    <phoneticPr fontId="10"/>
  </si>
  <si>
    <t>★を紛失した場合</t>
    <rPh sb="2" eb="4">
      <t>フンシツ</t>
    </rPh>
    <phoneticPr fontId="1"/>
  </si>
  <si>
    <t>資格者証等の写し</t>
    <rPh sb="0" eb="2">
      <t>シカク</t>
    </rPh>
    <rPh sb="2" eb="3">
      <t>シャ</t>
    </rPh>
    <rPh sb="3" eb="4">
      <t>ショウ</t>
    </rPh>
    <rPh sb="4" eb="5">
      <t>トウ</t>
    </rPh>
    <rPh sb="6" eb="7">
      <t>ウツ</t>
    </rPh>
    <phoneticPr fontId="10"/>
  </si>
  <si>
    <t>基準日までの直近3か月の賃金台帳および出勤簿の写し</t>
    <phoneticPr fontId="10"/>
  </si>
  <si>
    <t>★で確認できない場合</t>
    <rPh sb="2" eb="4">
      <t>カクニン</t>
    </rPh>
    <rPh sb="8" eb="10">
      <t>バアイ</t>
    </rPh>
    <phoneticPr fontId="1"/>
  </si>
  <si>
    <t>直近の健康保険・厚生年金保険被保険者標準報酬決定通知書の写し　★</t>
    <rPh sb="0" eb="2">
      <t>チョッキン</t>
    </rPh>
    <rPh sb="3" eb="5">
      <t>ケンコウ</t>
    </rPh>
    <rPh sb="5" eb="7">
      <t>ホケン</t>
    </rPh>
    <rPh sb="8" eb="10">
      <t>コウセイ</t>
    </rPh>
    <rPh sb="10" eb="12">
      <t>ネンキン</t>
    </rPh>
    <rPh sb="12" eb="14">
      <t>ホケン</t>
    </rPh>
    <rPh sb="14" eb="15">
      <t>ヒ</t>
    </rPh>
    <rPh sb="15" eb="18">
      <t>ホケンシャ</t>
    </rPh>
    <rPh sb="18" eb="20">
      <t>ヒョウジュン</t>
    </rPh>
    <rPh sb="20" eb="22">
      <t>ホウシュウ</t>
    </rPh>
    <rPh sb="22" eb="24">
      <t>ケッテイ</t>
    </rPh>
    <rPh sb="24" eb="27">
      <t>ツウチショ</t>
    </rPh>
    <rPh sb="28" eb="29">
      <t>ウツ</t>
    </rPh>
    <phoneticPr fontId="10"/>
  </si>
  <si>
    <t>直近の健康保険・厚生年金保険被保険者標準報酬決定通知書の写し　★</t>
    <rPh sb="0" eb="2">
      <t>チョッキン</t>
    </rPh>
    <rPh sb="28" eb="29">
      <t>ウツ</t>
    </rPh>
    <phoneticPr fontId="10"/>
  </si>
  <si>
    <t>身体障害者手帳、療育手帳、精神障害者保健福祉手帳の写し</t>
    <rPh sb="0" eb="2">
      <t>シンタイ</t>
    </rPh>
    <rPh sb="2" eb="5">
      <t>ショウガイシャ</t>
    </rPh>
    <rPh sb="5" eb="7">
      <t>テチョウ</t>
    </rPh>
    <rPh sb="8" eb="10">
      <t>リョウイク</t>
    </rPh>
    <rPh sb="10" eb="12">
      <t>テチョウ</t>
    </rPh>
    <rPh sb="13" eb="15">
      <t>セイシン</t>
    </rPh>
    <rPh sb="15" eb="18">
      <t>ショウガイシャ</t>
    </rPh>
    <rPh sb="18" eb="20">
      <t>ホケン</t>
    </rPh>
    <rPh sb="20" eb="22">
      <t>フクシ</t>
    </rPh>
    <rPh sb="22" eb="24">
      <t>テチョウ</t>
    </rPh>
    <rPh sb="25" eb="26">
      <t>ウツ</t>
    </rPh>
    <phoneticPr fontId="10"/>
  </si>
  <si>
    <r>
      <t>修了証書の写しまたは修了証明書</t>
    </r>
    <r>
      <rPr>
        <u/>
        <sz val="14"/>
        <color rgb="FFFF0000"/>
        <rFont val="游ゴシック Medium"/>
        <family val="3"/>
        <charset val="128"/>
      </rPr>
      <t>（原本）</t>
    </r>
    <phoneticPr fontId="10"/>
  </si>
  <si>
    <r>
      <t>建設業労働災害防止協会の活動証明書</t>
    </r>
    <r>
      <rPr>
        <u/>
        <sz val="14"/>
        <color rgb="FFFF0000"/>
        <rFont val="游ゴシック Medium"/>
        <family val="3"/>
        <charset val="128"/>
      </rPr>
      <t>（原本）</t>
    </r>
    <rPh sb="0" eb="3">
      <t>ケンセツギョウ</t>
    </rPh>
    <rPh sb="3" eb="5">
      <t>ロウドウ</t>
    </rPh>
    <rPh sb="5" eb="7">
      <t>サイガイ</t>
    </rPh>
    <rPh sb="7" eb="9">
      <t>ボウシ</t>
    </rPh>
    <rPh sb="9" eb="11">
      <t>キョウカイ</t>
    </rPh>
    <rPh sb="12" eb="14">
      <t>カツドウ</t>
    </rPh>
    <rPh sb="14" eb="17">
      <t>ショウメイショ</t>
    </rPh>
    <rPh sb="18" eb="20">
      <t>ゲンポン</t>
    </rPh>
    <phoneticPr fontId="10"/>
  </si>
  <si>
    <r>
      <t>許可証明書</t>
    </r>
    <r>
      <rPr>
        <u/>
        <sz val="14"/>
        <color rgb="FFFF0000"/>
        <rFont val="游ゴシック Medium"/>
        <family val="3"/>
        <charset val="128"/>
      </rPr>
      <t>（原本）</t>
    </r>
    <rPh sb="0" eb="2">
      <t>キョカ</t>
    </rPh>
    <rPh sb="2" eb="5">
      <t>ショウメイショ</t>
    </rPh>
    <rPh sb="6" eb="8">
      <t>ゲンポン</t>
    </rPh>
    <phoneticPr fontId="10"/>
  </si>
  <si>
    <r>
      <t>個人県民税に未納がないことの証明書（3か月以内のもの）</t>
    </r>
    <r>
      <rPr>
        <u/>
        <sz val="14"/>
        <color rgb="FFFF0000"/>
        <rFont val="游ゴシック Medium"/>
        <family val="3"/>
        <charset val="128"/>
      </rPr>
      <t>（原本）</t>
    </r>
    <rPh sb="0" eb="2">
      <t>コジン</t>
    </rPh>
    <rPh sb="2" eb="5">
      <t>ケンミンゼイ</t>
    </rPh>
    <rPh sb="6" eb="8">
      <t>ミノウ</t>
    </rPh>
    <rPh sb="14" eb="17">
      <t>ショウメイショ</t>
    </rPh>
    <rPh sb="28" eb="30">
      <t>ゲンポン</t>
    </rPh>
    <phoneticPr fontId="10"/>
  </si>
  <si>
    <r>
      <t>　佐賀県入札参加資格を申請する他の法人に、</t>
    </r>
    <r>
      <rPr>
        <b/>
        <u/>
        <sz val="20"/>
        <rFont val="游ゴシック Medium"/>
        <family val="3"/>
        <charset val="128"/>
      </rPr>
      <t>資本又は人事面に深い関係のある建設業又は建設関連業を営む会社（同族会社）</t>
    </r>
    <r>
      <rPr>
        <sz val="20"/>
        <rFont val="游ゴシック Medium"/>
        <family val="3"/>
        <charset val="128"/>
      </rPr>
      <t>がある場合は、下記要領によりご記載ください。
　なお、同族会社がない場合は「なし」とご記載ください。
　調査票作成日以降に同族会社があることとなった場合は、改めてこの調査票をご提出ください。
　</t>
    </r>
    <r>
      <rPr>
        <b/>
        <u/>
        <sz val="20"/>
        <color rgb="FFFF0000"/>
        <rFont val="游ゴシック Medium"/>
        <family val="3"/>
        <charset val="128"/>
      </rPr>
      <t>本票の提出がないまま同族会社の関係性にある建設業又は建設関連業を営む会社が同一の入札に参加したこと等が確認された場合、未提出の理由如何にかかわらず、契約の解除や指名停止措置の対象となる場合があります。</t>
    </r>
    <rPh sb="1" eb="4">
      <t>サガケン</t>
    </rPh>
    <rPh sb="4" eb="6">
      <t>ニュウサツ</t>
    </rPh>
    <rPh sb="6" eb="8">
      <t>サンカ</t>
    </rPh>
    <rPh sb="8" eb="10">
      <t>シカク</t>
    </rPh>
    <rPh sb="11" eb="13">
      <t>シンセイ</t>
    </rPh>
    <rPh sb="15" eb="16">
      <t>タ</t>
    </rPh>
    <rPh sb="17" eb="19">
      <t>ホウジン</t>
    </rPh>
    <rPh sb="21" eb="23">
      <t>シホン</t>
    </rPh>
    <rPh sb="23" eb="24">
      <t>マタ</t>
    </rPh>
    <rPh sb="25" eb="28">
      <t>ジンジメン</t>
    </rPh>
    <rPh sb="29" eb="30">
      <t>フカ</t>
    </rPh>
    <rPh sb="31" eb="33">
      <t>カンケイ</t>
    </rPh>
    <rPh sb="36" eb="38">
      <t>ケンセツ</t>
    </rPh>
    <rPh sb="38" eb="39">
      <t>ギョウ</t>
    </rPh>
    <rPh sb="39" eb="40">
      <t>マタ</t>
    </rPh>
    <rPh sb="41" eb="43">
      <t>ケンセツ</t>
    </rPh>
    <rPh sb="43" eb="45">
      <t>カンレン</t>
    </rPh>
    <rPh sb="45" eb="46">
      <t>ギョウ</t>
    </rPh>
    <rPh sb="47" eb="48">
      <t>イトナ</t>
    </rPh>
    <rPh sb="49" eb="51">
      <t>カイシャ</t>
    </rPh>
    <rPh sb="52" eb="54">
      <t>ドウゾク</t>
    </rPh>
    <rPh sb="54" eb="56">
      <t>ガイシャ</t>
    </rPh>
    <rPh sb="60" eb="62">
      <t>バアイ</t>
    </rPh>
    <rPh sb="64" eb="66">
      <t>カキ</t>
    </rPh>
    <rPh sb="66" eb="68">
      <t>ヨウリョウ</t>
    </rPh>
    <rPh sb="84" eb="86">
      <t>ドウゾク</t>
    </rPh>
    <rPh sb="86" eb="88">
      <t>ガイシャ</t>
    </rPh>
    <rPh sb="91" eb="93">
      <t>バアイ</t>
    </rPh>
    <rPh sb="100" eb="102">
      <t>キサイ</t>
    </rPh>
    <rPh sb="109" eb="112">
      <t>チョウサヒョウ</t>
    </rPh>
    <rPh sb="112" eb="115">
      <t>サクセイビ</t>
    </rPh>
    <rPh sb="115" eb="117">
      <t>イコウ</t>
    </rPh>
    <rPh sb="118" eb="120">
      <t>ドウゾク</t>
    </rPh>
    <rPh sb="120" eb="122">
      <t>カイシャ</t>
    </rPh>
    <rPh sb="131" eb="133">
      <t>バアイ</t>
    </rPh>
    <rPh sb="135" eb="136">
      <t>アラタ</t>
    </rPh>
    <rPh sb="140" eb="143">
      <t>チョウサヒョウ</t>
    </rPh>
    <rPh sb="145" eb="147">
      <t>テイシュツ</t>
    </rPh>
    <rPh sb="154" eb="155">
      <t>ホン</t>
    </rPh>
    <rPh sb="155" eb="156">
      <t>ヒョウ</t>
    </rPh>
    <rPh sb="157" eb="159">
      <t>テイシュツ</t>
    </rPh>
    <rPh sb="164" eb="166">
      <t>ドウゾク</t>
    </rPh>
    <rPh sb="166" eb="168">
      <t>カイシャ</t>
    </rPh>
    <rPh sb="169" eb="172">
      <t>カンケイセイ</t>
    </rPh>
    <rPh sb="175" eb="178">
      <t>ケンセツギョウ</t>
    </rPh>
    <rPh sb="178" eb="179">
      <t>マタ</t>
    </rPh>
    <rPh sb="180" eb="182">
      <t>ケンセツ</t>
    </rPh>
    <rPh sb="182" eb="184">
      <t>カンレン</t>
    </rPh>
    <rPh sb="184" eb="185">
      <t>ギョウ</t>
    </rPh>
    <rPh sb="186" eb="187">
      <t>イトナ</t>
    </rPh>
    <rPh sb="188" eb="190">
      <t>カイシャ</t>
    </rPh>
    <rPh sb="191" eb="193">
      <t>ドウイツ</t>
    </rPh>
    <rPh sb="194" eb="196">
      <t>ニュウサツ</t>
    </rPh>
    <rPh sb="197" eb="199">
      <t>サンカ</t>
    </rPh>
    <rPh sb="203" eb="204">
      <t>トウ</t>
    </rPh>
    <rPh sb="205" eb="207">
      <t>カクニン</t>
    </rPh>
    <rPh sb="210" eb="212">
      <t>バアイ</t>
    </rPh>
    <rPh sb="213" eb="216">
      <t>ミテイシュツ</t>
    </rPh>
    <rPh sb="217" eb="219">
      <t>リユウ</t>
    </rPh>
    <rPh sb="219" eb="221">
      <t>イカン</t>
    </rPh>
    <rPh sb="228" eb="230">
      <t>ケイヤク</t>
    </rPh>
    <rPh sb="231" eb="233">
      <t>カイジョ</t>
    </rPh>
    <rPh sb="234" eb="236">
      <t>シメイ</t>
    </rPh>
    <rPh sb="236" eb="238">
      <t>テイシ</t>
    </rPh>
    <rPh sb="238" eb="240">
      <t>ソチ</t>
    </rPh>
    <rPh sb="241" eb="243">
      <t>タイショウ</t>
    </rPh>
    <rPh sb="246" eb="248">
      <t>バアイ</t>
    </rPh>
    <phoneticPr fontId="11"/>
  </si>
  <si>
    <t>なし</t>
    <phoneticPr fontId="1"/>
  </si>
  <si>
    <t>【書類作成責任者】　※代表者本人の自署あるいは押印がない場合</t>
    <rPh sb="11" eb="14">
      <t>ダイヒョウシャ</t>
    </rPh>
    <rPh sb="14" eb="16">
      <t>ホンニン</t>
    </rPh>
    <rPh sb="17" eb="19">
      <t>ジショ</t>
    </rPh>
    <rPh sb="23" eb="25">
      <t>オウイン</t>
    </rPh>
    <rPh sb="28" eb="30">
      <t>バアイ</t>
    </rPh>
    <phoneticPr fontId="1"/>
  </si>
  <si>
    <t>役職</t>
    <rPh sb="0" eb="2">
      <t>ヤクショク</t>
    </rPh>
    <phoneticPr fontId="1"/>
  </si>
  <si>
    <t>共通</t>
    <rPh sb="0" eb="2">
      <t>キョウツウ</t>
    </rPh>
    <phoneticPr fontId="1"/>
  </si>
  <si>
    <t>※「丁目」「番地」「番」「号」での記入ではなく、「-」に書き換えて記入。（例：1丁目2番3号 → 1-2-3）</t>
    <phoneticPr fontId="1"/>
  </si>
  <si>
    <t>除外率設定業種</t>
    <rPh sb="0" eb="2">
      <t>ジョガイ</t>
    </rPh>
    <rPh sb="2" eb="3">
      <t>リツ</t>
    </rPh>
    <rPh sb="3" eb="5">
      <t>セッテイ</t>
    </rPh>
    <rPh sb="5" eb="7">
      <t>ギョウシュ</t>
    </rPh>
    <phoneticPr fontId="1"/>
  </si>
  <si>
    <t>除外率</t>
    <rPh sb="0" eb="3">
      <t>ジョガイリツ</t>
    </rPh>
    <phoneticPr fontId="1"/>
  </si>
  <si>
    <t>非鉄金属製造業（非鉄金属第一次製錬・精製業を除く。）
船舶製造・修理業、舶用機関製造業
航空運輸業
倉庫業
国内電気通信業（電気通信回線設備を設置して行うものに限る。）</t>
    <rPh sb="0" eb="2">
      <t>ヒテツ</t>
    </rPh>
    <rPh sb="2" eb="4">
      <t>キンゾク</t>
    </rPh>
    <rPh sb="4" eb="7">
      <t>セイゾウギョウ</t>
    </rPh>
    <rPh sb="8" eb="10">
      <t>ヒテツ</t>
    </rPh>
    <rPh sb="10" eb="12">
      <t>キンゾク</t>
    </rPh>
    <rPh sb="12" eb="13">
      <t>ダイ</t>
    </rPh>
    <rPh sb="13" eb="15">
      <t>イチジ</t>
    </rPh>
    <rPh sb="15" eb="17">
      <t>セイレン</t>
    </rPh>
    <rPh sb="18" eb="20">
      <t>セイセイ</t>
    </rPh>
    <rPh sb="20" eb="21">
      <t>ギョウ</t>
    </rPh>
    <rPh sb="22" eb="23">
      <t>ノゾ</t>
    </rPh>
    <rPh sb="27" eb="29">
      <t>センパク</t>
    </rPh>
    <rPh sb="29" eb="31">
      <t>セイゾウ</t>
    </rPh>
    <rPh sb="32" eb="34">
      <t>シュウリ</t>
    </rPh>
    <rPh sb="34" eb="35">
      <t>ギョウ</t>
    </rPh>
    <rPh sb="36" eb="38">
      <t>ハクヨウ</t>
    </rPh>
    <rPh sb="38" eb="40">
      <t>キカン</t>
    </rPh>
    <rPh sb="40" eb="43">
      <t>セイゾウギョウ</t>
    </rPh>
    <rPh sb="44" eb="46">
      <t>コウクウ</t>
    </rPh>
    <rPh sb="46" eb="49">
      <t>ウンユギョウ</t>
    </rPh>
    <rPh sb="50" eb="52">
      <t>ソウコ</t>
    </rPh>
    <rPh sb="52" eb="53">
      <t>ギョウ</t>
    </rPh>
    <rPh sb="54" eb="56">
      <t>コクナイ</t>
    </rPh>
    <rPh sb="56" eb="58">
      <t>デンキ</t>
    </rPh>
    <rPh sb="58" eb="61">
      <t>ツウシンギョウ</t>
    </rPh>
    <rPh sb="62" eb="64">
      <t>デンキ</t>
    </rPh>
    <rPh sb="64" eb="66">
      <t>ツウシン</t>
    </rPh>
    <rPh sb="66" eb="68">
      <t>カイセン</t>
    </rPh>
    <rPh sb="68" eb="70">
      <t>セツビ</t>
    </rPh>
    <rPh sb="71" eb="73">
      <t>セッチ</t>
    </rPh>
    <rPh sb="75" eb="76">
      <t>オコナ</t>
    </rPh>
    <rPh sb="80" eb="81">
      <t>カギ</t>
    </rPh>
    <phoneticPr fontId="1"/>
  </si>
  <si>
    <t>採石業、砂・砂利・玉石採取業
窯業原料用鉱物鉱業（耐火物・陶磁器・ガラス・セメント原料用に限る。）
その他の鉱業
水運業</t>
    <phoneticPr fontId="1"/>
  </si>
  <si>
    <t>非鉄金属第一次製錬・精製業
貨物運送取扱業（集配利用運送業を除く。）</t>
    <phoneticPr fontId="1"/>
  </si>
  <si>
    <t>港湾運送業</t>
    <phoneticPr fontId="1"/>
  </si>
  <si>
    <t>鉄道業
医療業
高等教育機関</t>
    <phoneticPr fontId="1"/>
  </si>
  <si>
    <t>林業（狩猟業を除く。）</t>
    <phoneticPr fontId="1"/>
  </si>
  <si>
    <t>金属鉱業
児童福祉事業</t>
    <phoneticPr fontId="1"/>
  </si>
  <si>
    <t>特別支援学校（専ら視覚障害者に対する教育を行う学校を除く。）</t>
    <phoneticPr fontId="1"/>
  </si>
  <si>
    <t>石炭・亜炭鉱業</t>
    <phoneticPr fontId="1"/>
  </si>
  <si>
    <t>道路旅客運送業
小学校</t>
    <phoneticPr fontId="1"/>
  </si>
  <si>
    <t>幼稚園
幼保連携型認定こども園</t>
    <phoneticPr fontId="1"/>
  </si>
  <si>
    <t>船員等による船舶運航等の事業</t>
    <phoneticPr fontId="1"/>
  </si>
  <si>
    <r>
      <rPr>
        <b/>
        <sz val="11"/>
        <color rgb="FFFF0000"/>
        <rFont val="Yu Gothic UI"/>
        <family val="3"/>
        <charset val="128"/>
      </rPr>
      <t>建設業</t>
    </r>
    <r>
      <rPr>
        <sz val="11"/>
        <color theme="1"/>
        <rFont val="Yu Gothic UI"/>
        <family val="3"/>
        <charset val="128"/>
      </rPr>
      <t xml:space="preserve">
鉄鋼業
道路貨物運送業
郵便業（信書便事業を含む。）</t>
    </r>
    <phoneticPr fontId="1"/>
  </si>
  <si>
    <t>③法定雇用障害者の算定の基礎となる労働者数</t>
    <phoneticPr fontId="1"/>
  </si>
  <si>
    <t>④障害者雇用状況報告書提出義務の有無</t>
    <phoneticPr fontId="1"/>
  </si>
  <si>
    <t>⑤法定雇用障害者数</t>
    <phoneticPr fontId="1"/>
  </si>
  <si>
    <t>⑥雇用障害者数</t>
    <phoneticPr fontId="1"/>
  </si>
  <si>
    <r>
      <t>①－(①×②</t>
    </r>
    <r>
      <rPr>
        <sz val="14"/>
        <color theme="1"/>
        <rFont val="游ゴシック Medium"/>
        <family val="3"/>
        <charset val="128"/>
      </rPr>
      <t xml:space="preserve"> ※端数切捨て</t>
    </r>
    <r>
      <rPr>
        <sz val="18"/>
        <color theme="1"/>
        <rFont val="游ゴシック Medium"/>
        <family val="3"/>
        <charset val="128"/>
      </rPr>
      <t>)</t>
    </r>
    <rPh sb="7" eb="9">
      <t>ハスウ</t>
    </rPh>
    <rPh sb="9" eb="11">
      <t>キリス</t>
    </rPh>
    <phoneticPr fontId="1"/>
  </si>
  <si>
    <r>
      <t>②雇用労働者数における除外率</t>
    </r>
    <r>
      <rPr>
        <sz val="16"/>
        <color theme="1"/>
        <rFont val="游ゴシック Medium"/>
        <family val="3"/>
        <charset val="128"/>
      </rPr>
      <t>（建設業は「0.2」）</t>
    </r>
    <rPh sb="1" eb="6">
      <t>コヨウロウドウシャ</t>
    </rPh>
    <rPh sb="6" eb="7">
      <t>スウ</t>
    </rPh>
    <rPh sb="11" eb="14">
      <t>ジョガイリツ</t>
    </rPh>
    <rPh sb="15" eb="18">
      <t>ケンセツギョウ</t>
    </rPh>
    <phoneticPr fontId="1"/>
  </si>
  <si>
    <t>雇用人数算定表（上記記入後、自動反映）</t>
    <rPh sb="0" eb="4">
      <t>コヨウニンズウ</t>
    </rPh>
    <rPh sb="4" eb="6">
      <t>サンテイ</t>
    </rPh>
    <rPh sb="6" eb="7">
      <t>ヒョウ</t>
    </rPh>
    <rPh sb="8" eb="13">
      <t>ジョウキキニュウゴ</t>
    </rPh>
    <rPh sb="14" eb="16">
      <t>ジドウ</t>
    </rPh>
    <rPh sb="16" eb="18">
      <t>ハンエイ</t>
    </rPh>
    <phoneticPr fontId="1"/>
  </si>
  <si>
    <t>申請書受付票（持参する場合のみ）</t>
    <rPh sb="0" eb="2">
      <t>シンセイ</t>
    </rPh>
    <rPh sb="2" eb="3">
      <t>ショ</t>
    </rPh>
    <rPh sb="3" eb="5">
      <t>ウケツケ</t>
    </rPh>
    <rPh sb="5" eb="6">
      <t>ヒョウ</t>
    </rPh>
    <rPh sb="11" eb="13">
      <t>バアイ</t>
    </rPh>
    <phoneticPr fontId="10"/>
  </si>
  <si>
    <t>整理番号13</t>
    <rPh sb="0" eb="4">
      <t>セイリバンゴウ</t>
    </rPh>
    <phoneticPr fontId="1"/>
  </si>
  <si>
    <r>
      <rPr>
        <sz val="14"/>
        <color theme="1"/>
        <rFont val="游ゴシック Medium"/>
        <family val="3"/>
        <charset val="128"/>
      </rPr>
      <t xml:space="preserve"> 【必須】</t>
    </r>
    <r>
      <rPr>
        <b/>
        <sz val="14"/>
        <color rgb="FFC00000"/>
        <rFont val="游ゴシック Medium"/>
        <family val="3"/>
        <charset val="128"/>
      </rPr>
      <t>必ず両面印刷</t>
    </r>
    <rPh sb="2" eb="4">
      <t>ヒッス</t>
    </rPh>
    <rPh sb="5" eb="6">
      <t>カナラ</t>
    </rPh>
    <phoneticPr fontId="1"/>
  </si>
  <si>
    <t xml:space="preserve"> 【必須】</t>
    <phoneticPr fontId="1"/>
  </si>
  <si>
    <t>令和５・６年度入札参加資格決定通知書の写し</t>
    <rPh sb="0" eb="2">
      <t>レイワ</t>
    </rPh>
    <rPh sb="5" eb="7">
      <t>ネンド</t>
    </rPh>
    <rPh sb="7" eb="9">
      <t>ニュウサツ</t>
    </rPh>
    <rPh sb="9" eb="11">
      <t>サンカ</t>
    </rPh>
    <rPh sb="11" eb="13">
      <t>シカク</t>
    </rPh>
    <rPh sb="13" eb="15">
      <t>ケッテイ</t>
    </rPh>
    <rPh sb="15" eb="18">
      <t>ツウチショ</t>
    </rPh>
    <rPh sb="19" eb="20">
      <t>ウツ</t>
    </rPh>
    <phoneticPr fontId="10"/>
  </si>
  <si>
    <t>　【どちらか必須】</t>
    <phoneticPr fontId="1"/>
  </si>
  <si>
    <t>社会保険等（健康保険、厚生年金保険及び雇用保険）の加入についての誓約書　[整理番号5]</t>
    <rPh sb="37" eb="41">
      <t>セイリバンゴウ</t>
    </rPh>
    <phoneticPr fontId="10"/>
  </si>
  <si>
    <t>工事施工成績に係る申告書　[整理番号9-1]</t>
    <rPh sb="0" eb="2">
      <t>コウジ</t>
    </rPh>
    <rPh sb="2" eb="4">
      <t>セコウ</t>
    </rPh>
    <rPh sb="4" eb="6">
      <t>セイセキ</t>
    </rPh>
    <rPh sb="7" eb="8">
      <t>カカ</t>
    </rPh>
    <rPh sb="9" eb="12">
      <t>シンコクショ</t>
    </rPh>
    <rPh sb="14" eb="18">
      <t>セイリバンゴウ</t>
    </rPh>
    <phoneticPr fontId="10"/>
  </si>
  <si>
    <t>工事施工成績計算表　[整理番号9-2]</t>
    <rPh sb="0" eb="2">
      <t>コウジ</t>
    </rPh>
    <rPh sb="2" eb="4">
      <t>セコウ</t>
    </rPh>
    <rPh sb="4" eb="6">
      <t>セイセキ</t>
    </rPh>
    <rPh sb="6" eb="8">
      <t>ケイサン</t>
    </rPh>
    <rPh sb="8" eb="9">
      <t>ヒョウ</t>
    </rPh>
    <phoneticPr fontId="10"/>
  </si>
  <si>
    <t>技能士等配置一覧表　[整理番号10]</t>
    <rPh sb="6" eb="8">
      <t>イチラン</t>
    </rPh>
    <rPh sb="8" eb="9">
      <t>ヒョウ</t>
    </rPh>
    <phoneticPr fontId="10"/>
  </si>
  <si>
    <t>CPDSまたはCPDの学習単位に係る申告書　[整理番号11]</t>
    <rPh sb="11" eb="13">
      <t>ガクシュウ</t>
    </rPh>
    <rPh sb="13" eb="15">
      <t>タンイ</t>
    </rPh>
    <rPh sb="16" eb="17">
      <t>カカ</t>
    </rPh>
    <rPh sb="18" eb="21">
      <t>シンコクショ</t>
    </rPh>
    <phoneticPr fontId="10"/>
  </si>
  <si>
    <t>入札参加資格審査申請に係る申告書　[整理番号13]</t>
    <rPh sb="0" eb="2">
      <t>ニュウサツ</t>
    </rPh>
    <phoneticPr fontId="10"/>
  </si>
  <si>
    <t>障害者雇用状況一覧表　[整理番号14]</t>
    <phoneticPr fontId="10"/>
  </si>
  <si>
    <t>女性の活躍推進・子育て応援・出会い結婚応援</t>
    <rPh sb="0" eb="2">
      <t>ジョセイ</t>
    </rPh>
    <rPh sb="3" eb="5">
      <t>カツヤク</t>
    </rPh>
    <rPh sb="5" eb="7">
      <t>スイシン</t>
    </rPh>
    <rPh sb="8" eb="10">
      <t>コソダ</t>
    </rPh>
    <rPh sb="11" eb="13">
      <t>オウエン</t>
    </rPh>
    <rPh sb="14" eb="16">
      <t>デア</t>
    </rPh>
    <rPh sb="17" eb="21">
      <t>ケッコンオウエン</t>
    </rPh>
    <phoneticPr fontId="1"/>
  </si>
  <si>
    <t>※</t>
    <phoneticPr fontId="1"/>
  </si>
  <si>
    <r>
      <t>　直前審査及び直前審査の直前に受けた経営事項審査において
　「プラチナえるぼし認定、えるぼし（第１～３段階）認定」の加点を</t>
    </r>
    <r>
      <rPr>
        <u val="double"/>
        <sz val="20"/>
        <color rgb="FFFF0000"/>
        <rFont val="游ゴシック Medium"/>
        <family val="3"/>
        <charset val="128"/>
      </rPr>
      <t>受けていない。</t>
    </r>
    <phoneticPr fontId="1"/>
  </si>
  <si>
    <r>
      <t>　直前審査及び直前審査の直前に受けた経営事項審査において
　「プラチナくるみん認定、くるみん認定、トライくるみん認定」の加点を</t>
    </r>
    <r>
      <rPr>
        <u val="double"/>
        <sz val="20"/>
        <color rgb="FFFF0000"/>
        <rFont val="游ゴシック Medium"/>
        <family val="3"/>
        <charset val="128"/>
      </rPr>
      <t>受けていない。</t>
    </r>
    <phoneticPr fontId="1"/>
  </si>
  <si>
    <t>注意：下記記入要領を確認のうえ、ご記入ください。</t>
    <rPh sb="0" eb="2">
      <t>チュウイ</t>
    </rPh>
    <rPh sb="3" eb="5">
      <t>カキ</t>
    </rPh>
    <rPh sb="5" eb="9">
      <t>キニュウヨウリョウ</t>
    </rPh>
    <rPh sb="10" eb="12">
      <t>カクニン</t>
    </rPh>
    <rPh sb="17" eb="19">
      <t>キニュウ</t>
    </rPh>
    <phoneticPr fontId="1"/>
  </si>
  <si>
    <r>
      <t>③×2.5%</t>
    </r>
    <r>
      <rPr>
        <sz val="14"/>
        <color theme="1"/>
        <rFont val="游ゴシック Medium"/>
        <family val="3"/>
        <charset val="128"/>
      </rPr>
      <t xml:space="preserve"> ※端数切捨て</t>
    </r>
    <phoneticPr fontId="1"/>
  </si>
  <si>
    <t>○障害者雇用について
　※①、②、④、⑥は全業者必ず記載して下さい。
　※①は、1年を超えて雇用する（見込みを含む）者であって、所定労働時間が週20時間を超えるものの合計を記載する。
　　週20～30時間の短時間労働者は1人当たり0.5人カウント。
　※②業種により除外率が異なるため、雇用義務がある場合は障害者雇用状況報告書に記載の業種に合った除外率を設定。
　※④について、②の労働者数が40.0人以上の場合提出義務あり。
　※⑥について、重度身体障害者または重度知的障害者の場合は1人当たり2人としてカウント。
　　短時間労働者は1人当たり0.5人カウント。
　　重度身体障害者または重度知的障害者で短時間労働者の場合は1人カウント（2×0.5=1）。
　　例）重度身体障害者3人（うち短時間労働者1人） →　雇用障害者数5人</t>
    <rPh sb="128" eb="130">
      <t>ギョウシュ</t>
    </rPh>
    <rPh sb="133" eb="136">
      <t>ジョガイリツ</t>
    </rPh>
    <rPh sb="137" eb="138">
      <t>コト</t>
    </rPh>
    <rPh sb="143" eb="147">
      <t>コヨウギム</t>
    </rPh>
    <rPh sb="150" eb="152">
      <t>バアイ</t>
    </rPh>
    <rPh sb="153" eb="156">
      <t>ショウガイシャ</t>
    </rPh>
    <rPh sb="156" eb="160">
      <t>コヨウジョウキョウ</t>
    </rPh>
    <rPh sb="160" eb="163">
      <t>ホウコクショ</t>
    </rPh>
    <rPh sb="164" eb="166">
      <t>キサイ</t>
    </rPh>
    <rPh sb="167" eb="169">
      <t>ギョウシュ</t>
    </rPh>
    <rPh sb="170" eb="171">
      <t>ア</t>
    </rPh>
    <rPh sb="173" eb="176">
      <t>ジョガイリツ</t>
    </rPh>
    <rPh sb="177" eb="179">
      <t>セッテイ</t>
    </rPh>
    <rPh sb="204" eb="206">
      <t>バアイ</t>
    </rPh>
    <rPh sb="206" eb="208">
      <t>テイシュツ</t>
    </rPh>
    <rPh sb="303" eb="306">
      <t>タンジカン</t>
    </rPh>
    <rPh sb="306" eb="309">
      <t>ロウドウシャ</t>
    </rPh>
    <rPh sb="310" eb="312">
      <t>バアイ</t>
    </rPh>
    <rPh sb="314" eb="315">
      <t>ニン</t>
    </rPh>
    <phoneticPr fontId="1"/>
  </si>
  <si>
    <t xml:space="preserve"> ③ 出会い結婚応援企業として登録し、研修を受講した。</t>
    <rPh sb="3" eb="5">
      <t>デア</t>
    </rPh>
    <rPh sb="6" eb="8">
      <t>ケッコン</t>
    </rPh>
    <rPh sb="8" eb="10">
      <t>オウエン</t>
    </rPh>
    <rPh sb="10" eb="12">
      <t>キギョウ</t>
    </rPh>
    <rPh sb="15" eb="17">
      <t>トウロク</t>
    </rPh>
    <rPh sb="19" eb="21">
      <t>ケンシュウ</t>
    </rPh>
    <rPh sb="22" eb="24">
      <t>ジュコウ</t>
    </rPh>
    <phoneticPr fontId="1"/>
  </si>
  <si>
    <t>○女性の活躍推進・子育て応援・出会い結婚応援について
　※直前審査及び直前審査の直前に受けた経営事項審査において、「プラチナえるぼし認定、えるぼし（第１～３段階）認定」や
　　「プラチナくるみん認定、くるみん認定、トライくるみん認定」の加点を受けている場合は、本申告書の① , ②で申告しても加点は受けられません。
　※申告する場合は、① , ②に「✓」を記入したうえで、灰色枠内の「経営事項審査で加点を受けていない」に「✓」を記入してください。
　※申告内容については、各担当課からの事業所リストをもとに審査します。</t>
    <rPh sb="160" eb="162">
      <t>シンコク</t>
    </rPh>
    <rPh sb="164" eb="166">
      <t>バアイ</t>
    </rPh>
    <rPh sb="178" eb="180">
      <t>キニュウ</t>
    </rPh>
    <rPh sb="186" eb="188">
      <t>ハイイロ</t>
    </rPh>
    <rPh sb="188" eb="190">
      <t>ワクナイ</t>
    </rPh>
    <rPh sb="192" eb="198">
      <t>ケイエイジコウシンサ</t>
    </rPh>
    <rPh sb="199" eb="201">
      <t>カテン</t>
    </rPh>
    <rPh sb="202" eb="203">
      <t>ウ</t>
    </rPh>
    <rPh sb="214" eb="216">
      <t>キニュウ</t>
    </rPh>
    <rPh sb="226" eb="228">
      <t>シンコク</t>
    </rPh>
    <rPh sb="228" eb="230">
      <t>ナイヨウ</t>
    </rPh>
    <rPh sb="236" eb="240">
      <t>カクタントウカ</t>
    </rPh>
    <rPh sb="243" eb="246">
      <t>ジギョウショ</t>
    </rPh>
    <rPh sb="253" eb="255">
      <t>シンサ</t>
    </rPh>
    <phoneticPr fontId="1"/>
  </si>
  <si>
    <r>
      <t>1人</t>
    </r>
    <r>
      <rPr>
        <sz val="14"/>
        <color rgb="FFFF0000"/>
        <rFont val="游ゴシック Medium"/>
        <family val="3"/>
        <charset val="128"/>
      </rPr>
      <t xml:space="preserve"> [注]</t>
    </r>
    <rPh sb="1" eb="2">
      <t>ニン</t>
    </rPh>
    <phoneticPr fontId="1"/>
  </si>
  <si>
    <t>10h～20h</t>
    <phoneticPr fontId="1"/>
  </si>
  <si>
    <t>-</t>
    <phoneticPr fontId="1"/>
  </si>
  <si>
    <t>・「身体・知的障害者（重度）」…以下のいずれかに該当する者</t>
    <rPh sb="2" eb="4">
      <t>シンタイ</t>
    </rPh>
    <rPh sb="5" eb="7">
      <t>チテキ</t>
    </rPh>
    <rPh sb="7" eb="10">
      <t>ショウガイシャ</t>
    </rPh>
    <rPh sb="11" eb="13">
      <t>ジュウド</t>
    </rPh>
    <rPh sb="16" eb="18">
      <t>イカ</t>
    </rPh>
    <rPh sb="24" eb="26">
      <t>ガイトウ</t>
    </rPh>
    <rPh sb="28" eb="29">
      <t>モノ</t>
    </rPh>
    <phoneticPr fontId="1"/>
  </si>
  <si>
    <t xml:space="preserve"> 身体・知的障害者（重度）</t>
    <rPh sb="1" eb="3">
      <t>シンタイ</t>
    </rPh>
    <rPh sb="4" eb="6">
      <t>チテキ</t>
    </rPh>
    <rPh sb="6" eb="9">
      <t>ショウガイシャ</t>
    </rPh>
    <rPh sb="10" eb="12">
      <t>ジュウド</t>
    </rPh>
    <phoneticPr fontId="1"/>
  </si>
  <si>
    <t xml:space="preserve"> 身体・知的障害者</t>
    <rPh sb="1" eb="3">
      <t>シンタイ</t>
    </rPh>
    <rPh sb="4" eb="6">
      <t>チテキ</t>
    </rPh>
    <rPh sb="6" eb="9">
      <t>ショウガイシャ</t>
    </rPh>
    <phoneticPr fontId="1"/>
  </si>
  <si>
    <t xml:space="preserve"> 精神障害者</t>
    <rPh sb="1" eb="3">
      <t>セイシン</t>
    </rPh>
    <rPh sb="3" eb="6">
      <t>ショウガイシャ</t>
    </rPh>
    <phoneticPr fontId="1"/>
  </si>
  <si>
    <t>「障害者雇用状況一覧表（整理番号14）」から転記</t>
    <rPh sb="1" eb="4">
      <t>ショウガイシャ</t>
    </rPh>
    <rPh sb="4" eb="6">
      <t>コヨウ</t>
    </rPh>
    <rPh sb="6" eb="8">
      <t>ジョウキョウ</t>
    </rPh>
    <rPh sb="8" eb="10">
      <t>イチラン</t>
    </rPh>
    <rPh sb="10" eb="11">
      <t>ヒョウ</t>
    </rPh>
    <rPh sb="12" eb="16">
      <t>セイリバンゴウ</t>
    </rPh>
    <rPh sb="22" eb="24">
      <t>テンキ</t>
    </rPh>
    <phoneticPr fontId="1"/>
  </si>
  <si>
    <t>「除外率設定業種」を参照</t>
    <rPh sb="1" eb="3">
      <t>ジョガイ</t>
    </rPh>
    <rPh sb="3" eb="4">
      <t>リツ</t>
    </rPh>
    <rPh sb="4" eb="8">
      <t>セッテイギョウシュ</t>
    </rPh>
    <rPh sb="10" eb="12">
      <t>サンショウ</t>
    </rPh>
    <phoneticPr fontId="1"/>
  </si>
  <si>
    <t>（CPD）研修履歴証明書の写し</t>
    <rPh sb="5" eb="7">
      <t>ケンシュウ</t>
    </rPh>
    <rPh sb="7" eb="9">
      <t>リレキ</t>
    </rPh>
    <rPh sb="9" eb="12">
      <t>ショウメイショ</t>
    </rPh>
    <rPh sb="13" eb="14">
      <t>ウツ</t>
    </rPh>
    <phoneticPr fontId="10"/>
  </si>
  <si>
    <t>→「入札参加資格審査申請に係る申告書（整理番号13）」⑥に転記</t>
    <rPh sb="19" eb="23">
      <t>セイリバンゴウ</t>
    </rPh>
    <rPh sb="29" eb="31">
      <t>テンキ</t>
    </rPh>
    <phoneticPr fontId="1"/>
  </si>
  <si>
    <t>kaku</t>
    <phoneticPr fontId="1"/>
  </si>
  <si>
    <t xml:space="preserve">
　[注] 当面の間の措置として、
　　　精神障害者である短時間労働者は、
　　　雇入れの日からの期間等にかかわらず、
　　　１人をもって１人とみなす。
　　　（R5.4以降）</t>
    <rPh sb="8" eb="10">
      <t>トウメン</t>
    </rPh>
    <rPh sb="11" eb="12">
      <t>アイダ</t>
    </rPh>
    <rPh sb="13" eb="15">
      <t>ソチ</t>
    </rPh>
    <rPh sb="85" eb="87">
      <t>イコウ</t>
    </rPh>
    <phoneticPr fontId="1"/>
  </si>
  <si>
    <t>入札参加資格の決定を行う日（以下「格付日」という。）の属する年の直前、原則4年間に施工した工事
（建築一式は請負金額が500万円以上、その他は250万円以上の工事（維持工事等、工事成績がないものを除く））
なお、対象業種は土木一式工事、建築一式工事、電気工事、管工事、舗装工事、造園工事の6業種とする。</t>
    <phoneticPr fontId="1"/>
  </si>
  <si>
    <t>　個人事業主の場合 
　【どちらか必須】</t>
    <rPh sb="1" eb="3">
      <t>コジン</t>
    </rPh>
    <rPh sb="3" eb="6">
      <t>ジギョウヌシ</t>
    </rPh>
    <rPh sb="7" eb="9">
      <t>バアイ</t>
    </rPh>
    <rPh sb="17" eb="19">
      <t>ヒッス</t>
    </rPh>
    <phoneticPr fontId="1"/>
  </si>
  <si>
    <t>41</t>
    <phoneticPr fontId="1"/>
  </si>
  <si>
    <t>上記業種以外</t>
    <rPh sb="0" eb="2">
      <t>ジョウキ</t>
    </rPh>
    <rPh sb="2" eb="4">
      <t>ギョウシュ</t>
    </rPh>
    <rPh sb="4" eb="6">
      <t>イガイ</t>
    </rPh>
    <phoneticPr fontId="1"/>
  </si>
  <si>
    <t>ver1.17</t>
    <phoneticPr fontId="1"/>
  </si>
  <si>
    <t>令和６年度入札参加資格決定通知書の写し</t>
    <phoneticPr fontId="1"/>
  </si>
  <si>
    <t>令和７・８年度入札参加資格決定通知書の写し</t>
    <rPh sb="0" eb="2">
      <t>レイワ</t>
    </rPh>
    <rPh sb="5" eb="7">
      <t>ネンド</t>
    </rPh>
    <rPh sb="7" eb="9">
      <t>ニュウサツ</t>
    </rPh>
    <rPh sb="9" eb="11">
      <t>サンカ</t>
    </rPh>
    <rPh sb="11" eb="13">
      <t>シカク</t>
    </rPh>
    <rPh sb="13" eb="15">
      <t>ケッテイ</t>
    </rPh>
    <rPh sb="15" eb="18">
      <t>ツウチショ</t>
    </rPh>
    <rPh sb="19" eb="20">
      <t>ウツ</t>
    </rPh>
    <phoneticPr fontId="10"/>
  </si>
  <si>
    <t>県税納付状況確認同意書</t>
    <phoneticPr fontId="1"/>
  </si>
  <si>
    <t>　【いずれか必須】</t>
    <phoneticPr fontId="1"/>
  </si>
  <si>
    <r>
      <t>佐賀県税に未納がないことの証明書（3か月以内のもの）</t>
    </r>
    <r>
      <rPr>
        <u/>
        <sz val="14"/>
        <color rgb="FFFF0000"/>
        <rFont val="游ゴシック Medium"/>
        <family val="3"/>
        <charset val="128"/>
      </rPr>
      <t>（原本）</t>
    </r>
    <phoneticPr fontId="1"/>
  </si>
  <si>
    <t>総合評定値通知書の写し（R5.9.1～R6.8.31）</t>
    <rPh sb="0" eb="2">
      <t>ソウゴウ</t>
    </rPh>
    <rPh sb="2" eb="5">
      <t>ヒョウテイチ</t>
    </rPh>
    <rPh sb="5" eb="8">
      <t>ツウチショ</t>
    </rPh>
    <phoneticPr fontId="10"/>
  </si>
  <si>
    <t>総合評定値通知書の写し（R6.9.1～R7.8.31）　★</t>
    <rPh sb="0" eb="2">
      <t>ソウゴウ</t>
    </rPh>
    <rPh sb="2" eb="5">
      <t>ヒョウテイチ</t>
    </rPh>
    <rPh sb="5" eb="8">
      <t>ツウチショ</t>
    </rPh>
    <phoneticPr fontId="10"/>
  </si>
  <si>
    <t>障害者雇用状況報告書写し　※令和7年6月1日現在</t>
    <rPh sb="0" eb="3">
      <t>ショウガイシャ</t>
    </rPh>
    <rPh sb="3" eb="5">
      <t>コヨウ</t>
    </rPh>
    <rPh sb="5" eb="7">
      <t>ジョウキョウ</t>
    </rPh>
    <rPh sb="7" eb="10">
      <t>ホウコクショ</t>
    </rPh>
    <rPh sb="10" eb="11">
      <t>ウツ</t>
    </rPh>
    <rPh sb="14" eb="16">
      <t>レイワ</t>
    </rPh>
    <phoneticPr fontId="10"/>
  </si>
  <si>
    <r>
      <t>　令和８年度において、佐賀県が発注する建設工事の競争入札に参加する資格の審査を申請します。
　この申請書及び添付書類の記載事項については事実と相違ないことを誓約します。</t>
    </r>
    <r>
      <rPr>
        <u/>
        <sz val="16"/>
        <rFont val="游明朝 Demibold"/>
        <family val="1"/>
        <charset val="128"/>
      </rPr>
      <t>なお、申請書及び添付書類に虚偽その他の不正の記載があったときには、佐賀県建設工事等入札参加資格の審査等に関する規則第6条の規定により、入札参加資格の決定を行われず、または既に行った決定を取り消されても、異論はありません。</t>
    </r>
    <r>
      <rPr>
        <sz val="16"/>
        <rFont val="游明朝 Demibold"/>
        <family val="1"/>
        <charset val="128"/>
      </rPr>
      <t xml:space="preserve">
　また、公正で透明な競争を実現するため、事業活動において法令に違反する談合等の行為と決別し、すべての役員及び社員がコンプライアンスを徹底することを宣言します。</t>
    </r>
    <phoneticPr fontId="1"/>
  </si>
  <si>
    <t>（令和８年度）</t>
    <phoneticPr fontId="1"/>
  </si>
  <si>
    <t>また、令和8年4月1日から令和9年3月31日において、健康保険、厚生年金保険及び雇用保険に関して、それぞれ法令で強制適用となる者について加入することを誓約します。</t>
    <phoneticPr fontId="1"/>
  </si>
  <si>
    <t>当社は、令和6年9月1日から令和7年8月31日までの間に審査基準日がある総合評定値通知書において、健康保険、厚生年金保険及び雇用保険の「加入の有無」欄は、全て「加入」又は「除外」となっています。</t>
    <phoneticPr fontId="1"/>
  </si>
  <si>
    <t>当社は、令和6年9月1日から令和7年8月31日までの間に審査基準日がある総合評定値通知書において、</t>
    <phoneticPr fontId="1"/>
  </si>
  <si>
    <t>令和８年度の佐賀県建設工事入札参加資格の工事施工成績について、下記のとおり申告します。</t>
    <rPh sb="31" eb="33">
      <t>カキ</t>
    </rPh>
    <phoneticPr fontId="1"/>
  </si>
  <si>
    <t>※県、県教育委員会又は県警察本部が発注した工事であって、令和3年9月1日から令和7年8月31日までの間に　
　完成検査日があるもの。</t>
    <rPh sb="28" eb="30">
      <t>レイワ</t>
    </rPh>
    <rPh sb="31" eb="32">
      <t>ネン</t>
    </rPh>
    <phoneticPr fontId="1"/>
  </si>
  <si>
    <t>令和3年9月1日～令和7年8月31日</t>
    <rPh sb="0" eb="2">
      <t>レイワ</t>
    </rPh>
    <rPh sb="3" eb="4">
      <t>ネン</t>
    </rPh>
    <phoneticPr fontId="1"/>
  </si>
  <si>
    <t>令和８年度の佐賀県建設工事入札参加資格のCPDS又はCPDの学習単位について、下記のとおり申告します。</t>
    <phoneticPr fontId="1"/>
  </si>
  <si>
    <t>令和2年9月1日　～　令和7年8月31日</t>
    <rPh sb="0" eb="2">
      <t>レイワ</t>
    </rPh>
    <phoneticPr fontId="1"/>
  </si>
  <si>
    <t>※技術職員数とは、令和6年9月1日から令和7年8月31日の間に審査基準日がある総合評定値通知書に
　記載されている該当工種の技術職員数の合計を指す。</t>
    <phoneticPr fontId="1"/>
  </si>
  <si>
    <t>令和８年度の佐賀県建設工事入札参加資格の申請において、下記のとおり申告します。</t>
    <rPh sb="0" eb="2">
      <t>レイワ</t>
    </rPh>
    <rPh sb="3" eb="5">
      <t>ネンド</t>
    </rPh>
    <rPh sb="6" eb="9">
      <t>サガケン</t>
    </rPh>
    <rPh sb="9" eb="13">
      <t>ケンセツコウジ</t>
    </rPh>
    <rPh sb="13" eb="19">
      <t>ニュウサツサンカシカク</t>
    </rPh>
    <rPh sb="20" eb="22">
      <t>シンセイ</t>
    </rPh>
    <rPh sb="27" eb="29">
      <t>カキ</t>
    </rPh>
    <rPh sb="33" eb="35">
      <t>シンコク</t>
    </rPh>
    <phoneticPr fontId="1"/>
  </si>
  <si>
    <t>令和7年6月1日時点</t>
    <phoneticPr fontId="1"/>
  </si>
  <si>
    <t>※期間…令和5年6月2日から令和7年6月1日まで</t>
    <phoneticPr fontId="1"/>
  </si>
  <si>
    <t>※期間…令和5年9月1日から令和7年8月31日まで</t>
    <phoneticPr fontId="1"/>
  </si>
  <si>
    <t xml:space="preserve"> ① 女性の活躍推進佐賀県会議に会員登録し、期間内に以下の(1)(2)いずれかの女性活躍推進宣言を行い、
　  その内容を実施した上で、佐賀県 男女参画・女性の活躍推進課へ取組確認書を提出した。
　(1) 女性の管理職比率・数の向上　　(2) 女性が活躍しやすい社内制度の整備や教育の充実</t>
    <rPh sb="22" eb="25">
      <t>キカンナイ</t>
    </rPh>
    <phoneticPr fontId="1"/>
  </si>
  <si>
    <t xml:space="preserve"> ② さが子育て応援宣言事業所として登録し、期間内に宣言内容を実施した上で、佐賀県 こども未来課へ
     取組確認書を提出した。</t>
    <phoneticPr fontId="1"/>
  </si>
  <si>
    <t>【必須】</t>
    <rPh sb="1" eb="3">
      <t>ヒッス</t>
    </rPh>
    <phoneticPr fontId="1"/>
  </si>
  <si>
    <t>○若年者雇用について
　※該当者が複数名いる場合は、代表して1人だけ記載して下さい。
　※令和5年度、令和6年度に佐賀県立産業技術学院を終了した者で、採用時の年齢が32歳未満の者を含む。
　※「卒業した者」とは新規卒業、新規採用の者であり、卒業後に職歴等を有する者を除く。</t>
    <rPh sb="31" eb="32">
      <t>ニン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</si>
</sst>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e\.m\.d;@"/>
    <numFmt numFmtId="177" formatCode="0_);[Red]\(0\)"/>
  </numFmts>
  <fonts count="70">
    <font>
      <sz val="11"/>
      <color theme="1"/>
      <name val="Yu Gothic"/>
      <family val="2"/>
      <scheme val="minor"/>
    </font>
    <font>
      <sz val="6"/>
      <name val="Yu Gothic"/>
      <family val="3"/>
      <charset val="128"/>
      <scheme val="minor"/>
    </font>
    <font>
      <sz val="16"/>
      <color theme="1"/>
      <name val="游ゴシック Medium"/>
      <family val="3"/>
      <charset val="128"/>
    </font>
    <font>
      <sz val="20"/>
      <color theme="1"/>
      <name val="游ゴシック Medium"/>
      <family val="3"/>
      <charset val="128"/>
    </font>
    <font>
      <sz val="22"/>
      <color theme="1"/>
      <name val="游ゴシック Medium"/>
      <family val="3"/>
      <charset val="128"/>
    </font>
    <font>
      <b/>
      <sz val="28"/>
      <color theme="1"/>
      <name val="游ゴシック Medium"/>
      <family val="3"/>
      <charset val="128"/>
    </font>
    <font>
      <b/>
      <sz val="48"/>
      <color theme="1"/>
      <name val="游ゴシック Medium"/>
      <family val="3"/>
      <charset val="128"/>
    </font>
    <font>
      <sz val="48"/>
      <color theme="1"/>
      <name val="游ゴシック Medium"/>
      <family val="3"/>
      <charset val="128"/>
    </font>
    <font>
      <sz val="28"/>
      <color theme="1"/>
      <name val="游ゴシック Medium"/>
      <family val="3"/>
      <charset val="128"/>
    </font>
    <font>
      <sz val="11"/>
      <name val="ＭＳ Ｐゴシック"/>
      <family val="3"/>
      <charset val="128"/>
    </font>
    <font>
      <sz val="6"/>
      <name val="ＭＳ Ｐゴシック"/>
      <family val="3"/>
      <charset val="128"/>
    </font>
    <font>
      <sz val="10"/>
      <name val="ＭＳ Ｐゴシック"/>
      <family val="3"/>
      <charset val="128"/>
    </font>
    <font>
      <sz val="20"/>
      <name val="游ゴシック Medium"/>
      <family val="3"/>
      <charset val="128"/>
    </font>
    <font>
      <sz val="18"/>
      <name val="Yu Gothic UI"/>
      <family val="3"/>
      <charset val="128"/>
    </font>
    <font>
      <sz val="16"/>
      <name val="Yu Gothic UI"/>
      <family val="3"/>
      <charset val="128"/>
    </font>
    <font>
      <sz val="14"/>
      <name val="Yu Gothic UI"/>
      <family val="3"/>
      <charset val="128"/>
    </font>
    <font>
      <b/>
      <sz val="28"/>
      <name val="游ゴシック Medium"/>
      <family val="3"/>
      <charset val="128"/>
    </font>
    <font>
      <sz val="11"/>
      <color theme="1"/>
      <name val="Yu Gothic"/>
      <family val="2"/>
      <scheme val="minor"/>
    </font>
    <font>
      <b/>
      <sz val="24"/>
      <color theme="1"/>
      <name val="游ゴシック Medium"/>
      <family val="3"/>
      <charset val="128"/>
    </font>
    <font>
      <sz val="18"/>
      <color theme="1"/>
      <name val="游ゴシック Medium"/>
      <family val="3"/>
      <charset val="128"/>
    </font>
    <font>
      <b/>
      <sz val="16"/>
      <color theme="1"/>
      <name val="游ゴシック Medium"/>
      <family val="3"/>
      <charset val="128"/>
    </font>
    <font>
      <b/>
      <sz val="26"/>
      <color rgb="FFFF0000"/>
      <name val="Century Gothic"/>
      <family val="2"/>
    </font>
    <font>
      <sz val="12"/>
      <color theme="1"/>
      <name val="游ゴシック Medium"/>
      <family val="3"/>
      <charset val="128"/>
    </font>
    <font>
      <sz val="14"/>
      <color theme="1"/>
      <name val="游ゴシック Medium"/>
      <family val="3"/>
      <charset val="128"/>
    </font>
    <font>
      <sz val="26"/>
      <color theme="1"/>
      <name val="Century Gothic"/>
      <family val="2"/>
    </font>
    <font>
      <sz val="22"/>
      <color theme="1"/>
      <name val="Century Gothic"/>
      <family val="2"/>
    </font>
    <font>
      <b/>
      <sz val="20"/>
      <color theme="1"/>
      <name val="游ゴシック Medium"/>
      <family val="3"/>
      <charset val="128"/>
    </font>
    <font>
      <u/>
      <sz val="20"/>
      <color theme="1"/>
      <name val="游ゴシック Medium"/>
      <family val="3"/>
      <charset val="128"/>
    </font>
    <font>
      <sz val="18"/>
      <color theme="1"/>
      <name val="Yu Gothic UI"/>
      <family val="3"/>
      <charset val="128"/>
    </font>
    <font>
      <b/>
      <sz val="22"/>
      <color theme="1"/>
      <name val="游ゴシック Medium"/>
      <family val="3"/>
      <charset val="128"/>
    </font>
    <font>
      <sz val="14"/>
      <color rgb="FFFF0000"/>
      <name val="游ゴシック Medium"/>
      <family val="3"/>
      <charset val="128"/>
    </font>
    <font>
      <sz val="16"/>
      <color theme="1"/>
      <name val="Yu Gothic UI"/>
      <family val="3"/>
      <charset val="128"/>
    </font>
    <font>
      <sz val="10"/>
      <name val="Yu Gothic UI"/>
      <family val="3"/>
      <charset val="128"/>
    </font>
    <font>
      <b/>
      <sz val="16"/>
      <color theme="0"/>
      <name val="Yu Gothic UI"/>
      <family val="3"/>
      <charset val="128"/>
    </font>
    <font>
      <b/>
      <sz val="20"/>
      <name val="游ゴシック Medium"/>
      <family val="3"/>
      <charset val="128"/>
    </font>
    <font>
      <sz val="16"/>
      <name val="游明朝 Demibold"/>
      <family val="1"/>
      <charset val="128"/>
    </font>
    <font>
      <u/>
      <sz val="16"/>
      <name val="游明朝 Demibold"/>
      <family val="1"/>
      <charset val="128"/>
    </font>
    <font>
      <sz val="24"/>
      <color theme="1"/>
      <name val="游明朝 Demibold"/>
      <family val="1"/>
      <charset val="128"/>
    </font>
    <font>
      <sz val="22"/>
      <color theme="1"/>
      <name val="游明朝 Demibold"/>
      <family val="1"/>
      <charset val="128"/>
    </font>
    <font>
      <sz val="22"/>
      <color theme="1"/>
      <name val="游明朝"/>
      <family val="1"/>
      <charset val="128"/>
    </font>
    <font>
      <b/>
      <u/>
      <sz val="20"/>
      <name val="游ゴシック Medium"/>
      <family val="3"/>
      <charset val="128"/>
    </font>
    <font>
      <b/>
      <u/>
      <sz val="20"/>
      <color rgb="FFFF0000"/>
      <name val="游ゴシック Medium"/>
      <family val="3"/>
      <charset val="128"/>
    </font>
    <font>
      <sz val="16"/>
      <name val="游ゴシック Medium"/>
      <family val="3"/>
      <charset val="128"/>
    </font>
    <font>
      <sz val="14"/>
      <name val="游ゴシック Medium"/>
      <family val="3"/>
      <charset val="128"/>
    </font>
    <font>
      <u/>
      <sz val="14"/>
      <name val="游ゴシック Medium"/>
      <family val="3"/>
      <charset val="128"/>
    </font>
    <font>
      <sz val="18"/>
      <name val="游ゴシック Medium"/>
      <family val="3"/>
      <charset val="128"/>
    </font>
    <font>
      <sz val="10"/>
      <color theme="1"/>
      <name val="Yu Gothic UI"/>
      <family val="3"/>
      <charset val="128"/>
    </font>
    <font>
      <sz val="9"/>
      <color theme="1"/>
      <name val="Yu Gothic UI"/>
      <family val="3"/>
      <charset val="128"/>
    </font>
    <font>
      <sz val="8"/>
      <color theme="1"/>
      <name val="Yu Gothic UI"/>
      <family val="3"/>
      <charset val="128"/>
    </font>
    <font>
      <sz val="2"/>
      <color theme="1"/>
      <name val="Yu Gothic UI"/>
      <family val="3"/>
      <charset val="128"/>
    </font>
    <font>
      <sz val="7"/>
      <color theme="1"/>
      <name val="Yu Gothic UI"/>
      <family val="3"/>
      <charset val="128"/>
    </font>
    <font>
      <b/>
      <sz val="10"/>
      <color theme="0"/>
      <name val="游ゴシック Medium"/>
      <family val="3"/>
      <charset val="128"/>
    </font>
    <font>
      <sz val="11"/>
      <color theme="1"/>
      <name val="Yu Gothic UI"/>
      <family val="3"/>
      <charset val="128"/>
    </font>
    <font>
      <sz val="9"/>
      <color rgb="FFC00000"/>
      <name val="Yu Gothic UI"/>
      <family val="3"/>
      <charset val="128"/>
    </font>
    <font>
      <b/>
      <sz val="10"/>
      <color rgb="FFFF0000"/>
      <name val="Yu Gothic UI"/>
      <family val="3"/>
      <charset val="128"/>
    </font>
    <font>
      <sz val="8"/>
      <name val="Yu Gothic UI"/>
      <family val="3"/>
      <charset val="128"/>
    </font>
    <font>
      <b/>
      <sz val="10"/>
      <color theme="1"/>
      <name val="Yu Gothic UI"/>
      <family val="3"/>
      <charset val="128"/>
    </font>
    <font>
      <b/>
      <sz val="10"/>
      <color rgb="FFC00000"/>
      <name val="Yu Gothic UI"/>
      <family val="3"/>
      <charset val="128"/>
    </font>
    <font>
      <sz val="12"/>
      <name val="Yu Gothic UI"/>
      <family val="3"/>
      <charset val="128"/>
    </font>
    <font>
      <sz val="9"/>
      <color rgb="FFFF0000"/>
      <name val="Yu Gothic UI"/>
      <family val="3"/>
      <charset val="128"/>
    </font>
    <font>
      <b/>
      <sz val="14"/>
      <color rgb="FFC00000"/>
      <name val="游ゴシック Medium"/>
      <family val="3"/>
      <charset val="128"/>
    </font>
    <font>
      <u/>
      <sz val="18"/>
      <color rgb="FFFF0000"/>
      <name val="游ゴシック Medium"/>
      <family val="3"/>
      <charset val="128"/>
    </font>
    <font>
      <sz val="12"/>
      <name val="游ゴシック Medium"/>
      <family val="3"/>
      <charset val="128"/>
    </font>
    <font>
      <u/>
      <sz val="14"/>
      <color rgb="FFFF0000"/>
      <name val="游ゴシック Medium"/>
      <family val="3"/>
      <charset val="128"/>
    </font>
    <font>
      <sz val="10"/>
      <color theme="1"/>
      <name val="游ゴシック Medium"/>
      <family val="3"/>
      <charset val="128"/>
    </font>
    <font>
      <b/>
      <sz val="11"/>
      <color rgb="FFC00000"/>
      <name val="Yu Gothic UI"/>
      <family val="3"/>
      <charset val="128"/>
    </font>
    <font>
      <b/>
      <sz val="11"/>
      <color rgb="FFFF0000"/>
      <name val="Yu Gothic UI"/>
      <family val="3"/>
      <charset val="128"/>
    </font>
    <font>
      <u val="double"/>
      <sz val="9"/>
      <color rgb="FFC00000"/>
      <name val="Yu Gothic UI"/>
      <family val="3"/>
      <charset val="128"/>
    </font>
    <font>
      <sz val="20"/>
      <color rgb="FFFF0000"/>
      <name val="游ゴシック Medium"/>
      <family val="3"/>
      <charset val="128"/>
    </font>
    <font>
      <u val="double"/>
      <sz val="20"/>
      <color rgb="FFFF0000"/>
      <name val="游ゴシック Medium"/>
      <family val="3"/>
      <charset val="128"/>
    </font>
  </fonts>
  <fills count="11">
    <fill>
      <patternFill patternType="none"/>
    </fill>
    <fill>
      <patternFill patternType="gray125"/>
    </fill>
    <fill>
      <patternFill patternType="solid">
        <fgColor rgb="FFFFFFCC"/>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1"/>
        <bgColor indexed="64"/>
      </patternFill>
    </fill>
    <fill>
      <patternFill patternType="solid">
        <fgColor theme="0" tint="-0.249977111117893"/>
        <bgColor indexed="64"/>
      </patternFill>
    </fill>
    <fill>
      <patternFill patternType="solid">
        <fgColor theme="7" tint="0.79998168889431442"/>
        <bgColor indexed="64"/>
      </patternFill>
    </fill>
    <fill>
      <patternFill patternType="solid">
        <fgColor theme="0"/>
        <bgColor indexed="64"/>
      </patternFill>
    </fill>
    <fill>
      <patternFill patternType="solid">
        <fgColor rgb="FFFFFF00"/>
        <bgColor indexed="64"/>
      </patternFill>
    </fill>
    <fill>
      <patternFill patternType="solid">
        <fgColor theme="0" tint="-4.9989318521683403E-2"/>
        <bgColor indexed="64"/>
      </patternFill>
    </fill>
  </fills>
  <borders count="83">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n">
        <color indexed="64"/>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
      <left style="thick">
        <color rgb="FFFF0000"/>
      </left>
      <right/>
      <top style="thick">
        <color rgb="FFFF0000"/>
      </top>
      <bottom style="thin">
        <color indexed="64"/>
      </bottom>
      <diagonal/>
    </border>
    <border>
      <left/>
      <right style="thin">
        <color indexed="64"/>
      </right>
      <top style="thick">
        <color rgb="FFFF0000"/>
      </top>
      <bottom style="thin">
        <color indexed="64"/>
      </bottom>
      <diagonal/>
    </border>
    <border>
      <left style="thick">
        <color rgb="FFFF0000"/>
      </left>
      <right/>
      <top style="thin">
        <color indexed="64"/>
      </top>
      <bottom style="thick">
        <color rgb="FFFF0000"/>
      </bottom>
      <diagonal/>
    </border>
    <border>
      <left/>
      <right style="thin">
        <color indexed="64"/>
      </right>
      <top style="thin">
        <color indexed="64"/>
      </top>
      <bottom style="thick">
        <color rgb="FFFF0000"/>
      </bottom>
      <diagonal/>
    </border>
    <border>
      <left style="thin">
        <color indexed="64"/>
      </left>
      <right/>
      <top style="thick">
        <color rgb="FFFF0000"/>
      </top>
      <bottom/>
      <diagonal/>
    </border>
    <border>
      <left/>
      <right/>
      <top style="thick">
        <color rgb="FFFF0000"/>
      </top>
      <bottom/>
      <diagonal/>
    </border>
    <border>
      <left/>
      <right style="thin">
        <color indexed="64"/>
      </right>
      <top style="thick">
        <color rgb="FFFF0000"/>
      </top>
      <bottom/>
      <diagonal/>
    </border>
    <border>
      <left style="thin">
        <color indexed="64"/>
      </left>
      <right/>
      <top/>
      <bottom style="thick">
        <color rgb="FFFF0000"/>
      </bottom>
      <diagonal/>
    </border>
    <border>
      <left/>
      <right style="thin">
        <color indexed="64"/>
      </right>
      <top/>
      <bottom style="thick">
        <color rgb="FFFF0000"/>
      </bottom>
      <diagonal/>
    </border>
    <border>
      <left style="thin">
        <color indexed="64"/>
      </left>
      <right/>
      <top style="thin">
        <color indexed="64"/>
      </top>
      <bottom style="thick">
        <color rgb="FFFF0000"/>
      </bottom>
      <diagonal/>
    </border>
    <border>
      <left/>
      <right/>
      <top style="thin">
        <color indexed="64"/>
      </top>
      <bottom style="thick">
        <color rgb="FFFF0000"/>
      </bottom>
      <diagonal/>
    </border>
    <border>
      <left/>
      <right style="thick">
        <color rgb="FFFF0000"/>
      </right>
      <top style="thick">
        <color rgb="FFFF0000"/>
      </top>
      <bottom/>
      <diagonal/>
    </border>
    <border>
      <left/>
      <right style="thick">
        <color rgb="FFFF0000"/>
      </right>
      <top/>
      <bottom/>
      <diagonal/>
    </border>
    <border>
      <left/>
      <right style="thick">
        <color rgb="FFFF0000"/>
      </right>
      <top style="thin">
        <color indexed="64"/>
      </top>
      <bottom style="thin">
        <color indexed="64"/>
      </bottom>
      <diagonal/>
    </border>
    <border>
      <left/>
      <right style="thick">
        <color rgb="FFFF0000"/>
      </right>
      <top/>
      <bottom style="thick">
        <color rgb="FFFF0000"/>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diagonal/>
    </border>
    <border>
      <left/>
      <right style="thin">
        <color indexed="64"/>
      </right>
      <top style="dotted">
        <color indexed="64"/>
      </top>
      <bottom/>
      <diagonal/>
    </border>
    <border>
      <left style="thick">
        <color rgb="FFFF0000"/>
      </left>
      <right style="thin">
        <color indexed="64"/>
      </right>
      <top style="thick">
        <color rgb="FFFF0000"/>
      </top>
      <bottom style="thin">
        <color indexed="64"/>
      </bottom>
      <diagonal/>
    </border>
    <border>
      <left/>
      <right style="thick">
        <color rgb="FFFF0000"/>
      </right>
      <top style="thick">
        <color rgb="FFFF0000"/>
      </top>
      <bottom style="thin">
        <color indexed="64"/>
      </bottom>
      <diagonal/>
    </border>
    <border>
      <left style="thin">
        <color indexed="64"/>
      </left>
      <right/>
      <top style="thick">
        <color rgb="FFFF0000"/>
      </top>
      <bottom style="thin">
        <color indexed="64"/>
      </bottom>
      <diagonal/>
    </border>
    <border>
      <left/>
      <right/>
      <top style="thick">
        <color rgb="FFFF0000"/>
      </top>
      <bottom style="thin">
        <color indexed="64"/>
      </bottom>
      <diagonal/>
    </border>
    <border>
      <left style="thick">
        <color rgb="FFFF0000"/>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hair">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thin">
        <color indexed="64"/>
      </right>
      <top style="medium">
        <color indexed="64"/>
      </top>
      <bottom style="medium">
        <color indexed="64"/>
      </bottom>
      <diagonal/>
    </border>
    <border>
      <left style="hair">
        <color indexed="64"/>
      </left>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hair">
        <color indexed="64"/>
      </right>
      <top style="medium">
        <color indexed="64"/>
      </top>
      <bottom style="medium">
        <color indexed="64"/>
      </bottom>
      <diagonal/>
    </border>
    <border>
      <left style="medium">
        <color indexed="64"/>
      </left>
      <right style="hair">
        <color indexed="64"/>
      </right>
      <top style="medium">
        <color indexed="64"/>
      </top>
      <bottom style="medium">
        <color indexed="64"/>
      </bottom>
      <diagonal/>
    </border>
    <border>
      <left style="thin">
        <color indexed="64"/>
      </left>
      <right/>
      <top/>
      <bottom style="medium">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style="hair">
        <color auto="1"/>
      </left>
      <right style="hair">
        <color auto="1"/>
      </right>
      <top style="hair">
        <color auto="1"/>
      </top>
      <bottom style="hair">
        <color auto="1"/>
      </bottom>
      <diagonal/>
    </border>
    <border>
      <left style="hair">
        <color rgb="FFC00000"/>
      </left>
      <right/>
      <top style="hair">
        <color rgb="FFC00000"/>
      </top>
      <bottom/>
      <diagonal/>
    </border>
    <border>
      <left/>
      <right/>
      <top style="hair">
        <color rgb="FFC00000"/>
      </top>
      <bottom/>
      <diagonal/>
    </border>
    <border>
      <left/>
      <right style="hair">
        <color rgb="FFC00000"/>
      </right>
      <top style="hair">
        <color rgb="FFC00000"/>
      </top>
      <bottom/>
      <diagonal/>
    </border>
    <border>
      <left style="hair">
        <color rgb="FFC00000"/>
      </left>
      <right/>
      <top/>
      <bottom/>
      <diagonal/>
    </border>
    <border>
      <left/>
      <right style="hair">
        <color rgb="FFC00000"/>
      </right>
      <top/>
      <bottom/>
      <diagonal/>
    </border>
    <border>
      <left style="hair">
        <color rgb="FFC00000"/>
      </left>
      <right/>
      <top/>
      <bottom style="hair">
        <color rgb="FFC00000"/>
      </bottom>
      <diagonal/>
    </border>
    <border>
      <left/>
      <right/>
      <top/>
      <bottom style="hair">
        <color rgb="FFC00000"/>
      </bottom>
      <diagonal/>
    </border>
    <border>
      <left/>
      <right style="hair">
        <color rgb="FFC00000"/>
      </right>
      <top/>
      <bottom style="hair">
        <color rgb="FFC00000"/>
      </bottom>
      <diagonal/>
    </border>
  </borders>
  <cellStyleXfs count="4">
    <xf numFmtId="0" fontId="0" fillId="0" borderId="0"/>
    <xf numFmtId="0" fontId="9" fillId="0" borderId="0"/>
    <xf numFmtId="38" fontId="17" fillId="0" borderId="0" applyFont="0" applyFill="0" applyBorder="0" applyAlignment="0" applyProtection="0">
      <alignment vertical="center"/>
    </xf>
    <xf numFmtId="0" fontId="9" fillId="0" borderId="0">
      <alignment vertical="center"/>
    </xf>
  </cellStyleXfs>
  <cellXfs count="562">
    <xf numFmtId="0" fontId="0" fillId="0" borderId="0" xfId="0"/>
    <xf numFmtId="0" fontId="4" fillId="0" borderId="0" xfId="0" applyFont="1" applyAlignment="1">
      <alignment vertical="center"/>
    </xf>
    <xf numFmtId="0" fontId="7" fillId="0" borderId="0" xfId="0" applyFont="1" applyAlignment="1">
      <alignment vertical="center"/>
    </xf>
    <xf numFmtId="0" fontId="8" fillId="0" borderId="0" xfId="0" applyFont="1" applyAlignment="1">
      <alignment vertical="center"/>
    </xf>
    <xf numFmtId="0" fontId="4" fillId="0" borderId="1" xfId="0" applyFont="1" applyBorder="1" applyAlignment="1">
      <alignment vertical="center"/>
    </xf>
    <xf numFmtId="0" fontId="12" fillId="0" borderId="0" xfId="1" applyFont="1" applyAlignment="1">
      <alignment vertical="center" wrapText="1"/>
    </xf>
    <xf numFmtId="0" fontId="12" fillId="0" borderId="0" xfId="1" applyFont="1" applyAlignment="1">
      <alignment horizontal="center" vertical="center"/>
    </xf>
    <xf numFmtId="0" fontId="12" fillId="0" borderId="0" xfId="1" applyFont="1" applyAlignment="1">
      <alignment horizontal="left" vertical="center"/>
    </xf>
    <xf numFmtId="0" fontId="12" fillId="0" borderId="5" xfId="1" applyFont="1" applyBorder="1" applyAlignment="1">
      <alignment vertical="center"/>
    </xf>
    <xf numFmtId="0" fontId="12" fillId="0" borderId="0" xfId="1" applyFont="1" applyAlignment="1">
      <alignment vertical="center"/>
    </xf>
    <xf numFmtId="0" fontId="12" fillId="0" borderId="7" xfId="1" applyFont="1" applyBorder="1" applyAlignment="1">
      <alignment vertical="center"/>
    </xf>
    <xf numFmtId="0" fontId="12" fillId="0" borderId="0" xfId="1" applyFont="1" applyAlignment="1">
      <alignment horizontal="right" vertical="center"/>
    </xf>
    <xf numFmtId="0" fontId="13" fillId="0" borderId="0" xfId="1" applyFont="1" applyAlignment="1">
      <alignment vertical="center"/>
    </xf>
    <xf numFmtId="0" fontId="3" fillId="0" borderId="0" xfId="0" applyFont="1" applyAlignment="1">
      <alignment vertical="center"/>
    </xf>
    <xf numFmtId="0" fontId="3" fillId="0" borderId="0" xfId="0" applyFont="1" applyAlignment="1">
      <alignment vertical="center" wrapText="1"/>
    </xf>
    <xf numFmtId="0" fontId="4" fillId="0" borderId="3" xfId="0" applyFont="1" applyBorder="1" applyAlignment="1">
      <alignment vertical="center"/>
    </xf>
    <xf numFmtId="0" fontId="4" fillId="0" borderId="0" xfId="0" applyFont="1" applyAlignment="1">
      <alignment horizontal="center" vertical="top" wrapText="1"/>
    </xf>
    <xf numFmtId="0" fontId="4" fillId="0" borderId="0" xfId="0" applyFont="1" applyAlignment="1">
      <alignment vertical="center" wrapText="1"/>
    </xf>
    <xf numFmtId="0" fontId="4" fillId="0" borderId="5" xfId="0" applyFont="1" applyBorder="1" applyAlignment="1">
      <alignment vertical="center"/>
    </xf>
    <xf numFmtId="0" fontId="4" fillId="0" borderId="9" xfId="0" applyFont="1" applyBorder="1" applyAlignment="1">
      <alignment vertical="center"/>
    </xf>
    <xf numFmtId="0" fontId="4" fillId="0" borderId="5" xfId="0" applyFont="1" applyBorder="1" applyAlignment="1">
      <alignment vertical="center" wrapText="1"/>
    </xf>
    <xf numFmtId="0" fontId="4" fillId="0" borderId="6" xfId="0" applyFont="1" applyBorder="1" applyAlignment="1">
      <alignment vertical="center" wrapText="1"/>
    </xf>
    <xf numFmtId="0" fontId="4" fillId="0" borderId="7" xfId="0" applyFont="1" applyBorder="1" applyAlignment="1">
      <alignment vertical="center"/>
    </xf>
    <xf numFmtId="0" fontId="4" fillId="0" borderId="11" xfId="0" applyFont="1" applyBorder="1" applyAlignment="1">
      <alignment vertical="center"/>
    </xf>
    <xf numFmtId="0" fontId="4" fillId="0" borderId="7" xfId="0" applyFont="1" applyBorder="1" applyAlignment="1">
      <alignment vertical="center" wrapText="1"/>
    </xf>
    <xf numFmtId="0" fontId="4" fillId="0" borderId="6" xfId="0" applyFont="1" applyBorder="1" applyAlignment="1">
      <alignment vertical="center"/>
    </xf>
    <xf numFmtId="0" fontId="4" fillId="0" borderId="10" xfId="0" applyFont="1" applyBorder="1" applyAlignment="1">
      <alignment vertical="center"/>
    </xf>
    <xf numFmtId="0" fontId="4" fillId="0" borderId="3" xfId="0" applyFont="1" applyBorder="1" applyAlignment="1">
      <alignment vertical="center" wrapText="1"/>
    </xf>
    <xf numFmtId="0" fontId="2" fillId="0" borderId="0" xfId="0" applyFont="1" applyAlignment="1">
      <alignment vertical="top"/>
    </xf>
    <xf numFmtId="0" fontId="2" fillId="0" borderId="0" xfId="0" applyFont="1" applyAlignment="1">
      <alignment vertical="center"/>
    </xf>
    <xf numFmtId="0" fontId="4" fillId="0" borderId="0" xfId="0" applyFont="1" applyAlignment="1">
      <alignment horizontal="centerContinuous" vertical="center"/>
    </xf>
    <xf numFmtId="0" fontId="4" fillId="0" borderId="2" xfId="0" applyFont="1" applyBorder="1" applyAlignment="1">
      <alignment vertical="center"/>
    </xf>
    <xf numFmtId="0" fontId="19" fillId="0" borderId="0" xfId="0" applyFont="1" applyAlignment="1">
      <alignment vertical="center"/>
    </xf>
    <xf numFmtId="0" fontId="4" fillId="3" borderId="1" xfId="0" applyFont="1" applyFill="1" applyBorder="1" applyAlignment="1">
      <alignment horizontal="center" vertical="center"/>
    </xf>
    <xf numFmtId="0" fontId="13" fillId="3" borderId="0" xfId="1" applyFont="1" applyFill="1" applyAlignment="1">
      <alignment horizontal="center" vertical="center" wrapText="1"/>
    </xf>
    <xf numFmtId="49" fontId="13" fillId="3" borderId="0" xfId="1" applyNumberFormat="1" applyFont="1" applyFill="1" applyAlignment="1">
      <alignment horizontal="left" vertical="center" wrapText="1" indent="1"/>
    </xf>
    <xf numFmtId="0" fontId="19" fillId="0" borderId="0" xfId="0" applyFont="1" applyAlignment="1">
      <alignment vertical="top"/>
    </xf>
    <xf numFmtId="0" fontId="22" fillId="0" borderId="0" xfId="0" applyFont="1" applyAlignment="1">
      <alignment vertical="center"/>
    </xf>
    <xf numFmtId="0" fontId="4" fillId="0" borderId="0" xfId="0" applyFont="1" applyAlignment="1">
      <alignment horizontal="right" vertical="top" wrapText="1"/>
    </xf>
    <xf numFmtId="0" fontId="19" fillId="0" borderId="8" xfId="0" applyFont="1" applyBorder="1" applyAlignment="1">
      <alignment horizontal="center" vertical="center"/>
    </xf>
    <xf numFmtId="0" fontId="23" fillId="0" borderId="0" xfId="0" applyFont="1" applyAlignment="1">
      <alignment vertical="center"/>
    </xf>
    <xf numFmtId="0" fontId="3" fillId="0" borderId="30" xfId="0" applyFont="1" applyBorder="1" applyAlignment="1">
      <alignment vertical="center"/>
    </xf>
    <xf numFmtId="0" fontId="4" fillId="0" borderId="2" xfId="0" applyFont="1" applyBorder="1" applyAlignment="1">
      <alignment horizontal="center" vertical="center"/>
    </xf>
    <xf numFmtId="0" fontId="3" fillId="0" borderId="3" xfId="0" applyFont="1" applyBorder="1" applyAlignment="1">
      <alignment vertical="center"/>
    </xf>
    <xf numFmtId="0" fontId="4" fillId="0" borderId="12" xfId="0" applyFont="1" applyBorder="1" applyAlignment="1">
      <alignment vertical="center"/>
    </xf>
    <xf numFmtId="0" fontId="3" fillId="3" borderId="12" xfId="0" applyFont="1" applyFill="1" applyBorder="1" applyAlignment="1">
      <alignment vertical="center"/>
    </xf>
    <xf numFmtId="0" fontId="3" fillId="3" borderId="0" xfId="0" applyFont="1" applyFill="1" applyAlignment="1">
      <alignment vertical="center"/>
    </xf>
    <xf numFmtId="0" fontId="3" fillId="3" borderId="3" xfId="0" applyFont="1" applyFill="1" applyBorder="1" applyAlignment="1">
      <alignment vertical="center"/>
    </xf>
    <xf numFmtId="0" fontId="3" fillId="3" borderId="0" xfId="0" applyFont="1" applyFill="1" applyAlignment="1">
      <alignment horizontal="left" vertical="center" indent="1"/>
    </xf>
    <xf numFmtId="0" fontId="19" fillId="3" borderId="0" xfId="0" applyFont="1" applyFill="1" applyAlignment="1">
      <alignment horizontal="right" vertical="center"/>
    </xf>
    <xf numFmtId="58" fontId="3" fillId="0" borderId="0" xfId="0" applyNumberFormat="1" applyFont="1" applyAlignment="1">
      <alignment horizontal="center" vertical="center"/>
    </xf>
    <xf numFmtId="0" fontId="3" fillId="0" borderId="0" xfId="0" applyFont="1" applyAlignment="1">
      <alignment horizontal="center" vertical="center"/>
    </xf>
    <xf numFmtId="0" fontId="3" fillId="0" borderId="0" xfId="0" applyFont="1" applyAlignment="1">
      <alignment horizontal="right" vertical="center"/>
    </xf>
    <xf numFmtId="0" fontId="3" fillId="0" borderId="12" xfId="0" applyFont="1" applyBorder="1" applyAlignment="1">
      <alignment vertical="center"/>
    </xf>
    <xf numFmtId="0" fontId="3" fillId="3" borderId="5" xfId="0" applyFont="1" applyFill="1" applyBorder="1" applyAlignment="1">
      <alignment vertical="center"/>
    </xf>
    <xf numFmtId="0" fontId="3" fillId="3" borderId="9" xfId="0" applyFont="1" applyFill="1" applyBorder="1" applyAlignment="1">
      <alignment vertical="center"/>
    </xf>
    <xf numFmtId="0" fontId="3" fillId="3" borderId="6" xfId="0" applyFont="1" applyFill="1" applyBorder="1" applyAlignment="1">
      <alignment vertical="center"/>
    </xf>
    <xf numFmtId="0" fontId="3" fillId="3" borderId="10" xfId="0" applyFont="1" applyFill="1" applyBorder="1" applyAlignment="1">
      <alignment vertical="center"/>
    </xf>
    <xf numFmtId="0" fontId="3" fillId="3" borderId="7" xfId="0" applyFont="1" applyFill="1" applyBorder="1" applyAlignment="1">
      <alignment vertical="center"/>
    </xf>
    <xf numFmtId="0" fontId="3" fillId="3" borderId="11" xfId="0" applyFont="1" applyFill="1" applyBorder="1" applyAlignment="1">
      <alignment vertical="center"/>
    </xf>
    <xf numFmtId="0" fontId="3" fillId="0" borderId="6" xfId="0" applyFont="1" applyBorder="1" applyAlignment="1">
      <alignment vertical="center"/>
    </xf>
    <xf numFmtId="0" fontId="3" fillId="0" borderId="9" xfId="0" applyFont="1" applyBorder="1" applyAlignment="1">
      <alignment vertical="center"/>
    </xf>
    <xf numFmtId="0" fontId="3" fillId="0" borderId="0" xfId="0" applyFont="1" applyAlignment="1">
      <alignment horizontal="left"/>
    </xf>
    <xf numFmtId="0" fontId="3" fillId="0" borderId="10" xfId="0" applyFont="1" applyBorder="1" applyAlignment="1">
      <alignment vertical="center"/>
    </xf>
    <xf numFmtId="0" fontId="3" fillId="0" borderId="4" xfId="0" applyFont="1" applyBorder="1" applyAlignment="1">
      <alignment horizontal="center" vertical="center"/>
    </xf>
    <xf numFmtId="0" fontId="3" fillId="0" borderId="7" xfId="0" applyFont="1" applyBorder="1" applyAlignment="1">
      <alignment vertical="center"/>
    </xf>
    <xf numFmtId="0" fontId="3" fillId="0" borderId="11" xfId="0" applyFont="1" applyBorder="1" applyAlignment="1">
      <alignment vertical="center"/>
    </xf>
    <xf numFmtId="0" fontId="3" fillId="0" borderId="10" xfId="0" applyFont="1" applyBorder="1" applyAlignment="1">
      <alignment horizontal="center" vertical="center"/>
    </xf>
    <xf numFmtId="0" fontId="3" fillId="0" borderId="5" xfId="0" applyFont="1" applyBorder="1" applyAlignment="1">
      <alignment vertical="center"/>
    </xf>
    <xf numFmtId="0" fontId="3" fillId="0" borderId="10" xfId="0" applyFont="1" applyBorder="1" applyAlignment="1">
      <alignment vertical="center" wrapText="1"/>
    </xf>
    <xf numFmtId="0" fontId="2" fillId="0" borderId="0" xfId="0" applyFont="1" applyAlignment="1">
      <alignment horizontal="left"/>
    </xf>
    <xf numFmtId="0" fontId="19" fillId="0" borderId="0" xfId="0" applyFont="1"/>
    <xf numFmtId="0" fontId="29" fillId="3" borderId="0" xfId="0" applyFont="1" applyFill="1" applyAlignment="1">
      <alignment horizontal="left" vertical="center" indent="1"/>
    </xf>
    <xf numFmtId="0" fontId="23" fillId="0" borderId="0" xfId="0" applyFont="1" applyAlignment="1">
      <alignment horizontal="center" vertical="center"/>
    </xf>
    <xf numFmtId="0" fontId="19" fillId="0" borderId="0" xfId="0" applyFont="1" applyAlignment="1">
      <alignment horizontal="left" vertical="center" indent="4"/>
    </xf>
    <xf numFmtId="0" fontId="21" fillId="0" borderId="17" xfId="0" applyFont="1" applyBorder="1" applyAlignment="1">
      <alignment horizontal="center" vertical="center"/>
    </xf>
    <xf numFmtId="0" fontId="3" fillId="0" borderId="48" xfId="0" applyFont="1" applyBorder="1" applyAlignment="1">
      <alignment horizontal="left" vertical="center" indent="1"/>
    </xf>
    <xf numFmtId="0" fontId="25" fillId="0" borderId="31" xfId="0" applyFont="1" applyBorder="1" applyAlignment="1">
      <alignment horizontal="center" vertical="center"/>
    </xf>
    <xf numFmtId="0" fontId="4" fillId="0" borderId="9" xfId="0" applyFont="1" applyBorder="1" applyAlignment="1">
      <alignment vertical="center" wrapText="1"/>
    </xf>
    <xf numFmtId="0" fontId="4" fillId="0" borderId="10" xfId="0" applyFont="1" applyBorder="1" applyAlignment="1">
      <alignment vertical="center" wrapText="1"/>
    </xf>
    <xf numFmtId="0" fontId="4" fillId="0" borderId="11" xfId="0" applyFont="1" applyBorder="1" applyAlignment="1">
      <alignment vertical="center" wrapText="1"/>
    </xf>
    <xf numFmtId="0" fontId="4" fillId="0" borderId="0" xfId="0" applyFont="1" applyAlignment="1">
      <alignment horizontal="right" vertical="center" wrapText="1"/>
    </xf>
    <xf numFmtId="0" fontId="31" fillId="0" borderId="0" xfId="0" applyFont="1" applyAlignment="1">
      <alignment vertical="center"/>
    </xf>
    <xf numFmtId="0" fontId="14" fillId="0" borderId="0" xfId="1" applyFont="1" applyAlignment="1">
      <alignment vertical="center"/>
    </xf>
    <xf numFmtId="0" fontId="14" fillId="0" borderId="0" xfId="1" applyFont="1" applyAlignment="1">
      <alignment horizontal="center" vertical="center"/>
    </xf>
    <xf numFmtId="0" fontId="14" fillId="0" borderId="0" xfId="1" applyFont="1" applyAlignment="1">
      <alignment vertical="center" wrapText="1"/>
    </xf>
    <xf numFmtId="58" fontId="14" fillId="0" borderId="0" xfId="1" applyNumberFormat="1" applyFont="1" applyAlignment="1">
      <alignment horizontal="left" vertical="center"/>
    </xf>
    <xf numFmtId="58" fontId="14" fillId="0" borderId="0" xfId="1" applyNumberFormat="1" applyFont="1" applyAlignment="1">
      <alignment horizontal="right" vertical="center"/>
    </xf>
    <xf numFmtId="0" fontId="32" fillId="0" borderId="0" xfId="1" applyFont="1" applyAlignment="1">
      <alignment vertical="center"/>
    </xf>
    <xf numFmtId="0" fontId="32" fillId="0" borderId="0" xfId="1" applyFont="1" applyAlignment="1">
      <alignment horizontal="center" vertical="center"/>
    </xf>
    <xf numFmtId="0" fontId="14" fillId="0" borderId="2" xfId="1" applyFont="1" applyBorder="1" applyAlignment="1">
      <alignment horizontal="center" vertical="center"/>
    </xf>
    <xf numFmtId="0" fontId="14" fillId="0" borderId="0" xfId="1" applyFont="1" applyAlignment="1">
      <alignment horizontal="left" vertical="center"/>
    </xf>
    <xf numFmtId="0" fontId="32" fillId="0" borderId="0" xfId="1" applyFont="1" applyAlignment="1">
      <alignment vertical="center" wrapText="1"/>
    </xf>
    <xf numFmtId="0" fontId="32" fillId="0" borderId="3" xfId="1" applyFont="1" applyBorder="1" applyAlignment="1">
      <alignment horizontal="center" vertical="center"/>
    </xf>
    <xf numFmtId="0" fontId="32" fillId="0" borderId="0" xfId="1" applyFont="1" applyAlignment="1">
      <alignment horizontal="left" vertical="center"/>
    </xf>
    <xf numFmtId="0" fontId="32" fillId="0" borderId="0" xfId="1" applyFont="1" applyAlignment="1">
      <alignment horizontal="center" vertical="center" wrapText="1"/>
    </xf>
    <xf numFmtId="0" fontId="14" fillId="0" borderId="0" xfId="1" applyFont="1" applyAlignment="1">
      <alignment horizontal="left" vertical="center" indent="1"/>
    </xf>
    <xf numFmtId="0" fontId="14" fillId="0" borderId="0" xfId="1" applyFont="1"/>
    <xf numFmtId="0" fontId="14" fillId="0" borderId="53" xfId="1" applyFont="1" applyBorder="1" applyAlignment="1">
      <alignment horizontal="right" vertical="center"/>
    </xf>
    <xf numFmtId="0" fontId="14" fillId="0" borderId="53" xfId="1" applyFont="1" applyBorder="1" applyAlignment="1">
      <alignment horizontal="center" vertical="center"/>
    </xf>
    <xf numFmtId="0" fontId="14" fillId="0" borderId="54" xfId="1" applyFont="1" applyBorder="1" applyAlignment="1">
      <alignment horizontal="center" vertical="center"/>
    </xf>
    <xf numFmtId="0" fontId="14" fillId="0" borderId="52" xfId="1" applyFont="1" applyBorder="1" applyAlignment="1">
      <alignment horizontal="center" vertical="center"/>
    </xf>
    <xf numFmtId="0" fontId="14" fillId="0" borderId="55" xfId="1" applyFont="1" applyBorder="1" applyAlignment="1">
      <alignment horizontal="center" vertical="center"/>
    </xf>
    <xf numFmtId="0" fontId="14" fillId="0" borderId="56" xfId="1" applyFont="1" applyBorder="1" applyAlignment="1">
      <alignment horizontal="center" vertical="center"/>
    </xf>
    <xf numFmtId="0" fontId="14" fillId="0" borderId="57" xfId="1" applyFont="1" applyBorder="1" applyAlignment="1">
      <alignment horizontal="center" vertical="center"/>
    </xf>
    <xf numFmtId="0" fontId="14" fillId="0" borderId="58" xfId="1" applyFont="1" applyBorder="1" applyAlignment="1">
      <alignment horizontal="center" vertical="center"/>
    </xf>
    <xf numFmtId="0" fontId="14" fillId="0" borderId="59" xfId="1" applyFont="1" applyBorder="1" applyAlignment="1">
      <alignment horizontal="center" vertical="center"/>
    </xf>
    <xf numFmtId="0" fontId="14" fillId="0" borderId="60" xfId="1" applyFont="1" applyBorder="1" applyAlignment="1">
      <alignment horizontal="center" vertical="center"/>
    </xf>
    <xf numFmtId="0" fontId="14" fillId="0" borderId="62" xfId="1" applyFont="1" applyBorder="1" applyAlignment="1">
      <alignment horizontal="center" vertical="center"/>
    </xf>
    <xf numFmtId="0" fontId="14" fillId="0" borderId="63" xfId="1" applyFont="1" applyBorder="1" applyAlignment="1">
      <alignment horizontal="center" vertical="center"/>
    </xf>
    <xf numFmtId="0" fontId="14" fillId="0" borderId="5" xfId="1" applyFont="1" applyBorder="1"/>
    <xf numFmtId="0" fontId="32" fillId="0" borderId="64" xfId="1" applyFont="1" applyBorder="1" applyAlignment="1">
      <alignment vertical="center"/>
    </xf>
    <xf numFmtId="0" fontId="32" fillId="0" borderId="64" xfId="1" applyFont="1" applyBorder="1" applyAlignment="1">
      <alignment horizontal="center" vertical="center"/>
    </xf>
    <xf numFmtId="0" fontId="14" fillId="0" borderId="12" xfId="1" applyFont="1" applyBorder="1"/>
    <xf numFmtId="0" fontId="12" fillId="0" borderId="3" xfId="1" applyFont="1" applyBorder="1" applyAlignment="1">
      <alignment horizontal="left" vertical="center" indent="1"/>
    </xf>
    <xf numFmtId="0" fontId="12" fillId="0" borderId="4" xfId="1" applyFont="1" applyBorder="1" applyAlignment="1">
      <alignment horizontal="left" vertical="center" indent="1"/>
    </xf>
    <xf numFmtId="0" fontId="43" fillId="0" borderId="0" xfId="1" applyFont="1" applyAlignment="1">
      <alignment vertical="center"/>
    </xf>
    <xf numFmtId="0" fontId="43" fillId="0" borderId="0" xfId="1" applyFont="1" applyAlignment="1">
      <alignment horizontal="center" vertical="center"/>
    </xf>
    <xf numFmtId="0" fontId="43" fillId="0" borderId="3" xfId="1" applyFont="1" applyBorder="1" applyAlignment="1">
      <alignment horizontal="left" vertical="center" indent="1"/>
    </xf>
    <xf numFmtId="0" fontId="43" fillId="0" borderId="0" xfId="1" applyFont="1" applyAlignment="1">
      <alignment horizontal="left" vertical="center" indent="1"/>
    </xf>
    <xf numFmtId="0" fontId="43" fillId="3" borderId="2" xfId="1" applyFont="1" applyFill="1" applyBorder="1" applyAlignment="1">
      <alignment horizontal="center" vertical="center"/>
    </xf>
    <xf numFmtId="0" fontId="43" fillId="0" borderId="35" xfId="1" applyFont="1" applyBorder="1" applyAlignment="1">
      <alignment horizontal="center" vertical="center"/>
    </xf>
    <xf numFmtId="0" fontId="43" fillId="0" borderId="33" xfId="1" applyFont="1" applyBorder="1" applyAlignment="1">
      <alignment horizontal="center" vertical="center"/>
    </xf>
    <xf numFmtId="0" fontId="43" fillId="0" borderId="6" xfId="1" applyFont="1" applyBorder="1" applyAlignment="1">
      <alignment horizontal="left" vertical="center" indent="1"/>
    </xf>
    <xf numFmtId="0" fontId="43" fillId="0" borderId="34" xfId="1" applyFont="1" applyBorder="1" applyAlignment="1">
      <alignment horizontal="center" vertical="center"/>
    </xf>
    <xf numFmtId="0" fontId="43" fillId="0" borderId="35" xfId="1" quotePrefix="1" applyFont="1" applyBorder="1" applyAlignment="1">
      <alignment horizontal="center" vertical="center"/>
    </xf>
    <xf numFmtId="0" fontId="43" fillId="0" borderId="5" xfId="1" applyFont="1" applyBorder="1" applyAlignment="1">
      <alignment horizontal="center" vertical="center"/>
    </xf>
    <xf numFmtId="0" fontId="43" fillId="0" borderId="12" xfId="1" applyFont="1" applyBorder="1" applyAlignment="1">
      <alignment horizontal="center" vertical="center"/>
    </xf>
    <xf numFmtId="0" fontId="43" fillId="0" borderId="9" xfId="1" applyFont="1" applyBorder="1" applyAlignment="1">
      <alignment horizontal="center" vertical="center"/>
    </xf>
    <xf numFmtId="0" fontId="43" fillId="0" borderId="6" xfId="1" applyFont="1" applyBorder="1" applyAlignment="1">
      <alignment horizontal="center" vertical="center"/>
    </xf>
    <xf numFmtId="0" fontId="43" fillId="3" borderId="13" xfId="1" applyFont="1" applyFill="1" applyBorder="1" applyAlignment="1">
      <alignment horizontal="center" vertical="center"/>
    </xf>
    <xf numFmtId="0" fontId="43" fillId="0" borderId="3" xfId="1" applyFont="1" applyBorder="1" applyAlignment="1">
      <alignment horizontal="center" vertical="center"/>
    </xf>
    <xf numFmtId="0" fontId="43" fillId="0" borderId="11" xfId="1" applyFont="1" applyBorder="1" applyAlignment="1">
      <alignment horizontal="center" vertical="center"/>
    </xf>
    <xf numFmtId="0" fontId="43" fillId="0" borderId="10" xfId="1" applyFont="1" applyBorder="1" applyAlignment="1">
      <alignment horizontal="center" vertical="center"/>
    </xf>
    <xf numFmtId="0" fontId="43" fillId="0" borderId="4" xfId="1" applyFont="1" applyBorder="1" applyAlignment="1">
      <alignment horizontal="center" vertical="center"/>
    </xf>
    <xf numFmtId="0" fontId="43" fillId="3" borderId="4" xfId="1" applyFont="1" applyFill="1" applyBorder="1" applyAlignment="1">
      <alignment horizontal="center" vertical="center"/>
    </xf>
    <xf numFmtId="0" fontId="43" fillId="0" borderId="10" xfId="1" applyFont="1" applyBorder="1" applyAlignment="1">
      <alignment horizontal="left" vertical="center" indent="1"/>
    </xf>
    <xf numFmtId="0" fontId="43" fillId="0" borderId="7" xfId="1" applyFont="1" applyBorder="1" applyAlignment="1">
      <alignment horizontal="center" vertical="center"/>
    </xf>
    <xf numFmtId="0" fontId="43" fillId="0" borderId="6" xfId="1" quotePrefix="1" applyFont="1" applyBorder="1" applyAlignment="1">
      <alignment horizontal="center" vertical="center"/>
    </xf>
    <xf numFmtId="0" fontId="43" fillId="0" borderId="0" xfId="1" quotePrefix="1" applyFont="1" applyAlignment="1">
      <alignment horizontal="center" vertical="center"/>
    </xf>
    <xf numFmtId="0" fontId="43" fillId="0" borderId="4" xfId="1" applyFont="1" applyBorder="1" applyAlignment="1">
      <alignment horizontal="center" vertical="top"/>
    </xf>
    <xf numFmtId="0" fontId="43" fillId="0" borderId="68" xfId="1" applyFont="1" applyBorder="1" applyAlignment="1">
      <alignment horizontal="left" vertical="center" indent="1"/>
    </xf>
    <xf numFmtId="0" fontId="43" fillId="0" borderId="70" xfId="1" applyFont="1" applyBorder="1" applyAlignment="1">
      <alignment horizontal="left" vertical="center" indent="1"/>
    </xf>
    <xf numFmtId="0" fontId="46" fillId="0" borderId="0" xfId="0" applyFont="1" applyAlignment="1">
      <alignment vertical="center"/>
    </xf>
    <xf numFmtId="0" fontId="46" fillId="0" borderId="0" xfId="0" applyFont="1" applyAlignment="1">
      <alignment horizontal="right" vertical="center"/>
    </xf>
    <xf numFmtId="0" fontId="48" fillId="0" borderId="0" xfId="0" applyFont="1" applyAlignment="1">
      <alignment vertical="center"/>
    </xf>
    <xf numFmtId="0" fontId="49" fillId="0" borderId="0" xfId="0" applyFont="1" applyAlignment="1">
      <alignment vertical="center"/>
    </xf>
    <xf numFmtId="0" fontId="50" fillId="0" borderId="0" xfId="0" applyFont="1" applyAlignment="1">
      <alignment vertical="center"/>
    </xf>
    <xf numFmtId="0" fontId="50" fillId="0" borderId="0" xfId="0" applyFont="1" applyAlignment="1">
      <alignment horizontal="center" vertical="center"/>
    </xf>
    <xf numFmtId="0" fontId="47" fillId="0" borderId="0" xfId="0" applyFont="1" applyAlignment="1">
      <alignment horizontal="right" vertical="center"/>
    </xf>
    <xf numFmtId="0" fontId="52" fillId="0" borderId="0" xfId="0" applyFont="1" applyAlignment="1">
      <alignment vertical="center"/>
    </xf>
    <xf numFmtId="0" fontId="52" fillId="4" borderId="74" xfId="0" applyFont="1" applyFill="1" applyBorder="1" applyAlignment="1">
      <alignment horizontal="center" vertical="center"/>
    </xf>
    <xf numFmtId="0" fontId="52" fillId="0" borderId="2" xfId="0" applyFont="1" applyBorder="1" applyAlignment="1">
      <alignment vertical="center"/>
    </xf>
    <xf numFmtId="0" fontId="52" fillId="0" borderId="74" xfId="0" applyFont="1" applyBorder="1" applyAlignment="1">
      <alignment vertical="center"/>
    </xf>
    <xf numFmtId="0" fontId="52" fillId="0" borderId="74" xfId="0" quotePrefix="1" applyFont="1" applyBorder="1" applyAlignment="1">
      <alignment vertical="center"/>
    </xf>
    <xf numFmtId="49" fontId="52" fillId="0" borderId="74" xfId="0" applyNumberFormat="1" applyFont="1" applyBorder="1" applyAlignment="1">
      <alignment horizontal="center" vertical="center"/>
    </xf>
    <xf numFmtId="0" fontId="4" fillId="0" borderId="0" xfId="0" applyFont="1" applyAlignment="1">
      <alignment vertical="top"/>
    </xf>
    <xf numFmtId="0" fontId="4" fillId="0" borderId="0" xfId="0" applyFont="1" applyAlignment="1">
      <alignment horizontal="left" vertical="top" indent="2"/>
    </xf>
    <xf numFmtId="0" fontId="25" fillId="0" borderId="13" xfId="0" applyFont="1" applyBorder="1" applyAlignment="1">
      <alignment horizontal="center" vertical="center"/>
    </xf>
    <xf numFmtId="0" fontId="19" fillId="0" borderId="2" xfId="0" applyFont="1" applyBorder="1" applyAlignment="1">
      <alignment vertical="center" wrapText="1"/>
    </xf>
    <xf numFmtId="0" fontId="21" fillId="0" borderId="16" xfId="0" applyFont="1" applyBorder="1" applyAlignment="1">
      <alignment horizontal="center" vertical="center"/>
    </xf>
    <xf numFmtId="0" fontId="12" fillId="0" borderId="73" xfId="1" applyFont="1" applyBorder="1" applyAlignment="1">
      <alignment vertical="center"/>
    </xf>
    <xf numFmtId="2" fontId="2" fillId="0" borderId="2" xfId="0" applyNumberFormat="1" applyFont="1" applyBorder="1" applyAlignment="1">
      <alignment vertical="center" wrapText="1"/>
    </xf>
    <xf numFmtId="0" fontId="2" fillId="0" borderId="2" xfId="0" applyFont="1" applyBorder="1" applyAlignment="1">
      <alignment vertical="center" wrapText="1"/>
    </xf>
    <xf numFmtId="0" fontId="25" fillId="0" borderId="22" xfId="0" applyFont="1" applyBorder="1" applyAlignment="1">
      <alignment horizontal="center" vertical="center"/>
    </xf>
    <xf numFmtId="0" fontId="23" fillId="0" borderId="24" xfId="0" applyFont="1" applyBorder="1" applyAlignment="1">
      <alignment horizontal="right"/>
    </xf>
    <xf numFmtId="0" fontId="23" fillId="0" borderId="29" xfId="0" applyFont="1" applyBorder="1" applyAlignment="1">
      <alignment horizontal="right"/>
    </xf>
    <xf numFmtId="0" fontId="25" fillId="0" borderId="5" xfId="0" applyFont="1" applyBorder="1" applyAlignment="1">
      <alignment horizontal="center" vertical="center"/>
    </xf>
    <xf numFmtId="0" fontId="23" fillId="0" borderId="8" xfId="0" applyFont="1" applyBorder="1" applyAlignment="1">
      <alignment horizontal="right"/>
    </xf>
    <xf numFmtId="0" fontId="23" fillId="0" borderId="31" xfId="0" applyFont="1" applyBorder="1" applyAlignment="1">
      <alignment horizontal="right"/>
    </xf>
    <xf numFmtId="0" fontId="21" fillId="0" borderId="27" xfId="0" applyFont="1" applyBorder="1" applyAlignment="1">
      <alignment horizontal="center" vertical="center"/>
    </xf>
    <xf numFmtId="0" fontId="23" fillId="0" borderId="26" xfId="0" applyFont="1" applyBorder="1" applyAlignment="1">
      <alignment horizontal="right"/>
    </xf>
    <xf numFmtId="0" fontId="21" fillId="0" borderId="25" xfId="0" applyFont="1" applyBorder="1" applyAlignment="1">
      <alignment horizontal="center" vertical="center"/>
    </xf>
    <xf numFmtId="0" fontId="23" fillId="0" borderId="32" xfId="0" applyFont="1" applyBorder="1" applyAlignment="1">
      <alignment horizontal="right"/>
    </xf>
    <xf numFmtId="0" fontId="25" fillId="0" borderId="2" xfId="0" applyFont="1" applyBorder="1" applyAlignment="1">
      <alignment horizontal="center" vertical="center"/>
    </xf>
    <xf numFmtId="0" fontId="46" fillId="0" borderId="3" xfId="0" applyFont="1" applyBorder="1" applyAlignment="1">
      <alignment vertical="center"/>
    </xf>
    <xf numFmtId="0" fontId="50" fillId="0" borderId="3" xfId="0" applyFont="1" applyBorder="1" applyAlignment="1">
      <alignment vertical="center"/>
    </xf>
    <xf numFmtId="0" fontId="48" fillId="0" borderId="0" xfId="0" applyFont="1" applyAlignment="1">
      <alignment vertical="top" wrapText="1"/>
    </xf>
    <xf numFmtId="49" fontId="46" fillId="0" borderId="0" xfId="0" applyNumberFormat="1" applyFont="1" applyAlignment="1">
      <alignment vertical="center"/>
    </xf>
    <xf numFmtId="0" fontId="46" fillId="0" borderId="0" xfId="0" applyFont="1" applyAlignment="1">
      <alignment horizontal="center" vertical="center"/>
    </xf>
    <xf numFmtId="0" fontId="55" fillId="0" borderId="0" xfId="0" applyFont="1" applyAlignment="1">
      <alignment horizontal="left" vertical="center"/>
    </xf>
    <xf numFmtId="0" fontId="14" fillId="0" borderId="13" xfId="1" applyFont="1" applyBorder="1" applyAlignment="1">
      <alignment horizontal="center" vertical="center"/>
    </xf>
    <xf numFmtId="0" fontId="14" fillId="0" borderId="8" xfId="1" applyFont="1" applyBorder="1" applyAlignment="1">
      <alignment horizontal="center" vertical="center"/>
    </xf>
    <xf numFmtId="0" fontId="53" fillId="0" borderId="0" xfId="0" applyFont="1"/>
    <xf numFmtId="0" fontId="46" fillId="0" borderId="0" xfId="0" applyFont="1" applyAlignment="1">
      <alignment horizontal="left" vertical="center"/>
    </xf>
    <xf numFmtId="0" fontId="49" fillId="0" borderId="0" xfId="0" applyFont="1" applyAlignment="1">
      <alignment horizontal="left" vertical="center"/>
    </xf>
    <xf numFmtId="0" fontId="48" fillId="0" borderId="0" xfId="0" applyFont="1" applyAlignment="1">
      <alignment horizontal="left" vertical="center"/>
    </xf>
    <xf numFmtId="0" fontId="50" fillId="0" borderId="0" xfId="0" applyFont="1"/>
    <xf numFmtId="0" fontId="54" fillId="0" borderId="0" xfId="0" applyFont="1" applyAlignment="1">
      <alignment horizontal="center" vertical="center"/>
    </xf>
    <xf numFmtId="0" fontId="54" fillId="0" borderId="0" xfId="0" applyFont="1" applyAlignment="1">
      <alignment vertical="center"/>
    </xf>
    <xf numFmtId="49" fontId="52" fillId="0" borderId="74" xfId="0" quotePrefix="1" applyNumberFormat="1" applyFont="1" applyBorder="1" applyAlignment="1">
      <alignment horizontal="center" vertical="center"/>
    </xf>
    <xf numFmtId="0" fontId="49" fillId="0" borderId="12" xfId="0" applyFont="1" applyBorder="1" applyAlignment="1">
      <alignment vertical="center"/>
    </xf>
    <xf numFmtId="0" fontId="50" fillId="0" borderId="12" xfId="0" applyFont="1" applyBorder="1" applyAlignment="1">
      <alignment vertical="center"/>
    </xf>
    <xf numFmtId="0" fontId="49" fillId="0" borderId="66" xfId="0" applyFont="1" applyBorder="1" applyAlignment="1">
      <alignment vertical="center"/>
    </xf>
    <xf numFmtId="0" fontId="50" fillId="0" borderId="66" xfId="0" applyFont="1" applyBorder="1" applyAlignment="1">
      <alignment vertical="center"/>
    </xf>
    <xf numFmtId="0" fontId="49" fillId="0" borderId="12" xfId="0" applyFont="1" applyBorder="1" applyAlignment="1">
      <alignment horizontal="left" vertical="center"/>
    </xf>
    <xf numFmtId="0" fontId="47" fillId="0" borderId="3" xfId="0" applyFont="1" applyBorder="1" applyAlignment="1">
      <alignment vertical="center"/>
    </xf>
    <xf numFmtId="0" fontId="52" fillId="0" borderId="0" xfId="0" applyFont="1" applyAlignment="1">
      <alignment vertical="center" wrapText="1"/>
    </xf>
    <xf numFmtId="0" fontId="14" fillId="0" borderId="49" xfId="1" applyFont="1" applyBorder="1" applyAlignment="1">
      <alignment horizontal="center" vertical="center"/>
    </xf>
    <xf numFmtId="0" fontId="14" fillId="6" borderId="13" xfId="1" applyFont="1" applyFill="1" applyBorder="1" applyAlignment="1">
      <alignment horizontal="center" vertical="center"/>
    </xf>
    <xf numFmtId="0" fontId="14" fillId="6" borderId="49" xfId="1" applyFont="1" applyFill="1" applyBorder="1" applyAlignment="1">
      <alignment horizontal="center" vertical="center"/>
    </xf>
    <xf numFmtId="0" fontId="14" fillId="6" borderId="8" xfId="1" applyFont="1" applyFill="1" applyBorder="1" applyAlignment="1">
      <alignment horizontal="center" vertical="center"/>
    </xf>
    <xf numFmtId="0" fontId="57" fillId="0" borderId="0" xfId="0" applyFont="1" applyAlignment="1">
      <alignment vertical="center"/>
    </xf>
    <xf numFmtId="0" fontId="14" fillId="0" borderId="52" xfId="1" applyFont="1" applyBorder="1" applyAlignment="1">
      <alignment horizontal="right" vertical="center"/>
    </xf>
    <xf numFmtId="0" fontId="14" fillId="0" borderId="51" xfId="1" applyFont="1" applyBorder="1" applyAlignment="1">
      <alignment horizontal="center" vertical="center"/>
    </xf>
    <xf numFmtId="0" fontId="58" fillId="0" borderId="2" xfId="1" applyFont="1" applyBorder="1" applyAlignment="1">
      <alignment horizontal="center" vertical="center"/>
    </xf>
    <xf numFmtId="0" fontId="47" fillId="0" borderId="0" xfId="0" applyFont="1" applyAlignment="1">
      <alignment horizontal="center" vertical="center"/>
    </xf>
    <xf numFmtId="0" fontId="47" fillId="0" borderId="0" xfId="0" applyFont="1" applyAlignment="1">
      <alignment horizontal="left" vertical="center"/>
    </xf>
    <xf numFmtId="0" fontId="47" fillId="0" borderId="0" xfId="0" applyFont="1" applyAlignment="1">
      <alignment vertical="center"/>
    </xf>
    <xf numFmtId="0" fontId="53" fillId="0" borderId="0" xfId="0" applyFont="1" applyAlignment="1">
      <alignment vertical="center"/>
    </xf>
    <xf numFmtId="0" fontId="23" fillId="0" borderId="7" xfId="0" applyFont="1" applyBorder="1" applyAlignment="1">
      <alignment horizontal="center" vertical="center"/>
    </xf>
    <xf numFmtId="0" fontId="23" fillId="0" borderId="3" xfId="0" applyFont="1" applyBorder="1" applyAlignment="1">
      <alignment horizontal="center" vertical="center"/>
    </xf>
    <xf numFmtId="0" fontId="23" fillId="0" borderId="7" xfId="0" applyFont="1" applyBorder="1" applyAlignment="1">
      <alignment horizontal="center" vertical="center" wrapText="1"/>
    </xf>
    <xf numFmtId="0" fontId="23" fillId="0" borderId="11" xfId="0" applyFont="1" applyBorder="1" applyAlignment="1">
      <alignment horizontal="center" vertical="center"/>
    </xf>
    <xf numFmtId="0" fontId="3" fillId="0" borderId="33" xfId="0" applyFont="1" applyBorder="1" applyAlignment="1">
      <alignment horizontal="center" vertical="center"/>
    </xf>
    <xf numFmtId="0" fontId="30" fillId="0" borderId="34" xfId="0" applyFont="1" applyBorder="1" applyAlignment="1">
      <alignment horizontal="right" vertical="center"/>
    </xf>
    <xf numFmtId="0" fontId="43" fillId="7" borderId="4" xfId="1" applyFont="1" applyFill="1" applyBorder="1" applyAlignment="1">
      <alignment horizontal="center" vertical="center"/>
    </xf>
    <xf numFmtId="0" fontId="19" fillId="0" borderId="0" xfId="0" applyFont="1" applyAlignment="1">
      <alignment vertical="center" wrapText="1"/>
    </xf>
    <xf numFmtId="0" fontId="19" fillId="3" borderId="44" xfId="0" applyFont="1" applyFill="1" applyBorder="1" applyAlignment="1">
      <alignment vertical="center"/>
    </xf>
    <xf numFmtId="0" fontId="19" fillId="3" borderId="45" xfId="0" applyFont="1" applyFill="1" applyBorder="1" applyAlignment="1">
      <alignment horizontal="center" vertical="center"/>
    </xf>
    <xf numFmtId="0" fontId="2" fillId="0" borderId="13" xfId="0" applyFont="1" applyBorder="1" applyAlignment="1">
      <alignment horizontal="center" vertical="center"/>
    </xf>
    <xf numFmtId="0" fontId="2" fillId="0" borderId="2" xfId="0" applyFont="1" applyBorder="1" applyAlignment="1">
      <alignment horizontal="center" vertical="center"/>
    </xf>
    <xf numFmtId="0" fontId="20" fillId="0" borderId="14" xfId="0" applyFont="1" applyBorder="1" applyAlignment="1">
      <alignment horizontal="center" vertical="center"/>
    </xf>
    <xf numFmtId="0" fontId="2" fillId="0" borderId="2" xfId="0" applyFont="1" applyBorder="1" applyAlignment="1">
      <alignment horizontal="center" vertical="center" wrapText="1"/>
    </xf>
    <xf numFmtId="0" fontId="2" fillId="0" borderId="13" xfId="0" applyFont="1" applyBorder="1" applyAlignment="1">
      <alignment horizontal="center" vertical="center" wrapText="1"/>
    </xf>
    <xf numFmtId="0" fontId="13" fillId="0" borderId="0" xfId="1" applyFont="1" applyFill="1" applyAlignment="1">
      <alignment horizontal="center" vertical="center" wrapText="1"/>
    </xf>
    <xf numFmtId="49" fontId="13" fillId="0" borderId="0" xfId="1" applyNumberFormat="1" applyFont="1" applyFill="1" applyAlignment="1">
      <alignment horizontal="left" vertical="center" wrapText="1" indent="1"/>
    </xf>
    <xf numFmtId="0" fontId="13" fillId="0" borderId="0" xfId="1" applyFont="1" applyFill="1" applyAlignment="1">
      <alignment vertical="center"/>
    </xf>
    <xf numFmtId="0" fontId="13" fillId="0" borderId="0" xfId="1" applyFont="1" applyFill="1" applyAlignment="1">
      <alignment horizontal="center" vertical="top" wrapText="1"/>
    </xf>
    <xf numFmtId="0" fontId="3" fillId="0" borderId="0" xfId="0" applyFont="1" applyAlignment="1">
      <alignment vertical="center"/>
    </xf>
    <xf numFmtId="0" fontId="2" fillId="0" borderId="0" xfId="0" applyFont="1" applyAlignment="1">
      <alignment horizontal="left" vertical="center" indent="2"/>
    </xf>
    <xf numFmtId="0" fontId="2" fillId="0" borderId="0" xfId="0" applyFont="1" applyAlignment="1">
      <alignment horizontal="right" vertical="center"/>
    </xf>
    <xf numFmtId="0" fontId="46" fillId="2" borderId="2" xfId="0" applyFont="1" applyFill="1" applyBorder="1" applyAlignment="1" applyProtection="1">
      <alignment vertical="center"/>
      <protection locked="0"/>
    </xf>
    <xf numFmtId="0" fontId="12" fillId="2" borderId="9" xfId="1" applyFont="1" applyFill="1" applyBorder="1" applyAlignment="1" applyProtection="1">
      <alignment horizontal="left" vertical="center" indent="1"/>
      <protection locked="0"/>
    </xf>
    <xf numFmtId="0" fontId="12" fillId="2" borderId="71" xfId="1" applyFont="1" applyFill="1" applyBorder="1" applyAlignment="1" applyProtection="1">
      <alignment horizontal="left" vertical="center" indent="1"/>
      <protection locked="0"/>
    </xf>
    <xf numFmtId="0" fontId="12" fillId="2" borderId="11" xfId="1" applyFont="1" applyFill="1" applyBorder="1" applyAlignment="1" applyProtection="1">
      <alignment horizontal="left" vertical="center" indent="1"/>
      <protection locked="0"/>
    </xf>
    <xf numFmtId="0" fontId="12" fillId="2" borderId="8" xfId="1" applyFont="1" applyFill="1" applyBorder="1" applyAlignment="1" applyProtection="1">
      <alignment horizontal="left" vertical="center" indent="1"/>
      <protection locked="0"/>
    </xf>
    <xf numFmtId="0" fontId="2" fillId="0" borderId="0" xfId="0" applyFont="1" applyFill="1" applyAlignment="1">
      <alignment vertical="center"/>
    </xf>
    <xf numFmtId="0" fontId="2" fillId="0" borderId="0" xfId="0" applyFont="1" applyFill="1" applyAlignment="1">
      <alignment horizontal="right" vertical="center"/>
    </xf>
    <xf numFmtId="0" fontId="3" fillId="7" borderId="1" xfId="0" applyFont="1" applyFill="1" applyBorder="1" applyAlignment="1" applyProtection="1">
      <alignment horizontal="center" vertical="center"/>
      <protection locked="0"/>
    </xf>
    <xf numFmtId="0" fontId="24" fillId="2" borderId="13" xfId="0" applyFont="1" applyFill="1" applyBorder="1" applyAlignment="1" applyProtection="1">
      <alignment vertical="center"/>
      <protection locked="0"/>
    </xf>
    <xf numFmtId="0" fontId="4" fillId="0" borderId="2" xfId="0" applyFont="1" applyFill="1" applyBorder="1" applyAlignment="1">
      <alignment horizontal="center" vertical="center"/>
    </xf>
    <xf numFmtId="0" fontId="19" fillId="7" borderId="13" xfId="0" quotePrefix="1" applyFont="1" applyFill="1" applyBorder="1" applyAlignment="1" applyProtection="1">
      <alignment horizontal="center" vertical="center"/>
      <protection locked="0"/>
    </xf>
    <xf numFmtId="0" fontId="2" fillId="2" borderId="2" xfId="0" applyFont="1" applyFill="1" applyBorder="1" applyAlignment="1" applyProtection="1">
      <alignment vertical="center" wrapText="1"/>
      <protection locked="0"/>
    </xf>
    <xf numFmtId="38" fontId="2" fillId="2" borderId="2" xfId="2" applyFont="1" applyFill="1" applyBorder="1" applyAlignment="1" applyProtection="1">
      <alignment vertical="center" wrapText="1"/>
      <protection locked="0"/>
    </xf>
    <xf numFmtId="0" fontId="2" fillId="7" borderId="13" xfId="0" applyFont="1" applyFill="1" applyBorder="1" applyAlignment="1" applyProtection="1">
      <alignment vertical="center" wrapText="1"/>
      <protection locked="0"/>
    </xf>
    <xf numFmtId="0" fontId="3" fillId="2" borderId="2" xfId="0" applyFont="1" applyFill="1" applyBorder="1" applyAlignment="1" applyProtection="1">
      <alignment horizontal="left" vertical="center" indent="1"/>
      <protection locked="0"/>
    </xf>
    <xf numFmtId="0" fontId="2" fillId="7" borderId="36" xfId="0" applyFont="1" applyFill="1" applyBorder="1" applyAlignment="1" applyProtection="1">
      <alignment horizontal="center" vertical="center"/>
      <protection locked="0"/>
    </xf>
    <xf numFmtId="0" fontId="19" fillId="2" borderId="37" xfId="0" applyFont="1" applyFill="1" applyBorder="1" applyAlignment="1" applyProtection="1">
      <alignment horizontal="center" vertical="center"/>
      <protection locked="0"/>
    </xf>
    <xf numFmtId="0" fontId="19" fillId="2" borderId="38" xfId="0" applyFont="1" applyFill="1" applyBorder="1" applyAlignment="1" applyProtection="1">
      <alignment horizontal="center" vertical="center"/>
      <protection locked="0"/>
    </xf>
    <xf numFmtId="0" fontId="2" fillId="7" borderId="1" xfId="0" applyFont="1" applyFill="1" applyBorder="1" applyAlignment="1" applyProtection="1">
      <alignment horizontal="center" vertical="center"/>
      <protection locked="0"/>
    </xf>
    <xf numFmtId="0" fontId="25" fillId="2" borderId="2" xfId="0" applyFont="1" applyFill="1" applyBorder="1" applyAlignment="1" applyProtection="1">
      <alignment horizontal="center" vertical="center"/>
      <protection locked="0"/>
    </xf>
    <xf numFmtId="0" fontId="3" fillId="7" borderId="2" xfId="0" applyFont="1" applyFill="1" applyBorder="1" applyAlignment="1" applyProtection="1">
      <alignment horizontal="center" vertical="center"/>
      <protection locked="0"/>
    </xf>
    <xf numFmtId="58" fontId="4" fillId="2" borderId="2" xfId="0" applyNumberFormat="1" applyFont="1" applyFill="1" applyBorder="1" applyAlignment="1" applyProtection="1">
      <alignment horizontal="center" vertical="center"/>
      <protection locked="0"/>
    </xf>
    <xf numFmtId="0" fontId="3" fillId="7" borderId="13" xfId="0" applyFont="1" applyFill="1" applyBorder="1" applyAlignment="1" applyProtection="1">
      <alignment horizontal="center" vertical="center"/>
      <protection locked="0"/>
    </xf>
    <xf numFmtId="0" fontId="14" fillId="0" borderId="2" xfId="1" applyFont="1" applyBorder="1" applyAlignment="1">
      <alignment horizontal="center" vertical="center"/>
    </xf>
    <xf numFmtId="176" fontId="64" fillId="2" borderId="2" xfId="0" applyNumberFormat="1" applyFont="1" applyFill="1" applyBorder="1" applyAlignment="1" applyProtection="1">
      <alignment horizontal="center" vertical="center" wrapText="1"/>
      <protection locked="0"/>
    </xf>
    <xf numFmtId="0" fontId="43" fillId="0" borderId="35" xfId="1" applyFont="1" applyBorder="1" applyAlignment="1">
      <alignment horizontal="center" vertical="center"/>
    </xf>
    <xf numFmtId="0" fontId="3" fillId="0" borderId="0" xfId="0" applyFont="1" applyAlignment="1">
      <alignment horizontal="center" vertical="center"/>
    </xf>
    <xf numFmtId="0" fontId="3" fillId="0" borderId="0" xfId="0" applyFont="1" applyAlignment="1">
      <alignment vertical="center"/>
    </xf>
    <xf numFmtId="0" fontId="3" fillId="0" borderId="10" xfId="0" applyFont="1" applyBorder="1" applyAlignment="1">
      <alignment vertical="center"/>
    </xf>
    <xf numFmtId="0" fontId="65" fillId="0" borderId="0" xfId="0" applyFont="1"/>
    <xf numFmtId="0" fontId="52" fillId="8" borderId="74" xfId="0" applyFont="1" applyFill="1" applyBorder="1" applyAlignment="1">
      <alignment vertical="center" wrapText="1"/>
    </xf>
    <xf numFmtId="0" fontId="52" fillId="8" borderId="74" xfId="0" applyFont="1" applyFill="1" applyBorder="1" applyAlignment="1">
      <alignment vertical="center"/>
    </xf>
    <xf numFmtId="0" fontId="52" fillId="8" borderId="74" xfId="0" quotePrefix="1" applyFont="1" applyFill="1" applyBorder="1" applyAlignment="1">
      <alignment vertical="center"/>
    </xf>
    <xf numFmtId="49" fontId="52" fillId="8" borderId="74" xfId="0" quotePrefix="1" applyNumberFormat="1" applyFont="1" applyFill="1" applyBorder="1" applyAlignment="1">
      <alignment horizontal="center" vertical="center"/>
    </xf>
    <xf numFmtId="0" fontId="3" fillId="7" borderId="2" xfId="0" applyNumberFormat="1" applyFont="1" applyFill="1" applyBorder="1" applyAlignment="1" applyProtection="1">
      <alignment horizontal="center" vertical="center"/>
      <protection locked="0"/>
    </xf>
    <xf numFmtId="0" fontId="52" fillId="8" borderId="74" xfId="0" applyNumberFormat="1" applyFont="1" applyFill="1" applyBorder="1" applyAlignment="1">
      <alignment horizontal="center" vertical="center"/>
    </xf>
    <xf numFmtId="0" fontId="52" fillId="7" borderId="74" xfId="0" applyFont="1" applyFill="1" applyBorder="1" applyAlignment="1">
      <alignment vertical="center" wrapText="1"/>
    </xf>
    <xf numFmtId="0" fontId="66" fillId="7" borderId="74" xfId="0" applyNumberFormat="1" applyFont="1" applyFill="1" applyBorder="1" applyAlignment="1">
      <alignment horizontal="center" vertical="center"/>
    </xf>
    <xf numFmtId="0" fontId="28" fillId="3" borderId="0" xfId="0" applyFont="1" applyFill="1" applyAlignment="1">
      <alignment vertical="center" wrapText="1"/>
    </xf>
    <xf numFmtId="0" fontId="3" fillId="0" borderId="0" xfId="0" applyFont="1" applyAlignment="1">
      <alignment vertical="center"/>
    </xf>
    <xf numFmtId="0" fontId="3" fillId="0" borderId="10" xfId="0" applyFont="1" applyBorder="1" applyAlignment="1">
      <alignment vertical="center"/>
    </xf>
    <xf numFmtId="0" fontId="19" fillId="0" borderId="2" xfId="0" applyFont="1" applyBorder="1" applyAlignment="1">
      <alignment horizontal="center" vertical="center"/>
    </xf>
    <xf numFmtId="0" fontId="19" fillId="3" borderId="2" xfId="0" applyFont="1" applyFill="1" applyBorder="1" applyAlignment="1">
      <alignment horizontal="center" vertical="center"/>
    </xf>
    <xf numFmtId="0" fontId="67" fillId="9" borderId="0" xfId="0" applyFont="1" applyFill="1" applyAlignment="1">
      <alignment horizontal="left" vertical="center"/>
    </xf>
    <xf numFmtId="0" fontId="59" fillId="9" borderId="0" xfId="0" applyFont="1" applyFill="1" applyAlignment="1">
      <alignment horizontal="left" vertical="center"/>
    </xf>
    <xf numFmtId="0" fontId="47" fillId="9" borderId="0" xfId="0" applyFont="1" applyFill="1" applyAlignment="1">
      <alignment vertical="center"/>
    </xf>
    <xf numFmtId="0" fontId="3" fillId="10" borderId="0" xfId="0" applyFont="1" applyFill="1" applyAlignment="1">
      <alignment vertical="center"/>
    </xf>
    <xf numFmtId="0" fontId="68" fillId="10" borderId="0" xfId="0" applyFont="1" applyFill="1" applyAlignment="1">
      <alignment horizontal="right" vertical="center"/>
    </xf>
    <xf numFmtId="0" fontId="3" fillId="10" borderId="0" xfId="0" applyFont="1" applyFill="1" applyAlignment="1">
      <alignment vertical="top"/>
    </xf>
    <xf numFmtId="0" fontId="68" fillId="0" borderId="0" xfId="0" applyFont="1" applyAlignment="1">
      <alignment vertical="center"/>
    </xf>
    <xf numFmtId="0" fontId="23" fillId="0" borderId="0" xfId="0" applyFont="1" applyAlignment="1">
      <alignment vertical="top" wrapText="1"/>
    </xf>
    <xf numFmtId="0" fontId="23" fillId="0" borderId="0" xfId="0" applyFont="1" applyBorder="1" applyAlignment="1">
      <alignment vertical="top" wrapText="1"/>
    </xf>
    <xf numFmtId="0" fontId="3" fillId="7" borderId="2" xfId="0" applyFont="1" applyFill="1" applyBorder="1" applyAlignment="1" applyProtection="1">
      <alignment horizontal="center" vertical="center" shrinkToFit="1"/>
      <protection locked="0"/>
    </xf>
    <xf numFmtId="0" fontId="2" fillId="0" borderId="2" xfId="0" applyFont="1" applyBorder="1" applyAlignment="1">
      <alignment horizontal="left" vertical="center"/>
    </xf>
    <xf numFmtId="0" fontId="19" fillId="0" borderId="0" xfId="0" applyFont="1" applyFill="1" applyAlignment="1">
      <alignment vertical="center"/>
    </xf>
    <xf numFmtId="0" fontId="28" fillId="0" borderId="0" xfId="0" applyFont="1" applyFill="1" applyAlignment="1">
      <alignment vertical="center" wrapText="1"/>
    </xf>
    <xf numFmtId="0" fontId="4" fillId="0" borderId="0" xfId="0" applyFont="1" applyFill="1" applyAlignment="1">
      <alignment vertical="center"/>
    </xf>
    <xf numFmtId="0" fontId="14" fillId="0" borderId="0" xfId="1" quotePrefix="1" applyNumberFormat="1" applyFont="1" applyAlignment="1">
      <alignment horizontal="right" vertical="center"/>
    </xf>
    <xf numFmtId="0" fontId="23" fillId="0" borderId="0" xfId="0" applyFont="1" applyAlignment="1">
      <alignment horizontal="left" vertical="center" indent="1"/>
    </xf>
    <xf numFmtId="0" fontId="31" fillId="0" borderId="0" xfId="0" applyFont="1" applyAlignment="1">
      <alignment horizontal="right" vertical="center"/>
    </xf>
    <xf numFmtId="0" fontId="4" fillId="0" borderId="0" xfId="0" applyFont="1" applyAlignment="1">
      <alignment horizontal="right" vertical="center"/>
    </xf>
    <xf numFmtId="0" fontId="43" fillId="0" borderId="0" xfId="1" applyFont="1" applyAlignment="1">
      <alignment horizontal="right" vertical="center"/>
    </xf>
    <xf numFmtId="0" fontId="50" fillId="6" borderId="0" xfId="0" applyFont="1" applyFill="1" applyAlignment="1">
      <alignment horizontal="right" vertical="center"/>
    </xf>
    <xf numFmtId="0" fontId="43" fillId="0" borderId="35" xfId="1" applyFont="1" applyBorder="1" applyAlignment="1">
      <alignment horizontal="center" vertical="center"/>
    </xf>
    <xf numFmtId="0" fontId="43" fillId="0" borderId="0" xfId="1" applyFont="1" applyAlignment="1">
      <alignment horizontal="left" vertical="center"/>
    </xf>
    <xf numFmtId="0" fontId="43" fillId="0" borderId="69" xfId="1" applyFont="1" applyBorder="1" applyAlignment="1">
      <alignment horizontal="left" vertical="center"/>
    </xf>
    <xf numFmtId="0" fontId="43" fillId="0" borderId="70" xfId="1" applyFont="1" applyBorder="1" applyAlignment="1">
      <alignment horizontal="left" vertical="center"/>
    </xf>
    <xf numFmtId="0" fontId="43" fillId="0" borderId="10" xfId="1" applyFont="1" applyBorder="1" applyAlignment="1">
      <alignment horizontal="left" vertical="center"/>
    </xf>
    <xf numFmtId="0" fontId="43" fillId="0" borderId="73" xfId="1" applyFont="1" applyBorder="1" applyAlignment="1">
      <alignment horizontal="left" vertical="center" indent="1"/>
    </xf>
    <xf numFmtId="0" fontId="43" fillId="0" borderId="10" xfId="1" applyFont="1" applyBorder="1" applyAlignment="1">
      <alignment horizontal="left" vertical="center" indent="1"/>
    </xf>
    <xf numFmtId="0" fontId="43" fillId="0" borderId="0" xfId="1" applyFont="1" applyBorder="1" applyAlignment="1">
      <alignment horizontal="left" vertical="center"/>
    </xf>
    <xf numFmtId="0" fontId="46" fillId="6" borderId="2" xfId="0" applyFont="1" applyFill="1" applyBorder="1" applyAlignment="1">
      <alignment horizontal="center" vertical="center"/>
    </xf>
    <xf numFmtId="0" fontId="46" fillId="0" borderId="2" xfId="0" applyFont="1" applyBorder="1" applyAlignment="1">
      <alignment horizontal="center" vertical="center"/>
    </xf>
    <xf numFmtId="0" fontId="46" fillId="7" borderId="2" xfId="0" applyFont="1" applyFill="1" applyBorder="1" applyAlignment="1" applyProtection="1">
      <alignment horizontal="center" vertical="center"/>
      <protection locked="0"/>
    </xf>
    <xf numFmtId="0" fontId="46" fillId="0" borderId="2" xfId="0" applyFont="1" applyBorder="1" applyAlignment="1">
      <alignment horizontal="left" vertical="center" indent="1"/>
    </xf>
    <xf numFmtId="0" fontId="52" fillId="0" borderId="13" xfId="0" applyFont="1" applyBorder="1" applyAlignment="1" applyProtection="1">
      <alignment horizontal="center" vertical="center"/>
      <protection locked="0"/>
    </xf>
    <xf numFmtId="0" fontId="52" fillId="0" borderId="4" xfId="0" applyFont="1" applyBorder="1" applyAlignment="1" applyProtection="1">
      <alignment horizontal="center" vertical="center"/>
      <protection locked="0"/>
    </xf>
    <xf numFmtId="0" fontId="52" fillId="0" borderId="8" xfId="0" applyFont="1" applyBorder="1" applyAlignment="1" applyProtection="1">
      <alignment horizontal="center" vertical="center"/>
      <protection locked="0"/>
    </xf>
    <xf numFmtId="0" fontId="52" fillId="0" borderId="2" xfId="0" applyFont="1" applyBorder="1" applyAlignment="1" applyProtection="1">
      <alignment horizontal="center" vertical="center"/>
      <protection locked="0"/>
    </xf>
    <xf numFmtId="0" fontId="56" fillId="0" borderId="3" xfId="0" applyFont="1" applyBorder="1" applyAlignment="1">
      <alignment horizontal="left" vertical="center" indent="1"/>
    </xf>
    <xf numFmtId="0" fontId="51" fillId="5" borderId="0" xfId="0" applyFont="1" applyFill="1" applyAlignment="1">
      <alignment horizontal="center" vertical="center"/>
    </xf>
    <xf numFmtId="177" fontId="46" fillId="2" borderId="13" xfId="0" applyNumberFormat="1" applyFont="1" applyFill="1" applyBorder="1" applyAlignment="1" applyProtection="1">
      <alignment horizontal="center" vertical="center"/>
      <protection locked="0"/>
    </xf>
    <xf numFmtId="177" fontId="46" fillId="2" borderId="8" xfId="0" applyNumberFormat="1" applyFont="1" applyFill="1" applyBorder="1" applyAlignment="1" applyProtection="1">
      <alignment horizontal="center" vertical="center"/>
      <protection locked="0"/>
    </xf>
    <xf numFmtId="0" fontId="46" fillId="2" borderId="13" xfId="0" applyFont="1" applyFill="1" applyBorder="1" applyAlignment="1" applyProtection="1">
      <alignment vertical="center"/>
      <protection locked="0"/>
    </xf>
    <xf numFmtId="0" fontId="46" fillId="2" borderId="4" xfId="0" applyFont="1" applyFill="1" applyBorder="1" applyAlignment="1" applyProtection="1">
      <alignment vertical="center"/>
      <protection locked="0"/>
    </xf>
    <xf numFmtId="0" fontId="46" fillId="2" borderId="8" xfId="0" applyFont="1" applyFill="1" applyBorder="1" applyAlignment="1" applyProtection="1">
      <alignment vertical="center"/>
      <protection locked="0"/>
    </xf>
    <xf numFmtId="0" fontId="46" fillId="7" borderId="13" xfId="0" applyFont="1" applyFill="1" applyBorder="1" applyAlignment="1" applyProtection="1">
      <alignment horizontal="center" vertical="center"/>
      <protection locked="0"/>
    </xf>
    <xf numFmtId="0" fontId="46" fillId="7" borderId="8" xfId="0" applyFont="1" applyFill="1" applyBorder="1" applyAlignment="1" applyProtection="1">
      <alignment horizontal="center" vertical="center"/>
      <protection locked="0"/>
    </xf>
    <xf numFmtId="49" fontId="46" fillId="2" borderId="13" xfId="0" applyNumberFormat="1" applyFont="1" applyFill="1" applyBorder="1" applyAlignment="1" applyProtection="1">
      <alignment vertical="center"/>
      <protection locked="0"/>
    </xf>
    <xf numFmtId="49" fontId="46" fillId="2" borderId="4" xfId="0" applyNumberFormat="1" applyFont="1" applyFill="1" applyBorder="1" applyAlignment="1" applyProtection="1">
      <alignment vertical="center"/>
      <protection locked="0"/>
    </xf>
    <xf numFmtId="49" fontId="46" fillId="2" borderId="8" xfId="0" applyNumberFormat="1" applyFont="1" applyFill="1" applyBorder="1" applyAlignment="1" applyProtection="1">
      <alignment vertical="center"/>
      <protection locked="0"/>
    </xf>
    <xf numFmtId="0" fontId="47" fillId="0" borderId="0" xfId="0" applyFont="1" applyAlignment="1">
      <alignment horizontal="right" vertical="center"/>
    </xf>
    <xf numFmtId="0" fontId="47" fillId="0" borderId="10" xfId="0" applyFont="1" applyBorder="1" applyAlignment="1">
      <alignment horizontal="right" vertical="center"/>
    </xf>
    <xf numFmtId="0" fontId="46" fillId="2" borderId="13" xfId="0" applyFont="1" applyFill="1" applyBorder="1" applyAlignment="1" applyProtection="1">
      <alignment horizontal="left" vertical="center"/>
      <protection locked="0"/>
    </xf>
    <xf numFmtId="0" fontId="46" fillId="2" borderId="4" xfId="0" applyFont="1" applyFill="1" applyBorder="1" applyAlignment="1" applyProtection="1">
      <alignment horizontal="left" vertical="center"/>
      <protection locked="0"/>
    </xf>
    <xf numFmtId="0" fontId="46" fillId="2" borderId="8" xfId="0" applyFont="1" applyFill="1" applyBorder="1" applyAlignment="1" applyProtection="1">
      <alignment horizontal="left" vertical="center"/>
      <protection locked="0"/>
    </xf>
    <xf numFmtId="0" fontId="52" fillId="0" borderId="0" xfId="0" applyFont="1" applyAlignment="1">
      <alignment horizontal="center" vertical="center" wrapText="1"/>
    </xf>
    <xf numFmtId="0" fontId="46" fillId="0" borderId="0" xfId="0" applyFont="1" applyAlignment="1">
      <alignment horizontal="center" vertical="center"/>
    </xf>
    <xf numFmtId="49" fontId="46" fillId="2" borderId="13" xfId="0" applyNumberFormat="1" applyFont="1" applyFill="1" applyBorder="1" applyAlignment="1" applyProtection="1">
      <alignment horizontal="center" vertical="center"/>
      <protection locked="0"/>
    </xf>
    <xf numFmtId="49" fontId="46" fillId="2" borderId="8" xfId="0" applyNumberFormat="1" applyFont="1" applyFill="1" applyBorder="1" applyAlignment="1" applyProtection="1">
      <alignment horizontal="center" vertical="center"/>
      <protection locked="0"/>
    </xf>
    <xf numFmtId="49" fontId="46" fillId="7" borderId="13" xfId="0" applyNumberFormat="1" applyFont="1" applyFill="1" applyBorder="1" applyAlignment="1" applyProtection="1">
      <alignment horizontal="center" vertical="center"/>
      <protection locked="0"/>
    </xf>
    <xf numFmtId="49" fontId="46" fillId="7" borderId="8" xfId="0" applyNumberFormat="1" applyFont="1" applyFill="1" applyBorder="1" applyAlignment="1" applyProtection="1">
      <alignment horizontal="center" vertical="center"/>
      <protection locked="0"/>
    </xf>
    <xf numFmtId="49" fontId="46" fillId="2" borderId="4" xfId="0" applyNumberFormat="1" applyFont="1" applyFill="1" applyBorder="1" applyAlignment="1" applyProtection="1">
      <alignment horizontal="center" vertical="center"/>
      <protection locked="0"/>
    </xf>
    <xf numFmtId="0" fontId="48" fillId="0" borderId="0" xfId="0" applyFont="1" applyAlignment="1">
      <alignment vertical="top" wrapText="1"/>
    </xf>
    <xf numFmtId="0" fontId="46" fillId="2" borderId="13" xfId="0" applyFont="1" applyFill="1" applyBorder="1" applyAlignment="1" applyProtection="1">
      <alignment horizontal="center" vertical="center"/>
      <protection locked="0"/>
    </xf>
    <xf numFmtId="0" fontId="46" fillId="2" borderId="4" xfId="0" applyFont="1" applyFill="1" applyBorder="1" applyAlignment="1" applyProtection="1">
      <alignment horizontal="center" vertical="center"/>
      <protection locked="0"/>
    </xf>
    <xf numFmtId="0" fontId="46" fillId="2" borderId="8" xfId="0" applyFont="1" applyFill="1" applyBorder="1" applyAlignment="1" applyProtection="1">
      <alignment horizontal="center" vertical="center"/>
      <protection locked="0"/>
    </xf>
    <xf numFmtId="0" fontId="46" fillId="0" borderId="13" xfId="0" applyFont="1" applyBorder="1" applyAlignment="1">
      <alignment horizontal="center" vertical="center"/>
    </xf>
    <xf numFmtId="0" fontId="46" fillId="0" borderId="4" xfId="0" applyFont="1" applyBorder="1" applyAlignment="1">
      <alignment horizontal="center" vertical="center"/>
    </xf>
    <xf numFmtId="0" fontId="46" fillId="0" borderId="8" xfId="0" applyFont="1" applyBorder="1" applyAlignment="1">
      <alignment horizontal="center" vertical="center"/>
    </xf>
    <xf numFmtId="0" fontId="46" fillId="7" borderId="4" xfId="0" applyFont="1" applyFill="1" applyBorder="1" applyAlignment="1" applyProtection="1">
      <alignment horizontal="center" vertical="center"/>
      <protection locked="0"/>
    </xf>
    <xf numFmtId="0" fontId="47" fillId="0" borderId="75" xfId="0" applyFont="1" applyBorder="1" applyAlignment="1">
      <alignment horizontal="center" vertical="center" wrapText="1"/>
    </xf>
    <xf numFmtId="0" fontId="47" fillId="0" borderId="76" xfId="0" applyFont="1" applyBorder="1" applyAlignment="1">
      <alignment horizontal="center" vertical="center" wrapText="1"/>
    </xf>
    <xf numFmtId="0" fontId="47" fillId="0" borderId="77" xfId="0" applyFont="1" applyBorder="1" applyAlignment="1">
      <alignment horizontal="center" vertical="center" wrapText="1"/>
    </xf>
    <xf numFmtId="0" fontId="47" fillId="0" borderId="78" xfId="0" applyFont="1" applyBorder="1" applyAlignment="1">
      <alignment horizontal="center" vertical="center" wrapText="1"/>
    </xf>
    <xf numFmtId="0" fontId="47" fillId="0" borderId="0" xfId="0" applyFont="1" applyAlignment="1">
      <alignment horizontal="center" vertical="center" wrapText="1"/>
    </xf>
    <xf numFmtId="0" fontId="47" fillId="0" borderId="79" xfId="0" applyFont="1" applyBorder="1" applyAlignment="1">
      <alignment horizontal="center" vertical="center" wrapText="1"/>
    </xf>
    <xf numFmtId="0" fontId="47" fillId="0" borderId="80" xfId="0" applyFont="1" applyBorder="1" applyAlignment="1">
      <alignment horizontal="center" vertical="center" wrapText="1"/>
    </xf>
    <xf numFmtId="0" fontId="47" fillId="0" borderId="81" xfId="0" applyFont="1" applyBorder="1" applyAlignment="1">
      <alignment horizontal="center" vertical="center" wrapText="1"/>
    </xf>
    <xf numFmtId="0" fontId="47" fillId="0" borderId="82" xfId="0" applyFont="1" applyBorder="1" applyAlignment="1">
      <alignment horizontal="center" vertical="center" wrapText="1"/>
    </xf>
    <xf numFmtId="0" fontId="43" fillId="0" borderId="35" xfId="1" applyFont="1" applyBorder="1" applyAlignment="1">
      <alignment horizontal="center" vertical="center"/>
    </xf>
    <xf numFmtId="0" fontId="43" fillId="0" borderId="35" xfId="1" quotePrefix="1" applyFont="1" applyBorder="1" applyAlignment="1">
      <alignment horizontal="center" vertical="center"/>
    </xf>
    <xf numFmtId="0" fontId="43" fillId="0" borderId="69" xfId="1" applyFont="1" applyBorder="1" applyAlignment="1">
      <alignment horizontal="left" vertical="center"/>
    </xf>
    <xf numFmtId="0" fontId="43" fillId="0" borderId="70" xfId="1" applyFont="1" applyBorder="1" applyAlignment="1">
      <alignment horizontal="left" vertical="center"/>
    </xf>
    <xf numFmtId="0" fontId="43" fillId="0" borderId="72" xfId="1" applyFont="1" applyBorder="1" applyAlignment="1">
      <alignment horizontal="left" vertical="center"/>
    </xf>
    <xf numFmtId="0" fontId="43" fillId="0" borderId="71" xfId="1" applyFont="1" applyBorder="1" applyAlignment="1">
      <alignment horizontal="left" vertical="center"/>
    </xf>
    <xf numFmtId="0" fontId="43" fillId="0" borderId="66" xfId="1" applyFont="1" applyBorder="1" applyAlignment="1">
      <alignment horizontal="left" vertical="center"/>
    </xf>
    <xf numFmtId="0" fontId="43" fillId="0" borderId="67" xfId="1" applyFont="1" applyBorder="1" applyAlignment="1">
      <alignment horizontal="left" vertical="center"/>
    </xf>
    <xf numFmtId="0" fontId="43" fillId="0" borderId="6" xfId="1" applyFont="1" applyBorder="1" applyAlignment="1">
      <alignment horizontal="left" vertical="center"/>
    </xf>
    <xf numFmtId="0" fontId="43" fillId="0" borderId="10" xfId="1" applyFont="1" applyBorder="1" applyAlignment="1">
      <alignment horizontal="left" vertical="center"/>
    </xf>
    <xf numFmtId="0" fontId="43" fillId="0" borderId="35" xfId="1" applyFont="1" applyBorder="1" applyAlignment="1">
      <alignment horizontal="center" vertical="center" textRotation="255"/>
    </xf>
    <xf numFmtId="0" fontId="43" fillId="0" borderId="66" xfId="1" applyFont="1" applyBorder="1" applyAlignment="1">
      <alignment horizontal="left" vertical="top"/>
    </xf>
    <xf numFmtId="0" fontId="43" fillId="0" borderId="67" xfId="1" applyFont="1" applyBorder="1" applyAlignment="1">
      <alignment horizontal="left" vertical="top"/>
    </xf>
    <xf numFmtId="0" fontId="43" fillId="0" borderId="0" xfId="1" applyFont="1" applyAlignment="1">
      <alignment horizontal="left" vertical="center"/>
    </xf>
    <xf numFmtId="0" fontId="43" fillId="0" borderId="73" xfId="1" applyFont="1" applyBorder="1" applyAlignment="1">
      <alignment horizontal="left" vertical="center" indent="1"/>
    </xf>
    <xf numFmtId="0" fontId="43" fillId="0" borderId="71" xfId="1" applyFont="1" applyBorder="1" applyAlignment="1">
      <alignment horizontal="left" vertical="center" indent="1"/>
    </xf>
    <xf numFmtId="0" fontId="43" fillId="0" borderId="65" xfId="1" applyFont="1" applyBorder="1" applyAlignment="1">
      <alignment horizontal="left" vertical="center" indent="1"/>
    </xf>
    <xf numFmtId="0" fontId="43" fillId="0" borderId="67" xfId="1" applyFont="1" applyBorder="1" applyAlignment="1">
      <alignment horizontal="left" vertical="center" indent="1"/>
    </xf>
    <xf numFmtId="0" fontId="43" fillId="0" borderId="68" xfId="1" applyFont="1" applyBorder="1" applyAlignment="1">
      <alignment horizontal="left" vertical="center" indent="1"/>
    </xf>
    <xf numFmtId="0" fontId="43" fillId="0" borderId="70" xfId="1" applyFont="1" applyBorder="1" applyAlignment="1">
      <alignment horizontal="left" vertical="center" indent="1"/>
    </xf>
    <xf numFmtId="0" fontId="43" fillId="3" borderId="4" xfId="1" applyFont="1" applyFill="1" applyBorder="1" applyAlignment="1">
      <alignment horizontal="center" vertical="center"/>
    </xf>
    <xf numFmtId="0" fontId="43" fillId="3" borderId="8" xfId="1" applyFont="1" applyFill="1" applyBorder="1" applyAlignment="1">
      <alignment horizontal="center" vertical="center"/>
    </xf>
    <xf numFmtId="0" fontId="43" fillId="0" borderId="66" xfId="1" applyFont="1" applyBorder="1" applyAlignment="1">
      <alignment horizontal="left" vertical="center" wrapText="1"/>
    </xf>
    <xf numFmtId="0" fontId="43" fillId="0" borderId="67" xfId="1" applyFont="1" applyBorder="1" applyAlignment="1">
      <alignment horizontal="left" vertical="center" wrapText="1"/>
    </xf>
    <xf numFmtId="0" fontId="43" fillId="3" borderId="2" xfId="1" applyFont="1" applyFill="1" applyBorder="1" applyAlignment="1">
      <alignment horizontal="center" vertical="center"/>
    </xf>
    <xf numFmtId="0" fontId="60" fillId="0" borderId="6" xfId="1" applyFont="1" applyBorder="1" applyAlignment="1">
      <alignment horizontal="left" vertical="center"/>
    </xf>
    <xf numFmtId="0" fontId="60" fillId="0" borderId="10" xfId="1" applyFont="1" applyBorder="1" applyAlignment="1">
      <alignment horizontal="left" vertical="center"/>
    </xf>
    <xf numFmtId="0" fontId="43" fillId="0" borderId="6" xfId="1" applyFont="1" applyBorder="1" applyAlignment="1">
      <alignment vertical="center"/>
    </xf>
    <xf numFmtId="0" fontId="43" fillId="0" borderId="10" xfId="1" applyFont="1" applyBorder="1" applyAlignment="1">
      <alignment vertical="center"/>
    </xf>
    <xf numFmtId="0" fontId="43" fillId="0" borderId="6" xfId="1" applyFont="1" applyBorder="1" applyAlignment="1">
      <alignment horizontal="left" vertical="center" wrapText="1"/>
    </xf>
    <xf numFmtId="0" fontId="43" fillId="0" borderId="6" xfId="1" applyFont="1" applyBorder="1" applyAlignment="1">
      <alignment horizontal="left" vertical="center" indent="1"/>
    </xf>
    <xf numFmtId="0" fontId="43" fillId="0" borderId="10" xfId="1" applyFont="1" applyBorder="1" applyAlignment="1">
      <alignment horizontal="left" vertical="center" indent="1"/>
    </xf>
    <xf numFmtId="0" fontId="43" fillId="0" borderId="69" xfId="0" applyFont="1" applyBorder="1" applyAlignment="1" applyProtection="1">
      <alignment horizontal="left" vertical="center"/>
      <protection locked="0"/>
    </xf>
    <xf numFmtId="0" fontId="43" fillId="0" borderId="70" xfId="0" applyFont="1" applyBorder="1" applyAlignment="1" applyProtection="1">
      <alignment horizontal="left" vertical="center"/>
      <protection locked="0"/>
    </xf>
    <xf numFmtId="0" fontId="43" fillId="0" borderId="66" xfId="0" applyFont="1" applyBorder="1" applyAlignment="1" applyProtection="1">
      <alignment horizontal="left" vertical="center"/>
      <protection locked="0"/>
    </xf>
    <xf numFmtId="0" fontId="43" fillId="0" borderId="67" xfId="0" applyFont="1" applyBorder="1" applyAlignment="1" applyProtection="1">
      <alignment horizontal="left" vertical="center"/>
      <protection locked="0"/>
    </xf>
    <xf numFmtId="0" fontId="43" fillId="0" borderId="0" xfId="1" applyFont="1" applyAlignment="1">
      <alignment horizontal="left" vertical="top" wrapText="1"/>
    </xf>
    <xf numFmtId="0" fontId="43" fillId="0" borderId="10" xfId="1" applyFont="1" applyBorder="1" applyAlignment="1">
      <alignment horizontal="left" vertical="top" wrapText="1"/>
    </xf>
    <xf numFmtId="0" fontId="43" fillId="0" borderId="3" xfId="1" applyFont="1" applyBorder="1" applyAlignment="1">
      <alignment horizontal="left" vertical="center" indent="1"/>
    </xf>
    <xf numFmtId="0" fontId="45" fillId="0" borderId="0" xfId="1" applyFont="1" applyAlignment="1">
      <alignment horizontal="center" vertical="center"/>
    </xf>
    <xf numFmtId="0" fontId="43" fillId="0" borderId="69" xfId="1" applyFont="1" applyBorder="1" applyAlignment="1">
      <alignment horizontal="left" vertical="center" wrapText="1"/>
    </xf>
    <xf numFmtId="0" fontId="43" fillId="0" borderId="70" xfId="1" applyFont="1" applyBorder="1" applyAlignment="1">
      <alignment horizontal="left" vertical="center" wrapText="1"/>
    </xf>
    <xf numFmtId="0" fontId="43" fillId="0" borderId="0" xfId="1" applyFont="1" applyAlignment="1">
      <alignment horizontal="left" vertical="center" wrapText="1"/>
    </xf>
    <xf numFmtId="0" fontId="43" fillId="0" borderId="10" xfId="1" applyFont="1" applyBorder="1" applyAlignment="1">
      <alignment horizontal="left" vertical="center" wrapText="1"/>
    </xf>
    <xf numFmtId="0" fontId="62" fillId="0" borderId="65" xfId="1" applyFont="1" applyBorder="1" applyAlignment="1">
      <alignment horizontal="left" vertical="center" indent="1"/>
    </xf>
    <xf numFmtId="0" fontId="62" fillId="0" borderId="67" xfId="1" applyFont="1" applyBorder="1" applyAlignment="1">
      <alignment horizontal="left" vertical="center" indent="1"/>
    </xf>
    <xf numFmtId="0" fontId="14" fillId="0" borderId="4" xfId="1" applyFont="1" applyBorder="1" applyAlignment="1">
      <alignment vertical="center"/>
    </xf>
    <xf numFmtId="0" fontId="14" fillId="0" borderId="3" xfId="1" applyFont="1" applyBorder="1" applyAlignment="1">
      <alignment vertical="center"/>
    </xf>
    <xf numFmtId="0" fontId="34" fillId="0" borderId="0" xfId="1" applyFont="1" applyAlignment="1">
      <alignment horizontal="center" vertical="center"/>
    </xf>
    <xf numFmtId="0" fontId="33" fillId="5" borderId="50" xfId="1" applyFont="1" applyFill="1" applyBorder="1" applyAlignment="1">
      <alignment horizontal="center" vertical="center"/>
    </xf>
    <xf numFmtId="0" fontId="33" fillId="5" borderId="51" xfId="1" applyFont="1" applyFill="1" applyBorder="1" applyAlignment="1">
      <alignment horizontal="center" vertical="center"/>
    </xf>
    <xf numFmtId="0" fontId="33" fillId="5" borderId="55" xfId="1" applyFont="1" applyFill="1" applyBorder="1" applyAlignment="1">
      <alignment horizontal="center" vertical="center"/>
    </xf>
    <xf numFmtId="0" fontId="14" fillId="0" borderId="52" xfId="1" applyFont="1" applyBorder="1" applyAlignment="1">
      <alignment horizontal="right" vertical="center"/>
    </xf>
    <xf numFmtId="0" fontId="14" fillId="0" borderId="53" xfId="1" applyFont="1" applyBorder="1" applyAlignment="1">
      <alignment horizontal="right" vertical="center"/>
    </xf>
    <xf numFmtId="0" fontId="14" fillId="0" borderId="51" xfId="1" applyFont="1" applyBorder="1" applyAlignment="1">
      <alignment horizontal="right" vertical="center"/>
    </xf>
    <xf numFmtId="0" fontId="35" fillId="0" borderId="0" xfId="1" applyFont="1" applyAlignment="1">
      <alignment vertical="center" wrapText="1"/>
    </xf>
    <xf numFmtId="0" fontId="15" fillId="0" borderId="2" xfId="1" applyFont="1" applyBorder="1" applyAlignment="1">
      <alignment horizontal="center" vertical="center"/>
    </xf>
    <xf numFmtId="0" fontId="14" fillId="0" borderId="13" xfId="1" applyFont="1" applyBorder="1" applyAlignment="1">
      <alignment horizontal="left" vertical="center" indent="1"/>
    </xf>
    <xf numFmtId="0" fontId="14" fillId="0" borderId="4" xfId="1" applyFont="1" applyBorder="1" applyAlignment="1">
      <alignment horizontal="left" vertical="center" indent="1"/>
    </xf>
    <xf numFmtId="0" fontId="14" fillId="0" borderId="8" xfId="1" applyFont="1" applyBorder="1" applyAlignment="1">
      <alignment horizontal="left" vertical="center" indent="1"/>
    </xf>
    <xf numFmtId="49" fontId="14" fillId="0" borderId="13" xfId="1" applyNumberFormat="1" applyFont="1" applyBorder="1" applyAlignment="1">
      <alignment horizontal="center" vertical="center"/>
    </xf>
    <xf numFmtId="49" fontId="14" fillId="0" borderId="8" xfId="1" applyNumberFormat="1" applyFont="1" applyBorder="1" applyAlignment="1">
      <alignment horizontal="center" vertical="center"/>
    </xf>
    <xf numFmtId="0" fontId="32" fillId="0" borderId="4" xfId="1" applyFont="1" applyBorder="1" applyAlignment="1">
      <alignment horizontal="center" vertical="center"/>
    </xf>
    <xf numFmtId="0" fontId="32" fillId="0" borderId="0" xfId="1" applyFont="1" applyAlignment="1">
      <alignment horizontal="center" vertical="center"/>
    </xf>
    <xf numFmtId="0" fontId="14" fillId="0" borderId="2" xfId="1" applyFont="1" applyBorder="1" applyAlignment="1">
      <alignment horizontal="center" vertical="center"/>
    </xf>
    <xf numFmtId="0" fontId="14" fillId="0" borderId="13" xfId="1" applyFont="1" applyBorder="1" applyAlignment="1">
      <alignment horizontal="center" vertical="center"/>
    </xf>
    <xf numFmtId="0" fontId="14" fillId="0" borderId="8" xfId="1" applyFont="1" applyBorder="1" applyAlignment="1">
      <alignment horizontal="center" vertical="center"/>
    </xf>
    <xf numFmtId="0" fontId="33" fillId="5" borderId="50" xfId="1" applyFont="1" applyFill="1" applyBorder="1" applyAlignment="1">
      <alignment horizontal="center" vertical="center" wrapText="1"/>
    </xf>
    <xf numFmtId="0" fontId="33" fillId="5" borderId="51" xfId="1" applyFont="1" applyFill="1" applyBorder="1" applyAlignment="1">
      <alignment horizontal="center" vertical="center" wrapText="1"/>
    </xf>
    <xf numFmtId="0" fontId="33" fillId="5" borderId="55" xfId="1" applyFont="1" applyFill="1" applyBorder="1" applyAlignment="1">
      <alignment horizontal="center" vertical="center" wrapText="1"/>
    </xf>
    <xf numFmtId="0" fontId="14" fillId="0" borderId="61" xfId="1" applyFont="1" applyBorder="1" applyAlignment="1">
      <alignment horizontal="right" vertical="center"/>
    </xf>
    <xf numFmtId="0" fontId="5" fillId="0" borderId="0" xfId="0" applyFont="1" applyAlignment="1">
      <alignment horizontal="center" vertical="center"/>
    </xf>
    <xf numFmtId="0" fontId="37" fillId="0" borderId="0" xfId="0" applyFont="1" applyAlignment="1">
      <alignment horizontal="center" vertical="center"/>
    </xf>
    <xf numFmtId="0" fontId="6" fillId="0" borderId="0" xfId="0" applyFont="1" applyAlignment="1">
      <alignment horizontal="center" vertical="center"/>
    </xf>
    <xf numFmtId="0" fontId="4" fillId="0" borderId="0" xfId="0" applyFont="1" applyAlignment="1">
      <alignment vertical="top" wrapText="1"/>
    </xf>
    <xf numFmtId="0" fontId="13" fillId="0" borderId="0" xfId="1" applyFont="1" applyFill="1" applyAlignment="1">
      <alignment vertical="top" wrapText="1"/>
    </xf>
    <xf numFmtId="0" fontId="12" fillId="0" borderId="5" xfId="1" applyFont="1" applyBorder="1" applyAlignment="1">
      <alignment horizontal="left" vertical="center" wrapText="1" indent="1"/>
    </xf>
    <xf numFmtId="0" fontId="12" fillId="0" borderId="9" xfId="1" applyFont="1" applyBorder="1" applyAlignment="1">
      <alignment horizontal="left" vertical="center" wrapText="1" indent="1"/>
    </xf>
    <xf numFmtId="0" fontId="12" fillId="0" borderId="6" xfId="1" applyFont="1" applyBorder="1" applyAlignment="1">
      <alignment horizontal="left" vertical="center" wrapText="1" indent="1"/>
    </xf>
    <xf numFmtId="0" fontId="12" fillId="0" borderId="10" xfId="1" applyFont="1" applyBorder="1" applyAlignment="1">
      <alignment horizontal="left" vertical="center" wrapText="1" indent="1"/>
    </xf>
    <xf numFmtId="0" fontId="12" fillId="0" borderId="7" xfId="1" applyFont="1" applyBorder="1" applyAlignment="1">
      <alignment horizontal="left" vertical="center" wrapText="1" indent="1"/>
    </xf>
    <xf numFmtId="0" fontId="12" fillId="0" borderId="11" xfId="1" applyFont="1" applyBorder="1" applyAlignment="1">
      <alignment horizontal="left" vertical="center" wrapText="1" indent="1"/>
    </xf>
    <xf numFmtId="0" fontId="14" fillId="3" borderId="0" xfId="1" applyFont="1" applyFill="1" applyAlignment="1">
      <alignment vertical="center" wrapText="1"/>
    </xf>
    <xf numFmtId="49" fontId="13" fillId="3" borderId="2" xfId="1" applyNumberFormat="1" applyFont="1" applyFill="1" applyBorder="1" applyAlignment="1">
      <alignment horizontal="left" vertical="center" wrapText="1" indent="1"/>
    </xf>
    <xf numFmtId="0" fontId="13" fillId="3" borderId="0" xfId="1" applyFont="1" applyFill="1" applyAlignment="1">
      <alignment horizontal="left" vertical="center" indent="1"/>
    </xf>
    <xf numFmtId="0" fontId="13" fillId="3" borderId="2" xfId="1" applyFont="1" applyFill="1" applyBorder="1" applyAlignment="1">
      <alignment horizontal="left" vertical="center" wrapText="1" indent="1"/>
    </xf>
    <xf numFmtId="0" fontId="13" fillId="3" borderId="8" xfId="1" applyFont="1" applyFill="1" applyBorder="1" applyAlignment="1">
      <alignment horizontal="left" vertical="center" wrapText="1" indent="1"/>
    </xf>
    <xf numFmtId="0" fontId="12" fillId="0" borderId="13" xfId="1" applyFont="1" applyBorder="1" applyAlignment="1">
      <alignment horizontal="left" vertical="center" indent="1"/>
    </xf>
    <xf numFmtId="0" fontId="12" fillId="0" borderId="8" xfId="1" applyFont="1" applyBorder="1" applyAlignment="1">
      <alignment horizontal="left" vertical="center" indent="1"/>
    </xf>
    <xf numFmtId="0" fontId="13" fillId="3" borderId="5" xfId="1" applyFont="1" applyFill="1" applyBorder="1" applyAlignment="1">
      <alignment horizontal="left" vertical="center" wrapText="1" indent="2"/>
    </xf>
    <xf numFmtId="0" fontId="13" fillId="3" borderId="9" xfId="1" applyFont="1" applyFill="1" applyBorder="1" applyAlignment="1">
      <alignment horizontal="left" vertical="center" wrapText="1" indent="2"/>
    </xf>
    <xf numFmtId="0" fontId="13" fillId="3" borderId="6" xfId="1" applyFont="1" applyFill="1" applyBorder="1" applyAlignment="1">
      <alignment horizontal="left" vertical="center" wrapText="1" indent="2"/>
    </xf>
    <xf numFmtId="0" fontId="13" fillId="3" borderId="10" xfId="1" applyFont="1" applyFill="1" applyBorder="1" applyAlignment="1">
      <alignment horizontal="left" vertical="center" wrapText="1" indent="2"/>
    </xf>
    <xf numFmtId="0" fontId="13" fillId="3" borderId="7" xfId="1" applyFont="1" applyFill="1" applyBorder="1" applyAlignment="1">
      <alignment horizontal="left" vertical="center" wrapText="1" indent="2"/>
    </xf>
    <xf numFmtId="0" fontId="13" fillId="3" borderId="11" xfId="1" applyFont="1" applyFill="1" applyBorder="1" applyAlignment="1">
      <alignment horizontal="left" vertical="center" wrapText="1" indent="2"/>
    </xf>
    <xf numFmtId="0" fontId="13" fillId="3" borderId="5" xfId="1" applyFont="1" applyFill="1" applyBorder="1" applyAlignment="1">
      <alignment horizontal="center" vertical="center" wrapText="1"/>
    </xf>
    <xf numFmtId="0" fontId="13" fillId="3" borderId="9" xfId="1" applyFont="1" applyFill="1" applyBorder="1" applyAlignment="1">
      <alignment horizontal="center" vertical="center" wrapText="1"/>
    </xf>
    <xf numFmtId="0" fontId="13" fillId="3" borderId="7" xfId="1" applyFont="1" applyFill="1" applyBorder="1" applyAlignment="1">
      <alignment horizontal="center" vertical="center" wrapText="1"/>
    </xf>
    <xf numFmtId="0" fontId="13" fillId="3" borderId="11" xfId="1" applyFont="1" applyFill="1" applyBorder="1" applyAlignment="1">
      <alignment horizontal="center" vertical="center" wrapText="1"/>
    </xf>
    <xf numFmtId="0" fontId="12" fillId="0" borderId="3" xfId="1" applyFont="1" applyBorder="1" applyAlignment="1">
      <alignment horizontal="left" vertical="center" indent="1"/>
    </xf>
    <xf numFmtId="0" fontId="12" fillId="0" borderId="4" xfId="1" applyFont="1" applyBorder="1" applyAlignment="1">
      <alignment horizontal="left" vertical="center" wrapText="1" indent="1"/>
    </xf>
    <xf numFmtId="0" fontId="12" fillId="0" borderId="0" xfId="1" applyFont="1" applyAlignment="1">
      <alignment vertical="center" wrapText="1"/>
    </xf>
    <xf numFmtId="0" fontId="16" fillId="0" borderId="0" xfId="1" applyFont="1" applyAlignment="1">
      <alignment horizontal="center" vertical="center"/>
    </xf>
    <xf numFmtId="0" fontId="4" fillId="2" borderId="3" xfId="0" applyFont="1" applyFill="1" applyBorder="1" applyAlignment="1" applyProtection="1">
      <alignment vertical="center" wrapText="1"/>
      <protection locked="0"/>
    </xf>
    <xf numFmtId="0" fontId="39" fillId="0" borderId="0" xfId="0" applyFont="1" applyAlignment="1">
      <alignment vertical="center"/>
    </xf>
    <xf numFmtId="0" fontId="5" fillId="0" borderId="0" xfId="0" applyFont="1" applyAlignment="1">
      <alignment horizontal="center" vertical="center" wrapText="1"/>
    </xf>
    <xf numFmtId="0" fontId="39" fillId="0" borderId="0" xfId="0" applyFont="1" applyAlignment="1">
      <alignment vertical="center" wrapText="1"/>
    </xf>
    <xf numFmtId="0" fontId="39" fillId="0" borderId="0" xfId="0" applyFont="1" applyAlignment="1">
      <alignment vertical="top" wrapText="1"/>
    </xf>
    <xf numFmtId="0" fontId="39" fillId="0" borderId="12" xfId="0" applyFont="1" applyBorder="1" applyAlignment="1">
      <alignment vertical="center" wrapText="1"/>
    </xf>
    <xf numFmtId="0" fontId="39" fillId="0" borderId="3" xfId="0" applyFont="1" applyBorder="1" applyAlignment="1">
      <alignment vertical="center" wrapText="1"/>
    </xf>
    <xf numFmtId="0" fontId="3" fillId="0" borderId="3" xfId="0" applyFont="1" applyBorder="1" applyAlignment="1">
      <alignment horizontal="left" vertical="center" indent="2"/>
    </xf>
    <xf numFmtId="0" fontId="3" fillId="0" borderId="4" xfId="0" applyFont="1" applyBorder="1" applyAlignment="1">
      <alignment horizontal="left" vertical="center" indent="2"/>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2" borderId="4" xfId="0" applyFont="1" applyFill="1" applyBorder="1" applyAlignment="1" applyProtection="1">
      <alignment horizontal="left" vertical="center"/>
      <protection locked="0"/>
    </xf>
    <xf numFmtId="0" fontId="2" fillId="0" borderId="0" xfId="0" applyFont="1" applyAlignment="1">
      <alignment horizontal="left" vertical="center" indent="2"/>
    </xf>
    <xf numFmtId="0" fontId="2" fillId="0" borderId="3" xfId="0" applyFont="1" applyFill="1" applyBorder="1" applyAlignment="1">
      <alignment horizontal="center" vertical="center"/>
    </xf>
    <xf numFmtId="0" fontId="3" fillId="0" borderId="4" xfId="0" applyFont="1" applyBorder="1" applyAlignment="1">
      <alignment horizontal="left" vertical="center" indent="1"/>
    </xf>
    <xf numFmtId="0" fontId="19" fillId="0" borderId="0" xfId="0" applyFont="1" applyAlignment="1">
      <alignment vertical="center" wrapText="1"/>
    </xf>
    <xf numFmtId="0" fontId="38" fillId="0" borderId="0" xfId="0" applyFont="1" applyAlignment="1">
      <alignment vertical="center" wrapText="1"/>
    </xf>
    <xf numFmtId="0" fontId="19" fillId="0" borderId="0" xfId="0" applyFont="1" applyAlignment="1">
      <alignment horizontal="left" vertical="center" wrapText="1" indent="2"/>
    </xf>
    <xf numFmtId="0" fontId="4" fillId="0" borderId="13"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13"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13" xfId="0" applyFont="1" applyBorder="1" applyAlignment="1">
      <alignment horizontal="left" vertical="center" indent="2"/>
    </xf>
    <xf numFmtId="0" fontId="4" fillId="0" borderId="8" xfId="0" applyFont="1" applyBorder="1" applyAlignment="1">
      <alignment horizontal="left" vertical="center" indent="2"/>
    </xf>
    <xf numFmtId="0" fontId="3" fillId="0" borderId="3" xfId="0" applyFont="1" applyBorder="1" applyAlignment="1">
      <alignment horizontal="left" vertical="center" indent="1"/>
    </xf>
    <xf numFmtId="0" fontId="2" fillId="2" borderId="13" xfId="0" applyFont="1" applyFill="1" applyBorder="1" applyAlignment="1" applyProtection="1">
      <alignment vertical="center" wrapText="1"/>
      <protection locked="0"/>
    </xf>
    <xf numFmtId="0" fontId="2" fillId="2" borderId="8" xfId="0" applyFont="1" applyFill="1" applyBorder="1" applyAlignment="1" applyProtection="1">
      <alignment vertical="center" wrapText="1"/>
      <protection locked="0"/>
    </xf>
    <xf numFmtId="0" fontId="2" fillId="0" borderId="13" xfId="0" applyFont="1" applyBorder="1" applyAlignment="1">
      <alignment horizontal="center" vertical="center"/>
    </xf>
    <xf numFmtId="0" fontId="2" fillId="0" borderId="8" xfId="0" applyFont="1" applyBorder="1" applyAlignment="1">
      <alignment horizontal="center" vertical="center"/>
    </xf>
    <xf numFmtId="0" fontId="19" fillId="0" borderId="13" xfId="0" applyFont="1" applyBorder="1" applyAlignment="1">
      <alignment horizontal="center" vertical="center"/>
    </xf>
    <xf numFmtId="0" fontId="19" fillId="0" borderId="8" xfId="0" applyFont="1" applyBorder="1" applyAlignment="1">
      <alignment horizontal="center" vertical="center"/>
    </xf>
    <xf numFmtId="0" fontId="18" fillId="0" borderId="0" xfId="0" applyFont="1" applyAlignment="1">
      <alignment horizontal="center" vertical="center"/>
    </xf>
    <xf numFmtId="0" fontId="20" fillId="0" borderId="14" xfId="0" applyFont="1" applyBorder="1" applyAlignment="1">
      <alignment horizontal="center" vertical="center"/>
    </xf>
    <xf numFmtId="0" fontId="20" fillId="0" borderId="15" xfId="0" applyFont="1" applyBorder="1" applyAlignment="1">
      <alignment horizontal="center" vertical="center"/>
    </xf>
    <xf numFmtId="0" fontId="21" fillId="0" borderId="16" xfId="0" applyFont="1" applyBorder="1" applyAlignment="1">
      <alignment horizontal="center" vertical="center"/>
    </xf>
    <xf numFmtId="0" fontId="21" fillId="0" borderId="17" xfId="0" applyFont="1" applyBorder="1" applyAlignment="1">
      <alignment horizontal="center" vertical="center"/>
    </xf>
    <xf numFmtId="0" fontId="19" fillId="0" borderId="0" xfId="0" applyFont="1" applyAlignment="1">
      <alignment vertical="top"/>
    </xf>
    <xf numFmtId="0" fontId="19" fillId="0" borderId="0" xfId="0" applyFont="1" applyAlignment="1">
      <alignment vertical="top" wrapText="1"/>
    </xf>
    <xf numFmtId="0" fontId="20" fillId="0" borderId="18" xfId="0" applyFont="1" applyBorder="1" applyAlignment="1">
      <alignment horizontal="center" vertical="center"/>
    </xf>
    <xf numFmtId="0" fontId="20" fillId="0" borderId="19" xfId="0" applyFont="1" applyBorder="1" applyAlignment="1">
      <alignment horizontal="center" vertical="center"/>
    </xf>
    <xf numFmtId="40" fontId="21" fillId="0" borderId="20" xfId="2" applyNumberFormat="1" applyFont="1" applyFill="1" applyBorder="1" applyAlignment="1">
      <alignment horizontal="center" vertical="center"/>
    </xf>
    <xf numFmtId="40" fontId="21" fillId="0" borderId="21" xfId="2" applyNumberFormat="1" applyFont="1" applyFill="1" applyBorder="1" applyAlignment="1">
      <alignment horizontal="center" vertical="center"/>
    </xf>
    <xf numFmtId="0" fontId="3" fillId="2" borderId="13" xfId="0" applyFont="1" applyFill="1" applyBorder="1" applyAlignment="1" applyProtection="1">
      <alignment horizontal="center" vertical="center"/>
      <protection locked="0"/>
    </xf>
    <xf numFmtId="0" fontId="3" fillId="2" borderId="8" xfId="0" applyFont="1" applyFill="1" applyBorder="1" applyAlignment="1" applyProtection="1">
      <alignment horizontal="center" vertical="center"/>
      <protection locked="0"/>
    </xf>
    <xf numFmtId="0" fontId="3" fillId="0" borderId="33" xfId="0" applyFont="1" applyBorder="1" applyAlignment="1">
      <alignment horizontal="center" vertical="center"/>
    </xf>
    <xf numFmtId="0" fontId="3" fillId="0" borderId="35" xfId="0" applyFont="1" applyBorder="1" applyAlignment="1">
      <alignment horizontal="center" vertical="center"/>
    </xf>
    <xf numFmtId="0" fontId="3" fillId="0" borderId="34" xfId="0" applyFont="1" applyBorder="1" applyAlignment="1">
      <alignment horizontal="center" vertical="center"/>
    </xf>
    <xf numFmtId="0" fontId="19" fillId="0" borderId="4" xfId="0" applyFont="1" applyBorder="1" applyAlignment="1">
      <alignment horizontal="left" vertical="center" indent="1"/>
    </xf>
    <xf numFmtId="0" fontId="19" fillId="0" borderId="3" xfId="0" applyFont="1" applyBorder="1" applyAlignment="1">
      <alignment horizontal="left" vertical="center" indent="1"/>
    </xf>
    <xf numFmtId="0" fontId="3" fillId="0" borderId="39" xfId="0" applyFont="1" applyBorder="1" applyAlignment="1">
      <alignment horizontal="center" vertical="center"/>
    </xf>
    <xf numFmtId="0" fontId="3" fillId="0" borderId="40" xfId="0" applyFont="1" applyBorder="1" applyAlignment="1">
      <alignment horizontal="center" vertical="center"/>
    </xf>
    <xf numFmtId="0" fontId="3" fillId="0" borderId="41" xfId="0" applyFont="1" applyBorder="1" applyAlignment="1">
      <alignment horizontal="center" vertical="center"/>
    </xf>
    <xf numFmtId="0" fontId="3" fillId="0" borderId="5" xfId="0" applyFont="1" applyBorder="1" applyAlignment="1">
      <alignment horizontal="center" vertical="center"/>
    </xf>
    <xf numFmtId="0" fontId="3" fillId="0" borderId="12" xfId="0" applyFont="1" applyBorder="1" applyAlignment="1">
      <alignment horizontal="center" vertical="center"/>
    </xf>
    <xf numFmtId="0" fontId="3" fillId="0" borderId="6" xfId="0" applyFont="1" applyBorder="1" applyAlignment="1">
      <alignment horizontal="center" vertical="center"/>
    </xf>
    <xf numFmtId="0" fontId="3" fillId="0" borderId="0" xfId="0" applyFont="1" applyAlignment="1">
      <alignment horizontal="center" vertical="center"/>
    </xf>
    <xf numFmtId="0" fontId="2" fillId="0" borderId="5"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9"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Alignment="1">
      <alignment horizontal="center" vertical="center" wrapText="1"/>
    </xf>
    <xf numFmtId="0" fontId="2" fillId="0" borderId="10" xfId="0" applyFont="1" applyBorder="1" applyAlignment="1">
      <alignment horizontal="center" vertical="center" wrapText="1"/>
    </xf>
    <xf numFmtId="0" fontId="3" fillId="0" borderId="42" xfId="0" applyFont="1" applyBorder="1" applyAlignment="1">
      <alignment horizontal="center" vertical="center"/>
    </xf>
    <xf numFmtId="0" fontId="3" fillId="0" borderId="43" xfId="0" applyFont="1" applyBorder="1" applyAlignment="1">
      <alignment horizontal="center" vertical="center"/>
    </xf>
    <xf numFmtId="0" fontId="3" fillId="0" borderId="7" xfId="0" applyFont="1" applyBorder="1" applyAlignment="1">
      <alignment horizontal="center" vertical="center"/>
    </xf>
    <xf numFmtId="0" fontId="3" fillId="0" borderId="11" xfId="0" applyFont="1" applyBorder="1" applyAlignment="1">
      <alignment horizontal="center" vertical="center"/>
    </xf>
    <xf numFmtId="0" fontId="19" fillId="0" borderId="3" xfId="0" applyFont="1" applyBorder="1" applyAlignment="1">
      <alignment horizontal="left" vertical="center" wrapText="1" indent="1" shrinkToFit="1"/>
    </xf>
    <xf numFmtId="0" fontId="26" fillId="0" borderId="28" xfId="0" applyFont="1" applyBorder="1" applyAlignment="1">
      <alignment horizontal="center" vertical="center"/>
    </xf>
    <xf numFmtId="0" fontId="3" fillId="0" borderId="23" xfId="0" applyFont="1" applyBorder="1" applyAlignment="1">
      <alignment horizontal="center" vertical="center"/>
    </xf>
    <xf numFmtId="0" fontId="2" fillId="0" borderId="0" xfId="0" applyFont="1" applyAlignment="1">
      <alignment wrapText="1"/>
    </xf>
    <xf numFmtId="58" fontId="4" fillId="0" borderId="0" xfId="0" applyNumberFormat="1" applyFont="1" applyAlignment="1">
      <alignment vertical="center"/>
    </xf>
    <xf numFmtId="0" fontId="3" fillId="0" borderId="0" xfId="0" applyFont="1" applyAlignment="1">
      <alignment horizontal="left" vertical="center" wrapText="1" indent="1"/>
    </xf>
    <xf numFmtId="0" fontId="27" fillId="0" borderId="0" xfId="0" applyFont="1" applyAlignment="1">
      <alignment horizontal="left" vertical="center" wrapText="1" indent="1"/>
    </xf>
    <xf numFmtId="0" fontId="4" fillId="0" borderId="13" xfId="0" applyFont="1" applyBorder="1" applyAlignment="1">
      <alignment horizontal="center" vertical="center"/>
    </xf>
    <xf numFmtId="0" fontId="4" fillId="0" borderId="8" xfId="0" applyFont="1" applyBorder="1" applyAlignment="1">
      <alignment horizontal="center" vertical="center"/>
    </xf>
    <xf numFmtId="0" fontId="4" fillId="0" borderId="4" xfId="0" applyFont="1" applyFill="1" applyBorder="1" applyAlignment="1">
      <alignment horizontal="center" vertical="center"/>
    </xf>
    <xf numFmtId="0" fontId="24" fillId="2" borderId="13" xfId="0" applyFont="1" applyFill="1" applyBorder="1" applyAlignment="1" applyProtection="1">
      <alignment vertical="center"/>
      <protection locked="0"/>
    </xf>
    <xf numFmtId="0" fontId="24" fillId="2" borderId="4" xfId="0" applyFont="1" applyFill="1" applyBorder="1" applyAlignment="1" applyProtection="1">
      <alignment vertical="center"/>
      <protection locked="0"/>
    </xf>
    <xf numFmtId="0" fontId="28" fillId="0" borderId="0" xfId="0" applyFont="1" applyFill="1" applyAlignment="1">
      <alignment horizontal="left" vertical="center" wrapText="1"/>
    </xf>
    <xf numFmtId="0" fontId="4" fillId="2" borderId="13" xfId="0" applyFont="1" applyFill="1" applyBorder="1" applyAlignment="1" applyProtection="1">
      <alignment horizontal="center" vertical="center"/>
      <protection locked="0"/>
    </xf>
    <xf numFmtId="0" fontId="4" fillId="2" borderId="4" xfId="0" applyFont="1" applyFill="1" applyBorder="1" applyAlignment="1" applyProtection="1">
      <alignment horizontal="center" vertical="center"/>
      <protection locked="0"/>
    </xf>
    <xf numFmtId="0" fontId="4" fillId="2" borderId="8" xfId="0" applyFont="1" applyFill="1" applyBorder="1" applyAlignment="1" applyProtection="1">
      <alignment horizontal="center" vertical="center"/>
      <protection locked="0"/>
    </xf>
    <xf numFmtId="0" fontId="3" fillId="10" borderId="0" xfId="0" applyFont="1" applyFill="1" applyAlignment="1">
      <alignment horizontal="left" vertical="center" wrapText="1"/>
    </xf>
    <xf numFmtId="0" fontId="28" fillId="0" borderId="0" xfId="0" applyFont="1" applyFill="1" applyAlignment="1">
      <alignment vertical="center" wrapText="1"/>
    </xf>
    <xf numFmtId="0" fontId="3" fillId="0" borderId="0" xfId="0" applyFont="1" applyAlignment="1">
      <alignment vertical="top"/>
    </xf>
    <xf numFmtId="0" fontId="3" fillId="0" borderId="0" xfId="0" applyFont="1" applyAlignment="1">
      <alignment vertical="top" wrapText="1"/>
    </xf>
    <xf numFmtId="0" fontId="3" fillId="0" borderId="0" xfId="0" applyFont="1" applyAlignment="1">
      <alignment vertical="center"/>
    </xf>
    <xf numFmtId="0" fontId="3" fillId="0" borderId="4" xfId="0" applyFont="1" applyBorder="1" applyAlignment="1">
      <alignment horizontal="left" vertical="center" indent="1" shrinkToFit="1"/>
    </xf>
    <xf numFmtId="0" fontId="3" fillId="0" borderId="10" xfId="0" applyFont="1" applyBorder="1" applyAlignment="1">
      <alignment vertical="center"/>
    </xf>
    <xf numFmtId="0" fontId="19" fillId="3" borderId="2" xfId="0" applyFont="1" applyFill="1" applyBorder="1" applyAlignment="1">
      <alignment horizontal="center" vertical="center"/>
    </xf>
    <xf numFmtId="0" fontId="3" fillId="0" borderId="9" xfId="0" applyFont="1" applyBorder="1" applyAlignment="1">
      <alignment horizontal="center" vertical="center"/>
    </xf>
    <xf numFmtId="0" fontId="3" fillId="0" borderId="13" xfId="0" applyFont="1" applyBorder="1" applyAlignment="1">
      <alignment horizontal="center" vertical="center" wrapText="1"/>
    </xf>
    <xf numFmtId="0" fontId="23" fillId="0" borderId="6" xfId="0" applyFont="1" applyBorder="1" applyAlignment="1">
      <alignment horizontal="left" vertical="top" wrapText="1"/>
    </xf>
    <xf numFmtId="0" fontId="23" fillId="0" borderId="0" xfId="0" applyFont="1" applyAlignment="1">
      <alignment horizontal="left" vertical="top"/>
    </xf>
    <xf numFmtId="0" fontId="23" fillId="0" borderId="6" xfId="0" applyFont="1" applyBorder="1" applyAlignment="1">
      <alignment horizontal="left" vertical="top"/>
    </xf>
    <xf numFmtId="0" fontId="19" fillId="3" borderId="46" xfId="0" applyFont="1" applyFill="1" applyBorder="1" applyAlignment="1">
      <alignment horizontal="center" vertical="center"/>
    </xf>
    <xf numFmtId="0" fontId="19" fillId="3" borderId="47" xfId="0" applyFont="1" applyFill="1" applyBorder="1" applyAlignment="1">
      <alignment horizontal="center" vertical="center"/>
    </xf>
    <xf numFmtId="0" fontId="19" fillId="3" borderId="19" xfId="0" applyFont="1" applyFill="1" applyBorder="1" applyAlignment="1">
      <alignment horizontal="center" vertical="center"/>
    </xf>
    <xf numFmtId="0" fontId="26" fillId="0" borderId="20" xfId="0" applyFont="1" applyBorder="1" applyAlignment="1">
      <alignment horizontal="right" vertical="center"/>
    </xf>
    <xf numFmtId="0" fontId="26" fillId="0" borderId="28" xfId="0" applyFont="1" applyBorder="1" applyAlignment="1">
      <alignment horizontal="right" vertical="center"/>
    </xf>
    <xf numFmtId="0" fontId="25" fillId="0" borderId="13" xfId="0" applyFont="1" applyBorder="1" applyAlignment="1">
      <alignment horizontal="center" vertical="center"/>
    </xf>
    <xf numFmtId="0" fontId="25" fillId="0" borderId="4" xfId="0" applyFont="1" applyBorder="1" applyAlignment="1">
      <alignment horizontal="center" vertical="center"/>
    </xf>
    <xf numFmtId="0" fontId="25" fillId="0" borderId="8" xfId="0" applyFont="1" applyBorder="1" applyAlignment="1">
      <alignment horizontal="center" vertical="center"/>
    </xf>
    <xf numFmtId="0" fontId="19" fillId="0" borderId="2" xfId="0" applyFont="1" applyBorder="1" applyAlignment="1">
      <alignment horizontal="center" vertical="center"/>
    </xf>
    <xf numFmtId="0" fontId="19" fillId="3" borderId="13" xfId="0" applyFont="1" applyFill="1" applyBorder="1" applyAlignment="1">
      <alignment horizontal="center" vertical="center"/>
    </xf>
    <xf numFmtId="0" fontId="19" fillId="3" borderId="4" xfId="0" applyFont="1" applyFill="1" applyBorder="1" applyAlignment="1">
      <alignment horizontal="center" vertical="center"/>
    </xf>
    <xf numFmtId="0" fontId="19" fillId="3" borderId="8" xfId="0" applyFont="1" applyFill="1" applyBorder="1" applyAlignment="1">
      <alignment horizontal="center" vertical="center"/>
    </xf>
  </cellXfs>
  <cellStyles count="4">
    <cellStyle name="桁区切り" xfId="2" builtinId="6"/>
    <cellStyle name="標準" xfId="0" builtinId="0"/>
    <cellStyle name="標準 2" xfId="1" xr:uid="{00000000-0005-0000-0000-000002000000}"/>
    <cellStyle name="標準 3" xfId="3" xr:uid="{00000000-0005-0000-0000-000003000000}"/>
  </cellStyles>
  <dxfs count="29">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colors>
    <mruColors>
      <color rgb="FFFF0000"/>
      <color rgb="FFFFFFCC"/>
      <color rgb="FFFFCCFF"/>
      <color rgb="FFFFFF99"/>
      <color rgb="FFFFFFFF"/>
      <color rgb="FFFFCCCC"/>
      <color rgb="FFCCFFCC"/>
      <color rgb="FFCCEC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8.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25</xdr:col>
      <xdr:colOff>28575</xdr:colOff>
      <xdr:row>26</xdr:row>
      <xdr:rowOff>28575</xdr:rowOff>
    </xdr:from>
    <xdr:to>
      <xdr:col>26</xdr:col>
      <xdr:colOff>190500</xdr:colOff>
      <xdr:row>26</xdr:row>
      <xdr:rowOff>161925</xdr:rowOff>
    </xdr:to>
    <xdr:sp macro="" textlink="">
      <xdr:nvSpPr>
        <xdr:cNvPr id="4" name="矢印: 右 3">
          <a:extLst>
            <a:ext uri="{FF2B5EF4-FFF2-40B4-BE49-F238E27FC236}">
              <a16:creationId xmlns:a16="http://schemas.microsoft.com/office/drawing/2014/main" id="{F8EC5BEE-41BD-4E10-AC39-2506B59ED8B0}"/>
            </a:ext>
          </a:extLst>
        </xdr:cNvPr>
        <xdr:cNvSpPr/>
      </xdr:nvSpPr>
      <xdr:spPr>
        <a:xfrm rot="10800000">
          <a:off x="6457950" y="4191000"/>
          <a:ext cx="419100" cy="133350"/>
        </a:xfrm>
        <a:prstGeom prst="rightArrow">
          <a:avLst/>
        </a:prstGeom>
        <a:solidFill>
          <a:srgbClr val="C00000"/>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absolute">
    <xdr:from>
      <xdr:col>25</xdr:col>
      <xdr:colOff>120650</xdr:colOff>
      <xdr:row>25</xdr:row>
      <xdr:rowOff>0</xdr:rowOff>
    </xdr:from>
    <xdr:to>
      <xdr:col>37</xdr:col>
      <xdr:colOff>196850</xdr:colOff>
      <xdr:row>30</xdr:row>
      <xdr:rowOff>57150</xdr:rowOff>
    </xdr:to>
    <xdr:sp macro="" textlink="">
      <xdr:nvSpPr>
        <xdr:cNvPr id="3" name="正方形/長方形 2">
          <a:extLst>
            <a:ext uri="{FF2B5EF4-FFF2-40B4-BE49-F238E27FC236}">
              <a16:creationId xmlns:a16="http://schemas.microsoft.com/office/drawing/2014/main" id="{AF7E9839-A21D-41C3-A765-13BAA50F8C33}"/>
            </a:ext>
          </a:extLst>
        </xdr:cNvPr>
        <xdr:cNvSpPr/>
      </xdr:nvSpPr>
      <xdr:spPr>
        <a:xfrm>
          <a:off x="6686550" y="4514850"/>
          <a:ext cx="3162300" cy="828675"/>
        </a:xfrm>
        <a:prstGeom prst="rect">
          <a:avLst/>
        </a:prstGeom>
        <a:solidFill>
          <a:schemeClr val="bg1"/>
        </a:solidFill>
        <a:ln w="19050">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a:solidFill>
                <a:srgbClr val="C00000"/>
              </a:solidFill>
              <a:latin typeface="HG丸ｺﾞｼｯｸM-PRO" panose="020F0600000000000000" pitchFamily="50" charset="-128"/>
              <a:ea typeface="HG丸ｺﾞｼｯｸM-PRO" panose="020F0600000000000000" pitchFamily="50" charset="-128"/>
            </a:rPr>
            <a:t>所在地</a:t>
          </a:r>
          <a:r>
            <a:rPr kumimoji="1" lang="en-US" altLang="ja-JP" sz="900">
              <a:solidFill>
                <a:srgbClr val="C00000"/>
              </a:solidFill>
              <a:latin typeface="HG丸ｺﾞｼｯｸM-PRO" panose="020F0600000000000000" pitchFamily="50" charset="-128"/>
              <a:ea typeface="HG丸ｺﾞｼｯｸM-PRO" panose="020F0600000000000000" pitchFamily="50" charset="-128"/>
            </a:rPr>
            <a:t>2</a:t>
          </a:r>
          <a:r>
            <a:rPr kumimoji="1" lang="ja-JP" altLang="en-US" sz="900">
              <a:solidFill>
                <a:srgbClr val="C00000"/>
              </a:solidFill>
              <a:latin typeface="HG丸ｺﾞｼｯｸM-PRO" panose="020F0600000000000000" pitchFamily="50" charset="-128"/>
              <a:ea typeface="HG丸ｺﾞｼｯｸM-PRO" panose="020F0600000000000000" pitchFamily="50" charset="-128"/>
            </a:rPr>
            <a:t>欄に「大字」「丁目」「番地」「番」「号」が</a:t>
          </a:r>
          <a:endParaRPr kumimoji="1" lang="en-US" altLang="ja-JP" sz="900">
            <a:solidFill>
              <a:srgbClr val="C00000"/>
            </a:solidFill>
            <a:latin typeface="HG丸ｺﾞｼｯｸM-PRO" panose="020F0600000000000000" pitchFamily="50" charset="-128"/>
            <a:ea typeface="HG丸ｺﾞｼｯｸM-PRO" panose="020F0600000000000000" pitchFamily="50" charset="-128"/>
          </a:endParaRPr>
        </a:p>
        <a:p>
          <a:pPr algn="l"/>
          <a:r>
            <a:rPr kumimoji="1" lang="ja-JP" altLang="en-US" sz="900">
              <a:solidFill>
                <a:srgbClr val="C00000"/>
              </a:solidFill>
              <a:latin typeface="HG丸ｺﾞｼｯｸM-PRO" panose="020F0600000000000000" pitchFamily="50" charset="-128"/>
              <a:ea typeface="HG丸ｺﾞｼｯｸM-PRO" panose="020F0600000000000000" pitchFamily="50" charset="-128"/>
            </a:rPr>
            <a:t>含まれている場合、欄右側に「要確認」と表示されます。</a:t>
          </a:r>
          <a:endParaRPr kumimoji="1" lang="en-US" altLang="ja-JP" sz="900">
            <a:solidFill>
              <a:srgbClr val="C00000"/>
            </a:solidFill>
            <a:latin typeface="HG丸ｺﾞｼｯｸM-PRO" panose="020F0600000000000000" pitchFamily="50" charset="-128"/>
            <a:ea typeface="HG丸ｺﾞｼｯｸM-PRO" panose="020F0600000000000000" pitchFamily="50" charset="-128"/>
          </a:endParaRPr>
        </a:p>
        <a:p>
          <a:pPr algn="l"/>
          <a:r>
            <a:rPr kumimoji="1" lang="ja-JP" altLang="en-US" sz="900">
              <a:solidFill>
                <a:srgbClr val="C00000"/>
              </a:solidFill>
              <a:latin typeface="HG丸ｺﾞｼｯｸM-PRO" panose="020F0600000000000000" pitchFamily="50" charset="-128"/>
              <a:ea typeface="HG丸ｺﾞｼｯｸM-PRO" panose="020F0600000000000000" pitchFamily="50" charset="-128"/>
            </a:rPr>
            <a:t>（「一番ヶ瀬」「</a:t>
          </a:r>
          <a:r>
            <a:rPr kumimoji="1" lang="en-US" altLang="ja-JP" sz="900">
              <a:solidFill>
                <a:srgbClr val="C00000"/>
              </a:solidFill>
              <a:latin typeface="HG丸ｺﾞｼｯｸM-PRO" panose="020F0600000000000000" pitchFamily="50" charset="-128"/>
              <a:ea typeface="HG丸ｺﾞｼｯｸM-PRO" panose="020F0600000000000000" pitchFamily="50" charset="-128"/>
            </a:rPr>
            <a:t>1</a:t>
          </a:r>
          <a:r>
            <a:rPr kumimoji="1" lang="ja-JP" altLang="en-US" sz="900">
              <a:solidFill>
                <a:srgbClr val="C00000"/>
              </a:solidFill>
              <a:latin typeface="HG丸ｺﾞｼｯｸM-PRO" panose="020F0600000000000000" pitchFamily="50" charset="-128"/>
              <a:ea typeface="HG丸ｺﾞｼｯｸM-PRO" panose="020F0600000000000000" pitchFamily="50" charset="-128"/>
            </a:rPr>
            <a:t>号室」等の文字列にも反応するため、</a:t>
          </a:r>
          <a:endParaRPr kumimoji="1" lang="en-US" altLang="ja-JP" sz="900">
            <a:solidFill>
              <a:srgbClr val="C00000"/>
            </a:solidFill>
            <a:latin typeface="HG丸ｺﾞｼｯｸM-PRO" panose="020F0600000000000000" pitchFamily="50" charset="-128"/>
            <a:ea typeface="HG丸ｺﾞｼｯｸM-PRO" panose="020F0600000000000000" pitchFamily="50" charset="-128"/>
          </a:endParaRPr>
        </a:p>
        <a:p>
          <a:pPr algn="l"/>
          <a:r>
            <a:rPr kumimoji="1" lang="ja-JP" altLang="en-US" sz="900">
              <a:solidFill>
                <a:srgbClr val="C00000"/>
              </a:solidFill>
              <a:latin typeface="HG丸ｺﾞｼｯｸM-PRO" panose="020F0600000000000000" pitchFamily="50" charset="-128"/>
              <a:ea typeface="HG丸ｺﾞｼｯｸM-PRO" panose="020F0600000000000000" pitchFamily="50" charset="-128"/>
            </a:rPr>
            <a:t>　表示されても問題ない場合もあります）</a:t>
          </a:r>
        </a:p>
      </xdr:txBody>
    </xdr:sp>
    <xdr:clientData/>
  </xdr:twoCellAnchor>
  <xdr:twoCellAnchor editAs="absolute">
    <xdr:from>
      <xdr:col>25</xdr:col>
      <xdr:colOff>120650</xdr:colOff>
      <xdr:row>1</xdr:row>
      <xdr:rowOff>0</xdr:rowOff>
    </xdr:from>
    <xdr:to>
      <xdr:col>33</xdr:col>
      <xdr:colOff>38100</xdr:colOff>
      <xdr:row>5</xdr:row>
      <xdr:rowOff>47625</xdr:rowOff>
    </xdr:to>
    <xdr:sp macro="" textlink="">
      <xdr:nvSpPr>
        <xdr:cNvPr id="5" name="正方形/長方形 4">
          <a:extLst>
            <a:ext uri="{FF2B5EF4-FFF2-40B4-BE49-F238E27FC236}">
              <a16:creationId xmlns:a16="http://schemas.microsoft.com/office/drawing/2014/main" id="{87ED75E0-7534-4E9C-AFFD-B964387D3BE3}"/>
            </a:ext>
          </a:extLst>
        </xdr:cNvPr>
        <xdr:cNvSpPr/>
      </xdr:nvSpPr>
      <xdr:spPr>
        <a:xfrm>
          <a:off x="6686550" y="457200"/>
          <a:ext cx="1971675" cy="800100"/>
        </a:xfrm>
        <a:prstGeom prst="rect">
          <a:avLst/>
        </a:prstGeom>
        <a:solidFill>
          <a:schemeClr val="bg1"/>
        </a:solidFill>
        <a:ln w="28575">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800">
              <a:solidFill>
                <a:srgbClr val="C00000"/>
              </a:solidFill>
              <a:latin typeface="HGS明朝E" panose="02020900000000000000" pitchFamily="18" charset="-128"/>
              <a:ea typeface="HGS明朝E" panose="02020900000000000000" pitchFamily="18" charset="-128"/>
            </a:rPr>
            <a:t>※</a:t>
          </a:r>
          <a:r>
            <a:rPr kumimoji="1" lang="ja-JP" altLang="en-US" sz="1800">
              <a:solidFill>
                <a:srgbClr val="C00000"/>
              </a:solidFill>
              <a:latin typeface="HGS明朝E" panose="02020900000000000000" pitchFamily="18" charset="-128"/>
              <a:ea typeface="HGS明朝E" panose="02020900000000000000" pitchFamily="18" charset="-128"/>
            </a:rPr>
            <a:t>このシートは</a:t>
          </a:r>
          <a:endParaRPr kumimoji="1" lang="en-US" altLang="ja-JP" sz="1800">
            <a:solidFill>
              <a:srgbClr val="C00000"/>
            </a:solidFill>
            <a:latin typeface="HGS明朝E" panose="02020900000000000000" pitchFamily="18" charset="-128"/>
            <a:ea typeface="HGS明朝E" panose="02020900000000000000" pitchFamily="18" charset="-128"/>
          </a:endParaRPr>
        </a:p>
        <a:p>
          <a:pPr algn="ctr"/>
          <a:r>
            <a:rPr kumimoji="1" lang="ja-JP" altLang="en-US" sz="1800">
              <a:solidFill>
                <a:srgbClr val="C00000"/>
              </a:solidFill>
              <a:latin typeface="HGS明朝E" panose="02020900000000000000" pitchFamily="18" charset="-128"/>
              <a:ea typeface="HGS明朝E" panose="02020900000000000000" pitchFamily="18" charset="-128"/>
            </a:rPr>
            <a:t>　提出不要です</a:t>
          </a:r>
        </a:p>
      </xdr:txBody>
    </xdr:sp>
    <xdr:clientData/>
  </xdr:twoCellAnchor>
  <xdr:twoCellAnchor editAs="absolute">
    <xdr:from>
      <xdr:col>25</xdr:col>
      <xdr:colOff>120650</xdr:colOff>
      <xdr:row>7</xdr:row>
      <xdr:rowOff>0</xdr:rowOff>
    </xdr:from>
    <xdr:to>
      <xdr:col>36</xdr:col>
      <xdr:colOff>161927</xdr:colOff>
      <xdr:row>16</xdr:row>
      <xdr:rowOff>38100</xdr:rowOff>
    </xdr:to>
    <xdr:sp macro="" textlink="">
      <xdr:nvSpPr>
        <xdr:cNvPr id="6" name="正方形/長方形 5">
          <a:extLst>
            <a:ext uri="{FF2B5EF4-FFF2-40B4-BE49-F238E27FC236}">
              <a16:creationId xmlns:a16="http://schemas.microsoft.com/office/drawing/2014/main" id="{73202A0F-FE42-41E8-B360-DE80B401FEB3}"/>
            </a:ext>
          </a:extLst>
        </xdr:cNvPr>
        <xdr:cNvSpPr/>
      </xdr:nvSpPr>
      <xdr:spPr>
        <a:xfrm>
          <a:off x="6686550" y="1571625"/>
          <a:ext cx="2863852" cy="1504950"/>
        </a:xfrm>
        <a:prstGeom prst="rect">
          <a:avLst/>
        </a:prstGeom>
        <a:solidFill>
          <a:schemeClr val="bg1"/>
        </a:solidFill>
        <a:ln w="28575">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a:solidFill>
                <a:sysClr val="windowText" lastClr="000000"/>
              </a:solidFill>
              <a:latin typeface="HG丸ｺﾞｼｯｸM-PRO" panose="020F0600000000000000" pitchFamily="50" charset="-128"/>
              <a:ea typeface="HG丸ｺﾞｼｯｸM-PRO" panose="020F0600000000000000" pitchFamily="50" charset="-128"/>
            </a:rPr>
            <a:t>このシートに入力した内容は</a:t>
          </a:r>
          <a:endParaRPr kumimoji="1" lang="en-US" altLang="ja-JP" sz="12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200">
              <a:solidFill>
                <a:sysClr val="windowText" lastClr="000000"/>
              </a:solidFill>
              <a:latin typeface="HG丸ｺﾞｼｯｸM-PRO" panose="020F0600000000000000" pitchFamily="50" charset="-128"/>
              <a:ea typeface="HG丸ｺﾞｼｯｸM-PRO" panose="020F0600000000000000" pitchFamily="50" charset="-128"/>
            </a:rPr>
            <a:t>「資格審査申請書」（様式</a:t>
          </a:r>
          <a:r>
            <a:rPr kumimoji="1" lang="en-US" altLang="ja-JP" sz="1200">
              <a:solidFill>
                <a:sysClr val="windowText" lastClr="000000"/>
              </a:solidFill>
              <a:latin typeface="HG丸ｺﾞｼｯｸM-PRO" panose="020F0600000000000000" pitchFamily="50" charset="-128"/>
              <a:ea typeface="HG丸ｺﾞｼｯｸM-PRO" panose="020F0600000000000000" pitchFamily="50" charset="-128"/>
            </a:rPr>
            <a:t>1</a:t>
          </a:r>
          <a:r>
            <a:rPr kumimoji="1" lang="ja-JP" altLang="en-US" sz="1200">
              <a:solidFill>
                <a:sysClr val="windowText" lastClr="000000"/>
              </a:solidFill>
              <a:latin typeface="HG丸ｺﾞｼｯｸM-PRO" panose="020F0600000000000000" pitchFamily="50" charset="-128"/>
              <a:ea typeface="HG丸ｺﾞｼｯｸM-PRO" panose="020F0600000000000000" pitchFamily="50" charset="-128"/>
            </a:rPr>
            <a:t>）およびその他の様式の一部に自動反映します。</a:t>
          </a:r>
          <a:endParaRPr kumimoji="1" lang="en-US" altLang="ja-JP" sz="1200">
            <a:solidFill>
              <a:sysClr val="windowText" lastClr="000000"/>
            </a:solidFill>
            <a:latin typeface="HG丸ｺﾞｼｯｸM-PRO" panose="020F0600000000000000" pitchFamily="50" charset="-128"/>
            <a:ea typeface="HG丸ｺﾞｼｯｸM-PRO" panose="020F0600000000000000" pitchFamily="50" charset="-128"/>
          </a:endParaRPr>
        </a:p>
        <a:p>
          <a:pPr algn="l"/>
          <a:endParaRPr kumimoji="1" lang="en-US" altLang="ja-JP" sz="12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200">
              <a:solidFill>
                <a:sysClr val="windowText" lastClr="000000"/>
              </a:solidFill>
              <a:latin typeface="HG丸ｺﾞｼｯｸM-PRO" panose="020F0600000000000000" pitchFamily="50" charset="-128"/>
              <a:ea typeface="HG丸ｺﾞｼｯｸM-PRO" panose="020F0600000000000000" pitchFamily="50" charset="-128"/>
            </a:rPr>
            <a:t>入力欄は薄黄色で着色していますので、記入漏れのないようお願いします。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190500</xdr:colOff>
      <xdr:row>2</xdr:row>
      <xdr:rowOff>0</xdr:rowOff>
    </xdr:from>
    <xdr:to>
      <xdr:col>4</xdr:col>
      <xdr:colOff>1685925</xdr:colOff>
      <xdr:row>6</xdr:row>
      <xdr:rowOff>21957</xdr:rowOff>
    </xdr:to>
    <xdr:sp macro="" textlink="">
      <xdr:nvSpPr>
        <xdr:cNvPr id="2" name="フリーフォーム: 図形 1">
          <a:extLst>
            <a:ext uri="{FF2B5EF4-FFF2-40B4-BE49-F238E27FC236}">
              <a16:creationId xmlns:a16="http://schemas.microsoft.com/office/drawing/2014/main" id="{C923D5E2-04EB-4216-ACA8-AE339BB30E10}"/>
            </a:ext>
          </a:extLst>
        </xdr:cNvPr>
        <xdr:cNvSpPr/>
      </xdr:nvSpPr>
      <xdr:spPr>
        <a:xfrm rot="10800000">
          <a:off x="190500" y="685800"/>
          <a:ext cx="2409825" cy="1098282"/>
        </a:xfrm>
        <a:custGeom>
          <a:avLst/>
          <a:gdLst>
            <a:gd name="connsiteX0" fmla="*/ 107153 w 3318411"/>
            <a:gd name="connsiteY0" fmla="*/ 1752498 h 1752498"/>
            <a:gd name="connsiteX1" fmla="*/ 3211258 w 3318411"/>
            <a:gd name="connsiteY1" fmla="*/ 1752498 h 1752498"/>
            <a:gd name="connsiteX2" fmla="*/ 3318411 w 3318411"/>
            <a:gd name="connsiteY2" fmla="*/ 1645345 h 1752498"/>
            <a:gd name="connsiteX3" fmla="*/ 3318411 w 3318411"/>
            <a:gd name="connsiteY3" fmla="*/ 632525 h 1752498"/>
            <a:gd name="connsiteX4" fmla="*/ 3211258 w 3318411"/>
            <a:gd name="connsiteY4" fmla="*/ 525372 h 1752498"/>
            <a:gd name="connsiteX5" fmla="*/ 3025281 w 3318411"/>
            <a:gd name="connsiteY5" fmla="*/ 525372 h 1752498"/>
            <a:gd name="connsiteX6" fmla="*/ 3007318 w 3318411"/>
            <a:gd name="connsiteY6" fmla="*/ 0 h 1752498"/>
            <a:gd name="connsiteX7" fmla="*/ 2750110 w 3318411"/>
            <a:gd name="connsiteY7" fmla="*/ 525372 h 1752498"/>
            <a:gd name="connsiteX8" fmla="*/ 107153 w 3318411"/>
            <a:gd name="connsiteY8" fmla="*/ 525372 h 1752498"/>
            <a:gd name="connsiteX9" fmla="*/ 0 w 3318411"/>
            <a:gd name="connsiteY9" fmla="*/ 632525 h 1752498"/>
            <a:gd name="connsiteX10" fmla="*/ 0 w 3318411"/>
            <a:gd name="connsiteY10" fmla="*/ 1645345 h 1752498"/>
            <a:gd name="connsiteX11" fmla="*/ 107153 w 3318411"/>
            <a:gd name="connsiteY11" fmla="*/ 1752498 h 1752498"/>
            <a:gd name="connsiteX0" fmla="*/ 107153 w 3318411"/>
            <a:gd name="connsiteY0" fmla="*/ 1688998 h 1688998"/>
            <a:gd name="connsiteX1" fmla="*/ 3211258 w 3318411"/>
            <a:gd name="connsiteY1" fmla="*/ 1688998 h 1688998"/>
            <a:gd name="connsiteX2" fmla="*/ 3318411 w 3318411"/>
            <a:gd name="connsiteY2" fmla="*/ 1581845 h 1688998"/>
            <a:gd name="connsiteX3" fmla="*/ 3318411 w 3318411"/>
            <a:gd name="connsiteY3" fmla="*/ 569025 h 1688998"/>
            <a:gd name="connsiteX4" fmla="*/ 3211258 w 3318411"/>
            <a:gd name="connsiteY4" fmla="*/ 461872 h 1688998"/>
            <a:gd name="connsiteX5" fmla="*/ 3025281 w 3318411"/>
            <a:gd name="connsiteY5" fmla="*/ 461872 h 1688998"/>
            <a:gd name="connsiteX6" fmla="*/ 3007318 w 3318411"/>
            <a:gd name="connsiteY6" fmla="*/ 0 h 1688998"/>
            <a:gd name="connsiteX7" fmla="*/ 2750110 w 3318411"/>
            <a:gd name="connsiteY7" fmla="*/ 461872 h 1688998"/>
            <a:gd name="connsiteX8" fmla="*/ 107153 w 3318411"/>
            <a:gd name="connsiteY8" fmla="*/ 461872 h 1688998"/>
            <a:gd name="connsiteX9" fmla="*/ 0 w 3318411"/>
            <a:gd name="connsiteY9" fmla="*/ 569025 h 1688998"/>
            <a:gd name="connsiteX10" fmla="*/ 0 w 3318411"/>
            <a:gd name="connsiteY10" fmla="*/ 1581845 h 1688998"/>
            <a:gd name="connsiteX11" fmla="*/ 107153 w 3318411"/>
            <a:gd name="connsiteY11" fmla="*/ 1688998 h 1688998"/>
            <a:gd name="connsiteX0" fmla="*/ 107153 w 3318411"/>
            <a:gd name="connsiteY0" fmla="*/ 1669948 h 1669948"/>
            <a:gd name="connsiteX1" fmla="*/ 3211258 w 3318411"/>
            <a:gd name="connsiteY1" fmla="*/ 1669948 h 1669948"/>
            <a:gd name="connsiteX2" fmla="*/ 3318411 w 3318411"/>
            <a:gd name="connsiteY2" fmla="*/ 1562795 h 1669948"/>
            <a:gd name="connsiteX3" fmla="*/ 3318411 w 3318411"/>
            <a:gd name="connsiteY3" fmla="*/ 549975 h 1669948"/>
            <a:gd name="connsiteX4" fmla="*/ 3211258 w 3318411"/>
            <a:gd name="connsiteY4" fmla="*/ 442822 h 1669948"/>
            <a:gd name="connsiteX5" fmla="*/ 3025281 w 3318411"/>
            <a:gd name="connsiteY5" fmla="*/ 442822 h 1669948"/>
            <a:gd name="connsiteX6" fmla="*/ 3254968 w 3318411"/>
            <a:gd name="connsiteY6" fmla="*/ 0 h 1669948"/>
            <a:gd name="connsiteX7" fmla="*/ 2750110 w 3318411"/>
            <a:gd name="connsiteY7" fmla="*/ 442822 h 1669948"/>
            <a:gd name="connsiteX8" fmla="*/ 107153 w 3318411"/>
            <a:gd name="connsiteY8" fmla="*/ 442822 h 1669948"/>
            <a:gd name="connsiteX9" fmla="*/ 0 w 3318411"/>
            <a:gd name="connsiteY9" fmla="*/ 549975 h 1669948"/>
            <a:gd name="connsiteX10" fmla="*/ 0 w 3318411"/>
            <a:gd name="connsiteY10" fmla="*/ 1562795 h 1669948"/>
            <a:gd name="connsiteX11" fmla="*/ 107153 w 3318411"/>
            <a:gd name="connsiteY11" fmla="*/ 1669948 h 1669948"/>
            <a:gd name="connsiteX0" fmla="*/ 107153 w 3318411"/>
            <a:gd name="connsiteY0" fmla="*/ 1669948 h 1669948"/>
            <a:gd name="connsiteX1" fmla="*/ 3211258 w 3318411"/>
            <a:gd name="connsiteY1" fmla="*/ 1669948 h 1669948"/>
            <a:gd name="connsiteX2" fmla="*/ 3318411 w 3318411"/>
            <a:gd name="connsiteY2" fmla="*/ 1562795 h 1669948"/>
            <a:gd name="connsiteX3" fmla="*/ 3318411 w 3318411"/>
            <a:gd name="connsiteY3" fmla="*/ 549975 h 1669948"/>
            <a:gd name="connsiteX4" fmla="*/ 3211258 w 3318411"/>
            <a:gd name="connsiteY4" fmla="*/ 442822 h 1669948"/>
            <a:gd name="connsiteX5" fmla="*/ 3063381 w 3318411"/>
            <a:gd name="connsiteY5" fmla="*/ 442822 h 1669948"/>
            <a:gd name="connsiteX6" fmla="*/ 3254968 w 3318411"/>
            <a:gd name="connsiteY6" fmla="*/ 0 h 1669948"/>
            <a:gd name="connsiteX7" fmla="*/ 2750110 w 3318411"/>
            <a:gd name="connsiteY7" fmla="*/ 442822 h 1669948"/>
            <a:gd name="connsiteX8" fmla="*/ 107153 w 3318411"/>
            <a:gd name="connsiteY8" fmla="*/ 442822 h 1669948"/>
            <a:gd name="connsiteX9" fmla="*/ 0 w 3318411"/>
            <a:gd name="connsiteY9" fmla="*/ 549975 h 1669948"/>
            <a:gd name="connsiteX10" fmla="*/ 0 w 3318411"/>
            <a:gd name="connsiteY10" fmla="*/ 1562795 h 1669948"/>
            <a:gd name="connsiteX11" fmla="*/ 107153 w 3318411"/>
            <a:gd name="connsiteY11" fmla="*/ 1669948 h 1669948"/>
            <a:gd name="connsiteX0" fmla="*/ 107153 w 3318411"/>
            <a:gd name="connsiteY0" fmla="*/ 1684431 h 1684431"/>
            <a:gd name="connsiteX1" fmla="*/ 3211258 w 3318411"/>
            <a:gd name="connsiteY1" fmla="*/ 1684431 h 1684431"/>
            <a:gd name="connsiteX2" fmla="*/ 3318411 w 3318411"/>
            <a:gd name="connsiteY2" fmla="*/ 1577278 h 1684431"/>
            <a:gd name="connsiteX3" fmla="*/ 3318411 w 3318411"/>
            <a:gd name="connsiteY3" fmla="*/ 564458 h 1684431"/>
            <a:gd name="connsiteX4" fmla="*/ 3211258 w 3318411"/>
            <a:gd name="connsiteY4" fmla="*/ 457305 h 1684431"/>
            <a:gd name="connsiteX5" fmla="*/ 3063381 w 3318411"/>
            <a:gd name="connsiteY5" fmla="*/ 457305 h 1684431"/>
            <a:gd name="connsiteX6" fmla="*/ 3084457 w 3318411"/>
            <a:gd name="connsiteY6" fmla="*/ 0 h 1684431"/>
            <a:gd name="connsiteX7" fmla="*/ 2750110 w 3318411"/>
            <a:gd name="connsiteY7" fmla="*/ 457305 h 1684431"/>
            <a:gd name="connsiteX8" fmla="*/ 107153 w 3318411"/>
            <a:gd name="connsiteY8" fmla="*/ 457305 h 1684431"/>
            <a:gd name="connsiteX9" fmla="*/ 0 w 3318411"/>
            <a:gd name="connsiteY9" fmla="*/ 564458 h 1684431"/>
            <a:gd name="connsiteX10" fmla="*/ 0 w 3318411"/>
            <a:gd name="connsiteY10" fmla="*/ 1577278 h 1684431"/>
            <a:gd name="connsiteX11" fmla="*/ 107153 w 3318411"/>
            <a:gd name="connsiteY11" fmla="*/ 1684431 h 1684431"/>
            <a:gd name="connsiteX0" fmla="*/ 107153 w 3318411"/>
            <a:gd name="connsiteY0" fmla="*/ 1640982 h 1640982"/>
            <a:gd name="connsiteX1" fmla="*/ 3211258 w 3318411"/>
            <a:gd name="connsiteY1" fmla="*/ 1640982 h 1640982"/>
            <a:gd name="connsiteX2" fmla="*/ 3318411 w 3318411"/>
            <a:gd name="connsiteY2" fmla="*/ 1533829 h 1640982"/>
            <a:gd name="connsiteX3" fmla="*/ 3318411 w 3318411"/>
            <a:gd name="connsiteY3" fmla="*/ 521009 h 1640982"/>
            <a:gd name="connsiteX4" fmla="*/ 3211258 w 3318411"/>
            <a:gd name="connsiteY4" fmla="*/ 413856 h 1640982"/>
            <a:gd name="connsiteX5" fmla="*/ 3063381 w 3318411"/>
            <a:gd name="connsiteY5" fmla="*/ 413856 h 1640982"/>
            <a:gd name="connsiteX6" fmla="*/ 3084457 w 3318411"/>
            <a:gd name="connsiteY6" fmla="*/ 0 h 1640982"/>
            <a:gd name="connsiteX7" fmla="*/ 2750110 w 3318411"/>
            <a:gd name="connsiteY7" fmla="*/ 413856 h 1640982"/>
            <a:gd name="connsiteX8" fmla="*/ 107153 w 3318411"/>
            <a:gd name="connsiteY8" fmla="*/ 413856 h 1640982"/>
            <a:gd name="connsiteX9" fmla="*/ 0 w 3318411"/>
            <a:gd name="connsiteY9" fmla="*/ 521009 h 1640982"/>
            <a:gd name="connsiteX10" fmla="*/ 0 w 3318411"/>
            <a:gd name="connsiteY10" fmla="*/ 1533829 h 1640982"/>
            <a:gd name="connsiteX11" fmla="*/ 107153 w 3318411"/>
            <a:gd name="connsiteY11" fmla="*/ 1640982 h 1640982"/>
            <a:gd name="connsiteX0" fmla="*/ 107153 w 3318411"/>
            <a:gd name="connsiteY0" fmla="*/ 1626499 h 1626499"/>
            <a:gd name="connsiteX1" fmla="*/ 3211258 w 3318411"/>
            <a:gd name="connsiteY1" fmla="*/ 1626499 h 1626499"/>
            <a:gd name="connsiteX2" fmla="*/ 3318411 w 3318411"/>
            <a:gd name="connsiteY2" fmla="*/ 1519346 h 1626499"/>
            <a:gd name="connsiteX3" fmla="*/ 3318411 w 3318411"/>
            <a:gd name="connsiteY3" fmla="*/ 506526 h 1626499"/>
            <a:gd name="connsiteX4" fmla="*/ 3211258 w 3318411"/>
            <a:gd name="connsiteY4" fmla="*/ 399373 h 1626499"/>
            <a:gd name="connsiteX5" fmla="*/ 3063381 w 3318411"/>
            <a:gd name="connsiteY5" fmla="*/ 399373 h 1626499"/>
            <a:gd name="connsiteX6" fmla="*/ 3084457 w 3318411"/>
            <a:gd name="connsiteY6" fmla="*/ 0 h 1626499"/>
            <a:gd name="connsiteX7" fmla="*/ 2750110 w 3318411"/>
            <a:gd name="connsiteY7" fmla="*/ 399373 h 1626499"/>
            <a:gd name="connsiteX8" fmla="*/ 107153 w 3318411"/>
            <a:gd name="connsiteY8" fmla="*/ 399373 h 1626499"/>
            <a:gd name="connsiteX9" fmla="*/ 0 w 3318411"/>
            <a:gd name="connsiteY9" fmla="*/ 506526 h 1626499"/>
            <a:gd name="connsiteX10" fmla="*/ 0 w 3318411"/>
            <a:gd name="connsiteY10" fmla="*/ 1519346 h 1626499"/>
            <a:gd name="connsiteX11" fmla="*/ 107153 w 3318411"/>
            <a:gd name="connsiteY11" fmla="*/ 1626499 h 1626499"/>
            <a:gd name="connsiteX0" fmla="*/ 107153 w 3318411"/>
            <a:gd name="connsiteY0" fmla="*/ 1655465 h 1655465"/>
            <a:gd name="connsiteX1" fmla="*/ 3211258 w 3318411"/>
            <a:gd name="connsiteY1" fmla="*/ 1655465 h 1655465"/>
            <a:gd name="connsiteX2" fmla="*/ 3318411 w 3318411"/>
            <a:gd name="connsiteY2" fmla="*/ 1548312 h 1655465"/>
            <a:gd name="connsiteX3" fmla="*/ 3318411 w 3318411"/>
            <a:gd name="connsiteY3" fmla="*/ 535492 h 1655465"/>
            <a:gd name="connsiteX4" fmla="*/ 3211258 w 3318411"/>
            <a:gd name="connsiteY4" fmla="*/ 428339 h 1655465"/>
            <a:gd name="connsiteX5" fmla="*/ 3063381 w 3318411"/>
            <a:gd name="connsiteY5" fmla="*/ 428339 h 1655465"/>
            <a:gd name="connsiteX6" fmla="*/ 2874597 w 3318411"/>
            <a:gd name="connsiteY6" fmla="*/ 0 h 1655465"/>
            <a:gd name="connsiteX7" fmla="*/ 2750110 w 3318411"/>
            <a:gd name="connsiteY7" fmla="*/ 428339 h 1655465"/>
            <a:gd name="connsiteX8" fmla="*/ 107153 w 3318411"/>
            <a:gd name="connsiteY8" fmla="*/ 428339 h 1655465"/>
            <a:gd name="connsiteX9" fmla="*/ 0 w 3318411"/>
            <a:gd name="connsiteY9" fmla="*/ 535492 h 1655465"/>
            <a:gd name="connsiteX10" fmla="*/ 0 w 3318411"/>
            <a:gd name="connsiteY10" fmla="*/ 1548312 h 1655465"/>
            <a:gd name="connsiteX11" fmla="*/ 107153 w 3318411"/>
            <a:gd name="connsiteY11" fmla="*/ 1655465 h 1655465"/>
            <a:gd name="connsiteX0" fmla="*/ 107153 w 3318411"/>
            <a:gd name="connsiteY0" fmla="*/ 1669948 h 1669948"/>
            <a:gd name="connsiteX1" fmla="*/ 3211258 w 3318411"/>
            <a:gd name="connsiteY1" fmla="*/ 1669948 h 1669948"/>
            <a:gd name="connsiteX2" fmla="*/ 3318411 w 3318411"/>
            <a:gd name="connsiteY2" fmla="*/ 1562795 h 1669948"/>
            <a:gd name="connsiteX3" fmla="*/ 3318411 w 3318411"/>
            <a:gd name="connsiteY3" fmla="*/ 549975 h 1669948"/>
            <a:gd name="connsiteX4" fmla="*/ 3211258 w 3318411"/>
            <a:gd name="connsiteY4" fmla="*/ 442822 h 1669948"/>
            <a:gd name="connsiteX5" fmla="*/ 3063381 w 3318411"/>
            <a:gd name="connsiteY5" fmla="*/ 442822 h 1669948"/>
            <a:gd name="connsiteX6" fmla="*/ 2651621 w 3318411"/>
            <a:gd name="connsiteY6" fmla="*/ 0 h 1669948"/>
            <a:gd name="connsiteX7" fmla="*/ 2750110 w 3318411"/>
            <a:gd name="connsiteY7" fmla="*/ 442822 h 1669948"/>
            <a:gd name="connsiteX8" fmla="*/ 107153 w 3318411"/>
            <a:gd name="connsiteY8" fmla="*/ 442822 h 1669948"/>
            <a:gd name="connsiteX9" fmla="*/ 0 w 3318411"/>
            <a:gd name="connsiteY9" fmla="*/ 549975 h 1669948"/>
            <a:gd name="connsiteX10" fmla="*/ 0 w 3318411"/>
            <a:gd name="connsiteY10" fmla="*/ 1562795 h 1669948"/>
            <a:gd name="connsiteX11" fmla="*/ 107153 w 3318411"/>
            <a:gd name="connsiteY11" fmla="*/ 1669948 h 166994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Lst>
          <a:rect l="l" t="t" r="r" b="b"/>
          <a:pathLst>
            <a:path w="3318411" h="1669948">
              <a:moveTo>
                <a:pt x="107153" y="1669948"/>
              </a:moveTo>
              <a:lnTo>
                <a:pt x="3211258" y="1669948"/>
              </a:lnTo>
              <a:cubicBezTo>
                <a:pt x="3270437" y="1669948"/>
                <a:pt x="3318411" y="1621974"/>
                <a:pt x="3318411" y="1562795"/>
              </a:cubicBezTo>
              <a:lnTo>
                <a:pt x="3318411" y="549975"/>
              </a:lnTo>
              <a:cubicBezTo>
                <a:pt x="3318411" y="490796"/>
                <a:pt x="3270437" y="442822"/>
                <a:pt x="3211258" y="442822"/>
              </a:cubicBezTo>
              <a:lnTo>
                <a:pt x="3063381" y="442822"/>
              </a:lnTo>
              <a:lnTo>
                <a:pt x="2651621" y="0"/>
              </a:lnTo>
              <a:lnTo>
                <a:pt x="2750110" y="442822"/>
              </a:lnTo>
              <a:lnTo>
                <a:pt x="107153" y="442822"/>
              </a:lnTo>
              <a:cubicBezTo>
                <a:pt x="47974" y="442822"/>
                <a:pt x="0" y="490796"/>
                <a:pt x="0" y="549975"/>
              </a:cubicBezTo>
              <a:lnTo>
                <a:pt x="0" y="1562795"/>
              </a:lnTo>
              <a:cubicBezTo>
                <a:pt x="0" y="1621974"/>
                <a:pt x="47974" y="1669948"/>
                <a:pt x="107153" y="1669948"/>
              </a:cubicBezTo>
              <a:close/>
            </a:path>
          </a:pathLst>
        </a:custGeom>
        <a:solidFill>
          <a:srgbClr val="FFFFFF"/>
        </a:solidFill>
        <a:ln w="38100">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noAutofit/>
        </a:bodyP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xdr:twoCellAnchor>
    <xdr:from>
      <xdr:col>0</xdr:col>
      <xdr:colOff>285751</xdr:colOff>
      <xdr:row>2</xdr:row>
      <xdr:rowOff>96668</xdr:rowOff>
    </xdr:from>
    <xdr:to>
      <xdr:col>4</xdr:col>
      <xdr:colOff>1647825</xdr:colOff>
      <xdr:row>4</xdr:row>
      <xdr:rowOff>112880</xdr:rowOff>
    </xdr:to>
    <xdr:sp macro="" textlink="">
      <xdr:nvSpPr>
        <xdr:cNvPr id="3" name="テキスト ボックス 41">
          <a:extLst>
            <a:ext uri="{FF2B5EF4-FFF2-40B4-BE49-F238E27FC236}">
              <a16:creationId xmlns:a16="http://schemas.microsoft.com/office/drawing/2014/main" id="{3F089170-6CB9-4191-97AB-8BFD8785615F}"/>
            </a:ext>
          </a:extLst>
        </xdr:cNvPr>
        <xdr:cNvSpPr txBox="1"/>
      </xdr:nvSpPr>
      <xdr:spPr>
        <a:xfrm>
          <a:off x="285751" y="782468"/>
          <a:ext cx="2276474" cy="625812"/>
        </a:xfrm>
        <a:prstGeom prst="rect">
          <a:avLst/>
        </a:prstGeom>
        <a:noFill/>
      </xdr:spPr>
      <xdr:txBody>
        <a:bodyPr wrap="square" rtlCol="0" anchor="ctr">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l"/>
          <a:r>
            <a:rPr lang="ja-JP" altLang="en-US" sz="1600">
              <a:latin typeface="HG丸ｺﾞｼｯｸM-PRO" panose="020F0600000000000000" pitchFamily="50" charset="-128"/>
              <a:ea typeface="HG丸ｺﾞｼｯｸM-PRO" panose="020F0600000000000000" pitchFamily="50" charset="-128"/>
            </a:rPr>
            <a:t>提出する書類に</a:t>
          </a:r>
          <a:endParaRPr lang="en-US" altLang="ja-JP" sz="1600">
            <a:latin typeface="HG丸ｺﾞｼｯｸM-PRO" panose="020F0600000000000000" pitchFamily="50" charset="-128"/>
            <a:ea typeface="HG丸ｺﾞｼｯｸM-PRO" panose="020F0600000000000000" pitchFamily="50" charset="-128"/>
          </a:endParaRPr>
        </a:p>
        <a:p>
          <a:pPr algn="l"/>
          <a:r>
            <a:rPr lang="ja-JP" altLang="en-US" sz="1600">
              <a:latin typeface="HG丸ｺﾞｼｯｸM-PRO" panose="020F0600000000000000" pitchFamily="50" charset="-128"/>
              <a:ea typeface="HG丸ｺﾞｼｯｸM-PRO" panose="020F0600000000000000" pitchFamily="50" charset="-128"/>
            </a:rPr>
            <a:t>チェックしてください</a:t>
          </a:r>
          <a:endParaRPr kumimoji="1" lang="ja-JP" altLang="en-US" sz="1600">
            <a:latin typeface="HG丸ｺﾞｼｯｸM-PRO" panose="020F0600000000000000" pitchFamily="50" charset="-128"/>
            <a:ea typeface="HG丸ｺﾞｼｯｸM-PRO" panose="020F0600000000000000"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absolute">
    <xdr:from>
      <xdr:col>43</xdr:col>
      <xdr:colOff>19050</xdr:colOff>
      <xdr:row>1</xdr:row>
      <xdr:rowOff>0</xdr:rowOff>
    </xdr:from>
    <xdr:to>
      <xdr:col>51</xdr:col>
      <xdr:colOff>0</xdr:colOff>
      <xdr:row>4</xdr:row>
      <xdr:rowOff>38100</xdr:rowOff>
    </xdr:to>
    <xdr:sp macro="" textlink="">
      <xdr:nvSpPr>
        <xdr:cNvPr id="2" name="正方形/長方形 1">
          <a:extLst>
            <a:ext uri="{FF2B5EF4-FFF2-40B4-BE49-F238E27FC236}">
              <a16:creationId xmlns:a16="http://schemas.microsoft.com/office/drawing/2014/main" id="{9C8D9B1C-A735-4154-9EDE-9737709D6395}"/>
            </a:ext>
          </a:extLst>
        </xdr:cNvPr>
        <xdr:cNvSpPr/>
      </xdr:nvSpPr>
      <xdr:spPr>
        <a:xfrm>
          <a:off x="19678650" y="323850"/>
          <a:ext cx="3638550" cy="2076450"/>
        </a:xfrm>
        <a:prstGeom prst="rect">
          <a:avLst/>
        </a:prstGeom>
        <a:solidFill>
          <a:schemeClr val="bg1"/>
        </a:solidFill>
        <a:ln w="76200">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5400">
              <a:solidFill>
                <a:srgbClr val="C00000"/>
              </a:solidFill>
              <a:latin typeface="HGS明朝E" panose="02020900000000000000" pitchFamily="18" charset="-128"/>
              <a:ea typeface="HGS明朝E" panose="02020900000000000000" pitchFamily="18" charset="-128"/>
            </a:rPr>
            <a:t>両面印刷</a:t>
          </a:r>
          <a:endParaRPr kumimoji="1" lang="en-US" altLang="ja-JP" sz="5400">
            <a:solidFill>
              <a:srgbClr val="C00000"/>
            </a:solidFill>
            <a:latin typeface="HGS明朝E" panose="02020900000000000000" pitchFamily="18" charset="-128"/>
            <a:ea typeface="HGS明朝E" panose="02020900000000000000" pitchFamily="18" charset="-128"/>
          </a:endParaRPr>
        </a:p>
        <a:p>
          <a:pPr algn="ctr"/>
          <a:r>
            <a:rPr kumimoji="1" lang="en-US" altLang="ja-JP" sz="2800">
              <a:solidFill>
                <a:srgbClr val="C00000"/>
              </a:solidFill>
              <a:latin typeface="HGS明朝E" panose="02020900000000000000" pitchFamily="18" charset="-128"/>
              <a:ea typeface="HGS明朝E" panose="02020900000000000000" pitchFamily="18" charset="-128"/>
            </a:rPr>
            <a:t>※</a:t>
          </a:r>
          <a:r>
            <a:rPr kumimoji="1" lang="ja-JP" altLang="en-US" sz="2800">
              <a:solidFill>
                <a:srgbClr val="C00000"/>
              </a:solidFill>
              <a:latin typeface="HGS明朝E" panose="02020900000000000000" pitchFamily="18" charset="-128"/>
              <a:ea typeface="HGS明朝E" panose="02020900000000000000" pitchFamily="18" charset="-128"/>
            </a:rPr>
            <a:t>長辺綴じ</a:t>
          </a:r>
        </a:p>
      </xdr:txBody>
    </xdr:sp>
    <xdr:clientData/>
  </xdr:twoCellAnchor>
  <xdr:twoCellAnchor editAs="absolute">
    <xdr:from>
      <xdr:col>43</xdr:col>
      <xdr:colOff>0</xdr:colOff>
      <xdr:row>37</xdr:row>
      <xdr:rowOff>152400</xdr:rowOff>
    </xdr:from>
    <xdr:to>
      <xdr:col>50</xdr:col>
      <xdr:colOff>438150</xdr:colOff>
      <xdr:row>44</xdr:row>
      <xdr:rowOff>57150</xdr:rowOff>
    </xdr:to>
    <xdr:sp macro="" textlink="">
      <xdr:nvSpPr>
        <xdr:cNvPr id="4" name="正方形/長方形 3">
          <a:extLst>
            <a:ext uri="{FF2B5EF4-FFF2-40B4-BE49-F238E27FC236}">
              <a16:creationId xmlns:a16="http://schemas.microsoft.com/office/drawing/2014/main" id="{5D0C1FB3-0F4B-4A42-8010-2B8C3A0FD896}"/>
            </a:ext>
          </a:extLst>
        </xdr:cNvPr>
        <xdr:cNvSpPr/>
      </xdr:nvSpPr>
      <xdr:spPr>
        <a:xfrm>
          <a:off x="19659600" y="13354050"/>
          <a:ext cx="3638550" cy="2076450"/>
        </a:xfrm>
        <a:prstGeom prst="rect">
          <a:avLst/>
        </a:prstGeom>
        <a:solidFill>
          <a:schemeClr val="bg1"/>
        </a:solidFill>
        <a:ln w="76200">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5400">
              <a:solidFill>
                <a:srgbClr val="C00000"/>
              </a:solidFill>
              <a:latin typeface="HGS明朝E" panose="02020900000000000000" pitchFamily="18" charset="-128"/>
              <a:ea typeface="HGS明朝E" panose="02020900000000000000" pitchFamily="18" charset="-128"/>
            </a:rPr>
            <a:t>両面印刷</a:t>
          </a:r>
          <a:endParaRPr kumimoji="1" lang="en-US" altLang="ja-JP" sz="5400">
            <a:solidFill>
              <a:srgbClr val="C00000"/>
            </a:solidFill>
            <a:latin typeface="HGS明朝E" panose="02020900000000000000" pitchFamily="18" charset="-128"/>
            <a:ea typeface="HGS明朝E" panose="02020900000000000000" pitchFamily="18" charset="-128"/>
          </a:endParaRPr>
        </a:p>
        <a:p>
          <a:pPr algn="ctr"/>
          <a:r>
            <a:rPr kumimoji="1" lang="en-US" altLang="ja-JP" sz="2800">
              <a:solidFill>
                <a:srgbClr val="C00000"/>
              </a:solidFill>
              <a:latin typeface="HGS明朝E" panose="02020900000000000000" pitchFamily="18" charset="-128"/>
              <a:ea typeface="HGS明朝E" panose="02020900000000000000" pitchFamily="18" charset="-128"/>
            </a:rPr>
            <a:t>※</a:t>
          </a:r>
          <a:r>
            <a:rPr kumimoji="1" lang="ja-JP" altLang="en-US" sz="2800">
              <a:solidFill>
                <a:srgbClr val="C00000"/>
              </a:solidFill>
              <a:latin typeface="HGS明朝E" panose="02020900000000000000" pitchFamily="18" charset="-128"/>
              <a:ea typeface="HGS明朝E" panose="02020900000000000000" pitchFamily="18" charset="-128"/>
            </a:rPr>
            <a:t>長辺綴じ</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400050</xdr:colOff>
      <xdr:row>15</xdr:row>
      <xdr:rowOff>0</xdr:rowOff>
    </xdr:from>
    <xdr:to>
      <xdr:col>4</xdr:col>
      <xdr:colOff>209550</xdr:colOff>
      <xdr:row>18</xdr:row>
      <xdr:rowOff>152400</xdr:rowOff>
    </xdr:to>
    <xdr:sp macro="" textlink="">
      <xdr:nvSpPr>
        <xdr:cNvPr id="5" name="正方形/長方形 4">
          <a:extLst>
            <a:ext uri="{FF2B5EF4-FFF2-40B4-BE49-F238E27FC236}">
              <a16:creationId xmlns:a16="http://schemas.microsoft.com/office/drawing/2014/main" id="{D8D2AD78-EB16-4E3D-9DB9-928EB69497EF}"/>
            </a:ext>
          </a:extLst>
        </xdr:cNvPr>
        <xdr:cNvSpPr/>
      </xdr:nvSpPr>
      <xdr:spPr>
        <a:xfrm>
          <a:off x="4591050" y="16135350"/>
          <a:ext cx="7429500" cy="1524000"/>
        </a:xfrm>
        <a:prstGeom prst="rect">
          <a:avLst/>
        </a:prstGeom>
        <a:solidFill>
          <a:sysClr val="window" lastClr="FFFFFF"/>
        </a:solidFill>
        <a:ln w="63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2000" b="1" baseline="0">
              <a:solidFill>
                <a:srgbClr val="FF0000"/>
              </a:solidFill>
            </a:rPr>
            <a:t> </a:t>
          </a:r>
          <a:r>
            <a:rPr kumimoji="1" lang="en-US" altLang="ja-JP" sz="2000" b="1">
              <a:solidFill>
                <a:srgbClr val="FF0000"/>
              </a:solidFill>
            </a:rPr>
            <a:t>※</a:t>
          </a:r>
          <a:r>
            <a:rPr kumimoji="1" lang="ja-JP" altLang="en-US" sz="2000" b="1">
              <a:solidFill>
                <a:srgbClr val="FF0000"/>
              </a:solidFill>
            </a:rPr>
            <a:t>この受付票は、申請書を持参する場合のみご提出ください。</a:t>
          </a:r>
          <a:endParaRPr kumimoji="1" lang="en-US" altLang="ja-JP" sz="2000" b="1">
            <a:solidFill>
              <a:srgbClr val="FF0000"/>
            </a:solidFill>
          </a:endParaRPr>
        </a:p>
        <a:p>
          <a:pPr algn="l"/>
          <a:r>
            <a:rPr kumimoji="1" lang="ja-JP" altLang="en-US" sz="2000" b="1">
              <a:solidFill>
                <a:srgbClr val="FF0000"/>
              </a:solidFill>
            </a:rPr>
            <a:t> 　郵送の場合は提出不要です。</a:t>
          </a:r>
          <a:endParaRPr kumimoji="1" lang="en-US" altLang="ja-JP" sz="2000" b="1">
            <a:solidFill>
              <a:srgbClr val="FF0000"/>
            </a:solidFill>
          </a:endParaRPr>
        </a:p>
        <a:p>
          <a:pPr algn="l"/>
          <a:r>
            <a:rPr kumimoji="1" lang="ja-JP" altLang="en-US" sz="2000" b="1">
              <a:solidFill>
                <a:srgbClr val="FF0000"/>
              </a:solidFill>
            </a:rPr>
            <a:t> 　（郵送の場合、提出いただいても返送はしません。）</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xdr:col>
      <xdr:colOff>57150</xdr:colOff>
      <xdr:row>7</xdr:row>
      <xdr:rowOff>188914</xdr:rowOff>
    </xdr:from>
    <xdr:to>
      <xdr:col>4</xdr:col>
      <xdr:colOff>873647</xdr:colOff>
      <xdr:row>7</xdr:row>
      <xdr:rowOff>446089</xdr:rowOff>
    </xdr:to>
    <xdr:sp macro="" textlink="">
      <xdr:nvSpPr>
        <xdr:cNvPr id="2" name="下矢印 6">
          <a:extLst>
            <a:ext uri="{FF2B5EF4-FFF2-40B4-BE49-F238E27FC236}">
              <a16:creationId xmlns:a16="http://schemas.microsoft.com/office/drawing/2014/main" id="{661326B1-C19B-45A1-B12E-44614963981F}"/>
            </a:ext>
          </a:extLst>
        </xdr:cNvPr>
        <xdr:cNvSpPr/>
      </xdr:nvSpPr>
      <xdr:spPr>
        <a:xfrm rot="5400000">
          <a:off x="13471786" y="6471978"/>
          <a:ext cx="257175" cy="816497"/>
        </a:xfrm>
        <a:prstGeom prst="downArrow">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531812</xdr:colOff>
      <xdr:row>7</xdr:row>
      <xdr:rowOff>0</xdr:rowOff>
    </xdr:from>
    <xdr:to>
      <xdr:col>7</xdr:col>
      <xdr:colOff>1028700</xdr:colOff>
      <xdr:row>11</xdr:row>
      <xdr:rowOff>114300</xdr:rowOff>
    </xdr:to>
    <xdr:sp macro="" textlink="">
      <xdr:nvSpPr>
        <xdr:cNvPr id="3" name="四角形: 角を丸くする 2">
          <a:extLst>
            <a:ext uri="{FF2B5EF4-FFF2-40B4-BE49-F238E27FC236}">
              <a16:creationId xmlns:a16="http://schemas.microsoft.com/office/drawing/2014/main" id="{5F73C4A9-21D8-4580-8E5A-6C29EB7D14F6}"/>
            </a:ext>
          </a:extLst>
        </xdr:cNvPr>
        <xdr:cNvSpPr/>
      </xdr:nvSpPr>
      <xdr:spPr>
        <a:xfrm>
          <a:off x="13666787" y="6562725"/>
          <a:ext cx="5183188" cy="2476500"/>
        </a:xfrm>
        <a:prstGeom prst="roundRect">
          <a:avLst>
            <a:gd name="adj" fmla="val 4415"/>
          </a:avLst>
        </a:prstGeom>
        <a:solidFill>
          <a:srgbClr val="FFF5FF"/>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80000" rtlCol="0" anchor="ctr"/>
        <a:lstStyle/>
        <a:p>
          <a:pPr algn="l"/>
          <a:r>
            <a:rPr kumimoji="1" lang="ja-JP" altLang="en-US" sz="2400" b="0">
              <a:solidFill>
                <a:sysClr val="windowText" lastClr="000000"/>
              </a:solidFill>
              <a:latin typeface="HG丸ｺﾞｼｯｸM-PRO" panose="020F0600000000000000" pitchFamily="50" charset="-128"/>
              <a:ea typeface="HG丸ｺﾞｼｯｸM-PRO" panose="020F0600000000000000" pitchFamily="50" charset="-128"/>
            </a:rPr>
            <a:t>記入漏れを防ぐため、あらかじめ「なし」と表示しています。</a:t>
          </a:r>
          <a:endParaRPr kumimoji="1" lang="en-US" altLang="ja-JP" sz="2400" b="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2400" b="0">
              <a:solidFill>
                <a:sysClr val="windowText" lastClr="000000"/>
              </a:solidFill>
              <a:latin typeface="HG丸ｺﾞｼｯｸM-PRO" panose="020F0600000000000000" pitchFamily="50" charset="-128"/>
              <a:ea typeface="HG丸ｺﾞｼｯｸM-PRO" panose="020F0600000000000000" pitchFamily="50" charset="-128"/>
            </a:rPr>
            <a:t>同族会社がある場合は、削除して会社名を記入してください。</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18</xdr:col>
      <xdr:colOff>114300</xdr:colOff>
      <xdr:row>9</xdr:row>
      <xdr:rowOff>265114</xdr:rowOff>
    </xdr:from>
    <xdr:to>
      <xdr:col>19</xdr:col>
      <xdr:colOff>244997</xdr:colOff>
      <xdr:row>9</xdr:row>
      <xdr:rowOff>522289</xdr:rowOff>
    </xdr:to>
    <xdr:sp macro="" textlink="">
      <xdr:nvSpPr>
        <xdr:cNvPr id="2" name="下矢印 6">
          <a:extLst>
            <a:ext uri="{FF2B5EF4-FFF2-40B4-BE49-F238E27FC236}">
              <a16:creationId xmlns:a16="http://schemas.microsoft.com/office/drawing/2014/main" id="{9406CCE4-A645-48A9-BC82-A5BC49324F19}"/>
            </a:ext>
          </a:extLst>
        </xdr:cNvPr>
        <xdr:cNvSpPr/>
      </xdr:nvSpPr>
      <xdr:spPr>
        <a:xfrm rot="5400000">
          <a:off x="12843136" y="4900353"/>
          <a:ext cx="257175" cy="816497"/>
        </a:xfrm>
        <a:prstGeom prst="downArrow">
          <a:avLst/>
        </a:prstGeom>
        <a:solidFill>
          <a:srgbClr val="C0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18</xdr:col>
      <xdr:colOff>588962</xdr:colOff>
      <xdr:row>9</xdr:row>
      <xdr:rowOff>76200</xdr:rowOff>
    </xdr:from>
    <xdr:to>
      <xdr:col>32</xdr:col>
      <xdr:colOff>131762</xdr:colOff>
      <xdr:row>16</xdr:row>
      <xdr:rowOff>369900</xdr:rowOff>
    </xdr:to>
    <xdr:sp macro="" textlink="">
      <xdr:nvSpPr>
        <xdr:cNvPr id="3" name="四角形: 角を丸くする 2">
          <a:extLst>
            <a:ext uri="{FF2B5EF4-FFF2-40B4-BE49-F238E27FC236}">
              <a16:creationId xmlns:a16="http://schemas.microsoft.com/office/drawing/2014/main" id="{9A6FA35F-C69E-4A86-9325-ACF3006EFCFB}"/>
            </a:ext>
          </a:extLst>
        </xdr:cNvPr>
        <xdr:cNvSpPr/>
      </xdr:nvSpPr>
      <xdr:spPr>
        <a:xfrm>
          <a:off x="13047662" y="5029200"/>
          <a:ext cx="9144000" cy="3456000"/>
        </a:xfrm>
        <a:prstGeom prst="roundRect">
          <a:avLst>
            <a:gd name="adj" fmla="val 4415"/>
          </a:avLst>
        </a:prstGeom>
        <a:solidFill>
          <a:schemeClr val="bg1"/>
        </a:solidFill>
        <a:ln w="38100">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80000" rtlCol="0" anchor="ctr"/>
        <a:lstStyle/>
        <a:p>
          <a:pPr algn="l"/>
          <a:r>
            <a:rPr kumimoji="1" lang="ja-JP" altLang="en-US" sz="2400" b="0">
              <a:solidFill>
                <a:sysClr val="windowText" lastClr="000000"/>
              </a:solidFill>
              <a:latin typeface="HG丸ｺﾞｼｯｸM-PRO" panose="020F0600000000000000" pitchFamily="50" charset="-128"/>
              <a:ea typeface="HG丸ｺﾞｼｯｸM-PRO" panose="020F0600000000000000" pitchFamily="50" charset="-128"/>
            </a:rPr>
            <a:t>代表者氏名は、</a:t>
          </a:r>
          <a:endParaRPr kumimoji="1" lang="en-US" altLang="ja-JP" sz="2400" b="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en-US" altLang="ja-JP" sz="2400" b="0">
              <a:solidFill>
                <a:sysClr val="windowText" lastClr="000000"/>
              </a:solidFill>
              <a:latin typeface="HG丸ｺﾞｼｯｸM-PRO" panose="020F0600000000000000" pitchFamily="50" charset="-128"/>
              <a:ea typeface="HG丸ｺﾞｼｯｸM-PRO" panose="020F0600000000000000" pitchFamily="50" charset="-128"/>
            </a:rPr>
            <a:t> 1</a:t>
          </a:r>
          <a:r>
            <a:rPr kumimoji="1" lang="ja-JP" altLang="en-US" sz="2400" b="0">
              <a:solidFill>
                <a:sysClr val="windowText" lastClr="000000"/>
              </a:solidFill>
              <a:latin typeface="HG丸ｺﾞｼｯｸM-PRO" panose="020F0600000000000000" pitchFamily="50" charset="-128"/>
              <a:ea typeface="HG丸ｺﾞｼｯｸM-PRO" panose="020F0600000000000000" pitchFamily="50" charset="-128"/>
            </a:rPr>
            <a:t>）代表者本人の</a:t>
          </a:r>
          <a:r>
            <a:rPr kumimoji="1" lang="ja-JP" altLang="en-US" sz="2400" b="1">
              <a:solidFill>
                <a:srgbClr val="FF0000"/>
              </a:solidFill>
              <a:latin typeface="HG丸ｺﾞｼｯｸM-PRO" panose="020F0600000000000000" pitchFamily="50" charset="-128"/>
              <a:ea typeface="HG丸ｺﾞｼｯｸM-PRO" panose="020F0600000000000000" pitchFamily="50" charset="-128"/>
            </a:rPr>
            <a:t>自署</a:t>
          </a:r>
          <a:endParaRPr kumimoji="1" lang="en-US" altLang="ja-JP" sz="2400" b="1">
            <a:solidFill>
              <a:srgbClr val="FF0000"/>
            </a:solidFill>
            <a:latin typeface="HG丸ｺﾞｼｯｸM-PRO" panose="020F0600000000000000" pitchFamily="50" charset="-128"/>
            <a:ea typeface="HG丸ｺﾞｼｯｸM-PRO" panose="020F0600000000000000" pitchFamily="50" charset="-128"/>
          </a:endParaRPr>
        </a:p>
        <a:p>
          <a:pPr algn="l"/>
          <a:r>
            <a:rPr kumimoji="1" lang="en-US" altLang="ja-JP" sz="2400" b="0">
              <a:solidFill>
                <a:sysClr val="windowText" lastClr="000000"/>
              </a:solidFill>
              <a:latin typeface="HG丸ｺﾞｼｯｸM-PRO" panose="020F0600000000000000" pitchFamily="50" charset="-128"/>
              <a:ea typeface="HG丸ｺﾞｼｯｸM-PRO" panose="020F0600000000000000" pitchFamily="50" charset="-128"/>
            </a:rPr>
            <a:t> 2</a:t>
          </a:r>
          <a:r>
            <a:rPr kumimoji="1" lang="ja-JP" altLang="en-US" sz="2400" b="0">
              <a:solidFill>
                <a:sysClr val="windowText" lastClr="000000"/>
              </a:solidFill>
              <a:latin typeface="HG丸ｺﾞｼｯｸM-PRO" panose="020F0600000000000000" pitchFamily="50" charset="-128"/>
              <a:ea typeface="HG丸ｺﾞｼｯｸM-PRO" panose="020F0600000000000000" pitchFamily="50" charset="-128"/>
            </a:rPr>
            <a:t>）記名（印字）</a:t>
          </a:r>
          <a:r>
            <a:rPr kumimoji="1" lang="en-US" altLang="ja-JP" sz="2400" b="0">
              <a:solidFill>
                <a:sysClr val="windowText" lastClr="000000"/>
              </a:solidFill>
              <a:latin typeface="HG丸ｺﾞｼｯｸM-PRO" panose="020F0600000000000000" pitchFamily="50" charset="-128"/>
              <a:ea typeface="HG丸ｺﾞｼｯｸM-PRO" panose="020F0600000000000000" pitchFamily="50" charset="-128"/>
            </a:rPr>
            <a:t>+</a:t>
          </a:r>
          <a:r>
            <a:rPr kumimoji="1" lang="ja-JP" altLang="en-US" sz="2400" b="0">
              <a:solidFill>
                <a:sysClr val="windowText" lastClr="000000"/>
              </a:solidFill>
              <a:latin typeface="HG丸ｺﾞｼｯｸM-PRO" panose="020F0600000000000000" pitchFamily="50" charset="-128"/>
              <a:ea typeface="HG丸ｺﾞｼｯｸM-PRO" panose="020F0600000000000000" pitchFamily="50" charset="-128"/>
            </a:rPr>
            <a:t>代表者印押印</a:t>
          </a:r>
          <a:endParaRPr kumimoji="1" lang="en-US" altLang="ja-JP" sz="2400" b="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en-US" altLang="ja-JP" sz="2400" b="0">
              <a:solidFill>
                <a:sysClr val="windowText" lastClr="000000"/>
              </a:solidFill>
              <a:latin typeface="HG丸ｺﾞｼｯｸM-PRO" panose="020F0600000000000000" pitchFamily="50" charset="-128"/>
              <a:ea typeface="HG丸ｺﾞｼｯｸM-PRO" panose="020F0600000000000000" pitchFamily="50" charset="-128"/>
            </a:rPr>
            <a:t> 3</a:t>
          </a:r>
          <a:r>
            <a:rPr kumimoji="1" lang="ja-JP" altLang="en-US" sz="2400" b="0">
              <a:solidFill>
                <a:sysClr val="windowText" lastClr="000000"/>
              </a:solidFill>
              <a:latin typeface="HG丸ｺﾞｼｯｸM-PRO" panose="020F0600000000000000" pitchFamily="50" charset="-128"/>
              <a:ea typeface="HG丸ｺﾞｼｯｸM-PRO" panose="020F0600000000000000" pitchFamily="50" charset="-128"/>
            </a:rPr>
            <a:t>）記名（印字）</a:t>
          </a:r>
          <a:r>
            <a:rPr kumimoji="1" lang="en-US" altLang="ja-JP" sz="2400" b="0">
              <a:solidFill>
                <a:sysClr val="windowText" lastClr="000000"/>
              </a:solidFill>
              <a:latin typeface="HG丸ｺﾞｼｯｸM-PRO" panose="020F0600000000000000" pitchFamily="50" charset="-128"/>
              <a:ea typeface="HG丸ｺﾞｼｯｸM-PRO" panose="020F0600000000000000" pitchFamily="50" charset="-128"/>
            </a:rPr>
            <a:t>+</a:t>
          </a:r>
          <a:r>
            <a:rPr kumimoji="1" lang="ja-JP" altLang="en-US" sz="2400" b="0">
              <a:solidFill>
                <a:sysClr val="windowText" lastClr="000000"/>
              </a:solidFill>
              <a:latin typeface="HG丸ｺﾞｼｯｸM-PRO" panose="020F0600000000000000" pitchFamily="50" charset="-128"/>
              <a:ea typeface="HG丸ｺﾞｼｯｸM-PRO" panose="020F0600000000000000" pitchFamily="50" charset="-128"/>
            </a:rPr>
            <a:t>書類作成責任者が役職・氏名を付記（</a:t>
          </a:r>
          <a:r>
            <a:rPr kumimoji="1" lang="ja-JP" altLang="en-US" sz="2400" b="1">
              <a:solidFill>
                <a:srgbClr val="FF0000"/>
              </a:solidFill>
              <a:latin typeface="HG丸ｺﾞｼｯｸM-PRO" panose="020F0600000000000000" pitchFamily="50" charset="-128"/>
              <a:ea typeface="HG丸ｺﾞｼｯｸM-PRO" panose="020F0600000000000000" pitchFamily="50" charset="-128"/>
            </a:rPr>
            <a:t>自署</a:t>
          </a:r>
          <a:r>
            <a:rPr kumimoji="1" lang="ja-JP" altLang="en-US" sz="2400" b="0">
              <a:solidFill>
                <a:sysClr val="windowText" lastClr="000000"/>
              </a:solidFill>
              <a:latin typeface="HG丸ｺﾞｼｯｸM-PRO" panose="020F0600000000000000" pitchFamily="50" charset="-128"/>
              <a:ea typeface="HG丸ｺﾞｼｯｸM-PRO" panose="020F0600000000000000" pitchFamily="50" charset="-128"/>
            </a:rPr>
            <a:t>）</a:t>
          </a:r>
          <a:endParaRPr kumimoji="1" lang="en-US" altLang="ja-JP" sz="2400" b="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2400" b="0">
              <a:solidFill>
                <a:sysClr val="windowText" lastClr="000000"/>
              </a:solidFill>
              <a:latin typeface="HG丸ｺﾞｼｯｸM-PRO" panose="020F0600000000000000" pitchFamily="50" charset="-128"/>
              <a:ea typeface="HG丸ｺﾞｼｯｸM-PRO" panose="020F0600000000000000" pitchFamily="50" charset="-128"/>
            </a:rPr>
            <a:t>のいずれかが必要です。</a:t>
          </a:r>
          <a:endParaRPr kumimoji="1" lang="en-US" altLang="ja-JP" sz="2400" b="0">
            <a:solidFill>
              <a:sysClr val="windowText" lastClr="000000"/>
            </a:solidFill>
            <a:latin typeface="HG丸ｺﾞｼｯｸM-PRO" panose="020F0600000000000000" pitchFamily="50" charset="-128"/>
            <a:ea typeface="HG丸ｺﾞｼｯｸM-PRO" panose="020F0600000000000000" pitchFamily="50" charset="-128"/>
          </a:endParaRPr>
        </a:p>
        <a:p>
          <a:pPr algn="l"/>
          <a:endParaRPr kumimoji="1" lang="en-US" altLang="ja-JP" sz="2400" b="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2400" b="1">
              <a:solidFill>
                <a:srgbClr val="FF0000"/>
              </a:solidFill>
              <a:latin typeface="HG丸ｺﾞｼｯｸM-PRO" panose="020F0600000000000000" pitchFamily="50" charset="-128"/>
              <a:ea typeface="HG丸ｺﾞｼｯｸM-PRO" panose="020F0600000000000000" pitchFamily="50" charset="-128"/>
            </a:rPr>
            <a:t>いずれもない場合は再提出を求めますのでご注意ください。</a:t>
          </a:r>
          <a:endParaRPr kumimoji="1" lang="en-US" altLang="ja-JP" sz="2400" b="1">
            <a:solidFill>
              <a:srgbClr val="FF0000"/>
            </a:solidFill>
            <a:latin typeface="HG丸ｺﾞｼｯｸM-PRO" panose="020F0600000000000000" pitchFamily="50" charset="-128"/>
            <a:ea typeface="HG丸ｺﾞｼｯｸM-PRO" panose="020F0600000000000000" pitchFamily="50" charset="-128"/>
          </a:endParaRPr>
        </a:p>
      </xdr:txBody>
    </xdr:sp>
    <xdr:clientData/>
  </xdr:twoCellAnchor>
</xdr:wsDr>
</file>

<file path=xl/drawings/drawing7.xml><?xml version="1.0" encoding="utf-8"?>
<xdr:wsDr xmlns:xdr="http://schemas.openxmlformats.org/drawingml/2006/spreadsheetDrawing" xmlns:a="http://schemas.openxmlformats.org/drawingml/2006/main">
  <xdr:twoCellAnchor editAs="absolute">
    <xdr:from>
      <xdr:col>0</xdr:col>
      <xdr:colOff>406400</xdr:colOff>
      <xdr:row>25</xdr:row>
      <xdr:rowOff>44450</xdr:rowOff>
    </xdr:from>
    <xdr:to>
      <xdr:col>0</xdr:col>
      <xdr:colOff>482600</xdr:colOff>
      <xdr:row>27</xdr:row>
      <xdr:rowOff>304800</xdr:rowOff>
    </xdr:to>
    <xdr:sp macro="" textlink="">
      <xdr:nvSpPr>
        <xdr:cNvPr id="2" name="左大かっこ 1">
          <a:extLst>
            <a:ext uri="{FF2B5EF4-FFF2-40B4-BE49-F238E27FC236}">
              <a16:creationId xmlns:a16="http://schemas.microsoft.com/office/drawing/2014/main" id="{0A80227B-0487-40E2-A4C0-CA379AF48497}"/>
            </a:ext>
          </a:extLst>
        </xdr:cNvPr>
        <xdr:cNvSpPr/>
      </xdr:nvSpPr>
      <xdr:spPr>
        <a:xfrm>
          <a:off x="412750" y="14655800"/>
          <a:ext cx="76200" cy="1384300"/>
        </a:xfrm>
        <a:prstGeom prst="leftBracket">
          <a:avLst/>
        </a:prstGeom>
        <a:noFill/>
        <a:ln w="952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editAs="absolute">
    <xdr:from>
      <xdr:col>7</xdr:col>
      <xdr:colOff>2921000</xdr:colOff>
      <xdr:row>25</xdr:row>
      <xdr:rowOff>44450</xdr:rowOff>
    </xdr:from>
    <xdr:to>
      <xdr:col>7</xdr:col>
      <xdr:colOff>2997200</xdr:colOff>
      <xdr:row>27</xdr:row>
      <xdr:rowOff>304800</xdr:rowOff>
    </xdr:to>
    <xdr:sp macro="" textlink="">
      <xdr:nvSpPr>
        <xdr:cNvPr id="4" name="左大かっこ 3">
          <a:extLst>
            <a:ext uri="{FF2B5EF4-FFF2-40B4-BE49-F238E27FC236}">
              <a16:creationId xmlns:a16="http://schemas.microsoft.com/office/drawing/2014/main" id="{D67374BA-1E24-4E1B-8F10-1E1AD3A06006}"/>
            </a:ext>
          </a:extLst>
        </xdr:cNvPr>
        <xdr:cNvSpPr/>
      </xdr:nvSpPr>
      <xdr:spPr>
        <a:xfrm rot="10800000">
          <a:off x="12052300" y="14655800"/>
          <a:ext cx="76200" cy="1384300"/>
        </a:xfrm>
        <a:prstGeom prst="leftBracket">
          <a:avLst/>
        </a:prstGeom>
        <a:noFill/>
        <a:ln w="952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17</xdr:col>
      <xdr:colOff>262890</xdr:colOff>
      <xdr:row>7</xdr:row>
      <xdr:rowOff>560070</xdr:rowOff>
    </xdr:from>
    <xdr:to>
      <xdr:col>30</xdr:col>
      <xdr:colOff>518160</xdr:colOff>
      <xdr:row>49</xdr:row>
      <xdr:rowOff>64299</xdr:rowOff>
    </xdr:to>
    <xdr:pic>
      <xdr:nvPicPr>
        <xdr:cNvPr id="2" name="図 1">
          <a:extLst>
            <a:ext uri="{FF2B5EF4-FFF2-40B4-BE49-F238E27FC236}">
              <a16:creationId xmlns:a16="http://schemas.microsoft.com/office/drawing/2014/main" id="{B9FAF354-FF04-4C3E-B71D-1636D4C92E9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69690" y="3958590"/>
          <a:ext cx="9170670" cy="1112799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7</xdr:col>
      <xdr:colOff>76200</xdr:colOff>
      <xdr:row>37</xdr:row>
      <xdr:rowOff>400050</xdr:rowOff>
    </xdr:from>
    <xdr:to>
      <xdr:col>16</xdr:col>
      <xdr:colOff>285750</xdr:colOff>
      <xdr:row>41</xdr:row>
      <xdr:rowOff>400050</xdr:rowOff>
    </xdr:to>
    <xdr:sp macro="" textlink="">
      <xdr:nvSpPr>
        <xdr:cNvPr id="2" name="正方形/長方形 1">
          <a:extLst>
            <a:ext uri="{FF2B5EF4-FFF2-40B4-BE49-F238E27FC236}">
              <a16:creationId xmlns:a16="http://schemas.microsoft.com/office/drawing/2014/main" id="{38E871C9-B6B6-8A2C-C6FA-61DBEC9FC9A9}"/>
            </a:ext>
          </a:extLst>
        </xdr:cNvPr>
        <xdr:cNvSpPr/>
      </xdr:nvSpPr>
      <xdr:spPr>
        <a:xfrm>
          <a:off x="7010400" y="16649700"/>
          <a:ext cx="5581650" cy="1676400"/>
        </a:xfrm>
        <a:prstGeom prst="rect">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a:solidFill>
                <a:schemeClr val="tx1"/>
              </a:solidFill>
              <a:latin typeface="+mn-ea"/>
              <a:ea typeface="+mn-ea"/>
            </a:rPr>
            <a:t>「</a:t>
          </a:r>
          <a:r>
            <a:rPr kumimoji="1" lang="ja-JP" altLang="en-US" sz="1200" b="1">
              <a:solidFill>
                <a:schemeClr val="tx1"/>
              </a:solidFill>
              <a:latin typeface="+mn-ea"/>
              <a:ea typeface="+mn-ea"/>
            </a:rPr>
            <a:t>雇用障害者数</a:t>
          </a:r>
          <a:r>
            <a:rPr kumimoji="1" lang="ja-JP" altLang="en-US" sz="1200">
              <a:solidFill>
                <a:schemeClr val="tx1"/>
              </a:solidFill>
              <a:latin typeface="+mn-ea"/>
              <a:ea typeface="+mn-ea"/>
            </a:rPr>
            <a:t>」に小数点以下の端数が生じる場合</a:t>
          </a:r>
        </a:p>
        <a:p>
          <a:pPr algn="l"/>
          <a:r>
            <a:rPr kumimoji="1" lang="ja-JP" altLang="en-US" sz="1200">
              <a:solidFill>
                <a:schemeClr val="tx1"/>
              </a:solidFill>
              <a:latin typeface="+mn-ea"/>
              <a:ea typeface="+mn-ea"/>
            </a:rPr>
            <a:t>・</a:t>
          </a:r>
          <a:r>
            <a:rPr kumimoji="1" lang="ja-JP" altLang="en-US" sz="1200" u="sng">
              <a:solidFill>
                <a:srgbClr val="FF0000"/>
              </a:solidFill>
              <a:latin typeface="+mn-ea"/>
              <a:ea typeface="+mn-ea"/>
            </a:rPr>
            <a:t>整理番号</a:t>
          </a:r>
          <a:r>
            <a:rPr kumimoji="1" lang="en-US" altLang="ja-JP" sz="1200" u="sng">
              <a:solidFill>
                <a:srgbClr val="FF0000"/>
              </a:solidFill>
              <a:latin typeface="+mn-ea"/>
              <a:ea typeface="+mn-ea"/>
            </a:rPr>
            <a:t>13</a:t>
          </a:r>
          <a:r>
            <a:rPr kumimoji="1" lang="ja-JP" altLang="en-US" sz="1200" u="sng">
              <a:solidFill>
                <a:srgbClr val="FF0000"/>
              </a:solidFill>
              <a:latin typeface="+mn-ea"/>
              <a:ea typeface="+mn-ea"/>
            </a:rPr>
            <a:t>の④法定雇用障害者数＜雇用障害者数</a:t>
          </a:r>
          <a:r>
            <a:rPr kumimoji="1" lang="ja-JP" altLang="en-US" sz="1200">
              <a:solidFill>
                <a:schemeClr val="tx1"/>
              </a:solidFill>
              <a:latin typeface="+mn-ea"/>
              <a:ea typeface="+mn-ea"/>
            </a:rPr>
            <a:t>であれば、端数を切り上げ</a:t>
          </a:r>
        </a:p>
        <a:p>
          <a:pPr algn="l"/>
          <a:r>
            <a:rPr kumimoji="1" lang="ja-JP" altLang="en-US" sz="1200">
              <a:solidFill>
                <a:schemeClr val="tx1"/>
              </a:solidFill>
              <a:latin typeface="+mn-ea"/>
              <a:ea typeface="+mn-ea"/>
            </a:rPr>
            <a:t>　例）④</a:t>
          </a:r>
          <a:r>
            <a:rPr kumimoji="1" lang="en-US" altLang="ja-JP" sz="1200">
              <a:solidFill>
                <a:schemeClr val="tx1"/>
              </a:solidFill>
              <a:latin typeface="+mn-ea"/>
              <a:ea typeface="+mn-ea"/>
            </a:rPr>
            <a:t>1</a:t>
          </a:r>
          <a:r>
            <a:rPr kumimoji="1" lang="ja-JP" altLang="en-US" sz="1200">
              <a:solidFill>
                <a:schemeClr val="tx1"/>
              </a:solidFill>
              <a:latin typeface="+mn-ea"/>
              <a:ea typeface="+mn-ea"/>
            </a:rPr>
            <a:t>人＜</a:t>
          </a:r>
          <a:r>
            <a:rPr kumimoji="1" lang="en-US" altLang="ja-JP" sz="1200">
              <a:solidFill>
                <a:schemeClr val="tx1"/>
              </a:solidFill>
              <a:latin typeface="+mn-ea"/>
              <a:ea typeface="+mn-ea"/>
            </a:rPr>
            <a:t>1.5</a:t>
          </a:r>
          <a:r>
            <a:rPr kumimoji="1" lang="ja-JP" altLang="en-US" sz="1200">
              <a:solidFill>
                <a:schemeClr val="tx1"/>
              </a:solidFill>
              <a:latin typeface="+mn-ea"/>
              <a:ea typeface="+mn-ea"/>
            </a:rPr>
            <a:t>人　→　雇用障害者数：「</a:t>
          </a:r>
          <a:r>
            <a:rPr kumimoji="1" lang="en-US" altLang="ja-JP" sz="1200">
              <a:solidFill>
                <a:schemeClr val="tx1"/>
              </a:solidFill>
              <a:latin typeface="+mn-ea"/>
              <a:ea typeface="+mn-ea"/>
            </a:rPr>
            <a:t>2</a:t>
          </a:r>
          <a:r>
            <a:rPr kumimoji="1" lang="ja-JP" altLang="en-US" sz="1200">
              <a:solidFill>
                <a:schemeClr val="tx1"/>
              </a:solidFill>
              <a:latin typeface="+mn-ea"/>
              <a:ea typeface="+mn-ea"/>
            </a:rPr>
            <a:t>」</a:t>
          </a:r>
        </a:p>
        <a:p>
          <a:pPr algn="l"/>
          <a:r>
            <a:rPr kumimoji="1" lang="ja-JP" altLang="en-US" sz="1200">
              <a:solidFill>
                <a:schemeClr val="tx1"/>
              </a:solidFill>
              <a:latin typeface="+mn-ea"/>
              <a:ea typeface="+mn-ea"/>
            </a:rPr>
            <a:t>・</a:t>
          </a:r>
          <a:r>
            <a:rPr kumimoji="1" lang="ja-JP" altLang="en-US" sz="1200" u="sng">
              <a:solidFill>
                <a:srgbClr val="FF0000"/>
              </a:solidFill>
              <a:latin typeface="+mn-ea"/>
              <a:ea typeface="+mn-ea"/>
            </a:rPr>
            <a:t>整理番号</a:t>
          </a:r>
          <a:r>
            <a:rPr kumimoji="1" lang="en-US" altLang="ja-JP" sz="1200" u="sng">
              <a:solidFill>
                <a:srgbClr val="FF0000"/>
              </a:solidFill>
              <a:latin typeface="+mn-ea"/>
              <a:ea typeface="+mn-ea"/>
            </a:rPr>
            <a:t>13</a:t>
          </a:r>
          <a:r>
            <a:rPr kumimoji="1" lang="ja-JP" altLang="en-US" sz="1200" u="sng">
              <a:solidFill>
                <a:srgbClr val="FF0000"/>
              </a:solidFill>
              <a:latin typeface="+mn-ea"/>
              <a:ea typeface="+mn-ea"/>
            </a:rPr>
            <a:t>の④法定雇用障害者数＞雇用障害者数</a:t>
          </a:r>
          <a:r>
            <a:rPr kumimoji="1" lang="ja-JP" altLang="en-US" sz="1200">
              <a:solidFill>
                <a:schemeClr val="tx1"/>
              </a:solidFill>
              <a:latin typeface="+mn-ea"/>
              <a:ea typeface="+mn-ea"/>
            </a:rPr>
            <a:t>であれば、端数を切り捨て</a:t>
          </a:r>
        </a:p>
        <a:p>
          <a:pPr algn="l"/>
          <a:r>
            <a:rPr kumimoji="1" lang="ja-JP" altLang="en-US" sz="1200">
              <a:solidFill>
                <a:schemeClr val="tx1"/>
              </a:solidFill>
              <a:latin typeface="+mn-ea"/>
              <a:ea typeface="+mn-ea"/>
            </a:rPr>
            <a:t>　例）④</a:t>
          </a:r>
          <a:r>
            <a:rPr kumimoji="1" lang="en-US" altLang="ja-JP" sz="1200">
              <a:solidFill>
                <a:schemeClr val="tx1"/>
              </a:solidFill>
              <a:latin typeface="+mn-ea"/>
              <a:ea typeface="+mn-ea"/>
            </a:rPr>
            <a:t>1</a:t>
          </a:r>
          <a:r>
            <a:rPr kumimoji="1" lang="ja-JP" altLang="en-US" sz="1200">
              <a:solidFill>
                <a:schemeClr val="tx1"/>
              </a:solidFill>
              <a:latin typeface="+mn-ea"/>
              <a:ea typeface="+mn-ea"/>
            </a:rPr>
            <a:t>人＞</a:t>
          </a:r>
          <a:r>
            <a:rPr kumimoji="1" lang="en-US" altLang="ja-JP" sz="1200">
              <a:solidFill>
                <a:schemeClr val="tx1"/>
              </a:solidFill>
              <a:latin typeface="+mn-ea"/>
              <a:ea typeface="+mn-ea"/>
            </a:rPr>
            <a:t>0.5</a:t>
          </a:r>
          <a:r>
            <a:rPr kumimoji="1" lang="ja-JP" altLang="en-US" sz="1200">
              <a:solidFill>
                <a:schemeClr val="tx1"/>
              </a:solidFill>
              <a:latin typeface="+mn-ea"/>
              <a:ea typeface="+mn-ea"/>
            </a:rPr>
            <a:t>人　→　雇用障害者数：「</a:t>
          </a:r>
          <a:r>
            <a:rPr kumimoji="1" lang="en-US" altLang="ja-JP" sz="1200">
              <a:solidFill>
                <a:schemeClr val="tx1"/>
              </a:solidFill>
              <a:latin typeface="+mn-ea"/>
              <a:ea typeface="+mn-ea"/>
            </a:rPr>
            <a:t>0</a:t>
          </a:r>
          <a:r>
            <a:rPr kumimoji="1" lang="ja-JP" altLang="en-US" sz="1200">
              <a:solidFill>
                <a:schemeClr val="tx1"/>
              </a:solidFill>
              <a:latin typeface="+mn-ea"/>
              <a:ea typeface="+mn-ea"/>
            </a:rPr>
            <a:t>」</a:t>
          </a:r>
        </a:p>
      </xdr:txBody>
    </xdr:sp>
    <xdr:clientData/>
  </xdr:twoCellAnchor>
  <xdr:twoCellAnchor>
    <xdr:from>
      <xdr:col>6</xdr:col>
      <xdr:colOff>1707226</xdr:colOff>
      <xdr:row>41</xdr:row>
      <xdr:rowOff>154950</xdr:rowOff>
    </xdr:from>
    <xdr:to>
      <xdr:col>7</xdr:col>
      <xdr:colOff>459879</xdr:colOff>
      <xdr:row>42</xdr:row>
      <xdr:rowOff>197567</xdr:rowOff>
    </xdr:to>
    <xdr:sp macro="" textlink="">
      <xdr:nvSpPr>
        <xdr:cNvPr id="4" name="矢印: 右 3">
          <a:extLst>
            <a:ext uri="{FF2B5EF4-FFF2-40B4-BE49-F238E27FC236}">
              <a16:creationId xmlns:a16="http://schemas.microsoft.com/office/drawing/2014/main" id="{F02C359F-E536-FEB9-A4D7-B025A4AD24A9}"/>
            </a:ext>
          </a:extLst>
        </xdr:cNvPr>
        <xdr:cNvSpPr/>
      </xdr:nvSpPr>
      <xdr:spPr>
        <a:xfrm rot="19437990">
          <a:off x="6736426" y="18081000"/>
          <a:ext cx="657653" cy="461717"/>
        </a:xfrm>
        <a:prstGeom prst="rightArrow">
          <a:avLst/>
        </a:prstGeom>
        <a:solidFill>
          <a:srgbClr val="FF00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246270</xdr:colOff>
      <xdr:row>41</xdr:row>
      <xdr:rowOff>241133</xdr:rowOff>
    </xdr:from>
    <xdr:to>
      <xdr:col>11</xdr:col>
      <xdr:colOff>180937</xdr:colOff>
      <xdr:row>42</xdr:row>
      <xdr:rowOff>171451</xdr:rowOff>
    </xdr:to>
    <xdr:sp macro="" textlink="">
      <xdr:nvSpPr>
        <xdr:cNvPr id="5" name="矢印: 右 4">
          <a:extLst>
            <a:ext uri="{FF2B5EF4-FFF2-40B4-BE49-F238E27FC236}">
              <a16:creationId xmlns:a16="http://schemas.microsoft.com/office/drawing/2014/main" id="{632DAB4C-8B52-46A0-9B88-B6C9005D2CF2}"/>
            </a:ext>
          </a:extLst>
        </xdr:cNvPr>
        <xdr:cNvSpPr/>
      </xdr:nvSpPr>
      <xdr:spPr>
        <a:xfrm rot="5400000">
          <a:off x="9563895" y="18107858"/>
          <a:ext cx="349418" cy="468067"/>
        </a:xfrm>
        <a:prstGeom prst="rightArrow">
          <a:avLst/>
        </a:prstGeom>
        <a:solidFill>
          <a:srgbClr val="FF00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00"/>
  </sheetPr>
  <dimension ref="A1:AB153"/>
  <sheetViews>
    <sheetView showGridLines="0" view="pageBreakPreview" zoomScaleNormal="100" zoomScaleSheetLayoutView="100" workbookViewId="0">
      <selection activeCell="V144" sqref="V144"/>
    </sheetView>
  </sheetViews>
  <sheetFormatPr defaultColWidth="3.28515625" defaultRowHeight="14.6"/>
  <cols>
    <col min="1" max="18" width="3.28515625" style="143"/>
    <col min="19" max="19" width="3.28515625" style="147"/>
    <col min="20" max="24" width="3.28515625" style="143"/>
    <col min="25" max="25" width="5.0703125" style="147" bestFit="1" customWidth="1"/>
    <col min="26" max="16384" width="3.28515625" style="143"/>
  </cols>
  <sheetData>
    <row r="1" spans="1:26" ht="36" customHeight="1">
      <c r="A1" s="328" t="s">
        <v>341</v>
      </c>
      <c r="B1" s="328"/>
      <c r="C1" s="328"/>
      <c r="D1" s="328"/>
      <c r="E1" s="328"/>
      <c r="F1" s="328"/>
      <c r="G1" s="328"/>
      <c r="H1" s="328"/>
      <c r="I1" s="328"/>
      <c r="J1" s="328"/>
      <c r="K1" s="328"/>
      <c r="L1" s="328"/>
      <c r="M1" s="328"/>
      <c r="N1" s="328"/>
      <c r="O1" s="328"/>
      <c r="P1" s="328"/>
      <c r="Q1" s="328"/>
      <c r="R1" s="328"/>
      <c r="S1" s="328"/>
      <c r="T1" s="328"/>
      <c r="U1" s="328"/>
      <c r="V1" s="328"/>
      <c r="W1" s="328"/>
      <c r="X1" s="328"/>
      <c r="Y1" s="328"/>
      <c r="Z1" s="197"/>
    </row>
    <row r="2" spans="1:26">
      <c r="Y2" s="294" t="s">
        <v>522</v>
      </c>
    </row>
    <row r="4" spans="1:26" ht="17.149999999999999">
      <c r="A4" s="312" t="s">
        <v>313</v>
      </c>
      <c r="B4" s="312"/>
      <c r="C4" s="312"/>
      <c r="D4" s="312"/>
      <c r="E4" s="312"/>
      <c r="F4" s="312"/>
      <c r="G4" s="312"/>
      <c r="H4" s="312"/>
      <c r="I4" s="312"/>
      <c r="J4" s="261" t="s">
        <v>339</v>
      </c>
      <c r="K4" s="183"/>
    </row>
    <row r="5" spans="1:26">
      <c r="S5" s="143"/>
      <c r="Y5" s="143"/>
    </row>
    <row r="6" spans="1:26">
      <c r="B6" s="184" t="s">
        <v>423</v>
      </c>
      <c r="C6" s="184"/>
      <c r="D6" s="184"/>
      <c r="E6" s="184"/>
      <c r="F6" s="184"/>
      <c r="G6" s="329" t="s">
        <v>424</v>
      </c>
      <c r="H6" s="329"/>
      <c r="I6" s="232">
        <v>7</v>
      </c>
      <c r="J6" s="179" t="s">
        <v>425</v>
      </c>
      <c r="K6" s="232"/>
      <c r="L6" s="179" t="s">
        <v>426</v>
      </c>
      <c r="M6" s="232"/>
      <c r="N6" s="179" t="s">
        <v>427</v>
      </c>
      <c r="S6" s="143"/>
      <c r="Y6" s="143"/>
    </row>
    <row r="7" spans="1:26">
      <c r="B7" s="184"/>
      <c r="C7" s="184"/>
      <c r="D7" s="184"/>
      <c r="E7" s="184"/>
      <c r="F7" s="184"/>
      <c r="G7" s="178"/>
      <c r="H7" s="178"/>
      <c r="I7" s="178"/>
      <c r="J7" s="178"/>
      <c r="K7" s="178"/>
      <c r="L7" s="178"/>
      <c r="M7" s="178"/>
      <c r="N7" s="178"/>
      <c r="O7" s="178"/>
      <c r="P7" s="178"/>
      <c r="Q7" s="178"/>
      <c r="R7" s="145"/>
      <c r="S7" s="145"/>
      <c r="T7" s="145"/>
      <c r="U7" s="145"/>
      <c r="V7" s="147"/>
      <c r="Y7" s="143"/>
    </row>
    <row r="8" spans="1:26">
      <c r="B8" s="184"/>
      <c r="C8" s="184"/>
      <c r="D8" s="184"/>
      <c r="E8" s="184"/>
      <c r="F8" s="184"/>
      <c r="G8" s="178"/>
      <c r="H8" s="178"/>
      <c r="I8" s="178"/>
      <c r="J8" s="178"/>
      <c r="K8" s="178"/>
      <c r="L8" s="178"/>
      <c r="M8" s="178"/>
      <c r="N8" s="178"/>
      <c r="O8" s="178"/>
      <c r="P8" s="178"/>
      <c r="Q8" s="178"/>
      <c r="R8" s="145"/>
      <c r="S8" s="145"/>
      <c r="T8" s="145"/>
      <c r="U8" s="145"/>
      <c r="V8" s="147"/>
      <c r="Y8" s="143"/>
    </row>
    <row r="9" spans="1:26">
      <c r="A9" s="311" t="s">
        <v>309</v>
      </c>
      <c r="B9" s="311"/>
      <c r="C9" s="311"/>
      <c r="D9" s="311"/>
      <c r="E9" s="311"/>
      <c r="R9" s="147"/>
      <c r="S9" s="143"/>
      <c r="X9" s="147"/>
      <c r="Y9" s="143"/>
    </row>
    <row r="10" spans="1:26" s="146" customFormat="1" ht="11.6" customHeight="1">
      <c r="A10" s="191"/>
      <c r="B10" s="195"/>
      <c r="C10" s="195"/>
      <c r="D10" s="195"/>
      <c r="E10" s="195"/>
      <c r="F10" s="195"/>
      <c r="G10" s="191"/>
      <c r="H10" s="191"/>
      <c r="I10" s="191"/>
      <c r="J10" s="191"/>
      <c r="K10" s="191"/>
      <c r="L10" s="191"/>
      <c r="M10" s="191"/>
      <c r="N10" s="191"/>
      <c r="O10" s="191"/>
      <c r="P10" s="192"/>
      <c r="Q10" s="191"/>
      <c r="R10" s="191"/>
      <c r="S10" s="191"/>
      <c r="T10" s="191"/>
      <c r="U10" s="191"/>
      <c r="V10" s="192"/>
      <c r="W10" s="191"/>
    </row>
    <row r="11" spans="1:26">
      <c r="B11" s="184" t="s">
        <v>307</v>
      </c>
      <c r="C11" s="184"/>
      <c r="D11" s="184"/>
      <c r="E11" s="184"/>
      <c r="F11" s="184"/>
      <c r="G11" s="330" t="s">
        <v>520</v>
      </c>
      <c r="H11" s="331"/>
      <c r="I11" s="148" t="s">
        <v>201</v>
      </c>
      <c r="J11" s="330"/>
      <c r="K11" s="334"/>
      <c r="L11" s="331"/>
      <c r="S11" s="143"/>
      <c r="Y11" s="143"/>
    </row>
    <row r="12" spans="1:26" s="146" customFormat="1" ht="11.6" customHeight="1">
      <c r="B12" s="185"/>
      <c r="C12" s="185"/>
      <c r="D12" s="185"/>
      <c r="E12" s="185"/>
      <c r="F12" s="185"/>
      <c r="P12" s="147"/>
      <c r="V12" s="147"/>
    </row>
    <row r="13" spans="1:26">
      <c r="B13" s="184" t="s">
        <v>311</v>
      </c>
      <c r="C13" s="184"/>
      <c r="D13" s="184"/>
      <c r="E13" s="184"/>
      <c r="F13" s="184"/>
      <c r="G13" s="332"/>
      <c r="H13" s="333"/>
      <c r="I13" s="335" t="s">
        <v>338</v>
      </c>
      <c r="J13" s="335"/>
      <c r="K13" s="335"/>
      <c r="L13" s="335"/>
      <c r="M13" s="335"/>
      <c r="N13" s="335"/>
      <c r="O13" s="335"/>
      <c r="P13" s="335"/>
      <c r="Q13" s="335"/>
      <c r="R13" s="335"/>
      <c r="S13" s="335"/>
      <c r="T13" s="335"/>
      <c r="U13" s="177"/>
      <c r="V13" s="147"/>
      <c r="Y13" s="143"/>
    </row>
    <row r="14" spans="1:26" s="145" customFormat="1" ht="11.6">
      <c r="B14" s="186"/>
      <c r="C14" s="186"/>
      <c r="D14" s="186"/>
      <c r="E14" s="186"/>
      <c r="F14" s="186"/>
      <c r="I14" s="335"/>
      <c r="J14" s="335"/>
      <c r="K14" s="335"/>
      <c r="L14" s="335"/>
      <c r="M14" s="335"/>
      <c r="N14" s="335"/>
      <c r="O14" s="335"/>
      <c r="P14" s="335"/>
      <c r="Q14" s="335"/>
      <c r="R14" s="335"/>
      <c r="S14" s="335"/>
      <c r="T14" s="335"/>
      <c r="U14" s="177"/>
    </row>
    <row r="15" spans="1:26">
      <c r="B15" s="184" t="s">
        <v>3</v>
      </c>
      <c r="C15" s="184"/>
      <c r="D15" s="184"/>
      <c r="E15" s="184"/>
      <c r="F15" s="184"/>
      <c r="G15" s="325"/>
      <c r="H15" s="326"/>
      <c r="I15" s="326"/>
      <c r="J15" s="326"/>
      <c r="K15" s="326"/>
      <c r="L15" s="326"/>
      <c r="M15" s="326"/>
      <c r="N15" s="326"/>
      <c r="O15" s="326"/>
      <c r="P15" s="326"/>
      <c r="Q15" s="326"/>
      <c r="R15" s="326"/>
      <c r="S15" s="326"/>
      <c r="T15" s="326"/>
      <c r="U15" s="326"/>
      <c r="V15" s="326"/>
      <c r="W15" s="327"/>
      <c r="Y15" s="143"/>
    </row>
    <row r="16" spans="1:26" s="146" customFormat="1" ht="11.6" customHeight="1">
      <c r="B16" s="185"/>
      <c r="C16" s="185"/>
      <c r="D16" s="185"/>
      <c r="E16" s="185"/>
      <c r="F16" s="185"/>
      <c r="P16" s="147"/>
      <c r="V16" s="147"/>
    </row>
    <row r="17" spans="2:25">
      <c r="B17" s="184" t="s">
        <v>409</v>
      </c>
      <c r="C17" s="184"/>
      <c r="D17" s="184"/>
      <c r="E17" s="184"/>
      <c r="F17" s="184"/>
      <c r="G17" s="315"/>
      <c r="H17" s="316"/>
      <c r="I17" s="316"/>
      <c r="J17" s="316"/>
      <c r="K17" s="316"/>
      <c r="L17" s="316"/>
      <c r="M17" s="316"/>
      <c r="N17" s="316"/>
      <c r="O17" s="316"/>
      <c r="P17" s="317"/>
      <c r="Q17" s="209" t="s">
        <v>418</v>
      </c>
      <c r="S17" s="143"/>
      <c r="W17" s="147"/>
      <c r="Y17" s="143"/>
    </row>
    <row r="18" spans="2:25" s="146" customFormat="1" ht="11.6" customHeight="1">
      <c r="B18" s="185"/>
      <c r="C18" s="185"/>
      <c r="D18" s="185"/>
      <c r="E18" s="185"/>
      <c r="F18" s="185"/>
      <c r="P18" s="147"/>
      <c r="V18" s="147"/>
    </row>
    <row r="19" spans="2:25">
      <c r="B19" s="184" t="s">
        <v>308</v>
      </c>
      <c r="C19" s="184"/>
      <c r="D19" s="184"/>
      <c r="E19" s="184"/>
      <c r="F19" s="184"/>
      <c r="G19" s="325"/>
      <c r="H19" s="326"/>
      <c r="I19" s="326"/>
      <c r="J19" s="326"/>
      <c r="K19" s="326"/>
      <c r="L19" s="327"/>
      <c r="M19" s="145" t="s">
        <v>429</v>
      </c>
      <c r="N19" s="147"/>
      <c r="S19" s="143"/>
      <c r="T19" s="147"/>
      <c r="Y19" s="143"/>
    </row>
    <row r="20" spans="2:25" s="146" customFormat="1" ht="11.6" customHeight="1">
      <c r="B20" s="185"/>
      <c r="C20" s="185"/>
      <c r="D20" s="185"/>
      <c r="E20" s="185"/>
      <c r="F20" s="185"/>
      <c r="P20" s="147"/>
      <c r="V20" s="147"/>
    </row>
    <row r="21" spans="2:25">
      <c r="B21" s="184" t="s">
        <v>199</v>
      </c>
      <c r="C21" s="184"/>
      <c r="D21" s="184"/>
      <c r="E21" s="184"/>
      <c r="F21" s="184"/>
      <c r="G21" s="206" t="s">
        <v>406</v>
      </c>
      <c r="H21" s="336"/>
      <c r="I21" s="337"/>
      <c r="J21" s="338"/>
      <c r="K21" s="206" t="s">
        <v>407</v>
      </c>
      <c r="L21" s="336"/>
      <c r="M21" s="337"/>
      <c r="N21" s="338"/>
      <c r="O21" s="147"/>
      <c r="S21" s="143"/>
      <c r="U21" s="147"/>
      <c r="Y21" s="143"/>
    </row>
    <row r="22" spans="2:25" s="146" customFormat="1" ht="11.6" customHeight="1">
      <c r="B22" s="185"/>
      <c r="C22" s="185"/>
      <c r="D22" s="185"/>
      <c r="E22" s="185"/>
      <c r="F22" s="185"/>
      <c r="P22" s="147"/>
      <c r="V22" s="147"/>
    </row>
    <row r="23" spans="2:25">
      <c r="B23" s="184" t="s">
        <v>257</v>
      </c>
      <c r="C23" s="184"/>
      <c r="D23" s="184"/>
      <c r="E23" s="184"/>
      <c r="F23" s="184"/>
      <c r="G23" s="330"/>
      <c r="H23" s="331"/>
      <c r="I23" s="148" t="s">
        <v>337</v>
      </c>
      <c r="J23" s="330"/>
      <c r="K23" s="334"/>
      <c r="L23" s="331"/>
      <c r="R23" s="147"/>
      <c r="S23" s="143"/>
      <c r="Y23" s="143"/>
    </row>
    <row r="24" spans="2:25" s="146" customFormat="1" ht="11.6" customHeight="1">
      <c r="B24" s="185"/>
      <c r="C24" s="185"/>
      <c r="D24" s="185"/>
      <c r="E24" s="185"/>
      <c r="F24" s="185"/>
      <c r="P24" s="147"/>
      <c r="V24" s="147"/>
    </row>
    <row r="25" spans="2:25">
      <c r="B25" s="184" t="s">
        <v>417</v>
      </c>
      <c r="C25" s="184"/>
      <c r="D25" s="184"/>
      <c r="E25" s="184"/>
      <c r="F25" s="184"/>
      <c r="G25" s="318"/>
      <c r="H25" s="342"/>
      <c r="I25" s="342"/>
      <c r="J25" s="342"/>
      <c r="K25" s="342"/>
      <c r="L25" s="319"/>
      <c r="O25" s="149"/>
      <c r="P25" s="149"/>
      <c r="Q25" s="149" t="s">
        <v>363</v>
      </c>
      <c r="R25" s="339" t="str">
        <f>IF(G25="","",VLOOKUP(G25,DATA!A3:B23,2,FALSE))</f>
        <v/>
      </c>
      <c r="S25" s="340"/>
      <c r="T25" s="341"/>
      <c r="U25" s="209" t="s">
        <v>435</v>
      </c>
      <c r="Y25" s="143"/>
    </row>
    <row r="26" spans="2:25" s="146" customFormat="1" ht="11.6" customHeight="1">
      <c r="B26" s="185"/>
      <c r="C26" s="185"/>
      <c r="D26" s="185"/>
      <c r="E26" s="185"/>
      <c r="F26" s="185"/>
      <c r="P26" s="147"/>
      <c r="V26" s="147"/>
    </row>
    <row r="27" spans="2:25">
      <c r="B27" s="184" t="s">
        <v>431</v>
      </c>
      <c r="C27" s="184"/>
      <c r="D27" s="184"/>
      <c r="E27" s="184"/>
      <c r="F27" s="184"/>
      <c r="G27" s="325"/>
      <c r="H27" s="326"/>
      <c r="I27" s="326"/>
      <c r="J27" s="326"/>
      <c r="K27" s="326"/>
      <c r="L27" s="326"/>
      <c r="M27" s="326"/>
      <c r="N27" s="326"/>
      <c r="O27" s="326"/>
      <c r="P27" s="326"/>
      <c r="Q27" s="326"/>
      <c r="R27" s="326"/>
      <c r="S27" s="326"/>
      <c r="T27" s="327"/>
      <c r="U27" s="189"/>
      <c r="V27" s="202" t="str">
        <f>IF(OR(COUNTIF($G$27,"*大字*"),COUNTIF($G$27,"*丁目*"),COUNTIF($G$27,"*番*"),COUNTIF($G$27,"*号*")),"要確認","")</f>
        <v/>
      </c>
      <c r="W27" s="188"/>
      <c r="X27" s="147"/>
      <c r="Y27" s="143"/>
    </row>
    <row r="28" spans="2:25" s="208" customFormat="1">
      <c r="B28" s="207" t="s">
        <v>432</v>
      </c>
      <c r="C28" s="207"/>
      <c r="D28" s="207"/>
      <c r="E28" s="207"/>
      <c r="F28" s="207"/>
      <c r="G28" s="275" t="s">
        <v>399</v>
      </c>
      <c r="H28" s="276"/>
      <c r="I28" s="277"/>
      <c r="J28" s="277"/>
      <c r="K28" s="277"/>
    </row>
    <row r="29" spans="2:25" s="208" customFormat="1">
      <c r="B29" s="207"/>
      <c r="C29" s="207"/>
      <c r="D29" s="207"/>
      <c r="E29" s="207"/>
      <c r="F29" s="207"/>
      <c r="G29" s="275" t="s">
        <v>460</v>
      </c>
      <c r="H29" s="276"/>
      <c r="I29" s="277"/>
      <c r="J29" s="277"/>
      <c r="K29" s="277"/>
      <c r="L29" s="277"/>
      <c r="M29" s="277"/>
      <c r="N29" s="277"/>
      <c r="O29" s="277"/>
      <c r="P29" s="277"/>
      <c r="Q29" s="277"/>
      <c r="R29" s="277"/>
      <c r="S29" s="277"/>
      <c r="T29" s="277"/>
      <c r="U29" s="277"/>
      <c r="V29" s="277"/>
      <c r="W29" s="277"/>
      <c r="X29" s="277"/>
      <c r="Y29" s="277"/>
    </row>
    <row r="30" spans="2:25" s="146" customFormat="1" ht="11.6" customHeight="1">
      <c r="B30" s="185"/>
      <c r="C30" s="185"/>
      <c r="D30" s="185"/>
      <c r="E30" s="185"/>
      <c r="F30" s="185"/>
      <c r="P30" s="147"/>
      <c r="W30" s="147"/>
    </row>
    <row r="31" spans="2:25">
      <c r="B31" s="184" t="s">
        <v>258</v>
      </c>
      <c r="C31" s="184"/>
      <c r="D31" s="184"/>
      <c r="E31" s="184"/>
      <c r="F31" s="184"/>
      <c r="G31" s="315"/>
      <c r="H31" s="316"/>
      <c r="I31" s="316"/>
      <c r="J31" s="317"/>
      <c r="K31" s="147"/>
      <c r="S31" s="143"/>
      <c r="Y31" s="143"/>
    </row>
    <row r="32" spans="2:25" s="146" customFormat="1" ht="11.6" customHeight="1">
      <c r="B32" s="185"/>
      <c r="C32" s="185"/>
      <c r="D32" s="185"/>
      <c r="E32" s="185"/>
      <c r="F32" s="185"/>
      <c r="P32" s="147"/>
      <c r="W32" s="147"/>
    </row>
    <row r="33" spans="1:25">
      <c r="B33" s="184" t="s">
        <v>310</v>
      </c>
      <c r="C33" s="184"/>
      <c r="D33" s="184"/>
      <c r="E33" s="184"/>
      <c r="F33" s="184"/>
      <c r="G33" s="320"/>
      <c r="H33" s="321"/>
      <c r="I33" s="321"/>
      <c r="J33" s="321"/>
      <c r="K33" s="321"/>
      <c r="L33" s="321"/>
      <c r="M33" s="321"/>
      <c r="N33" s="321"/>
      <c r="O33" s="321"/>
      <c r="P33" s="321"/>
      <c r="Q33" s="321"/>
      <c r="R33" s="321"/>
      <c r="S33" s="321"/>
      <c r="T33" s="322"/>
      <c r="U33" s="145" t="s">
        <v>340</v>
      </c>
      <c r="V33" s="145"/>
      <c r="W33" s="145"/>
      <c r="X33" s="145"/>
    </row>
    <row r="34" spans="1:25">
      <c r="B34" s="184"/>
      <c r="C34" s="184"/>
      <c r="D34" s="184"/>
      <c r="E34" s="184"/>
      <c r="F34" s="184"/>
      <c r="G34" s="178"/>
      <c r="H34" s="178"/>
      <c r="I34" s="178"/>
      <c r="J34" s="178"/>
      <c r="K34" s="178"/>
      <c r="L34" s="178"/>
      <c r="M34" s="178"/>
      <c r="N34" s="178"/>
      <c r="O34" s="178"/>
      <c r="P34" s="178"/>
      <c r="Q34" s="178"/>
      <c r="R34" s="145"/>
      <c r="S34" s="145"/>
      <c r="T34" s="145"/>
      <c r="U34" s="145"/>
      <c r="V34" s="147"/>
      <c r="Y34" s="143"/>
    </row>
    <row r="35" spans="1:25">
      <c r="P35" s="147"/>
      <c r="S35" s="143"/>
      <c r="V35" s="147"/>
      <c r="Y35" s="143"/>
    </row>
    <row r="36" spans="1:25">
      <c r="A36" s="311" t="s">
        <v>400</v>
      </c>
      <c r="B36" s="311"/>
      <c r="C36" s="311"/>
      <c r="D36" s="311"/>
      <c r="E36" s="311"/>
      <c r="F36" s="196"/>
      <c r="G36" s="196"/>
      <c r="H36" s="175"/>
      <c r="I36" s="175"/>
      <c r="J36" s="175"/>
      <c r="K36" s="175"/>
      <c r="L36" s="175"/>
      <c r="M36" s="175"/>
      <c r="N36" s="175"/>
      <c r="O36" s="175"/>
      <c r="P36" s="176"/>
      <c r="Q36" s="175"/>
      <c r="R36" s="175"/>
      <c r="S36" s="143"/>
      <c r="V36" s="147"/>
      <c r="Y36" s="143"/>
    </row>
    <row r="37" spans="1:25" s="146" customFormat="1" ht="11.6" customHeight="1">
      <c r="A37" s="191"/>
      <c r="B37" s="195"/>
      <c r="C37" s="195"/>
      <c r="D37" s="195"/>
      <c r="E37" s="195"/>
      <c r="F37" s="195"/>
      <c r="G37" s="191"/>
      <c r="H37" s="191"/>
      <c r="I37" s="191"/>
      <c r="J37" s="191"/>
      <c r="K37" s="191"/>
      <c r="L37" s="191"/>
      <c r="M37" s="191"/>
      <c r="N37" s="191"/>
      <c r="O37" s="191"/>
      <c r="P37" s="192"/>
      <c r="Q37" s="191"/>
      <c r="R37" s="191"/>
      <c r="S37" s="191"/>
      <c r="T37" s="191"/>
      <c r="U37" s="191"/>
      <c r="V37" s="192"/>
      <c r="W37" s="191"/>
    </row>
    <row r="38" spans="1:25">
      <c r="B38" s="184" t="s">
        <v>395</v>
      </c>
      <c r="C38" s="184"/>
      <c r="D38" s="184"/>
      <c r="E38" s="184"/>
      <c r="F38" s="184"/>
      <c r="G38" s="315"/>
      <c r="H38" s="316"/>
      <c r="I38" s="316"/>
      <c r="J38" s="316"/>
      <c r="K38" s="316"/>
      <c r="L38" s="316"/>
      <c r="M38" s="316"/>
      <c r="N38" s="317"/>
      <c r="O38" s="145" t="s">
        <v>430</v>
      </c>
      <c r="S38" s="143"/>
      <c r="U38" s="147"/>
      <c r="Y38" s="143"/>
    </row>
    <row r="39" spans="1:25" s="146" customFormat="1" ht="11.6" customHeight="1">
      <c r="B39" s="185"/>
      <c r="C39" s="185"/>
      <c r="D39" s="185"/>
      <c r="E39" s="185"/>
      <c r="F39" s="185"/>
      <c r="P39" s="147"/>
      <c r="V39" s="147"/>
    </row>
    <row r="40" spans="1:25">
      <c r="B40" s="184" t="s">
        <v>396</v>
      </c>
      <c r="C40" s="184"/>
      <c r="D40" s="184"/>
      <c r="E40" s="184"/>
      <c r="F40" s="184"/>
      <c r="G40" s="206" t="s">
        <v>406</v>
      </c>
      <c r="H40" s="336"/>
      <c r="I40" s="337"/>
      <c r="J40" s="338"/>
      <c r="K40" s="206" t="s">
        <v>407</v>
      </c>
      <c r="L40" s="336"/>
      <c r="M40" s="337"/>
      <c r="N40" s="338"/>
      <c r="P40" s="343" t="s">
        <v>433</v>
      </c>
      <c r="Q40" s="344"/>
      <c r="R40" s="344"/>
      <c r="S40" s="344"/>
      <c r="T40" s="344"/>
      <c r="U40" s="344"/>
      <c r="V40" s="344"/>
      <c r="W40" s="344"/>
      <c r="X40" s="345"/>
      <c r="Y40" s="143"/>
    </row>
    <row r="41" spans="1:25" s="146" customFormat="1" ht="11.6" customHeight="1">
      <c r="B41" s="185"/>
      <c r="C41" s="185"/>
      <c r="D41" s="185"/>
      <c r="E41" s="185"/>
      <c r="F41" s="185"/>
      <c r="P41" s="346"/>
      <c r="Q41" s="347"/>
      <c r="R41" s="347"/>
      <c r="S41" s="347"/>
      <c r="T41" s="347"/>
      <c r="U41" s="347"/>
      <c r="V41" s="347"/>
      <c r="W41" s="347"/>
      <c r="X41" s="348"/>
    </row>
    <row r="42" spans="1:25">
      <c r="B42" s="184" t="s">
        <v>397</v>
      </c>
      <c r="C42" s="184"/>
      <c r="D42" s="184"/>
      <c r="E42" s="184"/>
      <c r="F42" s="184"/>
      <c r="G42" s="315"/>
      <c r="H42" s="316"/>
      <c r="I42" s="316"/>
      <c r="J42" s="317"/>
      <c r="O42" s="147"/>
      <c r="P42" s="349"/>
      <c r="Q42" s="350"/>
      <c r="R42" s="350"/>
      <c r="S42" s="350"/>
      <c r="T42" s="350"/>
      <c r="U42" s="350"/>
      <c r="V42" s="350"/>
      <c r="W42" s="350"/>
      <c r="X42" s="351"/>
      <c r="Y42" s="143"/>
    </row>
    <row r="43" spans="1:25" s="146" customFormat="1" ht="9.9">
      <c r="B43" s="185"/>
      <c r="C43" s="185"/>
      <c r="D43" s="185"/>
      <c r="E43" s="185"/>
      <c r="F43" s="185"/>
      <c r="P43" s="147"/>
      <c r="V43" s="147"/>
    </row>
    <row r="44" spans="1:25">
      <c r="R44" s="147"/>
      <c r="S44" s="143"/>
      <c r="X44" s="147"/>
      <c r="Y44" s="143"/>
    </row>
    <row r="45" spans="1:25" ht="15.9">
      <c r="A45" s="312" t="s">
        <v>314</v>
      </c>
      <c r="B45" s="312"/>
      <c r="C45" s="312"/>
      <c r="D45" s="312"/>
      <c r="E45" s="312"/>
      <c r="F45" s="312"/>
      <c r="G45" s="312"/>
      <c r="H45" s="312"/>
      <c r="I45" s="312"/>
    </row>
    <row r="46" spans="1:25">
      <c r="S46" s="143"/>
      <c r="Y46" s="143"/>
    </row>
    <row r="47" spans="1:25">
      <c r="B47" s="143" t="s">
        <v>315</v>
      </c>
    </row>
    <row r="48" spans="1:25" s="146" customFormat="1" ht="4.5" customHeight="1">
      <c r="S48" s="147"/>
      <c r="Y48" s="147"/>
    </row>
    <row r="49" spans="2:25">
      <c r="C49" s="184" t="s">
        <v>326</v>
      </c>
      <c r="D49" s="184"/>
      <c r="E49" s="184"/>
      <c r="F49" s="184"/>
      <c r="G49" s="184"/>
      <c r="H49" s="323" t="s">
        <v>410</v>
      </c>
      <c r="I49" s="323"/>
      <c r="J49" s="323"/>
      <c r="K49" s="323"/>
      <c r="L49" s="323"/>
      <c r="M49" s="324"/>
      <c r="N49" s="313"/>
      <c r="O49" s="314"/>
      <c r="P49" s="187" t="s">
        <v>336</v>
      </c>
      <c r="Q49" s="187"/>
      <c r="R49" s="187"/>
      <c r="S49" s="187"/>
      <c r="T49" s="149" t="s">
        <v>414</v>
      </c>
      <c r="U49" s="313"/>
      <c r="V49" s="314"/>
      <c r="W49" s="187" t="s">
        <v>336</v>
      </c>
      <c r="Y49" s="143"/>
    </row>
    <row r="50" spans="2:25" s="146" customFormat="1" ht="4.5" customHeight="1">
      <c r="P50" s="147"/>
      <c r="Q50" s="147"/>
      <c r="R50" s="147"/>
      <c r="S50" s="147"/>
      <c r="W50" s="147"/>
    </row>
    <row r="51" spans="2:25" s="146" customFormat="1" ht="4.5" customHeight="1">
      <c r="C51" s="193"/>
      <c r="D51" s="193"/>
      <c r="E51" s="193"/>
      <c r="F51" s="193"/>
      <c r="G51" s="193"/>
      <c r="H51" s="193"/>
      <c r="I51" s="193"/>
      <c r="J51" s="193"/>
      <c r="K51" s="193"/>
      <c r="L51" s="193"/>
      <c r="M51" s="193"/>
      <c r="N51" s="193"/>
      <c r="O51" s="193"/>
      <c r="P51" s="194"/>
      <c r="Q51" s="194"/>
      <c r="R51" s="194"/>
      <c r="S51" s="194"/>
      <c r="T51" s="193"/>
      <c r="U51" s="193"/>
      <c r="V51" s="193"/>
      <c r="W51" s="194"/>
      <c r="X51" s="193"/>
    </row>
    <row r="52" spans="2:25">
      <c r="C52" s="184" t="s">
        <v>325</v>
      </c>
      <c r="D52" s="184"/>
      <c r="E52" s="184"/>
      <c r="F52" s="184"/>
      <c r="G52" s="184"/>
      <c r="H52" s="323" t="s">
        <v>411</v>
      </c>
      <c r="I52" s="323"/>
      <c r="J52" s="323"/>
      <c r="K52" s="323"/>
      <c r="L52" s="323"/>
      <c r="M52" s="324"/>
      <c r="N52" s="313"/>
      <c r="O52" s="314"/>
      <c r="P52" s="187" t="s">
        <v>336</v>
      </c>
      <c r="Q52" s="187"/>
      <c r="R52" s="187"/>
      <c r="S52" s="187"/>
      <c r="T52" s="149" t="s">
        <v>414</v>
      </c>
      <c r="U52" s="313"/>
      <c r="V52" s="314"/>
      <c r="W52" s="187" t="s">
        <v>336</v>
      </c>
      <c r="Y52" s="143"/>
    </row>
    <row r="53" spans="2:25" s="146" customFormat="1" ht="4.5" customHeight="1">
      <c r="P53" s="147"/>
      <c r="Q53" s="147"/>
      <c r="R53" s="147"/>
      <c r="S53" s="147"/>
      <c r="W53" s="147"/>
    </row>
    <row r="54" spans="2:25" s="146" customFormat="1" ht="4.5" customHeight="1">
      <c r="C54" s="193"/>
      <c r="D54" s="193"/>
      <c r="E54" s="193"/>
      <c r="F54" s="193"/>
      <c r="G54" s="193"/>
      <c r="H54" s="193"/>
      <c r="I54" s="193"/>
      <c r="J54" s="193"/>
      <c r="K54" s="193"/>
      <c r="L54" s="193"/>
      <c r="M54" s="193"/>
      <c r="N54" s="193"/>
      <c r="O54" s="193"/>
      <c r="P54" s="194"/>
      <c r="Q54" s="194"/>
      <c r="R54" s="194"/>
      <c r="S54" s="194"/>
      <c r="T54" s="193"/>
      <c r="U54" s="193"/>
      <c r="V54" s="193"/>
      <c r="W54" s="194"/>
      <c r="X54" s="193"/>
    </row>
    <row r="55" spans="2:25">
      <c r="C55" s="184" t="s">
        <v>324</v>
      </c>
      <c r="D55" s="184"/>
      <c r="E55" s="184"/>
      <c r="F55" s="184"/>
      <c r="G55" s="184"/>
      <c r="H55" s="323" t="s">
        <v>412</v>
      </c>
      <c r="I55" s="323"/>
      <c r="J55" s="323"/>
      <c r="K55" s="323"/>
      <c r="L55" s="323"/>
      <c r="M55" s="324"/>
      <c r="N55" s="313"/>
      <c r="O55" s="314"/>
      <c r="P55" s="187" t="s">
        <v>336</v>
      </c>
      <c r="Q55" s="187"/>
      <c r="R55" s="187"/>
      <c r="S55" s="187"/>
      <c r="T55" s="149" t="s">
        <v>415</v>
      </c>
      <c r="U55" s="313"/>
      <c r="V55" s="314"/>
      <c r="W55" s="187" t="s">
        <v>336</v>
      </c>
      <c r="Y55" s="143"/>
    </row>
    <row r="56" spans="2:25" s="146" customFormat="1" ht="4.5" customHeight="1">
      <c r="P56" s="147"/>
      <c r="Q56" s="147"/>
      <c r="R56" s="147"/>
      <c r="S56" s="147"/>
      <c r="W56" s="147"/>
    </row>
    <row r="57" spans="2:25" s="146" customFormat="1" ht="4.5" customHeight="1">
      <c r="B57" s="193"/>
      <c r="C57" s="193"/>
      <c r="D57" s="193"/>
      <c r="E57" s="193"/>
      <c r="F57" s="193"/>
      <c r="G57" s="193"/>
      <c r="H57" s="193"/>
      <c r="I57" s="193"/>
      <c r="J57" s="193"/>
      <c r="K57" s="193"/>
      <c r="L57" s="193"/>
      <c r="M57" s="193"/>
      <c r="N57" s="193"/>
      <c r="O57" s="193"/>
      <c r="P57" s="194"/>
      <c r="Q57" s="194"/>
      <c r="R57" s="194"/>
      <c r="S57" s="194"/>
      <c r="T57" s="193"/>
      <c r="U57" s="193"/>
      <c r="V57" s="193"/>
      <c r="W57" s="194"/>
      <c r="X57" s="193"/>
    </row>
    <row r="58" spans="2:25">
      <c r="B58" s="143" t="s">
        <v>327</v>
      </c>
      <c r="K58" s="323" t="s">
        <v>413</v>
      </c>
      <c r="L58" s="323"/>
      <c r="M58" s="324"/>
      <c r="N58" s="313"/>
      <c r="O58" s="314"/>
      <c r="P58" s="147"/>
      <c r="Q58" s="147"/>
      <c r="R58" s="147"/>
      <c r="T58" s="149" t="s">
        <v>416</v>
      </c>
      <c r="U58" s="313"/>
      <c r="V58" s="314"/>
      <c r="W58" s="187" t="s">
        <v>336</v>
      </c>
      <c r="Y58" s="143"/>
    </row>
    <row r="59" spans="2:25" s="146" customFormat="1" ht="4.5" customHeight="1">
      <c r="P59" s="147"/>
      <c r="Q59" s="147"/>
      <c r="R59" s="147"/>
      <c r="S59" s="147"/>
      <c r="W59" s="147"/>
    </row>
    <row r="60" spans="2:25" s="146" customFormat="1" ht="4.5" customHeight="1">
      <c r="B60" s="193"/>
      <c r="C60" s="193"/>
      <c r="D60" s="193"/>
      <c r="E60" s="193"/>
      <c r="F60" s="193"/>
      <c r="G60" s="193"/>
      <c r="H60" s="193"/>
      <c r="I60" s="193"/>
      <c r="J60" s="193"/>
      <c r="K60" s="193"/>
      <c r="L60" s="193"/>
      <c r="M60" s="193"/>
      <c r="N60" s="193"/>
      <c r="O60" s="193"/>
      <c r="P60" s="194"/>
      <c r="Q60" s="194"/>
      <c r="R60" s="194"/>
      <c r="S60" s="194"/>
      <c r="T60" s="193"/>
      <c r="U60" s="193"/>
      <c r="V60" s="193"/>
      <c r="W60" s="194"/>
      <c r="X60" s="193"/>
    </row>
    <row r="61" spans="2:25">
      <c r="B61" s="143" t="s">
        <v>328</v>
      </c>
      <c r="K61" s="323" t="s">
        <v>413</v>
      </c>
      <c r="L61" s="323"/>
      <c r="M61" s="324"/>
      <c r="N61" s="313"/>
      <c r="O61" s="314"/>
      <c r="P61" s="147"/>
      <c r="Q61" s="147"/>
      <c r="R61" s="147"/>
      <c r="T61" s="149" t="s">
        <v>416</v>
      </c>
      <c r="U61" s="313"/>
      <c r="V61" s="314"/>
      <c r="W61" s="187" t="s">
        <v>336</v>
      </c>
      <c r="Y61" s="143"/>
    </row>
    <row r="62" spans="2:25" s="146" customFormat="1" ht="4.5" customHeight="1">
      <c r="P62" s="147"/>
      <c r="Q62" s="147"/>
      <c r="R62" s="147"/>
      <c r="S62" s="147"/>
      <c r="W62" s="147"/>
    </row>
    <row r="63" spans="2:25" s="146" customFormat="1" ht="4.5" customHeight="1">
      <c r="B63" s="193"/>
      <c r="C63" s="193"/>
      <c r="D63" s="193"/>
      <c r="E63" s="193"/>
      <c r="F63" s="193"/>
      <c r="G63" s="193"/>
      <c r="H63" s="193"/>
      <c r="I63" s="193"/>
      <c r="J63" s="193"/>
      <c r="K63" s="193"/>
      <c r="L63" s="193"/>
      <c r="M63" s="193"/>
      <c r="N63" s="193"/>
      <c r="O63" s="193"/>
      <c r="P63" s="194"/>
      <c r="Q63" s="194"/>
      <c r="R63" s="194"/>
      <c r="S63" s="194"/>
      <c r="T63" s="193"/>
      <c r="U63" s="193"/>
      <c r="V63" s="193"/>
      <c r="W63" s="194"/>
      <c r="X63" s="193"/>
    </row>
    <row r="64" spans="2:25">
      <c r="B64" s="143" t="s">
        <v>316</v>
      </c>
      <c r="N64" s="318"/>
      <c r="O64" s="319"/>
      <c r="P64" s="145"/>
      <c r="Q64" s="145"/>
      <c r="R64" s="145"/>
      <c r="S64" s="143"/>
      <c r="X64" s="147"/>
      <c r="Y64" s="143"/>
    </row>
    <row r="65" spans="2:25" s="146" customFormat="1" ht="4.5" customHeight="1">
      <c r="P65" s="147"/>
      <c r="Q65" s="147"/>
      <c r="R65" s="147"/>
      <c r="S65" s="147"/>
      <c r="W65" s="147"/>
    </row>
    <row r="66" spans="2:25" s="146" customFormat="1" ht="4.5" customHeight="1">
      <c r="B66" s="193"/>
      <c r="C66" s="193"/>
      <c r="D66" s="193"/>
      <c r="E66" s="193"/>
      <c r="F66" s="193"/>
      <c r="G66" s="193"/>
      <c r="H66" s="193"/>
      <c r="I66" s="193"/>
      <c r="J66" s="193"/>
      <c r="K66" s="193"/>
      <c r="L66" s="193"/>
      <c r="M66" s="193"/>
      <c r="N66" s="193"/>
      <c r="O66" s="193"/>
      <c r="P66" s="194"/>
      <c r="Q66" s="194"/>
      <c r="R66" s="194"/>
      <c r="S66" s="194"/>
      <c r="T66" s="193"/>
      <c r="U66" s="193"/>
      <c r="V66" s="193"/>
      <c r="W66" s="194"/>
      <c r="X66" s="193"/>
    </row>
    <row r="67" spans="2:25">
      <c r="B67" s="143" t="s">
        <v>317</v>
      </c>
      <c r="P67" s="147"/>
      <c r="S67" s="143"/>
      <c r="V67" s="147"/>
      <c r="Y67" s="143"/>
    </row>
    <row r="68" spans="2:25" s="146" customFormat="1" ht="4.5" customHeight="1">
      <c r="P68" s="147"/>
      <c r="Q68" s="147"/>
      <c r="R68" s="147"/>
      <c r="S68" s="147"/>
      <c r="W68" s="147"/>
    </row>
    <row r="69" spans="2:25" s="146" customFormat="1" ht="4.5" customHeight="1">
      <c r="B69" s="193"/>
      <c r="C69" s="193"/>
      <c r="D69" s="193"/>
      <c r="E69" s="193"/>
      <c r="F69" s="193"/>
      <c r="G69" s="193"/>
      <c r="H69" s="193"/>
      <c r="I69" s="193"/>
      <c r="J69" s="193"/>
      <c r="K69" s="193"/>
      <c r="L69" s="193"/>
      <c r="M69" s="193"/>
      <c r="N69" s="193"/>
      <c r="O69" s="193"/>
      <c r="P69" s="194"/>
      <c r="Q69" s="194"/>
      <c r="R69" s="194"/>
      <c r="S69" s="194"/>
      <c r="T69" s="193"/>
      <c r="U69" s="193"/>
      <c r="V69" s="193"/>
      <c r="W69" s="194"/>
      <c r="X69" s="193"/>
    </row>
    <row r="70" spans="2:25">
      <c r="C70" s="184" t="s">
        <v>329</v>
      </c>
      <c r="D70" s="184"/>
      <c r="E70" s="184"/>
      <c r="F70" s="184"/>
      <c r="G70" s="184"/>
      <c r="H70" s="184"/>
      <c r="I70" s="184"/>
      <c r="N70" s="318"/>
      <c r="O70" s="319"/>
      <c r="P70" s="147"/>
      <c r="S70" s="143"/>
      <c r="V70" s="147"/>
      <c r="Y70" s="143"/>
    </row>
    <row r="71" spans="2:25" s="146" customFormat="1" ht="4.5" customHeight="1">
      <c r="P71" s="147"/>
      <c r="Q71" s="147"/>
      <c r="R71" s="147"/>
      <c r="S71" s="147"/>
      <c r="W71" s="147"/>
    </row>
    <row r="72" spans="2:25" s="146" customFormat="1" ht="4.5" customHeight="1">
      <c r="C72" s="193"/>
      <c r="D72" s="193"/>
      <c r="E72" s="193"/>
      <c r="F72" s="193"/>
      <c r="G72" s="193"/>
      <c r="H72" s="193"/>
      <c r="I72" s="193"/>
      <c r="J72" s="193"/>
      <c r="K72" s="193"/>
      <c r="L72" s="193"/>
      <c r="M72" s="193"/>
      <c r="N72" s="193"/>
      <c r="O72" s="193"/>
      <c r="P72" s="194"/>
      <c r="Q72" s="194"/>
      <c r="R72" s="194"/>
      <c r="S72" s="194"/>
      <c r="T72" s="193"/>
      <c r="U72" s="193"/>
      <c r="V72" s="193"/>
      <c r="W72" s="194"/>
      <c r="X72" s="193"/>
    </row>
    <row r="73" spans="2:25">
      <c r="C73" s="184" t="s">
        <v>330</v>
      </c>
      <c r="D73" s="184"/>
      <c r="E73" s="184"/>
      <c r="F73" s="184"/>
      <c r="G73" s="184"/>
      <c r="H73" s="184"/>
      <c r="I73" s="184"/>
      <c r="N73" s="313"/>
      <c r="O73" s="314"/>
      <c r="P73" s="187" t="s">
        <v>336</v>
      </c>
      <c r="S73" s="143"/>
      <c r="V73" s="147"/>
      <c r="Y73" s="143"/>
    </row>
    <row r="74" spans="2:25" s="146" customFormat="1" ht="4.5" customHeight="1">
      <c r="P74" s="147"/>
      <c r="Q74" s="147"/>
      <c r="R74" s="147"/>
      <c r="S74" s="147"/>
      <c r="W74" s="147"/>
    </row>
    <row r="75" spans="2:25" s="146" customFormat="1" ht="4.5" customHeight="1">
      <c r="C75" s="193"/>
      <c r="D75" s="193"/>
      <c r="E75" s="193"/>
      <c r="F75" s="193"/>
      <c r="G75" s="193"/>
      <c r="H75" s="193"/>
      <c r="I75" s="193"/>
      <c r="J75" s="193"/>
      <c r="K75" s="193"/>
      <c r="L75" s="193"/>
      <c r="M75" s="193"/>
      <c r="N75" s="193"/>
      <c r="O75" s="193"/>
      <c r="P75" s="194"/>
      <c r="Q75" s="194"/>
      <c r="R75" s="194"/>
      <c r="S75" s="194"/>
      <c r="T75" s="193"/>
      <c r="U75" s="193"/>
      <c r="V75" s="193"/>
      <c r="W75" s="194"/>
      <c r="X75" s="193"/>
    </row>
    <row r="76" spans="2:25">
      <c r="C76" s="184" t="s">
        <v>331</v>
      </c>
      <c r="D76" s="184"/>
      <c r="E76" s="184"/>
      <c r="F76" s="184"/>
      <c r="G76" s="184"/>
      <c r="H76" s="184"/>
      <c r="I76" s="184"/>
      <c r="N76" s="313"/>
      <c r="O76" s="314"/>
      <c r="P76" s="187" t="s">
        <v>336</v>
      </c>
      <c r="Q76" s="187"/>
      <c r="R76" s="187"/>
      <c r="S76" s="187"/>
      <c r="V76" s="147"/>
      <c r="Y76" s="143"/>
    </row>
    <row r="77" spans="2:25" s="146" customFormat="1" ht="4.5" customHeight="1">
      <c r="P77" s="147"/>
      <c r="Q77" s="147"/>
      <c r="R77" s="147"/>
      <c r="S77" s="147"/>
      <c r="W77" s="147"/>
    </row>
    <row r="78" spans="2:25" s="146" customFormat="1" ht="4.5" customHeight="1">
      <c r="B78" s="193"/>
      <c r="C78" s="193"/>
      <c r="D78" s="193"/>
      <c r="E78" s="193"/>
      <c r="F78" s="193"/>
      <c r="G78" s="193"/>
      <c r="H78" s="193"/>
      <c r="I78" s="193"/>
      <c r="J78" s="193"/>
      <c r="K78" s="193"/>
      <c r="L78" s="193"/>
      <c r="M78" s="193"/>
      <c r="N78" s="193"/>
      <c r="O78" s="193"/>
      <c r="P78" s="194"/>
      <c r="Q78" s="194"/>
      <c r="R78" s="194"/>
      <c r="S78" s="194"/>
      <c r="T78" s="193"/>
      <c r="U78" s="193"/>
      <c r="V78" s="193"/>
      <c r="W78" s="194"/>
      <c r="X78" s="193"/>
    </row>
    <row r="79" spans="2:25">
      <c r="B79" s="143" t="s">
        <v>318</v>
      </c>
      <c r="J79" s="144"/>
      <c r="K79" s="144"/>
      <c r="L79" s="144"/>
      <c r="M79" s="149" t="s">
        <v>332</v>
      </c>
      <c r="N79" s="318"/>
      <c r="O79" s="319"/>
      <c r="P79" s="147"/>
      <c r="Q79" s="147"/>
      <c r="R79" s="147"/>
      <c r="T79" s="149" t="s">
        <v>333</v>
      </c>
      <c r="U79" s="318"/>
      <c r="V79" s="319"/>
      <c r="Y79" s="143"/>
    </row>
    <row r="80" spans="2:25" s="146" customFormat="1" ht="4.5" customHeight="1">
      <c r="P80" s="147"/>
      <c r="Q80" s="147"/>
      <c r="R80" s="147"/>
      <c r="S80" s="147"/>
      <c r="W80" s="147"/>
    </row>
    <row r="81" spans="2:25" s="146" customFormat="1" ht="4.5" customHeight="1">
      <c r="B81" s="193"/>
      <c r="C81" s="193"/>
      <c r="D81" s="193"/>
      <c r="E81" s="193"/>
      <c r="F81" s="193"/>
      <c r="G81" s="193"/>
      <c r="H81" s="193"/>
      <c r="I81" s="193"/>
      <c r="J81" s="193"/>
      <c r="K81" s="193"/>
      <c r="L81" s="193"/>
      <c r="M81" s="193"/>
      <c r="N81" s="193"/>
      <c r="O81" s="193"/>
      <c r="P81" s="194"/>
      <c r="Q81" s="194"/>
      <c r="R81" s="194"/>
      <c r="S81" s="194"/>
      <c r="T81" s="193"/>
      <c r="U81" s="193"/>
      <c r="V81" s="193"/>
      <c r="W81" s="194"/>
      <c r="X81" s="193"/>
    </row>
    <row r="82" spans="2:25">
      <c r="B82" s="143" t="s">
        <v>319</v>
      </c>
      <c r="N82" s="318"/>
      <c r="O82" s="319"/>
      <c r="P82" s="147"/>
      <c r="Q82" s="147"/>
      <c r="R82" s="147"/>
      <c r="V82" s="147"/>
      <c r="Y82" s="143"/>
    </row>
    <row r="83" spans="2:25" s="146" customFormat="1" ht="4.5" customHeight="1">
      <c r="P83" s="147"/>
      <c r="Q83" s="147"/>
      <c r="R83" s="147"/>
      <c r="S83" s="147"/>
      <c r="W83" s="147"/>
    </row>
    <row r="84" spans="2:25" s="146" customFormat="1" ht="4.5" customHeight="1">
      <c r="B84" s="193"/>
      <c r="C84" s="193"/>
      <c r="D84" s="193"/>
      <c r="E84" s="193"/>
      <c r="F84" s="193"/>
      <c r="G84" s="193"/>
      <c r="H84" s="193"/>
      <c r="I84" s="193"/>
      <c r="J84" s="193"/>
      <c r="K84" s="193"/>
      <c r="L84" s="193"/>
      <c r="M84" s="193"/>
      <c r="N84" s="193"/>
      <c r="O84" s="193"/>
      <c r="P84" s="194"/>
      <c r="Q84" s="194"/>
      <c r="R84" s="194"/>
      <c r="S84" s="194"/>
      <c r="T84" s="193"/>
      <c r="U84" s="193"/>
      <c r="V84" s="193"/>
      <c r="W84" s="194"/>
      <c r="X84" s="193"/>
    </row>
    <row r="85" spans="2:25">
      <c r="B85" s="143" t="s">
        <v>320</v>
      </c>
      <c r="N85" s="318"/>
      <c r="O85" s="319"/>
      <c r="P85" s="147"/>
      <c r="Q85" s="147"/>
      <c r="R85" s="147"/>
      <c r="V85" s="147"/>
      <c r="Y85" s="143"/>
    </row>
    <row r="86" spans="2:25" s="146" customFormat="1" ht="4.5" customHeight="1">
      <c r="P86" s="147"/>
      <c r="Q86" s="147"/>
      <c r="R86" s="147"/>
      <c r="S86" s="147"/>
      <c r="W86" s="147"/>
    </row>
    <row r="87" spans="2:25" s="146" customFormat="1" ht="4.5" customHeight="1">
      <c r="B87" s="193"/>
      <c r="C87" s="193"/>
      <c r="D87" s="193"/>
      <c r="E87" s="193"/>
      <c r="F87" s="193"/>
      <c r="G87" s="193"/>
      <c r="H87" s="193"/>
      <c r="I87" s="193"/>
      <c r="J87" s="193"/>
      <c r="K87" s="193"/>
      <c r="L87" s="193"/>
      <c r="M87" s="193"/>
      <c r="N87" s="193"/>
      <c r="O87" s="193"/>
      <c r="P87" s="194"/>
      <c r="Q87" s="194"/>
      <c r="R87" s="194"/>
      <c r="S87" s="194"/>
      <c r="T87" s="193"/>
      <c r="U87" s="193"/>
      <c r="V87" s="193"/>
      <c r="W87" s="194"/>
      <c r="X87" s="193"/>
    </row>
    <row r="88" spans="2:25">
      <c r="B88" s="143" t="s">
        <v>321</v>
      </c>
      <c r="N88" s="318"/>
      <c r="O88" s="319"/>
      <c r="P88" s="147"/>
      <c r="Q88" s="147"/>
      <c r="R88" s="147"/>
      <c r="V88" s="147"/>
      <c r="Y88" s="143"/>
    </row>
    <row r="89" spans="2:25" s="146" customFormat="1" ht="4.5" customHeight="1">
      <c r="P89" s="147"/>
      <c r="Q89" s="147"/>
      <c r="R89" s="147"/>
      <c r="S89" s="147"/>
      <c r="W89" s="147"/>
    </row>
    <row r="90" spans="2:25" s="146" customFormat="1" ht="4.5" customHeight="1">
      <c r="B90" s="193"/>
      <c r="C90" s="193"/>
      <c r="D90" s="193"/>
      <c r="E90" s="193"/>
      <c r="F90" s="193"/>
      <c r="G90" s="193"/>
      <c r="H90" s="193"/>
      <c r="I90" s="193"/>
      <c r="J90" s="193"/>
      <c r="K90" s="193"/>
      <c r="L90" s="193"/>
      <c r="M90" s="193"/>
      <c r="N90" s="193"/>
      <c r="O90" s="193"/>
      <c r="P90" s="194"/>
      <c r="Q90" s="194"/>
      <c r="R90" s="194"/>
      <c r="S90" s="194"/>
      <c r="T90" s="193"/>
      <c r="U90" s="193"/>
      <c r="V90" s="193"/>
      <c r="W90" s="194"/>
      <c r="X90" s="193"/>
    </row>
    <row r="91" spans="2:25">
      <c r="B91" s="143" t="s">
        <v>322</v>
      </c>
      <c r="N91" s="318"/>
      <c r="O91" s="319"/>
      <c r="P91" s="147"/>
      <c r="Q91" s="147"/>
      <c r="R91" s="147"/>
      <c r="V91" s="147"/>
      <c r="Y91" s="143"/>
    </row>
    <row r="92" spans="2:25" s="146" customFormat="1" ht="4.5" customHeight="1">
      <c r="P92" s="147"/>
      <c r="Q92" s="147"/>
      <c r="R92" s="147"/>
      <c r="S92" s="147"/>
      <c r="W92" s="147"/>
    </row>
    <row r="93" spans="2:25" s="146" customFormat="1" ht="4.5" customHeight="1">
      <c r="B93" s="193"/>
      <c r="C93" s="193"/>
      <c r="D93" s="193"/>
      <c r="E93" s="193"/>
      <c r="F93" s="193"/>
      <c r="G93" s="193"/>
      <c r="H93" s="193"/>
      <c r="I93" s="193"/>
      <c r="J93" s="193"/>
      <c r="K93" s="193"/>
      <c r="L93" s="193"/>
      <c r="M93" s="193"/>
      <c r="N93" s="193"/>
      <c r="O93" s="193"/>
      <c r="P93" s="194"/>
      <c r="Q93" s="194"/>
      <c r="R93" s="194"/>
      <c r="S93" s="194"/>
      <c r="T93" s="193"/>
      <c r="U93" s="193"/>
      <c r="V93" s="193"/>
      <c r="W93" s="194"/>
      <c r="X93" s="193"/>
    </row>
    <row r="94" spans="2:25">
      <c r="B94" s="143" t="s">
        <v>421</v>
      </c>
      <c r="J94" s="144"/>
      <c r="K94" s="144"/>
      <c r="L94" s="144"/>
      <c r="M94" s="149" t="s">
        <v>334</v>
      </c>
      <c r="N94" s="318"/>
      <c r="O94" s="319"/>
      <c r="P94" s="147"/>
      <c r="Q94" s="147"/>
      <c r="R94" s="147"/>
      <c r="T94" s="149" t="s">
        <v>335</v>
      </c>
      <c r="U94" s="318"/>
      <c r="V94" s="319"/>
      <c r="Y94" s="143"/>
    </row>
    <row r="95" spans="2:25" s="146" customFormat="1" ht="4.5" customHeight="1">
      <c r="P95" s="147"/>
      <c r="Q95" s="147"/>
      <c r="R95" s="147"/>
      <c r="S95" s="147"/>
      <c r="W95" s="147"/>
    </row>
    <row r="96" spans="2:25" s="146" customFormat="1" ht="4.5" customHeight="1">
      <c r="B96" s="193"/>
      <c r="C96" s="193"/>
      <c r="D96" s="193"/>
      <c r="E96" s="193"/>
      <c r="F96" s="193"/>
      <c r="G96" s="193"/>
      <c r="H96" s="193"/>
      <c r="I96" s="193"/>
      <c r="J96" s="193"/>
      <c r="K96" s="193"/>
      <c r="L96" s="193"/>
      <c r="M96" s="193"/>
      <c r="N96" s="193"/>
      <c r="O96" s="193"/>
      <c r="P96" s="194"/>
      <c r="Q96" s="194"/>
      <c r="R96" s="194"/>
      <c r="S96" s="194"/>
      <c r="T96" s="193"/>
      <c r="U96" s="193"/>
      <c r="V96" s="193"/>
      <c r="W96" s="194"/>
      <c r="X96" s="193"/>
    </row>
    <row r="97" spans="1:25">
      <c r="B97" s="143" t="s">
        <v>422</v>
      </c>
      <c r="N97" s="318"/>
      <c r="O97" s="319"/>
      <c r="P97" s="147"/>
      <c r="Q97" s="147"/>
      <c r="R97" s="147"/>
      <c r="V97" s="147"/>
      <c r="Y97" s="143"/>
    </row>
    <row r="98" spans="1:25" s="146" customFormat="1" ht="4.5" customHeight="1">
      <c r="P98" s="147"/>
      <c r="Q98" s="147"/>
      <c r="R98" s="147"/>
      <c r="S98" s="147"/>
      <c r="W98" s="147"/>
    </row>
    <row r="99" spans="1:25" s="146" customFormat="1" ht="4.5" customHeight="1">
      <c r="B99" s="193"/>
      <c r="C99" s="193"/>
      <c r="D99" s="193"/>
      <c r="E99" s="193"/>
      <c r="F99" s="193"/>
      <c r="G99" s="193"/>
      <c r="H99" s="193"/>
      <c r="I99" s="193"/>
      <c r="J99" s="193"/>
      <c r="K99" s="193"/>
      <c r="L99" s="193"/>
      <c r="M99" s="193"/>
      <c r="N99" s="193"/>
      <c r="O99" s="193"/>
      <c r="P99" s="194"/>
      <c r="Q99" s="194"/>
      <c r="R99" s="194"/>
      <c r="S99" s="194"/>
      <c r="T99" s="193"/>
      <c r="U99" s="193"/>
      <c r="V99" s="193"/>
      <c r="W99" s="194"/>
      <c r="X99" s="193"/>
    </row>
    <row r="100" spans="1:25">
      <c r="P100" s="147"/>
      <c r="S100" s="143"/>
      <c r="Y100" s="143"/>
    </row>
    <row r="101" spans="1:25">
      <c r="O101" s="147"/>
      <c r="S101" s="143"/>
      <c r="U101" s="147"/>
      <c r="Y101" s="143"/>
    </row>
    <row r="102" spans="1:25">
      <c r="P102" s="147"/>
      <c r="S102" s="143"/>
      <c r="Y102" s="143"/>
    </row>
    <row r="103" spans="1:25" ht="15.9">
      <c r="A103" s="312" t="s">
        <v>323</v>
      </c>
      <c r="B103" s="312"/>
      <c r="C103" s="312"/>
      <c r="D103" s="312"/>
      <c r="E103" s="312"/>
      <c r="F103" s="312"/>
      <c r="G103" s="312"/>
      <c r="H103" s="312"/>
      <c r="I103" s="312"/>
      <c r="J103" s="180"/>
      <c r="P103" s="147"/>
      <c r="S103" s="143"/>
      <c r="Y103" s="143"/>
    </row>
    <row r="104" spans="1:25">
      <c r="R104" s="147"/>
      <c r="S104" s="143"/>
      <c r="X104" s="147"/>
      <c r="Y104" s="143"/>
    </row>
    <row r="105" spans="1:25">
      <c r="B105" s="143" t="s">
        <v>419</v>
      </c>
      <c r="P105" s="147"/>
      <c r="S105" s="143"/>
      <c r="Y105" s="143"/>
    </row>
    <row r="106" spans="1:25">
      <c r="B106" s="143" t="s">
        <v>420</v>
      </c>
      <c r="P106" s="147"/>
      <c r="S106" s="143"/>
      <c r="Y106" s="143"/>
    </row>
    <row r="107" spans="1:25">
      <c r="R107" s="147"/>
      <c r="S107" s="143"/>
      <c r="X107" s="147"/>
      <c r="Y107" s="143"/>
    </row>
    <row r="108" spans="1:25">
      <c r="B108" s="304" t="s">
        <v>402</v>
      </c>
      <c r="C108" s="304"/>
      <c r="D108" s="304" t="s">
        <v>401</v>
      </c>
      <c r="E108" s="304"/>
      <c r="F108" s="304"/>
      <c r="G108" s="304"/>
      <c r="H108" s="304" t="s">
        <v>70</v>
      </c>
      <c r="I108" s="304"/>
      <c r="J108" s="304"/>
      <c r="K108" s="304"/>
      <c r="O108" s="304" t="s">
        <v>229</v>
      </c>
      <c r="P108" s="304"/>
      <c r="Q108" s="304" t="s">
        <v>39</v>
      </c>
      <c r="R108" s="304"/>
      <c r="S108" s="304"/>
      <c r="T108" s="304"/>
      <c r="U108" s="304" t="s">
        <v>70</v>
      </c>
      <c r="V108" s="304"/>
      <c r="W108" s="304"/>
      <c r="X108" s="304"/>
      <c r="Y108" s="143"/>
    </row>
    <row r="109" spans="1:25" s="146" customFormat="1" ht="4.5" customHeight="1">
      <c r="Q109" s="147"/>
      <c r="R109" s="147"/>
      <c r="S109" s="147"/>
      <c r="T109" s="147"/>
      <c r="X109" s="147"/>
    </row>
    <row r="110" spans="1:25" ht="20.149999999999999" customHeight="1">
      <c r="B110" s="305"/>
      <c r="C110" s="305"/>
      <c r="D110" s="306" t="s">
        <v>166</v>
      </c>
      <c r="E110" s="306"/>
      <c r="F110" s="306"/>
      <c r="G110" s="306"/>
      <c r="H110" s="310"/>
      <c r="I110" s="310"/>
      <c r="J110" s="310"/>
      <c r="K110" s="310"/>
      <c r="L110" s="179"/>
      <c r="M110" s="179"/>
      <c r="O110" s="305"/>
      <c r="P110" s="305"/>
      <c r="Q110" s="306" t="s">
        <v>405</v>
      </c>
      <c r="R110" s="306"/>
      <c r="S110" s="306"/>
      <c r="T110" s="306"/>
      <c r="U110" s="303"/>
      <c r="V110" s="303"/>
      <c r="W110" s="303"/>
      <c r="X110" s="303"/>
      <c r="Y110" s="143"/>
    </row>
    <row r="111" spans="1:25" s="146" customFormat="1" ht="4.5" customHeight="1">
      <c r="Q111" s="147"/>
      <c r="R111" s="147"/>
      <c r="S111" s="147"/>
      <c r="T111" s="147"/>
      <c r="X111" s="147"/>
    </row>
    <row r="112" spans="1:25" ht="20.149999999999999" customHeight="1">
      <c r="B112" s="305"/>
      <c r="C112" s="305"/>
      <c r="D112" s="306" t="s">
        <v>167</v>
      </c>
      <c r="E112" s="306"/>
      <c r="F112" s="306"/>
      <c r="G112" s="306"/>
      <c r="H112" s="307"/>
      <c r="I112" s="308"/>
      <c r="J112" s="308"/>
      <c r="K112" s="309"/>
      <c r="O112" s="305"/>
      <c r="P112" s="305"/>
      <c r="Q112" s="306" t="s">
        <v>182</v>
      </c>
      <c r="R112" s="306"/>
      <c r="S112" s="306"/>
      <c r="T112" s="306"/>
      <c r="U112" s="303"/>
      <c r="V112" s="303"/>
      <c r="W112" s="303"/>
      <c r="X112" s="303"/>
      <c r="Y112" s="143"/>
    </row>
    <row r="113" spans="2:28" s="146" customFormat="1" ht="4.5" customHeight="1">
      <c r="Q113" s="147"/>
      <c r="R113" s="147"/>
      <c r="S113" s="147"/>
      <c r="T113" s="147"/>
      <c r="X113" s="147"/>
    </row>
    <row r="114" spans="2:28" ht="20.149999999999999" customHeight="1">
      <c r="B114" s="305"/>
      <c r="C114" s="305"/>
      <c r="D114" s="306" t="s">
        <v>168</v>
      </c>
      <c r="E114" s="306"/>
      <c r="F114" s="306"/>
      <c r="G114" s="306"/>
      <c r="H114" s="303"/>
      <c r="I114" s="303"/>
      <c r="J114" s="303"/>
      <c r="K114" s="303"/>
      <c r="O114" s="305"/>
      <c r="P114" s="305"/>
      <c r="Q114" s="306" t="s">
        <v>183</v>
      </c>
      <c r="R114" s="306"/>
      <c r="S114" s="306"/>
      <c r="T114" s="306"/>
      <c r="U114" s="303"/>
      <c r="V114" s="303"/>
      <c r="W114" s="303"/>
      <c r="X114" s="303"/>
      <c r="Y114" s="143"/>
    </row>
    <row r="115" spans="2:28" s="146" customFormat="1" ht="4.5" customHeight="1">
      <c r="Q115" s="147"/>
      <c r="R115" s="147"/>
      <c r="S115" s="147"/>
      <c r="T115" s="147"/>
      <c r="X115" s="147"/>
    </row>
    <row r="116" spans="2:28" ht="20.149999999999999" customHeight="1">
      <c r="B116" s="305"/>
      <c r="C116" s="305"/>
      <c r="D116" s="306" t="s">
        <v>169</v>
      </c>
      <c r="E116" s="306"/>
      <c r="F116" s="306"/>
      <c r="G116" s="306"/>
      <c r="H116" s="303"/>
      <c r="I116" s="303"/>
      <c r="J116" s="303"/>
      <c r="K116" s="303"/>
      <c r="O116" s="305"/>
      <c r="P116" s="305"/>
      <c r="Q116" s="306" t="s">
        <v>184</v>
      </c>
      <c r="R116" s="306"/>
      <c r="S116" s="306"/>
      <c r="T116" s="306"/>
      <c r="U116" s="303"/>
      <c r="V116" s="303"/>
      <c r="W116" s="303"/>
      <c r="X116" s="303"/>
      <c r="Y116" s="143"/>
    </row>
    <row r="117" spans="2:28" s="146" customFormat="1" ht="4.5" customHeight="1">
      <c r="Q117" s="147"/>
      <c r="R117" s="147"/>
      <c r="S117" s="147"/>
      <c r="T117" s="147"/>
      <c r="X117" s="147"/>
    </row>
    <row r="118" spans="2:28" ht="20.149999999999999" customHeight="1">
      <c r="B118" s="305"/>
      <c r="C118" s="305"/>
      <c r="D118" s="306" t="s">
        <v>170</v>
      </c>
      <c r="E118" s="306"/>
      <c r="F118" s="306"/>
      <c r="G118" s="306"/>
      <c r="H118" s="303"/>
      <c r="I118" s="303"/>
      <c r="J118" s="303"/>
      <c r="K118" s="303"/>
      <c r="O118" s="305"/>
      <c r="P118" s="305"/>
      <c r="Q118" s="306" t="s">
        <v>185</v>
      </c>
      <c r="R118" s="306"/>
      <c r="S118" s="306"/>
      <c r="T118" s="306"/>
      <c r="U118" s="303"/>
      <c r="V118" s="303"/>
      <c r="W118" s="303"/>
      <c r="X118" s="303"/>
      <c r="Y118" s="143"/>
    </row>
    <row r="119" spans="2:28" s="146" customFormat="1" ht="4.5" customHeight="1">
      <c r="Q119" s="147"/>
      <c r="R119" s="147"/>
      <c r="S119" s="147"/>
      <c r="T119" s="147"/>
      <c r="X119" s="147"/>
    </row>
    <row r="120" spans="2:28" ht="20.149999999999999" customHeight="1">
      <c r="B120" s="305"/>
      <c r="C120" s="305"/>
      <c r="D120" s="306" t="s">
        <v>171</v>
      </c>
      <c r="E120" s="306"/>
      <c r="F120" s="306"/>
      <c r="G120" s="306"/>
      <c r="H120" s="303"/>
      <c r="I120" s="303"/>
      <c r="J120" s="303"/>
      <c r="K120" s="303"/>
      <c r="O120" s="305"/>
      <c r="P120" s="305"/>
      <c r="Q120" s="306" t="s">
        <v>186</v>
      </c>
      <c r="R120" s="306"/>
      <c r="S120" s="306"/>
      <c r="T120" s="306"/>
      <c r="U120" s="303"/>
      <c r="V120" s="303"/>
      <c r="W120" s="303"/>
      <c r="X120" s="303"/>
      <c r="Y120" s="143"/>
    </row>
    <row r="121" spans="2:28" s="146" customFormat="1" ht="4.5" customHeight="1">
      <c r="Q121" s="147"/>
      <c r="R121" s="147"/>
      <c r="S121" s="147"/>
      <c r="T121" s="147"/>
      <c r="X121" s="147"/>
    </row>
    <row r="122" spans="2:28" ht="20.149999999999999" customHeight="1">
      <c r="B122" s="305"/>
      <c r="C122" s="305"/>
      <c r="D122" s="306" t="s">
        <v>172</v>
      </c>
      <c r="E122" s="306"/>
      <c r="F122" s="306"/>
      <c r="G122" s="306"/>
      <c r="H122" s="303"/>
      <c r="I122" s="303"/>
      <c r="J122" s="303"/>
      <c r="K122" s="303"/>
      <c r="O122" s="305"/>
      <c r="P122" s="305"/>
      <c r="Q122" s="306" t="s">
        <v>187</v>
      </c>
      <c r="R122" s="306"/>
      <c r="S122" s="306"/>
      <c r="T122" s="306"/>
      <c r="U122" s="303"/>
      <c r="V122" s="303"/>
      <c r="W122" s="303"/>
      <c r="X122" s="303"/>
      <c r="Y122" s="143"/>
    </row>
    <row r="123" spans="2:28" s="146" customFormat="1" ht="4.5" customHeight="1">
      <c r="Q123" s="147"/>
      <c r="R123" s="147"/>
      <c r="S123" s="147"/>
      <c r="T123" s="147"/>
      <c r="X123" s="147"/>
    </row>
    <row r="124" spans="2:28" ht="20.149999999999999" customHeight="1">
      <c r="B124" s="305"/>
      <c r="C124" s="305"/>
      <c r="D124" s="306" t="s">
        <v>173</v>
      </c>
      <c r="E124" s="306"/>
      <c r="F124" s="306"/>
      <c r="G124" s="306"/>
      <c r="H124" s="307"/>
      <c r="I124" s="308"/>
      <c r="J124" s="308"/>
      <c r="K124" s="309"/>
      <c r="O124" s="305"/>
      <c r="P124" s="305"/>
      <c r="Q124" s="306" t="s">
        <v>188</v>
      </c>
      <c r="R124" s="306"/>
      <c r="S124" s="306"/>
      <c r="T124" s="306"/>
      <c r="U124" s="307"/>
      <c r="V124" s="308"/>
      <c r="W124" s="308"/>
      <c r="X124" s="309"/>
      <c r="Y124" s="143"/>
    </row>
    <row r="125" spans="2:28" s="146" customFormat="1" ht="4.5" customHeight="1">
      <c r="Q125" s="147"/>
      <c r="R125" s="147"/>
      <c r="S125" s="147"/>
      <c r="T125" s="147"/>
      <c r="X125" s="147"/>
    </row>
    <row r="126" spans="2:28" ht="20.149999999999999" customHeight="1">
      <c r="B126" s="305"/>
      <c r="C126" s="305"/>
      <c r="D126" s="306" t="s">
        <v>174</v>
      </c>
      <c r="E126" s="306"/>
      <c r="F126" s="306"/>
      <c r="G126" s="306"/>
      <c r="H126" s="307"/>
      <c r="I126" s="308"/>
      <c r="J126" s="308"/>
      <c r="K126" s="309"/>
      <c r="O126" s="305"/>
      <c r="P126" s="305"/>
      <c r="Q126" s="306" t="s">
        <v>189</v>
      </c>
      <c r="R126" s="306"/>
      <c r="S126" s="306"/>
      <c r="T126" s="306"/>
      <c r="U126" s="303"/>
      <c r="V126" s="303"/>
      <c r="W126" s="303"/>
      <c r="X126" s="303"/>
      <c r="Y126" s="143"/>
    </row>
    <row r="127" spans="2:28" s="146" customFormat="1" ht="4.5" customHeight="1">
      <c r="Q127" s="147"/>
      <c r="R127" s="147"/>
      <c r="S127" s="147"/>
      <c r="T127" s="147"/>
      <c r="X127" s="147"/>
    </row>
    <row r="128" spans="2:28" ht="20.149999999999999" customHeight="1">
      <c r="B128" s="305"/>
      <c r="C128" s="305"/>
      <c r="D128" s="306" t="s">
        <v>403</v>
      </c>
      <c r="E128" s="306"/>
      <c r="F128" s="306"/>
      <c r="G128" s="306"/>
      <c r="H128" s="303"/>
      <c r="I128" s="303"/>
      <c r="J128" s="303"/>
      <c r="K128" s="303"/>
      <c r="O128" s="305"/>
      <c r="P128" s="305"/>
      <c r="Q128" s="306" t="s">
        <v>190</v>
      </c>
      <c r="R128" s="306"/>
      <c r="S128" s="306"/>
      <c r="T128" s="306"/>
      <c r="U128" s="303"/>
      <c r="V128" s="303"/>
      <c r="W128" s="303"/>
      <c r="X128" s="303"/>
      <c r="Y128" s="143"/>
      <c r="AB128" s="147"/>
    </row>
    <row r="129" spans="2:28" s="146" customFormat="1" ht="4.5" customHeight="1">
      <c r="Q129" s="147"/>
      <c r="R129" s="147"/>
      <c r="S129" s="147"/>
      <c r="T129" s="147"/>
      <c r="X129" s="147"/>
    </row>
    <row r="130" spans="2:28" ht="20.149999999999999" customHeight="1">
      <c r="B130" s="305"/>
      <c r="C130" s="305"/>
      <c r="D130" s="306" t="s">
        <v>176</v>
      </c>
      <c r="E130" s="306"/>
      <c r="F130" s="306"/>
      <c r="G130" s="306"/>
      <c r="H130" s="303"/>
      <c r="I130" s="303"/>
      <c r="J130" s="303"/>
      <c r="K130" s="303"/>
      <c r="O130" s="305"/>
      <c r="P130" s="305"/>
      <c r="Q130" s="306" t="s">
        <v>191</v>
      </c>
      <c r="R130" s="306"/>
      <c r="S130" s="306"/>
      <c r="T130" s="306"/>
      <c r="U130" s="303"/>
      <c r="V130" s="303"/>
      <c r="W130" s="303"/>
      <c r="X130" s="303"/>
      <c r="Y130" s="143"/>
      <c r="AB130" s="147"/>
    </row>
    <row r="131" spans="2:28" s="146" customFormat="1" ht="4.5" customHeight="1">
      <c r="Q131" s="147"/>
      <c r="R131" s="147"/>
      <c r="S131" s="147"/>
      <c r="T131" s="147"/>
      <c r="X131" s="147"/>
    </row>
    <row r="132" spans="2:28" ht="20.149999999999999" customHeight="1">
      <c r="B132" s="305"/>
      <c r="C132" s="305"/>
      <c r="D132" s="306" t="s">
        <v>177</v>
      </c>
      <c r="E132" s="306"/>
      <c r="F132" s="306"/>
      <c r="G132" s="306"/>
      <c r="H132" s="303"/>
      <c r="I132" s="303"/>
      <c r="J132" s="303"/>
      <c r="K132" s="303"/>
      <c r="O132" s="305"/>
      <c r="P132" s="305"/>
      <c r="Q132" s="306" t="s">
        <v>192</v>
      </c>
      <c r="R132" s="306"/>
      <c r="S132" s="306"/>
      <c r="T132" s="306"/>
      <c r="U132" s="303"/>
      <c r="V132" s="303"/>
      <c r="W132" s="303"/>
      <c r="X132" s="303"/>
      <c r="Y132" s="143"/>
      <c r="AB132" s="147"/>
    </row>
    <row r="133" spans="2:28" s="146" customFormat="1" ht="4.5" customHeight="1">
      <c r="Q133" s="147"/>
      <c r="R133" s="147"/>
      <c r="S133" s="147"/>
      <c r="T133" s="147"/>
      <c r="X133" s="147"/>
    </row>
    <row r="134" spans="2:28" ht="20.149999999999999" customHeight="1">
      <c r="B134" s="305"/>
      <c r="C134" s="305"/>
      <c r="D134" s="306" t="s">
        <v>178</v>
      </c>
      <c r="E134" s="306"/>
      <c r="F134" s="306"/>
      <c r="G134" s="306"/>
      <c r="H134" s="307"/>
      <c r="I134" s="308"/>
      <c r="J134" s="308"/>
      <c r="K134" s="309"/>
      <c r="O134" s="305"/>
      <c r="P134" s="305"/>
      <c r="Q134" s="306" t="s">
        <v>193</v>
      </c>
      <c r="R134" s="306"/>
      <c r="S134" s="306"/>
      <c r="T134" s="306"/>
      <c r="U134" s="303"/>
      <c r="V134" s="303"/>
      <c r="W134" s="303"/>
      <c r="X134" s="303"/>
      <c r="Y134" s="143"/>
      <c r="AB134" s="147"/>
    </row>
    <row r="135" spans="2:28" s="146" customFormat="1" ht="4.5" customHeight="1">
      <c r="Q135" s="147"/>
      <c r="R135" s="147"/>
      <c r="S135" s="147"/>
      <c r="T135" s="147"/>
      <c r="X135" s="147"/>
    </row>
    <row r="136" spans="2:28" ht="20.149999999999999" customHeight="1">
      <c r="B136" s="305"/>
      <c r="C136" s="305"/>
      <c r="D136" s="306" t="s">
        <v>404</v>
      </c>
      <c r="E136" s="306"/>
      <c r="F136" s="306"/>
      <c r="G136" s="306"/>
      <c r="H136" s="303"/>
      <c r="I136" s="303"/>
      <c r="J136" s="303"/>
      <c r="K136" s="303"/>
      <c r="O136" s="305"/>
      <c r="P136" s="305"/>
      <c r="Q136" s="306" t="s">
        <v>194</v>
      </c>
      <c r="R136" s="306"/>
      <c r="S136" s="306"/>
      <c r="T136" s="306"/>
      <c r="U136" s="303"/>
      <c r="V136" s="303"/>
      <c r="W136" s="303"/>
      <c r="X136" s="303"/>
      <c r="Y136" s="143"/>
      <c r="AB136" s="147"/>
    </row>
    <row r="137" spans="2:28" s="146" customFormat="1" ht="4.5" customHeight="1">
      <c r="Q137" s="147"/>
      <c r="R137" s="147"/>
      <c r="S137" s="147"/>
      <c r="T137" s="147"/>
      <c r="X137" s="147"/>
    </row>
    <row r="138" spans="2:28" ht="20.149999999999999" customHeight="1">
      <c r="B138" s="305"/>
      <c r="C138" s="305"/>
      <c r="D138" s="306" t="s">
        <v>180</v>
      </c>
      <c r="E138" s="306"/>
      <c r="F138" s="306"/>
      <c r="G138" s="306"/>
      <c r="H138" s="303"/>
      <c r="I138" s="303"/>
      <c r="J138" s="303"/>
      <c r="K138" s="303"/>
      <c r="S138" s="143"/>
      <c r="V138" s="147"/>
      <c r="Y138" s="143"/>
      <c r="AB138" s="147"/>
    </row>
    <row r="139" spans="2:28">
      <c r="B139" s="146"/>
      <c r="C139" s="146"/>
      <c r="S139" s="143"/>
      <c r="V139" s="147"/>
      <c r="Y139" s="143"/>
      <c r="AB139" s="147"/>
    </row>
    <row r="140" spans="2:28">
      <c r="S140" s="143"/>
      <c r="V140" s="147"/>
      <c r="Y140" s="143"/>
      <c r="AB140" s="147"/>
    </row>
    <row r="141" spans="2:28">
      <c r="S141" s="143"/>
      <c r="U141" s="147"/>
      <c r="Y141" s="143"/>
      <c r="AA141" s="147"/>
    </row>
    <row r="142" spans="2:28">
      <c r="S142" s="143"/>
      <c r="U142" s="147"/>
      <c r="Y142" s="143"/>
      <c r="AA142" s="147"/>
    </row>
    <row r="143" spans="2:28">
      <c r="S143" s="143"/>
      <c r="U143" s="147"/>
      <c r="Y143" s="143"/>
      <c r="AA143" s="147"/>
    </row>
    <row r="144" spans="2:28">
      <c r="S144" s="143"/>
      <c r="U144" s="147"/>
      <c r="Y144" s="143"/>
      <c r="AA144" s="147"/>
    </row>
    <row r="145" spans="19:27">
      <c r="S145" s="143"/>
      <c r="U145" s="147"/>
      <c r="Y145" s="143"/>
      <c r="AA145" s="147"/>
    </row>
    <row r="146" spans="19:27">
      <c r="S146" s="143"/>
      <c r="U146" s="147"/>
      <c r="Y146" s="143"/>
      <c r="AA146" s="147"/>
    </row>
    <row r="147" spans="19:27">
      <c r="S147" s="143"/>
      <c r="U147" s="147"/>
      <c r="Y147" s="143"/>
      <c r="AA147" s="147"/>
    </row>
    <row r="148" spans="19:27">
      <c r="S148" s="143"/>
      <c r="U148" s="147"/>
      <c r="Y148" s="143"/>
      <c r="AA148" s="147"/>
    </row>
    <row r="149" spans="19:27">
      <c r="S149" s="143"/>
      <c r="U149" s="147"/>
      <c r="Y149" s="143"/>
      <c r="AA149" s="147"/>
    </row>
    <row r="150" spans="19:27">
      <c r="S150" s="143"/>
      <c r="U150" s="147"/>
      <c r="Y150" s="143"/>
      <c r="AA150" s="147"/>
    </row>
    <row r="151" spans="19:27">
      <c r="S151" s="143"/>
      <c r="U151" s="147"/>
      <c r="Y151" s="143"/>
      <c r="AA151" s="147"/>
    </row>
    <row r="152" spans="19:27">
      <c r="S152" s="143"/>
      <c r="U152" s="147"/>
      <c r="Y152" s="143"/>
      <c r="Z152" s="147"/>
    </row>
    <row r="153" spans="19:27">
      <c r="S153" s="143"/>
      <c r="T153" s="147"/>
    </row>
  </sheetData>
  <sheetProtection algorithmName="SHA-512" hashValue="iIqz1ucYaT0/P/gPvyt7HGd58TResZc+R1kzf3JpoFDalcYtp8WBOYwZ/voeuYObg85t1TeaKNcJp4QjbV3PYg==" saltValue="MU18CXiMfyh72a+iUDpWUQ==" spinCount="100000" sheet="1" objects="1" scenarios="1"/>
  <mergeCells count="149">
    <mergeCell ref="H21:J21"/>
    <mergeCell ref="U52:V52"/>
    <mergeCell ref="U55:V55"/>
    <mergeCell ref="L21:N21"/>
    <mergeCell ref="G23:H23"/>
    <mergeCell ref="J23:L23"/>
    <mergeCell ref="L40:N40"/>
    <mergeCell ref="R25:T25"/>
    <mergeCell ref="G25:L25"/>
    <mergeCell ref="G42:J42"/>
    <mergeCell ref="A45:I45"/>
    <mergeCell ref="G27:T27"/>
    <mergeCell ref="G38:N38"/>
    <mergeCell ref="P40:X42"/>
    <mergeCell ref="N49:O49"/>
    <mergeCell ref="N52:O52"/>
    <mergeCell ref="N55:O55"/>
    <mergeCell ref="U49:V49"/>
    <mergeCell ref="H40:J40"/>
    <mergeCell ref="H55:M55"/>
    <mergeCell ref="H52:M52"/>
    <mergeCell ref="H49:M49"/>
    <mergeCell ref="G17:P17"/>
    <mergeCell ref="G19:L19"/>
    <mergeCell ref="A1:Y1"/>
    <mergeCell ref="G6:H6"/>
    <mergeCell ref="A4:I4"/>
    <mergeCell ref="G11:H11"/>
    <mergeCell ref="G13:H13"/>
    <mergeCell ref="J11:L11"/>
    <mergeCell ref="I13:T14"/>
    <mergeCell ref="A9:E9"/>
    <mergeCell ref="G15:W15"/>
    <mergeCell ref="U58:V58"/>
    <mergeCell ref="G31:J31"/>
    <mergeCell ref="U79:V79"/>
    <mergeCell ref="U94:V94"/>
    <mergeCell ref="N85:O85"/>
    <mergeCell ref="N88:O88"/>
    <mergeCell ref="N91:O91"/>
    <mergeCell ref="N94:O94"/>
    <mergeCell ref="N97:O97"/>
    <mergeCell ref="N70:O70"/>
    <mergeCell ref="N79:O79"/>
    <mergeCell ref="N82:O82"/>
    <mergeCell ref="N73:O73"/>
    <mergeCell ref="N76:O76"/>
    <mergeCell ref="G33:T33"/>
    <mergeCell ref="U61:V61"/>
    <mergeCell ref="N64:O64"/>
    <mergeCell ref="K61:M61"/>
    <mergeCell ref="K58:M58"/>
    <mergeCell ref="B136:C136"/>
    <mergeCell ref="Q126:T126"/>
    <mergeCell ref="Q128:T128"/>
    <mergeCell ref="Q130:T130"/>
    <mergeCell ref="Q132:T132"/>
    <mergeCell ref="Q134:T134"/>
    <mergeCell ref="Q116:T116"/>
    <mergeCell ref="Q118:T118"/>
    <mergeCell ref="A36:E36"/>
    <mergeCell ref="B112:C112"/>
    <mergeCell ref="B114:C114"/>
    <mergeCell ref="B116:C116"/>
    <mergeCell ref="B118:C118"/>
    <mergeCell ref="Q124:T124"/>
    <mergeCell ref="Q112:T112"/>
    <mergeCell ref="Q114:T114"/>
    <mergeCell ref="B108:C108"/>
    <mergeCell ref="B110:C110"/>
    <mergeCell ref="A103:I103"/>
    <mergeCell ref="N58:O58"/>
    <mergeCell ref="N61:O61"/>
    <mergeCell ref="O118:P118"/>
    <mergeCell ref="Q122:T122"/>
    <mergeCell ref="O128:P128"/>
    <mergeCell ref="B138:C138"/>
    <mergeCell ref="D110:G110"/>
    <mergeCell ref="D112:G112"/>
    <mergeCell ref="D114:G114"/>
    <mergeCell ref="D116:G116"/>
    <mergeCell ref="D118:G118"/>
    <mergeCell ref="D120:G120"/>
    <mergeCell ref="D122:G122"/>
    <mergeCell ref="D124:G124"/>
    <mergeCell ref="D126:G126"/>
    <mergeCell ref="D128:G128"/>
    <mergeCell ref="D130:G130"/>
    <mergeCell ref="D132:G132"/>
    <mergeCell ref="D134:G134"/>
    <mergeCell ref="D136:G136"/>
    <mergeCell ref="D138:G138"/>
    <mergeCell ref="B120:C120"/>
    <mergeCell ref="B122:C122"/>
    <mergeCell ref="B124:C124"/>
    <mergeCell ref="B126:C126"/>
    <mergeCell ref="B128:C128"/>
    <mergeCell ref="B130:C130"/>
    <mergeCell ref="B132:C132"/>
    <mergeCell ref="B134:C134"/>
    <mergeCell ref="H138:K138"/>
    <mergeCell ref="O132:P132"/>
    <mergeCell ref="O134:P134"/>
    <mergeCell ref="O136:P136"/>
    <mergeCell ref="H124:K124"/>
    <mergeCell ref="H126:K126"/>
    <mergeCell ref="H128:K128"/>
    <mergeCell ref="H130:K130"/>
    <mergeCell ref="O122:P122"/>
    <mergeCell ref="O124:P124"/>
    <mergeCell ref="O126:P126"/>
    <mergeCell ref="Q136:T136"/>
    <mergeCell ref="D108:G108"/>
    <mergeCell ref="H108:K108"/>
    <mergeCell ref="H110:K110"/>
    <mergeCell ref="H112:K112"/>
    <mergeCell ref="H114:K114"/>
    <mergeCell ref="H116:K116"/>
    <mergeCell ref="H118:K118"/>
    <mergeCell ref="H120:K120"/>
    <mergeCell ref="H122:K122"/>
    <mergeCell ref="O120:P120"/>
    <mergeCell ref="H132:K132"/>
    <mergeCell ref="H134:K134"/>
    <mergeCell ref="H136:K136"/>
    <mergeCell ref="U132:X132"/>
    <mergeCell ref="U134:X134"/>
    <mergeCell ref="U136:X136"/>
    <mergeCell ref="O108:P108"/>
    <mergeCell ref="Q108:T108"/>
    <mergeCell ref="U108:X108"/>
    <mergeCell ref="O110:P110"/>
    <mergeCell ref="Q110:T110"/>
    <mergeCell ref="U110:X110"/>
    <mergeCell ref="U122:X122"/>
    <mergeCell ref="U124:X124"/>
    <mergeCell ref="U126:X126"/>
    <mergeCell ref="U128:X128"/>
    <mergeCell ref="U130:X130"/>
    <mergeCell ref="U112:X112"/>
    <mergeCell ref="U114:X114"/>
    <mergeCell ref="U116:X116"/>
    <mergeCell ref="U118:X118"/>
    <mergeCell ref="U120:X120"/>
    <mergeCell ref="O130:P130"/>
    <mergeCell ref="O112:P112"/>
    <mergeCell ref="O114:P114"/>
    <mergeCell ref="O116:P116"/>
    <mergeCell ref="Q120:T120"/>
  </mergeCells>
  <phoneticPr fontId="1"/>
  <dataValidations count="9">
    <dataValidation type="list" allowBlank="1" showInputMessage="1" showErrorMessage="1" sqref="U94:V94 U79:V79 N94:O94 N64:O64 N70:O70 N79:O79 N82:O82 N85:O85 N88:O88 N91:O91 N97:O97" xr:uid="{00000000-0002-0000-0000-000000000000}">
      <formula1>"有,無"</formula1>
    </dataValidation>
    <dataValidation imeMode="off" allowBlank="1" showInputMessage="1" showErrorMessage="1" sqref="G34:Q34 N73:O73 U58:V58 N76:O76 N49:O49 U52:V52 U55:V55 N58:O58 U61:V61 N61:O61 U49:V49 N55:O55 N52:O52 G33 G7:Q8" xr:uid="{00000000-0002-0000-0000-000001000000}"/>
    <dataValidation type="list" allowBlank="1" showInputMessage="1" showErrorMessage="1" sqref="G13" xr:uid="{00000000-0002-0000-0000-000002000000}">
      <formula1>"01,02,03,04,05"</formula1>
    </dataValidation>
    <dataValidation type="textLength" imeMode="off" operator="equal" allowBlank="1" showInputMessage="1" showErrorMessage="1" sqref="G11:H11" xr:uid="{00000000-0002-0000-0000-000003000000}">
      <formula1>2</formula1>
    </dataValidation>
    <dataValidation type="textLength" imeMode="disabled" operator="equal" allowBlank="1" showInputMessage="1" showErrorMessage="1" sqref="J11:L11" xr:uid="{00000000-0002-0000-0000-000004000000}">
      <formula1>6</formula1>
    </dataValidation>
    <dataValidation type="textLength" imeMode="disabled" operator="equal" allowBlank="1" showInputMessage="1" showErrorMessage="1" sqref="G23:H23" xr:uid="{00000000-0002-0000-0000-000005000000}">
      <formula1>3</formula1>
    </dataValidation>
    <dataValidation type="textLength" imeMode="off" operator="equal" allowBlank="1" showInputMessage="1" showErrorMessage="1" sqref="J23:L23" xr:uid="{00000000-0002-0000-0000-000006000000}">
      <formula1>4</formula1>
    </dataValidation>
    <dataValidation imeMode="disabled" allowBlank="1" showInputMessage="1" showErrorMessage="1" sqref="G31:J31 I6 K6 M6" xr:uid="{00000000-0002-0000-0000-000007000000}"/>
    <dataValidation type="list" allowBlank="1" showInputMessage="1" showErrorMessage="1" sqref="O110:P110 O112:P112 B110:C110 B112:C112 O114:P114 O116:P116 B114:C114 B118:C118 O118:P118 O120:P120 B120:C120 B122:C122 O122:P122 O124:P124 B124:C124 B126:C126 O126:P126 O128:P128 B128:C128 B130:C130 O130:P130 O132:P132 B132:C132 B134:C134 O134:P134 O136:P136 B136:C136 B138:C138 B116:C116" xr:uid="{00000000-0002-0000-0000-000008000000}">
      <formula1>"○"</formula1>
    </dataValidation>
  </dataValidations>
  <printOptions horizontalCentered="1"/>
  <pageMargins left="0.19685039370078741" right="0.19685039370078741" top="0.39370078740157483" bottom="0.39370078740157483" header="0.31496062992125984" footer="0.31496062992125984"/>
  <pageSetup paperSize="9" orientation="portrait" r:id="rId1"/>
  <rowBreaks count="2" manualBreakCount="2">
    <brk id="43" max="24" man="1"/>
    <brk id="101" max="24"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9000000}">
          <x14:formula1>
            <xm:f>DATA!$A$3:$A$23</xm:f>
          </x14:formula1>
          <xm:sqref>G25:L25</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Q35"/>
  <sheetViews>
    <sheetView showGridLines="0" view="pageBreakPreview" topLeftCell="B4" zoomScale="50" zoomScaleNormal="50" zoomScaleSheetLayoutView="50" workbookViewId="0">
      <selection activeCell="I25" sqref="I25:J25"/>
    </sheetView>
  </sheetViews>
  <sheetFormatPr defaultColWidth="9" defaultRowHeight="35.6"/>
  <cols>
    <col min="1" max="1" width="5" style="1" customWidth="1"/>
    <col min="2" max="2" width="35" style="1" customWidth="1"/>
    <col min="3" max="3" width="4.78515625" style="1" customWidth="1"/>
    <col min="4" max="6" width="6.78515625" style="1" customWidth="1"/>
    <col min="7" max="7" width="17.78515625" style="1" customWidth="1"/>
    <col min="8" max="8" width="5" style="40" customWidth="1"/>
    <col min="9" max="9" width="17.78515625" style="1" customWidth="1"/>
    <col min="10" max="10" width="5" style="40" customWidth="1"/>
    <col min="11" max="11" width="17.78515625" style="1" customWidth="1"/>
    <col min="12" max="12" width="5" style="40" customWidth="1"/>
    <col min="13" max="13" width="4.78515625" style="1" customWidth="1"/>
    <col min="14" max="16" width="6.78515625" style="1" customWidth="1"/>
    <col min="17" max="17" width="5" style="1" customWidth="1"/>
    <col min="18" max="16384" width="9" style="1"/>
  </cols>
  <sheetData>
    <row r="1" spans="1:17" s="29" customFormat="1" ht="26.15">
      <c r="A1" s="29" t="s">
        <v>98</v>
      </c>
      <c r="H1" s="40"/>
      <c r="J1" s="40"/>
      <c r="L1" s="40"/>
      <c r="Q1" s="231" t="str">
        <f>入力シート!Y2</f>
        <v>ver1.17</v>
      </c>
    </row>
    <row r="2" spans="1:17" ht="38.6">
      <c r="A2" s="486" t="s">
        <v>73</v>
      </c>
      <c r="B2" s="486"/>
      <c r="C2" s="486"/>
      <c r="D2" s="486"/>
      <c r="E2" s="486"/>
      <c r="F2" s="486"/>
      <c r="G2" s="486"/>
      <c r="H2" s="486"/>
      <c r="I2" s="486"/>
      <c r="J2" s="486"/>
      <c r="K2" s="486"/>
      <c r="L2" s="486"/>
      <c r="M2" s="486"/>
      <c r="N2" s="486"/>
      <c r="O2" s="486"/>
      <c r="P2" s="486"/>
      <c r="Q2" s="486"/>
    </row>
    <row r="3" spans="1:17" s="13" customFormat="1" ht="36" customHeight="1">
      <c r="H3" s="40"/>
      <c r="J3" s="40"/>
      <c r="L3" s="40"/>
    </row>
    <row r="4" spans="1:17" s="13" customFormat="1" ht="36" customHeight="1">
      <c r="C4" s="13" t="s">
        <v>215</v>
      </c>
      <c r="H4" s="40"/>
      <c r="J4" s="40"/>
      <c r="L4" s="40"/>
    </row>
    <row r="5" spans="1:17" s="32" customFormat="1" ht="47.25" customHeight="1">
      <c r="C5" s="503" t="s">
        <v>140</v>
      </c>
      <c r="D5" s="503"/>
      <c r="E5" s="503"/>
      <c r="F5" s="503"/>
      <c r="G5" s="521" t="str">
        <f>DATA!$E$15</f>
        <v/>
      </c>
      <c r="H5" s="521" t="str">
        <f>DATA!$E$15</f>
        <v/>
      </c>
      <c r="I5" s="521" t="str">
        <f>DATA!$E$15</f>
        <v/>
      </c>
      <c r="J5" s="521" t="str">
        <f>DATA!$E$15</f>
        <v/>
      </c>
      <c r="K5" s="521" t="str">
        <f>DATA!$E$15</f>
        <v/>
      </c>
      <c r="L5" s="521" t="str">
        <f>DATA!$E$15</f>
        <v/>
      </c>
      <c r="M5" s="521" t="str">
        <f>DATA!$E$15</f>
        <v/>
      </c>
      <c r="N5" s="521" t="str">
        <f>DATA!$E$15</f>
        <v/>
      </c>
      <c r="O5" s="521" t="str">
        <f>DATA!$E$15</f>
        <v/>
      </c>
      <c r="P5" s="521" t="str">
        <f>DATA!$E$15</f>
        <v/>
      </c>
    </row>
    <row r="6" spans="1:17" s="32" customFormat="1" ht="47.25" customHeight="1">
      <c r="C6" s="502" t="s">
        <v>141</v>
      </c>
      <c r="D6" s="502"/>
      <c r="E6" s="502"/>
      <c r="F6" s="502"/>
      <c r="G6" s="502" t="str">
        <f>DATA!$E$6</f>
        <v/>
      </c>
      <c r="H6" s="502" t="str">
        <f>DATA!$E$6</f>
        <v/>
      </c>
      <c r="I6" s="502" t="str">
        <f>DATA!$E$6</f>
        <v/>
      </c>
      <c r="J6" s="502" t="str">
        <f>DATA!$E$6</f>
        <v/>
      </c>
      <c r="K6" s="502" t="str">
        <f>DATA!$E$6</f>
        <v/>
      </c>
      <c r="L6" s="502" t="str">
        <f>DATA!$E$6</f>
        <v/>
      </c>
      <c r="M6" s="502" t="str">
        <f>DATA!$E$6</f>
        <v/>
      </c>
      <c r="N6" s="502" t="str">
        <f>DATA!$E$6</f>
        <v/>
      </c>
      <c r="O6" s="502" t="str">
        <f>DATA!$E$6</f>
        <v/>
      </c>
      <c r="P6" s="502" t="str">
        <f>DATA!$E$6</f>
        <v/>
      </c>
    </row>
    <row r="7" spans="1:17" s="32" customFormat="1" ht="47.25" customHeight="1">
      <c r="C7" s="502" t="s">
        <v>275</v>
      </c>
      <c r="D7" s="502"/>
      <c r="E7" s="502"/>
      <c r="F7" s="502"/>
      <c r="G7" s="502" t="str">
        <f>DATA!$E$8</f>
        <v>　　</v>
      </c>
      <c r="H7" s="502" t="str">
        <f>DATA!$E$8</f>
        <v>　　</v>
      </c>
      <c r="I7" s="502" t="str">
        <f>DATA!$E$8</f>
        <v>　　</v>
      </c>
      <c r="J7" s="502" t="str">
        <f>DATA!$E$8</f>
        <v>　　</v>
      </c>
      <c r="K7" s="502" t="str">
        <f>DATA!$E$8</f>
        <v>　　</v>
      </c>
      <c r="L7" s="502" t="str">
        <f>DATA!$E$8</f>
        <v>　　</v>
      </c>
      <c r="M7" s="502" t="str">
        <f>DATA!$E$8</f>
        <v>　　</v>
      </c>
      <c r="N7" s="502" t="str">
        <f>DATA!$E$8</f>
        <v>　　</v>
      </c>
      <c r="O7" s="502" t="str">
        <f>DATA!$E$8</f>
        <v>　　</v>
      </c>
      <c r="P7" s="502" t="str">
        <f>DATA!$E$8</f>
        <v>　　</v>
      </c>
    </row>
    <row r="8" spans="1:17" s="13" customFormat="1" ht="33" customHeight="1">
      <c r="H8" s="40"/>
      <c r="J8" s="40"/>
      <c r="L8" s="40"/>
    </row>
    <row r="9" spans="1:17" s="29" customFormat="1" ht="24" customHeight="1">
      <c r="B9" s="499" t="s">
        <v>85</v>
      </c>
      <c r="C9" s="507" t="s">
        <v>86</v>
      </c>
      <c r="D9" s="508"/>
      <c r="E9" s="508"/>
      <c r="F9" s="508"/>
      <c r="G9" s="504" t="s">
        <v>87</v>
      </c>
      <c r="H9" s="505"/>
      <c r="I9" s="505"/>
      <c r="J9" s="505"/>
      <c r="K9" s="505"/>
      <c r="L9" s="506"/>
      <c r="M9" s="511" t="s">
        <v>91</v>
      </c>
      <c r="N9" s="512"/>
      <c r="O9" s="512"/>
      <c r="P9" s="513"/>
    </row>
    <row r="10" spans="1:17" s="29" customFormat="1" ht="24" customHeight="1">
      <c r="B10" s="500"/>
      <c r="C10" s="509"/>
      <c r="D10" s="510"/>
      <c r="E10" s="510"/>
      <c r="F10" s="510"/>
      <c r="G10" s="517" t="s">
        <v>88</v>
      </c>
      <c r="H10" s="518"/>
      <c r="I10" s="517" t="s">
        <v>89</v>
      </c>
      <c r="J10" s="518"/>
      <c r="K10" s="517" t="s">
        <v>90</v>
      </c>
      <c r="L10" s="518"/>
      <c r="M10" s="514"/>
      <c r="N10" s="515"/>
      <c r="O10" s="515"/>
      <c r="P10" s="516"/>
    </row>
    <row r="11" spans="1:17" s="40" customFormat="1" ht="23.15">
      <c r="B11" s="501"/>
      <c r="C11" s="210"/>
      <c r="D11" s="211" t="s">
        <v>134</v>
      </c>
      <c r="E11" s="211" t="s">
        <v>135</v>
      </c>
      <c r="F11" s="211" t="s">
        <v>137</v>
      </c>
      <c r="G11" s="519"/>
      <c r="H11" s="520"/>
      <c r="I11" s="519"/>
      <c r="J11" s="520"/>
      <c r="K11" s="519"/>
      <c r="L11" s="520"/>
      <c r="M11" s="212"/>
      <c r="N11" s="211" t="s">
        <v>134</v>
      </c>
      <c r="O11" s="211" t="s">
        <v>135</v>
      </c>
      <c r="P11" s="213" t="s">
        <v>137</v>
      </c>
    </row>
    <row r="12" spans="1:17" ht="44.25" customHeight="1">
      <c r="A12" s="37">
        <v>1</v>
      </c>
      <c r="B12" s="246"/>
      <c r="C12" s="247"/>
      <c r="D12" s="248"/>
      <c r="E12" s="248"/>
      <c r="F12" s="249"/>
      <c r="G12" s="497"/>
      <c r="H12" s="498"/>
      <c r="I12" s="497"/>
      <c r="J12" s="498"/>
      <c r="K12" s="497"/>
      <c r="L12" s="498"/>
      <c r="M12" s="247"/>
      <c r="N12" s="248"/>
      <c r="O12" s="248"/>
      <c r="P12" s="249"/>
    </row>
    <row r="13" spans="1:17" ht="44.25" customHeight="1">
      <c r="A13" s="37">
        <v>2</v>
      </c>
      <c r="B13" s="246"/>
      <c r="C13" s="247"/>
      <c r="D13" s="248"/>
      <c r="E13" s="248"/>
      <c r="F13" s="249"/>
      <c r="G13" s="497"/>
      <c r="H13" s="498"/>
      <c r="I13" s="497"/>
      <c r="J13" s="498"/>
      <c r="K13" s="497"/>
      <c r="L13" s="498"/>
      <c r="M13" s="247"/>
      <c r="N13" s="248"/>
      <c r="O13" s="248"/>
      <c r="P13" s="249"/>
    </row>
    <row r="14" spans="1:17" ht="44.25" customHeight="1">
      <c r="A14" s="37">
        <v>3</v>
      </c>
      <c r="B14" s="246"/>
      <c r="C14" s="247"/>
      <c r="D14" s="248"/>
      <c r="E14" s="248"/>
      <c r="F14" s="249"/>
      <c r="G14" s="497"/>
      <c r="H14" s="498"/>
      <c r="I14" s="497"/>
      <c r="J14" s="498"/>
      <c r="K14" s="497"/>
      <c r="L14" s="498"/>
      <c r="M14" s="247"/>
      <c r="N14" s="248"/>
      <c r="O14" s="248"/>
      <c r="P14" s="249"/>
    </row>
    <row r="15" spans="1:17" ht="44.25" customHeight="1">
      <c r="A15" s="37">
        <v>4</v>
      </c>
      <c r="B15" s="246"/>
      <c r="C15" s="247"/>
      <c r="D15" s="248"/>
      <c r="E15" s="248"/>
      <c r="F15" s="249"/>
      <c r="G15" s="497"/>
      <c r="H15" s="498"/>
      <c r="I15" s="497"/>
      <c r="J15" s="498"/>
      <c r="K15" s="497"/>
      <c r="L15" s="498"/>
      <c r="M15" s="247"/>
      <c r="N15" s="248"/>
      <c r="O15" s="248"/>
      <c r="P15" s="249"/>
    </row>
    <row r="16" spans="1:17" ht="44.25" customHeight="1">
      <c r="A16" s="37">
        <v>5</v>
      </c>
      <c r="B16" s="246"/>
      <c r="C16" s="247"/>
      <c r="D16" s="248"/>
      <c r="E16" s="248"/>
      <c r="F16" s="249"/>
      <c r="G16" s="497"/>
      <c r="H16" s="498"/>
      <c r="I16" s="497"/>
      <c r="J16" s="498"/>
      <c r="K16" s="497"/>
      <c r="L16" s="498"/>
      <c r="M16" s="247"/>
      <c r="N16" s="248"/>
      <c r="O16" s="248"/>
      <c r="P16" s="249"/>
    </row>
    <row r="17" spans="1:16" ht="44.25" customHeight="1">
      <c r="A17" s="37">
        <v>6</v>
      </c>
      <c r="B17" s="246"/>
      <c r="C17" s="247"/>
      <c r="D17" s="248"/>
      <c r="E17" s="248"/>
      <c r="F17" s="249"/>
      <c r="G17" s="497"/>
      <c r="H17" s="498"/>
      <c r="I17" s="497"/>
      <c r="J17" s="498"/>
      <c r="K17" s="497"/>
      <c r="L17" s="498"/>
      <c r="M17" s="247"/>
      <c r="N17" s="248"/>
      <c r="O17" s="248"/>
      <c r="P17" s="249"/>
    </row>
    <row r="18" spans="1:16" ht="44.25" customHeight="1">
      <c r="A18" s="37">
        <v>7</v>
      </c>
      <c r="B18" s="246"/>
      <c r="C18" s="247"/>
      <c r="D18" s="248"/>
      <c r="E18" s="248"/>
      <c r="F18" s="249"/>
      <c r="G18" s="497"/>
      <c r="H18" s="498"/>
      <c r="I18" s="497"/>
      <c r="J18" s="498"/>
      <c r="K18" s="497"/>
      <c r="L18" s="498"/>
      <c r="M18" s="247"/>
      <c r="N18" s="248"/>
      <c r="O18" s="248"/>
      <c r="P18" s="249"/>
    </row>
    <row r="19" spans="1:16" ht="44.25" customHeight="1">
      <c r="A19" s="37">
        <v>8</v>
      </c>
      <c r="B19" s="246"/>
      <c r="C19" s="247"/>
      <c r="D19" s="248"/>
      <c r="E19" s="248"/>
      <c r="F19" s="249"/>
      <c r="G19" s="497"/>
      <c r="H19" s="498"/>
      <c r="I19" s="497"/>
      <c r="J19" s="498"/>
      <c r="K19" s="497"/>
      <c r="L19" s="498"/>
      <c r="M19" s="247"/>
      <c r="N19" s="248"/>
      <c r="O19" s="248"/>
      <c r="P19" s="249"/>
    </row>
    <row r="20" spans="1:16" ht="44.25" customHeight="1">
      <c r="A20" s="37">
        <v>9</v>
      </c>
      <c r="B20" s="246"/>
      <c r="C20" s="247"/>
      <c r="D20" s="248"/>
      <c r="E20" s="248"/>
      <c r="F20" s="249"/>
      <c r="G20" s="497"/>
      <c r="H20" s="498"/>
      <c r="I20" s="497"/>
      <c r="J20" s="498"/>
      <c r="K20" s="497"/>
      <c r="L20" s="498"/>
      <c r="M20" s="247"/>
      <c r="N20" s="248"/>
      <c r="O20" s="248"/>
      <c r="P20" s="249"/>
    </row>
    <row r="21" spans="1:16" ht="44.25" customHeight="1">
      <c r="A21" s="37">
        <v>10</v>
      </c>
      <c r="B21" s="246"/>
      <c r="C21" s="247"/>
      <c r="D21" s="248"/>
      <c r="E21" s="248"/>
      <c r="F21" s="249"/>
      <c r="G21" s="497"/>
      <c r="H21" s="498"/>
      <c r="I21" s="497"/>
      <c r="J21" s="498"/>
      <c r="K21" s="497"/>
      <c r="L21" s="498"/>
      <c r="M21" s="247"/>
      <c r="N21" s="248"/>
      <c r="O21" s="248"/>
      <c r="P21" s="249"/>
    </row>
    <row r="22" spans="1:16" ht="44.25" customHeight="1">
      <c r="A22" s="37">
        <v>11</v>
      </c>
      <c r="B22" s="246"/>
      <c r="C22" s="247"/>
      <c r="D22" s="248"/>
      <c r="E22" s="248"/>
      <c r="F22" s="249"/>
      <c r="G22" s="497"/>
      <c r="H22" s="498"/>
      <c r="I22" s="497"/>
      <c r="J22" s="498"/>
      <c r="K22" s="497"/>
      <c r="L22" s="498"/>
      <c r="M22" s="247"/>
      <c r="N22" s="248"/>
      <c r="O22" s="248"/>
      <c r="P22" s="249"/>
    </row>
    <row r="23" spans="1:16" ht="44.25" customHeight="1">
      <c r="A23" s="37">
        <v>12</v>
      </c>
      <c r="B23" s="246"/>
      <c r="C23" s="247"/>
      <c r="D23" s="248"/>
      <c r="E23" s="248"/>
      <c r="F23" s="249"/>
      <c r="G23" s="497"/>
      <c r="H23" s="498"/>
      <c r="I23" s="497"/>
      <c r="J23" s="498"/>
      <c r="K23" s="497"/>
      <c r="L23" s="498"/>
      <c r="M23" s="247"/>
      <c r="N23" s="248"/>
      <c r="O23" s="248"/>
      <c r="P23" s="249"/>
    </row>
    <row r="24" spans="1:16" ht="44.25" customHeight="1">
      <c r="A24" s="37">
        <v>13</v>
      </c>
      <c r="B24" s="246"/>
      <c r="C24" s="247"/>
      <c r="D24" s="248"/>
      <c r="E24" s="248"/>
      <c r="F24" s="249"/>
      <c r="G24" s="497"/>
      <c r="H24" s="498"/>
      <c r="I24" s="497"/>
      <c r="J24" s="498"/>
      <c r="K24" s="497"/>
      <c r="L24" s="498"/>
      <c r="M24" s="247"/>
      <c r="N24" s="248"/>
      <c r="O24" s="248"/>
      <c r="P24" s="249"/>
    </row>
    <row r="25" spans="1:16" ht="44.25" customHeight="1">
      <c r="A25" s="37">
        <v>14</v>
      </c>
      <c r="B25" s="246"/>
      <c r="C25" s="247"/>
      <c r="D25" s="248"/>
      <c r="E25" s="248"/>
      <c r="F25" s="249"/>
      <c r="G25" s="497"/>
      <c r="H25" s="498"/>
      <c r="I25" s="497"/>
      <c r="J25" s="498"/>
      <c r="K25" s="497"/>
      <c r="L25" s="498"/>
      <c r="M25" s="247"/>
      <c r="N25" s="248"/>
      <c r="O25" s="248"/>
      <c r="P25" s="249"/>
    </row>
    <row r="26" spans="1:16" ht="44.25" customHeight="1">
      <c r="A26" s="37">
        <v>15</v>
      </c>
      <c r="B26" s="246"/>
      <c r="C26" s="247"/>
      <c r="D26" s="248"/>
      <c r="E26" s="248"/>
      <c r="F26" s="249"/>
      <c r="G26" s="497"/>
      <c r="H26" s="498"/>
      <c r="I26" s="497"/>
      <c r="J26" s="498"/>
      <c r="K26" s="497"/>
      <c r="L26" s="498"/>
      <c r="M26" s="247"/>
      <c r="N26" s="248"/>
      <c r="O26" s="248"/>
      <c r="P26" s="249"/>
    </row>
    <row r="27" spans="1:16" ht="44.25" customHeight="1">
      <c r="A27" s="37">
        <v>16</v>
      </c>
      <c r="B27" s="246"/>
      <c r="C27" s="247"/>
      <c r="D27" s="248"/>
      <c r="E27" s="248"/>
      <c r="F27" s="249"/>
      <c r="G27" s="497"/>
      <c r="H27" s="498"/>
      <c r="I27" s="497"/>
      <c r="J27" s="498"/>
      <c r="K27" s="497"/>
      <c r="L27" s="498"/>
      <c r="M27" s="247"/>
      <c r="N27" s="248"/>
      <c r="O27" s="248"/>
      <c r="P27" s="249"/>
    </row>
    <row r="28" spans="1:16" ht="44.25" customHeight="1">
      <c r="A28" s="37">
        <v>17</v>
      </c>
      <c r="B28" s="246"/>
      <c r="C28" s="247"/>
      <c r="D28" s="248"/>
      <c r="E28" s="248"/>
      <c r="F28" s="249"/>
      <c r="G28" s="497"/>
      <c r="H28" s="498"/>
      <c r="I28" s="497"/>
      <c r="J28" s="498"/>
      <c r="K28" s="497"/>
      <c r="L28" s="498"/>
      <c r="M28" s="247"/>
      <c r="N28" s="248"/>
      <c r="O28" s="248"/>
      <c r="P28" s="249"/>
    </row>
    <row r="29" spans="1:16" ht="44.25" customHeight="1">
      <c r="A29" s="37">
        <v>18</v>
      </c>
      <c r="B29" s="246"/>
      <c r="C29" s="247"/>
      <c r="D29" s="248"/>
      <c r="E29" s="248"/>
      <c r="F29" s="249"/>
      <c r="G29" s="497"/>
      <c r="H29" s="498"/>
      <c r="I29" s="497"/>
      <c r="J29" s="498"/>
      <c r="K29" s="497"/>
      <c r="L29" s="498"/>
      <c r="M29" s="247"/>
      <c r="N29" s="248"/>
      <c r="O29" s="248"/>
      <c r="P29" s="249"/>
    </row>
    <row r="30" spans="1:16" ht="44.25" customHeight="1">
      <c r="A30" s="37">
        <v>19</v>
      </c>
      <c r="B30" s="246"/>
      <c r="C30" s="247"/>
      <c r="D30" s="248"/>
      <c r="E30" s="248"/>
      <c r="F30" s="249"/>
      <c r="G30" s="497"/>
      <c r="H30" s="498"/>
      <c r="I30" s="497"/>
      <c r="J30" s="498"/>
      <c r="K30" s="497"/>
      <c r="L30" s="498"/>
      <c r="M30" s="247"/>
      <c r="N30" s="248"/>
      <c r="O30" s="248"/>
      <c r="P30" s="249"/>
    </row>
    <row r="31" spans="1:16" ht="44.25" customHeight="1" thickBot="1">
      <c r="A31" s="37">
        <v>20</v>
      </c>
      <c r="B31" s="246"/>
      <c r="C31" s="247"/>
      <c r="D31" s="248"/>
      <c r="E31" s="248"/>
      <c r="F31" s="249"/>
      <c r="G31" s="497"/>
      <c r="H31" s="498"/>
      <c r="I31" s="497"/>
      <c r="J31" s="498"/>
      <c r="K31" s="497"/>
      <c r="L31" s="498"/>
      <c r="M31" s="247"/>
      <c r="N31" s="248"/>
      <c r="O31" s="248"/>
      <c r="P31" s="249"/>
    </row>
    <row r="32" spans="1:16" s="13" customFormat="1" ht="53.25" customHeight="1" thickTop="1">
      <c r="B32" s="41"/>
      <c r="C32" s="523" t="s">
        <v>93</v>
      </c>
      <c r="D32" s="523"/>
      <c r="E32" s="523"/>
      <c r="F32" s="523"/>
      <c r="G32" s="164">
        <f>COUNTIF($G$12:$G$31,"1級")</f>
        <v>0</v>
      </c>
      <c r="H32" s="165" t="s">
        <v>92</v>
      </c>
      <c r="I32" s="164">
        <f>COUNTIF($I$12:$I$31,"1級")</f>
        <v>0</v>
      </c>
      <c r="J32" s="165" t="s">
        <v>92</v>
      </c>
      <c r="K32" s="164">
        <f>COUNTIF($K$12:$K$31,"植栽")</f>
        <v>0</v>
      </c>
      <c r="L32" s="166" t="s">
        <v>92</v>
      </c>
      <c r="N32" s="524" t="s">
        <v>97</v>
      </c>
      <c r="O32" s="524"/>
      <c r="P32" s="524"/>
    </row>
    <row r="33" spans="2:16" s="13" customFormat="1" ht="53.25" customHeight="1">
      <c r="B33" s="41"/>
      <c r="C33" s="508" t="s">
        <v>94</v>
      </c>
      <c r="D33" s="508"/>
      <c r="E33" s="508"/>
      <c r="F33" s="508"/>
      <c r="G33" s="167">
        <f>COUNTIF($G$12:$G$31,"2級")</f>
        <v>0</v>
      </c>
      <c r="H33" s="168" t="s">
        <v>92</v>
      </c>
      <c r="I33" s="167">
        <f>COUNTIF($I$12:$I$31,"2級")</f>
        <v>0</v>
      </c>
      <c r="J33" s="168" t="s">
        <v>92</v>
      </c>
      <c r="K33" s="158">
        <f>COUNTIF($K$12:$K$31,"街路樹")</f>
        <v>0</v>
      </c>
      <c r="L33" s="169" t="s">
        <v>92</v>
      </c>
      <c r="N33" s="524"/>
      <c r="O33" s="524"/>
      <c r="P33" s="524"/>
    </row>
    <row r="34" spans="2:16" s="13" customFormat="1" ht="54" customHeight="1" thickBot="1">
      <c r="B34" s="41"/>
      <c r="C34" s="522" t="s">
        <v>95</v>
      </c>
      <c r="D34" s="522"/>
      <c r="E34" s="522"/>
      <c r="F34" s="522"/>
      <c r="G34" s="170">
        <f>MIN(G32*5+G33*2,30)</f>
        <v>0</v>
      </c>
      <c r="H34" s="171" t="s">
        <v>96</v>
      </c>
      <c r="I34" s="170">
        <f>MIN(I32*5+I33*2,30)</f>
        <v>0</v>
      </c>
      <c r="J34" s="171" t="s">
        <v>96</v>
      </c>
      <c r="K34" s="172">
        <f>MIN(K32*5+K33*2,30)</f>
        <v>0</v>
      </c>
      <c r="L34" s="173" t="s">
        <v>96</v>
      </c>
      <c r="N34" s="524"/>
      <c r="O34" s="524"/>
      <c r="P34" s="524"/>
    </row>
    <row r="35" spans="2:16" ht="18" customHeight="1" thickTop="1"/>
  </sheetData>
  <sheetProtection algorithmName="SHA-512" hashValue="w4oDQ8ew+qc0CPWP2z9ZMy5Y9f8A4ekpyj2RhB4RZnR1OoIKVHhcZGqLmniKwn5tmdOaTvYsNTTertvUTcSaIw==" saltValue="LnheNq6LWQzxNgeFHLdpZw==" spinCount="100000" sheet="1" objects="1" scenarios="1" formatCells="0" formatColumns="0" formatRows="0"/>
  <mergeCells count="78">
    <mergeCell ref="N32:P34"/>
    <mergeCell ref="G30:H30"/>
    <mergeCell ref="I30:J30"/>
    <mergeCell ref="K30:L30"/>
    <mergeCell ref="G31:H31"/>
    <mergeCell ref="I31:J31"/>
    <mergeCell ref="K31:L31"/>
    <mergeCell ref="K27:L27"/>
    <mergeCell ref="G28:H28"/>
    <mergeCell ref="I28:J28"/>
    <mergeCell ref="K28:L28"/>
    <mergeCell ref="G29:H29"/>
    <mergeCell ref="I29:J29"/>
    <mergeCell ref="K29:L29"/>
    <mergeCell ref="K24:L24"/>
    <mergeCell ref="G25:H25"/>
    <mergeCell ref="I25:J25"/>
    <mergeCell ref="K25:L25"/>
    <mergeCell ref="G26:H26"/>
    <mergeCell ref="I26:J26"/>
    <mergeCell ref="K26:L26"/>
    <mergeCell ref="K21:L21"/>
    <mergeCell ref="G22:H22"/>
    <mergeCell ref="I22:J22"/>
    <mergeCell ref="K22:L22"/>
    <mergeCell ref="G23:H23"/>
    <mergeCell ref="I23:J23"/>
    <mergeCell ref="K23:L23"/>
    <mergeCell ref="K18:L18"/>
    <mergeCell ref="G19:H19"/>
    <mergeCell ref="I19:J19"/>
    <mergeCell ref="K19:L19"/>
    <mergeCell ref="G20:H20"/>
    <mergeCell ref="I20:J20"/>
    <mergeCell ref="K20:L20"/>
    <mergeCell ref="K16:L16"/>
    <mergeCell ref="I14:J14"/>
    <mergeCell ref="K14:L14"/>
    <mergeCell ref="G17:H17"/>
    <mergeCell ref="I17:J17"/>
    <mergeCell ref="K17:L17"/>
    <mergeCell ref="I15:J15"/>
    <mergeCell ref="K15:L15"/>
    <mergeCell ref="G15:H15"/>
    <mergeCell ref="C33:F33"/>
    <mergeCell ref="C34:F34"/>
    <mergeCell ref="C32:F32"/>
    <mergeCell ref="G16:H16"/>
    <mergeCell ref="I16:J16"/>
    <mergeCell ref="G18:H18"/>
    <mergeCell ref="I18:J18"/>
    <mergeCell ref="G21:H21"/>
    <mergeCell ref="I21:J21"/>
    <mergeCell ref="G24:H24"/>
    <mergeCell ref="I24:J24"/>
    <mergeCell ref="G27:H27"/>
    <mergeCell ref="I27:J27"/>
    <mergeCell ref="G13:H13"/>
    <mergeCell ref="I13:J13"/>
    <mergeCell ref="K13:L13"/>
    <mergeCell ref="G14:H14"/>
    <mergeCell ref="G5:P5"/>
    <mergeCell ref="G6:P6"/>
    <mergeCell ref="G7:P7"/>
    <mergeCell ref="A2:Q2"/>
    <mergeCell ref="G12:H12"/>
    <mergeCell ref="I12:J12"/>
    <mergeCell ref="K12:L12"/>
    <mergeCell ref="B9:B11"/>
    <mergeCell ref="C7:F7"/>
    <mergeCell ref="C6:F6"/>
    <mergeCell ref="C5:F5"/>
    <mergeCell ref="G9:L9"/>
    <mergeCell ref="C9:F10"/>
    <mergeCell ref="M9:P10"/>
    <mergeCell ref="G10:H11"/>
    <mergeCell ref="I10:J11"/>
    <mergeCell ref="K10:L11"/>
  </mergeCells>
  <phoneticPr fontId="1"/>
  <dataValidations count="4">
    <dataValidation type="list" allowBlank="1" showInputMessage="1" showErrorMessage="1" sqref="C12:C31" xr:uid="{00000000-0002-0000-0900-000000000000}">
      <formula1>"T,S,H"</formula1>
    </dataValidation>
    <dataValidation type="list" allowBlank="1" showInputMessage="1" showErrorMessage="1" sqref="G12:J31" xr:uid="{00000000-0002-0000-0900-000001000000}">
      <formula1>"1級,2級"</formula1>
    </dataValidation>
    <dataValidation type="list" allowBlank="1" showInputMessage="1" showErrorMessage="1" sqref="K12:L31" xr:uid="{00000000-0002-0000-0900-000002000000}">
      <formula1>"植栽,街路樹"</formula1>
    </dataValidation>
    <dataValidation type="list" allowBlank="1" showInputMessage="1" showErrorMessage="1" sqref="M12 M13:M31" xr:uid="{2B7C8D86-4684-4CB3-9936-27D79CF8020B}">
      <formula1>"T,S,H,R"</formula1>
    </dataValidation>
  </dataValidations>
  <printOptions horizontalCentered="1"/>
  <pageMargins left="0.19685039370078741" right="0.19685039370078741" top="0.59055118110236227" bottom="0.39370078740157483" header="0.31496062992125984" footer="0.31496062992125984"/>
  <pageSetup paperSize="9" scale="5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I33"/>
  <sheetViews>
    <sheetView showGridLines="0" view="pageBreakPreview" topLeftCell="B19" zoomScale="50" zoomScaleNormal="50" zoomScaleSheetLayoutView="50" workbookViewId="0">
      <selection activeCell="F28" sqref="F28"/>
    </sheetView>
  </sheetViews>
  <sheetFormatPr defaultColWidth="9" defaultRowHeight="35.6"/>
  <cols>
    <col min="1" max="1" width="6.7109375" style="1" customWidth="1"/>
    <col min="2" max="2" width="30" style="1" customWidth="1"/>
    <col min="3" max="3" width="7.5" style="1" customWidth="1"/>
    <col min="4" max="4" width="23.7109375" style="1" customWidth="1"/>
    <col min="5" max="5" width="20" style="1" customWidth="1"/>
    <col min="6" max="6" width="14" style="1" customWidth="1"/>
    <col min="7" max="7" width="43.7109375" style="1" customWidth="1"/>
    <col min="8" max="8" width="14" style="1" customWidth="1"/>
    <col min="9" max="9" width="6.5703125" style="1" customWidth="1"/>
    <col min="10" max="16384" width="9" style="1"/>
  </cols>
  <sheetData>
    <row r="1" spans="1:9" s="29" customFormat="1" ht="26.15">
      <c r="A1" s="29" t="s">
        <v>100</v>
      </c>
      <c r="I1" s="231" t="str">
        <f>入力シート!Y2</f>
        <v>ver1.17</v>
      </c>
    </row>
    <row r="2" spans="1:9" ht="44.15">
      <c r="A2" s="423" t="s">
        <v>99</v>
      </c>
      <c r="B2" s="423"/>
      <c r="C2" s="423"/>
      <c r="D2" s="423"/>
      <c r="E2" s="423"/>
      <c r="F2" s="423"/>
      <c r="G2" s="423"/>
      <c r="H2" s="423"/>
      <c r="I2" s="423"/>
    </row>
    <row r="4" spans="1:9" s="13" customFormat="1" ht="32.6">
      <c r="H4" s="52" t="str">
        <f>DATA!$E$2</f>
        <v>令和７年月日</v>
      </c>
    </row>
    <row r="5" spans="1:9">
      <c r="B5" s="1" t="s">
        <v>52</v>
      </c>
    </row>
    <row r="6" spans="1:9" ht="17.25" customHeight="1"/>
    <row r="7" spans="1:9" s="13" customFormat="1" ht="42.65" customHeight="1">
      <c r="C7" s="13" t="s">
        <v>56</v>
      </c>
    </row>
    <row r="8" spans="1:9" s="13" customFormat="1" ht="54.75" customHeight="1">
      <c r="C8" s="479" t="s">
        <v>53</v>
      </c>
      <c r="D8" s="479"/>
      <c r="E8" s="479" t="str">
        <f>DATA!$E$15</f>
        <v/>
      </c>
      <c r="F8" s="479"/>
      <c r="G8" s="479"/>
      <c r="H8" s="479"/>
    </row>
    <row r="9" spans="1:9" s="13" customFormat="1" ht="55.1" customHeight="1">
      <c r="C9" s="479" t="s">
        <v>28</v>
      </c>
      <c r="D9" s="479"/>
      <c r="E9" s="469" t="str">
        <f>DATA!$E$6</f>
        <v/>
      </c>
      <c r="F9" s="469"/>
      <c r="G9" s="469"/>
      <c r="H9" s="469"/>
    </row>
    <row r="10" spans="1:9" s="13" customFormat="1" ht="55.1" customHeight="1">
      <c r="C10" s="479" t="s">
        <v>274</v>
      </c>
      <c r="D10" s="479"/>
      <c r="E10" s="469" t="str">
        <f>DATA!$E$8</f>
        <v>　　</v>
      </c>
      <c r="F10" s="469"/>
      <c r="G10" s="469"/>
      <c r="H10" s="469"/>
    </row>
    <row r="13" spans="1:9" ht="69.75" customHeight="1">
      <c r="A13" s="17"/>
      <c r="B13" s="471" t="s">
        <v>539</v>
      </c>
      <c r="C13" s="471"/>
      <c r="D13" s="471"/>
      <c r="E13" s="471"/>
      <c r="F13" s="471"/>
      <c r="G13" s="471"/>
      <c r="H13" s="471"/>
      <c r="I13" s="17"/>
    </row>
    <row r="15" spans="1:9">
      <c r="B15" s="1" t="s">
        <v>101</v>
      </c>
      <c r="E15" s="525" t="s">
        <v>540</v>
      </c>
      <c r="F15" s="525"/>
      <c r="G15" s="525"/>
      <c r="H15" s="525"/>
    </row>
    <row r="17" spans="1:9">
      <c r="B17" s="1" t="s">
        <v>102</v>
      </c>
    </row>
    <row r="18" spans="1:9" ht="17.25" customHeight="1"/>
    <row r="19" spans="1:9" ht="63" customHeight="1">
      <c r="B19" s="473"/>
      <c r="C19" s="474"/>
      <c r="D19" s="473" t="s">
        <v>103</v>
      </c>
      <c r="E19" s="530"/>
      <c r="F19" s="474"/>
      <c r="G19" s="475" t="s">
        <v>104</v>
      </c>
      <c r="H19" s="476"/>
    </row>
    <row r="20" spans="1:9" ht="70.099999999999994" customHeight="1">
      <c r="B20" s="528" t="s">
        <v>105</v>
      </c>
      <c r="C20" s="529"/>
      <c r="D20" s="531"/>
      <c r="E20" s="532"/>
      <c r="F20" s="39" t="s">
        <v>112</v>
      </c>
      <c r="G20" s="240"/>
      <c r="H20" s="39" t="s">
        <v>114</v>
      </c>
    </row>
    <row r="21" spans="1:9" ht="70.099999999999994" customHeight="1">
      <c r="B21" s="528" t="s">
        <v>106</v>
      </c>
      <c r="C21" s="529"/>
      <c r="D21" s="531"/>
      <c r="E21" s="532"/>
      <c r="F21" s="39" t="s">
        <v>112</v>
      </c>
      <c r="G21" s="240"/>
      <c r="H21" s="39" t="s">
        <v>114</v>
      </c>
    </row>
    <row r="24" spans="1:9">
      <c r="A24" s="13"/>
      <c r="B24" s="13" t="s">
        <v>108</v>
      </c>
      <c r="C24" s="13"/>
    </row>
    <row r="25" spans="1:9" s="13" customFormat="1" ht="66" customHeight="1">
      <c r="B25" s="526" t="s">
        <v>541</v>
      </c>
      <c r="C25" s="526"/>
      <c r="D25" s="526"/>
      <c r="E25" s="526"/>
      <c r="F25" s="526"/>
      <c r="G25" s="526"/>
      <c r="H25" s="526"/>
      <c r="I25" s="526"/>
    </row>
    <row r="26" spans="1:9" ht="65.25" customHeight="1">
      <c r="B26" s="526" t="s">
        <v>107</v>
      </c>
      <c r="C26" s="526"/>
      <c r="D26" s="526"/>
      <c r="E26" s="526"/>
      <c r="F26" s="526"/>
      <c r="G26" s="526"/>
      <c r="H26" s="526"/>
      <c r="I26" s="526"/>
    </row>
    <row r="27" spans="1:9" ht="65.25" customHeight="1">
      <c r="B27" s="527" t="s">
        <v>111</v>
      </c>
      <c r="C27" s="527"/>
      <c r="D27" s="527"/>
      <c r="E27" s="527"/>
      <c r="F27" s="527"/>
      <c r="G27" s="527"/>
      <c r="H27" s="527"/>
      <c r="I27" s="527"/>
    </row>
    <row r="28" spans="1:9" s="13" customFormat="1" ht="36" customHeight="1"/>
    <row r="29" spans="1:9" s="13" customFormat="1" ht="32.6">
      <c r="B29" s="13" t="s">
        <v>48</v>
      </c>
    </row>
    <row r="30" spans="1:9" s="13" customFormat="1" ht="33" customHeight="1">
      <c r="A30" s="14"/>
      <c r="B30" s="526" t="s">
        <v>109</v>
      </c>
      <c r="C30" s="526"/>
      <c r="D30" s="526"/>
      <c r="E30" s="526"/>
      <c r="F30" s="526"/>
      <c r="G30" s="526"/>
      <c r="H30" s="526"/>
      <c r="I30" s="526"/>
    </row>
    <row r="31" spans="1:9" s="13" customFormat="1" ht="33" customHeight="1">
      <c r="A31" s="14"/>
      <c r="B31" s="526" t="s">
        <v>437</v>
      </c>
      <c r="C31" s="526"/>
      <c r="D31" s="526"/>
      <c r="E31" s="526"/>
      <c r="F31" s="526"/>
      <c r="G31" s="526"/>
      <c r="H31" s="526"/>
      <c r="I31" s="526"/>
    </row>
    <row r="32" spans="1:9" s="13" customFormat="1" ht="33" customHeight="1">
      <c r="A32" s="14"/>
      <c r="B32" s="526" t="s">
        <v>110</v>
      </c>
      <c r="C32" s="526"/>
      <c r="D32" s="526"/>
      <c r="E32" s="526"/>
      <c r="F32" s="526"/>
      <c r="G32" s="526"/>
      <c r="H32" s="526"/>
      <c r="I32" s="526"/>
    </row>
    <row r="33" spans="1:9" s="13" customFormat="1" ht="66" customHeight="1">
      <c r="A33" s="14"/>
      <c r="B33" s="526" t="s">
        <v>438</v>
      </c>
      <c r="C33" s="526"/>
      <c r="D33" s="526"/>
      <c r="E33" s="526"/>
      <c r="F33" s="526"/>
      <c r="G33" s="526"/>
      <c r="H33" s="526"/>
      <c r="I33" s="526"/>
    </row>
  </sheetData>
  <sheetProtection algorithmName="SHA-512" hashValue="jSrCrg2xJ43FPGzlYcSJHSptg1ve2bbdGmJOGthb9nTk0fHWZtTaOg5IXV31WzHPyamAs0mD9qVbgcOxI+IilQ==" saltValue="4zBZrJnY0k3/fw/kle5xpw==" spinCount="100000" sheet="1" formatCells="0" formatColumns="0" formatRows="0"/>
  <mergeCells count="23">
    <mergeCell ref="B32:I32"/>
    <mergeCell ref="B33:I33"/>
    <mergeCell ref="D19:F19"/>
    <mergeCell ref="B30:I30"/>
    <mergeCell ref="B31:I31"/>
    <mergeCell ref="G19:H19"/>
    <mergeCell ref="D20:E20"/>
    <mergeCell ref="D21:E21"/>
    <mergeCell ref="E15:H15"/>
    <mergeCell ref="B25:I25"/>
    <mergeCell ref="B26:I26"/>
    <mergeCell ref="B27:I27"/>
    <mergeCell ref="A2:I2"/>
    <mergeCell ref="B13:H13"/>
    <mergeCell ref="C8:D8"/>
    <mergeCell ref="C9:D9"/>
    <mergeCell ref="C10:D10"/>
    <mergeCell ref="E8:H8"/>
    <mergeCell ref="E9:H9"/>
    <mergeCell ref="E10:H10"/>
    <mergeCell ref="B19:C19"/>
    <mergeCell ref="B20:C20"/>
    <mergeCell ref="B21:C21"/>
  </mergeCells>
  <phoneticPr fontId="1"/>
  <printOptions horizontalCentered="1"/>
  <pageMargins left="0.19685039370078741" right="0.19685039370078741" top="0.59055118110236227" bottom="0.39370078740157483" header="0.31496062992125984" footer="0.31496062992125984"/>
  <pageSetup paperSize="9" scale="5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O79"/>
  <sheetViews>
    <sheetView showGridLines="0" tabSelected="1" view="pageBreakPreview" topLeftCell="A38" zoomScale="50" zoomScaleNormal="50" zoomScaleSheetLayoutView="50" workbookViewId="0">
      <selection activeCell="T74" sqref="T74"/>
    </sheetView>
  </sheetViews>
  <sheetFormatPr defaultColWidth="9" defaultRowHeight="35.6"/>
  <cols>
    <col min="1" max="1" width="5" style="1" customWidth="1"/>
    <col min="2" max="2" width="2.5" style="1" customWidth="1"/>
    <col min="3" max="4" width="4.5" style="1" customWidth="1"/>
    <col min="5" max="5" width="1.5" style="1" customWidth="1"/>
    <col min="6" max="6" width="13.78515625" style="1" customWidth="1"/>
    <col min="7" max="7" width="4.28515625" style="1" customWidth="1"/>
    <col min="8" max="8" width="18.5" style="1" customWidth="1"/>
    <col min="9" max="9" width="29.7109375" style="1" customWidth="1"/>
    <col min="10" max="10" width="21.28515625" style="1" customWidth="1"/>
    <col min="11" max="11" width="6.5703125" style="1" customWidth="1"/>
    <col min="12" max="12" width="64.5703125" style="1" customWidth="1"/>
    <col min="13" max="13" width="6.7109375" style="13" customWidth="1"/>
    <col min="14" max="14" width="2.5" style="1" customWidth="1"/>
    <col min="15" max="16384" width="9" style="1"/>
  </cols>
  <sheetData>
    <row r="1" spans="1:15" s="29" customFormat="1" ht="25.5" customHeight="1">
      <c r="A1" s="29" t="s">
        <v>484</v>
      </c>
      <c r="M1" s="13"/>
      <c r="O1" s="231" t="str">
        <f>入力シート!Y2</f>
        <v>ver1.17</v>
      </c>
    </row>
    <row r="2" spans="1:15" ht="34.299999999999997" customHeight="1">
      <c r="A2" s="486" t="s">
        <v>118</v>
      </c>
      <c r="B2" s="486"/>
      <c r="C2" s="486"/>
      <c r="D2" s="486"/>
      <c r="E2" s="486"/>
      <c r="F2" s="486"/>
      <c r="G2" s="486"/>
      <c r="H2" s="486"/>
      <c r="I2" s="486"/>
      <c r="J2" s="486"/>
      <c r="K2" s="486"/>
      <c r="L2" s="486"/>
      <c r="M2" s="486"/>
      <c r="N2" s="486"/>
    </row>
    <row r="3" spans="1:15" s="13" customFormat="1" ht="36" customHeight="1">
      <c r="N3" s="52" t="str">
        <f>DATA!$E$2</f>
        <v>令和７年月日</v>
      </c>
    </row>
    <row r="4" spans="1:15">
      <c r="B4" s="1" t="s">
        <v>52</v>
      </c>
      <c r="M4" s="1"/>
    </row>
    <row r="5" spans="1:15" s="13" customFormat="1" ht="36" customHeight="1">
      <c r="G5" s="541" t="s">
        <v>6</v>
      </c>
      <c r="H5" s="541"/>
    </row>
    <row r="6" spans="1:15" s="13" customFormat="1" ht="47.25" customHeight="1">
      <c r="G6" s="479" t="s">
        <v>53</v>
      </c>
      <c r="H6" s="479"/>
      <c r="I6" s="479" t="str">
        <f>DATA!$E$15</f>
        <v/>
      </c>
      <c r="J6" s="479"/>
      <c r="K6" s="479"/>
      <c r="L6" s="479"/>
      <c r="M6" s="479"/>
    </row>
    <row r="7" spans="1:15" s="13" customFormat="1" ht="47.25" customHeight="1">
      <c r="G7" s="469" t="s">
        <v>28</v>
      </c>
      <c r="H7" s="469"/>
      <c r="I7" s="469" t="str">
        <f>DATA!$E$6</f>
        <v/>
      </c>
      <c r="J7" s="469"/>
      <c r="K7" s="469"/>
      <c r="L7" s="469"/>
      <c r="M7" s="469"/>
    </row>
    <row r="8" spans="1:15" s="13" customFormat="1" ht="47.25" customHeight="1">
      <c r="G8" s="542" t="s">
        <v>274</v>
      </c>
      <c r="H8" s="542"/>
      <c r="I8" s="469" t="str">
        <f>DATA!$E$8</f>
        <v>　　</v>
      </c>
      <c r="J8" s="469"/>
      <c r="K8" s="469"/>
      <c r="L8" s="469"/>
      <c r="M8" s="469"/>
    </row>
    <row r="9" spans="1:15" s="13" customFormat="1" ht="18" customHeight="1"/>
    <row r="10" spans="1:15" s="13" customFormat="1" ht="36" customHeight="1">
      <c r="C10" s="471" t="s">
        <v>542</v>
      </c>
      <c r="D10" s="471"/>
      <c r="E10" s="471"/>
      <c r="F10" s="471"/>
      <c r="G10" s="471"/>
      <c r="H10" s="471"/>
      <c r="I10" s="471"/>
      <c r="J10" s="471"/>
      <c r="K10" s="471"/>
      <c r="L10" s="471"/>
      <c r="M10" s="471"/>
    </row>
    <row r="11" spans="1:15" s="13" customFormat="1" ht="36" customHeight="1">
      <c r="L11" s="281" t="s">
        <v>500</v>
      </c>
    </row>
    <row r="12" spans="1:15" s="13" customFormat="1" ht="12" customHeight="1" thickBot="1">
      <c r="B12" s="54"/>
      <c r="C12" s="45"/>
      <c r="D12" s="45"/>
      <c r="E12" s="45"/>
      <c r="F12" s="45"/>
      <c r="G12" s="45"/>
      <c r="H12" s="45"/>
      <c r="I12" s="45"/>
      <c r="J12" s="45"/>
      <c r="K12" s="45"/>
      <c r="L12" s="45"/>
      <c r="M12" s="45"/>
      <c r="N12" s="55"/>
    </row>
    <row r="13" spans="1:15" s="13" customFormat="1" ht="27" customHeight="1" thickBot="1">
      <c r="B13" s="56"/>
      <c r="C13" s="250"/>
      <c r="D13" s="72" t="s">
        <v>119</v>
      </c>
      <c r="E13" s="48"/>
      <c r="F13" s="48"/>
      <c r="G13" s="46"/>
      <c r="H13" s="46"/>
      <c r="I13" s="46"/>
      <c r="J13" s="46"/>
      <c r="K13" s="46"/>
      <c r="L13" s="46"/>
      <c r="M13" s="46"/>
      <c r="N13" s="57"/>
    </row>
    <row r="14" spans="1:15" s="13" customFormat="1" ht="12" customHeight="1">
      <c r="B14" s="58"/>
      <c r="C14" s="47"/>
      <c r="D14" s="47"/>
      <c r="E14" s="47"/>
      <c r="F14" s="47"/>
      <c r="G14" s="47"/>
      <c r="H14" s="47"/>
      <c r="I14" s="47"/>
      <c r="J14" s="47"/>
      <c r="K14" s="47"/>
      <c r="L14" s="47"/>
      <c r="M14" s="47"/>
      <c r="N14" s="59"/>
    </row>
    <row r="15" spans="1:15" s="13" customFormat="1" ht="15" customHeight="1">
      <c r="B15" s="60"/>
      <c r="N15" s="61"/>
    </row>
    <row r="16" spans="1:15" s="13" customFormat="1" ht="36" customHeight="1">
      <c r="B16" s="60"/>
      <c r="D16" s="541" t="s">
        <v>122</v>
      </c>
      <c r="E16" s="541"/>
      <c r="F16" s="541"/>
      <c r="G16" s="541"/>
      <c r="H16" s="541"/>
      <c r="I16" s="543"/>
      <c r="J16" s="251"/>
      <c r="K16" s="70" t="s">
        <v>92</v>
      </c>
      <c r="L16" s="71" t="s">
        <v>543</v>
      </c>
      <c r="M16" s="51"/>
      <c r="N16" s="63"/>
    </row>
    <row r="17" spans="2:14" s="13" customFormat="1" ht="7.5" customHeight="1">
      <c r="B17" s="60"/>
      <c r="J17" s="64"/>
      <c r="K17" s="62"/>
      <c r="M17" s="51"/>
      <c r="N17" s="63"/>
    </row>
    <row r="18" spans="2:14" s="259" customFormat="1" ht="36" customHeight="1">
      <c r="B18" s="60"/>
      <c r="D18" s="541" t="s">
        <v>481</v>
      </c>
      <c r="E18" s="541"/>
      <c r="F18" s="541"/>
      <c r="G18" s="541"/>
      <c r="H18" s="541"/>
      <c r="I18" s="543"/>
      <c r="J18" s="266">
        <v>0</v>
      </c>
      <c r="K18" s="70"/>
      <c r="L18" s="71" t="s">
        <v>513</v>
      </c>
      <c r="M18" s="258"/>
      <c r="N18" s="260"/>
    </row>
    <row r="19" spans="2:14" s="259" customFormat="1" ht="7.5" customHeight="1">
      <c r="B19" s="60"/>
      <c r="J19" s="64"/>
      <c r="K19" s="62"/>
      <c r="M19" s="258"/>
      <c r="N19" s="260"/>
    </row>
    <row r="20" spans="2:14" s="13" customFormat="1" ht="36" customHeight="1">
      <c r="B20" s="60"/>
      <c r="D20" s="541" t="s">
        <v>476</v>
      </c>
      <c r="E20" s="541"/>
      <c r="F20" s="541"/>
      <c r="G20" s="541"/>
      <c r="H20" s="541"/>
      <c r="I20" s="543"/>
      <c r="J20" s="174">
        <f>J16-(INT(J16*J18))</f>
        <v>0</v>
      </c>
      <c r="K20" s="70" t="s">
        <v>92</v>
      </c>
      <c r="L20" s="71" t="s">
        <v>480</v>
      </c>
      <c r="M20" s="51"/>
      <c r="N20" s="63"/>
    </row>
    <row r="21" spans="2:14" s="13" customFormat="1" ht="7.5" customHeight="1">
      <c r="B21" s="60"/>
      <c r="J21" s="64"/>
      <c r="K21" s="62"/>
      <c r="M21" s="51"/>
      <c r="N21" s="63"/>
    </row>
    <row r="22" spans="2:14" s="13" customFormat="1" ht="36" customHeight="1">
      <c r="B22" s="60"/>
      <c r="D22" s="541" t="s">
        <v>477</v>
      </c>
      <c r="E22" s="541"/>
      <c r="F22" s="541"/>
      <c r="G22" s="541"/>
      <c r="H22" s="541"/>
      <c r="I22" s="543"/>
      <c r="J22" s="252"/>
      <c r="K22" s="62"/>
      <c r="L22" s="71" t="s">
        <v>543</v>
      </c>
      <c r="M22" s="51"/>
      <c r="N22" s="63"/>
    </row>
    <row r="23" spans="2:14" s="13" customFormat="1" ht="7.5" customHeight="1">
      <c r="B23" s="60"/>
      <c r="J23" s="64"/>
      <c r="K23" s="62"/>
      <c r="M23" s="51"/>
      <c r="N23" s="63"/>
    </row>
    <row r="24" spans="2:14" s="13" customFormat="1" ht="36" customHeight="1">
      <c r="B24" s="60"/>
      <c r="D24" s="541" t="s">
        <v>478</v>
      </c>
      <c r="E24" s="541"/>
      <c r="F24" s="541"/>
      <c r="G24" s="541"/>
      <c r="H24" s="541"/>
      <c r="I24" s="543"/>
      <c r="J24" s="174">
        <f>INT(J20*0.025)</f>
        <v>0</v>
      </c>
      <c r="K24" s="70" t="s">
        <v>92</v>
      </c>
      <c r="L24" s="71" t="s">
        <v>501</v>
      </c>
      <c r="M24" s="51"/>
      <c r="N24" s="63"/>
    </row>
    <row r="25" spans="2:14" s="13" customFormat="1" ht="7.5" customHeight="1">
      <c r="B25" s="60"/>
      <c r="J25" s="64"/>
      <c r="K25" s="62"/>
      <c r="M25" s="51"/>
      <c r="N25" s="63"/>
    </row>
    <row r="26" spans="2:14" s="13" customFormat="1" ht="36" customHeight="1">
      <c r="B26" s="60"/>
      <c r="D26" s="541" t="s">
        <v>479</v>
      </c>
      <c r="E26" s="541"/>
      <c r="F26" s="541"/>
      <c r="G26" s="541"/>
      <c r="H26" s="541"/>
      <c r="I26" s="543"/>
      <c r="J26" s="251"/>
      <c r="K26" s="70" t="s">
        <v>92</v>
      </c>
      <c r="L26" s="71" t="s">
        <v>512</v>
      </c>
      <c r="M26" s="51"/>
      <c r="N26" s="63"/>
    </row>
    <row r="27" spans="2:14" s="13" customFormat="1" ht="18" customHeight="1">
      <c r="B27" s="65"/>
      <c r="C27" s="43"/>
      <c r="D27" s="43"/>
      <c r="E27" s="43"/>
      <c r="F27" s="43"/>
      <c r="G27" s="43"/>
      <c r="H27" s="43"/>
      <c r="I27" s="43"/>
      <c r="J27" s="43"/>
      <c r="K27" s="43"/>
      <c r="L27" s="43"/>
      <c r="M27" s="43"/>
      <c r="N27" s="66"/>
    </row>
    <row r="28" spans="2:14" s="13" customFormat="1" ht="18" customHeight="1"/>
    <row r="29" spans="2:14" s="13" customFormat="1" ht="12" customHeight="1" thickBot="1">
      <c r="B29" s="54"/>
      <c r="C29" s="45"/>
      <c r="D29" s="45"/>
      <c r="E29" s="45"/>
      <c r="F29" s="45"/>
      <c r="G29" s="45"/>
      <c r="H29" s="45"/>
      <c r="I29" s="45"/>
      <c r="J29" s="45"/>
      <c r="K29" s="45"/>
      <c r="L29" s="45"/>
      <c r="M29" s="45"/>
      <c r="N29" s="55"/>
    </row>
    <row r="30" spans="2:14" s="13" customFormat="1" ht="27" customHeight="1" thickBot="1">
      <c r="B30" s="56"/>
      <c r="C30" s="250"/>
      <c r="D30" s="72" t="s">
        <v>120</v>
      </c>
      <c r="E30" s="48"/>
      <c r="F30" s="48"/>
      <c r="G30" s="46"/>
      <c r="H30" s="46"/>
      <c r="I30" s="46"/>
      <c r="J30" s="46"/>
      <c r="K30" s="46"/>
      <c r="L30" s="46"/>
      <c r="M30" s="49" t="s">
        <v>544</v>
      </c>
      <c r="N30" s="57"/>
    </row>
    <row r="31" spans="2:14" s="13" customFormat="1" ht="12" customHeight="1">
      <c r="B31" s="58"/>
      <c r="C31" s="47"/>
      <c r="D31" s="47"/>
      <c r="E31" s="47"/>
      <c r="F31" s="47"/>
      <c r="G31" s="47"/>
      <c r="H31" s="47"/>
      <c r="I31" s="47"/>
      <c r="J31" s="47"/>
      <c r="K31" s="47"/>
      <c r="L31" s="47"/>
      <c r="M31" s="47"/>
      <c r="N31" s="59"/>
    </row>
    <row r="32" spans="2:14" s="13" customFormat="1" ht="15" customHeight="1" thickBot="1">
      <c r="B32" s="60"/>
      <c r="N32" s="61"/>
    </row>
    <row r="33" spans="2:14" s="13" customFormat="1" ht="27" customHeight="1" thickBot="1">
      <c r="B33" s="60"/>
      <c r="D33" s="250"/>
      <c r="F33" s="540" t="s">
        <v>128</v>
      </c>
      <c r="G33" s="540"/>
      <c r="H33" s="540"/>
      <c r="I33" s="540"/>
      <c r="J33" s="540"/>
      <c r="K33" s="540"/>
      <c r="L33" s="540"/>
      <c r="M33" s="540"/>
      <c r="N33" s="67"/>
    </row>
    <row r="34" spans="2:14" s="13" customFormat="1" ht="39" customHeight="1">
      <c r="B34" s="60"/>
      <c r="F34" s="540"/>
      <c r="G34" s="540"/>
      <c r="H34" s="540"/>
      <c r="I34" s="540"/>
      <c r="J34" s="540"/>
      <c r="K34" s="540"/>
      <c r="L34" s="540"/>
      <c r="M34" s="540"/>
      <c r="N34" s="67"/>
    </row>
    <row r="35" spans="2:14" s="13" customFormat="1" ht="12" customHeight="1">
      <c r="B35" s="60"/>
      <c r="D35" s="51"/>
      <c r="N35" s="67"/>
    </row>
    <row r="36" spans="2:14" s="13" customFormat="1">
      <c r="B36" s="60"/>
      <c r="F36" s="52" t="s">
        <v>127</v>
      </c>
      <c r="G36" s="534" t="s">
        <v>131</v>
      </c>
      <c r="H36" s="535"/>
      <c r="I36" s="536"/>
      <c r="J36" s="52"/>
      <c r="K36" s="52" t="s">
        <v>125</v>
      </c>
      <c r="L36" s="253"/>
      <c r="M36" s="52"/>
      <c r="N36" s="67"/>
    </row>
    <row r="37" spans="2:14" s="13" customFormat="1" ht="7.5" customHeight="1">
      <c r="B37" s="60"/>
      <c r="D37" s="51"/>
      <c r="N37" s="67"/>
    </row>
    <row r="38" spans="2:14" s="13" customFormat="1" ht="36" customHeight="1">
      <c r="B38" s="60"/>
      <c r="J38" s="52"/>
      <c r="K38" s="52" t="s">
        <v>126</v>
      </c>
      <c r="L38" s="253"/>
      <c r="M38" s="52"/>
      <c r="N38" s="67"/>
    </row>
    <row r="39" spans="2:14" s="13" customFormat="1" ht="7.5" customHeight="1">
      <c r="B39" s="60"/>
      <c r="D39" s="51"/>
      <c r="N39" s="67"/>
    </row>
    <row r="40" spans="2:14" s="13" customFormat="1" ht="36" customHeight="1">
      <c r="B40" s="60"/>
      <c r="J40" s="52"/>
      <c r="K40" s="52" t="s">
        <v>129</v>
      </c>
      <c r="L40" s="42">
        <f>DATEDIF(L36,L38,"Y")</f>
        <v>0</v>
      </c>
      <c r="M40" s="70" t="s">
        <v>130</v>
      </c>
      <c r="N40" s="67"/>
    </row>
    <row r="41" spans="2:14" s="13" customFormat="1" ht="11.15" customHeight="1">
      <c r="B41" s="60"/>
      <c r="J41" s="50"/>
      <c r="K41" s="50"/>
      <c r="L41" s="50"/>
      <c r="M41" s="50"/>
      <c r="N41" s="67"/>
    </row>
    <row r="42" spans="2:14" s="13" customFormat="1" ht="33" thickBot="1">
      <c r="B42" s="60"/>
      <c r="F42" s="541" t="s">
        <v>121</v>
      </c>
      <c r="G42" s="541"/>
      <c r="H42" s="541"/>
      <c r="I42" s="541"/>
      <c r="J42" s="541"/>
      <c r="K42" s="541"/>
      <c r="L42" s="541"/>
      <c r="M42" s="541"/>
      <c r="N42" s="67"/>
    </row>
    <row r="43" spans="2:14" s="13" customFormat="1" ht="27" customHeight="1" thickBot="1">
      <c r="B43" s="60"/>
      <c r="D43" s="250"/>
      <c r="F43" s="540" t="s">
        <v>123</v>
      </c>
      <c r="G43" s="540"/>
      <c r="H43" s="540"/>
      <c r="I43" s="540"/>
      <c r="J43" s="540"/>
      <c r="K43" s="540"/>
      <c r="L43" s="540"/>
      <c r="M43" s="540"/>
      <c r="N43" s="67"/>
    </row>
    <row r="44" spans="2:14" s="13" customFormat="1" ht="6.75" customHeight="1">
      <c r="B44" s="60"/>
      <c r="D44" s="51"/>
      <c r="F44" s="540"/>
      <c r="G44" s="540"/>
      <c r="H44" s="540"/>
      <c r="I44" s="540"/>
      <c r="J44" s="540"/>
      <c r="K44" s="540"/>
      <c r="L44" s="540"/>
      <c r="M44" s="540"/>
      <c r="N44" s="67"/>
    </row>
    <row r="45" spans="2:14" s="13" customFormat="1" ht="7.5" customHeight="1" thickBot="1">
      <c r="B45" s="60"/>
      <c r="N45" s="67"/>
    </row>
    <row r="46" spans="2:14" s="13" customFormat="1" ht="27" customHeight="1" thickBot="1">
      <c r="B46" s="60"/>
      <c r="D46" s="250"/>
      <c r="F46" s="540" t="s">
        <v>124</v>
      </c>
      <c r="G46" s="540"/>
      <c r="H46" s="540"/>
      <c r="I46" s="540"/>
      <c r="J46" s="540"/>
      <c r="K46" s="540"/>
      <c r="L46" s="540"/>
      <c r="M46" s="540"/>
      <c r="N46" s="67"/>
    </row>
    <row r="47" spans="2:14" s="13" customFormat="1" ht="6.75" customHeight="1">
      <c r="B47" s="60"/>
      <c r="D47" s="51"/>
      <c r="F47" s="540"/>
      <c r="G47" s="540"/>
      <c r="H47" s="540"/>
      <c r="I47" s="540"/>
      <c r="J47" s="540"/>
      <c r="K47" s="540"/>
      <c r="L47" s="540"/>
      <c r="M47" s="540"/>
      <c r="N47" s="67"/>
    </row>
    <row r="48" spans="2:14" s="13" customFormat="1" ht="18" customHeight="1">
      <c r="B48" s="65"/>
      <c r="C48" s="43"/>
      <c r="D48" s="43"/>
      <c r="E48" s="43"/>
      <c r="F48" s="43"/>
      <c r="G48" s="43"/>
      <c r="H48" s="43"/>
      <c r="I48" s="43"/>
      <c r="J48" s="43"/>
      <c r="K48" s="43"/>
      <c r="L48" s="43"/>
      <c r="M48" s="43"/>
      <c r="N48" s="66"/>
    </row>
    <row r="49" spans="2:14" s="13" customFormat="1" ht="13.75" customHeight="1"/>
    <row r="50" spans="2:14" s="271" customFormat="1" ht="8.6" customHeight="1"/>
    <row r="51" spans="2:14" s="13" customFormat="1" ht="12" customHeight="1" thickBot="1">
      <c r="B51" s="54"/>
      <c r="C51" s="45"/>
      <c r="D51" s="45"/>
      <c r="E51" s="45"/>
      <c r="F51" s="45"/>
      <c r="G51" s="45"/>
      <c r="H51" s="45"/>
      <c r="I51" s="45"/>
      <c r="J51" s="45"/>
      <c r="K51" s="45"/>
      <c r="L51" s="45"/>
      <c r="M51" s="45"/>
      <c r="N51" s="55"/>
    </row>
    <row r="52" spans="2:14" s="13" customFormat="1" ht="27" customHeight="1" thickBot="1">
      <c r="B52" s="56"/>
      <c r="C52" s="250"/>
      <c r="D52" s="72" t="s">
        <v>496</v>
      </c>
      <c r="E52" s="48"/>
      <c r="F52" s="48"/>
      <c r="G52" s="46"/>
      <c r="H52" s="46"/>
      <c r="I52" s="46"/>
      <c r="J52" s="46"/>
      <c r="K52" s="46"/>
      <c r="L52" s="46"/>
      <c r="M52" s="49" t="s">
        <v>545</v>
      </c>
      <c r="N52" s="57"/>
    </row>
    <row r="53" spans="2:14" s="13" customFormat="1" ht="3.45" customHeight="1">
      <c r="B53" s="58"/>
      <c r="C53" s="47"/>
      <c r="D53" s="47"/>
      <c r="E53" s="47"/>
      <c r="F53" s="47"/>
      <c r="G53" s="47"/>
      <c r="H53" s="47"/>
      <c r="I53" s="47"/>
      <c r="J53" s="47"/>
      <c r="K53" s="47"/>
      <c r="L53" s="47"/>
      <c r="M53" s="47"/>
      <c r="N53" s="59"/>
    </row>
    <row r="54" spans="2:14" s="13" customFormat="1" ht="15" customHeight="1" thickBot="1">
      <c r="B54" s="68"/>
      <c r="C54" s="53"/>
      <c r="D54" s="53"/>
      <c r="E54" s="53"/>
      <c r="F54" s="53"/>
      <c r="G54" s="53"/>
      <c r="H54" s="53"/>
      <c r="I54" s="53"/>
      <c r="J54" s="53"/>
      <c r="K54" s="53"/>
      <c r="L54" s="53"/>
      <c r="M54" s="53"/>
      <c r="N54" s="61"/>
    </row>
    <row r="55" spans="2:14" s="13" customFormat="1" ht="27" customHeight="1" thickBot="1">
      <c r="B55" s="60"/>
      <c r="D55" s="250"/>
      <c r="F55" s="540" t="s">
        <v>546</v>
      </c>
      <c r="G55" s="540"/>
      <c r="H55" s="540"/>
      <c r="I55" s="540"/>
      <c r="J55" s="540"/>
      <c r="K55" s="540"/>
      <c r="L55" s="540"/>
      <c r="M55" s="540"/>
      <c r="N55" s="69"/>
    </row>
    <row r="56" spans="2:14" s="13" customFormat="1" ht="72" customHeight="1">
      <c r="B56" s="60"/>
      <c r="F56" s="540"/>
      <c r="G56" s="540"/>
      <c r="H56" s="540"/>
      <c r="I56" s="540"/>
      <c r="J56" s="540"/>
      <c r="K56" s="540"/>
      <c r="L56" s="540"/>
      <c r="M56" s="540"/>
      <c r="N56" s="69"/>
    </row>
    <row r="57" spans="2:14" s="271" customFormat="1" ht="12" customHeight="1">
      <c r="B57" s="60"/>
      <c r="N57" s="272"/>
    </row>
    <row r="58" spans="2:14" s="271" customFormat="1" ht="27" customHeight="1" thickBot="1">
      <c r="B58" s="60"/>
      <c r="F58" s="278"/>
      <c r="G58" s="278"/>
      <c r="H58" s="537" t="s">
        <v>498</v>
      </c>
      <c r="I58" s="537"/>
      <c r="J58" s="537"/>
      <c r="K58" s="537"/>
      <c r="L58" s="537"/>
      <c r="M58" s="537"/>
      <c r="N58" s="69"/>
    </row>
    <row r="59" spans="2:14" s="271" customFormat="1" ht="27" customHeight="1" thickBot="1">
      <c r="B59" s="60"/>
      <c r="F59" s="279" t="s">
        <v>497</v>
      </c>
      <c r="G59" s="250"/>
      <c r="H59" s="537"/>
      <c r="I59" s="537"/>
      <c r="J59" s="537"/>
      <c r="K59" s="537"/>
      <c r="L59" s="537"/>
      <c r="M59" s="537"/>
      <c r="N59" s="69"/>
    </row>
    <row r="60" spans="2:14" s="271" customFormat="1" ht="27" customHeight="1">
      <c r="B60" s="60"/>
      <c r="F60" s="280"/>
      <c r="G60" s="280"/>
      <c r="H60" s="537"/>
      <c r="I60" s="537"/>
      <c r="J60" s="537"/>
      <c r="K60" s="537"/>
      <c r="L60" s="537"/>
      <c r="M60" s="537"/>
      <c r="N60" s="69"/>
    </row>
    <row r="61" spans="2:14" s="13" customFormat="1" ht="12" customHeight="1" thickBot="1">
      <c r="B61" s="60"/>
      <c r="N61" s="63"/>
    </row>
    <row r="62" spans="2:14" s="13" customFormat="1" ht="53.6" customHeight="1" thickBot="1">
      <c r="B62" s="60"/>
      <c r="D62" s="250"/>
      <c r="F62" s="540" t="s">
        <v>547</v>
      </c>
      <c r="G62" s="540"/>
      <c r="H62" s="540"/>
      <c r="I62" s="540"/>
      <c r="J62" s="540"/>
      <c r="K62" s="540"/>
      <c r="L62" s="540"/>
      <c r="M62" s="540"/>
      <c r="N62" s="63"/>
    </row>
    <row r="63" spans="2:14" s="13" customFormat="1" ht="12.45" customHeight="1">
      <c r="B63" s="60"/>
      <c r="D63" s="51"/>
      <c r="F63" s="540"/>
      <c r="G63" s="540"/>
      <c r="H63" s="540"/>
      <c r="I63" s="540"/>
      <c r="J63" s="540"/>
      <c r="K63" s="540"/>
      <c r="L63" s="540"/>
      <c r="M63" s="540"/>
      <c r="N63" s="67"/>
    </row>
    <row r="64" spans="2:14" s="271" customFormat="1" ht="27" customHeight="1" thickBot="1">
      <c r="B64" s="60"/>
      <c r="F64" s="278"/>
      <c r="G64" s="278"/>
      <c r="H64" s="537" t="s">
        <v>499</v>
      </c>
      <c r="I64" s="537"/>
      <c r="J64" s="537"/>
      <c r="K64" s="537"/>
      <c r="L64" s="537"/>
      <c r="M64" s="537"/>
      <c r="N64" s="69"/>
    </row>
    <row r="65" spans="1:14" s="271" customFormat="1" ht="27" customHeight="1" thickBot="1">
      <c r="B65" s="60"/>
      <c r="F65" s="279" t="s">
        <v>497</v>
      </c>
      <c r="G65" s="250"/>
      <c r="H65" s="537"/>
      <c r="I65" s="537"/>
      <c r="J65" s="537"/>
      <c r="K65" s="537"/>
      <c r="L65" s="537"/>
      <c r="M65" s="537"/>
      <c r="N65" s="69"/>
    </row>
    <row r="66" spans="1:14" s="271" customFormat="1" ht="27" customHeight="1">
      <c r="B66" s="60"/>
      <c r="F66" s="280"/>
      <c r="G66" s="280"/>
      <c r="H66" s="537"/>
      <c r="I66" s="537"/>
      <c r="J66" s="537"/>
      <c r="K66" s="537"/>
      <c r="L66" s="537"/>
      <c r="M66" s="537"/>
      <c r="N66" s="69"/>
    </row>
    <row r="67" spans="1:14" s="271" customFormat="1" ht="12" hidden="1" customHeight="1">
      <c r="B67" s="60"/>
      <c r="N67" s="272"/>
    </row>
    <row r="68" spans="1:14" s="13" customFormat="1" ht="7.5" customHeight="1" thickBot="1">
      <c r="B68" s="60"/>
      <c r="N68" s="63"/>
    </row>
    <row r="69" spans="1:14" s="13" customFormat="1" ht="27" customHeight="1" thickBot="1">
      <c r="B69" s="60"/>
      <c r="D69" s="250"/>
      <c r="F69" s="539" t="s">
        <v>503</v>
      </c>
      <c r="G69" s="539"/>
      <c r="H69" s="539"/>
      <c r="I69" s="539"/>
      <c r="J69" s="539"/>
      <c r="K69" s="539"/>
      <c r="L69" s="539"/>
      <c r="M69" s="539"/>
      <c r="N69" s="63"/>
    </row>
    <row r="70" spans="1:14" s="13" customFormat="1" ht="6.75" customHeight="1">
      <c r="B70" s="60"/>
      <c r="D70" s="51"/>
      <c r="F70" s="539"/>
      <c r="G70" s="539"/>
      <c r="H70" s="539"/>
      <c r="I70" s="539"/>
      <c r="J70" s="539"/>
      <c r="K70" s="539"/>
      <c r="L70" s="539"/>
      <c r="M70" s="539"/>
      <c r="N70" s="67"/>
    </row>
    <row r="71" spans="1:14" s="13" customFormat="1" ht="18" customHeight="1">
      <c r="B71" s="65"/>
      <c r="C71" s="43"/>
      <c r="D71" s="43"/>
      <c r="E71" s="43"/>
      <c r="F71" s="43"/>
      <c r="G71" s="43"/>
      <c r="H71" s="43"/>
      <c r="I71" s="43"/>
      <c r="J71" s="43"/>
      <c r="K71" s="43"/>
      <c r="L71" s="43"/>
      <c r="M71" s="43"/>
      <c r="N71" s="66"/>
    </row>
    <row r="72" spans="1:14" ht="17.25" customHeight="1"/>
    <row r="73" spans="1:14" s="286" customFormat="1" ht="28.75">
      <c r="A73" s="286" t="s">
        <v>132</v>
      </c>
    </row>
    <row r="74" spans="1:14" s="286" customFormat="1" ht="279" customHeight="1">
      <c r="A74" s="287"/>
      <c r="B74" s="538" t="s">
        <v>502</v>
      </c>
      <c r="C74" s="538"/>
      <c r="D74" s="538"/>
      <c r="E74" s="538"/>
      <c r="F74" s="538"/>
      <c r="G74" s="538"/>
      <c r="H74" s="538"/>
      <c r="I74" s="538"/>
      <c r="J74" s="538"/>
      <c r="K74" s="538"/>
      <c r="L74" s="538"/>
      <c r="M74" s="538"/>
      <c r="N74" s="287"/>
    </row>
    <row r="75" spans="1:14" s="286" customFormat="1" ht="123" customHeight="1">
      <c r="A75" s="287"/>
      <c r="B75" s="538" t="s">
        <v>549</v>
      </c>
      <c r="C75" s="538"/>
      <c r="D75" s="538"/>
      <c r="E75" s="538"/>
      <c r="F75" s="538"/>
      <c r="G75" s="538"/>
      <c r="H75" s="538"/>
      <c r="I75" s="538"/>
      <c r="J75" s="538"/>
      <c r="K75" s="538"/>
      <c r="L75" s="538"/>
      <c r="M75" s="538"/>
      <c r="N75" s="287"/>
    </row>
    <row r="76" spans="1:14" s="288" customFormat="1" ht="178.5" customHeight="1">
      <c r="B76" s="533" t="s">
        <v>504</v>
      </c>
      <c r="C76" s="533"/>
      <c r="D76" s="533"/>
      <c r="E76" s="533"/>
      <c r="F76" s="533"/>
      <c r="G76" s="533"/>
      <c r="H76" s="533"/>
      <c r="I76" s="533"/>
      <c r="J76" s="533"/>
      <c r="K76" s="533"/>
      <c r="L76" s="533"/>
      <c r="M76" s="533"/>
    </row>
    <row r="77" spans="1:14" ht="48" customHeight="1">
      <c r="B77" s="270"/>
      <c r="C77" s="270"/>
      <c r="D77" s="270"/>
      <c r="E77" s="270"/>
      <c r="F77" s="270"/>
      <c r="G77" s="270"/>
      <c r="H77" s="270"/>
      <c r="I77" s="270"/>
      <c r="J77" s="270"/>
      <c r="K77" s="270"/>
      <c r="L77" s="270"/>
      <c r="M77" s="270"/>
    </row>
    <row r="78" spans="1:14">
      <c r="B78" s="270"/>
      <c r="C78" s="270"/>
      <c r="D78" s="270"/>
      <c r="E78" s="270"/>
      <c r="F78" s="270"/>
      <c r="G78" s="270"/>
      <c r="H78" s="270"/>
      <c r="I78" s="270"/>
      <c r="J78" s="270"/>
      <c r="K78" s="270"/>
      <c r="L78" s="270"/>
      <c r="M78" s="270"/>
    </row>
    <row r="79" spans="1:14" ht="69" customHeight="1">
      <c r="B79" s="270"/>
      <c r="C79" s="270"/>
      <c r="D79" s="270"/>
      <c r="E79" s="270"/>
      <c r="F79" s="270"/>
      <c r="G79" s="270"/>
      <c r="H79" s="270"/>
      <c r="I79" s="270"/>
      <c r="J79" s="270"/>
      <c r="K79" s="270"/>
      <c r="L79" s="270"/>
      <c r="M79" s="270"/>
    </row>
  </sheetData>
  <sheetProtection algorithmName="SHA-512" hashValue="m42ElpS0m5MPkXIDZmjHAz89GSQFONZSugWbARCWt10pT7T8qyZ1nCE7i4v0VhPM8g8ZYJSRDvBZKh1pq46hlA==" saltValue="GrgQo9HyL0zKrIvSL9iE6Q==" spinCount="100000" sheet="1" formatCells="0" formatColumns="0" formatRows="0"/>
  <mergeCells count="28">
    <mergeCell ref="F33:M34"/>
    <mergeCell ref="A2:N2"/>
    <mergeCell ref="G5:H5"/>
    <mergeCell ref="G6:H6"/>
    <mergeCell ref="G7:H7"/>
    <mergeCell ref="G8:H8"/>
    <mergeCell ref="I6:M6"/>
    <mergeCell ref="I7:M7"/>
    <mergeCell ref="I8:M8"/>
    <mergeCell ref="D18:I18"/>
    <mergeCell ref="C10:M10"/>
    <mergeCell ref="D20:I20"/>
    <mergeCell ref="D22:I22"/>
    <mergeCell ref="D16:I16"/>
    <mergeCell ref="D24:I24"/>
    <mergeCell ref="D26:I26"/>
    <mergeCell ref="B76:M76"/>
    <mergeCell ref="G36:I36"/>
    <mergeCell ref="H58:M60"/>
    <mergeCell ref="H64:M66"/>
    <mergeCell ref="B74:M74"/>
    <mergeCell ref="B75:M75"/>
    <mergeCell ref="F69:M70"/>
    <mergeCell ref="F43:M44"/>
    <mergeCell ref="F46:M47"/>
    <mergeCell ref="F62:M63"/>
    <mergeCell ref="F55:M56"/>
    <mergeCell ref="F42:M42"/>
  </mergeCells>
  <phoneticPr fontId="1"/>
  <dataValidations count="2">
    <dataValidation type="list" allowBlank="1" showInputMessage="1" showErrorMessage="1" sqref="D33 C13 D46:D47 C30 C52 D43:D44 D37 D35 D55 G59 D39 D69:D70 D62:D63 G65" xr:uid="{00000000-0002-0000-0B00-000000000000}">
      <formula1>"✔"</formula1>
    </dataValidation>
    <dataValidation type="list" allowBlank="1" showInputMessage="1" showErrorMessage="1" sqref="J22:K22" xr:uid="{00000000-0002-0000-0B00-000001000000}">
      <formula1>"有,無"</formula1>
    </dataValidation>
  </dataValidations>
  <printOptions horizontalCentered="1"/>
  <pageMargins left="0.19685039370078741" right="0.19685039370078741" top="0.59055118110236227" bottom="0.39370078740157483" header="0.31496062992125984" footer="0.31496062992125984"/>
  <pageSetup paperSize="9" scale="46" fitToHeight="0"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60DD2D3D-928B-4392-8A94-28896DB1F5EA}">
          <x14:formula1>
            <xm:f>DATA!$B$26:$B$40</xm:f>
          </x14:formula1>
          <xm:sqref>J18</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dimension ref="A1:AJ45"/>
  <sheetViews>
    <sheetView showGridLines="0" view="pageBreakPreview" topLeftCell="A24" zoomScale="50" zoomScaleNormal="50" zoomScaleSheetLayoutView="50" workbookViewId="0">
      <selection activeCell="B11" sqref="B11"/>
    </sheetView>
  </sheetViews>
  <sheetFormatPr defaultColWidth="9" defaultRowHeight="35.6"/>
  <cols>
    <col min="1" max="1" width="5" style="1" customWidth="1"/>
    <col min="2" max="2" width="35" style="1" customWidth="1"/>
    <col min="3" max="3" width="4.78515625" style="1" customWidth="1"/>
    <col min="4" max="6" width="6.78515625" style="1" customWidth="1"/>
    <col min="7" max="7" width="24.78515625" style="1" customWidth="1"/>
    <col min="8" max="8" width="18.28515625" style="1" customWidth="1"/>
    <col min="9" max="9" width="4.78515625" style="1" customWidth="1"/>
    <col min="10" max="12" width="6.78515625" style="1" customWidth="1"/>
    <col min="13" max="13" width="4.78515625" style="1" customWidth="1"/>
    <col min="14" max="16" width="6.78515625" style="1" customWidth="1"/>
    <col min="17" max="17" width="5" style="1" customWidth="1"/>
    <col min="18" max="16384" width="9" style="1"/>
  </cols>
  <sheetData>
    <row r="1" spans="1:17" s="29" customFormat="1" ht="26.15">
      <c r="A1" s="29" t="s">
        <v>117</v>
      </c>
      <c r="Q1" s="231" t="str">
        <f>入力シート!Y2</f>
        <v>ver1.17</v>
      </c>
    </row>
    <row r="2" spans="1:17" ht="38.6">
      <c r="A2" s="486" t="s">
        <v>133</v>
      </c>
      <c r="B2" s="486"/>
      <c r="C2" s="486"/>
      <c r="D2" s="486"/>
      <c r="E2" s="486"/>
      <c r="F2" s="486"/>
      <c r="G2" s="486"/>
      <c r="H2" s="486"/>
      <c r="I2" s="486"/>
      <c r="J2" s="486"/>
      <c r="K2" s="486"/>
      <c r="L2" s="486"/>
      <c r="M2" s="486"/>
      <c r="N2" s="486"/>
      <c r="O2" s="486"/>
      <c r="P2" s="486"/>
      <c r="Q2" s="486"/>
    </row>
    <row r="3" spans="1:17" s="13" customFormat="1" ht="36" customHeight="1"/>
    <row r="4" spans="1:17" s="13" customFormat="1" ht="36" customHeight="1">
      <c r="C4" s="13" t="s">
        <v>216</v>
      </c>
    </row>
    <row r="5" spans="1:17" s="32" customFormat="1" ht="47.25" customHeight="1">
      <c r="C5" s="503" t="s">
        <v>140</v>
      </c>
      <c r="D5" s="503"/>
      <c r="E5" s="503"/>
      <c r="F5" s="503"/>
      <c r="G5" s="521" t="str">
        <f>DATA!$E$15</f>
        <v/>
      </c>
      <c r="H5" s="521" t="str">
        <f>DATA!$E$15</f>
        <v/>
      </c>
      <c r="I5" s="521" t="str">
        <f>DATA!$E$15</f>
        <v/>
      </c>
      <c r="J5" s="521" t="str">
        <f>DATA!$E$15</f>
        <v/>
      </c>
      <c r="K5" s="521" t="str">
        <f>DATA!$E$15</f>
        <v/>
      </c>
      <c r="L5" s="521" t="str">
        <f>DATA!$E$15</f>
        <v/>
      </c>
      <c r="M5" s="521" t="str">
        <f>DATA!$E$15</f>
        <v/>
      </c>
      <c r="N5" s="521" t="str">
        <f>DATA!$E$15</f>
        <v/>
      </c>
      <c r="O5" s="521" t="str">
        <f>DATA!$E$15</f>
        <v/>
      </c>
      <c r="P5" s="521" t="str">
        <f>DATA!$E$15</f>
        <v/>
      </c>
    </row>
    <row r="6" spans="1:17" s="32" customFormat="1" ht="47.25" customHeight="1">
      <c r="C6" s="502" t="s">
        <v>141</v>
      </c>
      <c r="D6" s="502"/>
      <c r="E6" s="502"/>
      <c r="F6" s="502"/>
      <c r="G6" s="502" t="str">
        <f>DATA!$E$6</f>
        <v/>
      </c>
      <c r="H6" s="502" t="str">
        <f>DATA!$E$6</f>
        <v/>
      </c>
      <c r="I6" s="502" t="str">
        <f>DATA!$E$6</f>
        <v/>
      </c>
      <c r="J6" s="502" t="str">
        <f>DATA!$E$6</f>
        <v/>
      </c>
      <c r="K6" s="502" t="str">
        <f>DATA!$E$6</f>
        <v/>
      </c>
      <c r="L6" s="502" t="str">
        <f>DATA!$E$6</f>
        <v/>
      </c>
      <c r="M6" s="502" t="str">
        <f>DATA!$E$6</f>
        <v/>
      </c>
      <c r="N6" s="502" t="str">
        <f>DATA!$E$6</f>
        <v/>
      </c>
      <c r="O6" s="502" t="str">
        <f>DATA!$E$6</f>
        <v/>
      </c>
      <c r="P6" s="502" t="str">
        <f>DATA!$E$6</f>
        <v/>
      </c>
    </row>
    <row r="7" spans="1:17" s="32" customFormat="1" ht="47.25" customHeight="1">
      <c r="C7" s="502" t="s">
        <v>275</v>
      </c>
      <c r="D7" s="502"/>
      <c r="E7" s="502"/>
      <c r="F7" s="502"/>
      <c r="G7" s="502" t="str">
        <f>DATA!$E$8</f>
        <v>　　</v>
      </c>
      <c r="H7" s="502" t="str">
        <f>DATA!$E$8</f>
        <v>　　</v>
      </c>
      <c r="I7" s="502" t="str">
        <f>DATA!$E$8</f>
        <v>　　</v>
      </c>
      <c r="J7" s="502" t="str">
        <f>DATA!$E$8</f>
        <v>　　</v>
      </c>
      <c r="K7" s="502" t="str">
        <f>DATA!$E$8</f>
        <v>　　</v>
      </c>
      <c r="L7" s="502" t="str">
        <f>DATA!$E$8</f>
        <v>　　</v>
      </c>
      <c r="M7" s="502" t="str">
        <f>DATA!$E$8</f>
        <v>　　</v>
      </c>
      <c r="N7" s="502" t="str">
        <f>DATA!$E$8</f>
        <v>　　</v>
      </c>
      <c r="O7" s="502" t="str">
        <f>DATA!$E$8</f>
        <v>　　</v>
      </c>
      <c r="P7" s="502" t="str">
        <f>DATA!$E$8</f>
        <v>　　</v>
      </c>
    </row>
    <row r="8" spans="1:17" s="13" customFormat="1" ht="32.6"/>
    <row r="9" spans="1:17" s="29" customFormat="1" ht="48" customHeight="1">
      <c r="B9" s="499" t="s">
        <v>85</v>
      </c>
      <c r="C9" s="507" t="s">
        <v>86</v>
      </c>
      <c r="D9" s="508"/>
      <c r="E9" s="508"/>
      <c r="F9" s="545"/>
      <c r="G9" s="214" t="s">
        <v>154</v>
      </c>
      <c r="H9" s="546" t="s">
        <v>153</v>
      </c>
      <c r="I9" s="507" t="s">
        <v>138</v>
      </c>
      <c r="J9" s="508"/>
      <c r="K9" s="508"/>
      <c r="L9" s="545"/>
      <c r="M9" s="507" t="s">
        <v>139</v>
      </c>
      <c r="N9" s="508"/>
      <c r="O9" s="508"/>
      <c r="P9" s="545"/>
    </row>
    <row r="10" spans="1:17" s="73" customFormat="1" ht="23.15">
      <c r="B10" s="501"/>
      <c r="C10" s="210"/>
      <c r="D10" s="211" t="s">
        <v>134</v>
      </c>
      <c r="E10" s="211" t="s">
        <v>135</v>
      </c>
      <c r="F10" s="211" t="s">
        <v>136</v>
      </c>
      <c r="G10" s="215" t="s">
        <v>160</v>
      </c>
      <c r="H10" s="546"/>
      <c r="I10" s="210"/>
      <c r="J10" s="211" t="s">
        <v>134</v>
      </c>
      <c r="K10" s="211" t="s">
        <v>135</v>
      </c>
      <c r="L10" s="213" t="s">
        <v>136</v>
      </c>
      <c r="M10" s="210"/>
      <c r="N10" s="211" t="s">
        <v>134</v>
      </c>
      <c r="O10" s="211" t="s">
        <v>135</v>
      </c>
      <c r="P10" s="213" t="s">
        <v>136</v>
      </c>
    </row>
    <row r="11" spans="1:17" ht="39.75" customHeight="1">
      <c r="A11" s="37">
        <v>1</v>
      </c>
      <c r="B11" s="246"/>
      <c r="C11" s="247"/>
      <c r="D11" s="248"/>
      <c r="E11" s="248"/>
      <c r="F11" s="249"/>
      <c r="G11" s="284"/>
      <c r="H11" s="254"/>
      <c r="I11" s="247"/>
      <c r="J11" s="248"/>
      <c r="K11" s="248"/>
      <c r="L11" s="249"/>
      <c r="M11" s="247"/>
      <c r="N11" s="248"/>
      <c r="O11" s="248"/>
      <c r="P11" s="249"/>
    </row>
    <row r="12" spans="1:17" ht="39.75" customHeight="1">
      <c r="A12" s="37">
        <v>2</v>
      </c>
      <c r="B12" s="246"/>
      <c r="C12" s="247"/>
      <c r="D12" s="248"/>
      <c r="E12" s="248"/>
      <c r="F12" s="249"/>
      <c r="G12" s="284"/>
      <c r="H12" s="254"/>
      <c r="I12" s="247"/>
      <c r="J12" s="248"/>
      <c r="K12" s="248"/>
      <c r="L12" s="249"/>
      <c r="M12" s="247"/>
      <c r="N12" s="248"/>
      <c r="O12" s="248"/>
      <c r="P12" s="249"/>
    </row>
    <row r="13" spans="1:17" ht="39.75" customHeight="1">
      <c r="A13" s="37">
        <v>3</v>
      </c>
      <c r="B13" s="246"/>
      <c r="C13" s="247"/>
      <c r="D13" s="248"/>
      <c r="E13" s="248"/>
      <c r="F13" s="249"/>
      <c r="G13" s="284"/>
      <c r="H13" s="254"/>
      <c r="I13" s="247"/>
      <c r="J13" s="248"/>
      <c r="K13" s="248"/>
      <c r="L13" s="249"/>
      <c r="M13" s="247"/>
      <c r="N13" s="248"/>
      <c r="O13" s="248"/>
      <c r="P13" s="249"/>
    </row>
    <row r="14" spans="1:17" ht="39.75" customHeight="1">
      <c r="A14" s="37">
        <v>4</v>
      </c>
      <c r="B14" s="246"/>
      <c r="C14" s="247"/>
      <c r="D14" s="248"/>
      <c r="E14" s="248"/>
      <c r="F14" s="249"/>
      <c r="G14" s="284"/>
      <c r="H14" s="254"/>
      <c r="I14" s="247"/>
      <c r="J14" s="248"/>
      <c r="K14" s="248"/>
      <c r="L14" s="249"/>
      <c r="M14" s="247"/>
      <c r="N14" s="248"/>
      <c r="O14" s="248"/>
      <c r="P14" s="249"/>
    </row>
    <row r="15" spans="1:17" ht="39.75" customHeight="1">
      <c r="A15" s="37">
        <v>5</v>
      </c>
      <c r="B15" s="246"/>
      <c r="C15" s="247"/>
      <c r="D15" s="248"/>
      <c r="E15" s="248"/>
      <c r="F15" s="249"/>
      <c r="G15" s="284"/>
      <c r="H15" s="254"/>
      <c r="I15" s="247"/>
      <c r="J15" s="248"/>
      <c r="K15" s="248"/>
      <c r="L15" s="249"/>
      <c r="M15" s="247"/>
      <c r="N15" s="248"/>
      <c r="O15" s="248"/>
      <c r="P15" s="249"/>
    </row>
    <row r="16" spans="1:17" ht="39.75" customHeight="1">
      <c r="A16" s="37">
        <v>6</v>
      </c>
      <c r="B16" s="246"/>
      <c r="C16" s="247"/>
      <c r="D16" s="248"/>
      <c r="E16" s="248"/>
      <c r="F16" s="249"/>
      <c r="G16" s="284"/>
      <c r="H16" s="254"/>
      <c r="I16" s="247"/>
      <c r="J16" s="248"/>
      <c r="K16" s="248"/>
      <c r="L16" s="249"/>
      <c r="M16" s="247"/>
      <c r="N16" s="248"/>
      <c r="O16" s="248"/>
      <c r="P16" s="249"/>
    </row>
    <row r="17" spans="1:36" ht="39.75" customHeight="1">
      <c r="A17" s="37">
        <v>7</v>
      </c>
      <c r="B17" s="246"/>
      <c r="C17" s="247"/>
      <c r="D17" s="248"/>
      <c r="E17" s="248"/>
      <c r="F17" s="249"/>
      <c r="G17" s="284"/>
      <c r="H17" s="254"/>
      <c r="I17" s="247"/>
      <c r="J17" s="248"/>
      <c r="K17" s="248"/>
      <c r="L17" s="249"/>
      <c r="M17" s="247"/>
      <c r="N17" s="248"/>
      <c r="O17" s="248"/>
      <c r="P17" s="249"/>
    </row>
    <row r="18" spans="1:36" ht="39.75" customHeight="1">
      <c r="A18" s="37">
        <v>8</v>
      </c>
      <c r="B18" s="246"/>
      <c r="C18" s="247"/>
      <c r="D18" s="248"/>
      <c r="E18" s="248"/>
      <c r="F18" s="249"/>
      <c r="G18" s="284"/>
      <c r="H18" s="254"/>
      <c r="I18" s="247"/>
      <c r="J18" s="248"/>
      <c r="K18" s="248"/>
      <c r="L18" s="249"/>
      <c r="M18" s="247"/>
      <c r="N18" s="248"/>
      <c r="O18" s="248"/>
      <c r="P18" s="249"/>
    </row>
    <row r="19" spans="1:36" ht="39.75" customHeight="1">
      <c r="A19" s="37">
        <v>9</v>
      </c>
      <c r="B19" s="246"/>
      <c r="C19" s="247"/>
      <c r="D19" s="248"/>
      <c r="E19" s="248"/>
      <c r="F19" s="249"/>
      <c r="G19" s="284"/>
      <c r="H19" s="254"/>
      <c r="I19" s="247"/>
      <c r="J19" s="248"/>
      <c r="K19" s="248"/>
      <c r="L19" s="249"/>
      <c r="M19" s="247"/>
      <c r="N19" s="248"/>
      <c r="O19" s="248"/>
      <c r="P19" s="249"/>
    </row>
    <row r="20" spans="1:36" ht="39.75" customHeight="1">
      <c r="A20" s="37">
        <v>10</v>
      </c>
      <c r="B20" s="246"/>
      <c r="C20" s="247"/>
      <c r="D20" s="248"/>
      <c r="E20" s="248"/>
      <c r="F20" s="249"/>
      <c r="G20" s="284"/>
      <c r="H20" s="254"/>
      <c r="I20" s="247"/>
      <c r="J20" s="248"/>
      <c r="K20" s="248"/>
      <c r="L20" s="249"/>
      <c r="M20" s="247"/>
      <c r="N20" s="248"/>
      <c r="O20" s="248"/>
      <c r="P20" s="249"/>
      <c r="AB20" s="283"/>
      <c r="AC20" s="282"/>
      <c r="AD20" s="282"/>
      <c r="AE20" s="282"/>
      <c r="AF20" s="282"/>
      <c r="AG20" s="282"/>
      <c r="AH20" s="282"/>
      <c r="AI20" s="282"/>
      <c r="AJ20" s="282"/>
    </row>
    <row r="21" spans="1:36" ht="9" customHeight="1">
      <c r="A21" s="37"/>
      <c r="AB21" s="283"/>
      <c r="AC21" s="282"/>
      <c r="AD21" s="282"/>
      <c r="AE21" s="282"/>
      <c r="AF21" s="282"/>
      <c r="AG21" s="282"/>
      <c r="AH21" s="282"/>
      <c r="AI21" s="282"/>
      <c r="AJ21" s="282"/>
    </row>
    <row r="22" spans="1:36" s="32" customFormat="1" ht="28.75">
      <c r="B22" s="32" t="s">
        <v>155</v>
      </c>
      <c r="AB22" s="283"/>
      <c r="AC22" s="282"/>
      <c r="AD22" s="282"/>
      <c r="AE22" s="282"/>
      <c r="AF22" s="282"/>
      <c r="AG22" s="282"/>
      <c r="AH22" s="282"/>
      <c r="AI22" s="282"/>
      <c r="AJ22" s="282"/>
    </row>
    <row r="23" spans="1:36" s="32" customFormat="1" ht="28.75">
      <c r="B23" s="32" t="s">
        <v>508</v>
      </c>
      <c r="AB23" s="283"/>
      <c r="AC23" s="282"/>
      <c r="AD23" s="282"/>
      <c r="AE23" s="282"/>
      <c r="AF23" s="282"/>
      <c r="AG23" s="282"/>
      <c r="AH23" s="282"/>
      <c r="AI23" s="282"/>
      <c r="AJ23" s="282"/>
    </row>
    <row r="24" spans="1:36" s="32" customFormat="1" ht="28.75">
      <c r="B24" s="74" t="s">
        <v>149</v>
      </c>
      <c r="AB24" s="283"/>
      <c r="AC24" s="282"/>
      <c r="AD24" s="282"/>
      <c r="AE24" s="282"/>
      <c r="AF24" s="282"/>
      <c r="AG24" s="282"/>
      <c r="AH24" s="282"/>
      <c r="AI24" s="282"/>
      <c r="AJ24" s="282"/>
    </row>
    <row r="25" spans="1:36" s="32" customFormat="1" ht="28.75">
      <c r="B25" s="74" t="s">
        <v>150</v>
      </c>
    </row>
    <row r="26" spans="1:36" s="32" customFormat="1" ht="28.75">
      <c r="B26" s="74" t="s">
        <v>152</v>
      </c>
    </row>
    <row r="27" spans="1:36" s="32" customFormat="1" ht="28.75">
      <c r="B27" s="74" t="s">
        <v>151</v>
      </c>
    </row>
    <row r="28" spans="1:36" s="32" customFormat="1" ht="28.75">
      <c r="B28" s="32" t="s">
        <v>156</v>
      </c>
    </row>
    <row r="29" spans="1:36" s="32" customFormat="1" ht="28.75"/>
    <row r="30" spans="1:36" s="32" customFormat="1" ht="28.75"/>
    <row r="31" spans="1:36" s="32" customFormat="1" ht="28.75">
      <c r="B31" s="32" t="s">
        <v>164</v>
      </c>
    </row>
    <row r="32" spans="1:36" s="32" customFormat="1" ht="30" customHeight="1">
      <c r="B32" s="544" t="s">
        <v>142</v>
      </c>
      <c r="C32" s="559" t="s">
        <v>143</v>
      </c>
      <c r="D32" s="560"/>
      <c r="E32" s="560"/>
      <c r="F32" s="560"/>
      <c r="G32" s="560"/>
      <c r="H32" s="560"/>
      <c r="I32" s="561"/>
      <c r="J32" s="547" t="s">
        <v>517</v>
      </c>
      <c r="K32" s="548"/>
      <c r="L32" s="548"/>
      <c r="M32" s="548"/>
      <c r="N32" s="548"/>
      <c r="O32" s="548"/>
      <c r="P32" s="548"/>
      <c r="Q32" s="548"/>
    </row>
    <row r="33" spans="2:17" s="32" customFormat="1" ht="28.75">
      <c r="B33" s="544"/>
      <c r="C33" s="544" t="s">
        <v>144</v>
      </c>
      <c r="D33" s="544"/>
      <c r="E33" s="544"/>
      <c r="F33" s="544"/>
      <c r="G33" s="274" t="s">
        <v>145</v>
      </c>
      <c r="H33" s="544" t="s">
        <v>506</v>
      </c>
      <c r="I33" s="544"/>
      <c r="J33" s="549"/>
      <c r="K33" s="548"/>
      <c r="L33" s="548"/>
      <c r="M33" s="548"/>
      <c r="N33" s="548"/>
      <c r="O33" s="548"/>
      <c r="P33" s="548"/>
      <c r="Q33" s="548"/>
    </row>
    <row r="34" spans="2:17" s="32" customFormat="1" ht="28.75">
      <c r="B34" s="285" t="s">
        <v>509</v>
      </c>
      <c r="C34" s="558" t="s">
        <v>148</v>
      </c>
      <c r="D34" s="558"/>
      <c r="E34" s="558"/>
      <c r="F34" s="558"/>
      <c r="G34" s="273" t="s">
        <v>146</v>
      </c>
      <c r="H34" s="558">
        <v>0.5</v>
      </c>
      <c r="I34" s="558"/>
      <c r="J34" s="549"/>
      <c r="K34" s="548"/>
      <c r="L34" s="548"/>
      <c r="M34" s="548"/>
      <c r="N34" s="548"/>
      <c r="O34" s="548"/>
      <c r="P34" s="548"/>
      <c r="Q34" s="548"/>
    </row>
    <row r="35" spans="2:17" s="32" customFormat="1" ht="28.75">
      <c r="B35" s="285" t="s">
        <v>510</v>
      </c>
      <c r="C35" s="558" t="s">
        <v>146</v>
      </c>
      <c r="D35" s="558"/>
      <c r="E35" s="558"/>
      <c r="F35" s="558"/>
      <c r="G35" s="273" t="s">
        <v>147</v>
      </c>
      <c r="H35" s="558" t="s">
        <v>507</v>
      </c>
      <c r="I35" s="558"/>
      <c r="J35" s="549"/>
      <c r="K35" s="548"/>
      <c r="L35" s="548"/>
      <c r="M35" s="548"/>
      <c r="N35" s="548"/>
      <c r="O35" s="548"/>
      <c r="P35" s="548"/>
      <c r="Q35" s="548"/>
    </row>
    <row r="36" spans="2:17" s="32" customFormat="1" ht="28.75">
      <c r="B36" s="285" t="s">
        <v>511</v>
      </c>
      <c r="C36" s="558" t="s">
        <v>146</v>
      </c>
      <c r="D36" s="558"/>
      <c r="E36" s="558"/>
      <c r="F36" s="558"/>
      <c r="G36" s="273" t="s">
        <v>505</v>
      </c>
      <c r="H36" s="558">
        <v>0.5</v>
      </c>
      <c r="I36" s="558"/>
      <c r="J36" s="549"/>
      <c r="K36" s="548"/>
      <c r="L36" s="548"/>
      <c r="M36" s="548"/>
      <c r="N36" s="548"/>
      <c r="O36" s="548"/>
      <c r="P36" s="548"/>
      <c r="Q36" s="548"/>
    </row>
    <row r="37" spans="2:17" s="32" customFormat="1" ht="28.75"/>
    <row r="38" spans="2:17" s="13" customFormat="1" ht="33" thickBot="1">
      <c r="B38" s="13" t="s">
        <v>482</v>
      </c>
    </row>
    <row r="39" spans="2:17" s="13" customFormat="1" ht="33" thickTop="1">
      <c r="B39" s="218"/>
      <c r="C39" s="550" t="s">
        <v>162</v>
      </c>
      <c r="D39" s="551"/>
      <c r="E39" s="551"/>
      <c r="F39" s="552"/>
      <c r="G39" s="219" t="s">
        <v>161</v>
      </c>
    </row>
    <row r="40" spans="2:17" s="13" customFormat="1" ht="32.6">
      <c r="B40" s="76" t="s">
        <v>159</v>
      </c>
      <c r="C40" s="555">
        <f>COUNTIFS($G$11:$G$20,"身体・知的障害者（重度）",$H$11:$H$20,"30h以上")</f>
        <v>0</v>
      </c>
      <c r="D40" s="556"/>
      <c r="E40" s="556"/>
      <c r="F40" s="557"/>
      <c r="G40" s="77">
        <f>C40*2</f>
        <v>0</v>
      </c>
    </row>
    <row r="41" spans="2:17" s="13" customFormat="1" ht="32.6">
      <c r="B41" s="76" t="s">
        <v>157</v>
      </c>
      <c r="C41" s="555">
        <f>COUNTIFS($G$11:$G$20,"身体・知的障害者",$H$11:$H$20,"30h以上")+COUNTIFS($G$11:$G$20,"身体・知的障害者（重度）",$H$11:$H$20,"20h~30h")+COUNTIFS($G$11:$G$20,"精神障害者",$H$11:$H$20,"30h以上")+COUNTIFS($G$11:$G$20,"精神障害者",$H$11:$H$20,"20h~30h")</f>
        <v>0</v>
      </c>
      <c r="D41" s="556"/>
      <c r="E41" s="556"/>
      <c r="F41" s="557"/>
      <c r="G41" s="77">
        <f>C41</f>
        <v>0</v>
      </c>
    </row>
    <row r="42" spans="2:17" s="13" customFormat="1" ht="32.6">
      <c r="B42" s="76" t="s">
        <v>158</v>
      </c>
      <c r="C42" s="555">
        <f>COUNTIFS($G$11:$G$20,"身体・知的障害者（重度）",$H$11:$H$20,"10h~20h")+COUNTIFS($G$11:$G$20,"身体・知的障害者",$H$11:$H$20,"20h~30h")+COUNTIFS($G$11:$G$20,"精神障害者",$H$11:$H$20,"10h~20h")</f>
        <v>0</v>
      </c>
      <c r="D42" s="556"/>
      <c r="E42" s="556"/>
      <c r="F42" s="557"/>
      <c r="G42" s="77">
        <f>C42/2</f>
        <v>0</v>
      </c>
    </row>
    <row r="43" spans="2:17" s="13" customFormat="1" ht="47.25" customHeight="1" thickBot="1">
      <c r="B43" s="553" t="s">
        <v>163</v>
      </c>
      <c r="C43" s="554"/>
      <c r="D43" s="554"/>
      <c r="E43" s="554"/>
      <c r="F43" s="554"/>
      <c r="G43" s="75">
        <f>SUM(G40:G42)</f>
        <v>0</v>
      </c>
      <c r="H43" s="290" t="s">
        <v>515</v>
      </c>
    </row>
    <row r="44" spans="2:17" s="13" customFormat="1" ht="33" thickTop="1"/>
    <row r="45" spans="2:17" s="13" customFormat="1" ht="32.6"/>
  </sheetData>
  <sheetProtection algorithmName="SHA-512" hashValue="Zh/xFJ/F+1lQNYdMJu97x3MrLrsd0OhVkiz0LvV2RNNV+EFnIMDmXhziGObvAD5NgDw2kGwBdZrCKS0O0ZvTww==" saltValue="9o5Pkbe5s8K7Q0wJij6GNA==" spinCount="100000" sheet="1" formatCells="0" formatColumns="0" formatRows="0"/>
  <mergeCells count="28">
    <mergeCell ref="H34:I34"/>
    <mergeCell ref="H35:I35"/>
    <mergeCell ref="H36:I36"/>
    <mergeCell ref="C32:I32"/>
    <mergeCell ref="C36:F36"/>
    <mergeCell ref="C34:F34"/>
    <mergeCell ref="C35:F35"/>
    <mergeCell ref="C39:F39"/>
    <mergeCell ref="B43:F43"/>
    <mergeCell ref="C40:F40"/>
    <mergeCell ref="C41:F41"/>
    <mergeCell ref="C42:F42"/>
    <mergeCell ref="A2:Q2"/>
    <mergeCell ref="B9:B10"/>
    <mergeCell ref="B32:B33"/>
    <mergeCell ref="G5:P5"/>
    <mergeCell ref="G6:P6"/>
    <mergeCell ref="C6:F6"/>
    <mergeCell ref="C5:F5"/>
    <mergeCell ref="G7:P7"/>
    <mergeCell ref="C9:F9"/>
    <mergeCell ref="I9:L9"/>
    <mergeCell ref="M9:P9"/>
    <mergeCell ref="C7:F7"/>
    <mergeCell ref="H9:H10"/>
    <mergeCell ref="C33:F33"/>
    <mergeCell ref="J32:Q36"/>
    <mergeCell ref="H33:I33"/>
  </mergeCells>
  <phoneticPr fontId="1"/>
  <dataValidations count="4">
    <dataValidation type="list" allowBlank="1" showInputMessage="1" showErrorMessage="1" sqref="C11:C20" xr:uid="{00000000-0002-0000-0C00-000000000000}">
      <formula1>"T,S,H"</formula1>
    </dataValidation>
    <dataValidation type="list" allowBlank="1" showInputMessage="1" showErrorMessage="1" sqref="I11:I20 M11:M20" xr:uid="{00000000-0002-0000-0C00-000002000000}">
      <formula1>"S,H,R"</formula1>
    </dataValidation>
    <dataValidation type="list" allowBlank="1" showInputMessage="1" showErrorMessage="1" sqref="G11:G20" xr:uid="{8C9EBEAC-A9DE-4A6C-A529-70B7E3470712}">
      <formula1>"身体・知的障害者（重度）,身体・知的障害者,精神障害者"</formula1>
    </dataValidation>
    <dataValidation type="list" allowBlank="1" showInputMessage="1" showErrorMessage="1" sqref="H11:H20" xr:uid="{2DF7DF63-79FA-4162-8684-0250DDF1194B}">
      <formula1>"30h以上,20h~30h,10h~20h"</formula1>
    </dataValidation>
  </dataValidations>
  <printOptions horizontalCentered="1"/>
  <pageMargins left="0.19685039370078741" right="0.19685039370078741" top="0.59055118110236227" bottom="0.39370078740157483" header="0.31496062992125984" footer="0.31496062992125984"/>
  <pageSetup paperSize="9" scale="5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40"/>
  <sheetViews>
    <sheetView showGridLines="0" topLeftCell="A14" zoomScale="80" zoomScaleNormal="80" workbookViewId="0">
      <selection activeCell="D29" sqref="D29"/>
    </sheetView>
  </sheetViews>
  <sheetFormatPr defaultColWidth="9" defaultRowHeight="17.149999999999999"/>
  <cols>
    <col min="1" max="1" width="57.7109375" style="150" customWidth="1"/>
    <col min="2" max="2" width="15.5" style="150" bestFit="1" customWidth="1"/>
    <col min="3" max="3" width="9" style="150"/>
    <col min="4" max="4" width="34.5703125" style="150" bestFit="1" customWidth="1"/>
    <col min="5" max="5" width="46.0703125" style="150" bestFit="1" customWidth="1"/>
    <col min="6" max="16384" width="9" style="150"/>
  </cols>
  <sheetData>
    <row r="1" spans="1:5">
      <c r="A1" s="150" t="s">
        <v>392</v>
      </c>
    </row>
    <row r="2" spans="1:5">
      <c r="A2" s="151" t="s">
        <v>362</v>
      </c>
      <c r="B2" s="151" t="s">
        <v>312</v>
      </c>
      <c r="D2" s="150" t="s">
        <v>428</v>
      </c>
      <c r="E2" s="152" t="str">
        <f>DBCS(TEXT(入力シート!$G$6&amp;入力シート!$I$6&amp;"年"&amp;入力シート!$K$6&amp;"月"&amp;入力シート!$M$6&amp;"日","ggge年m月d日"))</f>
        <v>令和７年月日</v>
      </c>
    </row>
    <row r="3" spans="1:5">
      <c r="A3" s="154" t="s">
        <v>367</v>
      </c>
      <c r="B3" s="190" t="s">
        <v>408</v>
      </c>
    </row>
    <row r="4" spans="1:5">
      <c r="A4" s="153" t="s">
        <v>342</v>
      </c>
      <c r="B4" s="155" t="s">
        <v>368</v>
      </c>
      <c r="D4" s="150" t="s">
        <v>393</v>
      </c>
      <c r="E4" s="152" t="str">
        <f>入力シート!G11&amp;"-"&amp;入力シート!J11</f>
        <v>41-</v>
      </c>
    </row>
    <row r="5" spans="1:5">
      <c r="A5" s="153" t="s">
        <v>343</v>
      </c>
      <c r="B5" s="155" t="s">
        <v>369</v>
      </c>
    </row>
    <row r="6" spans="1:5">
      <c r="A6" s="153" t="s">
        <v>344</v>
      </c>
      <c r="B6" s="155" t="s">
        <v>370</v>
      </c>
      <c r="D6" s="150" t="s">
        <v>389</v>
      </c>
      <c r="E6" s="152" t="str">
        <f>SUBSTITUTE(SUBSTITUTE(入力シート!G15,"　",)," ",)</f>
        <v/>
      </c>
    </row>
    <row r="7" spans="1:5">
      <c r="A7" s="153" t="s">
        <v>345</v>
      </c>
      <c r="B7" s="155" t="s">
        <v>371</v>
      </c>
    </row>
    <row r="8" spans="1:5">
      <c r="A8" s="153" t="s">
        <v>346</v>
      </c>
      <c r="B8" s="155" t="s">
        <v>372</v>
      </c>
      <c r="D8" s="150" t="s">
        <v>388</v>
      </c>
      <c r="E8" s="152" t="str">
        <f>入力シート!G19&amp;"　"&amp;入力シート!H21&amp;"　"&amp;入力シート!L21</f>
        <v>　　</v>
      </c>
    </row>
    <row r="9" spans="1:5">
      <c r="A9" s="153" t="s">
        <v>347</v>
      </c>
      <c r="B9" s="155" t="s">
        <v>373</v>
      </c>
    </row>
    <row r="10" spans="1:5">
      <c r="A10" s="153" t="s">
        <v>348</v>
      </c>
      <c r="B10" s="155" t="s">
        <v>374</v>
      </c>
      <c r="D10" s="150" t="s">
        <v>364</v>
      </c>
    </row>
    <row r="11" spans="1:5">
      <c r="A11" s="153" t="s">
        <v>349</v>
      </c>
      <c r="B11" s="155" t="s">
        <v>375</v>
      </c>
      <c r="D11" s="150" t="s">
        <v>390</v>
      </c>
      <c r="E11" s="152" t="str">
        <f>SUBSTITUTE(SUBSTITUTE(SUBSTITUTE(SUBSTITUTE(ASC(PHONETIC(入力シート!$G$17)),"ﾞ",""),"ﾟ",""),"･",""),".","")</f>
        <v/>
      </c>
    </row>
    <row r="12" spans="1:5">
      <c r="A12" s="153" t="s">
        <v>350</v>
      </c>
      <c r="B12" s="155" t="s">
        <v>376</v>
      </c>
      <c r="D12" s="150" t="s">
        <v>365</v>
      </c>
      <c r="E12" s="152" t="str">
        <f>SUBSTITUTE(SUBSTITUTE(SUBSTITUTE(SUBSTITUTE(SUBSTITUTE(SUBSTITUTE(SUBSTITUTE(SUBSTITUTE(SUBSTITUTE($E$11,"ｧ","ｱ"),"ｨ","ｲ"),"ｩ","ｳ"),"ｪ","ｴ"),"ｫ","ｵ"),"ｬ","ﾔ"),"ｭ","ﾕ"),"ｮ","ﾖ"),"ｯ","ﾂ")</f>
        <v/>
      </c>
    </row>
    <row r="13" spans="1:5">
      <c r="A13" s="153" t="s">
        <v>351</v>
      </c>
      <c r="B13" s="155" t="s">
        <v>377</v>
      </c>
      <c r="D13" s="150" t="s">
        <v>366</v>
      </c>
      <c r="E13" s="152" t="str">
        <f>DBCS(E12)</f>
        <v/>
      </c>
    </row>
    <row r="14" spans="1:5">
      <c r="A14" s="153" t="s">
        <v>352</v>
      </c>
      <c r="B14" s="155" t="s">
        <v>378</v>
      </c>
    </row>
    <row r="15" spans="1:5">
      <c r="A15" s="153" t="s">
        <v>353</v>
      </c>
      <c r="B15" s="155" t="s">
        <v>379</v>
      </c>
      <c r="D15" s="150" t="s">
        <v>391</v>
      </c>
      <c r="E15" s="152" t="str">
        <f>入力シート!G25&amp;入力シート!G27</f>
        <v/>
      </c>
    </row>
    <row r="16" spans="1:5">
      <c r="A16" s="153" t="s">
        <v>354</v>
      </c>
      <c r="B16" s="155" t="s">
        <v>380</v>
      </c>
    </row>
    <row r="17" spans="1:5">
      <c r="A17" s="153" t="s">
        <v>355</v>
      </c>
      <c r="B17" s="155" t="s">
        <v>381</v>
      </c>
      <c r="D17" s="150" t="s">
        <v>398</v>
      </c>
      <c r="E17" s="152" t="str">
        <f>入力シート!H40&amp;"　"&amp;入力シート!L40</f>
        <v>　</v>
      </c>
    </row>
    <row r="18" spans="1:5">
      <c r="A18" s="153" t="s">
        <v>356</v>
      </c>
      <c r="B18" s="155" t="s">
        <v>382</v>
      </c>
    </row>
    <row r="19" spans="1:5">
      <c r="A19" s="153" t="s">
        <v>357</v>
      </c>
      <c r="B19" s="155" t="s">
        <v>383</v>
      </c>
    </row>
    <row r="20" spans="1:5">
      <c r="A20" s="153" t="s">
        <v>358</v>
      </c>
      <c r="B20" s="155" t="s">
        <v>384</v>
      </c>
    </row>
    <row r="21" spans="1:5">
      <c r="A21" s="153" t="s">
        <v>359</v>
      </c>
      <c r="B21" s="155" t="s">
        <v>385</v>
      </c>
    </row>
    <row r="22" spans="1:5">
      <c r="A22" s="153" t="s">
        <v>360</v>
      </c>
      <c r="B22" s="155" t="s">
        <v>386</v>
      </c>
    </row>
    <row r="23" spans="1:5">
      <c r="A23" s="153" t="s">
        <v>361</v>
      </c>
      <c r="B23" s="155" t="s">
        <v>387</v>
      </c>
    </row>
    <row r="25" spans="1:5">
      <c r="A25" s="151" t="s">
        <v>461</v>
      </c>
      <c r="B25" s="151" t="s">
        <v>462</v>
      </c>
    </row>
    <row r="26" spans="1:5">
      <c r="A26" s="264" t="s">
        <v>367</v>
      </c>
      <c r="B26" s="265" t="s">
        <v>408</v>
      </c>
    </row>
    <row r="27" spans="1:5" ht="85.75">
      <c r="A27" s="262" t="s">
        <v>463</v>
      </c>
      <c r="B27" s="267">
        <v>0.05</v>
      </c>
    </row>
    <row r="28" spans="1:5" ht="68.599999999999994">
      <c r="A28" s="262" t="s">
        <v>464</v>
      </c>
      <c r="B28" s="267">
        <v>0.1</v>
      </c>
    </row>
    <row r="29" spans="1:5" ht="34.299999999999997">
      <c r="A29" s="262" t="s">
        <v>465</v>
      </c>
      <c r="B29" s="267">
        <v>0.15</v>
      </c>
    </row>
    <row r="30" spans="1:5" ht="68.599999999999994">
      <c r="A30" s="268" t="s">
        <v>475</v>
      </c>
      <c r="B30" s="269">
        <v>0.2</v>
      </c>
    </row>
    <row r="31" spans="1:5">
      <c r="A31" s="263" t="s">
        <v>466</v>
      </c>
      <c r="B31" s="267">
        <v>0.25</v>
      </c>
    </row>
    <row r="32" spans="1:5" ht="51.45">
      <c r="A32" s="262" t="s">
        <v>467</v>
      </c>
      <c r="B32" s="267">
        <v>0.3</v>
      </c>
    </row>
    <row r="33" spans="1:2">
      <c r="A33" s="263" t="s">
        <v>468</v>
      </c>
      <c r="B33" s="267">
        <v>0.35</v>
      </c>
    </row>
    <row r="34" spans="1:2" ht="34.299999999999997">
      <c r="A34" s="262" t="s">
        <v>469</v>
      </c>
      <c r="B34" s="267">
        <v>0.4</v>
      </c>
    </row>
    <row r="35" spans="1:2">
      <c r="A35" s="263" t="s">
        <v>470</v>
      </c>
      <c r="B35" s="267">
        <v>0.45</v>
      </c>
    </row>
    <row r="36" spans="1:2">
      <c r="A36" s="263" t="s">
        <v>471</v>
      </c>
      <c r="B36" s="267">
        <v>0.5</v>
      </c>
    </row>
    <row r="37" spans="1:2" ht="34.299999999999997">
      <c r="A37" s="262" t="s">
        <v>472</v>
      </c>
      <c r="B37" s="267">
        <v>0.55000000000000004</v>
      </c>
    </row>
    <row r="38" spans="1:2" ht="34.299999999999997">
      <c r="A38" s="262" t="s">
        <v>473</v>
      </c>
      <c r="B38" s="267">
        <v>0.6</v>
      </c>
    </row>
    <row r="39" spans="1:2">
      <c r="A39" s="263" t="s">
        <v>474</v>
      </c>
      <c r="B39" s="267">
        <v>0.8</v>
      </c>
    </row>
    <row r="40" spans="1:2">
      <c r="A40" s="263" t="s">
        <v>521</v>
      </c>
      <c r="B40" s="267">
        <v>0</v>
      </c>
    </row>
  </sheetData>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1:I95"/>
  <sheetViews>
    <sheetView showGridLines="0" view="pageBreakPreview" topLeftCell="A74" zoomScale="70" zoomScaleNormal="100" zoomScaleSheetLayoutView="70" workbookViewId="0">
      <selection activeCell="M49" sqref="M49"/>
    </sheetView>
  </sheetViews>
  <sheetFormatPr defaultColWidth="9" defaultRowHeight="23.15"/>
  <cols>
    <col min="1" max="1" width="5.78515625" style="117" bestFit="1" customWidth="1"/>
    <col min="2" max="2" width="1.2109375" style="117" customWidth="1"/>
    <col min="3" max="3" width="4.2109375" style="117" customWidth="1"/>
    <col min="4" max="4" width="0.5703125" style="117" customWidth="1"/>
    <col min="5" max="5" width="34.7109375" style="116" customWidth="1"/>
    <col min="6" max="6" width="25" style="116" customWidth="1"/>
    <col min="7" max="7" width="52.5" style="116" customWidth="1"/>
    <col min="8" max="8" width="24.78515625" style="116" customWidth="1"/>
    <col min="9" max="9" width="4.78515625" style="116" customWidth="1"/>
    <col min="10" max="16384" width="9" style="116"/>
  </cols>
  <sheetData>
    <row r="1" spans="1:9" ht="28.75">
      <c r="A1" s="391" t="s">
        <v>297</v>
      </c>
      <c r="B1" s="391"/>
      <c r="C1" s="391"/>
      <c r="D1" s="391"/>
      <c r="E1" s="391"/>
      <c r="F1" s="391"/>
      <c r="G1" s="391"/>
      <c r="H1" s="391"/>
      <c r="I1" s="391"/>
    </row>
    <row r="2" spans="1:9">
      <c r="I2" s="293" t="str">
        <f>入力シート!Y2</f>
        <v>ver1.17</v>
      </c>
    </row>
    <row r="3" spans="1:9">
      <c r="F3" s="118" t="s">
        <v>298</v>
      </c>
      <c r="G3" s="390" t="str">
        <f>DATA!$E$6</f>
        <v/>
      </c>
      <c r="H3" s="390"/>
    </row>
    <row r="4" spans="1:9">
      <c r="F4" s="118" t="s">
        <v>299</v>
      </c>
      <c r="G4" s="390" t="str">
        <f>DATA!$E$8</f>
        <v>　　</v>
      </c>
      <c r="H4" s="390"/>
    </row>
    <row r="5" spans="1:9">
      <c r="F5" s="118" t="s">
        <v>300</v>
      </c>
      <c r="G5" s="390" t="str">
        <f>入力シート!$G$38&amp;"　"&amp;DATA!$E$17</f>
        <v>　　</v>
      </c>
      <c r="H5" s="390"/>
    </row>
    <row r="6" spans="1:9" ht="12.75" customHeight="1">
      <c r="E6" s="119"/>
      <c r="F6" s="119"/>
    </row>
    <row r="7" spans="1:9" ht="25.5" customHeight="1">
      <c r="A7" s="120"/>
      <c r="B7" s="130"/>
      <c r="C7" s="135" t="s">
        <v>304</v>
      </c>
      <c r="D7" s="135"/>
      <c r="E7" s="372" t="s">
        <v>296</v>
      </c>
      <c r="F7" s="372"/>
      <c r="G7" s="373"/>
      <c r="H7" s="376" t="s">
        <v>41</v>
      </c>
      <c r="I7" s="376"/>
    </row>
    <row r="8" spans="1:9" ht="3" customHeight="1">
      <c r="A8" s="121"/>
      <c r="B8" s="129"/>
      <c r="C8" s="134"/>
      <c r="E8" s="127"/>
      <c r="F8" s="127"/>
      <c r="G8" s="128"/>
      <c r="H8" s="126"/>
      <c r="I8" s="128"/>
    </row>
    <row r="9" spans="1:9">
      <c r="A9" s="362" t="s">
        <v>459</v>
      </c>
      <c r="B9" s="121"/>
      <c r="C9" s="216"/>
      <c r="D9" s="129"/>
      <c r="E9" s="354" t="s">
        <v>434</v>
      </c>
      <c r="F9" s="354"/>
      <c r="G9" s="355"/>
      <c r="H9" s="377" t="s">
        <v>485</v>
      </c>
      <c r="I9" s="378"/>
    </row>
    <row r="10" spans="1:9">
      <c r="A10" s="362"/>
      <c r="B10" s="121"/>
      <c r="C10" s="216"/>
      <c r="D10" s="129"/>
      <c r="E10" s="356" t="s">
        <v>483</v>
      </c>
      <c r="F10" s="356"/>
      <c r="G10" s="357"/>
      <c r="H10" s="366"/>
      <c r="I10" s="367"/>
    </row>
    <row r="11" spans="1:9">
      <c r="A11" s="362"/>
      <c r="B11" s="121"/>
      <c r="C11" s="216"/>
      <c r="D11" s="129"/>
      <c r="E11" s="358" t="s">
        <v>281</v>
      </c>
      <c r="F11" s="358"/>
      <c r="G11" s="359"/>
      <c r="H11" s="379" t="s">
        <v>486</v>
      </c>
      <c r="I11" s="380"/>
    </row>
    <row r="12" spans="1:9" ht="3" customHeight="1">
      <c r="A12" s="121"/>
      <c r="B12" s="129"/>
      <c r="C12" s="127"/>
      <c r="E12" s="117"/>
      <c r="F12" s="117"/>
      <c r="G12" s="133"/>
      <c r="H12" s="129"/>
      <c r="I12" s="133"/>
    </row>
    <row r="13" spans="1:9" ht="3" customHeight="1">
      <c r="A13" s="122"/>
      <c r="B13" s="126"/>
      <c r="C13" s="127"/>
      <c r="D13" s="127"/>
      <c r="E13" s="127"/>
      <c r="F13" s="127"/>
      <c r="G13" s="127"/>
      <c r="H13" s="126"/>
      <c r="I13" s="128"/>
    </row>
    <row r="14" spans="1:9">
      <c r="A14" s="352">
        <v>1</v>
      </c>
      <c r="B14" s="257"/>
      <c r="C14" s="216"/>
      <c r="D14" s="129"/>
      <c r="E14" s="354" t="s">
        <v>487</v>
      </c>
      <c r="F14" s="354"/>
      <c r="G14" s="355"/>
      <c r="H14" s="370"/>
      <c r="I14" s="371"/>
    </row>
    <row r="15" spans="1:9">
      <c r="A15" s="352"/>
      <c r="B15" s="295"/>
      <c r="C15" s="216"/>
      <c r="D15" s="129"/>
      <c r="E15" s="296" t="s">
        <v>523</v>
      </c>
      <c r="F15" s="297"/>
      <c r="G15" s="298"/>
      <c r="H15" s="300"/>
      <c r="I15" s="301"/>
    </row>
    <row r="16" spans="1:9">
      <c r="A16" s="352"/>
      <c r="B16" s="121"/>
      <c r="C16" s="216"/>
      <c r="D16" s="129"/>
      <c r="E16" s="358" t="s">
        <v>524</v>
      </c>
      <c r="F16" s="358"/>
      <c r="G16" s="359"/>
      <c r="H16" s="368"/>
      <c r="I16" s="369"/>
    </row>
    <row r="17" spans="1:9" ht="3" customHeight="1">
      <c r="A17" s="121"/>
      <c r="B17" s="129"/>
      <c r="C17" s="127"/>
      <c r="E17" s="117"/>
      <c r="F17" s="117"/>
      <c r="G17" s="117"/>
      <c r="H17" s="137"/>
      <c r="I17" s="132"/>
    </row>
    <row r="18" spans="1:9" ht="3" customHeight="1">
      <c r="A18" s="122"/>
      <c r="B18" s="126"/>
      <c r="C18" s="127"/>
      <c r="D18" s="127"/>
      <c r="E18" s="127"/>
      <c r="F18" s="127"/>
      <c r="G18" s="128"/>
      <c r="H18" s="126"/>
      <c r="I18" s="128"/>
    </row>
    <row r="19" spans="1:9">
      <c r="A19" s="352">
        <v>2</v>
      </c>
      <c r="B19" s="121"/>
      <c r="C19" s="216"/>
      <c r="D19" s="129"/>
      <c r="E19" s="354" t="s">
        <v>525</v>
      </c>
      <c r="F19" s="354"/>
      <c r="G19" s="355"/>
      <c r="H19" s="381" t="s">
        <v>526</v>
      </c>
      <c r="I19" s="361"/>
    </row>
    <row r="20" spans="1:9">
      <c r="A20" s="352"/>
      <c r="B20" s="295"/>
      <c r="C20" s="216"/>
      <c r="D20" s="129"/>
      <c r="E20" s="302" t="s">
        <v>527</v>
      </c>
      <c r="F20" s="302"/>
      <c r="G20" s="299"/>
      <c r="H20" s="381"/>
      <c r="I20" s="361"/>
    </row>
    <row r="21" spans="1:9">
      <c r="A21" s="352"/>
      <c r="B21" s="121"/>
      <c r="C21" s="216"/>
      <c r="D21" s="129"/>
      <c r="E21" s="358" t="s">
        <v>282</v>
      </c>
      <c r="F21" s="358"/>
      <c r="G21" s="359"/>
      <c r="H21" s="360"/>
      <c r="I21" s="361"/>
    </row>
    <row r="22" spans="1:9" ht="3" customHeight="1">
      <c r="A22" s="121"/>
      <c r="B22" s="129"/>
      <c r="C22" s="127"/>
      <c r="E22" s="117"/>
      <c r="F22" s="117"/>
      <c r="G22" s="117"/>
      <c r="H22" s="360"/>
      <c r="I22" s="361"/>
    </row>
    <row r="23" spans="1:9" ht="3" customHeight="1">
      <c r="A23" s="122"/>
      <c r="B23" s="126"/>
      <c r="C23" s="134"/>
      <c r="D23" s="127"/>
      <c r="E23" s="127"/>
      <c r="F23" s="127"/>
      <c r="G23" s="128"/>
      <c r="H23" s="126"/>
      <c r="I23" s="128"/>
    </row>
    <row r="24" spans="1:9">
      <c r="A24" s="352">
        <v>3</v>
      </c>
      <c r="B24" s="121"/>
      <c r="C24" s="216"/>
      <c r="D24" s="129"/>
      <c r="E24" s="354" t="s">
        <v>454</v>
      </c>
      <c r="F24" s="354"/>
      <c r="G24" s="355"/>
      <c r="H24" s="381" t="s">
        <v>519</v>
      </c>
      <c r="I24" s="361"/>
    </row>
    <row r="25" spans="1:9">
      <c r="A25" s="352"/>
      <c r="B25" s="121"/>
      <c r="C25" s="216"/>
      <c r="D25" s="129"/>
      <c r="E25" s="358" t="s">
        <v>282</v>
      </c>
      <c r="F25" s="358"/>
      <c r="G25" s="359"/>
      <c r="H25" s="360"/>
      <c r="I25" s="361"/>
    </row>
    <row r="26" spans="1:9" ht="3" customHeight="1">
      <c r="A26" s="121"/>
      <c r="B26" s="129"/>
      <c r="C26" s="127"/>
      <c r="E26" s="117"/>
      <c r="F26" s="117"/>
      <c r="G26" s="117"/>
      <c r="H26" s="137"/>
      <c r="I26" s="132"/>
    </row>
    <row r="27" spans="1:9" ht="3" customHeight="1">
      <c r="A27" s="122"/>
      <c r="B27" s="126"/>
      <c r="C27" s="134"/>
      <c r="D27" s="127"/>
      <c r="E27" s="127"/>
      <c r="F27" s="127"/>
      <c r="G27" s="128"/>
      <c r="H27" s="126"/>
      <c r="I27" s="128"/>
    </row>
    <row r="28" spans="1:9">
      <c r="A28" s="352">
        <v>4</v>
      </c>
      <c r="B28" s="121"/>
      <c r="C28" s="216"/>
      <c r="D28" s="129"/>
      <c r="E28" s="354" t="s">
        <v>285</v>
      </c>
      <c r="F28" s="354"/>
      <c r="G28" s="355"/>
      <c r="H28" s="360" t="s">
        <v>488</v>
      </c>
      <c r="I28" s="361"/>
    </row>
    <row r="29" spans="1:9">
      <c r="A29" s="352"/>
      <c r="B29" s="121"/>
      <c r="C29" s="216"/>
      <c r="D29" s="129"/>
      <c r="E29" s="358" t="s">
        <v>283</v>
      </c>
      <c r="F29" s="358"/>
      <c r="G29" s="359"/>
      <c r="H29" s="360"/>
      <c r="I29" s="361"/>
    </row>
    <row r="30" spans="1:9" ht="3" customHeight="1">
      <c r="A30" s="121"/>
      <c r="B30" s="129"/>
      <c r="C30" s="127"/>
      <c r="E30" s="117"/>
      <c r="F30" s="117"/>
      <c r="G30" s="117"/>
      <c r="H30" s="137"/>
      <c r="I30" s="132"/>
    </row>
    <row r="31" spans="1:9" ht="3" customHeight="1">
      <c r="A31" s="122"/>
      <c r="B31" s="126"/>
      <c r="C31" s="134"/>
      <c r="D31" s="127"/>
      <c r="E31" s="127"/>
      <c r="F31" s="127"/>
      <c r="G31" s="128"/>
      <c r="H31" s="126"/>
      <c r="I31" s="128"/>
    </row>
    <row r="32" spans="1:9">
      <c r="A32" s="121">
        <v>5</v>
      </c>
      <c r="B32" s="121"/>
      <c r="C32" s="216"/>
      <c r="D32" s="129"/>
      <c r="E32" s="365" t="s">
        <v>489</v>
      </c>
      <c r="F32" s="365"/>
      <c r="G32" s="361"/>
      <c r="H32" s="379" t="s">
        <v>486</v>
      </c>
      <c r="I32" s="380"/>
    </row>
    <row r="33" spans="1:9" ht="3" customHeight="1">
      <c r="A33" s="121"/>
      <c r="B33" s="129"/>
      <c r="C33" s="127"/>
      <c r="E33" s="117"/>
      <c r="F33" s="117"/>
      <c r="G33" s="117"/>
      <c r="H33" s="137"/>
      <c r="I33" s="132"/>
    </row>
    <row r="34" spans="1:9" ht="3" customHeight="1">
      <c r="A34" s="122"/>
      <c r="B34" s="126"/>
      <c r="C34" s="134"/>
      <c r="D34" s="127"/>
      <c r="E34" s="127"/>
      <c r="F34" s="127"/>
      <c r="G34" s="128"/>
      <c r="H34" s="126"/>
      <c r="I34" s="128"/>
    </row>
    <row r="35" spans="1:9">
      <c r="A35" s="121">
        <v>6</v>
      </c>
      <c r="B35" s="121"/>
      <c r="C35" s="216"/>
      <c r="D35" s="129"/>
      <c r="E35" s="365" t="s">
        <v>287</v>
      </c>
      <c r="F35" s="365"/>
      <c r="G35" s="361"/>
      <c r="H35" s="382" t="s">
        <v>286</v>
      </c>
      <c r="I35" s="383"/>
    </row>
    <row r="36" spans="1:9" ht="3" customHeight="1">
      <c r="A36" s="121"/>
      <c r="B36" s="129"/>
      <c r="C36" s="127"/>
      <c r="E36" s="117"/>
      <c r="F36" s="117"/>
      <c r="G36" s="117"/>
      <c r="H36" s="137"/>
      <c r="I36" s="132"/>
    </row>
    <row r="37" spans="1:9" ht="3" customHeight="1">
      <c r="A37" s="122"/>
      <c r="B37" s="126"/>
      <c r="C37" s="134"/>
      <c r="D37" s="127"/>
      <c r="E37" s="127"/>
      <c r="F37" s="127"/>
      <c r="G37" s="128"/>
      <c r="H37" s="126"/>
      <c r="I37" s="128"/>
    </row>
    <row r="38" spans="1:9">
      <c r="A38" s="352">
        <v>7</v>
      </c>
      <c r="B38" s="121"/>
      <c r="C38" s="216"/>
      <c r="D38" s="129"/>
      <c r="E38" s="354" t="s">
        <v>284</v>
      </c>
      <c r="F38" s="354"/>
      <c r="G38" s="355"/>
      <c r="H38" s="370"/>
      <c r="I38" s="371"/>
    </row>
    <row r="39" spans="1:9">
      <c r="A39" s="352"/>
      <c r="B39" s="121"/>
      <c r="C39" s="216"/>
      <c r="D39" s="129"/>
      <c r="E39" s="358" t="s">
        <v>453</v>
      </c>
      <c r="F39" s="358"/>
      <c r="G39" s="359"/>
      <c r="H39" s="368"/>
      <c r="I39" s="369"/>
    </row>
    <row r="40" spans="1:9" ht="3" customHeight="1">
      <c r="A40" s="121"/>
      <c r="B40" s="129"/>
      <c r="C40" s="127"/>
      <c r="E40" s="117"/>
      <c r="F40" s="117"/>
      <c r="G40" s="117"/>
      <c r="H40" s="137"/>
      <c r="I40" s="132"/>
    </row>
    <row r="41" spans="1:9" ht="3" customHeight="1">
      <c r="A41" s="122"/>
      <c r="B41" s="126"/>
      <c r="C41" s="134"/>
      <c r="D41" s="127"/>
      <c r="E41" s="127"/>
      <c r="F41" s="127"/>
      <c r="G41" s="128"/>
      <c r="H41" s="126"/>
      <c r="I41" s="128"/>
    </row>
    <row r="42" spans="1:9">
      <c r="A42" s="353">
        <v>8</v>
      </c>
      <c r="B42" s="125"/>
      <c r="C42" s="216"/>
      <c r="D42" s="138"/>
      <c r="E42" s="354" t="s">
        <v>528</v>
      </c>
      <c r="F42" s="354"/>
      <c r="G42" s="355"/>
      <c r="H42" s="370"/>
      <c r="I42" s="371"/>
    </row>
    <row r="43" spans="1:9">
      <c r="A43" s="353"/>
      <c r="B43" s="125"/>
      <c r="C43" s="216"/>
      <c r="D43" s="138"/>
      <c r="E43" s="356" t="s">
        <v>529</v>
      </c>
      <c r="F43" s="356"/>
      <c r="G43" s="357"/>
      <c r="H43" s="366"/>
      <c r="I43" s="367"/>
    </row>
    <row r="44" spans="1:9">
      <c r="A44" s="353"/>
      <c r="B44" s="125"/>
      <c r="C44" s="216"/>
      <c r="D44" s="138"/>
      <c r="E44" s="358" t="s">
        <v>439</v>
      </c>
      <c r="F44" s="358"/>
      <c r="G44" s="359"/>
      <c r="H44" s="368" t="s">
        <v>440</v>
      </c>
      <c r="I44" s="369"/>
    </row>
    <row r="45" spans="1:9" ht="3" customHeight="1">
      <c r="A45" s="121"/>
      <c r="B45" s="129"/>
      <c r="C45" s="127"/>
      <c r="E45" s="117"/>
      <c r="F45" s="117"/>
      <c r="G45" s="117"/>
      <c r="H45" s="137"/>
      <c r="I45" s="132"/>
    </row>
    <row r="46" spans="1:9" ht="3" customHeight="1">
      <c r="A46" s="122"/>
      <c r="B46" s="126"/>
      <c r="C46" s="134"/>
      <c r="D46" s="127"/>
      <c r="E46" s="127"/>
      <c r="F46" s="127"/>
      <c r="G46" s="128"/>
      <c r="H46" s="126"/>
      <c r="I46" s="128"/>
    </row>
    <row r="47" spans="1:9">
      <c r="A47" s="353">
        <v>9</v>
      </c>
      <c r="B47" s="125"/>
      <c r="C47" s="216"/>
      <c r="D47" s="138"/>
      <c r="E47" s="354" t="s">
        <v>490</v>
      </c>
      <c r="F47" s="354"/>
      <c r="G47" s="355"/>
      <c r="H47" s="370"/>
      <c r="I47" s="371"/>
    </row>
    <row r="48" spans="1:9">
      <c r="A48" s="353"/>
      <c r="B48" s="125"/>
      <c r="C48" s="216"/>
      <c r="D48" s="138"/>
      <c r="E48" s="356" t="s">
        <v>491</v>
      </c>
      <c r="F48" s="356"/>
      <c r="G48" s="357"/>
      <c r="H48" s="366" t="s">
        <v>288</v>
      </c>
      <c r="I48" s="367"/>
    </row>
    <row r="49" spans="1:9">
      <c r="A49" s="353"/>
      <c r="B49" s="125"/>
      <c r="C49" s="216"/>
      <c r="D49" s="138"/>
      <c r="E49" s="356" t="s">
        <v>441</v>
      </c>
      <c r="F49" s="356"/>
      <c r="G49" s="357"/>
      <c r="H49" s="366"/>
      <c r="I49" s="367"/>
    </row>
    <row r="50" spans="1:9">
      <c r="A50" s="353"/>
      <c r="B50" s="125"/>
      <c r="C50" s="216"/>
      <c r="D50" s="138"/>
      <c r="E50" s="356" t="s">
        <v>442</v>
      </c>
      <c r="F50" s="356"/>
      <c r="G50" s="357"/>
      <c r="H50" s="366" t="s">
        <v>444</v>
      </c>
      <c r="I50" s="367"/>
    </row>
    <row r="51" spans="1:9">
      <c r="A51" s="353"/>
      <c r="B51" s="125"/>
      <c r="C51" s="216"/>
      <c r="D51" s="138"/>
      <c r="E51" s="358" t="s">
        <v>443</v>
      </c>
      <c r="F51" s="358"/>
      <c r="G51" s="359"/>
      <c r="H51" s="368" t="s">
        <v>289</v>
      </c>
      <c r="I51" s="369"/>
    </row>
    <row r="52" spans="1:9" ht="3" customHeight="1">
      <c r="A52" s="121"/>
      <c r="B52" s="129"/>
      <c r="C52" s="127"/>
      <c r="E52" s="117"/>
      <c r="F52" s="117"/>
      <c r="G52" s="117"/>
      <c r="H52" s="137"/>
      <c r="I52" s="132"/>
    </row>
    <row r="53" spans="1:9" ht="3" customHeight="1">
      <c r="A53" s="122"/>
      <c r="B53" s="126"/>
      <c r="C53" s="134"/>
      <c r="D53" s="127"/>
      <c r="E53" s="127"/>
      <c r="F53" s="127"/>
      <c r="G53" s="128"/>
      <c r="H53" s="126"/>
      <c r="I53" s="128"/>
    </row>
    <row r="54" spans="1:9">
      <c r="A54" s="353">
        <v>10</v>
      </c>
      <c r="B54" s="125"/>
      <c r="C54" s="216"/>
      <c r="D54" s="138"/>
      <c r="E54" s="354" t="s">
        <v>492</v>
      </c>
      <c r="F54" s="354"/>
      <c r="G54" s="355"/>
      <c r="H54" s="370"/>
      <c r="I54" s="371"/>
    </row>
    <row r="55" spans="1:9">
      <c r="A55" s="353"/>
      <c r="B55" s="125"/>
      <c r="C55" s="216"/>
      <c r="D55" s="138"/>
      <c r="E55" s="356" t="s">
        <v>445</v>
      </c>
      <c r="F55" s="356"/>
      <c r="G55" s="357"/>
      <c r="H55" s="366"/>
      <c r="I55" s="367"/>
    </row>
    <row r="56" spans="1:9">
      <c r="A56" s="353"/>
      <c r="B56" s="125"/>
      <c r="C56" s="216"/>
      <c r="D56" s="138"/>
      <c r="E56" s="356" t="s">
        <v>448</v>
      </c>
      <c r="F56" s="356"/>
      <c r="G56" s="357"/>
      <c r="H56" s="366"/>
      <c r="I56" s="367"/>
    </row>
    <row r="57" spans="1:9">
      <c r="A57" s="353"/>
      <c r="B57" s="125"/>
      <c r="C57" s="216"/>
      <c r="D57" s="138"/>
      <c r="E57" s="358" t="s">
        <v>446</v>
      </c>
      <c r="F57" s="358"/>
      <c r="G57" s="359"/>
      <c r="H57" s="368" t="s">
        <v>447</v>
      </c>
      <c r="I57" s="369"/>
    </row>
    <row r="58" spans="1:9" ht="3" customHeight="1">
      <c r="A58" s="121"/>
      <c r="B58" s="129"/>
      <c r="C58" s="127"/>
      <c r="E58" s="117"/>
      <c r="F58" s="117"/>
      <c r="G58" s="117"/>
      <c r="H58" s="137"/>
      <c r="I58" s="132"/>
    </row>
    <row r="59" spans="1:9" ht="3" customHeight="1">
      <c r="A59" s="122"/>
      <c r="B59" s="126"/>
      <c r="C59" s="134"/>
      <c r="D59" s="127"/>
      <c r="E59" s="127"/>
      <c r="F59" s="127"/>
      <c r="G59" s="128"/>
      <c r="H59" s="126"/>
      <c r="I59" s="128"/>
    </row>
    <row r="60" spans="1:9">
      <c r="A60" s="353">
        <v>11</v>
      </c>
      <c r="B60" s="125"/>
      <c r="C60" s="216"/>
      <c r="D60" s="138"/>
      <c r="E60" s="354" t="s">
        <v>493</v>
      </c>
      <c r="F60" s="354"/>
      <c r="G60" s="355"/>
      <c r="H60" s="370"/>
      <c r="I60" s="371"/>
    </row>
    <row r="61" spans="1:9">
      <c r="A61" s="353"/>
      <c r="B61" s="125"/>
      <c r="C61" s="216"/>
      <c r="D61" s="138"/>
      <c r="E61" s="356" t="s">
        <v>290</v>
      </c>
      <c r="F61" s="356"/>
      <c r="G61" s="357"/>
      <c r="H61" s="366"/>
      <c r="I61" s="367"/>
    </row>
    <row r="62" spans="1:9">
      <c r="A62" s="353"/>
      <c r="B62" s="125"/>
      <c r="C62" s="216"/>
      <c r="D62" s="138"/>
      <c r="E62" s="358" t="s">
        <v>514</v>
      </c>
      <c r="F62" s="358"/>
      <c r="G62" s="359"/>
      <c r="H62" s="368"/>
      <c r="I62" s="369"/>
    </row>
    <row r="63" spans="1:9" ht="3" customHeight="1">
      <c r="A63" s="121"/>
      <c r="B63" s="129"/>
      <c r="C63" s="127"/>
      <c r="E63" s="117"/>
      <c r="F63" s="117"/>
      <c r="G63" s="117"/>
      <c r="H63" s="137"/>
      <c r="I63" s="132"/>
    </row>
    <row r="64" spans="1:9" ht="3" customHeight="1">
      <c r="A64" s="122"/>
      <c r="B64" s="126"/>
      <c r="C64" s="134"/>
      <c r="D64" s="127"/>
      <c r="E64" s="127"/>
      <c r="F64" s="127"/>
      <c r="G64" s="128"/>
      <c r="H64" s="126"/>
      <c r="I64" s="128"/>
    </row>
    <row r="65" spans="1:9">
      <c r="A65" s="125">
        <v>12</v>
      </c>
      <c r="B65" s="125"/>
      <c r="C65" s="216"/>
      <c r="D65" s="138"/>
      <c r="E65" s="365" t="s">
        <v>452</v>
      </c>
      <c r="F65" s="365"/>
      <c r="G65" s="361"/>
      <c r="H65" s="382"/>
      <c r="I65" s="383"/>
    </row>
    <row r="66" spans="1:9" ht="3" customHeight="1">
      <c r="A66" s="121"/>
      <c r="B66" s="129"/>
      <c r="C66" s="127"/>
      <c r="E66" s="117"/>
      <c r="F66" s="117"/>
      <c r="G66" s="117"/>
      <c r="H66" s="137"/>
      <c r="I66" s="132"/>
    </row>
    <row r="67" spans="1:9" ht="3" customHeight="1">
      <c r="A67" s="122"/>
      <c r="B67" s="126"/>
      <c r="C67" s="134"/>
      <c r="D67" s="127"/>
      <c r="E67" s="127"/>
      <c r="F67" s="127"/>
      <c r="G67" s="128"/>
      <c r="H67" s="126"/>
      <c r="I67" s="128"/>
    </row>
    <row r="68" spans="1:9">
      <c r="A68" s="125">
        <v>13</v>
      </c>
      <c r="B68" s="125"/>
      <c r="C68" s="216"/>
      <c r="D68" s="138"/>
      <c r="E68" s="365" t="s">
        <v>494</v>
      </c>
      <c r="F68" s="365"/>
      <c r="G68" s="361"/>
      <c r="H68" s="382" t="s">
        <v>548</v>
      </c>
      <c r="I68" s="383"/>
    </row>
    <row r="69" spans="1:9" ht="3" customHeight="1">
      <c r="A69" s="121"/>
      <c r="B69" s="129"/>
      <c r="C69" s="127"/>
      <c r="E69" s="117"/>
      <c r="F69" s="117"/>
      <c r="G69" s="117"/>
      <c r="H69" s="137"/>
      <c r="I69" s="132"/>
    </row>
    <row r="70" spans="1:9" ht="3" customHeight="1">
      <c r="A70" s="122"/>
      <c r="B70" s="126"/>
      <c r="C70" s="134"/>
      <c r="D70" s="127"/>
      <c r="E70" s="127"/>
      <c r="F70" s="127"/>
      <c r="G70" s="128"/>
      <c r="H70" s="126"/>
      <c r="I70" s="128"/>
    </row>
    <row r="71" spans="1:9">
      <c r="A71" s="353">
        <v>14</v>
      </c>
      <c r="B71" s="125"/>
      <c r="C71" s="216"/>
      <c r="D71" s="138"/>
      <c r="E71" s="354" t="s">
        <v>495</v>
      </c>
      <c r="F71" s="354"/>
      <c r="G71" s="355"/>
      <c r="H71" s="370"/>
      <c r="I71" s="371"/>
    </row>
    <row r="72" spans="1:9">
      <c r="A72" s="353"/>
      <c r="B72" s="125"/>
      <c r="C72" s="216"/>
      <c r="D72" s="138"/>
      <c r="E72" s="356" t="s">
        <v>450</v>
      </c>
      <c r="F72" s="356"/>
      <c r="G72" s="357"/>
      <c r="H72" s="366" t="s">
        <v>291</v>
      </c>
      <c r="I72" s="367"/>
    </row>
    <row r="73" spans="1:9">
      <c r="A73" s="353"/>
      <c r="B73" s="125"/>
      <c r="C73" s="216"/>
      <c r="D73" s="138"/>
      <c r="E73" s="374" t="s">
        <v>305</v>
      </c>
      <c r="F73" s="374"/>
      <c r="G73" s="375"/>
      <c r="H73" s="368"/>
      <c r="I73" s="369"/>
    </row>
    <row r="74" spans="1:9">
      <c r="A74" s="353"/>
      <c r="B74" s="138"/>
      <c r="C74" s="140"/>
      <c r="D74" s="139"/>
      <c r="E74" s="392" t="s">
        <v>306</v>
      </c>
      <c r="F74" s="392"/>
      <c r="G74" s="393"/>
      <c r="H74" s="141"/>
      <c r="I74" s="142"/>
    </row>
    <row r="75" spans="1:9">
      <c r="A75" s="353"/>
      <c r="B75" s="125"/>
      <c r="C75" s="216"/>
      <c r="D75" s="138"/>
      <c r="E75" s="356" t="s">
        <v>449</v>
      </c>
      <c r="F75" s="356"/>
      <c r="G75" s="357"/>
      <c r="H75" s="366"/>
      <c r="I75" s="367"/>
    </row>
    <row r="76" spans="1:9">
      <c r="A76" s="353"/>
      <c r="B76" s="125"/>
      <c r="C76" s="216"/>
      <c r="D76" s="138"/>
      <c r="E76" s="356" t="s">
        <v>446</v>
      </c>
      <c r="F76" s="356"/>
      <c r="G76" s="357"/>
      <c r="H76" s="366" t="s">
        <v>447</v>
      </c>
      <c r="I76" s="367"/>
    </row>
    <row r="77" spans="1:9">
      <c r="A77" s="353"/>
      <c r="B77" s="125"/>
      <c r="C77" s="216"/>
      <c r="D77" s="138"/>
      <c r="E77" s="363" t="s">
        <v>530</v>
      </c>
      <c r="F77" s="363"/>
      <c r="G77" s="364"/>
      <c r="H77" s="396" t="s">
        <v>295</v>
      </c>
      <c r="I77" s="397"/>
    </row>
    <row r="78" spans="1:9" ht="3" customHeight="1">
      <c r="A78" s="121"/>
      <c r="B78" s="129"/>
      <c r="C78" s="127"/>
      <c r="E78" s="117"/>
      <c r="F78" s="117"/>
      <c r="G78" s="117"/>
      <c r="H78" s="137"/>
      <c r="I78" s="132"/>
    </row>
    <row r="79" spans="1:9" ht="3" customHeight="1">
      <c r="A79" s="122"/>
      <c r="B79" s="126"/>
      <c r="C79" s="134"/>
      <c r="D79" s="127"/>
      <c r="E79" s="127"/>
      <c r="F79" s="127"/>
      <c r="G79" s="128"/>
      <c r="H79" s="126"/>
      <c r="I79" s="128"/>
    </row>
    <row r="80" spans="1:9">
      <c r="A80" s="352">
        <v>15</v>
      </c>
      <c r="B80" s="121"/>
      <c r="C80" s="216"/>
      <c r="D80" s="129"/>
      <c r="E80" s="388" t="s">
        <v>305</v>
      </c>
      <c r="F80" s="388"/>
      <c r="G80" s="389"/>
      <c r="H80" s="382"/>
      <c r="I80" s="383"/>
    </row>
    <row r="81" spans="1:9">
      <c r="A81" s="352"/>
      <c r="B81" s="138"/>
      <c r="C81" s="140"/>
      <c r="D81" s="139"/>
      <c r="E81" s="394" t="s">
        <v>306</v>
      </c>
      <c r="F81" s="394"/>
      <c r="G81" s="395"/>
      <c r="H81" s="123"/>
      <c r="I81" s="136"/>
    </row>
    <row r="82" spans="1:9">
      <c r="A82" s="352"/>
      <c r="B82" s="121"/>
      <c r="C82" s="216"/>
      <c r="D82" s="129"/>
      <c r="E82" s="356" t="s">
        <v>301</v>
      </c>
      <c r="F82" s="356"/>
      <c r="G82" s="357"/>
      <c r="H82" s="366"/>
      <c r="I82" s="367"/>
    </row>
    <row r="83" spans="1:9">
      <c r="A83" s="352"/>
      <c r="B83" s="121"/>
      <c r="C83" s="216"/>
      <c r="D83" s="129"/>
      <c r="E83" s="356" t="s">
        <v>451</v>
      </c>
      <c r="F83" s="356"/>
      <c r="G83" s="357"/>
      <c r="H83" s="366"/>
      <c r="I83" s="367"/>
    </row>
    <row r="84" spans="1:9">
      <c r="A84" s="352"/>
      <c r="B84" s="121"/>
      <c r="C84" s="216"/>
      <c r="D84" s="129"/>
      <c r="E84" s="358" t="s">
        <v>292</v>
      </c>
      <c r="F84" s="358"/>
      <c r="G84" s="359"/>
      <c r="H84" s="368"/>
      <c r="I84" s="369"/>
    </row>
    <row r="85" spans="1:9" ht="3" customHeight="1">
      <c r="A85" s="121"/>
      <c r="B85" s="129"/>
      <c r="C85" s="127"/>
      <c r="E85" s="117"/>
      <c r="F85" s="117"/>
      <c r="G85" s="117"/>
      <c r="H85" s="137"/>
      <c r="I85" s="132"/>
    </row>
    <row r="86" spans="1:9" ht="3" customHeight="1">
      <c r="A86" s="122"/>
      <c r="B86" s="126"/>
      <c r="C86" s="134"/>
      <c r="D86" s="127"/>
      <c r="E86" s="127"/>
      <c r="F86" s="127"/>
      <c r="G86" s="128"/>
      <c r="H86" s="126"/>
      <c r="I86" s="128"/>
    </row>
    <row r="87" spans="1:9">
      <c r="A87" s="125">
        <v>16</v>
      </c>
      <c r="B87" s="125"/>
      <c r="C87" s="216"/>
      <c r="D87" s="138"/>
      <c r="E87" s="365" t="s">
        <v>293</v>
      </c>
      <c r="F87" s="365"/>
      <c r="G87" s="361"/>
      <c r="H87" s="382"/>
      <c r="I87" s="383"/>
    </row>
    <row r="88" spans="1:9" ht="3" customHeight="1">
      <c r="A88" s="121"/>
      <c r="B88" s="129"/>
      <c r="C88" s="127"/>
      <c r="E88" s="117"/>
      <c r="F88" s="117"/>
      <c r="G88" s="117"/>
      <c r="H88" s="137"/>
      <c r="I88" s="132"/>
    </row>
    <row r="89" spans="1:9" ht="3" customHeight="1">
      <c r="A89" s="122"/>
      <c r="B89" s="126"/>
      <c r="C89" s="134"/>
      <c r="D89" s="127"/>
      <c r="E89" s="127"/>
      <c r="F89" s="127"/>
      <c r="G89" s="128"/>
      <c r="H89" s="126"/>
      <c r="I89" s="128"/>
    </row>
    <row r="90" spans="1:9">
      <c r="A90" s="353">
        <v>17</v>
      </c>
      <c r="B90" s="125"/>
      <c r="C90" s="216"/>
      <c r="D90" s="138"/>
      <c r="E90" s="384" t="s">
        <v>302</v>
      </c>
      <c r="F90" s="384"/>
      <c r="G90" s="385"/>
      <c r="H90" s="370"/>
      <c r="I90" s="371"/>
    </row>
    <row r="91" spans="1:9">
      <c r="A91" s="353"/>
      <c r="B91" s="125"/>
      <c r="C91" s="216"/>
      <c r="D91" s="138"/>
      <c r="E91" s="386" t="s">
        <v>303</v>
      </c>
      <c r="F91" s="386"/>
      <c r="G91" s="387"/>
      <c r="H91" s="368"/>
      <c r="I91" s="369"/>
    </row>
    <row r="92" spans="1:9" ht="3" customHeight="1">
      <c r="A92" s="121"/>
      <c r="B92" s="129"/>
      <c r="C92" s="127"/>
      <c r="E92" s="117"/>
      <c r="F92" s="117"/>
      <c r="G92" s="117"/>
      <c r="H92" s="137"/>
      <c r="I92" s="132"/>
    </row>
    <row r="93" spans="1:9" ht="3" customHeight="1">
      <c r="A93" s="122"/>
      <c r="B93" s="126"/>
      <c r="C93" s="134"/>
      <c r="D93" s="127"/>
      <c r="E93" s="127"/>
      <c r="F93" s="127"/>
      <c r="G93" s="128"/>
      <c r="H93" s="126"/>
      <c r="I93" s="128"/>
    </row>
    <row r="94" spans="1:9">
      <c r="A94" s="121">
        <v>18</v>
      </c>
      <c r="B94" s="121"/>
      <c r="C94" s="216"/>
      <c r="D94" s="129"/>
      <c r="E94" s="365" t="s">
        <v>294</v>
      </c>
      <c r="F94" s="365"/>
      <c r="G94" s="361"/>
      <c r="H94" s="382"/>
      <c r="I94" s="383"/>
    </row>
    <row r="95" spans="1:9" ht="3" customHeight="1">
      <c r="A95" s="124"/>
      <c r="B95" s="137"/>
      <c r="C95" s="134"/>
      <c r="D95" s="131"/>
      <c r="E95" s="131"/>
      <c r="F95" s="131"/>
      <c r="G95" s="131"/>
      <c r="H95" s="137"/>
      <c r="I95" s="132"/>
    </row>
  </sheetData>
  <mergeCells count="110">
    <mergeCell ref="G3:H3"/>
    <mergeCell ref="G4:H4"/>
    <mergeCell ref="G5:H5"/>
    <mergeCell ref="H94:I94"/>
    <mergeCell ref="A1:I1"/>
    <mergeCell ref="E74:G74"/>
    <mergeCell ref="E81:G81"/>
    <mergeCell ref="H87:I87"/>
    <mergeCell ref="H90:I90"/>
    <mergeCell ref="H91:I91"/>
    <mergeCell ref="H83:I83"/>
    <mergeCell ref="H84:I84"/>
    <mergeCell ref="H75:I75"/>
    <mergeCell ref="H76:I76"/>
    <mergeCell ref="H77:I77"/>
    <mergeCell ref="H80:I80"/>
    <mergeCell ref="H48:I48"/>
    <mergeCell ref="H49:I49"/>
    <mergeCell ref="H82:I82"/>
    <mergeCell ref="H68:I68"/>
    <mergeCell ref="H71:I71"/>
    <mergeCell ref="H72:I72"/>
    <mergeCell ref="H73:I73"/>
    <mergeCell ref="H57:I57"/>
    <mergeCell ref="H62:I62"/>
    <mergeCell ref="H65:I65"/>
    <mergeCell ref="E87:G87"/>
    <mergeCell ref="E90:G90"/>
    <mergeCell ref="E91:G91"/>
    <mergeCell ref="E94:G94"/>
    <mergeCell ref="E65:G65"/>
    <mergeCell ref="E80:G80"/>
    <mergeCell ref="E82:G82"/>
    <mergeCell ref="E83:G83"/>
    <mergeCell ref="E84:G84"/>
    <mergeCell ref="H35:I35"/>
    <mergeCell ref="H38:I38"/>
    <mergeCell ref="H39:I39"/>
    <mergeCell ref="H42:I42"/>
    <mergeCell ref="H50:I50"/>
    <mergeCell ref="H51:I51"/>
    <mergeCell ref="H54:I54"/>
    <mergeCell ref="H60:I60"/>
    <mergeCell ref="H61:I61"/>
    <mergeCell ref="H7:I7"/>
    <mergeCell ref="H9:I9"/>
    <mergeCell ref="H10:I10"/>
    <mergeCell ref="H11:I11"/>
    <mergeCell ref="H16:I16"/>
    <mergeCell ref="H14:I14"/>
    <mergeCell ref="H19:I22"/>
    <mergeCell ref="H24:I25"/>
    <mergeCell ref="H32:I32"/>
    <mergeCell ref="E7:G7"/>
    <mergeCell ref="E73:G73"/>
    <mergeCell ref="E9:G9"/>
    <mergeCell ref="E10:G10"/>
    <mergeCell ref="E11:G11"/>
    <mergeCell ref="E16:G16"/>
    <mergeCell ref="E19:G19"/>
    <mergeCell ref="E21:G21"/>
    <mergeCell ref="E24:G24"/>
    <mergeCell ref="E25:G25"/>
    <mergeCell ref="E28:G28"/>
    <mergeCell ref="E29:G29"/>
    <mergeCell ref="E32:G32"/>
    <mergeCell ref="E35:G35"/>
    <mergeCell ref="E54:G54"/>
    <mergeCell ref="E55:G55"/>
    <mergeCell ref="E56:G56"/>
    <mergeCell ref="E57:G57"/>
    <mergeCell ref="E49:G49"/>
    <mergeCell ref="E38:G38"/>
    <mergeCell ref="E39:G39"/>
    <mergeCell ref="E42:G42"/>
    <mergeCell ref="E43:G43"/>
    <mergeCell ref="E44:G44"/>
    <mergeCell ref="E14:G14"/>
    <mergeCell ref="E50:G50"/>
    <mergeCell ref="E51:G51"/>
    <mergeCell ref="E47:G47"/>
    <mergeCell ref="E48:G48"/>
    <mergeCell ref="H28:I29"/>
    <mergeCell ref="A9:A11"/>
    <mergeCell ref="A19:A21"/>
    <mergeCell ref="A71:A77"/>
    <mergeCell ref="A14:A16"/>
    <mergeCell ref="E77:G77"/>
    <mergeCell ref="E68:G68"/>
    <mergeCell ref="E71:G71"/>
    <mergeCell ref="E72:G72"/>
    <mergeCell ref="E75:G75"/>
    <mergeCell ref="E76:G76"/>
    <mergeCell ref="H55:I55"/>
    <mergeCell ref="H56:I56"/>
    <mergeCell ref="H43:I43"/>
    <mergeCell ref="H44:I44"/>
    <mergeCell ref="H47:I47"/>
    <mergeCell ref="E60:G60"/>
    <mergeCell ref="E61:G61"/>
    <mergeCell ref="E62:G62"/>
    <mergeCell ref="A80:A84"/>
    <mergeCell ref="A90:A91"/>
    <mergeCell ref="A24:A25"/>
    <mergeCell ref="A28:A29"/>
    <mergeCell ref="A38:A39"/>
    <mergeCell ref="A42:A44"/>
    <mergeCell ref="A47:A51"/>
    <mergeCell ref="A54:A57"/>
    <mergeCell ref="A60:A62"/>
  </mergeCells>
  <phoneticPr fontId="1"/>
  <dataValidations count="1">
    <dataValidation type="list" allowBlank="1" showInputMessage="1" showErrorMessage="1" sqref="C32 C14:C16 C19:C21 C24:C25 C28:C29 C35 C38:C39 C94 C90:C91 C87 C82:C84 C80 C75:C77 C71:C73 C68 C65 C60:C62 C54:C57 C47:C51 C42:C44 C9:C11" xr:uid="{00000000-0002-0000-0200-000000000000}">
      <formula1>"✔"</formula1>
    </dataValidation>
  </dataValidations>
  <printOptions horizontalCentered="1"/>
  <pageMargins left="0.19685039370078741" right="0.19685039370078741" top="0.39370078740157483" bottom="0.39370078740157483" header="0.31496062992125984" footer="0.31496062992125984"/>
  <pageSetup paperSize="9" scale="5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dimension ref="A1:AU73"/>
  <sheetViews>
    <sheetView showGridLines="0" view="pageBreakPreview" zoomScale="50" zoomScaleNormal="100" zoomScaleSheetLayoutView="50" workbookViewId="0">
      <selection activeCell="U8" sqref="U8"/>
    </sheetView>
  </sheetViews>
  <sheetFormatPr defaultColWidth="5.78515625" defaultRowHeight="37.5" customHeight="1"/>
  <cols>
    <col min="1" max="41" width="5.78515625" style="83" customWidth="1"/>
    <col min="42" max="16384" width="5.78515625" style="83"/>
  </cols>
  <sheetData>
    <row r="1" spans="1:41" s="82" customFormat="1" ht="23.15">
      <c r="A1" s="82" t="s">
        <v>0</v>
      </c>
      <c r="AO1" s="291" t="str">
        <f>入力シート!Y2</f>
        <v>ver1.17</v>
      </c>
    </row>
    <row r="2" spans="1:41" ht="32.6">
      <c r="A2" s="400" t="s">
        <v>165</v>
      </c>
      <c r="B2" s="400"/>
      <c r="C2" s="400"/>
      <c r="D2" s="400"/>
      <c r="E2" s="400"/>
      <c r="F2" s="400"/>
      <c r="G2" s="400"/>
      <c r="H2" s="400"/>
      <c r="I2" s="400"/>
      <c r="J2" s="400"/>
      <c r="K2" s="400"/>
      <c r="L2" s="400"/>
      <c r="M2" s="400"/>
      <c r="N2" s="400"/>
      <c r="O2" s="400"/>
      <c r="P2" s="400"/>
      <c r="Q2" s="400"/>
      <c r="R2" s="400"/>
      <c r="S2" s="400"/>
      <c r="T2" s="400"/>
      <c r="U2" s="400"/>
      <c r="V2" s="400"/>
      <c r="W2" s="400"/>
      <c r="X2" s="400"/>
      <c r="Y2" s="400"/>
      <c r="Z2" s="400"/>
      <c r="AA2" s="400"/>
      <c r="AB2" s="400"/>
      <c r="AC2" s="400"/>
      <c r="AD2" s="400"/>
      <c r="AE2" s="400"/>
      <c r="AF2" s="400"/>
      <c r="AG2" s="400"/>
      <c r="AH2" s="400"/>
      <c r="AI2" s="400"/>
      <c r="AJ2" s="400"/>
      <c r="AK2" s="400"/>
      <c r="AL2" s="400"/>
      <c r="AM2" s="400"/>
      <c r="AN2" s="400"/>
      <c r="AO2" s="400"/>
    </row>
    <row r="3" spans="1:41" ht="23.15">
      <c r="D3" s="84"/>
      <c r="E3" s="84"/>
      <c r="F3" s="84"/>
      <c r="G3" s="84"/>
      <c r="H3" s="84"/>
      <c r="I3" s="84"/>
      <c r="J3" s="84"/>
      <c r="K3" s="84"/>
      <c r="L3" s="84"/>
      <c r="M3" s="84"/>
      <c r="N3" s="84"/>
      <c r="O3" s="84"/>
      <c r="P3" s="84"/>
      <c r="Q3" s="84"/>
      <c r="R3" s="84"/>
    </row>
    <row r="4" spans="1:41" ht="102" customHeight="1">
      <c r="A4" s="407" t="s">
        <v>531</v>
      </c>
      <c r="B4" s="407"/>
      <c r="C4" s="407"/>
      <c r="D4" s="407"/>
      <c r="E4" s="407"/>
      <c r="F4" s="407"/>
      <c r="G4" s="407"/>
      <c r="H4" s="407"/>
      <c r="I4" s="407"/>
      <c r="J4" s="407"/>
      <c r="K4" s="407"/>
      <c r="L4" s="407"/>
      <c r="M4" s="407"/>
      <c r="N4" s="407"/>
      <c r="O4" s="407"/>
      <c r="P4" s="407"/>
      <c r="Q4" s="407"/>
      <c r="R4" s="407"/>
      <c r="S4" s="407"/>
      <c r="T4" s="407"/>
      <c r="U4" s="407"/>
      <c r="V4" s="407"/>
      <c r="W4" s="407"/>
      <c r="X4" s="407"/>
      <c r="Y4" s="407"/>
      <c r="Z4" s="407"/>
      <c r="AA4" s="407"/>
      <c r="AB4" s="407"/>
      <c r="AC4" s="407"/>
      <c r="AD4" s="407"/>
      <c r="AE4" s="407"/>
      <c r="AF4" s="407"/>
      <c r="AG4" s="407"/>
      <c r="AH4" s="407"/>
      <c r="AI4" s="407"/>
      <c r="AJ4" s="407"/>
      <c r="AK4" s="407"/>
      <c r="AL4" s="407"/>
      <c r="AM4" s="407"/>
      <c r="AN4" s="407"/>
      <c r="AO4" s="407"/>
    </row>
    <row r="5" spans="1:41" ht="23.15">
      <c r="A5" s="85"/>
      <c r="B5" s="85"/>
      <c r="C5" s="85"/>
      <c r="D5" s="85"/>
      <c r="E5" s="85"/>
      <c r="F5" s="85"/>
      <c r="G5" s="85"/>
      <c r="H5" s="85"/>
      <c r="I5" s="85"/>
      <c r="J5" s="85"/>
      <c r="K5" s="85"/>
      <c r="L5" s="85"/>
      <c r="M5" s="85"/>
      <c r="N5" s="85"/>
      <c r="O5" s="85"/>
      <c r="P5" s="85"/>
      <c r="Q5" s="85"/>
      <c r="R5" s="85"/>
      <c r="S5" s="85"/>
      <c r="T5" s="85"/>
      <c r="U5" s="85"/>
      <c r="V5" s="85"/>
      <c r="W5" s="85"/>
      <c r="X5" s="85"/>
      <c r="Y5" s="85"/>
      <c r="Z5" s="85"/>
      <c r="AA5" s="85"/>
      <c r="AB5" s="85"/>
      <c r="AC5" s="85"/>
      <c r="AD5" s="85"/>
      <c r="AE5" s="85"/>
      <c r="AF5" s="85"/>
      <c r="AG5" s="85"/>
      <c r="AH5" s="85"/>
      <c r="AI5" s="85"/>
      <c r="AJ5" s="85"/>
      <c r="AK5" s="85"/>
      <c r="AL5" s="85"/>
      <c r="AM5" s="85"/>
      <c r="AN5" s="85"/>
      <c r="AO5" s="85"/>
    </row>
    <row r="6" spans="1:41" ht="23.15">
      <c r="E6" s="86"/>
      <c r="G6" s="86"/>
      <c r="H6" s="86"/>
      <c r="I6" s="86"/>
      <c r="J6" s="86"/>
      <c r="K6" s="86"/>
      <c r="AO6" s="87" t="str">
        <f>DATA!$E$2</f>
        <v>令和７年月日</v>
      </c>
    </row>
    <row r="7" spans="1:41" ht="23.15">
      <c r="B7" s="83" t="s">
        <v>217</v>
      </c>
    </row>
    <row r="8" spans="1:41" ht="23.15">
      <c r="H8" s="96" t="s">
        <v>6</v>
      </c>
      <c r="AB8" s="96" t="s">
        <v>269</v>
      </c>
    </row>
    <row r="9" spans="1:41" ht="23.15">
      <c r="I9" s="399" t="s">
        <v>140</v>
      </c>
      <c r="J9" s="399"/>
      <c r="K9" s="399"/>
      <c r="L9" s="399"/>
      <c r="M9" s="399"/>
      <c r="N9" s="399" t="str">
        <f>DATA!$E$15</f>
        <v/>
      </c>
      <c r="O9" s="399"/>
      <c r="P9" s="399"/>
      <c r="Q9" s="399"/>
      <c r="R9" s="399"/>
      <c r="S9" s="399"/>
      <c r="T9" s="399"/>
      <c r="U9" s="399"/>
      <c r="V9" s="399"/>
      <c r="W9" s="399"/>
      <c r="X9" s="399"/>
      <c r="Y9" s="399"/>
      <c r="Z9" s="399"/>
      <c r="AA9" s="399"/>
      <c r="AC9" s="399" t="s">
        <v>271</v>
      </c>
      <c r="AD9" s="399"/>
      <c r="AE9" s="399"/>
      <c r="AF9" s="399">
        <f>入力シート!$G$38</f>
        <v>0</v>
      </c>
      <c r="AG9" s="399"/>
      <c r="AH9" s="399"/>
      <c r="AI9" s="399"/>
      <c r="AJ9" s="399"/>
      <c r="AK9" s="399"/>
      <c r="AL9" s="399"/>
      <c r="AM9" s="399"/>
      <c r="AN9" s="399"/>
    </row>
    <row r="10" spans="1:41" ht="23.15">
      <c r="I10" s="398" t="s">
        <v>141</v>
      </c>
      <c r="J10" s="398"/>
      <c r="K10" s="398"/>
      <c r="L10" s="398"/>
      <c r="M10" s="398"/>
      <c r="N10" s="399" t="str">
        <f>DATA!$E$6</f>
        <v/>
      </c>
      <c r="O10" s="399"/>
      <c r="P10" s="399"/>
      <c r="Q10" s="399"/>
      <c r="R10" s="399"/>
      <c r="S10" s="399"/>
      <c r="T10" s="399"/>
      <c r="U10" s="399"/>
      <c r="V10" s="399"/>
      <c r="W10" s="399"/>
      <c r="X10" s="399"/>
      <c r="Y10" s="399"/>
      <c r="Z10" s="399"/>
      <c r="AA10" s="399"/>
      <c r="AC10" s="399" t="s">
        <v>85</v>
      </c>
      <c r="AD10" s="399"/>
      <c r="AE10" s="399"/>
      <c r="AF10" s="398" t="str">
        <f>DATA!$E$17</f>
        <v>　</v>
      </c>
      <c r="AG10" s="398"/>
      <c r="AH10" s="398"/>
      <c r="AI10" s="398"/>
      <c r="AJ10" s="398"/>
      <c r="AK10" s="398"/>
      <c r="AL10" s="398"/>
      <c r="AM10" s="398"/>
      <c r="AN10" s="398"/>
    </row>
    <row r="11" spans="1:41" ht="23.15">
      <c r="I11" s="398" t="s">
        <v>278</v>
      </c>
      <c r="J11" s="398"/>
      <c r="K11" s="398"/>
      <c r="L11" s="398"/>
      <c r="M11" s="398"/>
      <c r="N11" s="399" t="str">
        <f>DATA!$E$8</f>
        <v>　　</v>
      </c>
      <c r="O11" s="399"/>
      <c r="P11" s="399"/>
      <c r="Q11" s="399"/>
      <c r="R11" s="399"/>
      <c r="S11" s="399"/>
      <c r="T11" s="399"/>
      <c r="U11" s="399"/>
      <c r="V11" s="399"/>
      <c r="W11" s="399"/>
      <c r="X11" s="399"/>
      <c r="Y11" s="399"/>
      <c r="Z11" s="399"/>
      <c r="AA11" s="399"/>
      <c r="AC11" s="398" t="s">
        <v>270</v>
      </c>
      <c r="AD11" s="398"/>
      <c r="AE11" s="398"/>
      <c r="AF11" s="398">
        <f>入力シート!$G$42</f>
        <v>0</v>
      </c>
      <c r="AG11" s="398"/>
      <c r="AH11" s="398"/>
      <c r="AI11" s="398"/>
      <c r="AJ11" s="398"/>
      <c r="AK11" s="398"/>
      <c r="AL11" s="398"/>
      <c r="AM11" s="398"/>
      <c r="AN11" s="398"/>
    </row>
    <row r="12" spans="1:41" ht="23.15"/>
    <row r="13" spans="1:41" ht="23.15"/>
    <row r="14" spans="1:41" s="88" customFormat="1" ht="15" thickBot="1">
      <c r="D14" s="89">
        <v>1</v>
      </c>
      <c r="E14" s="89"/>
      <c r="F14" s="89"/>
      <c r="G14" s="89"/>
      <c r="H14" s="89"/>
      <c r="I14" s="89"/>
      <c r="J14" s="89">
        <v>2</v>
      </c>
      <c r="K14" s="89">
        <v>3</v>
      </c>
      <c r="L14" s="89">
        <v>4</v>
      </c>
      <c r="M14" s="89">
        <v>5</v>
      </c>
      <c r="N14" s="89">
        <v>6</v>
      </c>
      <c r="O14" s="89">
        <v>7</v>
      </c>
      <c r="P14" s="89">
        <v>8</v>
      </c>
      <c r="Q14" s="89">
        <v>9</v>
      </c>
      <c r="R14" s="89"/>
      <c r="S14" s="89"/>
      <c r="T14" s="89"/>
      <c r="U14" s="89"/>
      <c r="V14" s="89"/>
      <c r="W14" s="89">
        <v>10</v>
      </c>
      <c r="X14" s="89">
        <v>11</v>
      </c>
      <c r="Y14" s="89"/>
      <c r="Z14" s="89"/>
      <c r="AA14" s="89"/>
      <c r="AB14" s="89"/>
      <c r="AC14" s="89"/>
    </row>
    <row r="15" spans="1:41" ht="37.5" customHeight="1" thickBot="1">
      <c r="A15" s="401" t="s">
        <v>195</v>
      </c>
      <c r="B15" s="402"/>
      <c r="C15" s="403"/>
      <c r="D15" s="102">
        <v>1</v>
      </c>
      <c r="E15" s="84"/>
      <c r="F15" s="84"/>
      <c r="G15" s="401" t="s">
        <v>196</v>
      </c>
      <c r="H15" s="402"/>
      <c r="I15" s="403"/>
      <c r="J15" s="108" t="str">
        <f>MID(DBCS(入力シート!$G$11),COLUMN()-9,1)</f>
        <v>４</v>
      </c>
      <c r="K15" s="105" t="str">
        <f>MID(DBCS(入力シート!$G$11),COLUMN()-9,1)</f>
        <v>１</v>
      </c>
      <c r="L15" s="108" t="str">
        <f>MID(DBCS(入力シート!$J$11),COLUMN()-11,1)</f>
        <v/>
      </c>
      <c r="M15" s="104" t="str">
        <f>MID(DBCS(入力シート!$J$11),COLUMN()-11,1)</f>
        <v/>
      </c>
      <c r="N15" s="104" t="str">
        <f>MID(DBCS(入力シート!$J$11),COLUMN()-11,1)</f>
        <v/>
      </c>
      <c r="O15" s="104" t="str">
        <f>MID(DBCS(入力シート!$J$11),COLUMN()-11,1)</f>
        <v/>
      </c>
      <c r="P15" s="104" t="str">
        <f>MID(DBCS(入力シート!$J$11),COLUMN()-11,1)</f>
        <v/>
      </c>
      <c r="Q15" s="107" t="str">
        <f>MID(DBCS(入力シート!$J$11),COLUMN()-11,1)</f>
        <v/>
      </c>
      <c r="R15" s="84"/>
      <c r="S15" s="84"/>
      <c r="T15" s="401" t="s">
        <v>197</v>
      </c>
      <c r="U15" s="402"/>
      <c r="V15" s="403"/>
      <c r="W15" s="204" t="str">
        <f>MID(DBCS(入力シート!$G$13),COLUMN()-22,1)</f>
        <v/>
      </c>
      <c r="X15" s="107" t="str">
        <f>MID(DBCS(入力シート!$G$13),COLUMN()-22,1)</f>
        <v/>
      </c>
      <c r="Y15" s="84"/>
      <c r="Z15" s="84"/>
      <c r="AA15" s="401" t="s">
        <v>198</v>
      </c>
      <c r="AB15" s="402"/>
      <c r="AC15" s="403"/>
      <c r="AD15" s="204"/>
      <c r="AE15" s="104"/>
      <c r="AF15" s="102"/>
    </row>
    <row r="16" spans="1:41" ht="23.15">
      <c r="D16" s="84"/>
      <c r="E16" s="84"/>
      <c r="F16" s="84"/>
      <c r="G16" s="84"/>
      <c r="H16" s="84"/>
      <c r="I16" s="84"/>
      <c r="J16" s="84"/>
      <c r="K16" s="84"/>
      <c r="L16" s="84"/>
      <c r="M16" s="84"/>
      <c r="N16" s="84"/>
      <c r="O16" s="84"/>
    </row>
    <row r="17" spans="1:39" s="88" customFormat="1" ht="15" customHeight="1" thickBot="1">
      <c r="D17" s="89">
        <v>12</v>
      </c>
      <c r="E17" s="89">
        <v>14</v>
      </c>
      <c r="F17" s="89">
        <v>16</v>
      </c>
      <c r="G17" s="89">
        <v>18</v>
      </c>
      <c r="H17" s="89">
        <v>20</v>
      </c>
      <c r="I17" s="89">
        <v>22</v>
      </c>
      <c r="J17" s="89">
        <v>24</v>
      </c>
      <c r="K17" s="89">
        <v>26</v>
      </c>
      <c r="L17" s="89">
        <v>28</v>
      </c>
      <c r="M17" s="89">
        <v>30</v>
      </c>
      <c r="N17" s="89">
        <v>32</v>
      </c>
      <c r="O17" s="89">
        <v>34</v>
      </c>
      <c r="P17" s="89">
        <v>36</v>
      </c>
      <c r="Q17" s="89">
        <v>38</v>
      </c>
      <c r="R17" s="89">
        <v>40</v>
      </c>
      <c r="S17" s="89">
        <v>42</v>
      </c>
      <c r="T17" s="89">
        <v>44</v>
      </c>
      <c r="U17" s="89">
        <v>46</v>
      </c>
      <c r="V17" s="89">
        <v>48</v>
      </c>
      <c r="W17" s="89">
        <v>50</v>
      </c>
      <c r="X17" s="89">
        <v>52</v>
      </c>
      <c r="Y17" s="89">
        <v>54</v>
      </c>
      <c r="Z17" s="89">
        <v>56</v>
      </c>
      <c r="AA17" s="89">
        <v>58</v>
      </c>
      <c r="AB17" s="89">
        <v>60</v>
      </c>
      <c r="AC17" s="89">
        <v>62</v>
      </c>
      <c r="AD17" s="89">
        <v>64</v>
      </c>
      <c r="AE17" s="89">
        <v>66</v>
      </c>
      <c r="AF17" s="89">
        <v>68</v>
      </c>
      <c r="AG17" s="89">
        <v>70</v>
      </c>
      <c r="AH17" s="89">
        <v>72</v>
      </c>
      <c r="AI17" s="89">
        <v>74</v>
      </c>
      <c r="AJ17" s="89">
        <v>76</v>
      </c>
      <c r="AK17" s="89"/>
      <c r="AL17" s="89"/>
    </row>
    <row r="18" spans="1:39" s="84" customFormat="1" ht="37.5" customHeight="1" thickBot="1">
      <c r="A18" s="401" t="s">
        <v>28</v>
      </c>
      <c r="B18" s="402"/>
      <c r="C18" s="403"/>
      <c r="D18" s="204" t="str">
        <f>MID(DBCS(DATA!$E$6),COLUMN()-3,1)</f>
        <v/>
      </c>
      <c r="E18" s="104" t="str">
        <f>MID(DBCS(DATA!$E$6),COLUMN()-3,1)</f>
        <v/>
      </c>
      <c r="F18" s="104" t="str">
        <f>MID(DBCS(DATA!$E$6),COLUMN()-3,1)</f>
        <v/>
      </c>
      <c r="G18" s="104" t="str">
        <f>MID(DBCS(DATA!$E$6),COLUMN()-3,1)</f>
        <v/>
      </c>
      <c r="H18" s="104" t="str">
        <f>MID(DBCS(DATA!$E$6),COLUMN()-3,1)</f>
        <v/>
      </c>
      <c r="I18" s="104" t="str">
        <f>MID(DBCS(DATA!$E$6),COLUMN()-3,1)</f>
        <v/>
      </c>
      <c r="J18" s="104" t="str">
        <f>MID(DBCS(DATA!$E$6),COLUMN()-3,1)</f>
        <v/>
      </c>
      <c r="K18" s="104" t="str">
        <f>MID(DBCS(DATA!$E$6),COLUMN()-3,1)</f>
        <v/>
      </c>
      <c r="L18" s="104" t="str">
        <f>MID(DBCS(DATA!$E$6),COLUMN()-3,1)</f>
        <v/>
      </c>
      <c r="M18" s="104" t="str">
        <f>MID(DBCS(DATA!$E$6),COLUMN()-3,1)</f>
        <v/>
      </c>
      <c r="N18" s="104" t="str">
        <f>MID(DBCS(DATA!$E$6),COLUMN()-3,1)</f>
        <v/>
      </c>
      <c r="O18" s="104" t="str">
        <f>MID(DBCS(DATA!$E$6),COLUMN()-3,1)</f>
        <v/>
      </c>
      <c r="P18" s="104" t="str">
        <f>MID(DBCS(DATA!$E$6),COLUMN()-3,1)</f>
        <v/>
      </c>
      <c r="Q18" s="104" t="str">
        <f>MID(DBCS(DATA!$E$6),COLUMN()-3,1)</f>
        <v/>
      </c>
      <c r="R18" s="104" t="str">
        <f>MID(DBCS(DATA!$E$6),COLUMN()-3,1)</f>
        <v/>
      </c>
      <c r="S18" s="104" t="str">
        <f>MID(DBCS(DATA!$E$6),COLUMN()-3,1)</f>
        <v/>
      </c>
      <c r="T18" s="104" t="str">
        <f>MID(DBCS(DATA!$E$6),COLUMN()-3,1)</f>
        <v/>
      </c>
      <c r="U18" s="104" t="str">
        <f>MID(DBCS(DATA!$E$6),COLUMN()-3,1)</f>
        <v/>
      </c>
      <c r="V18" s="104" t="str">
        <f>MID(DBCS(DATA!$E$6),COLUMN()-3,1)</f>
        <v/>
      </c>
      <c r="W18" s="104" t="str">
        <f>MID(DBCS(DATA!$E$6),COLUMN()-3,1)</f>
        <v/>
      </c>
      <c r="X18" s="104" t="str">
        <f>MID(DBCS(DATA!$E$6),COLUMN()-3,1)</f>
        <v/>
      </c>
      <c r="Y18" s="104" t="str">
        <f>MID(DBCS(DATA!$E$6),COLUMN()-3,1)</f>
        <v/>
      </c>
      <c r="Z18" s="104" t="str">
        <f>MID(DBCS(DATA!$E$6),COLUMN()-3,1)</f>
        <v/>
      </c>
      <c r="AA18" s="104" t="str">
        <f>MID(DBCS(DATA!$E$6),COLUMN()-3,1)</f>
        <v/>
      </c>
      <c r="AB18" s="104" t="str">
        <f>MID(DBCS(DATA!$E$6),COLUMN()-3,1)</f>
        <v/>
      </c>
      <c r="AC18" s="104" t="str">
        <f>MID(DBCS(DATA!$E$6),COLUMN()-3,1)</f>
        <v/>
      </c>
      <c r="AD18" s="104" t="str">
        <f>MID(DBCS(DATA!$E$6),COLUMN()-3,1)</f>
        <v/>
      </c>
      <c r="AE18" s="104" t="str">
        <f>MID(DBCS(DATA!$E$6),COLUMN()-3,1)</f>
        <v/>
      </c>
      <c r="AF18" s="104" t="str">
        <f>MID(DBCS(DATA!$E$6),COLUMN()-3,1)</f>
        <v/>
      </c>
      <c r="AG18" s="104" t="str">
        <f>MID(DBCS(DATA!$E$6),COLUMN()-3,1)</f>
        <v/>
      </c>
      <c r="AH18" s="104" t="str">
        <f>MID(DBCS(DATA!$E$6),COLUMN()-3,1)</f>
        <v/>
      </c>
      <c r="AI18" s="104" t="str">
        <f>MID(DBCS(DATA!$E$6),COLUMN()-3,1)</f>
        <v/>
      </c>
      <c r="AJ18" s="107" t="str">
        <f>MID(DBCS(DATA!$E$6),COLUMN()-3,1)</f>
        <v/>
      </c>
    </row>
    <row r="19" spans="1:39" ht="23.15">
      <c r="D19" s="84"/>
      <c r="E19" s="84"/>
      <c r="F19" s="84"/>
      <c r="G19" s="84"/>
      <c r="H19" s="84"/>
      <c r="I19" s="84"/>
      <c r="J19" s="84"/>
      <c r="K19" s="84"/>
      <c r="L19" s="84"/>
      <c r="M19" s="84"/>
      <c r="N19" s="84"/>
      <c r="O19" s="84"/>
      <c r="P19" s="84"/>
      <c r="Q19" s="84"/>
    </row>
    <row r="20" spans="1:39" s="88" customFormat="1" ht="15" customHeight="1" thickBot="1">
      <c r="D20" s="89">
        <v>78</v>
      </c>
      <c r="E20" s="89">
        <v>80</v>
      </c>
      <c r="F20" s="89">
        <v>82</v>
      </c>
      <c r="G20" s="89">
        <v>84</v>
      </c>
      <c r="H20" s="89">
        <v>86</v>
      </c>
      <c r="I20" s="89"/>
      <c r="J20" s="89"/>
      <c r="K20" s="89"/>
      <c r="L20" s="89"/>
      <c r="M20" s="89"/>
      <c r="N20" s="89">
        <v>88</v>
      </c>
      <c r="O20" s="89">
        <v>90</v>
      </c>
      <c r="P20" s="89">
        <v>92</v>
      </c>
      <c r="Q20" s="89">
        <v>94</v>
      </c>
      <c r="R20" s="89">
        <v>96</v>
      </c>
      <c r="S20" s="89">
        <v>98</v>
      </c>
      <c r="T20" s="89">
        <v>100</v>
      </c>
      <c r="U20" s="89">
        <v>102</v>
      </c>
    </row>
    <row r="21" spans="1:39" s="84" customFormat="1" ht="37.5" customHeight="1" thickBot="1">
      <c r="A21" s="401" t="s">
        <v>256</v>
      </c>
      <c r="B21" s="402"/>
      <c r="C21" s="403"/>
      <c r="D21" s="108" t="str">
        <f>MID(DATA!$E$13,COLUMN()-3,1)</f>
        <v/>
      </c>
      <c r="E21" s="104" t="str">
        <f>MID(DATA!$E$13,COLUMN()-3,1)</f>
        <v/>
      </c>
      <c r="F21" s="104" t="str">
        <f>MID(DATA!$E$13,COLUMN()-3,1)</f>
        <v/>
      </c>
      <c r="G21" s="104" t="str">
        <f>MID(DATA!$E$13,COLUMN()-3,1)</f>
        <v/>
      </c>
      <c r="H21" s="107" t="str">
        <f>MID(DATA!$E$13,COLUMN()-3,1)</f>
        <v/>
      </c>
      <c r="K21" s="401" t="s">
        <v>199</v>
      </c>
      <c r="L21" s="402"/>
      <c r="M21" s="403"/>
      <c r="N21" s="108" t="str">
        <f>MID(DBCS(入力シート!$H$21&amp;"　"&amp;入力シート!$L$21),COLUMN()-13,1)</f>
        <v>　</v>
      </c>
      <c r="O21" s="104" t="str">
        <f>MID(DBCS(入力シート!$H$21&amp;"　"&amp;入力シート!$L$21),COLUMN()-13,1)</f>
        <v/>
      </c>
      <c r="P21" s="104" t="str">
        <f>MID(DBCS(入力シート!$H$21&amp;"　"&amp;入力シート!$L$21),COLUMN()-13,1)</f>
        <v/>
      </c>
      <c r="Q21" s="104" t="str">
        <f>MID(DBCS(入力シート!$H$21&amp;"　"&amp;入力シート!$L$21),COLUMN()-13,1)</f>
        <v/>
      </c>
      <c r="R21" s="104" t="str">
        <f>MID(DBCS(入力シート!$H$21&amp;"　"&amp;入力シート!$L$21),COLUMN()-13,1)</f>
        <v/>
      </c>
      <c r="S21" s="104" t="str">
        <f>MID(DBCS(入力シート!$H$21&amp;"　"&amp;入力シート!$L$21),COLUMN()-13,1)</f>
        <v/>
      </c>
      <c r="T21" s="104" t="str">
        <f>MID(DBCS(入力シート!$H$21&amp;"　"&amp;入力シート!$L$21),COLUMN()-13,1)</f>
        <v/>
      </c>
      <c r="U21" s="107" t="str">
        <f>MID(DBCS(入力シート!$H$21&amp;"　"&amp;入力シート!$L$21),COLUMN()-13,1)</f>
        <v/>
      </c>
      <c r="W21" s="83" t="str">
        <f>"〔職名："&amp;入力シート!G19&amp;"〕"</f>
        <v>〔職名：〕</v>
      </c>
      <c r="AA21" s="83"/>
      <c r="AB21" s="83"/>
      <c r="AC21" s="83"/>
      <c r="AD21" s="83"/>
      <c r="AE21" s="83"/>
    </row>
    <row r="22" spans="1:39" ht="23.15">
      <c r="D22" s="84"/>
      <c r="E22" s="84"/>
      <c r="F22" s="84"/>
      <c r="G22" s="84"/>
      <c r="H22" s="84"/>
      <c r="I22" s="84"/>
      <c r="J22" s="84"/>
      <c r="K22" s="84"/>
      <c r="L22" s="84"/>
      <c r="M22" s="84"/>
      <c r="N22" s="84"/>
      <c r="O22" s="84"/>
      <c r="P22" s="84"/>
      <c r="Q22" s="84"/>
      <c r="R22" s="84"/>
      <c r="S22" s="84"/>
      <c r="T22" s="84"/>
    </row>
    <row r="23" spans="1:39" s="88" customFormat="1" ht="15" customHeight="1" thickBot="1">
      <c r="D23" s="89">
        <v>104</v>
      </c>
      <c r="E23" s="89">
        <v>105</v>
      </c>
      <c r="F23" s="89">
        <v>106</v>
      </c>
      <c r="G23" s="89">
        <v>107</v>
      </c>
      <c r="H23" s="89">
        <v>108</v>
      </c>
      <c r="I23" s="89">
        <v>109</v>
      </c>
      <c r="J23" s="89">
        <v>110</v>
      </c>
      <c r="K23" s="89">
        <v>111</v>
      </c>
      <c r="L23" s="89"/>
      <c r="R23" s="89">
        <v>112</v>
      </c>
      <c r="S23" s="89">
        <v>113</v>
      </c>
      <c r="T23" s="89">
        <v>114</v>
      </c>
      <c r="U23" s="89">
        <v>115</v>
      </c>
      <c r="V23" s="89">
        <v>116</v>
      </c>
      <c r="Y23" s="83"/>
      <c r="Z23" s="83"/>
      <c r="AA23" s="83"/>
      <c r="AB23" s="83"/>
      <c r="AC23" s="83"/>
      <c r="AD23" s="83"/>
      <c r="AE23" s="89"/>
    </row>
    <row r="24" spans="1:39" ht="37.5" customHeight="1" thickBot="1">
      <c r="A24" s="401" t="s">
        <v>257</v>
      </c>
      <c r="B24" s="402"/>
      <c r="C24" s="403"/>
      <c r="D24" s="204" t="str">
        <f>MID(DBCS(入力シート!$G$23),COLUMN()-3,1)</f>
        <v/>
      </c>
      <c r="E24" s="104" t="str">
        <f>MID(DBCS(入力シート!$G$23),COLUMN()-3,1)</f>
        <v/>
      </c>
      <c r="F24" s="104" t="str">
        <f>MID(DBCS(入力シート!$G$23),COLUMN()-3,1)</f>
        <v/>
      </c>
      <c r="G24" s="104" t="s">
        <v>201</v>
      </c>
      <c r="H24" s="104" t="str">
        <f>MID(DBCS(入力シート!$J$23),COLUMN()-7,1)</f>
        <v/>
      </c>
      <c r="I24" s="104" t="str">
        <f>MID(DBCS(入力シート!$J$23),COLUMN()-7,1)</f>
        <v/>
      </c>
      <c r="J24" s="104" t="str">
        <f>MID(DBCS(入力シート!$J$23),COLUMN()-7,1)</f>
        <v/>
      </c>
      <c r="K24" s="107" t="str">
        <f>MID(DBCS(入力シート!$J$23),COLUMN()-7,1)</f>
        <v/>
      </c>
      <c r="L24" s="84"/>
      <c r="N24" s="401" t="s">
        <v>200</v>
      </c>
      <c r="O24" s="402"/>
      <c r="P24" s="402"/>
      <c r="Q24" s="403"/>
      <c r="R24" s="108" t="str">
        <f>MID(DBCS(入力シート!$R$25),COLUMN()-17,1)</f>
        <v/>
      </c>
      <c r="S24" s="104" t="str">
        <f>MID(DBCS(入力シート!$R$25),COLUMN()-17,1)</f>
        <v/>
      </c>
      <c r="T24" s="104" t="str">
        <f>MID(DBCS(入力シート!$R$25),COLUMN()-17,1)</f>
        <v/>
      </c>
      <c r="U24" s="104" t="str">
        <f>MID(DBCS(入力シート!$R$25),COLUMN()-17,1)</f>
        <v/>
      </c>
      <c r="V24" s="107" t="str">
        <f>MID(DBCS(入力シート!$R$25),COLUMN()-17,1)</f>
        <v/>
      </c>
      <c r="X24" s="83" t="str">
        <f>"〔"&amp;入力シート!G25&amp;"〕"</f>
        <v>〔〕</v>
      </c>
      <c r="AD24" s="89"/>
      <c r="AK24" s="84"/>
      <c r="AM24" s="84"/>
    </row>
    <row r="25" spans="1:39" ht="23.15">
      <c r="D25" s="84"/>
      <c r="E25" s="84"/>
      <c r="F25" s="84"/>
      <c r="G25" s="84"/>
      <c r="H25" s="84"/>
      <c r="I25" s="84"/>
      <c r="J25" s="84"/>
      <c r="K25" s="84"/>
      <c r="L25" s="84"/>
      <c r="N25" s="84"/>
      <c r="O25" s="84"/>
    </row>
    <row r="26" spans="1:39" s="88" customFormat="1" ht="15" customHeight="1" thickBot="1">
      <c r="D26" s="89">
        <v>117</v>
      </c>
      <c r="E26" s="89">
        <v>119</v>
      </c>
      <c r="F26" s="89">
        <v>121</v>
      </c>
      <c r="G26" s="89">
        <v>123</v>
      </c>
      <c r="H26" s="89">
        <v>125</v>
      </c>
      <c r="I26" s="89">
        <v>127</v>
      </c>
      <c r="J26" s="89">
        <v>129</v>
      </c>
      <c r="K26" s="89">
        <v>131</v>
      </c>
      <c r="L26" s="89">
        <v>133</v>
      </c>
      <c r="M26" s="89">
        <v>135</v>
      </c>
      <c r="N26" s="89">
        <v>137</v>
      </c>
      <c r="O26" s="89">
        <v>139</v>
      </c>
      <c r="P26" s="89">
        <v>141</v>
      </c>
      <c r="Q26" s="89">
        <v>143</v>
      </c>
      <c r="R26" s="89">
        <v>145</v>
      </c>
      <c r="S26" s="89">
        <v>147</v>
      </c>
      <c r="T26" s="89">
        <v>149</v>
      </c>
      <c r="U26" s="89">
        <v>151</v>
      </c>
      <c r="V26" s="89">
        <v>153</v>
      </c>
      <c r="W26" s="89">
        <v>155</v>
      </c>
      <c r="X26" s="89">
        <v>157</v>
      </c>
      <c r="Y26" s="89">
        <v>159</v>
      </c>
      <c r="Z26" s="89">
        <v>161</v>
      </c>
      <c r="AA26" s="89">
        <v>163</v>
      </c>
      <c r="AB26" s="89">
        <v>165</v>
      </c>
      <c r="AC26" s="89">
        <v>167</v>
      </c>
      <c r="AD26" s="89">
        <v>169</v>
      </c>
      <c r="AE26" s="89">
        <v>171</v>
      </c>
      <c r="AF26" s="89">
        <v>173</v>
      </c>
      <c r="AG26" s="89">
        <v>175</v>
      </c>
      <c r="AH26" s="89">
        <v>177</v>
      </c>
      <c r="AI26" s="89">
        <v>179</v>
      </c>
      <c r="AJ26" s="89">
        <v>181</v>
      </c>
      <c r="AK26" s="89"/>
      <c r="AL26" s="89"/>
    </row>
    <row r="27" spans="1:39" ht="37.5" customHeight="1" thickBot="1">
      <c r="A27" s="401" t="s">
        <v>2</v>
      </c>
      <c r="B27" s="402"/>
      <c r="C27" s="403"/>
      <c r="D27" s="108" t="str">
        <f>MID(DBCS(入力シート!$G$27),COLUMN()-3,1)</f>
        <v/>
      </c>
      <c r="E27" s="104" t="str">
        <f>MID(DBCS(入力シート!$G$27),COLUMN()-3,1)</f>
        <v/>
      </c>
      <c r="F27" s="104" t="str">
        <f>MID(DBCS(入力シート!$G$27),COLUMN()-3,1)</f>
        <v/>
      </c>
      <c r="G27" s="104" t="str">
        <f>MID(DBCS(入力シート!$G$27),COLUMN()-3,1)</f>
        <v/>
      </c>
      <c r="H27" s="104" t="str">
        <f>MID(DBCS(入力シート!$G$27),COLUMN()-3,1)</f>
        <v/>
      </c>
      <c r="I27" s="104" t="str">
        <f>MID(DBCS(入力シート!$G$27),COLUMN()-3,1)</f>
        <v/>
      </c>
      <c r="J27" s="104" t="str">
        <f>MID(DBCS(入力シート!$G$27),COLUMN()-3,1)</f>
        <v/>
      </c>
      <c r="K27" s="104" t="str">
        <f>MID(DBCS(入力シート!$G$27),COLUMN()-3,1)</f>
        <v/>
      </c>
      <c r="L27" s="104" t="str">
        <f>MID(DBCS(入力シート!$G$27),COLUMN()-3,1)</f>
        <v/>
      </c>
      <c r="M27" s="104" t="str">
        <f>MID(DBCS(入力シート!$G$27),COLUMN()-3,1)</f>
        <v/>
      </c>
      <c r="N27" s="104" t="str">
        <f>MID(DBCS(入力シート!$G$27),COLUMN()-3,1)</f>
        <v/>
      </c>
      <c r="O27" s="104" t="str">
        <f>MID(DBCS(入力シート!$G$27),COLUMN()-3,1)</f>
        <v/>
      </c>
      <c r="P27" s="104" t="str">
        <f>MID(DBCS(入力シート!$G$27),COLUMN()-3,1)</f>
        <v/>
      </c>
      <c r="Q27" s="104" t="str">
        <f>MID(DBCS(入力シート!$G$27),COLUMN()-3,1)</f>
        <v/>
      </c>
      <c r="R27" s="104" t="str">
        <f>MID(DBCS(入力シート!$G$27),COLUMN()-3,1)</f>
        <v/>
      </c>
      <c r="S27" s="104" t="str">
        <f>MID(DBCS(入力シート!$G$27),COLUMN()-3,1)</f>
        <v/>
      </c>
      <c r="T27" s="104" t="str">
        <f>MID(DBCS(入力シート!$G$27),COLUMN()-3,1)</f>
        <v/>
      </c>
      <c r="U27" s="104" t="str">
        <f>MID(DBCS(入力シート!$G$27),COLUMN()-3,1)</f>
        <v/>
      </c>
      <c r="V27" s="104" t="str">
        <f>MID(DBCS(入力シート!$G$27),COLUMN()-3,1)</f>
        <v/>
      </c>
      <c r="W27" s="104" t="str">
        <f>MID(DBCS(入力シート!$G$27),COLUMN()-3,1)</f>
        <v/>
      </c>
      <c r="X27" s="104" t="str">
        <f>MID(DBCS(入力シート!$G$27),COLUMN()-3,1)</f>
        <v/>
      </c>
      <c r="Y27" s="104" t="str">
        <f>MID(DBCS(入力シート!$G$27),COLUMN()-3,1)</f>
        <v/>
      </c>
      <c r="Z27" s="104" t="str">
        <f>MID(DBCS(入力シート!$G$27),COLUMN()-3,1)</f>
        <v/>
      </c>
      <c r="AA27" s="104" t="str">
        <f>MID(DBCS(入力シート!$G$27),COLUMN()-3,1)</f>
        <v/>
      </c>
      <c r="AB27" s="104" t="str">
        <f>MID(DBCS(入力シート!$G$27),COLUMN()-3,1)</f>
        <v/>
      </c>
      <c r="AC27" s="104" t="str">
        <f>MID(DBCS(入力シート!$G$27),COLUMN()-3,1)</f>
        <v/>
      </c>
      <c r="AD27" s="104" t="str">
        <f>MID(DBCS(入力シート!$G$27),COLUMN()-3,1)</f>
        <v/>
      </c>
      <c r="AE27" s="104" t="str">
        <f>MID(DBCS(入力シート!$G$27),COLUMN()-3,1)</f>
        <v/>
      </c>
      <c r="AF27" s="104" t="str">
        <f>MID(DBCS(入力シート!$G$27),COLUMN()-3,1)</f>
        <v/>
      </c>
      <c r="AG27" s="104" t="str">
        <f>MID(DBCS(入力シート!$G$27),COLUMN()-3,1)</f>
        <v/>
      </c>
      <c r="AH27" s="104" t="str">
        <f>MID(DBCS(入力シート!$G$27),COLUMN()-3,1)</f>
        <v/>
      </c>
      <c r="AI27" s="104" t="str">
        <f>MID(DBCS(入力シート!$G$27),COLUMN()-3,1)</f>
        <v/>
      </c>
      <c r="AJ27" s="107" t="str">
        <f>MID(DBCS(入力シート!$G$27),COLUMN()-3,1)</f>
        <v/>
      </c>
      <c r="AK27" s="84"/>
      <c r="AL27" s="84"/>
    </row>
    <row r="28" spans="1:39" ht="23.15">
      <c r="D28" s="84"/>
      <c r="E28" s="84"/>
      <c r="F28" s="84"/>
      <c r="G28" s="84"/>
      <c r="H28" s="84"/>
      <c r="I28" s="84"/>
      <c r="J28" s="84"/>
      <c r="K28" s="84"/>
      <c r="L28" s="84"/>
      <c r="M28" s="84"/>
    </row>
    <row r="29" spans="1:39" s="88" customFormat="1" ht="15" customHeight="1" thickBot="1">
      <c r="D29" s="89">
        <v>183</v>
      </c>
      <c r="E29" s="89">
        <v>184</v>
      </c>
      <c r="F29" s="89">
        <v>185</v>
      </c>
      <c r="G29" s="89">
        <v>186</v>
      </c>
      <c r="H29" s="89">
        <v>187</v>
      </c>
      <c r="I29" s="89">
        <v>188</v>
      </c>
      <c r="J29" s="89">
        <v>189</v>
      </c>
      <c r="K29" s="89">
        <v>190</v>
      </c>
      <c r="L29" s="89">
        <v>191</v>
      </c>
      <c r="M29" s="89">
        <v>192</v>
      </c>
      <c r="N29" s="89">
        <v>193</v>
      </c>
      <c r="O29" s="89">
        <v>194</v>
      </c>
      <c r="T29" s="89"/>
    </row>
    <row r="30" spans="1:39" ht="37.5" customHeight="1" thickBot="1">
      <c r="A30" s="401" t="s">
        <v>258</v>
      </c>
      <c r="B30" s="402"/>
      <c r="C30" s="403"/>
      <c r="D30" s="108" t="str">
        <f>MID(DBCS(入力シート!$G$31),COLUMN()-3,1)</f>
        <v/>
      </c>
      <c r="E30" s="104" t="str">
        <f>MID(DBCS(入力シート!$G$31),COLUMN()-3,1)</f>
        <v/>
      </c>
      <c r="F30" s="104" t="str">
        <f>MID(DBCS(入力シート!$G$31),COLUMN()-3,1)</f>
        <v/>
      </c>
      <c r="G30" s="104" t="str">
        <f>MID(DBCS(入力シート!$G$31),COLUMN()-3,1)</f>
        <v/>
      </c>
      <c r="H30" s="104" t="str">
        <f>MID(DBCS(入力シート!$G$31),COLUMN()-3,1)</f>
        <v/>
      </c>
      <c r="I30" s="104" t="str">
        <f>MID(DBCS(入力シート!$G$31),COLUMN()-3,1)</f>
        <v/>
      </c>
      <c r="J30" s="104" t="str">
        <f>MID(DBCS(入力シート!$G$31),COLUMN()-3,1)</f>
        <v/>
      </c>
      <c r="K30" s="104" t="str">
        <f>MID(DBCS(入力シート!$G$31),COLUMN()-3,1)</f>
        <v/>
      </c>
      <c r="L30" s="104" t="str">
        <f>MID(DBCS(入力シート!$G$31),COLUMN()-3,1)</f>
        <v/>
      </c>
      <c r="M30" s="104" t="str">
        <f>MID(DBCS(入力シート!$G$31),COLUMN()-3,1)</f>
        <v/>
      </c>
      <c r="N30" s="104" t="str">
        <f>MID(DBCS(入力シート!$G$31),COLUMN()-3,1)</f>
        <v/>
      </c>
      <c r="O30" s="107" t="str">
        <f>MID(DBCS(入力シート!$G$31),COLUMN()-3,1)</f>
        <v/>
      </c>
    </row>
    <row r="31" spans="1:39" ht="23.15">
      <c r="D31" s="84"/>
      <c r="E31" s="84"/>
      <c r="F31" s="84"/>
      <c r="G31" s="84"/>
      <c r="H31" s="84"/>
      <c r="I31" s="84"/>
      <c r="J31" s="84"/>
      <c r="K31" s="84"/>
      <c r="L31" s="84"/>
      <c r="M31" s="84"/>
    </row>
    <row r="32" spans="1:39" s="88" customFormat="1" ht="15" customHeight="1" thickBot="1">
      <c r="D32" s="89">
        <v>195</v>
      </c>
      <c r="E32" s="89">
        <v>196</v>
      </c>
      <c r="F32" s="89">
        <v>197</v>
      </c>
      <c r="G32" s="89">
        <v>198</v>
      </c>
      <c r="H32" s="89">
        <v>199</v>
      </c>
      <c r="I32" s="89">
        <v>200</v>
      </c>
      <c r="J32" s="89">
        <v>201</v>
      </c>
      <c r="K32" s="89">
        <v>202</v>
      </c>
      <c r="L32" s="89">
        <v>203</v>
      </c>
      <c r="M32" s="89">
        <v>204</v>
      </c>
      <c r="N32" s="89">
        <v>205</v>
      </c>
      <c r="O32" s="89">
        <v>206</v>
      </c>
      <c r="P32" s="89">
        <v>207</v>
      </c>
      <c r="Q32" s="89">
        <v>208</v>
      </c>
      <c r="R32" s="89">
        <v>209</v>
      </c>
      <c r="S32" s="89">
        <v>210</v>
      </c>
      <c r="T32" s="89">
        <v>211</v>
      </c>
      <c r="U32" s="89">
        <v>212</v>
      </c>
      <c r="V32" s="89">
        <v>213</v>
      </c>
      <c r="W32" s="89">
        <v>214</v>
      </c>
      <c r="X32" s="89">
        <v>215</v>
      </c>
      <c r="Y32" s="89">
        <v>216</v>
      </c>
      <c r="Z32" s="89">
        <v>217</v>
      </c>
      <c r="AA32" s="89">
        <v>218</v>
      </c>
      <c r="AB32" s="89">
        <v>219</v>
      </c>
      <c r="AC32" s="89">
        <v>220</v>
      </c>
      <c r="AD32" s="89">
        <v>221</v>
      </c>
      <c r="AE32" s="89">
        <v>222</v>
      </c>
      <c r="AF32" s="89">
        <v>223</v>
      </c>
      <c r="AG32" s="89">
        <v>224</v>
      </c>
      <c r="AH32" s="89">
        <v>225</v>
      </c>
      <c r="AI32" s="89">
        <v>226</v>
      </c>
      <c r="AJ32" s="89">
        <v>227</v>
      </c>
    </row>
    <row r="33" spans="1:41" ht="37.5" customHeight="1" thickBot="1">
      <c r="A33" s="401" t="s">
        <v>259</v>
      </c>
      <c r="B33" s="402"/>
      <c r="C33" s="403"/>
      <c r="D33" s="108" t="str">
        <f>MID(DBCS(入力シート!$G$33),COLUMN()-3,1)</f>
        <v/>
      </c>
      <c r="E33" s="104" t="str">
        <f>MID(DBCS(入力シート!$G$33),COLUMN()-3,1)</f>
        <v/>
      </c>
      <c r="F33" s="104" t="str">
        <f>MID(DBCS(入力シート!$G$33),COLUMN()-3,1)</f>
        <v/>
      </c>
      <c r="G33" s="104" t="str">
        <f>MID(DBCS(入力シート!$G$33),COLUMN()-3,1)</f>
        <v/>
      </c>
      <c r="H33" s="104" t="str">
        <f>MID(DBCS(入力シート!$G$33),COLUMN()-3,1)</f>
        <v/>
      </c>
      <c r="I33" s="104" t="str">
        <f>MID(DBCS(入力シート!$G$33),COLUMN()-3,1)</f>
        <v/>
      </c>
      <c r="J33" s="104" t="str">
        <f>MID(DBCS(入力シート!$G$33),COLUMN()-3,1)</f>
        <v/>
      </c>
      <c r="K33" s="104" t="str">
        <f>MID(DBCS(入力シート!$G$33),COLUMN()-3,1)</f>
        <v/>
      </c>
      <c r="L33" s="104" t="str">
        <f>MID(DBCS(入力シート!$G$33),COLUMN()-3,1)</f>
        <v/>
      </c>
      <c r="M33" s="104" t="str">
        <f>MID(DBCS(入力シート!$G$33),COLUMN()-3,1)</f>
        <v/>
      </c>
      <c r="N33" s="104" t="str">
        <f>MID(DBCS(入力シート!$G$33),COLUMN()-3,1)</f>
        <v/>
      </c>
      <c r="O33" s="104" t="str">
        <f>MID(DBCS(入力シート!$G$33),COLUMN()-3,1)</f>
        <v/>
      </c>
      <c r="P33" s="104" t="str">
        <f>MID(DBCS(入力シート!$G$33),COLUMN()-3,1)</f>
        <v/>
      </c>
      <c r="Q33" s="104" t="str">
        <f>MID(DBCS(入力シート!$G$33),COLUMN()-3,1)</f>
        <v/>
      </c>
      <c r="R33" s="104" t="str">
        <f>MID(DBCS(入力シート!$G$33),COLUMN()-3,1)</f>
        <v/>
      </c>
      <c r="S33" s="104" t="str">
        <f>MID(DBCS(入力シート!$G$33),COLUMN()-3,1)</f>
        <v/>
      </c>
      <c r="T33" s="104" t="str">
        <f>MID(DBCS(入力シート!$G$33),COLUMN()-3,1)</f>
        <v/>
      </c>
      <c r="U33" s="104" t="str">
        <f>MID(DBCS(入力シート!$G$33),COLUMN()-3,1)</f>
        <v/>
      </c>
      <c r="V33" s="104" t="str">
        <f>MID(DBCS(入力シート!$G$33),COLUMN()-3,1)</f>
        <v/>
      </c>
      <c r="W33" s="104" t="str">
        <f>MID(DBCS(入力シート!$G$33),COLUMN()-3,1)</f>
        <v/>
      </c>
      <c r="X33" s="104" t="str">
        <f>MID(DBCS(入力シート!$G$33),COLUMN()-3,1)</f>
        <v/>
      </c>
      <c r="Y33" s="104" t="str">
        <f>MID(DBCS(入力シート!$G$33),COLUMN()-3,1)</f>
        <v/>
      </c>
      <c r="Z33" s="104" t="str">
        <f>MID(DBCS(入力シート!$G$33),COLUMN()-3,1)</f>
        <v/>
      </c>
      <c r="AA33" s="104" t="str">
        <f>MID(DBCS(入力シート!$G$33),COLUMN()-3,1)</f>
        <v/>
      </c>
      <c r="AB33" s="104" t="str">
        <f>MID(DBCS(入力シート!$G$33),COLUMN()-3,1)</f>
        <v/>
      </c>
      <c r="AC33" s="104" t="str">
        <f>MID(DBCS(入力シート!$G$33),COLUMN()-3,1)</f>
        <v/>
      </c>
      <c r="AD33" s="104" t="str">
        <f>MID(DBCS(入力シート!$G$33),COLUMN()-3,1)</f>
        <v/>
      </c>
      <c r="AE33" s="104" t="str">
        <f>MID(DBCS(入力シート!$G$33),COLUMN()-3,1)</f>
        <v/>
      </c>
      <c r="AF33" s="104" t="str">
        <f>MID(DBCS(入力シート!$G$33),COLUMN()-3,1)</f>
        <v/>
      </c>
      <c r="AG33" s="104" t="str">
        <f>MID(DBCS(入力シート!$G$33),COLUMN()-3,1)</f>
        <v/>
      </c>
      <c r="AH33" s="104" t="str">
        <f>MID(DBCS(入力シート!$G$33),COLUMN()-3,1)</f>
        <v/>
      </c>
      <c r="AI33" s="104" t="str">
        <f>MID(DBCS(入力シート!$G$33),COLUMN()-3,1)</f>
        <v/>
      </c>
      <c r="AJ33" s="107" t="str">
        <f>MID(DBCS(入力シート!$G$33),COLUMN()-3,1)</f>
        <v/>
      </c>
    </row>
    <row r="34" spans="1:41" s="88" customFormat="1" ht="15" customHeight="1" thickBot="1">
      <c r="D34" s="89">
        <v>228</v>
      </c>
      <c r="E34" s="89">
        <v>229</v>
      </c>
      <c r="F34" s="89">
        <v>230</v>
      </c>
      <c r="G34" s="89">
        <v>231</v>
      </c>
      <c r="H34" s="89">
        <v>232</v>
      </c>
      <c r="I34" s="89">
        <v>233</v>
      </c>
      <c r="J34" s="89">
        <v>234</v>
      </c>
      <c r="K34" s="89">
        <v>235</v>
      </c>
      <c r="L34" s="89">
        <v>236</v>
      </c>
      <c r="M34" s="89">
        <v>237</v>
      </c>
      <c r="N34" s="89">
        <v>238</v>
      </c>
      <c r="O34" s="89">
        <v>239</v>
      </c>
      <c r="P34" s="89">
        <v>240</v>
      </c>
      <c r="Q34" s="89">
        <v>241</v>
      </c>
      <c r="R34" s="89">
        <v>242</v>
      </c>
      <c r="S34" s="89">
        <v>243</v>
      </c>
      <c r="T34" s="89">
        <v>244</v>
      </c>
    </row>
    <row r="35" spans="1:41" ht="37.5" customHeight="1" thickBot="1">
      <c r="D35" s="109" t="str">
        <f>MID(DBCS(入力シート!$G$33),COLUMN()+30,1)</f>
        <v/>
      </c>
      <c r="E35" s="106" t="str">
        <f>MID(DBCS(入力シート!$G$33),COLUMN()+30,1)</f>
        <v/>
      </c>
      <c r="F35" s="104" t="str">
        <f>MID(DBCS(入力シート!$G$33),COLUMN()+30,1)</f>
        <v/>
      </c>
      <c r="G35" s="104" t="str">
        <f>MID(DBCS(入力シート!$G$33),COLUMN()+30,1)</f>
        <v/>
      </c>
      <c r="H35" s="104" t="str">
        <f>MID(DBCS(入力シート!$G$33),COLUMN()+30,1)</f>
        <v/>
      </c>
      <c r="I35" s="104" t="str">
        <f>MID(DBCS(入力シート!$G$33),COLUMN()+30,1)</f>
        <v/>
      </c>
      <c r="J35" s="104" t="str">
        <f>MID(DBCS(入力シート!$G$33),COLUMN()+30,1)</f>
        <v/>
      </c>
      <c r="K35" s="104" t="str">
        <f>MID(DBCS(入力シート!$G$33),COLUMN()+30,1)</f>
        <v/>
      </c>
      <c r="L35" s="104" t="str">
        <f>MID(DBCS(入力シート!$G$33),COLUMN()+30,1)</f>
        <v/>
      </c>
      <c r="M35" s="104" t="str">
        <f>MID(DBCS(入力シート!$G$33),COLUMN()+30,1)</f>
        <v/>
      </c>
      <c r="N35" s="104" t="str">
        <f>MID(DBCS(入力シート!$G$33),COLUMN()+30,1)</f>
        <v/>
      </c>
      <c r="O35" s="104" t="str">
        <f>MID(DBCS(入力シート!$G$33),COLUMN()+30,1)</f>
        <v/>
      </c>
      <c r="P35" s="104" t="str">
        <f>MID(DBCS(入力シート!$G$33),COLUMN()+30,1)</f>
        <v/>
      </c>
      <c r="Q35" s="104" t="str">
        <f>MID(DBCS(入力シート!$G$33),COLUMN()+30,1)</f>
        <v/>
      </c>
      <c r="R35" s="104" t="str">
        <f>MID(DBCS(入力シート!$G$33),COLUMN()+30,1)</f>
        <v/>
      </c>
      <c r="S35" s="104" t="str">
        <f>MID(DBCS(入力シート!$G$33),COLUMN()+30,1)</f>
        <v/>
      </c>
      <c r="T35" s="107" t="str">
        <f>MID(DBCS(入力シート!$G$33),COLUMN()+30,1)</f>
        <v/>
      </c>
    </row>
    <row r="36" spans="1:41" ht="23.15">
      <c r="D36" s="84"/>
      <c r="E36" s="84"/>
      <c r="F36" s="84"/>
      <c r="G36" s="84"/>
      <c r="H36" s="84"/>
      <c r="I36" s="84"/>
      <c r="J36" s="84"/>
      <c r="K36" s="84"/>
      <c r="L36" s="84"/>
      <c r="M36" s="84"/>
      <c r="N36" s="84"/>
      <c r="O36" s="84"/>
      <c r="P36" s="84"/>
      <c r="Q36" s="84"/>
      <c r="R36" s="84"/>
    </row>
    <row r="37" spans="1:41" s="97" customFormat="1" ht="23.15">
      <c r="D37" s="110" t="s">
        <v>262</v>
      </c>
      <c r="E37" s="113"/>
      <c r="P37" s="110" t="s">
        <v>263</v>
      </c>
      <c r="Q37" s="113"/>
      <c r="AB37" s="110" t="s">
        <v>264</v>
      </c>
      <c r="AC37" s="113"/>
    </row>
    <row r="38" spans="1:41" s="88" customFormat="1" ht="15" thickBot="1">
      <c r="D38" s="111"/>
      <c r="E38" s="89">
        <v>245</v>
      </c>
      <c r="F38" s="89">
        <v>246</v>
      </c>
      <c r="G38" s="89">
        <v>247</v>
      </c>
      <c r="H38" s="89">
        <v>248</v>
      </c>
      <c r="I38" s="89">
        <v>249</v>
      </c>
      <c r="J38" s="89"/>
      <c r="K38" s="89">
        <v>250</v>
      </c>
      <c r="L38" s="89">
        <v>251</v>
      </c>
      <c r="M38" s="89">
        <v>252</v>
      </c>
      <c r="N38" s="89">
        <v>253</v>
      </c>
      <c r="O38" s="89">
        <v>254</v>
      </c>
      <c r="P38" s="111"/>
      <c r="Q38" s="89">
        <v>255</v>
      </c>
      <c r="R38" s="89">
        <v>256</v>
      </c>
      <c r="S38" s="89">
        <v>257</v>
      </c>
      <c r="T38" s="89">
        <v>258</v>
      </c>
      <c r="U38" s="89">
        <v>259</v>
      </c>
      <c r="V38" s="89"/>
      <c r="W38" s="89">
        <v>260</v>
      </c>
      <c r="X38" s="89">
        <v>261</v>
      </c>
      <c r="Y38" s="89">
        <v>262</v>
      </c>
      <c r="Z38" s="89">
        <v>263</v>
      </c>
      <c r="AA38" s="89">
        <v>264</v>
      </c>
      <c r="AB38" s="112"/>
      <c r="AC38" s="89">
        <v>265</v>
      </c>
      <c r="AD38" s="89">
        <v>266</v>
      </c>
      <c r="AE38" s="89">
        <v>267</v>
      </c>
      <c r="AF38" s="89">
        <v>268</v>
      </c>
      <c r="AG38" s="89">
        <v>269</v>
      </c>
      <c r="AH38" s="89"/>
      <c r="AI38" s="89">
        <v>270</v>
      </c>
      <c r="AJ38" s="89">
        <v>271</v>
      </c>
      <c r="AK38" s="89">
        <v>272</v>
      </c>
      <c r="AL38" s="89">
        <v>273</v>
      </c>
      <c r="AM38" s="89">
        <v>274</v>
      </c>
    </row>
    <row r="39" spans="1:41" ht="37.5" customHeight="1" thickBot="1">
      <c r="A39" s="401" t="s">
        <v>202</v>
      </c>
      <c r="B39" s="402"/>
      <c r="C39" s="403"/>
      <c r="D39" s="203" t="s">
        <v>260</v>
      </c>
      <c r="E39" s="100" t="str">
        <f>IF(入力シート!$N$49&lt;10000/10^(COLUMN()-5),"",MID(DBCS(RIGHT(入力シート!$N$49+100000,5)),COLUMN()-4,1))</f>
        <v/>
      </c>
      <c r="F39" s="104" t="str">
        <f>IF(入力シート!$N$49&lt;10000/10^(COLUMN()-5),"",MID(DBCS(RIGHT(入力シート!$N$49+100000,5)),COLUMN()-4,1))</f>
        <v/>
      </c>
      <c r="G39" s="104" t="str">
        <f>IF(入力シート!$N$49&lt;10000/10^(COLUMN()-5),"",MID(DBCS(RIGHT(入力シート!$N$49+100000,5)),COLUMN()-4,1))</f>
        <v/>
      </c>
      <c r="H39" s="104" t="str">
        <f>IF(入力シート!$N$49&lt;10000/10^(COLUMN()-5),"",MID(DBCS(RIGHT(入力シート!$N$49+100000,5)),COLUMN()-4,1))</f>
        <v/>
      </c>
      <c r="I39" s="105" t="str">
        <f>IF(入力シート!$N$49&lt;10000/10^(COLUMN()-5),"",MID(DBCS(RIGHT(入力シート!$N$49+100000,5)),COLUMN()-4,1))</f>
        <v/>
      </c>
      <c r="J39" s="98" t="s">
        <v>261</v>
      </c>
      <c r="K39" s="100" t="str">
        <f>IF(入力シート!$U$49&lt;10000/10^(COLUMN()-11),"",MID(DBCS(RIGHT(入力シート!$U$49+100000,5)),COLUMN()-10,1))</f>
        <v/>
      </c>
      <c r="L39" s="104" t="str">
        <f>IF(入力シート!$U$49&lt;10000/10^(COLUMN()-11),"",MID(DBCS(RIGHT(入力シート!$U$49+100000,5)),COLUMN()-10,1))</f>
        <v/>
      </c>
      <c r="M39" s="104" t="str">
        <f>IF(入力シート!$U$49&lt;10000/10^(COLUMN()-11),"",MID(DBCS(RIGHT(入力シート!$U$49+100000,5)),COLUMN()-10,1))</f>
        <v/>
      </c>
      <c r="N39" s="104" t="str">
        <f>IF(入力シート!$U$49&lt;10000/10^(COLUMN()-11),"",MID(DBCS(RIGHT(入力シート!$U$49+100000,5)),COLUMN()-10,1))</f>
        <v/>
      </c>
      <c r="O39" s="106" t="str">
        <f>IF(入力シート!$U$49&lt;10000/10^(COLUMN()-11),"",MID(DBCS(RIGHT(入力シート!$U$49+100000,5)),COLUMN()-10,1))</f>
        <v/>
      </c>
      <c r="P39" s="98" t="s">
        <v>260</v>
      </c>
      <c r="Q39" s="100" t="str">
        <f>IF(入力シート!$N$52&lt;10000/10^(COLUMN()-17),"",MID(DBCS(RIGHT(入力シート!$N$52+100000,5)),COLUMN()-16,1))</f>
        <v/>
      </c>
      <c r="R39" s="104" t="str">
        <f>IF(入力シート!$N$52&lt;10000/10^(COLUMN()-17),"",MID(DBCS(RIGHT(入力シート!$N$52+100000,5)),COLUMN()-16,1))</f>
        <v/>
      </c>
      <c r="S39" s="104" t="str">
        <f>IF(入力シート!$N$52&lt;10000/10^(COLUMN()-17),"",MID(DBCS(RIGHT(入力シート!$N$52+100000,5)),COLUMN()-16,1))</f>
        <v/>
      </c>
      <c r="T39" s="104" t="str">
        <f>IF(入力シート!$N$52&lt;10000/10^(COLUMN()-17),"",MID(DBCS(RIGHT(入力シート!$N$52+100000,5)),COLUMN()-16,1))</f>
        <v/>
      </c>
      <c r="U39" s="106" t="str">
        <f>IF(入力シート!$N$52&lt;10000/10^(COLUMN()-17),"",MID(DBCS(RIGHT(入力シート!$N$52+100000,5)),COLUMN()-16,1))</f>
        <v/>
      </c>
      <c r="V39" s="98" t="s">
        <v>261</v>
      </c>
      <c r="W39" s="100" t="str">
        <f>IF(入力シート!$U$52&lt;10000/10^(COLUMN()-23),"",MID(DBCS(RIGHT(入力シート!$U$52+100000,5)),COLUMN()-22,1))</f>
        <v/>
      </c>
      <c r="X39" s="104" t="str">
        <f>IF(入力シート!$U$52&lt;10000/10^(COLUMN()-23),"",MID(DBCS(RIGHT(入力シート!$U$52+100000,5)),COLUMN()-22,1))</f>
        <v/>
      </c>
      <c r="Y39" s="104" t="str">
        <f>IF(入力シート!$U$52&lt;10000/10^(COLUMN()-23),"",MID(DBCS(RIGHT(入力シート!$U$52+100000,5)),COLUMN()-22,1))</f>
        <v/>
      </c>
      <c r="Z39" s="104" t="str">
        <f>IF(入力シート!$U$52&lt;10000/10^(COLUMN()-23),"",MID(DBCS(RIGHT(入力シート!$U$52+100000,5)),COLUMN()-22,1))</f>
        <v/>
      </c>
      <c r="AA39" s="105" t="str">
        <f>IF(入力シート!$U$52&lt;10000/10^(COLUMN()-23),"",MID(DBCS(RIGHT(入力シート!$U$52+100000,5)),COLUMN()-22,1))</f>
        <v/>
      </c>
      <c r="AB39" s="98" t="s">
        <v>260</v>
      </c>
      <c r="AC39" s="100" t="str">
        <f>IF(入力シート!$N$55&lt;10000/10^(COLUMN()-29),"",MID(DBCS(RIGHT(入力シート!$N$55+100000,5)),COLUMN()-28,1))</f>
        <v/>
      </c>
      <c r="AD39" s="104" t="str">
        <f>IF(入力シート!$N$55&lt;10000/10^(COLUMN()-29),"",MID(DBCS(RIGHT(入力シート!$N$55+100000,5)),COLUMN()-28,1))</f>
        <v/>
      </c>
      <c r="AE39" s="104" t="str">
        <f>IF(入力シート!$N$55&lt;10000/10^(COLUMN()-29),"",MID(DBCS(RIGHT(入力シート!$N$55+100000,5)),COLUMN()-28,1))</f>
        <v/>
      </c>
      <c r="AF39" s="104" t="str">
        <f>IF(入力シート!$N$55&lt;10000/10^(COLUMN()-29),"",MID(DBCS(RIGHT(入力シート!$N$55+100000,5)),COLUMN()-28,1))</f>
        <v/>
      </c>
      <c r="AG39" s="106" t="str">
        <f>IF(入力シート!$N$55&lt;10000/10^(COLUMN()-29),"",MID(DBCS(RIGHT(入力シート!$N$55+100000,5)),COLUMN()-28,1))</f>
        <v/>
      </c>
      <c r="AH39" s="98" t="s">
        <v>261</v>
      </c>
      <c r="AI39" s="100" t="str">
        <f>IF(入力シート!$U$55&lt;10000/10^(COLUMN()-35),"",MID(DBCS(RIGHT(入力シート!$U$55+100000,5)),COLUMN()-34,1))</f>
        <v/>
      </c>
      <c r="AJ39" s="104" t="str">
        <f>IF(入力シート!$U$55&lt;10000/10^(COLUMN()-35),"",MID(DBCS(RIGHT(入力シート!$U$55+100000,5)),COLUMN()-34,1))</f>
        <v/>
      </c>
      <c r="AK39" s="104" t="str">
        <f>IF(入力シート!$U$55&lt;10000/10^(COLUMN()-35),"",MID(DBCS(RIGHT(入力シート!$U$55+100000,5)),COLUMN()-34,1))</f>
        <v/>
      </c>
      <c r="AL39" s="104" t="str">
        <f>IF(入力シート!$U$55&lt;10000/10^(COLUMN()-35),"",MID(DBCS(RIGHT(入力シート!$U$55+100000,5)),COLUMN()-34,1))</f>
        <v/>
      </c>
      <c r="AM39" s="107" t="str">
        <f>IF(入力シート!$U$55&lt;10000/10^(COLUMN()-35),"",MID(DBCS(RIGHT(入力シート!$U$55+100000,5)),COLUMN()-34,1))</f>
        <v/>
      </c>
    </row>
    <row r="40" spans="1:41" ht="23.15"/>
    <row r="41" spans="1:41" s="88" customFormat="1" ht="15" thickBot="1">
      <c r="D41" s="89"/>
      <c r="E41" s="89"/>
      <c r="F41" s="89">
        <v>275</v>
      </c>
      <c r="G41" s="89">
        <v>276</v>
      </c>
      <c r="H41" s="89">
        <v>277</v>
      </c>
      <c r="I41" s="89">
        <v>278</v>
      </c>
      <c r="J41" s="89">
        <v>279</v>
      </c>
      <c r="K41" s="89"/>
      <c r="L41" s="89"/>
      <c r="M41" s="89"/>
      <c r="N41" s="89">
        <v>280</v>
      </c>
      <c r="O41" s="89">
        <v>281</v>
      </c>
      <c r="P41" s="89">
        <v>282</v>
      </c>
      <c r="Q41" s="89">
        <v>283</v>
      </c>
      <c r="R41" s="89"/>
      <c r="W41" s="89"/>
      <c r="X41" s="89"/>
      <c r="Y41" s="89">
        <v>284</v>
      </c>
      <c r="Z41" s="89">
        <v>285</v>
      </c>
      <c r="AA41" s="89">
        <v>286</v>
      </c>
      <c r="AB41" s="89">
        <v>287</v>
      </c>
      <c r="AC41" s="89">
        <v>288</v>
      </c>
      <c r="AD41" s="89"/>
      <c r="AE41" s="89"/>
      <c r="AF41" s="89"/>
      <c r="AG41" s="89">
        <v>289</v>
      </c>
      <c r="AH41" s="89">
        <v>290</v>
      </c>
      <c r="AI41" s="89">
        <v>291</v>
      </c>
      <c r="AJ41" s="89">
        <v>292</v>
      </c>
    </row>
    <row r="42" spans="1:41" ht="37.5" customHeight="1" thickBot="1">
      <c r="A42" s="401" t="s">
        <v>203</v>
      </c>
      <c r="B42" s="402"/>
      <c r="C42" s="403"/>
      <c r="D42" s="406" t="s">
        <v>205</v>
      </c>
      <c r="E42" s="404"/>
      <c r="F42" s="100" t="str">
        <f>IF(入力シート!$N$58&lt;10000/10^(COLUMN()-6),"",MID(DBCS(RIGHT(入力シート!$N$58+100000,5)),COLUMN()-5,1))</f>
        <v/>
      </c>
      <c r="G42" s="104" t="str">
        <f>IF(入力シート!$N$58&lt;10000/10^(COLUMN()-6),"",MID(DBCS(RIGHT(入力シート!$N$58+100000,5)),COLUMN()-5,1))</f>
        <v/>
      </c>
      <c r="H42" s="104" t="str">
        <f>IF(入力シート!$N$58&lt;10000/10^(COLUMN()-6),"",MID(DBCS(RIGHT(入力シート!$N$58+100000,5)),COLUMN()-5,1))</f>
        <v/>
      </c>
      <c r="I42" s="104" t="str">
        <f>IF(入力シート!$N$58&lt;10000/10^(COLUMN()-6),"",MID(DBCS(RIGHT(入力シート!$N$58+100000,5)),COLUMN()-5,1))</f>
        <v/>
      </c>
      <c r="J42" s="105" t="str">
        <f>IF(入力シート!$N$58&lt;10000/10^(COLUMN()-6),"",MID(DBCS(RIGHT(入力シート!$N$58+100000,5)),COLUMN()-5,1))</f>
        <v/>
      </c>
      <c r="K42" s="405" t="s">
        <v>207</v>
      </c>
      <c r="L42" s="405"/>
      <c r="M42" s="405"/>
      <c r="N42" s="100" t="str">
        <f>IF(入力シート!$U$58&lt;1000/10^(COLUMN()-14),"",MID(DBCS(RIGHT(入力シート!$U$58+10000,4)),COLUMN()-13,1))</f>
        <v/>
      </c>
      <c r="O42" s="104" t="str">
        <f>IF(入力シート!$U$58&lt;1000/10^(COLUMN()-14),"",MID(DBCS(RIGHT(入力シート!$U$58+10000,4)),COLUMN()-13,1))</f>
        <v/>
      </c>
      <c r="P42" s="104" t="str">
        <f>IF(入力シート!$U$58&lt;1000/10^(COLUMN()-14),"",MID(DBCS(RIGHT(入力シート!$U$58+10000,4)),COLUMN()-13,1))</f>
        <v/>
      </c>
      <c r="Q42" s="107" t="str">
        <f>IF(入力シート!$U$58&lt;1000/10^(COLUMN()-14),"",MID(DBCS(RIGHT(入力シート!$U$58+10000,4)),COLUMN()-13,1))</f>
        <v/>
      </c>
      <c r="R42" s="84"/>
      <c r="T42" s="401" t="s">
        <v>204</v>
      </c>
      <c r="U42" s="402"/>
      <c r="V42" s="403"/>
      <c r="W42" s="406" t="s">
        <v>205</v>
      </c>
      <c r="X42" s="404"/>
      <c r="Y42" s="100" t="str">
        <f>IF(入力シート!$N$61&lt;10000/10^(COLUMN()-25),"",MID(DBCS(RIGHT(入力シート!$N$61+100000,5)),COLUMN()-24,1))</f>
        <v/>
      </c>
      <c r="Z42" s="104" t="str">
        <f>IF(入力シート!$N$61&lt;10000/10^(COLUMN()-25),"",MID(DBCS(RIGHT(入力シート!$N$61+100000,5)),COLUMN()-24,1))</f>
        <v/>
      </c>
      <c r="AA42" s="104" t="str">
        <f>IF(入力シート!$N$61&lt;10000/10^(COLUMN()-25),"",MID(DBCS(RIGHT(入力シート!$N$61+100000,5)),COLUMN()-24,1))</f>
        <v/>
      </c>
      <c r="AB42" s="104" t="str">
        <f>IF(入力シート!$N$61&lt;10000/10^(COLUMN()-25),"",MID(DBCS(RIGHT(入力シート!$N$61+100000,5)),COLUMN()-24,1))</f>
        <v/>
      </c>
      <c r="AC42" s="105" t="str">
        <f>IF(入力シート!$N$61&lt;10000/10^(COLUMN()-25),"",MID(DBCS(RIGHT(入力シート!$N$61+100000,5)),COLUMN()-24,1))</f>
        <v/>
      </c>
      <c r="AD42" s="405" t="s">
        <v>207</v>
      </c>
      <c r="AE42" s="405"/>
      <c r="AF42" s="405"/>
      <c r="AG42" s="100" t="str">
        <f>IF(入力シート!$U$61&lt;1000/10^(COLUMN()-33),"",MID(DBCS(RIGHT(入力シート!$U$61+10000,4)),COLUMN()-32,1))</f>
        <v/>
      </c>
      <c r="AH42" s="104" t="str">
        <f>IF(入力シート!$U$61&lt;1000/10^(COLUMN()-33),"",MID(DBCS(RIGHT(入力シート!$U$61+10000,4)),COLUMN()-32,1))</f>
        <v/>
      </c>
      <c r="AI42" s="104" t="str">
        <f>IF(入力シート!$U$61&lt;1000/10^(COLUMN()-33),"",MID(DBCS(RIGHT(入力シート!$U$61+10000,4)),COLUMN()-32,1))</f>
        <v/>
      </c>
      <c r="AJ42" s="107" t="str">
        <f>IF(入力シート!$U$61&lt;1000/10^(COLUMN()-33),"",MID(DBCS(RIGHT(入力シート!$U$61+10000,4)),COLUMN()-32,1))</f>
        <v/>
      </c>
    </row>
    <row r="43" spans="1:41" ht="23.15"/>
    <row r="44" spans="1:41" s="88" customFormat="1" ht="15" thickBot="1">
      <c r="H44" s="89">
        <v>293</v>
      </c>
      <c r="I44" s="89"/>
      <c r="J44" s="89"/>
      <c r="K44" s="89"/>
      <c r="Q44" s="89"/>
      <c r="R44" s="89"/>
      <c r="S44" s="89"/>
      <c r="T44" s="89"/>
      <c r="Y44" s="89"/>
      <c r="Z44" s="89"/>
    </row>
    <row r="45" spans="1:41" ht="37.5" customHeight="1" thickBot="1">
      <c r="A45" s="401" t="s">
        <v>211</v>
      </c>
      <c r="B45" s="402"/>
      <c r="C45" s="402"/>
      <c r="D45" s="402"/>
      <c r="E45" s="402"/>
      <c r="F45" s="402"/>
      <c r="G45" s="403"/>
      <c r="H45" s="102" t="str">
        <f>DBCS((入力シート!$N$64="有")*1)</f>
        <v>０</v>
      </c>
      <c r="I45" s="84"/>
      <c r="J45" s="84"/>
      <c r="K45" s="84"/>
    </row>
    <row r="46" spans="1:41" ht="23.15">
      <c r="H46" s="91"/>
      <c r="I46" s="91"/>
      <c r="J46" s="91"/>
      <c r="K46" s="91"/>
      <c r="L46" s="91"/>
      <c r="Z46" s="84"/>
    </row>
    <row r="47" spans="1:41" s="88" customFormat="1" ht="15" thickBot="1">
      <c r="A47" s="89"/>
      <c r="G47" s="89">
        <v>296</v>
      </c>
      <c r="L47" s="89">
        <v>297</v>
      </c>
      <c r="M47" s="89">
        <v>298</v>
      </c>
      <c r="N47" s="89"/>
      <c r="O47" s="89"/>
      <c r="P47" s="89"/>
      <c r="Q47" s="89">
        <v>299</v>
      </c>
      <c r="R47" s="89">
        <v>300</v>
      </c>
      <c r="T47" s="89"/>
      <c r="U47" s="92"/>
      <c r="V47" s="92"/>
      <c r="W47" s="92"/>
      <c r="Y47" s="89">
        <v>301</v>
      </c>
      <c r="AA47" s="89">
        <v>302</v>
      </c>
      <c r="AB47" s="89"/>
      <c r="AD47" s="92"/>
      <c r="AE47" s="92"/>
      <c r="AF47" s="92"/>
      <c r="AG47" s="92"/>
      <c r="AH47" s="89">
        <v>303</v>
      </c>
      <c r="AI47" s="89"/>
      <c r="AJ47" s="89"/>
      <c r="AK47" s="89"/>
      <c r="AL47" s="89"/>
      <c r="AM47" s="89"/>
      <c r="AN47" s="89">
        <v>304</v>
      </c>
      <c r="AO47" s="89"/>
    </row>
    <row r="48" spans="1:41" ht="37.5" customHeight="1" thickBot="1">
      <c r="A48" s="401" t="s">
        <v>218</v>
      </c>
      <c r="B48" s="402"/>
      <c r="C48" s="403"/>
      <c r="D48" s="404" t="s">
        <v>208</v>
      </c>
      <c r="E48" s="405"/>
      <c r="F48" s="405"/>
      <c r="G48" s="99" t="str">
        <f>DBCS((入力シート!$N$70="有")*1)</f>
        <v>０</v>
      </c>
      <c r="H48" s="405" t="s">
        <v>209</v>
      </c>
      <c r="I48" s="405"/>
      <c r="J48" s="405"/>
      <c r="K48" s="405"/>
      <c r="L48" s="100" t="str">
        <f>IF(入力シート!$N$73&lt;10/10^(COLUMN()-12),"",MID(DBCS(RIGHT(入力シート!$N$73+100,2)),COLUMN()-11,1))</f>
        <v/>
      </c>
      <c r="M48" s="101">
        <f>IF(入力シート!$N$73&lt;10/10^(COLUMN()-12),0,MID(DBCS(RIGHT(入力シート!$N$73+100,2)),COLUMN()-11,1))</f>
        <v>0</v>
      </c>
      <c r="N48" s="405" t="s">
        <v>210</v>
      </c>
      <c r="O48" s="405"/>
      <c r="P48" s="405"/>
      <c r="Q48" s="100" t="str">
        <f>IF(入力シート!$N$76&lt;10/10^(COLUMN()-17),"",MID(DBCS(RIGHT(入力シート!$N$76+100,2)),COLUMN()-16,1))</f>
        <v/>
      </c>
      <c r="R48" s="102">
        <f>IF(入力シート!$N$76&lt;10/10^(COLUMN()-17),0,MID(DBCS(RIGHT(入力シート!$N$76+100,2)),COLUMN()-16,1))</f>
        <v>0</v>
      </c>
      <c r="T48" s="84"/>
      <c r="U48" s="401" t="s">
        <v>219</v>
      </c>
      <c r="V48" s="402"/>
      <c r="W48" s="403"/>
      <c r="X48" s="203" t="s">
        <v>260</v>
      </c>
      <c r="Y48" s="99" t="str">
        <f>DBCS((入力シート!$N$79="有")*1)</f>
        <v>０</v>
      </c>
      <c r="Z48" s="98" t="s">
        <v>261</v>
      </c>
      <c r="AA48" s="103" t="str">
        <f>DBCS((入力シート!$U$79="有")*1)</f>
        <v>０</v>
      </c>
      <c r="AD48" s="419" t="s">
        <v>268</v>
      </c>
      <c r="AE48" s="420"/>
      <c r="AF48" s="420"/>
      <c r="AG48" s="421"/>
      <c r="AH48" s="102" t="str">
        <f>DBCS((入力シート!$N$82="有")*1)</f>
        <v>０</v>
      </c>
      <c r="AI48" s="84"/>
      <c r="AJ48" s="85"/>
      <c r="AK48" s="401" t="s">
        <v>265</v>
      </c>
      <c r="AL48" s="402"/>
      <c r="AM48" s="403"/>
      <c r="AN48" s="102" t="str">
        <f>DBCS((入力シート!$N$85="有")*1)</f>
        <v>０</v>
      </c>
      <c r="AO48" s="84"/>
    </row>
    <row r="49" spans="1:41" ht="23.15">
      <c r="A49" s="84"/>
      <c r="B49" s="84"/>
      <c r="C49" s="84"/>
      <c r="D49" s="84"/>
      <c r="E49" s="84"/>
      <c r="G49" s="84"/>
      <c r="K49" s="91"/>
      <c r="M49" s="91"/>
      <c r="N49" s="91"/>
      <c r="O49" s="91"/>
      <c r="P49" s="91"/>
      <c r="X49" s="84"/>
      <c r="Y49" s="84"/>
      <c r="Z49" s="91"/>
      <c r="AG49" s="84"/>
      <c r="AH49" s="84"/>
      <c r="AI49" s="84"/>
      <c r="AJ49" s="84"/>
      <c r="AK49" s="84"/>
      <c r="AL49" s="84"/>
      <c r="AM49" s="84"/>
      <c r="AN49" s="84"/>
      <c r="AO49" s="84"/>
    </row>
    <row r="50" spans="1:41" s="88" customFormat="1" ht="15" thickBot="1">
      <c r="A50" s="89"/>
      <c r="B50" s="89"/>
      <c r="C50" s="89"/>
      <c r="D50" s="89"/>
      <c r="E50" s="89">
        <v>305</v>
      </c>
      <c r="F50" s="89"/>
      <c r="G50" s="89"/>
      <c r="H50" s="89"/>
      <c r="I50" s="92"/>
      <c r="J50" s="92"/>
      <c r="K50" s="92"/>
      <c r="L50" s="92"/>
      <c r="M50" s="92"/>
      <c r="N50" s="92"/>
      <c r="O50" s="89">
        <v>306</v>
      </c>
      <c r="P50" s="89"/>
      <c r="R50" s="92"/>
      <c r="S50" s="92"/>
      <c r="T50" s="92"/>
      <c r="U50" s="92"/>
      <c r="V50" s="92"/>
      <c r="W50" s="89">
        <v>307</v>
      </c>
      <c r="Y50" s="92"/>
      <c r="Z50" s="92"/>
      <c r="AA50" s="89">
        <v>308</v>
      </c>
      <c r="AB50" s="89"/>
      <c r="AH50" s="89">
        <v>309</v>
      </c>
      <c r="AI50" s="94"/>
    </row>
    <row r="51" spans="1:41" ht="37.5" customHeight="1" thickBot="1">
      <c r="A51" s="401" t="s">
        <v>266</v>
      </c>
      <c r="B51" s="402"/>
      <c r="C51" s="402"/>
      <c r="D51" s="403"/>
      <c r="E51" s="102" t="str">
        <f>DBCS((入力シート!$N$88="有")*1)</f>
        <v>０</v>
      </c>
      <c r="F51" s="84"/>
      <c r="G51" s="84"/>
      <c r="H51" s="401" t="s">
        <v>267</v>
      </c>
      <c r="I51" s="402"/>
      <c r="J51" s="402"/>
      <c r="K51" s="402"/>
      <c r="L51" s="402"/>
      <c r="M51" s="402"/>
      <c r="N51" s="403"/>
      <c r="O51" s="102" t="str">
        <f>DBCS((入力シート!$N$91="有")*1)</f>
        <v>０</v>
      </c>
      <c r="P51" s="84"/>
      <c r="R51" s="401" t="s">
        <v>220</v>
      </c>
      <c r="S51" s="402"/>
      <c r="T51" s="403"/>
      <c r="U51" s="404" t="s">
        <v>221</v>
      </c>
      <c r="V51" s="405"/>
      <c r="W51" s="99" t="str">
        <f>DBCS((入力シート!$N$94="有")*1)</f>
        <v>０</v>
      </c>
      <c r="X51" s="422" t="s">
        <v>206</v>
      </c>
      <c r="Y51" s="406"/>
      <c r="Z51" s="404"/>
      <c r="AA51" s="103" t="str">
        <f>DBCS((入力シート!$U$94="有")*1)</f>
        <v>０</v>
      </c>
      <c r="AE51" s="401" t="s">
        <v>222</v>
      </c>
      <c r="AF51" s="402"/>
      <c r="AG51" s="403"/>
      <c r="AH51" s="102" t="str">
        <f>DBCS((入力シート!$N$97="有")*1)</f>
        <v>０</v>
      </c>
    </row>
    <row r="52" spans="1:41" ht="23.15">
      <c r="E52" s="91"/>
      <c r="F52" s="91"/>
      <c r="G52" s="91"/>
      <c r="H52" s="84"/>
      <c r="AI52" s="84"/>
    </row>
    <row r="53" spans="1:41" ht="23.6" thickBot="1">
      <c r="S53" s="84"/>
      <c r="AD53" s="84"/>
    </row>
    <row r="54" spans="1:41" ht="37.5" customHeight="1" thickBot="1">
      <c r="A54" s="401" t="s">
        <v>223</v>
      </c>
      <c r="B54" s="402"/>
      <c r="C54" s="402"/>
      <c r="D54" s="402"/>
      <c r="E54" s="402"/>
      <c r="F54" s="402"/>
      <c r="G54" s="402"/>
      <c r="H54" s="403"/>
    </row>
    <row r="55" spans="1:41" ht="23.15">
      <c r="T55" s="84"/>
      <c r="U55" s="84"/>
      <c r="AG55" s="84"/>
    </row>
    <row r="56" spans="1:41" ht="23.15">
      <c r="B56" s="205" t="s">
        <v>229</v>
      </c>
      <c r="C56" s="416" t="s">
        <v>224</v>
      </c>
      <c r="D56" s="416"/>
      <c r="E56" s="416"/>
      <c r="F56" s="417" t="s">
        <v>255</v>
      </c>
      <c r="G56" s="418"/>
      <c r="H56" s="408" t="s">
        <v>70</v>
      </c>
      <c r="I56" s="408"/>
      <c r="J56" s="408"/>
      <c r="K56" s="84"/>
      <c r="L56" s="205" t="s">
        <v>229</v>
      </c>
      <c r="M56" s="416" t="s">
        <v>224</v>
      </c>
      <c r="N56" s="416"/>
      <c r="O56" s="416"/>
      <c r="P56" s="417" t="s">
        <v>255</v>
      </c>
      <c r="Q56" s="418"/>
      <c r="R56" s="408" t="s">
        <v>70</v>
      </c>
      <c r="S56" s="408"/>
      <c r="T56" s="408"/>
      <c r="U56" s="84"/>
      <c r="V56" s="205" t="s">
        <v>229</v>
      </c>
      <c r="W56" s="416" t="s">
        <v>224</v>
      </c>
      <c r="X56" s="416"/>
      <c r="Y56" s="416"/>
      <c r="Z56" s="417" t="s">
        <v>255</v>
      </c>
      <c r="AA56" s="418"/>
      <c r="AB56" s="408" t="s">
        <v>70</v>
      </c>
      <c r="AC56" s="408"/>
      <c r="AD56" s="408"/>
      <c r="AE56" s="84"/>
      <c r="AF56" s="205" t="s">
        <v>229</v>
      </c>
      <c r="AG56" s="416" t="s">
        <v>224</v>
      </c>
      <c r="AH56" s="416"/>
      <c r="AI56" s="416"/>
      <c r="AJ56" s="417" t="s">
        <v>255</v>
      </c>
      <c r="AK56" s="418"/>
      <c r="AL56" s="408" t="s">
        <v>70</v>
      </c>
      <c r="AM56" s="408"/>
      <c r="AN56" s="408"/>
    </row>
    <row r="57" spans="1:41" s="89" customFormat="1" ht="14.6">
      <c r="B57" s="95"/>
      <c r="C57" s="95"/>
      <c r="D57" s="95"/>
      <c r="E57" s="95"/>
      <c r="F57" s="414">
        <v>310</v>
      </c>
      <c r="G57" s="414"/>
      <c r="H57" s="89">
        <v>328</v>
      </c>
      <c r="I57" s="89">
        <v>329</v>
      </c>
      <c r="J57" s="89">
        <v>330</v>
      </c>
      <c r="L57" s="95"/>
      <c r="M57" s="95"/>
      <c r="N57" s="95"/>
      <c r="O57" s="95"/>
      <c r="P57" s="415">
        <v>635</v>
      </c>
      <c r="Q57" s="415"/>
      <c r="R57" s="93">
        <v>653</v>
      </c>
      <c r="S57" s="93">
        <v>654</v>
      </c>
      <c r="T57" s="93">
        <v>655</v>
      </c>
      <c r="V57" s="95"/>
      <c r="W57" s="95"/>
      <c r="X57" s="95"/>
      <c r="Y57" s="95"/>
      <c r="Z57" s="415">
        <v>948</v>
      </c>
      <c r="AA57" s="415"/>
      <c r="AF57" s="95"/>
      <c r="AG57" s="95"/>
      <c r="AH57" s="95"/>
      <c r="AI57" s="95"/>
      <c r="AJ57" s="415">
        <v>1255</v>
      </c>
      <c r="AK57" s="415"/>
    </row>
    <row r="58" spans="1:41" ht="37.5" customHeight="1">
      <c r="B58" s="90" t="str">
        <f>入力シート!B110&amp;""</f>
        <v/>
      </c>
      <c r="C58" s="409" t="s">
        <v>166</v>
      </c>
      <c r="D58" s="410"/>
      <c r="E58" s="411"/>
      <c r="F58" s="412" t="s">
        <v>225</v>
      </c>
      <c r="G58" s="413"/>
      <c r="H58" s="181" t="str">
        <f>IF(入力シート!$H110&lt;100/10^(COLUMN()-8),"",MID(DBCS(RIGHT(入力シート!$H110+1000,3)),COLUMN()-7,1))</f>
        <v/>
      </c>
      <c r="I58" s="198" t="str">
        <f>IF(入力シート!$H110&lt;100/10^(COLUMN()-8),"",MID(DBCS(RIGHT(入力シート!$H110+1000,3)),COLUMN()-7,1))</f>
        <v/>
      </c>
      <c r="J58" s="182" t="str">
        <f>IF(入力シート!$H110&lt;100/10^(COLUMN()-8),"",MID(DBCS(RIGHT(入力シート!$H110+1000,3)),COLUMN()-7,1))</f>
        <v/>
      </c>
      <c r="L58" s="90" t="str">
        <f>入力シート!B126&amp;""</f>
        <v/>
      </c>
      <c r="M58" s="409" t="s">
        <v>174</v>
      </c>
      <c r="N58" s="410"/>
      <c r="O58" s="411"/>
      <c r="P58" s="412" t="s">
        <v>226</v>
      </c>
      <c r="Q58" s="413"/>
      <c r="R58" s="181" t="str">
        <f>IF(入力シート!$H126&lt;100/10^(COLUMN()-18),"",MID(DBCS(RIGHT(入力シート!$H126+1000,3)),COLUMN()-17,1))</f>
        <v/>
      </c>
      <c r="S58" s="198" t="str">
        <f>IF(入力シート!$H126&lt;100/10^(COLUMN()-18),"",MID(DBCS(RIGHT(入力シート!$H126+1000,3)),COLUMN()-17,1))</f>
        <v/>
      </c>
      <c r="T58" s="182" t="str">
        <f>IF(入力シート!$H126&lt;100/10^(COLUMN()-18),"",MID(DBCS(RIGHT(入力シート!$H126+1000,3)),COLUMN()-17,1))</f>
        <v/>
      </c>
      <c r="V58" s="90" t="str">
        <f>入力シート!O112&amp;""</f>
        <v/>
      </c>
      <c r="W58" s="409" t="s">
        <v>182</v>
      </c>
      <c r="X58" s="410"/>
      <c r="Y58" s="411"/>
      <c r="Z58" s="412" t="s">
        <v>227</v>
      </c>
      <c r="AA58" s="413"/>
      <c r="AB58" s="199"/>
      <c r="AC58" s="200"/>
      <c r="AD58" s="201"/>
      <c r="AF58" s="90" t="str">
        <f>入力シート!O128&amp;""</f>
        <v/>
      </c>
      <c r="AG58" s="409" t="s">
        <v>190</v>
      </c>
      <c r="AH58" s="410"/>
      <c r="AI58" s="411"/>
      <c r="AJ58" s="412" t="s">
        <v>228</v>
      </c>
      <c r="AK58" s="413"/>
      <c r="AL58" s="199"/>
      <c r="AM58" s="200"/>
      <c r="AN58" s="201"/>
    </row>
    <row r="59" spans="1:41" s="89" customFormat="1" ht="14.6">
      <c r="B59" s="95"/>
      <c r="C59" s="95"/>
      <c r="D59" s="95"/>
      <c r="E59" s="95"/>
      <c r="F59" s="414">
        <v>355</v>
      </c>
      <c r="G59" s="414"/>
      <c r="H59" s="89">
        <v>373</v>
      </c>
      <c r="I59" s="89">
        <v>374</v>
      </c>
      <c r="J59" s="89">
        <v>375</v>
      </c>
      <c r="L59" s="95"/>
      <c r="M59" s="95"/>
      <c r="N59" s="95"/>
      <c r="O59" s="95"/>
      <c r="P59" s="414">
        <v>680</v>
      </c>
      <c r="Q59" s="414"/>
      <c r="V59" s="95"/>
      <c r="W59" s="95"/>
      <c r="X59" s="95"/>
      <c r="Y59" s="95"/>
      <c r="Z59" s="414">
        <v>986</v>
      </c>
      <c r="AA59" s="414"/>
      <c r="AF59" s="95"/>
      <c r="AG59" s="95"/>
      <c r="AH59" s="95"/>
      <c r="AI59" s="95"/>
      <c r="AJ59" s="415">
        <v>1292</v>
      </c>
      <c r="AK59" s="415"/>
    </row>
    <row r="60" spans="1:41" ht="37.5" customHeight="1">
      <c r="B60" s="90" t="str">
        <f>入力シート!B112&amp;""</f>
        <v/>
      </c>
      <c r="C60" s="409" t="s">
        <v>167</v>
      </c>
      <c r="D60" s="410"/>
      <c r="E60" s="411"/>
      <c r="F60" s="412" t="s">
        <v>230</v>
      </c>
      <c r="G60" s="413"/>
      <c r="H60" s="181" t="str">
        <f>IF(入力シート!$H112&lt;100/10^(COLUMN()-8),"",MID(DBCS(RIGHT(入力シート!$H112+1000,3)),COLUMN()-7,1))</f>
        <v/>
      </c>
      <c r="I60" s="198" t="str">
        <f>IF(入力シート!$H112&lt;100/10^(COLUMN()-8),"",MID(DBCS(RIGHT(入力シート!$H112+1000,3)),COLUMN()-7,1))</f>
        <v/>
      </c>
      <c r="J60" s="182" t="str">
        <f>IF(入力シート!$H112&lt;100/10^(COLUMN()-8),"",MID(DBCS(RIGHT(入力シート!$H112+1000,3)),COLUMN()-7,1))</f>
        <v/>
      </c>
      <c r="L60" s="255" t="str">
        <f>入力シート!B128&amp;""</f>
        <v/>
      </c>
      <c r="M60" s="409" t="s">
        <v>175</v>
      </c>
      <c r="N60" s="410"/>
      <c r="O60" s="411"/>
      <c r="P60" s="412" t="s">
        <v>237</v>
      </c>
      <c r="Q60" s="413"/>
      <c r="R60" s="199"/>
      <c r="S60" s="200"/>
      <c r="T60" s="201"/>
      <c r="V60" s="90" t="str">
        <f>入力シート!O114&amp;""</f>
        <v/>
      </c>
      <c r="W60" s="409" t="s">
        <v>183</v>
      </c>
      <c r="X60" s="410"/>
      <c r="Y60" s="411"/>
      <c r="Z60" s="412" t="s">
        <v>244</v>
      </c>
      <c r="AA60" s="413"/>
      <c r="AB60" s="199"/>
      <c r="AC60" s="200"/>
      <c r="AD60" s="201"/>
      <c r="AF60" s="90" t="str">
        <f>入力シート!O130&amp;""</f>
        <v/>
      </c>
      <c r="AG60" s="409" t="s">
        <v>191</v>
      </c>
      <c r="AH60" s="410"/>
      <c r="AI60" s="411"/>
      <c r="AJ60" s="412" t="s">
        <v>251</v>
      </c>
      <c r="AK60" s="413"/>
      <c r="AL60" s="199"/>
      <c r="AM60" s="200"/>
      <c r="AN60" s="201"/>
    </row>
    <row r="61" spans="1:41" s="89" customFormat="1" ht="14.6">
      <c r="B61" s="95"/>
      <c r="C61" s="95"/>
      <c r="D61" s="95"/>
      <c r="E61" s="95"/>
      <c r="F61" s="414">
        <v>400</v>
      </c>
      <c r="G61" s="414"/>
      <c r="L61" s="95"/>
      <c r="M61" s="95"/>
      <c r="N61" s="95"/>
      <c r="O61" s="95"/>
      <c r="P61" s="414">
        <v>717</v>
      </c>
      <c r="Q61" s="414"/>
      <c r="V61" s="95"/>
      <c r="W61" s="95"/>
      <c r="X61" s="95"/>
      <c r="Y61" s="95"/>
      <c r="Z61" s="414">
        <v>1023</v>
      </c>
      <c r="AA61" s="414"/>
      <c r="AF61" s="95"/>
      <c r="AG61" s="95"/>
      <c r="AH61" s="95"/>
      <c r="AI61" s="95"/>
      <c r="AJ61" s="415">
        <v>1329</v>
      </c>
      <c r="AK61" s="415"/>
    </row>
    <row r="62" spans="1:41" ht="37.5" customHeight="1">
      <c r="B62" s="90" t="str">
        <f>入力シート!B114&amp;""</f>
        <v/>
      </c>
      <c r="C62" s="409" t="s">
        <v>168</v>
      </c>
      <c r="D62" s="410"/>
      <c r="E62" s="411"/>
      <c r="F62" s="412" t="s">
        <v>231</v>
      </c>
      <c r="G62" s="413"/>
      <c r="H62" s="199"/>
      <c r="I62" s="200"/>
      <c r="J62" s="201"/>
      <c r="L62" s="255" t="str">
        <f>入力シート!B130&amp;""</f>
        <v/>
      </c>
      <c r="M62" s="409" t="s">
        <v>176</v>
      </c>
      <c r="N62" s="410"/>
      <c r="O62" s="411"/>
      <c r="P62" s="412" t="s">
        <v>238</v>
      </c>
      <c r="Q62" s="413"/>
      <c r="R62" s="199"/>
      <c r="S62" s="200"/>
      <c r="T62" s="201"/>
      <c r="V62" s="90" t="str">
        <f>入力シート!O116&amp;""</f>
        <v/>
      </c>
      <c r="W62" s="409" t="s">
        <v>184</v>
      </c>
      <c r="X62" s="410"/>
      <c r="Y62" s="411"/>
      <c r="Z62" s="412" t="s">
        <v>245</v>
      </c>
      <c r="AA62" s="413"/>
      <c r="AB62" s="199"/>
      <c r="AC62" s="200"/>
      <c r="AD62" s="201"/>
      <c r="AF62" s="90" t="str">
        <f>入力シート!O132&amp;""</f>
        <v/>
      </c>
      <c r="AG62" s="409" t="s">
        <v>192</v>
      </c>
      <c r="AH62" s="410"/>
      <c r="AI62" s="411"/>
      <c r="AJ62" s="412" t="s">
        <v>252</v>
      </c>
      <c r="AK62" s="413"/>
      <c r="AL62" s="199"/>
      <c r="AM62" s="200"/>
      <c r="AN62" s="201"/>
    </row>
    <row r="63" spans="1:41" s="89" customFormat="1" ht="14.6">
      <c r="B63" s="95"/>
      <c r="C63" s="95"/>
      <c r="D63" s="95"/>
      <c r="E63" s="95"/>
      <c r="F63" s="414">
        <v>437</v>
      </c>
      <c r="G63" s="414"/>
      <c r="L63" s="95"/>
      <c r="M63" s="95"/>
      <c r="N63" s="95"/>
      <c r="O63" s="95"/>
      <c r="P63" s="414">
        <v>755</v>
      </c>
      <c r="Q63" s="414"/>
      <c r="V63" s="95"/>
      <c r="W63" s="95"/>
      <c r="X63" s="95"/>
      <c r="Y63" s="95"/>
      <c r="Z63" s="414">
        <v>1060</v>
      </c>
      <c r="AA63" s="414"/>
      <c r="AF63" s="95"/>
      <c r="AG63" s="95"/>
      <c r="AH63" s="95"/>
      <c r="AI63" s="95"/>
      <c r="AJ63" s="415">
        <v>1366</v>
      </c>
      <c r="AK63" s="415"/>
    </row>
    <row r="64" spans="1:41" ht="37.5" customHeight="1">
      <c r="B64" s="90" t="str">
        <f>入力シート!B116&amp;""</f>
        <v/>
      </c>
      <c r="C64" s="409" t="s">
        <v>169</v>
      </c>
      <c r="D64" s="410"/>
      <c r="E64" s="411"/>
      <c r="F64" s="412" t="s">
        <v>232</v>
      </c>
      <c r="G64" s="413"/>
      <c r="H64" s="199"/>
      <c r="I64" s="200"/>
      <c r="J64" s="201"/>
      <c r="L64" s="255" t="str">
        <f>入力シート!B132&amp;""</f>
        <v/>
      </c>
      <c r="M64" s="409" t="s">
        <v>177</v>
      </c>
      <c r="N64" s="410"/>
      <c r="O64" s="411"/>
      <c r="P64" s="412" t="s">
        <v>239</v>
      </c>
      <c r="Q64" s="413"/>
      <c r="R64" s="199"/>
      <c r="S64" s="200"/>
      <c r="T64" s="201"/>
      <c r="V64" s="90" t="str">
        <f>入力シート!O118&amp;""</f>
        <v/>
      </c>
      <c r="W64" s="409" t="s">
        <v>185</v>
      </c>
      <c r="X64" s="410"/>
      <c r="Y64" s="411"/>
      <c r="Z64" s="412" t="s">
        <v>246</v>
      </c>
      <c r="AA64" s="413"/>
      <c r="AB64" s="199"/>
      <c r="AC64" s="200"/>
      <c r="AD64" s="201"/>
      <c r="AF64" s="90" t="str">
        <f>入力シート!O134&amp;""</f>
        <v/>
      </c>
      <c r="AG64" s="409" t="s">
        <v>193</v>
      </c>
      <c r="AH64" s="410"/>
      <c r="AI64" s="411"/>
      <c r="AJ64" s="412" t="s">
        <v>253</v>
      </c>
      <c r="AK64" s="413"/>
      <c r="AL64" s="199"/>
      <c r="AM64" s="200"/>
      <c r="AN64" s="201"/>
    </row>
    <row r="65" spans="2:47" s="89" customFormat="1" ht="14.6">
      <c r="B65" s="95"/>
      <c r="C65" s="95"/>
      <c r="D65" s="95"/>
      <c r="E65" s="95"/>
      <c r="F65" s="414">
        <v>474</v>
      </c>
      <c r="G65" s="414"/>
      <c r="L65" s="95"/>
      <c r="M65" s="95"/>
      <c r="N65" s="95"/>
      <c r="O65" s="95"/>
      <c r="P65" s="414">
        <v>792</v>
      </c>
      <c r="Q65" s="414"/>
      <c r="R65" s="93">
        <v>810</v>
      </c>
      <c r="S65" s="93">
        <v>811</v>
      </c>
      <c r="T65" s="93">
        <v>812</v>
      </c>
      <c r="V65" s="95"/>
      <c r="W65" s="95"/>
      <c r="X65" s="95"/>
      <c r="Y65" s="95"/>
      <c r="Z65" s="414">
        <v>1098</v>
      </c>
      <c r="AA65" s="414"/>
      <c r="AF65" s="95"/>
      <c r="AG65" s="95"/>
      <c r="AH65" s="95"/>
      <c r="AI65" s="95"/>
      <c r="AJ65" s="415">
        <v>1403</v>
      </c>
      <c r="AK65" s="415"/>
    </row>
    <row r="66" spans="2:47" ht="37.5" customHeight="1">
      <c r="B66" s="90" t="str">
        <f>入力シート!B118&amp;""</f>
        <v/>
      </c>
      <c r="C66" s="409" t="s">
        <v>170</v>
      </c>
      <c r="D66" s="410"/>
      <c r="E66" s="411"/>
      <c r="F66" s="412" t="s">
        <v>233</v>
      </c>
      <c r="G66" s="413"/>
      <c r="H66" s="199"/>
      <c r="I66" s="200"/>
      <c r="J66" s="201"/>
      <c r="L66" s="255" t="str">
        <f>入力シート!B134&amp;""</f>
        <v/>
      </c>
      <c r="M66" s="409" t="s">
        <v>178</v>
      </c>
      <c r="N66" s="410"/>
      <c r="O66" s="411"/>
      <c r="P66" s="412" t="s">
        <v>240</v>
      </c>
      <c r="Q66" s="413"/>
      <c r="R66" s="181" t="str">
        <f>IF(入力シート!$H134&lt;100/10^(COLUMN()-18),"",MID(DBCS(RIGHT(入力シート!$H134+1000,3)),COLUMN()-17,1))</f>
        <v/>
      </c>
      <c r="S66" s="198" t="str">
        <f>IF(入力シート!$H134&lt;100/10^(COLUMN()-18),"",MID(DBCS(RIGHT(入力シート!$H134+1000,3)),COLUMN()-17,1))</f>
        <v/>
      </c>
      <c r="T66" s="182" t="str">
        <f>IF(入力シート!$H134&lt;100/10^(COLUMN()-18),"",MID(DBCS(RIGHT(入力シート!$H134+1000,3)),COLUMN()-17,1))</f>
        <v/>
      </c>
      <c r="V66" s="90" t="str">
        <f>入力シート!O120&amp;""</f>
        <v/>
      </c>
      <c r="W66" s="409" t="s">
        <v>186</v>
      </c>
      <c r="X66" s="410"/>
      <c r="Y66" s="411"/>
      <c r="Z66" s="412" t="s">
        <v>247</v>
      </c>
      <c r="AA66" s="413"/>
      <c r="AB66" s="199"/>
      <c r="AC66" s="200"/>
      <c r="AD66" s="201"/>
      <c r="AF66" s="90" t="str">
        <f>入力シート!O136&amp;""</f>
        <v/>
      </c>
      <c r="AG66" s="409" t="s">
        <v>194</v>
      </c>
      <c r="AH66" s="410"/>
      <c r="AI66" s="411"/>
      <c r="AJ66" s="412" t="s">
        <v>254</v>
      </c>
      <c r="AK66" s="413"/>
      <c r="AL66" s="199"/>
      <c r="AM66" s="200"/>
      <c r="AN66" s="201"/>
    </row>
    <row r="67" spans="2:47" s="89" customFormat="1" ht="14.6">
      <c r="B67" s="95"/>
      <c r="C67" s="95"/>
      <c r="D67" s="95"/>
      <c r="E67" s="95"/>
      <c r="F67" s="414">
        <v>516</v>
      </c>
      <c r="G67" s="414"/>
      <c r="L67" s="95"/>
      <c r="M67" s="95"/>
      <c r="N67" s="95"/>
      <c r="O67" s="95"/>
      <c r="P67" s="414">
        <v>837</v>
      </c>
      <c r="Q67" s="414"/>
      <c r="V67" s="95"/>
      <c r="W67" s="95"/>
      <c r="X67" s="95"/>
      <c r="Y67" s="95"/>
      <c r="Z67" s="414">
        <v>1135</v>
      </c>
      <c r="AA67" s="414"/>
      <c r="AF67" s="95"/>
    </row>
    <row r="68" spans="2:47" ht="37.5" customHeight="1">
      <c r="B68" s="90" t="str">
        <f>入力シート!B120&amp;""</f>
        <v/>
      </c>
      <c r="C68" s="409" t="s">
        <v>171</v>
      </c>
      <c r="D68" s="410"/>
      <c r="E68" s="411"/>
      <c r="F68" s="412" t="s">
        <v>234</v>
      </c>
      <c r="G68" s="413"/>
      <c r="H68" s="199"/>
      <c r="I68" s="200"/>
      <c r="J68" s="201"/>
      <c r="L68" s="255" t="str">
        <f>入力シート!B136&amp;""</f>
        <v/>
      </c>
      <c r="M68" s="409" t="s">
        <v>179</v>
      </c>
      <c r="N68" s="410"/>
      <c r="O68" s="411"/>
      <c r="P68" s="412" t="s">
        <v>241</v>
      </c>
      <c r="Q68" s="413"/>
      <c r="R68" s="199"/>
      <c r="S68" s="200"/>
      <c r="T68" s="201"/>
      <c r="V68" s="90" t="str">
        <f>入力シート!O122&amp;""</f>
        <v/>
      </c>
      <c r="W68" s="409" t="s">
        <v>187</v>
      </c>
      <c r="X68" s="410"/>
      <c r="Y68" s="411"/>
      <c r="Z68" s="412" t="s">
        <v>248</v>
      </c>
      <c r="AA68" s="413"/>
      <c r="AB68" s="199"/>
      <c r="AC68" s="200"/>
      <c r="AD68" s="201"/>
    </row>
    <row r="69" spans="2:47" s="89" customFormat="1" ht="14.6">
      <c r="B69" s="95"/>
      <c r="C69" s="95"/>
      <c r="D69" s="95"/>
      <c r="E69" s="95"/>
      <c r="F69" s="414">
        <v>553</v>
      </c>
      <c r="G69" s="414"/>
      <c r="L69" s="95"/>
      <c r="M69" s="95"/>
      <c r="N69" s="95"/>
      <c r="O69" s="95"/>
      <c r="P69" s="414">
        <v>874</v>
      </c>
      <c r="Q69" s="414"/>
      <c r="V69" s="95"/>
      <c r="W69" s="95"/>
      <c r="X69" s="95"/>
      <c r="Y69" s="95"/>
      <c r="Z69" s="414">
        <v>1173</v>
      </c>
      <c r="AA69" s="414"/>
      <c r="AB69" s="93">
        <v>1191</v>
      </c>
      <c r="AC69" s="93">
        <v>1192</v>
      </c>
      <c r="AD69" s="93">
        <v>1193</v>
      </c>
      <c r="AU69" s="95"/>
    </row>
    <row r="70" spans="2:47" ht="37.5" customHeight="1">
      <c r="B70" s="90" t="str">
        <f>入力シート!B122&amp;""</f>
        <v/>
      </c>
      <c r="C70" s="409" t="s">
        <v>172</v>
      </c>
      <c r="D70" s="410"/>
      <c r="E70" s="411"/>
      <c r="F70" s="412" t="s">
        <v>235</v>
      </c>
      <c r="G70" s="413"/>
      <c r="H70" s="199"/>
      <c r="I70" s="200"/>
      <c r="J70" s="201"/>
      <c r="L70" s="255" t="str">
        <f>入力シート!B138&amp;""</f>
        <v/>
      </c>
      <c r="M70" s="409" t="s">
        <v>180</v>
      </c>
      <c r="N70" s="410"/>
      <c r="O70" s="411"/>
      <c r="P70" s="412" t="s">
        <v>242</v>
      </c>
      <c r="Q70" s="413"/>
      <c r="R70" s="199"/>
      <c r="S70" s="200"/>
      <c r="T70" s="201"/>
      <c r="V70" s="90" t="str">
        <f>入力シート!O124&amp;""</f>
        <v/>
      </c>
      <c r="W70" s="409" t="s">
        <v>188</v>
      </c>
      <c r="X70" s="410"/>
      <c r="Y70" s="411"/>
      <c r="Z70" s="412" t="s">
        <v>249</v>
      </c>
      <c r="AA70" s="413"/>
      <c r="AB70" s="181" t="str">
        <f>IF(入力シート!$U124&lt;100/10^(COLUMN()-28),"",MID(DBCS(RIGHT(入力シート!$U124+1000,3)),COLUMN()-27,1))</f>
        <v/>
      </c>
      <c r="AC70" s="198" t="str">
        <f>IF(入力シート!$U124&lt;100/10^(COLUMN()-28),"",MID(DBCS(RIGHT(入力シート!$U124+1000,3)),COLUMN()-27,1))</f>
        <v/>
      </c>
      <c r="AD70" s="182" t="str">
        <f>IF(入力シート!$U124&lt;100/10^(COLUMN()-28),"",MID(DBCS(RIGHT(入力シート!$U124+1000,3)),COLUMN()-27,1))</f>
        <v/>
      </c>
    </row>
    <row r="71" spans="2:47" s="89" customFormat="1" ht="14.6">
      <c r="B71" s="95"/>
      <c r="C71" s="95"/>
      <c r="D71" s="95"/>
      <c r="E71" s="95"/>
      <c r="F71" s="414">
        <v>590</v>
      </c>
      <c r="G71" s="414"/>
      <c r="H71" s="93">
        <v>608</v>
      </c>
      <c r="I71" s="93">
        <v>609</v>
      </c>
      <c r="J71" s="93">
        <v>610</v>
      </c>
      <c r="L71" s="95"/>
      <c r="M71" s="95"/>
      <c r="N71" s="95"/>
      <c r="O71" s="95"/>
      <c r="P71" s="414">
        <v>911</v>
      </c>
      <c r="Q71" s="414"/>
      <c r="V71" s="95"/>
      <c r="W71" s="95"/>
      <c r="X71" s="95"/>
      <c r="Y71" s="95"/>
      <c r="Z71" s="414">
        <v>1218</v>
      </c>
      <c r="AA71" s="414"/>
    </row>
    <row r="72" spans="2:47" ht="37.5" customHeight="1">
      <c r="B72" s="90" t="str">
        <f>入力シート!B124&amp;""</f>
        <v/>
      </c>
      <c r="C72" s="409" t="s">
        <v>173</v>
      </c>
      <c r="D72" s="410"/>
      <c r="E72" s="411"/>
      <c r="F72" s="412" t="s">
        <v>236</v>
      </c>
      <c r="G72" s="413"/>
      <c r="H72" s="181" t="str">
        <f>IF(入力シート!$H124&lt;100/10^(COLUMN()-8),"",MID(DBCS(RIGHT(入力シート!$H124+1000,3)),COLUMN()-7,1))</f>
        <v/>
      </c>
      <c r="I72" s="198" t="str">
        <f>IF(入力シート!$H124&lt;100/10^(COLUMN()-8),"",MID(DBCS(RIGHT(入力シート!$H124+1000,3)),COLUMN()-7,1))</f>
        <v/>
      </c>
      <c r="J72" s="182" t="str">
        <f>IF(入力シート!$H124&lt;100/10^(COLUMN()-8),"",MID(DBCS(RIGHT(入力シート!$H124+1000,3)),COLUMN()-7,1))</f>
        <v/>
      </c>
      <c r="L72" s="90" t="str">
        <f>入力シート!O110&amp;""</f>
        <v/>
      </c>
      <c r="M72" s="409" t="s">
        <v>181</v>
      </c>
      <c r="N72" s="410"/>
      <c r="O72" s="411"/>
      <c r="P72" s="412" t="s">
        <v>243</v>
      </c>
      <c r="Q72" s="413"/>
      <c r="R72" s="199"/>
      <c r="S72" s="200"/>
      <c r="T72" s="201"/>
      <c r="V72" s="90" t="str">
        <f>入力シート!O126&amp;""</f>
        <v/>
      </c>
      <c r="W72" s="409" t="s">
        <v>189</v>
      </c>
      <c r="X72" s="410"/>
      <c r="Y72" s="411"/>
      <c r="Z72" s="412" t="s">
        <v>250</v>
      </c>
      <c r="AA72" s="413"/>
      <c r="AB72" s="199"/>
      <c r="AC72" s="200"/>
      <c r="AD72" s="201"/>
    </row>
    <row r="73" spans="2:47" ht="37.5" customHeight="1">
      <c r="AO73" s="289"/>
    </row>
  </sheetData>
  <sheetProtection algorithmName="SHA-512" hashValue="HWmWZ0ZSl2gzI2kC9t7ZQknX95wkJRXENvnRGybmFJxDIN/KmvOMfLlvzLBDSHaBOz7P7z02TS+MBqe0yY96AA==" saltValue="eMXLesSJFruN4wyTC2QN6A==" spinCount="100000" sheet="1" objects="1" scenarios="1"/>
  <mergeCells count="147">
    <mergeCell ref="AG58:AI58"/>
    <mergeCell ref="AG60:AI60"/>
    <mergeCell ref="AG62:AI62"/>
    <mergeCell ref="AG64:AI64"/>
    <mergeCell ref="AG66:AI66"/>
    <mergeCell ref="W66:Y66"/>
    <mergeCell ref="AE51:AG51"/>
    <mergeCell ref="W64:Y64"/>
    <mergeCell ref="AJ65:AK65"/>
    <mergeCell ref="AJ66:AK66"/>
    <mergeCell ref="AJ57:AK57"/>
    <mergeCell ref="AJ58:AK58"/>
    <mergeCell ref="AJ59:AK59"/>
    <mergeCell ref="AJ60:AK60"/>
    <mergeCell ref="AJ61:AK61"/>
    <mergeCell ref="X51:Z51"/>
    <mergeCell ref="AJ62:AK62"/>
    <mergeCell ref="AJ63:AK63"/>
    <mergeCell ref="AJ64:AK64"/>
    <mergeCell ref="W60:Y60"/>
    <mergeCell ref="W62:Y62"/>
    <mergeCell ref="AF9:AN9"/>
    <mergeCell ref="AF10:AN10"/>
    <mergeCell ref="AF11:AN11"/>
    <mergeCell ref="N9:AA9"/>
    <mergeCell ref="N10:AA10"/>
    <mergeCell ref="N11:AA11"/>
    <mergeCell ref="AC9:AE9"/>
    <mergeCell ref="A33:C33"/>
    <mergeCell ref="AL56:AN56"/>
    <mergeCell ref="M56:O56"/>
    <mergeCell ref="W56:Y56"/>
    <mergeCell ref="AG56:AI56"/>
    <mergeCell ref="P56:Q56"/>
    <mergeCell ref="Z56:AA56"/>
    <mergeCell ref="AJ56:AK56"/>
    <mergeCell ref="AD48:AG48"/>
    <mergeCell ref="AK48:AM48"/>
    <mergeCell ref="C56:E56"/>
    <mergeCell ref="H56:J56"/>
    <mergeCell ref="R56:T56"/>
    <mergeCell ref="F56:G56"/>
    <mergeCell ref="AC10:AE10"/>
    <mergeCell ref="AC11:AE11"/>
    <mergeCell ref="T15:V15"/>
    <mergeCell ref="P71:Q71"/>
    <mergeCell ref="P70:Q70"/>
    <mergeCell ref="F69:G69"/>
    <mergeCell ref="P72:Q72"/>
    <mergeCell ref="Z57:AA57"/>
    <mergeCell ref="Z58:AA58"/>
    <mergeCell ref="Z59:AA59"/>
    <mergeCell ref="Z60:AA60"/>
    <mergeCell ref="Z61:AA61"/>
    <mergeCell ref="Z62:AA62"/>
    <mergeCell ref="Z63:AA63"/>
    <mergeCell ref="Z64:AA64"/>
    <mergeCell ref="Z65:AA65"/>
    <mergeCell ref="Z66:AA66"/>
    <mergeCell ref="Z67:AA67"/>
    <mergeCell ref="Z68:AA68"/>
    <mergeCell ref="Z69:AA69"/>
    <mergeCell ref="W68:Y68"/>
    <mergeCell ref="W70:Y70"/>
    <mergeCell ref="W72:Y72"/>
    <mergeCell ref="Z70:AA70"/>
    <mergeCell ref="Z71:AA71"/>
    <mergeCell ref="Z72:AA72"/>
    <mergeCell ref="W58:Y58"/>
    <mergeCell ref="C58:E58"/>
    <mergeCell ref="C60:E60"/>
    <mergeCell ref="P66:Q66"/>
    <mergeCell ref="P67:Q67"/>
    <mergeCell ref="P68:Q68"/>
    <mergeCell ref="P69:Q69"/>
    <mergeCell ref="F65:G65"/>
    <mergeCell ref="F66:G66"/>
    <mergeCell ref="F67:G67"/>
    <mergeCell ref="F68:G68"/>
    <mergeCell ref="P65:Q65"/>
    <mergeCell ref="F57:G57"/>
    <mergeCell ref="P57:Q57"/>
    <mergeCell ref="P58:Q58"/>
    <mergeCell ref="P59:Q59"/>
    <mergeCell ref="P60:Q60"/>
    <mergeCell ref="P61:Q61"/>
    <mergeCell ref="P62:Q62"/>
    <mergeCell ref="P63:Q63"/>
    <mergeCell ref="P64:Q64"/>
    <mergeCell ref="C72:E72"/>
    <mergeCell ref="M58:O58"/>
    <mergeCell ref="M60:O60"/>
    <mergeCell ref="M62:O62"/>
    <mergeCell ref="M64:O64"/>
    <mergeCell ref="M66:O66"/>
    <mergeCell ref="M68:O68"/>
    <mergeCell ref="M70:O70"/>
    <mergeCell ref="M72:O72"/>
    <mergeCell ref="F58:G58"/>
    <mergeCell ref="F59:G59"/>
    <mergeCell ref="F60:G60"/>
    <mergeCell ref="F61:G61"/>
    <mergeCell ref="F62:G62"/>
    <mergeCell ref="F63:G63"/>
    <mergeCell ref="F64:G64"/>
    <mergeCell ref="C62:E62"/>
    <mergeCell ref="F72:G72"/>
    <mergeCell ref="C64:E64"/>
    <mergeCell ref="C66:E66"/>
    <mergeCell ref="C68:E68"/>
    <mergeCell ref="C70:E70"/>
    <mergeCell ref="F70:G70"/>
    <mergeCell ref="F71:G71"/>
    <mergeCell ref="AA15:AC15"/>
    <mergeCell ref="K21:M21"/>
    <mergeCell ref="N24:Q24"/>
    <mergeCell ref="AB56:AD56"/>
    <mergeCell ref="A45:G45"/>
    <mergeCell ref="U48:W48"/>
    <mergeCell ref="R51:T51"/>
    <mergeCell ref="A54:H54"/>
    <mergeCell ref="A42:C42"/>
    <mergeCell ref="T42:V42"/>
    <mergeCell ref="I11:M11"/>
    <mergeCell ref="I9:M9"/>
    <mergeCell ref="I10:M10"/>
    <mergeCell ref="A2:AO2"/>
    <mergeCell ref="A51:D51"/>
    <mergeCell ref="H51:N51"/>
    <mergeCell ref="A48:C48"/>
    <mergeCell ref="D48:F48"/>
    <mergeCell ref="H48:K48"/>
    <mergeCell ref="N48:P48"/>
    <mergeCell ref="U51:V51"/>
    <mergeCell ref="K42:M42"/>
    <mergeCell ref="AD42:AF42"/>
    <mergeCell ref="D42:E42"/>
    <mergeCell ref="W42:X42"/>
    <mergeCell ref="A4:AO4"/>
    <mergeCell ref="A39:C39"/>
    <mergeCell ref="A15:C15"/>
    <mergeCell ref="A18:C18"/>
    <mergeCell ref="A21:C21"/>
    <mergeCell ref="A24:C24"/>
    <mergeCell ref="A27:C27"/>
    <mergeCell ref="A30:C30"/>
    <mergeCell ref="G15:I15"/>
  </mergeCells>
  <phoneticPr fontId="1"/>
  <conditionalFormatting sqref="F58:G58">
    <cfRule type="expression" dxfId="28" priority="34">
      <formula>B58&lt;&gt;"○"</formula>
    </cfRule>
  </conditionalFormatting>
  <conditionalFormatting sqref="F60:G60">
    <cfRule type="expression" dxfId="27" priority="28">
      <formula>B60&lt;&gt;"○"</formula>
    </cfRule>
  </conditionalFormatting>
  <conditionalFormatting sqref="F62:G62">
    <cfRule type="expression" dxfId="26" priority="27">
      <formula>B62&lt;&gt;"○"</formula>
    </cfRule>
  </conditionalFormatting>
  <conditionalFormatting sqref="F64:G64">
    <cfRule type="expression" dxfId="25" priority="26">
      <formula>B64&lt;&gt;"○"</formula>
    </cfRule>
  </conditionalFormatting>
  <conditionalFormatting sqref="F66:G66">
    <cfRule type="expression" dxfId="24" priority="25">
      <formula>B66&lt;&gt;"○"</formula>
    </cfRule>
  </conditionalFormatting>
  <conditionalFormatting sqref="F68:G68">
    <cfRule type="expression" dxfId="23" priority="24">
      <formula>B68&lt;&gt;"○"</formula>
    </cfRule>
  </conditionalFormatting>
  <conditionalFormatting sqref="F70:G70">
    <cfRule type="expression" dxfId="22" priority="23">
      <formula>B70&lt;&gt;"○"</formula>
    </cfRule>
  </conditionalFormatting>
  <conditionalFormatting sqref="F72:G72">
    <cfRule type="expression" dxfId="21" priority="22">
      <formula>B72&lt;&gt;"○"</formula>
    </cfRule>
  </conditionalFormatting>
  <conditionalFormatting sqref="P58:Q58">
    <cfRule type="expression" dxfId="20" priority="21">
      <formula>L58&lt;&gt;"○"</formula>
    </cfRule>
  </conditionalFormatting>
  <conditionalFormatting sqref="P60:Q60">
    <cfRule type="expression" dxfId="19" priority="20">
      <formula>L60&lt;&gt;"○"</formula>
    </cfRule>
  </conditionalFormatting>
  <conditionalFormatting sqref="P62:Q62">
    <cfRule type="expression" dxfId="18" priority="19">
      <formula>L62&lt;&gt;"○"</formula>
    </cfRule>
  </conditionalFormatting>
  <conditionalFormatting sqref="P64:Q64">
    <cfRule type="expression" dxfId="17" priority="18">
      <formula>L64&lt;&gt;"○"</formula>
    </cfRule>
  </conditionalFormatting>
  <conditionalFormatting sqref="P66:Q66">
    <cfRule type="expression" dxfId="16" priority="17">
      <formula>L66&lt;&gt;"○"</formula>
    </cfRule>
  </conditionalFormatting>
  <conditionalFormatting sqref="P68:Q68">
    <cfRule type="expression" dxfId="15" priority="16">
      <formula>L68&lt;&gt;"○"</formula>
    </cfRule>
  </conditionalFormatting>
  <conditionalFormatting sqref="P70:Q70">
    <cfRule type="expression" dxfId="14" priority="15">
      <formula>L70&lt;&gt;"○"</formula>
    </cfRule>
  </conditionalFormatting>
  <conditionalFormatting sqref="P72:Q72">
    <cfRule type="expression" dxfId="13" priority="14">
      <formula>L72&lt;&gt;"○"</formula>
    </cfRule>
  </conditionalFormatting>
  <conditionalFormatting sqref="Z58:AA58">
    <cfRule type="expression" dxfId="12" priority="13">
      <formula>V58&lt;&gt;"○"</formula>
    </cfRule>
  </conditionalFormatting>
  <conditionalFormatting sqref="Z60:AA60">
    <cfRule type="expression" dxfId="11" priority="12">
      <formula>V60&lt;&gt;"○"</formula>
    </cfRule>
  </conditionalFormatting>
  <conditionalFormatting sqref="Z62:AA62">
    <cfRule type="expression" dxfId="10" priority="11">
      <formula>V62&lt;&gt;"○"</formula>
    </cfRule>
  </conditionalFormatting>
  <conditionalFormatting sqref="Z64:AA64">
    <cfRule type="expression" dxfId="9" priority="10">
      <formula>V64&lt;&gt;"○"</formula>
    </cfRule>
  </conditionalFormatting>
  <conditionalFormatting sqref="Z66:AA66">
    <cfRule type="expression" dxfId="8" priority="9">
      <formula>V66&lt;&gt;"○"</formula>
    </cfRule>
  </conditionalFormatting>
  <conditionalFormatting sqref="Z68:AA68">
    <cfRule type="expression" dxfId="7" priority="8">
      <formula>V68&lt;&gt;"○"</formula>
    </cfRule>
  </conditionalFormatting>
  <conditionalFormatting sqref="Z70:AA70">
    <cfRule type="expression" dxfId="6" priority="7">
      <formula>V70&lt;&gt;"○"</formula>
    </cfRule>
  </conditionalFormatting>
  <conditionalFormatting sqref="Z72:AA72">
    <cfRule type="expression" dxfId="5" priority="6">
      <formula>V72&lt;&gt;"○"</formula>
    </cfRule>
  </conditionalFormatting>
  <conditionalFormatting sqref="AJ58:AK58">
    <cfRule type="expression" dxfId="4" priority="5">
      <formula>AF58&lt;&gt;"○"</formula>
    </cfRule>
  </conditionalFormatting>
  <conditionalFormatting sqref="AJ60:AK60">
    <cfRule type="expression" dxfId="3" priority="4">
      <formula>AF60&lt;&gt;"○"</formula>
    </cfRule>
  </conditionalFormatting>
  <conditionalFormatting sqref="AJ62:AK62">
    <cfRule type="expression" dxfId="2" priority="3">
      <formula>AF62&lt;&gt;"○"</formula>
    </cfRule>
  </conditionalFormatting>
  <conditionalFormatting sqref="AJ64:AK64">
    <cfRule type="expression" dxfId="1" priority="2">
      <formula>AF64&lt;&gt;"○"</formula>
    </cfRule>
  </conditionalFormatting>
  <conditionalFormatting sqref="AJ66:AK66">
    <cfRule type="expression" dxfId="0" priority="1">
      <formula>AF66&lt;&gt;"○"</formula>
    </cfRule>
  </conditionalFormatting>
  <printOptions horizontalCentered="1"/>
  <pageMargins left="0.19685039370078741" right="0.19685039370078741" top="0.59055118110236227" bottom="0.39370078740157483" header="0.23622047244094491" footer="0.23622047244094491"/>
  <pageSetup paperSize="9" scale="50" orientation="landscape" r:id="rId1"/>
  <headerFooter alignWithMargins="0"/>
  <rowBreaks count="1" manualBreakCount="1">
    <brk id="36" max="42"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A1:F13"/>
  <sheetViews>
    <sheetView showGridLines="0" view="pageBreakPreview" zoomScale="50" zoomScaleNormal="50" zoomScaleSheetLayoutView="50" workbookViewId="0">
      <selection activeCell="B6" sqref="B6"/>
    </sheetView>
  </sheetViews>
  <sheetFormatPr defaultColWidth="9" defaultRowHeight="35.6"/>
  <cols>
    <col min="1" max="1" width="12.5" style="1" customWidth="1"/>
    <col min="2" max="2" width="42.5" style="1" customWidth="1"/>
    <col min="3" max="3" width="57.28515625" style="1" customWidth="1"/>
    <col min="4" max="4" width="42.5" style="1" customWidth="1"/>
    <col min="5" max="5" width="12.5" style="1" customWidth="1"/>
    <col min="6" max="16384" width="9" style="1"/>
  </cols>
  <sheetData>
    <row r="1" spans="1:6">
      <c r="E1" s="292" t="str">
        <f>入力シート!Y2</f>
        <v>ver1.17</v>
      </c>
      <c r="F1" s="1" t="s">
        <v>212</v>
      </c>
    </row>
    <row r="2" spans="1:6" s="2" customFormat="1" ht="77.150000000000006">
      <c r="A2" s="425" t="s">
        <v>5</v>
      </c>
      <c r="B2" s="425"/>
      <c r="C2" s="425"/>
      <c r="D2" s="425"/>
      <c r="E2" s="425"/>
    </row>
    <row r="3" spans="1:6" s="3" customFormat="1" ht="44.15">
      <c r="A3" s="423" t="s">
        <v>532</v>
      </c>
      <c r="B3" s="423"/>
      <c r="C3" s="423"/>
      <c r="D3" s="423"/>
      <c r="E3" s="423"/>
    </row>
    <row r="4" spans="1:6" ht="71.25" customHeight="1"/>
    <row r="5" spans="1:6" ht="38.6">
      <c r="A5" s="424" t="s">
        <v>1</v>
      </c>
      <c r="B5" s="424"/>
      <c r="C5" s="424"/>
      <c r="D5" s="424"/>
      <c r="E5" s="424"/>
    </row>
    <row r="6" spans="1:6" ht="150" customHeight="1" thickBot="1"/>
    <row r="7" spans="1:6" ht="42" customHeight="1" thickBot="1">
      <c r="C7" s="33" t="s">
        <v>4</v>
      </c>
    </row>
    <row r="8" spans="1:6" ht="345" customHeight="1" thickBot="1">
      <c r="C8" s="4"/>
    </row>
    <row r="9" spans="1:6" ht="71.25" customHeight="1"/>
    <row r="10" spans="1:6" ht="71.25" customHeight="1">
      <c r="A10" s="156"/>
      <c r="B10" s="156" t="s">
        <v>6</v>
      </c>
    </row>
    <row r="11" spans="1:6" ht="81.75" customHeight="1">
      <c r="A11" s="156"/>
      <c r="B11" s="157" t="s">
        <v>2</v>
      </c>
      <c r="C11" s="426" t="str">
        <f>DATA!$E$15</f>
        <v/>
      </c>
      <c r="D11" s="426"/>
    </row>
    <row r="12" spans="1:6" ht="81.75" customHeight="1">
      <c r="A12" s="156"/>
      <c r="B12" s="157" t="s">
        <v>3</v>
      </c>
      <c r="C12" s="426" t="str">
        <f>DATA!$E$6</f>
        <v/>
      </c>
      <c r="D12" s="426"/>
    </row>
    <row r="13" spans="1:6" ht="81.75" customHeight="1">
      <c r="A13" s="156"/>
      <c r="B13" s="157" t="s">
        <v>277</v>
      </c>
      <c r="C13" s="426" t="str">
        <f>DATA!$E$8</f>
        <v>　　</v>
      </c>
      <c r="D13" s="426"/>
    </row>
  </sheetData>
  <sheetProtection algorithmName="SHA-512" hashValue="g4o6iTNkEd32e/A1r6gAArkCrwkFOlIZbtSq4aQ+6gOcTcLsmNzhp1Rr6g3LXA3Eem+4+hEg3HRIMVPnVwiLdg==" saltValue="cWWbIFbdvwKo3jVasT2V/A==" spinCount="100000" sheet="1" objects="1" scenarios="1"/>
  <mergeCells count="6">
    <mergeCell ref="A3:E3"/>
    <mergeCell ref="A5:E5"/>
    <mergeCell ref="A2:E2"/>
    <mergeCell ref="C11:D11"/>
    <mergeCell ref="C13:D13"/>
    <mergeCell ref="C12:D12"/>
  </mergeCells>
  <phoneticPr fontId="1"/>
  <printOptions horizontalCentered="1"/>
  <pageMargins left="0.19685039370078741" right="0.19685039370078741" top="0.59055118110236227" bottom="0.59055118110236227" header="0.31496062992125984" footer="0.31496062992125984"/>
  <pageSetup paperSize="9" scale="5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dimension ref="A1:N32"/>
  <sheetViews>
    <sheetView showGridLines="0" view="pageBreakPreview" topLeftCell="A15" zoomScale="50" zoomScaleNormal="100" zoomScaleSheetLayoutView="50" workbookViewId="0">
      <selection activeCell="D11" sqref="D11"/>
    </sheetView>
  </sheetViews>
  <sheetFormatPr defaultColWidth="20.5" defaultRowHeight="32.6"/>
  <cols>
    <col min="1" max="1" width="8.7109375" style="9" customWidth="1"/>
    <col min="2" max="2" width="20" style="9" customWidth="1"/>
    <col min="3" max="3" width="17.2109375" style="9" customWidth="1"/>
    <col min="4" max="4" width="126.28515625" style="9" customWidth="1"/>
    <col min="5" max="16384" width="20.5" style="9"/>
  </cols>
  <sheetData>
    <row r="1" spans="1:4" ht="44.15">
      <c r="A1" s="454" t="s">
        <v>7</v>
      </c>
      <c r="B1" s="454"/>
      <c r="C1" s="454"/>
      <c r="D1" s="454"/>
    </row>
    <row r="2" spans="1:4" ht="261" customHeight="1">
      <c r="A2" s="453" t="s">
        <v>455</v>
      </c>
      <c r="B2" s="453"/>
      <c r="C2" s="453"/>
      <c r="D2" s="453"/>
    </row>
    <row r="3" spans="1:4">
      <c r="B3" s="9" t="s">
        <v>279</v>
      </c>
      <c r="C3" s="5"/>
      <c r="D3" s="11" t="str">
        <f>DATA!$E$2</f>
        <v>令和７年月日</v>
      </c>
    </row>
    <row r="4" spans="1:4" ht="48" customHeight="1">
      <c r="B4" s="451" t="s">
        <v>280</v>
      </c>
      <c r="C4" s="451"/>
      <c r="D4" s="114" t="str">
        <f>DBCS(DATA!$E$4)</f>
        <v>４１－</v>
      </c>
    </row>
    <row r="5" spans="1:4" ht="48" customHeight="1">
      <c r="A5" s="5"/>
      <c r="B5" s="452" t="s">
        <v>273</v>
      </c>
      <c r="C5" s="452"/>
      <c r="D5" s="115" t="str">
        <f>DATA!$E$6</f>
        <v/>
      </c>
    </row>
    <row r="6" spans="1:4" ht="48" customHeight="1">
      <c r="A6" s="5"/>
      <c r="B6" s="452" t="s">
        <v>276</v>
      </c>
      <c r="C6" s="452"/>
      <c r="D6" s="114" t="str">
        <f>DATA!$E$8</f>
        <v>　　</v>
      </c>
    </row>
    <row r="7" spans="1:4">
      <c r="A7" s="6"/>
      <c r="B7" s="6"/>
    </row>
    <row r="8" spans="1:4" ht="46.5" customHeight="1">
      <c r="A8" s="428" t="s">
        <v>25</v>
      </c>
      <c r="B8" s="429"/>
      <c r="C8" s="8" t="s">
        <v>11</v>
      </c>
      <c r="D8" s="233" t="s">
        <v>456</v>
      </c>
    </row>
    <row r="9" spans="1:4" ht="46.5" customHeight="1">
      <c r="A9" s="430"/>
      <c r="B9" s="431"/>
      <c r="C9" s="161" t="s">
        <v>12</v>
      </c>
      <c r="D9" s="234"/>
    </row>
    <row r="10" spans="1:4" ht="46.5" customHeight="1">
      <c r="A10" s="432"/>
      <c r="B10" s="433"/>
      <c r="C10" s="10" t="s">
        <v>13</v>
      </c>
      <c r="D10" s="235"/>
    </row>
    <row r="11" spans="1:4" ht="46.5" customHeight="1">
      <c r="A11" s="439" t="s">
        <v>26</v>
      </c>
      <c r="B11" s="440"/>
      <c r="C11" s="10" t="s">
        <v>9</v>
      </c>
      <c r="D11" s="236"/>
    </row>
    <row r="12" spans="1:4" ht="33" customHeight="1">
      <c r="C12" s="7"/>
    </row>
    <row r="13" spans="1:4" s="12" customFormat="1" ht="9" customHeight="1">
      <c r="A13" s="34"/>
      <c r="B13" s="34"/>
      <c r="C13" s="35"/>
      <c r="D13" s="35"/>
    </row>
    <row r="14" spans="1:4" s="12" customFormat="1" ht="26.6">
      <c r="A14" s="436" t="s">
        <v>8</v>
      </c>
      <c r="B14" s="436"/>
      <c r="C14" s="436"/>
      <c r="D14" s="436"/>
    </row>
    <row r="15" spans="1:4" s="12" customFormat="1" ht="26.6">
      <c r="A15" s="436" t="s">
        <v>16</v>
      </c>
      <c r="B15" s="436"/>
      <c r="C15" s="436"/>
      <c r="D15" s="436"/>
    </row>
    <row r="16" spans="1:4" s="12" customFormat="1" ht="26.6">
      <c r="A16" s="436" t="s">
        <v>17</v>
      </c>
      <c r="B16" s="436"/>
      <c r="C16" s="436"/>
      <c r="D16" s="436"/>
    </row>
    <row r="17" spans="1:14" s="12" customFormat="1" ht="26.6">
      <c r="A17" s="436" t="s">
        <v>18</v>
      </c>
      <c r="B17" s="436"/>
      <c r="C17" s="436"/>
      <c r="D17" s="436"/>
    </row>
    <row r="18" spans="1:14" s="12" customFormat="1" ht="9" customHeight="1">
      <c r="A18" s="34"/>
      <c r="B18" s="34"/>
      <c r="C18" s="35"/>
      <c r="D18" s="35"/>
    </row>
    <row r="19" spans="1:14" s="12" customFormat="1" ht="210" customHeight="1">
      <c r="A19" s="441" t="s">
        <v>24</v>
      </c>
      <c r="B19" s="442"/>
      <c r="C19" s="437" t="s">
        <v>23</v>
      </c>
      <c r="D19" s="438"/>
    </row>
    <row r="20" spans="1:14" s="12" customFormat="1" ht="46.5" customHeight="1">
      <c r="A20" s="443"/>
      <c r="B20" s="444"/>
      <c r="C20" s="437" t="s">
        <v>15</v>
      </c>
      <c r="D20" s="437"/>
    </row>
    <row r="21" spans="1:14" s="12" customFormat="1" ht="46.5" customHeight="1">
      <c r="A21" s="443"/>
      <c r="B21" s="444"/>
      <c r="C21" s="437" t="s">
        <v>14</v>
      </c>
      <c r="D21" s="437"/>
    </row>
    <row r="22" spans="1:14" s="12" customFormat="1" ht="46.5" customHeight="1">
      <c r="A22" s="445"/>
      <c r="B22" s="446"/>
      <c r="C22" s="437" t="s">
        <v>20</v>
      </c>
      <c r="D22" s="437"/>
      <c r="N22" s="12" t="s">
        <v>516</v>
      </c>
    </row>
    <row r="23" spans="1:14" s="12" customFormat="1" ht="66" customHeight="1">
      <c r="A23" s="447" t="s">
        <v>10</v>
      </c>
      <c r="B23" s="448"/>
      <c r="C23" s="437" t="s">
        <v>21</v>
      </c>
      <c r="D23" s="437"/>
    </row>
    <row r="24" spans="1:14" s="12" customFormat="1" ht="46.5" customHeight="1">
      <c r="A24" s="449"/>
      <c r="B24" s="450"/>
      <c r="C24" s="435" t="s">
        <v>19</v>
      </c>
      <c r="D24" s="435"/>
    </row>
    <row r="25" spans="1:14" s="12" customFormat="1" ht="120" customHeight="1">
      <c r="A25" s="434" t="s">
        <v>22</v>
      </c>
      <c r="B25" s="434"/>
      <c r="C25" s="434"/>
      <c r="D25" s="434"/>
    </row>
    <row r="26" spans="1:14" s="227" customFormat="1" ht="9" customHeight="1">
      <c r="A26" s="225"/>
      <c r="B26" s="225"/>
      <c r="C26" s="226"/>
      <c r="D26" s="226"/>
    </row>
    <row r="27" spans="1:14" s="227" customFormat="1" ht="26.6">
      <c r="A27" s="227" t="s">
        <v>80</v>
      </c>
      <c r="B27" s="225"/>
      <c r="C27" s="226"/>
      <c r="D27" s="226"/>
    </row>
    <row r="28" spans="1:14" s="227" customFormat="1" ht="32.25" customHeight="1">
      <c r="A28" s="228" t="s">
        <v>74</v>
      </c>
      <c r="B28" s="427" t="s">
        <v>75</v>
      </c>
      <c r="C28" s="427"/>
      <c r="D28" s="427"/>
    </row>
    <row r="29" spans="1:14" s="227" customFormat="1" ht="32.25" customHeight="1">
      <c r="A29" s="228" t="s">
        <v>76</v>
      </c>
      <c r="B29" s="427" t="s">
        <v>81</v>
      </c>
      <c r="C29" s="427"/>
      <c r="D29" s="427"/>
    </row>
    <row r="30" spans="1:14" s="227" customFormat="1" ht="60" customHeight="1">
      <c r="A30" s="228" t="s">
        <v>77</v>
      </c>
      <c r="B30" s="427" t="s">
        <v>82</v>
      </c>
      <c r="C30" s="427"/>
      <c r="D30" s="427"/>
    </row>
    <row r="31" spans="1:14" s="227" customFormat="1" ht="90" customHeight="1">
      <c r="A31" s="228" t="s">
        <v>78</v>
      </c>
      <c r="B31" s="427" t="s">
        <v>83</v>
      </c>
      <c r="C31" s="427"/>
      <c r="D31" s="427"/>
    </row>
    <row r="32" spans="1:14" s="227" customFormat="1" ht="285" customHeight="1">
      <c r="A32" s="228" t="s">
        <v>79</v>
      </c>
      <c r="B32" s="427" t="s">
        <v>84</v>
      </c>
      <c r="C32" s="427"/>
      <c r="D32" s="427"/>
    </row>
  </sheetData>
  <sheetProtection algorithmName="SHA-512" hashValue="dfSbr8YRj0bazmUd71dUJDanDS07Jx70hezNguY0FdPT5blrAMl+HyjYtI9eR1QhoAfBqrRjmYTOgAdGOhvBig==" saltValue="Cg442YXzZkMRfHg4uP88xg==" spinCount="100000" sheet="1" objects="1" scenarios="1"/>
  <mergeCells count="25">
    <mergeCell ref="B4:C4"/>
    <mergeCell ref="B5:C5"/>
    <mergeCell ref="B6:C6"/>
    <mergeCell ref="A2:D2"/>
    <mergeCell ref="A1:D1"/>
    <mergeCell ref="A8:B10"/>
    <mergeCell ref="A25:D25"/>
    <mergeCell ref="C24:D24"/>
    <mergeCell ref="A14:D14"/>
    <mergeCell ref="A15:D15"/>
    <mergeCell ref="A16:D16"/>
    <mergeCell ref="A17:D17"/>
    <mergeCell ref="C19:D19"/>
    <mergeCell ref="C20:D20"/>
    <mergeCell ref="C21:D21"/>
    <mergeCell ref="C22:D22"/>
    <mergeCell ref="C23:D23"/>
    <mergeCell ref="A11:B11"/>
    <mergeCell ref="A19:B22"/>
    <mergeCell ref="A23:B24"/>
    <mergeCell ref="B28:D28"/>
    <mergeCell ref="B29:D29"/>
    <mergeCell ref="B30:D30"/>
    <mergeCell ref="B31:D31"/>
    <mergeCell ref="B32:D32"/>
  </mergeCells>
  <phoneticPr fontId="1"/>
  <printOptions horizontalCentered="1"/>
  <pageMargins left="0.19685039370078741" right="0.19685039370078741" top="0.59055118110236227" bottom="0.39370078740157483" header="0.51181102362204722" footer="0.51181102362204722"/>
  <pageSetup paperSize="9" scale="50" orientation="portrait" r:id="rId1"/>
  <headerFooter alignWithMargins="0"/>
  <rowBreaks count="1" manualBreakCount="1">
    <brk id="25" max="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2"/>
  <dimension ref="A1:R37"/>
  <sheetViews>
    <sheetView showGridLines="0" view="pageBreakPreview" topLeftCell="A19" zoomScale="50" zoomScaleNormal="50" zoomScaleSheetLayoutView="50" workbookViewId="0">
      <selection activeCell="L16" sqref="L16"/>
    </sheetView>
  </sheetViews>
  <sheetFormatPr defaultColWidth="9" defaultRowHeight="35.6"/>
  <cols>
    <col min="1" max="1" width="8.7109375" style="1" customWidth="1"/>
    <col min="2" max="2" width="3" style="1" customWidth="1"/>
    <col min="3" max="3" width="6" style="1" customWidth="1"/>
    <col min="4" max="4" width="3" style="1" customWidth="1"/>
    <col min="5" max="5" width="2" style="1" customWidth="1"/>
    <col min="6" max="6" width="6" style="1" customWidth="1"/>
    <col min="7" max="7" width="2" style="1" customWidth="1"/>
    <col min="8" max="8" width="26.2109375" style="1" customWidth="1"/>
    <col min="9" max="9" width="2" style="1" customWidth="1"/>
    <col min="10" max="10" width="6" style="1" customWidth="1"/>
    <col min="11" max="11" width="2" style="1" customWidth="1"/>
    <col min="12" max="12" width="33.7109375" style="1" customWidth="1"/>
    <col min="13" max="13" width="2" style="1" customWidth="1"/>
    <col min="14" max="14" width="6" style="1" customWidth="1"/>
    <col min="15" max="15" width="2" style="1" customWidth="1"/>
    <col min="16" max="16" width="26.2109375" style="1" customWidth="1"/>
    <col min="17" max="17" width="21.5" style="1" customWidth="1"/>
    <col min="18" max="18" width="4.78515625" style="1" customWidth="1"/>
    <col min="19" max="16384" width="9" style="1"/>
  </cols>
  <sheetData>
    <row r="1" spans="1:18" s="29" customFormat="1" ht="26.15">
      <c r="A1" s="28" t="s">
        <v>27</v>
      </c>
      <c r="R1" s="231" t="str">
        <f>入力シート!Y2</f>
        <v>ver1.17</v>
      </c>
    </row>
    <row r="2" spans="1:18" ht="91.5" customHeight="1">
      <c r="A2" s="457" t="s">
        <v>29</v>
      </c>
      <c r="B2" s="457"/>
      <c r="C2" s="457"/>
      <c r="D2" s="457"/>
      <c r="E2" s="457"/>
      <c r="F2" s="457"/>
      <c r="G2" s="457"/>
      <c r="H2" s="457"/>
      <c r="I2" s="457"/>
      <c r="J2" s="457"/>
      <c r="K2" s="457"/>
      <c r="L2" s="457"/>
      <c r="M2" s="457"/>
      <c r="N2" s="457"/>
      <c r="O2" s="457"/>
      <c r="P2" s="457"/>
      <c r="Q2" s="457"/>
      <c r="R2" s="457"/>
    </row>
    <row r="3" spans="1:18" ht="17.25" customHeight="1"/>
    <row r="4" spans="1:18" s="13" customFormat="1" ht="32.6">
      <c r="Q4" s="52" t="str">
        <f>DATA!$E$2</f>
        <v>令和７年月日</v>
      </c>
    </row>
    <row r="5" spans="1:18">
      <c r="B5" s="1" t="s">
        <v>52</v>
      </c>
    </row>
    <row r="6" spans="1:18" s="13" customFormat="1" ht="32.6"/>
    <row r="7" spans="1:18" s="13" customFormat="1" ht="42" customHeight="1">
      <c r="H7" s="13" t="s">
        <v>6</v>
      </c>
    </row>
    <row r="8" spans="1:18" s="13" customFormat="1" ht="54.75" customHeight="1">
      <c r="H8" s="462" t="s">
        <v>2</v>
      </c>
      <c r="I8" s="462"/>
      <c r="J8" s="462"/>
      <c r="K8" s="462"/>
      <c r="L8" s="464" t="str">
        <f>DATA!$E$15</f>
        <v/>
      </c>
      <c r="M8" s="464" t="str">
        <f>DATA!$E$15</f>
        <v/>
      </c>
      <c r="N8" s="464" t="str">
        <f>DATA!$E$15</f>
        <v/>
      </c>
      <c r="O8" s="464" t="str">
        <f>DATA!$E$15</f>
        <v/>
      </c>
      <c r="P8" s="464" t="str">
        <f>DATA!$E$15</f>
        <v/>
      </c>
      <c r="Q8" s="464" t="str">
        <f>DATA!$E$15</f>
        <v/>
      </c>
    </row>
    <row r="9" spans="1:18" s="13" customFormat="1" ht="55.1" customHeight="1">
      <c r="H9" s="463" t="s">
        <v>28</v>
      </c>
      <c r="I9" s="463"/>
      <c r="J9" s="463"/>
      <c r="K9" s="463"/>
      <c r="L9" s="465" t="str">
        <f>DATA!$E$6</f>
        <v/>
      </c>
      <c r="M9" s="465" t="str">
        <f>DATA!$E$6</f>
        <v/>
      </c>
      <c r="N9" s="465" t="str">
        <f>DATA!$E$6</f>
        <v/>
      </c>
      <c r="O9" s="465" t="str">
        <f>DATA!$E$6</f>
        <v/>
      </c>
      <c r="P9" s="465" t="str">
        <f>DATA!$E$6</f>
        <v/>
      </c>
      <c r="Q9" s="465" t="str">
        <f>DATA!$E$6</f>
        <v/>
      </c>
    </row>
    <row r="10" spans="1:18" s="229" customFormat="1" ht="55.1" customHeight="1">
      <c r="H10" s="463" t="s">
        <v>274</v>
      </c>
      <c r="I10" s="463"/>
      <c r="J10" s="463"/>
      <c r="K10" s="463"/>
      <c r="L10" s="466"/>
      <c r="M10" s="466"/>
      <c r="N10" s="466"/>
      <c r="O10" s="466"/>
      <c r="P10" s="466"/>
      <c r="Q10" s="466"/>
    </row>
    <row r="11" spans="1:18" s="29" customFormat="1" ht="18" customHeight="1">
      <c r="H11" s="230"/>
    </row>
    <row r="12" spans="1:18" s="29" customFormat="1" ht="26.15">
      <c r="H12" s="467" t="s">
        <v>457</v>
      </c>
      <c r="I12" s="467"/>
      <c r="J12" s="467"/>
      <c r="K12" s="467"/>
      <c r="L12" s="467"/>
      <c r="M12" s="467"/>
      <c r="N12" s="467"/>
      <c r="O12" s="467"/>
      <c r="P12" s="467"/>
    </row>
    <row r="13" spans="1:18" s="29" customFormat="1" ht="26.15">
      <c r="H13" s="231" t="s">
        <v>458</v>
      </c>
      <c r="J13" s="468"/>
      <c r="K13" s="468"/>
      <c r="L13" s="468"/>
      <c r="M13" s="237"/>
      <c r="N13" s="238" t="s">
        <v>85</v>
      </c>
      <c r="O13" s="237"/>
      <c r="P13" s="468"/>
      <c r="Q13" s="468"/>
    </row>
    <row r="15" spans="1:18" ht="70.5" customHeight="1">
      <c r="A15" s="38" t="s">
        <v>31</v>
      </c>
      <c r="B15" s="458" t="s">
        <v>30</v>
      </c>
      <c r="C15" s="458"/>
      <c r="D15" s="458"/>
      <c r="E15" s="458"/>
      <c r="F15" s="458"/>
      <c r="G15" s="458"/>
      <c r="H15" s="458"/>
      <c r="I15" s="458"/>
      <c r="J15" s="458"/>
      <c r="K15" s="458"/>
      <c r="L15" s="458"/>
      <c r="M15" s="458"/>
      <c r="N15" s="458"/>
      <c r="O15" s="458"/>
      <c r="P15" s="458"/>
      <c r="Q15" s="458"/>
    </row>
    <row r="16" spans="1:18" ht="17.25" customHeight="1"/>
    <row r="17" spans="1:18" ht="70.5" customHeight="1">
      <c r="A17" s="38" t="s">
        <v>32</v>
      </c>
      <c r="B17" s="459" t="s">
        <v>533</v>
      </c>
      <c r="C17" s="459"/>
      <c r="D17" s="459"/>
      <c r="E17" s="459"/>
      <c r="F17" s="459"/>
      <c r="G17" s="459"/>
      <c r="H17" s="459"/>
      <c r="I17" s="459"/>
      <c r="J17" s="459"/>
      <c r="K17" s="459"/>
      <c r="L17" s="459"/>
      <c r="M17" s="459"/>
      <c r="N17" s="459"/>
      <c r="O17" s="459"/>
      <c r="P17" s="459"/>
      <c r="Q17" s="459"/>
    </row>
    <row r="18" spans="1:18" ht="17.25" customHeight="1"/>
    <row r="19" spans="1:18">
      <c r="A19" s="38" t="s">
        <v>33</v>
      </c>
      <c r="B19" s="456" t="s">
        <v>272</v>
      </c>
      <c r="C19" s="456"/>
      <c r="D19" s="456"/>
      <c r="E19" s="456"/>
      <c r="F19" s="456"/>
      <c r="G19" s="456"/>
      <c r="H19" s="456"/>
      <c r="I19" s="456"/>
      <c r="J19" s="456"/>
      <c r="K19" s="456"/>
      <c r="L19" s="456"/>
      <c r="M19" s="456"/>
      <c r="N19" s="456"/>
      <c r="O19" s="456"/>
      <c r="P19" s="456"/>
      <c r="Q19" s="456"/>
    </row>
    <row r="20" spans="1:18" ht="8.25" customHeight="1">
      <c r="A20" s="16"/>
      <c r="B20" s="17"/>
      <c r="C20" s="17"/>
      <c r="D20" s="17"/>
      <c r="E20" s="17"/>
      <c r="F20" s="17"/>
      <c r="G20" s="17"/>
      <c r="H20" s="17"/>
      <c r="I20" s="17"/>
      <c r="J20" s="17"/>
      <c r="K20" s="17"/>
      <c r="L20" s="17"/>
      <c r="M20" s="17"/>
      <c r="N20" s="17"/>
      <c r="O20" s="17"/>
      <c r="P20" s="17"/>
      <c r="Q20" s="17"/>
    </row>
    <row r="21" spans="1:18" ht="53.25" customHeight="1" thickBot="1">
      <c r="B21" s="18"/>
      <c r="C21" s="44"/>
      <c r="D21" s="19"/>
      <c r="E21" s="20"/>
      <c r="F21" s="460" t="s">
        <v>534</v>
      </c>
      <c r="G21" s="460"/>
      <c r="H21" s="460"/>
      <c r="I21" s="460"/>
      <c r="J21" s="460"/>
      <c r="K21" s="460"/>
      <c r="L21" s="460"/>
      <c r="M21" s="460"/>
      <c r="N21" s="460"/>
      <c r="O21" s="460"/>
      <c r="P21" s="460"/>
      <c r="Q21" s="460"/>
      <c r="R21" s="78"/>
    </row>
    <row r="22" spans="1:18" ht="35.25" customHeight="1" thickBot="1">
      <c r="B22" s="25"/>
      <c r="C22" s="239"/>
      <c r="D22" s="26"/>
      <c r="E22" s="21"/>
      <c r="F22" s="458"/>
      <c r="G22" s="458"/>
      <c r="H22" s="458"/>
      <c r="I22" s="458"/>
      <c r="J22" s="458"/>
      <c r="K22" s="458"/>
      <c r="L22" s="458"/>
      <c r="M22" s="458"/>
      <c r="N22" s="458"/>
      <c r="O22" s="458"/>
      <c r="P22" s="458"/>
      <c r="Q22" s="458"/>
      <c r="R22" s="79"/>
    </row>
    <row r="23" spans="1:18" ht="53.25" customHeight="1">
      <c r="B23" s="22"/>
      <c r="C23" s="15"/>
      <c r="D23" s="23"/>
      <c r="E23" s="24"/>
      <c r="F23" s="461"/>
      <c r="G23" s="461"/>
      <c r="H23" s="461"/>
      <c r="I23" s="461"/>
      <c r="J23" s="461"/>
      <c r="K23" s="461"/>
      <c r="L23" s="461"/>
      <c r="M23" s="461"/>
      <c r="N23" s="461"/>
      <c r="O23" s="461"/>
      <c r="P23" s="461"/>
      <c r="Q23" s="461"/>
      <c r="R23" s="80"/>
    </row>
    <row r="24" spans="1:18" ht="35.25" customHeight="1" thickBot="1">
      <c r="B24" s="25"/>
      <c r="D24" s="26"/>
      <c r="E24" s="17"/>
      <c r="F24" s="460" t="s">
        <v>535</v>
      </c>
      <c r="G24" s="460"/>
      <c r="H24" s="460"/>
      <c r="I24" s="460"/>
      <c r="J24" s="460"/>
      <c r="K24" s="460"/>
      <c r="L24" s="460"/>
      <c r="M24" s="460"/>
      <c r="N24" s="460"/>
      <c r="O24" s="460"/>
      <c r="P24" s="460"/>
      <c r="Q24" s="460"/>
      <c r="R24" s="79"/>
    </row>
    <row r="25" spans="1:18" ht="36" customHeight="1" thickBot="1">
      <c r="B25" s="25"/>
      <c r="C25" s="239"/>
      <c r="D25" s="26"/>
      <c r="E25" s="17"/>
      <c r="F25" s="458"/>
      <c r="G25" s="458"/>
      <c r="H25" s="458"/>
      <c r="I25" s="458"/>
      <c r="J25" s="458"/>
      <c r="K25" s="458"/>
      <c r="L25" s="458"/>
      <c r="M25" s="458"/>
      <c r="N25" s="458"/>
      <c r="O25" s="458"/>
      <c r="P25" s="458"/>
      <c r="Q25" s="458"/>
      <c r="R25" s="79"/>
    </row>
    <row r="26" spans="1:18" ht="35.25" customHeight="1" thickBot="1">
      <c r="B26" s="25"/>
      <c r="D26" s="26"/>
      <c r="E26" s="17"/>
      <c r="F26" s="458"/>
      <c r="G26" s="458"/>
      <c r="H26" s="458"/>
      <c r="I26" s="458"/>
      <c r="J26" s="458"/>
      <c r="K26" s="458"/>
      <c r="L26" s="458"/>
      <c r="M26" s="458"/>
      <c r="N26" s="458"/>
      <c r="O26" s="458"/>
      <c r="P26" s="458"/>
      <c r="Q26" s="458"/>
      <c r="R26" s="79"/>
    </row>
    <row r="27" spans="1:18" ht="36" customHeight="1" thickBot="1">
      <c r="B27" s="25"/>
      <c r="D27" s="26"/>
      <c r="F27" s="239"/>
      <c r="H27" s="1" t="s">
        <v>34</v>
      </c>
      <c r="J27" s="239"/>
      <c r="L27" s="1" t="s">
        <v>35</v>
      </c>
      <c r="N27" s="239"/>
      <c r="P27" s="1" t="s">
        <v>36</v>
      </c>
      <c r="R27" s="26"/>
    </row>
    <row r="28" spans="1:18" ht="18.75" customHeight="1">
      <c r="B28" s="25"/>
      <c r="D28" s="26"/>
      <c r="E28" s="17"/>
      <c r="F28" s="17"/>
      <c r="G28" s="17"/>
      <c r="H28" s="17"/>
      <c r="I28" s="17"/>
      <c r="J28" s="17"/>
      <c r="K28" s="17"/>
      <c r="L28" s="17"/>
      <c r="M28" s="17"/>
      <c r="N28" s="17"/>
      <c r="O28" s="17"/>
      <c r="P28" s="17"/>
      <c r="Q28" s="17"/>
      <c r="R28" s="26"/>
    </row>
    <row r="29" spans="1:18" ht="78.75" customHeight="1">
      <c r="B29" s="25"/>
      <c r="D29" s="26"/>
      <c r="E29" s="17"/>
      <c r="F29" s="458" t="s">
        <v>37</v>
      </c>
      <c r="G29" s="458"/>
      <c r="H29" s="458"/>
      <c r="I29" s="458"/>
      <c r="J29" s="458"/>
      <c r="K29" s="458"/>
      <c r="L29" s="458"/>
      <c r="M29" s="458"/>
      <c r="N29" s="458"/>
      <c r="O29" s="458"/>
      <c r="P29" s="458"/>
      <c r="Q29" s="458"/>
      <c r="R29" s="26"/>
    </row>
    <row r="30" spans="1:18">
      <c r="B30" s="25"/>
      <c r="D30" s="26"/>
      <c r="E30" s="17"/>
      <c r="F30" s="17"/>
      <c r="G30" s="17"/>
      <c r="H30" s="17"/>
      <c r="I30" s="17"/>
      <c r="J30" s="17"/>
      <c r="K30" s="17"/>
      <c r="L30" s="17"/>
      <c r="M30" s="17"/>
      <c r="N30" s="17"/>
      <c r="O30" s="17"/>
      <c r="P30" s="17"/>
      <c r="Q30" s="17"/>
      <c r="R30" s="26"/>
    </row>
    <row r="31" spans="1:18" ht="47.25" customHeight="1">
      <c r="B31" s="25"/>
      <c r="D31" s="26"/>
      <c r="E31" s="17"/>
      <c r="G31" s="30"/>
      <c r="H31" s="81" t="s">
        <v>213</v>
      </c>
      <c r="I31" s="455"/>
      <c r="J31" s="455"/>
      <c r="K31" s="455"/>
      <c r="L31" s="455"/>
      <c r="M31" s="455"/>
      <c r="N31" s="455"/>
      <c r="O31" s="455"/>
      <c r="P31" s="455"/>
      <c r="Q31" s="455"/>
      <c r="R31" s="26"/>
    </row>
    <row r="32" spans="1:18" ht="47.25" customHeight="1">
      <c r="B32" s="25"/>
      <c r="D32" s="26"/>
      <c r="E32" s="17"/>
      <c r="G32" s="30"/>
      <c r="H32" s="81" t="s">
        <v>214</v>
      </c>
      <c r="I32" s="455"/>
      <c r="J32" s="455"/>
      <c r="K32" s="455"/>
      <c r="L32" s="455"/>
      <c r="M32" s="455"/>
      <c r="N32" s="455"/>
      <c r="O32" s="455"/>
      <c r="P32" s="455"/>
      <c r="Q32" s="455"/>
      <c r="R32" s="26"/>
    </row>
    <row r="33" spans="2:18">
      <c r="B33" s="25"/>
      <c r="D33" s="26"/>
      <c r="E33" s="17"/>
      <c r="F33" s="17"/>
      <c r="G33" s="17"/>
      <c r="H33" s="17"/>
      <c r="I33" s="17"/>
      <c r="J33" s="17"/>
      <c r="K33" s="17"/>
      <c r="L33" s="17"/>
      <c r="M33" s="17"/>
      <c r="N33" s="17"/>
      <c r="O33" s="17"/>
      <c r="P33" s="17"/>
      <c r="Q33" s="17"/>
      <c r="R33" s="26"/>
    </row>
    <row r="34" spans="2:18" ht="47.25" customHeight="1">
      <c r="B34" s="25"/>
      <c r="D34" s="26"/>
      <c r="E34" s="17"/>
      <c r="G34" s="30"/>
      <c r="H34" s="81" t="s">
        <v>213</v>
      </c>
      <c r="I34" s="455"/>
      <c r="J34" s="455"/>
      <c r="K34" s="455"/>
      <c r="L34" s="455"/>
      <c r="M34" s="455"/>
      <c r="N34" s="455"/>
      <c r="O34" s="455"/>
      <c r="P34" s="455"/>
      <c r="Q34" s="455"/>
      <c r="R34" s="26"/>
    </row>
    <row r="35" spans="2:18" ht="47.25" customHeight="1">
      <c r="B35" s="25"/>
      <c r="D35" s="26"/>
      <c r="E35" s="17"/>
      <c r="G35" s="30"/>
      <c r="H35" s="81" t="s">
        <v>214</v>
      </c>
      <c r="I35" s="455"/>
      <c r="J35" s="455"/>
      <c r="K35" s="455"/>
      <c r="L35" s="455"/>
      <c r="M35" s="455"/>
      <c r="N35" s="455"/>
      <c r="O35" s="455"/>
      <c r="P35" s="455"/>
      <c r="Q35" s="455"/>
      <c r="R35" s="26"/>
    </row>
    <row r="36" spans="2:18">
      <c r="B36" s="22"/>
      <c r="C36" s="15"/>
      <c r="D36" s="23"/>
      <c r="E36" s="27"/>
      <c r="F36" s="27"/>
      <c r="G36" s="27"/>
      <c r="H36" s="27"/>
      <c r="I36" s="27"/>
      <c r="J36" s="27"/>
      <c r="K36" s="27"/>
      <c r="L36" s="27"/>
      <c r="M36" s="27"/>
      <c r="N36" s="27"/>
      <c r="O36" s="27"/>
      <c r="P36" s="27"/>
      <c r="Q36" s="27"/>
      <c r="R36" s="23"/>
    </row>
    <row r="37" spans="2:18" ht="17.25" customHeight="1"/>
  </sheetData>
  <sheetProtection algorithmName="SHA-512" hashValue="4GD9Y9+Bt7YG8xJAja92qYGYXVLmCFVOGHWWF/ohjxote8/WC4yJKadgrqqbtdl0IzVjlh9eYhZZ0/COs8fvDQ==" saltValue="xDnAcVlBH6VtEO/KtglW2A==" spinCount="100000" sheet="1" formatCells="0" formatColumns="0" formatRows="0"/>
  <mergeCells count="20">
    <mergeCell ref="A2:R2"/>
    <mergeCell ref="F29:Q29"/>
    <mergeCell ref="B15:Q15"/>
    <mergeCell ref="B17:Q17"/>
    <mergeCell ref="F21:Q23"/>
    <mergeCell ref="F24:Q26"/>
    <mergeCell ref="H8:K8"/>
    <mergeCell ref="H9:K9"/>
    <mergeCell ref="H10:K10"/>
    <mergeCell ref="L8:Q8"/>
    <mergeCell ref="L9:Q9"/>
    <mergeCell ref="L10:Q10"/>
    <mergeCell ref="H12:P12"/>
    <mergeCell ref="J13:L13"/>
    <mergeCell ref="P13:Q13"/>
    <mergeCell ref="I31:Q31"/>
    <mergeCell ref="B19:Q19"/>
    <mergeCell ref="I32:Q32"/>
    <mergeCell ref="I34:Q34"/>
    <mergeCell ref="I35:Q35"/>
  </mergeCells>
  <phoneticPr fontId="1"/>
  <dataValidations count="1">
    <dataValidation type="list" allowBlank="1" showInputMessage="1" showErrorMessage="1" sqref="C22 C25 F27 J27 N27" xr:uid="{00000000-0002-0000-0600-000000000000}">
      <formula1>"✔"</formula1>
    </dataValidation>
  </dataValidations>
  <printOptions horizontalCentered="1"/>
  <pageMargins left="0.19685039370078741" right="0.19685039370078741" top="0.59055118110236227" bottom="0.39370078740157483" header="0.31496062992125984" footer="0.31496062992125984"/>
  <pageSetup paperSize="9" scale="5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I31"/>
  <sheetViews>
    <sheetView showGridLines="0" view="pageBreakPreview" topLeftCell="A17" zoomScale="50" zoomScaleNormal="50" zoomScaleSheetLayoutView="50" workbookViewId="0">
      <selection activeCell="H29" sqref="H29"/>
    </sheetView>
  </sheetViews>
  <sheetFormatPr defaultColWidth="9" defaultRowHeight="35.6"/>
  <cols>
    <col min="1" max="1" width="6.7109375" style="1" customWidth="1"/>
    <col min="2" max="2" width="30" style="1" customWidth="1"/>
    <col min="3" max="3" width="7.5" style="1" customWidth="1"/>
    <col min="4" max="4" width="23.7109375" style="1" customWidth="1"/>
    <col min="5" max="5" width="14" style="1" customWidth="1"/>
    <col min="6" max="6" width="23.7109375" style="1" customWidth="1"/>
    <col min="7" max="7" width="14" style="1" customWidth="1"/>
    <col min="8" max="8" width="40" style="1" customWidth="1"/>
    <col min="9" max="9" width="6.5703125" style="1" customWidth="1"/>
    <col min="10" max="16384" width="9" style="1"/>
  </cols>
  <sheetData>
    <row r="1" spans="1:9" s="29" customFormat="1" ht="26.15">
      <c r="A1" s="29" t="s">
        <v>38</v>
      </c>
      <c r="I1" s="231" t="str">
        <f>入力シート!Y2</f>
        <v>ver1.17</v>
      </c>
    </row>
    <row r="2" spans="1:9" ht="44.15">
      <c r="A2" s="423" t="s">
        <v>51</v>
      </c>
      <c r="B2" s="423"/>
      <c r="C2" s="423"/>
      <c r="D2" s="423"/>
      <c r="E2" s="423"/>
      <c r="F2" s="423"/>
      <c r="G2" s="423"/>
      <c r="H2" s="423"/>
      <c r="I2" s="423"/>
    </row>
    <row r="4" spans="1:9" s="13" customFormat="1" ht="32.6">
      <c r="H4" s="52" t="str">
        <f>DATA!$E$2</f>
        <v>令和７年月日</v>
      </c>
    </row>
    <row r="5" spans="1:9">
      <c r="B5" s="1" t="s">
        <v>52</v>
      </c>
    </row>
    <row r="6" spans="1:9" ht="17.25" customHeight="1"/>
    <row r="7" spans="1:9" s="13" customFormat="1" ht="41.25" customHeight="1">
      <c r="C7" s="13" t="s">
        <v>56</v>
      </c>
    </row>
    <row r="8" spans="1:9" s="13" customFormat="1" ht="54.75" customHeight="1">
      <c r="C8" s="479" t="s">
        <v>53</v>
      </c>
      <c r="D8" s="479"/>
      <c r="E8" s="479" t="str">
        <f>DATA!$E$15</f>
        <v/>
      </c>
      <c r="F8" s="479"/>
      <c r="G8" s="479"/>
      <c r="H8" s="479"/>
    </row>
    <row r="9" spans="1:9" s="13" customFormat="1" ht="54.75" customHeight="1">
      <c r="C9" s="469" t="s">
        <v>28</v>
      </c>
      <c r="D9" s="469"/>
      <c r="E9" s="469" t="str">
        <f>DATA!$E$6</f>
        <v/>
      </c>
      <c r="F9" s="469"/>
      <c r="G9" s="469"/>
      <c r="H9" s="469"/>
    </row>
    <row r="10" spans="1:9" s="13" customFormat="1" ht="55.1" customHeight="1">
      <c r="C10" s="469" t="s">
        <v>274</v>
      </c>
      <c r="D10" s="469"/>
      <c r="E10" s="469" t="str">
        <f>DATA!$E$8</f>
        <v>　　</v>
      </c>
      <c r="F10" s="469"/>
      <c r="G10" s="469"/>
      <c r="H10" s="469"/>
    </row>
    <row r="13" spans="1:9" ht="69.75" customHeight="1">
      <c r="A13" s="17"/>
      <c r="B13" s="471" t="s">
        <v>536</v>
      </c>
      <c r="C13" s="471"/>
      <c r="D13" s="471"/>
      <c r="E13" s="471"/>
      <c r="F13" s="471"/>
      <c r="G13" s="471"/>
      <c r="H13" s="471"/>
      <c r="I13" s="17"/>
    </row>
    <row r="15" spans="1:9" ht="70.5" customHeight="1">
      <c r="B15" s="473" t="s">
        <v>39</v>
      </c>
      <c r="C15" s="474"/>
      <c r="D15" s="473" t="s">
        <v>40</v>
      </c>
      <c r="E15" s="474"/>
      <c r="F15" s="475" t="s">
        <v>116</v>
      </c>
      <c r="G15" s="476"/>
      <c r="H15" s="241" t="s">
        <v>41</v>
      </c>
    </row>
    <row r="16" spans="1:9" ht="63.65" customHeight="1">
      <c r="B16" s="477" t="s">
        <v>42</v>
      </c>
      <c r="C16" s="478"/>
      <c r="D16" s="240"/>
      <c r="E16" s="39" t="s">
        <v>115</v>
      </c>
      <c r="F16" s="240"/>
      <c r="G16" s="39" t="s">
        <v>113</v>
      </c>
      <c r="H16" s="31"/>
    </row>
    <row r="17" spans="1:9" ht="63.65" customHeight="1">
      <c r="B17" s="477" t="s">
        <v>43</v>
      </c>
      <c r="C17" s="478"/>
      <c r="D17" s="240"/>
      <c r="E17" s="39" t="s">
        <v>115</v>
      </c>
      <c r="F17" s="240"/>
      <c r="G17" s="39" t="s">
        <v>96</v>
      </c>
      <c r="H17" s="31"/>
    </row>
    <row r="18" spans="1:9" ht="63.65" customHeight="1">
      <c r="B18" s="477" t="s">
        <v>44</v>
      </c>
      <c r="C18" s="478"/>
      <c r="D18" s="240"/>
      <c r="E18" s="39" t="s">
        <v>115</v>
      </c>
      <c r="F18" s="240"/>
      <c r="G18" s="39" t="s">
        <v>96</v>
      </c>
      <c r="H18" s="31"/>
    </row>
    <row r="19" spans="1:9" ht="63.65" customHeight="1">
      <c r="B19" s="477" t="s">
        <v>47</v>
      </c>
      <c r="C19" s="478"/>
      <c r="D19" s="240"/>
      <c r="E19" s="39" t="s">
        <v>115</v>
      </c>
      <c r="F19" s="240"/>
      <c r="G19" s="39" t="s">
        <v>96</v>
      </c>
      <c r="H19" s="31"/>
    </row>
    <row r="20" spans="1:9" ht="63.65" customHeight="1">
      <c r="B20" s="477" t="s">
        <v>45</v>
      </c>
      <c r="C20" s="478"/>
      <c r="D20" s="240"/>
      <c r="E20" s="39" t="s">
        <v>115</v>
      </c>
      <c r="F20" s="240"/>
      <c r="G20" s="39" t="s">
        <v>96</v>
      </c>
      <c r="H20" s="31"/>
    </row>
    <row r="21" spans="1:9" ht="63.65" customHeight="1">
      <c r="B21" s="477" t="s">
        <v>46</v>
      </c>
      <c r="C21" s="478"/>
      <c r="D21" s="240"/>
      <c r="E21" s="39" t="s">
        <v>115</v>
      </c>
      <c r="F21" s="240"/>
      <c r="G21" s="39" t="s">
        <v>96</v>
      </c>
      <c r="H21" s="31"/>
    </row>
    <row r="23" spans="1:9" s="32" customFormat="1" ht="28.75">
      <c r="A23" s="32" t="s">
        <v>48</v>
      </c>
    </row>
    <row r="24" spans="1:9" s="32" customFormat="1" ht="28.75">
      <c r="A24" s="472" t="s">
        <v>49</v>
      </c>
      <c r="B24" s="472"/>
      <c r="C24" s="472"/>
      <c r="D24" s="472"/>
      <c r="E24" s="472"/>
      <c r="F24" s="472"/>
      <c r="G24" s="472"/>
      <c r="H24" s="472"/>
      <c r="I24" s="472"/>
    </row>
    <row r="25" spans="1:9" s="32" customFormat="1" ht="28.75">
      <c r="A25" s="472" t="s">
        <v>50</v>
      </c>
      <c r="B25" s="472"/>
      <c r="C25" s="472"/>
      <c r="D25" s="472"/>
      <c r="E25" s="472"/>
      <c r="F25" s="472"/>
      <c r="G25" s="472"/>
      <c r="H25" s="472"/>
      <c r="I25" s="472"/>
    </row>
    <row r="26" spans="1:9" s="32" customFormat="1" ht="60" customHeight="1">
      <c r="A26" s="217"/>
      <c r="B26" s="470" t="s">
        <v>537</v>
      </c>
      <c r="C26" s="470"/>
      <c r="D26" s="470"/>
      <c r="E26" s="470"/>
      <c r="F26" s="470"/>
      <c r="G26" s="470"/>
      <c r="H26" s="470"/>
      <c r="I26" s="217"/>
    </row>
    <row r="27" spans="1:9" s="32" customFormat="1" ht="28.75">
      <c r="A27" s="217"/>
      <c r="B27" s="470" t="s">
        <v>55</v>
      </c>
      <c r="C27" s="470"/>
      <c r="D27" s="470"/>
      <c r="E27" s="470"/>
      <c r="F27" s="470"/>
      <c r="G27" s="470"/>
      <c r="H27" s="470"/>
      <c r="I27" s="217"/>
    </row>
    <row r="28" spans="1:9" s="32" customFormat="1" ht="28.75">
      <c r="A28" s="217"/>
      <c r="B28" s="470" t="s">
        <v>54</v>
      </c>
      <c r="C28" s="470"/>
      <c r="D28" s="470"/>
      <c r="E28" s="470"/>
      <c r="F28" s="470"/>
      <c r="G28" s="470"/>
      <c r="H28" s="470"/>
      <c r="I28" s="217"/>
    </row>
    <row r="29" spans="1:9" s="32" customFormat="1" ht="28.75"/>
    <row r="30" spans="1:9" s="32" customFormat="1" ht="28.75">
      <c r="A30" s="32" t="s">
        <v>108</v>
      </c>
    </row>
    <row r="31" spans="1:9" s="32" customFormat="1" ht="89.15" customHeight="1">
      <c r="A31" s="217"/>
      <c r="B31" s="470" t="s">
        <v>436</v>
      </c>
      <c r="C31" s="470"/>
      <c r="D31" s="470"/>
      <c r="E31" s="470"/>
      <c r="F31" s="470"/>
      <c r="G31" s="470"/>
      <c r="H31" s="470"/>
      <c r="I31" s="217"/>
    </row>
  </sheetData>
  <sheetProtection algorithmName="SHA-512" hashValue="O0JSPu/nav8uBXqwSMr+u6H8QrPOBkpoawrvReW1U1uv/t3GwNMYoNf4ZUbesh0IbvoWsIyZKbrksKwR/r1ftA==" saltValue="kWgGi92lD63deOB1SS7YeQ==" spinCount="100000" sheet="1" formatCells="0" formatColumns="0" formatRows="0"/>
  <mergeCells count="23">
    <mergeCell ref="A2:I2"/>
    <mergeCell ref="B26:H26"/>
    <mergeCell ref="B27:H27"/>
    <mergeCell ref="D15:E15"/>
    <mergeCell ref="F15:G15"/>
    <mergeCell ref="B16:C16"/>
    <mergeCell ref="B17:C17"/>
    <mergeCell ref="B18:C18"/>
    <mergeCell ref="B19:C19"/>
    <mergeCell ref="B20:C20"/>
    <mergeCell ref="B21:C21"/>
    <mergeCell ref="C8:D8"/>
    <mergeCell ref="C9:D9"/>
    <mergeCell ref="C10:D10"/>
    <mergeCell ref="E8:H8"/>
    <mergeCell ref="E9:H9"/>
    <mergeCell ref="E10:H10"/>
    <mergeCell ref="B31:H31"/>
    <mergeCell ref="B28:H28"/>
    <mergeCell ref="B13:H13"/>
    <mergeCell ref="A25:I25"/>
    <mergeCell ref="A24:I24"/>
    <mergeCell ref="B15:C15"/>
  </mergeCells>
  <phoneticPr fontId="1"/>
  <printOptions horizontalCentered="1"/>
  <pageMargins left="0.19685039370078741" right="0.19685039370078741" top="0.59055118110236227" bottom="0.39370078740157483" header="0.31496062992125984" footer="0.31496062992125984"/>
  <pageSetup paperSize="9" scale="50"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K110"/>
  <sheetViews>
    <sheetView showGridLines="0" view="pageBreakPreview" topLeftCell="E1" zoomScale="50" zoomScaleNormal="50" zoomScaleSheetLayoutView="50" workbookViewId="0">
      <selection activeCell="F7" sqref="F7"/>
    </sheetView>
  </sheetViews>
  <sheetFormatPr defaultColWidth="9" defaultRowHeight="35.6"/>
  <cols>
    <col min="1" max="1" width="4.78515625" style="29" customWidth="1"/>
    <col min="2" max="2" width="18.2109375" style="1" customWidth="1"/>
    <col min="3" max="3" width="8" style="1" customWidth="1"/>
    <col min="4" max="4" width="62" style="1" customWidth="1"/>
    <col min="5" max="5" width="19.78515625" style="1" customWidth="1"/>
    <col min="6" max="8" width="11.78515625" style="1" customWidth="1"/>
    <col min="9" max="9" width="14.78515625" style="1" customWidth="1"/>
    <col min="10" max="10" width="16.78515625" style="1" customWidth="1"/>
    <col min="11" max="11" width="3.7109375" style="37" bestFit="1" customWidth="1"/>
    <col min="12" max="16384" width="9" style="1"/>
  </cols>
  <sheetData>
    <row r="1" spans="1:11" s="29" customFormat="1" ht="26.15">
      <c r="A1" s="29" t="s">
        <v>57</v>
      </c>
      <c r="J1" s="29" t="str">
        <f>入力シート!Y2</f>
        <v>ver1.17</v>
      </c>
      <c r="K1" s="37"/>
    </row>
    <row r="2" spans="1:11" ht="38.6">
      <c r="A2" s="486" t="s">
        <v>58</v>
      </c>
      <c r="B2" s="486"/>
      <c r="C2" s="486"/>
      <c r="D2" s="486"/>
      <c r="E2" s="486"/>
      <c r="F2" s="486"/>
      <c r="G2" s="486"/>
      <c r="H2" s="486"/>
      <c r="I2" s="486"/>
      <c r="J2" s="486"/>
    </row>
    <row r="3" spans="1:11" s="13" customFormat="1" ht="35.25" customHeight="1" thickBot="1">
      <c r="A3" s="29"/>
      <c r="K3" s="37"/>
    </row>
    <row r="4" spans="1:11" s="13" customFormat="1" ht="39" customHeight="1" thickTop="1">
      <c r="A4" s="29"/>
      <c r="B4" s="482" t="s">
        <v>72</v>
      </c>
      <c r="C4" s="483"/>
      <c r="D4" s="221" t="s">
        <v>28</v>
      </c>
      <c r="E4" s="220" t="s">
        <v>39</v>
      </c>
      <c r="F4" s="493" t="s">
        <v>68</v>
      </c>
      <c r="G4" s="494"/>
      <c r="H4" s="222" t="s">
        <v>69</v>
      </c>
      <c r="I4" s="487" t="s">
        <v>70</v>
      </c>
      <c r="J4" s="488"/>
      <c r="K4" s="37"/>
    </row>
    <row r="5" spans="1:11" s="13" customFormat="1" ht="63" customHeight="1" thickBot="1">
      <c r="A5" s="29"/>
      <c r="B5" s="484" t="str">
        <f>DATA!$E$4</f>
        <v>41-</v>
      </c>
      <c r="C5" s="485"/>
      <c r="D5" s="159" t="str">
        <f>DATA!$E$6</f>
        <v/>
      </c>
      <c r="E5" s="242" t="s">
        <v>394</v>
      </c>
      <c r="F5" s="495">
        <f>SUM(J:J)</f>
        <v>0</v>
      </c>
      <c r="G5" s="496"/>
      <c r="H5" s="160">
        <f>SUM(K:K)</f>
        <v>0</v>
      </c>
      <c r="I5" s="489" t="e">
        <f>ROUND(F5/H5,0)</f>
        <v>#DIV/0!</v>
      </c>
      <c r="J5" s="490"/>
      <c r="K5" s="37"/>
    </row>
    <row r="6" spans="1:11" s="13" customFormat="1" ht="45" customHeight="1" thickTop="1">
      <c r="A6" s="29"/>
      <c r="K6" s="37"/>
    </row>
    <row r="7" spans="1:11" s="32" customFormat="1" ht="28.75">
      <c r="A7" s="29"/>
      <c r="B7" s="36" t="s">
        <v>66</v>
      </c>
      <c r="C7" s="491" t="s">
        <v>538</v>
      </c>
      <c r="D7" s="491"/>
      <c r="K7" s="37"/>
    </row>
    <row r="8" spans="1:11" s="32" customFormat="1" ht="94.5" customHeight="1">
      <c r="A8" s="29"/>
      <c r="B8" s="36" t="s">
        <v>67</v>
      </c>
      <c r="C8" s="492" t="s">
        <v>518</v>
      </c>
      <c r="D8" s="492"/>
      <c r="E8" s="492"/>
      <c r="F8" s="492"/>
      <c r="G8" s="492"/>
      <c r="H8" s="492"/>
      <c r="I8" s="492"/>
      <c r="J8" s="492"/>
      <c r="K8" s="37"/>
    </row>
    <row r="9" spans="1:11" s="13" customFormat="1" ht="23.25" customHeight="1">
      <c r="A9" s="29"/>
      <c r="K9" s="37"/>
    </row>
    <row r="10" spans="1:11" s="29" customFormat="1" ht="54.65" customHeight="1">
      <c r="B10" s="482" t="s">
        <v>59</v>
      </c>
      <c r="C10" s="483"/>
      <c r="D10" s="221" t="s">
        <v>63</v>
      </c>
      <c r="E10" s="221" t="s">
        <v>60</v>
      </c>
      <c r="F10" s="223" t="s">
        <v>65</v>
      </c>
      <c r="G10" s="223" t="s">
        <v>71</v>
      </c>
      <c r="H10" s="224" t="s">
        <v>61</v>
      </c>
      <c r="I10" s="223" t="s">
        <v>64</v>
      </c>
      <c r="J10" s="221" t="s">
        <v>62</v>
      </c>
      <c r="K10" s="37"/>
    </row>
    <row r="11" spans="1:11" s="29" customFormat="1" ht="52.5" customHeight="1">
      <c r="A11" s="37">
        <v>1</v>
      </c>
      <c r="B11" s="480"/>
      <c r="C11" s="481"/>
      <c r="D11" s="243"/>
      <c r="E11" s="244"/>
      <c r="F11" s="256"/>
      <c r="G11" s="243"/>
      <c r="H11" s="245"/>
      <c r="I11" s="162" t="str">
        <f>IF(G11="","",1+(H11-1)*0.2)</f>
        <v/>
      </c>
      <c r="J11" s="163" t="str">
        <f>IF(G11="","",ROUNDDOWN(G11*I11,2))</f>
        <v/>
      </c>
      <c r="K11" s="37">
        <f>IF(J11="",0,1)</f>
        <v>0</v>
      </c>
    </row>
    <row r="12" spans="1:11" s="29" customFormat="1" ht="52.5" customHeight="1">
      <c r="A12" s="37">
        <v>2</v>
      </c>
      <c r="B12" s="480"/>
      <c r="C12" s="481"/>
      <c r="D12" s="243"/>
      <c r="E12" s="244"/>
      <c r="F12" s="256"/>
      <c r="G12" s="243"/>
      <c r="H12" s="245"/>
      <c r="I12" s="162" t="str">
        <f t="shared" ref="I12:I35" si="0">IF(G12="","",1+(H12-1)*0.2)</f>
        <v/>
      </c>
      <c r="J12" s="163" t="str">
        <f t="shared" ref="J12:J35" si="1">IF(G12="","",ROUNDDOWN(G12*I12,2))</f>
        <v/>
      </c>
      <c r="K12" s="37">
        <f t="shared" ref="K12:K75" si="2">IF(J12="",0,1)</f>
        <v>0</v>
      </c>
    </row>
    <row r="13" spans="1:11" s="29" customFormat="1" ht="52.5" customHeight="1">
      <c r="A13" s="37">
        <v>3</v>
      </c>
      <c r="B13" s="480"/>
      <c r="C13" s="481"/>
      <c r="D13" s="243"/>
      <c r="E13" s="244"/>
      <c r="F13" s="256"/>
      <c r="G13" s="243"/>
      <c r="H13" s="245"/>
      <c r="I13" s="162" t="str">
        <f t="shared" si="0"/>
        <v/>
      </c>
      <c r="J13" s="163" t="str">
        <f t="shared" si="1"/>
        <v/>
      </c>
      <c r="K13" s="37">
        <f t="shared" si="2"/>
        <v>0</v>
      </c>
    </row>
    <row r="14" spans="1:11" s="29" customFormat="1" ht="52.5" customHeight="1">
      <c r="A14" s="37">
        <v>4</v>
      </c>
      <c r="B14" s="480"/>
      <c r="C14" s="481"/>
      <c r="D14" s="243"/>
      <c r="E14" s="244"/>
      <c r="F14" s="256"/>
      <c r="G14" s="243"/>
      <c r="H14" s="245"/>
      <c r="I14" s="162" t="str">
        <f t="shared" si="0"/>
        <v/>
      </c>
      <c r="J14" s="163" t="str">
        <f t="shared" si="1"/>
        <v/>
      </c>
      <c r="K14" s="37">
        <f t="shared" si="2"/>
        <v>0</v>
      </c>
    </row>
    <row r="15" spans="1:11" s="29" customFormat="1" ht="52.5" customHeight="1">
      <c r="A15" s="37">
        <v>5</v>
      </c>
      <c r="B15" s="480"/>
      <c r="C15" s="481"/>
      <c r="D15" s="243"/>
      <c r="E15" s="244"/>
      <c r="F15" s="256"/>
      <c r="G15" s="243"/>
      <c r="H15" s="245"/>
      <c r="I15" s="162" t="str">
        <f t="shared" si="0"/>
        <v/>
      </c>
      <c r="J15" s="163" t="str">
        <f t="shared" si="1"/>
        <v/>
      </c>
      <c r="K15" s="37">
        <f t="shared" si="2"/>
        <v>0</v>
      </c>
    </row>
    <row r="16" spans="1:11" s="29" customFormat="1" ht="52.5" customHeight="1">
      <c r="A16" s="37">
        <v>6</v>
      </c>
      <c r="B16" s="480"/>
      <c r="C16" s="481"/>
      <c r="D16" s="243"/>
      <c r="E16" s="244"/>
      <c r="F16" s="256"/>
      <c r="G16" s="243"/>
      <c r="H16" s="245"/>
      <c r="I16" s="162" t="str">
        <f t="shared" si="0"/>
        <v/>
      </c>
      <c r="J16" s="163" t="str">
        <f t="shared" si="1"/>
        <v/>
      </c>
      <c r="K16" s="37">
        <f t="shared" si="2"/>
        <v>0</v>
      </c>
    </row>
    <row r="17" spans="1:11" s="29" customFormat="1" ht="52.5" customHeight="1">
      <c r="A17" s="37">
        <v>7</v>
      </c>
      <c r="B17" s="480"/>
      <c r="C17" s="481"/>
      <c r="D17" s="243"/>
      <c r="E17" s="244"/>
      <c r="F17" s="256"/>
      <c r="G17" s="243"/>
      <c r="H17" s="245"/>
      <c r="I17" s="162" t="str">
        <f t="shared" si="0"/>
        <v/>
      </c>
      <c r="J17" s="163" t="str">
        <f t="shared" si="1"/>
        <v/>
      </c>
      <c r="K17" s="37">
        <f t="shared" si="2"/>
        <v>0</v>
      </c>
    </row>
    <row r="18" spans="1:11" s="29" customFormat="1" ht="52.5" customHeight="1">
      <c r="A18" s="37">
        <v>8</v>
      </c>
      <c r="B18" s="480"/>
      <c r="C18" s="481"/>
      <c r="D18" s="243"/>
      <c r="E18" s="244"/>
      <c r="F18" s="256"/>
      <c r="G18" s="243"/>
      <c r="H18" s="245"/>
      <c r="I18" s="162" t="str">
        <f t="shared" si="0"/>
        <v/>
      </c>
      <c r="J18" s="163" t="str">
        <f t="shared" si="1"/>
        <v/>
      </c>
      <c r="K18" s="37">
        <f t="shared" si="2"/>
        <v>0</v>
      </c>
    </row>
    <row r="19" spans="1:11" s="29" customFormat="1" ht="52.5" customHeight="1">
      <c r="A19" s="37">
        <v>9</v>
      </c>
      <c r="B19" s="480"/>
      <c r="C19" s="481"/>
      <c r="D19" s="243"/>
      <c r="E19" s="244"/>
      <c r="F19" s="256"/>
      <c r="G19" s="243"/>
      <c r="H19" s="245"/>
      <c r="I19" s="162" t="str">
        <f t="shared" si="0"/>
        <v/>
      </c>
      <c r="J19" s="163" t="str">
        <f t="shared" si="1"/>
        <v/>
      </c>
      <c r="K19" s="37">
        <f t="shared" si="2"/>
        <v>0</v>
      </c>
    </row>
    <row r="20" spans="1:11" s="29" customFormat="1" ht="52.5" customHeight="1">
      <c r="A20" s="37">
        <v>10</v>
      </c>
      <c r="B20" s="480"/>
      <c r="C20" s="481"/>
      <c r="D20" s="243"/>
      <c r="E20" s="244"/>
      <c r="F20" s="256"/>
      <c r="G20" s="243"/>
      <c r="H20" s="245"/>
      <c r="I20" s="162" t="str">
        <f t="shared" si="0"/>
        <v/>
      </c>
      <c r="J20" s="163" t="str">
        <f t="shared" si="1"/>
        <v/>
      </c>
      <c r="K20" s="37">
        <f t="shared" si="2"/>
        <v>0</v>
      </c>
    </row>
    <row r="21" spans="1:11" s="29" customFormat="1" ht="52.5" customHeight="1">
      <c r="A21" s="37">
        <v>11</v>
      </c>
      <c r="B21" s="480"/>
      <c r="C21" s="481"/>
      <c r="D21" s="243"/>
      <c r="E21" s="244"/>
      <c r="F21" s="256"/>
      <c r="G21" s="243"/>
      <c r="H21" s="245"/>
      <c r="I21" s="162" t="str">
        <f t="shared" si="0"/>
        <v/>
      </c>
      <c r="J21" s="163" t="str">
        <f t="shared" si="1"/>
        <v/>
      </c>
      <c r="K21" s="37">
        <f t="shared" si="2"/>
        <v>0</v>
      </c>
    </row>
    <row r="22" spans="1:11" s="29" customFormat="1" ht="52.5" customHeight="1">
      <c r="A22" s="37">
        <v>12</v>
      </c>
      <c r="B22" s="480"/>
      <c r="C22" s="481"/>
      <c r="D22" s="243"/>
      <c r="E22" s="244"/>
      <c r="F22" s="256"/>
      <c r="G22" s="243"/>
      <c r="H22" s="245"/>
      <c r="I22" s="162" t="str">
        <f t="shared" si="0"/>
        <v/>
      </c>
      <c r="J22" s="163" t="str">
        <f t="shared" si="1"/>
        <v/>
      </c>
      <c r="K22" s="37">
        <f t="shared" si="2"/>
        <v>0</v>
      </c>
    </row>
    <row r="23" spans="1:11" s="29" customFormat="1" ht="52.5" customHeight="1">
      <c r="A23" s="37">
        <v>13</v>
      </c>
      <c r="B23" s="480"/>
      <c r="C23" s="481"/>
      <c r="D23" s="243"/>
      <c r="E23" s="244"/>
      <c r="F23" s="256"/>
      <c r="G23" s="243"/>
      <c r="H23" s="245"/>
      <c r="I23" s="162" t="str">
        <f t="shared" si="0"/>
        <v/>
      </c>
      <c r="J23" s="163" t="str">
        <f t="shared" si="1"/>
        <v/>
      </c>
      <c r="K23" s="37">
        <f t="shared" si="2"/>
        <v>0</v>
      </c>
    </row>
    <row r="24" spans="1:11" s="29" customFormat="1" ht="52.5" customHeight="1">
      <c r="A24" s="37">
        <v>14</v>
      </c>
      <c r="B24" s="480"/>
      <c r="C24" s="481"/>
      <c r="D24" s="243"/>
      <c r="E24" s="244"/>
      <c r="F24" s="256"/>
      <c r="G24" s="243"/>
      <c r="H24" s="245"/>
      <c r="I24" s="162" t="str">
        <f t="shared" si="0"/>
        <v/>
      </c>
      <c r="J24" s="163" t="str">
        <f t="shared" si="1"/>
        <v/>
      </c>
      <c r="K24" s="37">
        <f t="shared" si="2"/>
        <v>0</v>
      </c>
    </row>
    <row r="25" spans="1:11" s="29" customFormat="1" ht="52.5" customHeight="1">
      <c r="A25" s="37">
        <v>15</v>
      </c>
      <c r="B25" s="480"/>
      <c r="C25" s="481"/>
      <c r="D25" s="243"/>
      <c r="E25" s="244"/>
      <c r="F25" s="256"/>
      <c r="G25" s="243"/>
      <c r="H25" s="245"/>
      <c r="I25" s="162" t="str">
        <f t="shared" si="0"/>
        <v/>
      </c>
      <c r="J25" s="163" t="str">
        <f t="shared" si="1"/>
        <v/>
      </c>
      <c r="K25" s="37">
        <f t="shared" si="2"/>
        <v>0</v>
      </c>
    </row>
    <row r="26" spans="1:11" s="29" customFormat="1" ht="52.5" customHeight="1">
      <c r="A26" s="37">
        <v>16</v>
      </c>
      <c r="B26" s="480"/>
      <c r="C26" s="481"/>
      <c r="D26" s="243"/>
      <c r="E26" s="244"/>
      <c r="F26" s="256"/>
      <c r="G26" s="243"/>
      <c r="H26" s="245"/>
      <c r="I26" s="162" t="str">
        <f t="shared" si="0"/>
        <v/>
      </c>
      <c r="J26" s="163" t="str">
        <f t="shared" si="1"/>
        <v/>
      </c>
      <c r="K26" s="37">
        <f t="shared" si="2"/>
        <v>0</v>
      </c>
    </row>
    <row r="27" spans="1:11" s="29" customFormat="1" ht="52.5" customHeight="1">
      <c r="A27" s="37">
        <v>17</v>
      </c>
      <c r="B27" s="480"/>
      <c r="C27" s="481"/>
      <c r="D27" s="243"/>
      <c r="E27" s="244"/>
      <c r="F27" s="256"/>
      <c r="G27" s="243"/>
      <c r="H27" s="245"/>
      <c r="I27" s="162" t="str">
        <f t="shared" si="0"/>
        <v/>
      </c>
      <c r="J27" s="163" t="str">
        <f t="shared" si="1"/>
        <v/>
      </c>
      <c r="K27" s="37">
        <f t="shared" si="2"/>
        <v>0</v>
      </c>
    </row>
    <row r="28" spans="1:11" s="29" customFormat="1" ht="52.5" customHeight="1">
      <c r="A28" s="37">
        <v>18</v>
      </c>
      <c r="B28" s="480"/>
      <c r="C28" s="481"/>
      <c r="D28" s="243"/>
      <c r="E28" s="244"/>
      <c r="F28" s="256"/>
      <c r="G28" s="243"/>
      <c r="H28" s="245"/>
      <c r="I28" s="162" t="str">
        <f t="shared" si="0"/>
        <v/>
      </c>
      <c r="J28" s="163" t="str">
        <f t="shared" si="1"/>
        <v/>
      </c>
      <c r="K28" s="37">
        <f t="shared" si="2"/>
        <v>0</v>
      </c>
    </row>
    <row r="29" spans="1:11" s="29" customFormat="1" ht="52.5" customHeight="1">
      <c r="A29" s="37">
        <v>19</v>
      </c>
      <c r="B29" s="480"/>
      <c r="C29" s="481"/>
      <c r="D29" s="243"/>
      <c r="E29" s="244"/>
      <c r="F29" s="256"/>
      <c r="G29" s="243"/>
      <c r="H29" s="245"/>
      <c r="I29" s="162" t="str">
        <f t="shared" si="0"/>
        <v/>
      </c>
      <c r="J29" s="163" t="str">
        <f t="shared" si="1"/>
        <v/>
      </c>
      <c r="K29" s="37">
        <f t="shared" si="2"/>
        <v>0</v>
      </c>
    </row>
    <row r="30" spans="1:11" s="29" customFormat="1" ht="52.5" customHeight="1">
      <c r="A30" s="37">
        <v>20</v>
      </c>
      <c r="B30" s="480"/>
      <c r="C30" s="481"/>
      <c r="D30" s="243"/>
      <c r="E30" s="244"/>
      <c r="F30" s="256"/>
      <c r="G30" s="243"/>
      <c r="H30" s="245"/>
      <c r="I30" s="162" t="str">
        <f t="shared" si="0"/>
        <v/>
      </c>
      <c r="J30" s="163" t="str">
        <f t="shared" si="1"/>
        <v/>
      </c>
      <c r="K30" s="37">
        <f t="shared" si="2"/>
        <v>0</v>
      </c>
    </row>
    <row r="31" spans="1:11" s="29" customFormat="1" ht="52.5" customHeight="1">
      <c r="A31" s="37">
        <v>21</v>
      </c>
      <c r="B31" s="480"/>
      <c r="C31" s="481"/>
      <c r="D31" s="243"/>
      <c r="E31" s="244"/>
      <c r="F31" s="256"/>
      <c r="G31" s="243"/>
      <c r="H31" s="245"/>
      <c r="I31" s="162" t="str">
        <f t="shared" si="0"/>
        <v/>
      </c>
      <c r="J31" s="163" t="str">
        <f t="shared" si="1"/>
        <v/>
      </c>
      <c r="K31" s="37">
        <f t="shared" si="2"/>
        <v>0</v>
      </c>
    </row>
    <row r="32" spans="1:11" s="29" customFormat="1" ht="52.5" customHeight="1">
      <c r="A32" s="37">
        <v>22</v>
      </c>
      <c r="B32" s="480"/>
      <c r="C32" s="481"/>
      <c r="D32" s="243"/>
      <c r="E32" s="244"/>
      <c r="F32" s="256"/>
      <c r="G32" s="243"/>
      <c r="H32" s="245"/>
      <c r="I32" s="162" t="str">
        <f t="shared" si="0"/>
        <v/>
      </c>
      <c r="J32" s="163" t="str">
        <f t="shared" si="1"/>
        <v/>
      </c>
      <c r="K32" s="37">
        <f t="shared" si="2"/>
        <v>0</v>
      </c>
    </row>
    <row r="33" spans="1:11" s="29" customFormat="1" ht="52.5" customHeight="1">
      <c r="A33" s="37">
        <v>23</v>
      </c>
      <c r="B33" s="480"/>
      <c r="C33" s="481"/>
      <c r="D33" s="243"/>
      <c r="E33" s="244"/>
      <c r="F33" s="256"/>
      <c r="G33" s="243"/>
      <c r="H33" s="245"/>
      <c r="I33" s="162" t="str">
        <f t="shared" si="0"/>
        <v/>
      </c>
      <c r="J33" s="163" t="str">
        <f t="shared" si="1"/>
        <v/>
      </c>
      <c r="K33" s="37">
        <f t="shared" si="2"/>
        <v>0</v>
      </c>
    </row>
    <row r="34" spans="1:11" s="29" customFormat="1" ht="52.5" customHeight="1">
      <c r="A34" s="37">
        <v>24</v>
      </c>
      <c r="B34" s="480"/>
      <c r="C34" s="481"/>
      <c r="D34" s="243"/>
      <c r="E34" s="244"/>
      <c r="F34" s="256"/>
      <c r="G34" s="243"/>
      <c r="H34" s="245"/>
      <c r="I34" s="162" t="str">
        <f t="shared" si="0"/>
        <v/>
      </c>
      <c r="J34" s="163" t="str">
        <f t="shared" si="1"/>
        <v/>
      </c>
      <c r="K34" s="37">
        <f t="shared" si="2"/>
        <v>0</v>
      </c>
    </row>
    <row r="35" spans="1:11" s="29" customFormat="1" ht="52.5" customHeight="1">
      <c r="A35" s="37">
        <v>25</v>
      </c>
      <c r="B35" s="480"/>
      <c r="C35" s="481"/>
      <c r="D35" s="243"/>
      <c r="E35" s="244"/>
      <c r="F35" s="256"/>
      <c r="G35" s="243"/>
      <c r="H35" s="245"/>
      <c r="I35" s="162" t="str">
        <f t="shared" si="0"/>
        <v/>
      </c>
      <c r="J35" s="163" t="str">
        <f t="shared" si="1"/>
        <v/>
      </c>
      <c r="K35" s="37">
        <f t="shared" si="2"/>
        <v>0</v>
      </c>
    </row>
    <row r="36" spans="1:11" s="29" customFormat="1" ht="52.5" customHeight="1">
      <c r="A36" s="37">
        <v>26</v>
      </c>
      <c r="B36" s="480"/>
      <c r="C36" s="481"/>
      <c r="D36" s="243"/>
      <c r="E36" s="244"/>
      <c r="F36" s="256"/>
      <c r="G36" s="243"/>
      <c r="H36" s="245"/>
      <c r="I36" s="162" t="str">
        <f t="shared" ref="I36:I81" si="3">IF(G36="","",1+(H36-1)*0.2)</f>
        <v/>
      </c>
      <c r="J36" s="163" t="str">
        <f t="shared" ref="J36:J81" si="4">IF(G36="","",ROUNDDOWN(G36*I36,2))</f>
        <v/>
      </c>
      <c r="K36" s="37">
        <f t="shared" si="2"/>
        <v>0</v>
      </c>
    </row>
    <row r="37" spans="1:11" s="29" customFormat="1" ht="52.5" customHeight="1">
      <c r="A37" s="37">
        <v>27</v>
      </c>
      <c r="B37" s="480"/>
      <c r="C37" s="481"/>
      <c r="D37" s="243"/>
      <c r="E37" s="244"/>
      <c r="F37" s="256"/>
      <c r="G37" s="243"/>
      <c r="H37" s="245"/>
      <c r="I37" s="162" t="str">
        <f t="shared" si="3"/>
        <v/>
      </c>
      <c r="J37" s="163" t="str">
        <f t="shared" si="4"/>
        <v/>
      </c>
      <c r="K37" s="37">
        <f t="shared" si="2"/>
        <v>0</v>
      </c>
    </row>
    <row r="38" spans="1:11" s="29" customFormat="1" ht="52.5" customHeight="1">
      <c r="A38" s="37">
        <v>28</v>
      </c>
      <c r="B38" s="480"/>
      <c r="C38" s="481"/>
      <c r="D38" s="243"/>
      <c r="E38" s="244"/>
      <c r="F38" s="256"/>
      <c r="G38" s="243"/>
      <c r="H38" s="245"/>
      <c r="I38" s="162" t="str">
        <f t="shared" si="3"/>
        <v/>
      </c>
      <c r="J38" s="163" t="str">
        <f t="shared" si="4"/>
        <v/>
      </c>
      <c r="K38" s="37">
        <f t="shared" si="2"/>
        <v>0</v>
      </c>
    </row>
    <row r="39" spans="1:11" s="29" customFormat="1" ht="52.5" customHeight="1">
      <c r="A39" s="37">
        <v>29</v>
      </c>
      <c r="B39" s="480"/>
      <c r="C39" s="481"/>
      <c r="D39" s="243"/>
      <c r="E39" s="244"/>
      <c r="F39" s="256"/>
      <c r="G39" s="243"/>
      <c r="H39" s="245"/>
      <c r="I39" s="162" t="str">
        <f t="shared" si="3"/>
        <v/>
      </c>
      <c r="J39" s="163" t="str">
        <f t="shared" si="4"/>
        <v/>
      </c>
      <c r="K39" s="37">
        <f t="shared" si="2"/>
        <v>0</v>
      </c>
    </row>
    <row r="40" spans="1:11" s="29" customFormat="1" ht="52.5" customHeight="1">
      <c r="A40" s="37">
        <v>30</v>
      </c>
      <c r="B40" s="480"/>
      <c r="C40" s="481"/>
      <c r="D40" s="243"/>
      <c r="E40" s="244"/>
      <c r="F40" s="256"/>
      <c r="G40" s="243"/>
      <c r="H40" s="245"/>
      <c r="I40" s="162" t="str">
        <f t="shared" si="3"/>
        <v/>
      </c>
      <c r="J40" s="163" t="str">
        <f t="shared" si="4"/>
        <v/>
      </c>
      <c r="K40" s="37">
        <f t="shared" si="2"/>
        <v>0</v>
      </c>
    </row>
    <row r="41" spans="1:11" s="29" customFormat="1" ht="52.5" customHeight="1">
      <c r="A41" s="37">
        <v>31</v>
      </c>
      <c r="B41" s="480"/>
      <c r="C41" s="481"/>
      <c r="D41" s="243"/>
      <c r="E41" s="244"/>
      <c r="F41" s="256"/>
      <c r="G41" s="243"/>
      <c r="H41" s="245"/>
      <c r="I41" s="162" t="str">
        <f t="shared" si="3"/>
        <v/>
      </c>
      <c r="J41" s="163" t="str">
        <f t="shared" si="4"/>
        <v/>
      </c>
      <c r="K41" s="37">
        <f t="shared" si="2"/>
        <v>0</v>
      </c>
    </row>
    <row r="42" spans="1:11" s="29" customFormat="1" ht="52.5" customHeight="1">
      <c r="A42" s="37">
        <v>32</v>
      </c>
      <c r="B42" s="480"/>
      <c r="C42" s="481"/>
      <c r="D42" s="243"/>
      <c r="E42" s="244"/>
      <c r="F42" s="256"/>
      <c r="G42" s="243"/>
      <c r="H42" s="245"/>
      <c r="I42" s="162" t="str">
        <f t="shared" si="3"/>
        <v/>
      </c>
      <c r="J42" s="163" t="str">
        <f t="shared" si="4"/>
        <v/>
      </c>
      <c r="K42" s="37">
        <f t="shared" si="2"/>
        <v>0</v>
      </c>
    </row>
    <row r="43" spans="1:11" s="29" customFormat="1" ht="52.5" customHeight="1">
      <c r="A43" s="37">
        <v>33</v>
      </c>
      <c r="B43" s="480"/>
      <c r="C43" s="481"/>
      <c r="D43" s="243"/>
      <c r="E43" s="244"/>
      <c r="F43" s="256"/>
      <c r="G43" s="243"/>
      <c r="H43" s="245"/>
      <c r="I43" s="162" t="str">
        <f t="shared" si="3"/>
        <v/>
      </c>
      <c r="J43" s="163" t="str">
        <f t="shared" si="4"/>
        <v/>
      </c>
      <c r="K43" s="37">
        <f t="shared" si="2"/>
        <v>0</v>
      </c>
    </row>
    <row r="44" spans="1:11" s="29" customFormat="1" ht="52.5" customHeight="1">
      <c r="A44" s="37">
        <v>34</v>
      </c>
      <c r="B44" s="480"/>
      <c r="C44" s="481"/>
      <c r="D44" s="243"/>
      <c r="E44" s="244"/>
      <c r="F44" s="256"/>
      <c r="G44" s="243"/>
      <c r="H44" s="245"/>
      <c r="I44" s="162" t="str">
        <f t="shared" si="3"/>
        <v/>
      </c>
      <c r="J44" s="163" t="str">
        <f t="shared" si="4"/>
        <v/>
      </c>
      <c r="K44" s="37">
        <f t="shared" si="2"/>
        <v>0</v>
      </c>
    </row>
    <row r="45" spans="1:11" s="29" customFormat="1" ht="52.5" customHeight="1">
      <c r="A45" s="37">
        <v>35</v>
      </c>
      <c r="B45" s="480"/>
      <c r="C45" s="481"/>
      <c r="D45" s="243"/>
      <c r="E45" s="244"/>
      <c r="F45" s="256"/>
      <c r="G45" s="243"/>
      <c r="H45" s="245"/>
      <c r="I45" s="162" t="str">
        <f t="shared" si="3"/>
        <v/>
      </c>
      <c r="J45" s="163" t="str">
        <f t="shared" si="4"/>
        <v/>
      </c>
      <c r="K45" s="37">
        <f t="shared" si="2"/>
        <v>0</v>
      </c>
    </row>
    <row r="46" spans="1:11" s="29" customFormat="1" ht="52.5" customHeight="1">
      <c r="A46" s="37">
        <v>36</v>
      </c>
      <c r="B46" s="480"/>
      <c r="C46" s="481"/>
      <c r="D46" s="243"/>
      <c r="E46" s="244"/>
      <c r="F46" s="256"/>
      <c r="G46" s="243"/>
      <c r="H46" s="245"/>
      <c r="I46" s="162" t="str">
        <f t="shared" si="3"/>
        <v/>
      </c>
      <c r="J46" s="163" t="str">
        <f t="shared" si="4"/>
        <v/>
      </c>
      <c r="K46" s="37">
        <f t="shared" si="2"/>
        <v>0</v>
      </c>
    </row>
    <row r="47" spans="1:11" s="29" customFormat="1" ht="52.5" customHeight="1">
      <c r="A47" s="37">
        <v>37</v>
      </c>
      <c r="B47" s="480"/>
      <c r="C47" s="481"/>
      <c r="D47" s="243"/>
      <c r="E47" s="244"/>
      <c r="F47" s="256"/>
      <c r="G47" s="243"/>
      <c r="H47" s="245"/>
      <c r="I47" s="162" t="str">
        <f t="shared" si="3"/>
        <v/>
      </c>
      <c r="J47" s="163" t="str">
        <f t="shared" si="4"/>
        <v/>
      </c>
      <c r="K47" s="37">
        <f t="shared" si="2"/>
        <v>0</v>
      </c>
    </row>
    <row r="48" spans="1:11" s="29" customFormat="1" ht="52.5" customHeight="1">
      <c r="A48" s="37">
        <v>38</v>
      </c>
      <c r="B48" s="480"/>
      <c r="C48" s="481"/>
      <c r="D48" s="243"/>
      <c r="E48" s="244"/>
      <c r="F48" s="256"/>
      <c r="G48" s="243"/>
      <c r="H48" s="245"/>
      <c r="I48" s="162" t="str">
        <f t="shared" si="3"/>
        <v/>
      </c>
      <c r="J48" s="163" t="str">
        <f t="shared" si="4"/>
        <v/>
      </c>
      <c r="K48" s="37">
        <f t="shared" si="2"/>
        <v>0</v>
      </c>
    </row>
    <row r="49" spans="1:11" s="29" customFormat="1" ht="52.5" customHeight="1">
      <c r="A49" s="37">
        <v>39</v>
      </c>
      <c r="B49" s="480"/>
      <c r="C49" s="481"/>
      <c r="D49" s="243"/>
      <c r="E49" s="244"/>
      <c r="F49" s="256"/>
      <c r="G49" s="243"/>
      <c r="H49" s="245"/>
      <c r="I49" s="162" t="str">
        <f t="shared" si="3"/>
        <v/>
      </c>
      <c r="J49" s="163" t="str">
        <f t="shared" si="4"/>
        <v/>
      </c>
      <c r="K49" s="37">
        <f t="shared" si="2"/>
        <v>0</v>
      </c>
    </row>
    <row r="50" spans="1:11" s="29" customFormat="1" ht="52.5" customHeight="1">
      <c r="A50" s="37">
        <v>40</v>
      </c>
      <c r="B50" s="480"/>
      <c r="C50" s="481"/>
      <c r="D50" s="243"/>
      <c r="E50" s="244"/>
      <c r="F50" s="256"/>
      <c r="G50" s="243"/>
      <c r="H50" s="245"/>
      <c r="I50" s="162" t="str">
        <f t="shared" si="3"/>
        <v/>
      </c>
      <c r="J50" s="163" t="str">
        <f t="shared" si="4"/>
        <v/>
      </c>
      <c r="K50" s="37">
        <f t="shared" si="2"/>
        <v>0</v>
      </c>
    </row>
    <row r="51" spans="1:11" s="29" customFormat="1" ht="52.5" customHeight="1">
      <c r="A51" s="37">
        <v>41</v>
      </c>
      <c r="B51" s="480"/>
      <c r="C51" s="481"/>
      <c r="D51" s="243"/>
      <c r="E51" s="244"/>
      <c r="F51" s="256"/>
      <c r="G51" s="243"/>
      <c r="H51" s="245"/>
      <c r="I51" s="162" t="str">
        <f t="shared" si="3"/>
        <v/>
      </c>
      <c r="J51" s="163" t="str">
        <f t="shared" si="4"/>
        <v/>
      </c>
      <c r="K51" s="37">
        <f t="shared" si="2"/>
        <v>0</v>
      </c>
    </row>
    <row r="52" spans="1:11" s="29" customFormat="1" ht="52.5" customHeight="1">
      <c r="A52" s="37">
        <v>42</v>
      </c>
      <c r="B52" s="480"/>
      <c r="C52" s="481"/>
      <c r="D52" s="243"/>
      <c r="E52" s="244"/>
      <c r="F52" s="256"/>
      <c r="G52" s="243"/>
      <c r="H52" s="245"/>
      <c r="I52" s="162" t="str">
        <f t="shared" si="3"/>
        <v/>
      </c>
      <c r="J52" s="163" t="str">
        <f t="shared" si="4"/>
        <v/>
      </c>
      <c r="K52" s="37">
        <f t="shared" si="2"/>
        <v>0</v>
      </c>
    </row>
    <row r="53" spans="1:11" s="29" customFormat="1" ht="52.5" customHeight="1">
      <c r="A53" s="37">
        <v>43</v>
      </c>
      <c r="B53" s="480"/>
      <c r="C53" s="481"/>
      <c r="D53" s="243"/>
      <c r="E53" s="244"/>
      <c r="F53" s="256"/>
      <c r="G53" s="243"/>
      <c r="H53" s="245"/>
      <c r="I53" s="162" t="str">
        <f t="shared" si="3"/>
        <v/>
      </c>
      <c r="J53" s="163" t="str">
        <f t="shared" si="4"/>
        <v/>
      </c>
      <c r="K53" s="37">
        <f t="shared" si="2"/>
        <v>0</v>
      </c>
    </row>
    <row r="54" spans="1:11" s="29" customFormat="1" ht="52.5" customHeight="1">
      <c r="A54" s="37">
        <v>44</v>
      </c>
      <c r="B54" s="480"/>
      <c r="C54" s="481"/>
      <c r="D54" s="243"/>
      <c r="E54" s="244"/>
      <c r="F54" s="256"/>
      <c r="G54" s="243"/>
      <c r="H54" s="245"/>
      <c r="I54" s="162" t="str">
        <f t="shared" si="3"/>
        <v/>
      </c>
      <c r="J54" s="163" t="str">
        <f t="shared" si="4"/>
        <v/>
      </c>
      <c r="K54" s="37">
        <f t="shared" si="2"/>
        <v>0</v>
      </c>
    </row>
    <row r="55" spans="1:11" s="29" customFormat="1" ht="52.5" customHeight="1">
      <c r="A55" s="37">
        <v>45</v>
      </c>
      <c r="B55" s="480"/>
      <c r="C55" s="481"/>
      <c r="D55" s="243"/>
      <c r="E55" s="244"/>
      <c r="F55" s="256"/>
      <c r="G55" s="243"/>
      <c r="H55" s="245"/>
      <c r="I55" s="162" t="str">
        <f t="shared" si="3"/>
        <v/>
      </c>
      <c r="J55" s="163" t="str">
        <f t="shared" si="4"/>
        <v/>
      </c>
      <c r="K55" s="37">
        <f t="shared" si="2"/>
        <v>0</v>
      </c>
    </row>
    <row r="56" spans="1:11" s="29" customFormat="1" ht="52.5" customHeight="1">
      <c r="A56" s="37">
        <v>46</v>
      </c>
      <c r="B56" s="480"/>
      <c r="C56" s="481"/>
      <c r="D56" s="243"/>
      <c r="E56" s="244"/>
      <c r="F56" s="256"/>
      <c r="G56" s="243"/>
      <c r="H56" s="245"/>
      <c r="I56" s="162" t="str">
        <f t="shared" si="3"/>
        <v/>
      </c>
      <c r="J56" s="163" t="str">
        <f t="shared" si="4"/>
        <v/>
      </c>
      <c r="K56" s="37">
        <f t="shared" si="2"/>
        <v>0</v>
      </c>
    </row>
    <row r="57" spans="1:11" s="29" customFormat="1" ht="52.5" customHeight="1">
      <c r="A57" s="37">
        <v>47</v>
      </c>
      <c r="B57" s="480"/>
      <c r="C57" s="481"/>
      <c r="D57" s="243"/>
      <c r="E57" s="244"/>
      <c r="F57" s="256"/>
      <c r="G57" s="243"/>
      <c r="H57" s="245"/>
      <c r="I57" s="162" t="str">
        <f t="shared" si="3"/>
        <v/>
      </c>
      <c r="J57" s="163" t="str">
        <f t="shared" si="4"/>
        <v/>
      </c>
      <c r="K57" s="37">
        <f t="shared" si="2"/>
        <v>0</v>
      </c>
    </row>
    <row r="58" spans="1:11" s="29" customFormat="1" ht="52.5" customHeight="1">
      <c r="A58" s="37">
        <v>48</v>
      </c>
      <c r="B58" s="480"/>
      <c r="C58" s="481"/>
      <c r="D58" s="243"/>
      <c r="E58" s="244"/>
      <c r="F58" s="256"/>
      <c r="G58" s="243"/>
      <c r="H58" s="245"/>
      <c r="I58" s="162" t="str">
        <f t="shared" si="3"/>
        <v/>
      </c>
      <c r="J58" s="163" t="str">
        <f t="shared" si="4"/>
        <v/>
      </c>
      <c r="K58" s="37">
        <f t="shared" si="2"/>
        <v>0</v>
      </c>
    </row>
    <row r="59" spans="1:11" s="29" customFormat="1" ht="52.5" customHeight="1">
      <c r="A59" s="37">
        <v>49</v>
      </c>
      <c r="B59" s="480"/>
      <c r="C59" s="481"/>
      <c r="D59" s="243"/>
      <c r="E59" s="244"/>
      <c r="F59" s="256"/>
      <c r="G59" s="243"/>
      <c r="H59" s="245"/>
      <c r="I59" s="162" t="str">
        <f t="shared" si="3"/>
        <v/>
      </c>
      <c r="J59" s="163" t="str">
        <f t="shared" si="4"/>
        <v/>
      </c>
      <c r="K59" s="37">
        <f t="shared" si="2"/>
        <v>0</v>
      </c>
    </row>
    <row r="60" spans="1:11" s="29" customFormat="1" ht="52.5" customHeight="1">
      <c r="A60" s="37">
        <v>50</v>
      </c>
      <c r="B60" s="480"/>
      <c r="C60" s="481"/>
      <c r="D60" s="243"/>
      <c r="E60" s="244"/>
      <c r="F60" s="256"/>
      <c r="G60" s="243"/>
      <c r="H60" s="245"/>
      <c r="I60" s="162" t="str">
        <f t="shared" si="3"/>
        <v/>
      </c>
      <c r="J60" s="163" t="str">
        <f t="shared" si="4"/>
        <v/>
      </c>
      <c r="K60" s="37">
        <f t="shared" si="2"/>
        <v>0</v>
      </c>
    </row>
    <row r="61" spans="1:11" s="29" customFormat="1" ht="52.5" customHeight="1">
      <c r="A61" s="37">
        <v>51</v>
      </c>
      <c r="B61" s="480"/>
      <c r="C61" s="481"/>
      <c r="D61" s="243"/>
      <c r="E61" s="244"/>
      <c r="F61" s="256"/>
      <c r="G61" s="243"/>
      <c r="H61" s="245"/>
      <c r="I61" s="162" t="str">
        <f t="shared" si="3"/>
        <v/>
      </c>
      <c r="J61" s="163" t="str">
        <f t="shared" si="4"/>
        <v/>
      </c>
      <c r="K61" s="37">
        <f t="shared" si="2"/>
        <v>0</v>
      </c>
    </row>
    <row r="62" spans="1:11" s="29" customFormat="1" ht="52.5" customHeight="1">
      <c r="A62" s="37">
        <v>52</v>
      </c>
      <c r="B62" s="480"/>
      <c r="C62" s="481"/>
      <c r="D62" s="243"/>
      <c r="E62" s="244"/>
      <c r="F62" s="256"/>
      <c r="G62" s="243"/>
      <c r="H62" s="245"/>
      <c r="I62" s="162" t="str">
        <f t="shared" si="3"/>
        <v/>
      </c>
      <c r="J62" s="163" t="str">
        <f t="shared" si="4"/>
        <v/>
      </c>
      <c r="K62" s="37">
        <f t="shared" si="2"/>
        <v>0</v>
      </c>
    </row>
    <row r="63" spans="1:11" s="29" customFormat="1" ht="52.5" customHeight="1">
      <c r="A63" s="37">
        <v>53</v>
      </c>
      <c r="B63" s="480"/>
      <c r="C63" s="481"/>
      <c r="D63" s="243"/>
      <c r="E63" s="244"/>
      <c r="F63" s="256"/>
      <c r="G63" s="243"/>
      <c r="H63" s="245"/>
      <c r="I63" s="162" t="str">
        <f t="shared" si="3"/>
        <v/>
      </c>
      <c r="J63" s="163" t="str">
        <f t="shared" si="4"/>
        <v/>
      </c>
      <c r="K63" s="37">
        <f t="shared" si="2"/>
        <v>0</v>
      </c>
    </row>
    <row r="64" spans="1:11" s="29" customFormat="1" ht="52.5" customHeight="1">
      <c r="A64" s="37">
        <v>54</v>
      </c>
      <c r="B64" s="480"/>
      <c r="C64" s="481"/>
      <c r="D64" s="243"/>
      <c r="E64" s="244"/>
      <c r="F64" s="256"/>
      <c r="G64" s="243"/>
      <c r="H64" s="245"/>
      <c r="I64" s="162" t="str">
        <f t="shared" si="3"/>
        <v/>
      </c>
      <c r="J64" s="163" t="str">
        <f t="shared" si="4"/>
        <v/>
      </c>
      <c r="K64" s="37">
        <f t="shared" si="2"/>
        <v>0</v>
      </c>
    </row>
    <row r="65" spans="1:11" s="29" customFormat="1" ht="52.5" customHeight="1">
      <c r="A65" s="37">
        <v>55</v>
      </c>
      <c r="B65" s="480"/>
      <c r="C65" s="481"/>
      <c r="D65" s="243"/>
      <c r="E65" s="244"/>
      <c r="F65" s="256"/>
      <c r="G65" s="243"/>
      <c r="H65" s="245"/>
      <c r="I65" s="162" t="str">
        <f t="shared" si="3"/>
        <v/>
      </c>
      <c r="J65" s="163" t="str">
        <f t="shared" si="4"/>
        <v/>
      </c>
      <c r="K65" s="37">
        <f t="shared" si="2"/>
        <v>0</v>
      </c>
    </row>
    <row r="66" spans="1:11" s="29" customFormat="1" ht="52.5" customHeight="1">
      <c r="A66" s="37">
        <v>56</v>
      </c>
      <c r="B66" s="480"/>
      <c r="C66" s="481"/>
      <c r="D66" s="243"/>
      <c r="E66" s="244"/>
      <c r="F66" s="256"/>
      <c r="G66" s="243"/>
      <c r="H66" s="245"/>
      <c r="I66" s="162" t="str">
        <f t="shared" si="3"/>
        <v/>
      </c>
      <c r="J66" s="163" t="str">
        <f t="shared" si="4"/>
        <v/>
      </c>
      <c r="K66" s="37">
        <f t="shared" si="2"/>
        <v>0</v>
      </c>
    </row>
    <row r="67" spans="1:11" s="29" customFormat="1" ht="52.5" customHeight="1">
      <c r="A67" s="37">
        <v>57</v>
      </c>
      <c r="B67" s="480"/>
      <c r="C67" s="481"/>
      <c r="D67" s="243"/>
      <c r="E67" s="244"/>
      <c r="F67" s="256"/>
      <c r="G67" s="243"/>
      <c r="H67" s="245"/>
      <c r="I67" s="162" t="str">
        <f t="shared" si="3"/>
        <v/>
      </c>
      <c r="J67" s="163" t="str">
        <f t="shared" si="4"/>
        <v/>
      </c>
      <c r="K67" s="37">
        <f t="shared" si="2"/>
        <v>0</v>
      </c>
    </row>
    <row r="68" spans="1:11" s="29" customFormat="1" ht="52.5" customHeight="1">
      <c r="A68" s="37">
        <v>58</v>
      </c>
      <c r="B68" s="480"/>
      <c r="C68" s="481"/>
      <c r="D68" s="243"/>
      <c r="E68" s="244"/>
      <c r="F68" s="256"/>
      <c r="G68" s="243"/>
      <c r="H68" s="245"/>
      <c r="I68" s="162" t="str">
        <f t="shared" si="3"/>
        <v/>
      </c>
      <c r="J68" s="163" t="str">
        <f t="shared" si="4"/>
        <v/>
      </c>
      <c r="K68" s="37">
        <f t="shared" si="2"/>
        <v>0</v>
      </c>
    </row>
    <row r="69" spans="1:11" s="29" customFormat="1" ht="52.5" customHeight="1">
      <c r="A69" s="37">
        <v>59</v>
      </c>
      <c r="B69" s="480"/>
      <c r="C69" s="481"/>
      <c r="D69" s="243"/>
      <c r="E69" s="244"/>
      <c r="F69" s="256"/>
      <c r="G69" s="243"/>
      <c r="H69" s="245"/>
      <c r="I69" s="162" t="str">
        <f t="shared" si="3"/>
        <v/>
      </c>
      <c r="J69" s="163" t="str">
        <f t="shared" si="4"/>
        <v/>
      </c>
      <c r="K69" s="37">
        <f t="shared" si="2"/>
        <v>0</v>
      </c>
    </row>
    <row r="70" spans="1:11" s="29" customFormat="1" ht="52.5" customHeight="1">
      <c r="A70" s="37">
        <v>60</v>
      </c>
      <c r="B70" s="480"/>
      <c r="C70" s="481"/>
      <c r="D70" s="243"/>
      <c r="E70" s="244"/>
      <c r="F70" s="256"/>
      <c r="G70" s="243"/>
      <c r="H70" s="245"/>
      <c r="I70" s="162" t="str">
        <f t="shared" si="3"/>
        <v/>
      </c>
      <c r="J70" s="163" t="str">
        <f t="shared" si="4"/>
        <v/>
      </c>
      <c r="K70" s="37">
        <f t="shared" si="2"/>
        <v>0</v>
      </c>
    </row>
    <row r="71" spans="1:11" s="29" customFormat="1" ht="52.5" customHeight="1">
      <c r="A71" s="37">
        <v>61</v>
      </c>
      <c r="B71" s="480"/>
      <c r="C71" s="481"/>
      <c r="D71" s="243"/>
      <c r="E71" s="244"/>
      <c r="F71" s="256"/>
      <c r="G71" s="243"/>
      <c r="H71" s="245"/>
      <c r="I71" s="162" t="str">
        <f t="shared" si="3"/>
        <v/>
      </c>
      <c r="J71" s="163" t="str">
        <f t="shared" si="4"/>
        <v/>
      </c>
      <c r="K71" s="37">
        <f t="shared" si="2"/>
        <v>0</v>
      </c>
    </row>
    <row r="72" spans="1:11" s="29" customFormat="1" ht="52.5" customHeight="1">
      <c r="A72" s="37">
        <v>62</v>
      </c>
      <c r="B72" s="480"/>
      <c r="C72" s="481"/>
      <c r="D72" s="243"/>
      <c r="E72" s="244"/>
      <c r="F72" s="256"/>
      <c r="G72" s="243"/>
      <c r="H72" s="245"/>
      <c r="I72" s="162" t="str">
        <f t="shared" si="3"/>
        <v/>
      </c>
      <c r="J72" s="163" t="str">
        <f t="shared" si="4"/>
        <v/>
      </c>
      <c r="K72" s="37">
        <f t="shared" si="2"/>
        <v>0</v>
      </c>
    </row>
    <row r="73" spans="1:11" s="29" customFormat="1" ht="52.5" customHeight="1">
      <c r="A73" s="37">
        <v>63</v>
      </c>
      <c r="B73" s="480"/>
      <c r="C73" s="481"/>
      <c r="D73" s="243"/>
      <c r="E73" s="244"/>
      <c r="F73" s="256"/>
      <c r="G73" s="243"/>
      <c r="H73" s="245"/>
      <c r="I73" s="162" t="str">
        <f t="shared" si="3"/>
        <v/>
      </c>
      <c r="J73" s="163" t="str">
        <f t="shared" si="4"/>
        <v/>
      </c>
      <c r="K73" s="37">
        <f t="shared" si="2"/>
        <v>0</v>
      </c>
    </row>
    <row r="74" spans="1:11" s="29" customFormat="1" ht="52.5" customHeight="1">
      <c r="A74" s="37">
        <v>64</v>
      </c>
      <c r="B74" s="480"/>
      <c r="C74" s="481"/>
      <c r="D74" s="243"/>
      <c r="E74" s="244"/>
      <c r="F74" s="256"/>
      <c r="G74" s="243"/>
      <c r="H74" s="245"/>
      <c r="I74" s="162" t="str">
        <f t="shared" si="3"/>
        <v/>
      </c>
      <c r="J74" s="163" t="str">
        <f t="shared" si="4"/>
        <v/>
      </c>
      <c r="K74" s="37">
        <f t="shared" si="2"/>
        <v>0</v>
      </c>
    </row>
    <row r="75" spans="1:11" s="29" customFormat="1" ht="52.5" customHeight="1">
      <c r="A75" s="37">
        <v>65</v>
      </c>
      <c r="B75" s="480"/>
      <c r="C75" s="481"/>
      <c r="D75" s="243"/>
      <c r="E75" s="244"/>
      <c r="F75" s="256"/>
      <c r="G75" s="243"/>
      <c r="H75" s="245"/>
      <c r="I75" s="162" t="str">
        <f t="shared" si="3"/>
        <v/>
      </c>
      <c r="J75" s="163" t="str">
        <f t="shared" si="4"/>
        <v/>
      </c>
      <c r="K75" s="37">
        <f t="shared" si="2"/>
        <v>0</v>
      </c>
    </row>
    <row r="76" spans="1:11" s="29" customFormat="1" ht="52.5" customHeight="1">
      <c r="A76" s="37">
        <v>66</v>
      </c>
      <c r="B76" s="480"/>
      <c r="C76" s="481"/>
      <c r="D76" s="243"/>
      <c r="E76" s="244"/>
      <c r="F76" s="256"/>
      <c r="G76" s="243"/>
      <c r="H76" s="245"/>
      <c r="I76" s="162" t="str">
        <f t="shared" si="3"/>
        <v/>
      </c>
      <c r="J76" s="163" t="str">
        <f t="shared" si="4"/>
        <v/>
      </c>
      <c r="K76" s="37">
        <f t="shared" ref="K76:K110" si="5">IF(J76="",0,1)</f>
        <v>0</v>
      </c>
    </row>
    <row r="77" spans="1:11" s="29" customFormat="1" ht="52.5" customHeight="1">
      <c r="A77" s="37">
        <v>67</v>
      </c>
      <c r="B77" s="480"/>
      <c r="C77" s="481"/>
      <c r="D77" s="243"/>
      <c r="E77" s="244"/>
      <c r="F77" s="256"/>
      <c r="G77" s="243"/>
      <c r="H77" s="245"/>
      <c r="I77" s="162" t="str">
        <f t="shared" si="3"/>
        <v/>
      </c>
      <c r="J77" s="163" t="str">
        <f t="shared" si="4"/>
        <v/>
      </c>
      <c r="K77" s="37">
        <f t="shared" si="5"/>
        <v>0</v>
      </c>
    </row>
    <row r="78" spans="1:11" s="29" customFormat="1" ht="52.5" customHeight="1">
      <c r="A78" s="37">
        <v>68</v>
      </c>
      <c r="B78" s="480"/>
      <c r="C78" s="481"/>
      <c r="D78" s="243"/>
      <c r="E78" s="244"/>
      <c r="F78" s="256"/>
      <c r="G78" s="243"/>
      <c r="H78" s="245"/>
      <c r="I78" s="162" t="str">
        <f t="shared" si="3"/>
        <v/>
      </c>
      <c r="J78" s="163" t="str">
        <f t="shared" si="4"/>
        <v/>
      </c>
      <c r="K78" s="37">
        <f t="shared" si="5"/>
        <v>0</v>
      </c>
    </row>
    <row r="79" spans="1:11" s="29" customFormat="1" ht="52.5" customHeight="1">
      <c r="A79" s="37">
        <v>69</v>
      </c>
      <c r="B79" s="480"/>
      <c r="C79" s="481"/>
      <c r="D79" s="243"/>
      <c r="E79" s="244"/>
      <c r="F79" s="256"/>
      <c r="G79" s="243"/>
      <c r="H79" s="245"/>
      <c r="I79" s="162" t="str">
        <f t="shared" si="3"/>
        <v/>
      </c>
      <c r="J79" s="163" t="str">
        <f t="shared" si="4"/>
        <v/>
      </c>
      <c r="K79" s="37">
        <f t="shared" si="5"/>
        <v>0</v>
      </c>
    </row>
    <row r="80" spans="1:11" s="29" customFormat="1" ht="52.5" customHeight="1">
      <c r="A80" s="37">
        <v>70</v>
      </c>
      <c r="B80" s="480"/>
      <c r="C80" s="481"/>
      <c r="D80" s="243"/>
      <c r="E80" s="244"/>
      <c r="F80" s="256"/>
      <c r="G80" s="243"/>
      <c r="H80" s="245"/>
      <c r="I80" s="162" t="str">
        <f t="shared" si="3"/>
        <v/>
      </c>
      <c r="J80" s="163" t="str">
        <f t="shared" si="4"/>
        <v/>
      </c>
      <c r="K80" s="37">
        <f t="shared" si="5"/>
        <v>0</v>
      </c>
    </row>
    <row r="81" spans="1:11" s="29" customFormat="1" ht="52.5" customHeight="1">
      <c r="A81" s="37">
        <v>71</v>
      </c>
      <c r="B81" s="480"/>
      <c r="C81" s="481"/>
      <c r="D81" s="243"/>
      <c r="E81" s="244"/>
      <c r="F81" s="256"/>
      <c r="G81" s="243"/>
      <c r="H81" s="245"/>
      <c r="I81" s="162" t="str">
        <f t="shared" si="3"/>
        <v/>
      </c>
      <c r="J81" s="163" t="str">
        <f t="shared" si="4"/>
        <v/>
      </c>
      <c r="K81" s="37">
        <f t="shared" si="5"/>
        <v>0</v>
      </c>
    </row>
    <row r="82" spans="1:11" s="29" customFormat="1" ht="52.5" customHeight="1">
      <c r="A82" s="37">
        <v>72</v>
      </c>
      <c r="B82" s="480"/>
      <c r="C82" s="481"/>
      <c r="D82" s="243"/>
      <c r="E82" s="244"/>
      <c r="F82" s="256"/>
      <c r="G82" s="243"/>
      <c r="H82" s="245"/>
      <c r="I82" s="162" t="str">
        <f t="shared" ref="I82:I104" si="6">IF(G82="","",1+(H82-1)*0.2)</f>
        <v/>
      </c>
      <c r="J82" s="163" t="str">
        <f t="shared" ref="J82:J104" si="7">IF(G82="","",ROUNDDOWN(G82*I82,2))</f>
        <v/>
      </c>
      <c r="K82" s="37">
        <f t="shared" si="5"/>
        <v>0</v>
      </c>
    </row>
    <row r="83" spans="1:11" s="29" customFormat="1" ht="52.5" customHeight="1">
      <c r="A83" s="37">
        <v>73</v>
      </c>
      <c r="B83" s="480"/>
      <c r="C83" s="481"/>
      <c r="D83" s="243"/>
      <c r="E83" s="244"/>
      <c r="F83" s="256"/>
      <c r="G83" s="243"/>
      <c r="H83" s="245"/>
      <c r="I83" s="162" t="str">
        <f t="shared" si="6"/>
        <v/>
      </c>
      <c r="J83" s="163" t="str">
        <f t="shared" si="7"/>
        <v/>
      </c>
      <c r="K83" s="37">
        <f t="shared" si="5"/>
        <v>0</v>
      </c>
    </row>
    <row r="84" spans="1:11" s="29" customFormat="1" ht="52.5" customHeight="1">
      <c r="A84" s="37">
        <v>74</v>
      </c>
      <c r="B84" s="480"/>
      <c r="C84" s="481"/>
      <c r="D84" s="243"/>
      <c r="E84" s="244"/>
      <c r="F84" s="256"/>
      <c r="G84" s="243"/>
      <c r="H84" s="245"/>
      <c r="I84" s="162" t="str">
        <f t="shared" si="6"/>
        <v/>
      </c>
      <c r="J84" s="163" t="str">
        <f t="shared" si="7"/>
        <v/>
      </c>
      <c r="K84" s="37">
        <f t="shared" si="5"/>
        <v>0</v>
      </c>
    </row>
    <row r="85" spans="1:11" s="29" customFormat="1" ht="52.5" customHeight="1">
      <c r="A85" s="37">
        <v>75</v>
      </c>
      <c r="B85" s="480"/>
      <c r="C85" s="481"/>
      <c r="D85" s="243"/>
      <c r="E85" s="244"/>
      <c r="F85" s="256"/>
      <c r="G85" s="243"/>
      <c r="H85" s="245"/>
      <c r="I85" s="162" t="str">
        <f t="shared" si="6"/>
        <v/>
      </c>
      <c r="J85" s="163" t="str">
        <f t="shared" si="7"/>
        <v/>
      </c>
      <c r="K85" s="37">
        <f t="shared" si="5"/>
        <v>0</v>
      </c>
    </row>
    <row r="86" spans="1:11" s="29" customFormat="1" ht="52.5" customHeight="1">
      <c r="A86" s="37">
        <v>76</v>
      </c>
      <c r="B86" s="480"/>
      <c r="C86" s="481"/>
      <c r="D86" s="243"/>
      <c r="E86" s="244"/>
      <c r="F86" s="256"/>
      <c r="G86" s="243"/>
      <c r="H86" s="245"/>
      <c r="I86" s="162" t="str">
        <f t="shared" si="6"/>
        <v/>
      </c>
      <c r="J86" s="163" t="str">
        <f t="shared" si="7"/>
        <v/>
      </c>
      <c r="K86" s="37">
        <f t="shared" si="5"/>
        <v>0</v>
      </c>
    </row>
    <row r="87" spans="1:11" s="29" customFormat="1" ht="52.5" customHeight="1">
      <c r="A87" s="37">
        <v>77</v>
      </c>
      <c r="B87" s="480"/>
      <c r="C87" s="481"/>
      <c r="D87" s="243"/>
      <c r="E87" s="244"/>
      <c r="F87" s="256"/>
      <c r="G87" s="243"/>
      <c r="H87" s="245"/>
      <c r="I87" s="162" t="str">
        <f t="shared" si="6"/>
        <v/>
      </c>
      <c r="J87" s="163" t="str">
        <f t="shared" si="7"/>
        <v/>
      </c>
      <c r="K87" s="37">
        <f t="shared" si="5"/>
        <v>0</v>
      </c>
    </row>
    <row r="88" spans="1:11" s="29" customFormat="1" ht="52.5" customHeight="1">
      <c r="A88" s="37">
        <v>78</v>
      </c>
      <c r="B88" s="480"/>
      <c r="C88" s="481"/>
      <c r="D88" s="243"/>
      <c r="E88" s="244"/>
      <c r="F88" s="256"/>
      <c r="G88" s="243"/>
      <c r="H88" s="245"/>
      <c r="I88" s="162" t="str">
        <f t="shared" si="6"/>
        <v/>
      </c>
      <c r="J88" s="163" t="str">
        <f t="shared" si="7"/>
        <v/>
      </c>
      <c r="K88" s="37">
        <f t="shared" si="5"/>
        <v>0</v>
      </c>
    </row>
    <row r="89" spans="1:11" s="29" customFormat="1" ht="52.5" customHeight="1">
      <c r="A89" s="37">
        <v>79</v>
      </c>
      <c r="B89" s="480"/>
      <c r="C89" s="481"/>
      <c r="D89" s="243"/>
      <c r="E89" s="244"/>
      <c r="F89" s="256"/>
      <c r="G89" s="243"/>
      <c r="H89" s="245"/>
      <c r="I89" s="162" t="str">
        <f t="shared" si="6"/>
        <v/>
      </c>
      <c r="J89" s="163" t="str">
        <f t="shared" si="7"/>
        <v/>
      </c>
      <c r="K89" s="37">
        <f t="shared" si="5"/>
        <v>0</v>
      </c>
    </row>
    <row r="90" spans="1:11" s="29" customFormat="1" ht="52.5" customHeight="1">
      <c r="A90" s="37">
        <v>80</v>
      </c>
      <c r="B90" s="480"/>
      <c r="C90" s="481"/>
      <c r="D90" s="243"/>
      <c r="E90" s="244"/>
      <c r="F90" s="256"/>
      <c r="G90" s="243"/>
      <c r="H90" s="245"/>
      <c r="I90" s="162" t="str">
        <f t="shared" si="6"/>
        <v/>
      </c>
      <c r="J90" s="163" t="str">
        <f t="shared" si="7"/>
        <v/>
      </c>
      <c r="K90" s="37">
        <f t="shared" si="5"/>
        <v>0</v>
      </c>
    </row>
    <row r="91" spans="1:11" s="29" customFormat="1" ht="52.5" customHeight="1">
      <c r="A91" s="37">
        <v>81</v>
      </c>
      <c r="B91" s="480"/>
      <c r="C91" s="481"/>
      <c r="D91" s="243"/>
      <c r="E91" s="244"/>
      <c r="F91" s="256"/>
      <c r="G91" s="243"/>
      <c r="H91" s="245"/>
      <c r="I91" s="162" t="str">
        <f t="shared" si="6"/>
        <v/>
      </c>
      <c r="J91" s="163" t="str">
        <f t="shared" si="7"/>
        <v/>
      </c>
      <c r="K91" s="37">
        <f t="shared" si="5"/>
        <v>0</v>
      </c>
    </row>
    <row r="92" spans="1:11" s="29" customFormat="1" ht="52.5" customHeight="1">
      <c r="A92" s="37">
        <v>82</v>
      </c>
      <c r="B92" s="480"/>
      <c r="C92" s="481"/>
      <c r="D92" s="243"/>
      <c r="E92" s="244"/>
      <c r="F92" s="256"/>
      <c r="G92" s="243"/>
      <c r="H92" s="245"/>
      <c r="I92" s="162" t="str">
        <f t="shared" si="6"/>
        <v/>
      </c>
      <c r="J92" s="163" t="str">
        <f t="shared" si="7"/>
        <v/>
      </c>
      <c r="K92" s="37">
        <f t="shared" si="5"/>
        <v>0</v>
      </c>
    </row>
    <row r="93" spans="1:11" s="29" customFormat="1" ht="52.5" customHeight="1">
      <c r="A93" s="37">
        <v>83</v>
      </c>
      <c r="B93" s="480"/>
      <c r="C93" s="481"/>
      <c r="D93" s="243"/>
      <c r="E93" s="244"/>
      <c r="F93" s="256"/>
      <c r="G93" s="243"/>
      <c r="H93" s="245"/>
      <c r="I93" s="162" t="str">
        <f t="shared" si="6"/>
        <v/>
      </c>
      <c r="J93" s="163" t="str">
        <f t="shared" si="7"/>
        <v/>
      </c>
      <c r="K93" s="37">
        <f t="shared" si="5"/>
        <v>0</v>
      </c>
    </row>
    <row r="94" spans="1:11" s="29" customFormat="1" ht="52.5" customHeight="1">
      <c r="A94" s="37">
        <v>84</v>
      </c>
      <c r="B94" s="480"/>
      <c r="C94" s="481"/>
      <c r="D94" s="243"/>
      <c r="E94" s="244"/>
      <c r="F94" s="256"/>
      <c r="G94" s="243"/>
      <c r="H94" s="245"/>
      <c r="I94" s="162" t="str">
        <f t="shared" si="6"/>
        <v/>
      </c>
      <c r="J94" s="163" t="str">
        <f t="shared" si="7"/>
        <v/>
      </c>
      <c r="K94" s="37">
        <f t="shared" si="5"/>
        <v>0</v>
      </c>
    </row>
    <row r="95" spans="1:11" s="29" customFormat="1" ht="52.5" customHeight="1">
      <c r="A95" s="37">
        <v>85</v>
      </c>
      <c r="B95" s="480"/>
      <c r="C95" s="481"/>
      <c r="D95" s="243"/>
      <c r="E95" s="244"/>
      <c r="F95" s="256"/>
      <c r="G95" s="243"/>
      <c r="H95" s="245"/>
      <c r="I95" s="162" t="str">
        <f t="shared" si="6"/>
        <v/>
      </c>
      <c r="J95" s="163" t="str">
        <f t="shared" si="7"/>
        <v/>
      </c>
      <c r="K95" s="37">
        <f t="shared" si="5"/>
        <v>0</v>
      </c>
    </row>
    <row r="96" spans="1:11" s="29" customFormat="1" ht="52.5" customHeight="1">
      <c r="A96" s="37">
        <v>86</v>
      </c>
      <c r="B96" s="480"/>
      <c r="C96" s="481"/>
      <c r="D96" s="243"/>
      <c r="E96" s="244"/>
      <c r="F96" s="256"/>
      <c r="G96" s="243"/>
      <c r="H96" s="245"/>
      <c r="I96" s="162" t="str">
        <f t="shared" si="6"/>
        <v/>
      </c>
      <c r="J96" s="163" t="str">
        <f t="shared" si="7"/>
        <v/>
      </c>
      <c r="K96" s="37">
        <f t="shared" si="5"/>
        <v>0</v>
      </c>
    </row>
    <row r="97" spans="1:11" s="29" customFormat="1" ht="52.5" customHeight="1">
      <c r="A97" s="37">
        <v>87</v>
      </c>
      <c r="B97" s="480"/>
      <c r="C97" s="481"/>
      <c r="D97" s="243"/>
      <c r="E97" s="244"/>
      <c r="F97" s="256"/>
      <c r="G97" s="243"/>
      <c r="H97" s="245"/>
      <c r="I97" s="162" t="str">
        <f t="shared" si="6"/>
        <v/>
      </c>
      <c r="J97" s="163" t="str">
        <f t="shared" si="7"/>
        <v/>
      </c>
      <c r="K97" s="37">
        <f t="shared" si="5"/>
        <v>0</v>
      </c>
    </row>
    <row r="98" spans="1:11" s="29" customFormat="1" ht="52.5" customHeight="1">
      <c r="A98" s="37">
        <v>88</v>
      </c>
      <c r="B98" s="480"/>
      <c r="C98" s="481"/>
      <c r="D98" s="243"/>
      <c r="E98" s="244"/>
      <c r="F98" s="256"/>
      <c r="G98" s="243"/>
      <c r="H98" s="245"/>
      <c r="I98" s="162" t="str">
        <f t="shared" si="6"/>
        <v/>
      </c>
      <c r="J98" s="163" t="str">
        <f t="shared" si="7"/>
        <v/>
      </c>
      <c r="K98" s="37">
        <f t="shared" si="5"/>
        <v>0</v>
      </c>
    </row>
    <row r="99" spans="1:11" s="29" customFormat="1" ht="52.5" customHeight="1">
      <c r="A99" s="37">
        <v>89</v>
      </c>
      <c r="B99" s="480"/>
      <c r="C99" s="481"/>
      <c r="D99" s="243"/>
      <c r="E99" s="244"/>
      <c r="F99" s="256"/>
      <c r="G99" s="243"/>
      <c r="H99" s="245"/>
      <c r="I99" s="162" t="str">
        <f t="shared" si="6"/>
        <v/>
      </c>
      <c r="J99" s="163" t="str">
        <f t="shared" si="7"/>
        <v/>
      </c>
      <c r="K99" s="37">
        <f t="shared" si="5"/>
        <v>0</v>
      </c>
    </row>
    <row r="100" spans="1:11" s="29" customFormat="1" ht="52.5" customHeight="1">
      <c r="A100" s="37">
        <v>90</v>
      </c>
      <c r="B100" s="480"/>
      <c r="C100" s="481"/>
      <c r="D100" s="243"/>
      <c r="E100" s="244"/>
      <c r="F100" s="256"/>
      <c r="G100" s="243"/>
      <c r="H100" s="245"/>
      <c r="I100" s="162" t="str">
        <f t="shared" si="6"/>
        <v/>
      </c>
      <c r="J100" s="163" t="str">
        <f t="shared" si="7"/>
        <v/>
      </c>
      <c r="K100" s="37">
        <f t="shared" si="5"/>
        <v>0</v>
      </c>
    </row>
    <row r="101" spans="1:11" s="29" customFormat="1" ht="52.5" customHeight="1">
      <c r="A101" s="37">
        <v>91</v>
      </c>
      <c r="B101" s="480"/>
      <c r="C101" s="481"/>
      <c r="D101" s="243"/>
      <c r="E101" s="244"/>
      <c r="F101" s="256"/>
      <c r="G101" s="243"/>
      <c r="H101" s="245"/>
      <c r="I101" s="162" t="str">
        <f t="shared" si="6"/>
        <v/>
      </c>
      <c r="J101" s="163" t="str">
        <f t="shared" si="7"/>
        <v/>
      </c>
      <c r="K101" s="37">
        <f t="shared" si="5"/>
        <v>0</v>
      </c>
    </row>
    <row r="102" spans="1:11" s="29" customFormat="1" ht="52.5" customHeight="1">
      <c r="A102" s="37">
        <v>92</v>
      </c>
      <c r="B102" s="480"/>
      <c r="C102" s="481"/>
      <c r="D102" s="243"/>
      <c r="E102" s="244"/>
      <c r="F102" s="256"/>
      <c r="G102" s="243"/>
      <c r="H102" s="245"/>
      <c r="I102" s="162" t="str">
        <f t="shared" si="6"/>
        <v/>
      </c>
      <c r="J102" s="163" t="str">
        <f t="shared" si="7"/>
        <v/>
      </c>
      <c r="K102" s="37">
        <f t="shared" si="5"/>
        <v>0</v>
      </c>
    </row>
    <row r="103" spans="1:11" s="29" customFormat="1" ht="52.5" customHeight="1">
      <c r="A103" s="37">
        <v>93</v>
      </c>
      <c r="B103" s="480"/>
      <c r="C103" s="481"/>
      <c r="D103" s="243"/>
      <c r="E103" s="244"/>
      <c r="F103" s="256"/>
      <c r="G103" s="243"/>
      <c r="H103" s="245"/>
      <c r="I103" s="162" t="str">
        <f t="shared" si="6"/>
        <v/>
      </c>
      <c r="J103" s="163" t="str">
        <f t="shared" si="7"/>
        <v/>
      </c>
      <c r="K103" s="37">
        <f t="shared" si="5"/>
        <v>0</v>
      </c>
    </row>
    <row r="104" spans="1:11" s="29" customFormat="1" ht="52.5" customHeight="1">
      <c r="A104" s="37">
        <v>94</v>
      </c>
      <c r="B104" s="480"/>
      <c r="C104" s="481"/>
      <c r="D104" s="243"/>
      <c r="E104" s="244"/>
      <c r="F104" s="256"/>
      <c r="G104" s="243"/>
      <c r="H104" s="245"/>
      <c r="I104" s="162" t="str">
        <f t="shared" si="6"/>
        <v/>
      </c>
      <c r="J104" s="163" t="str">
        <f t="shared" si="7"/>
        <v/>
      </c>
      <c r="K104" s="37">
        <f t="shared" si="5"/>
        <v>0</v>
      </c>
    </row>
    <row r="105" spans="1:11" s="29" customFormat="1" ht="52.5" customHeight="1">
      <c r="A105" s="37">
        <v>95</v>
      </c>
      <c r="B105" s="480"/>
      <c r="C105" s="481"/>
      <c r="D105" s="243"/>
      <c r="E105" s="244"/>
      <c r="F105" s="256"/>
      <c r="G105" s="243"/>
      <c r="H105" s="245"/>
      <c r="I105" s="162" t="str">
        <f t="shared" ref="I105:I110" si="8">IF(G105="","",1+(H105-1)*0.2)</f>
        <v/>
      </c>
      <c r="J105" s="163" t="str">
        <f t="shared" ref="J105:J110" si="9">IF(G105="","",ROUNDDOWN(G105*I105,2))</f>
        <v/>
      </c>
      <c r="K105" s="37">
        <f t="shared" si="5"/>
        <v>0</v>
      </c>
    </row>
    <row r="106" spans="1:11" s="29" customFormat="1" ht="52.5" customHeight="1">
      <c r="A106" s="37">
        <v>96</v>
      </c>
      <c r="B106" s="480"/>
      <c r="C106" s="481"/>
      <c r="D106" s="243"/>
      <c r="E106" s="244"/>
      <c r="F106" s="256"/>
      <c r="G106" s="243"/>
      <c r="H106" s="245"/>
      <c r="I106" s="162" t="str">
        <f t="shared" si="8"/>
        <v/>
      </c>
      <c r="J106" s="163" t="str">
        <f t="shared" si="9"/>
        <v/>
      </c>
      <c r="K106" s="37">
        <f t="shared" si="5"/>
        <v>0</v>
      </c>
    </row>
    <row r="107" spans="1:11" s="29" customFormat="1" ht="52.5" customHeight="1">
      <c r="A107" s="37">
        <v>97</v>
      </c>
      <c r="B107" s="480"/>
      <c r="C107" s="481"/>
      <c r="D107" s="243"/>
      <c r="E107" s="244"/>
      <c r="F107" s="256"/>
      <c r="G107" s="243"/>
      <c r="H107" s="245"/>
      <c r="I107" s="162" t="str">
        <f t="shared" si="8"/>
        <v/>
      </c>
      <c r="J107" s="163" t="str">
        <f t="shared" si="9"/>
        <v/>
      </c>
      <c r="K107" s="37">
        <f t="shared" si="5"/>
        <v>0</v>
      </c>
    </row>
    <row r="108" spans="1:11" s="29" customFormat="1" ht="52.5" customHeight="1">
      <c r="A108" s="37">
        <v>98</v>
      </c>
      <c r="B108" s="480"/>
      <c r="C108" s="481"/>
      <c r="D108" s="243"/>
      <c r="E108" s="244"/>
      <c r="F108" s="256"/>
      <c r="G108" s="243"/>
      <c r="H108" s="245"/>
      <c r="I108" s="162" t="str">
        <f t="shared" si="8"/>
        <v/>
      </c>
      <c r="J108" s="163" t="str">
        <f t="shared" si="9"/>
        <v/>
      </c>
      <c r="K108" s="37">
        <f t="shared" si="5"/>
        <v>0</v>
      </c>
    </row>
    <row r="109" spans="1:11" s="29" customFormat="1" ht="52.5" customHeight="1">
      <c r="A109" s="37">
        <v>99</v>
      </c>
      <c r="B109" s="480"/>
      <c r="C109" s="481"/>
      <c r="D109" s="243"/>
      <c r="E109" s="244"/>
      <c r="F109" s="256"/>
      <c r="G109" s="243"/>
      <c r="H109" s="245"/>
      <c r="I109" s="162" t="str">
        <f t="shared" si="8"/>
        <v/>
      </c>
      <c r="J109" s="163" t="str">
        <f t="shared" si="9"/>
        <v/>
      </c>
      <c r="K109" s="37">
        <f t="shared" si="5"/>
        <v>0</v>
      </c>
    </row>
    <row r="110" spans="1:11" s="29" customFormat="1" ht="52.5" customHeight="1">
      <c r="A110" s="37">
        <v>100</v>
      </c>
      <c r="B110" s="480"/>
      <c r="C110" s="481"/>
      <c r="D110" s="243"/>
      <c r="E110" s="244"/>
      <c r="F110" s="256"/>
      <c r="G110" s="243"/>
      <c r="H110" s="245"/>
      <c r="I110" s="162" t="str">
        <f t="shared" si="8"/>
        <v/>
      </c>
      <c r="J110" s="163" t="str">
        <f t="shared" si="9"/>
        <v/>
      </c>
      <c r="K110" s="37">
        <f t="shared" si="5"/>
        <v>0</v>
      </c>
    </row>
  </sheetData>
  <sheetProtection algorithmName="SHA-512" hashValue="46bOW/tE/xh7F14iI+L+8kGYs97Ho4AiKWgLr65oIMoF5tsCS7P0dT2le+6neyIw7NYSdA3sP/UQsjHK6wpnGg==" saltValue="w7xxd/P89ucD7iL63F2CSA==" spinCount="100000" sheet="1" formatCells="0" formatColumns="0" formatRows="0"/>
  <mergeCells count="110">
    <mergeCell ref="B10:C10"/>
    <mergeCell ref="B11:C11"/>
    <mergeCell ref="B4:C4"/>
    <mergeCell ref="B5:C5"/>
    <mergeCell ref="B12:C12"/>
    <mergeCell ref="B13:C13"/>
    <mergeCell ref="A2:J2"/>
    <mergeCell ref="I4:J4"/>
    <mergeCell ref="I5:J5"/>
    <mergeCell ref="C7:D7"/>
    <mergeCell ref="C8:J8"/>
    <mergeCell ref="F4:G4"/>
    <mergeCell ref="F5:G5"/>
    <mergeCell ref="B20:C20"/>
    <mergeCell ref="B21:C21"/>
    <mergeCell ref="B22:C22"/>
    <mergeCell ref="B23:C23"/>
    <mergeCell ref="B24:C24"/>
    <mergeCell ref="B25:C25"/>
    <mergeCell ref="B14:C14"/>
    <mergeCell ref="B15:C15"/>
    <mergeCell ref="B16:C16"/>
    <mergeCell ref="B17:C17"/>
    <mergeCell ref="B18:C18"/>
    <mergeCell ref="B19:C19"/>
    <mergeCell ref="B32:C32"/>
    <mergeCell ref="B33:C33"/>
    <mergeCell ref="B34:C34"/>
    <mergeCell ref="B35:C35"/>
    <mergeCell ref="B36:C36"/>
    <mergeCell ref="B37:C37"/>
    <mergeCell ref="B26:C26"/>
    <mergeCell ref="B27:C27"/>
    <mergeCell ref="B28:C28"/>
    <mergeCell ref="B29:C29"/>
    <mergeCell ref="B30:C30"/>
    <mergeCell ref="B31:C31"/>
    <mergeCell ref="B44:C44"/>
    <mergeCell ref="B45:C45"/>
    <mergeCell ref="B46:C46"/>
    <mergeCell ref="B47:C47"/>
    <mergeCell ref="B48:C48"/>
    <mergeCell ref="B49:C49"/>
    <mergeCell ref="B38:C38"/>
    <mergeCell ref="B39:C39"/>
    <mergeCell ref="B40:C40"/>
    <mergeCell ref="B41:C41"/>
    <mergeCell ref="B42:C42"/>
    <mergeCell ref="B43:C43"/>
    <mergeCell ref="B56:C56"/>
    <mergeCell ref="B57:C57"/>
    <mergeCell ref="B58:C58"/>
    <mergeCell ref="B59:C59"/>
    <mergeCell ref="B60:C60"/>
    <mergeCell ref="B61:C61"/>
    <mergeCell ref="B50:C50"/>
    <mergeCell ref="B51:C51"/>
    <mergeCell ref="B52:C52"/>
    <mergeCell ref="B53:C53"/>
    <mergeCell ref="B54:C54"/>
    <mergeCell ref="B55:C55"/>
    <mergeCell ref="B68:C68"/>
    <mergeCell ref="B69:C69"/>
    <mergeCell ref="B70:C70"/>
    <mergeCell ref="B71:C71"/>
    <mergeCell ref="B72:C72"/>
    <mergeCell ref="B73:C73"/>
    <mergeCell ref="B62:C62"/>
    <mergeCell ref="B63:C63"/>
    <mergeCell ref="B64:C64"/>
    <mergeCell ref="B65:C65"/>
    <mergeCell ref="B66:C66"/>
    <mergeCell ref="B67:C67"/>
    <mergeCell ref="B80:C80"/>
    <mergeCell ref="B81:C81"/>
    <mergeCell ref="B82:C82"/>
    <mergeCell ref="B83:C83"/>
    <mergeCell ref="B84:C84"/>
    <mergeCell ref="B85:C85"/>
    <mergeCell ref="B74:C74"/>
    <mergeCell ref="B75:C75"/>
    <mergeCell ref="B76:C76"/>
    <mergeCell ref="B77:C77"/>
    <mergeCell ref="B78:C78"/>
    <mergeCell ref="B79:C79"/>
    <mergeCell ref="B92:C92"/>
    <mergeCell ref="B93:C93"/>
    <mergeCell ref="B94:C94"/>
    <mergeCell ref="B95:C95"/>
    <mergeCell ref="B96:C96"/>
    <mergeCell ref="B97:C97"/>
    <mergeCell ref="B86:C86"/>
    <mergeCell ref="B87:C87"/>
    <mergeCell ref="B88:C88"/>
    <mergeCell ref="B89:C89"/>
    <mergeCell ref="B90:C90"/>
    <mergeCell ref="B91:C91"/>
    <mergeCell ref="B110:C110"/>
    <mergeCell ref="B104:C104"/>
    <mergeCell ref="B105:C105"/>
    <mergeCell ref="B106:C106"/>
    <mergeCell ref="B107:C107"/>
    <mergeCell ref="B108:C108"/>
    <mergeCell ref="B109:C109"/>
    <mergeCell ref="B98:C98"/>
    <mergeCell ref="B99:C99"/>
    <mergeCell ref="B100:C100"/>
    <mergeCell ref="B101:C101"/>
    <mergeCell ref="B102:C102"/>
    <mergeCell ref="B103:C103"/>
  </mergeCells>
  <phoneticPr fontId="1"/>
  <dataValidations count="2">
    <dataValidation type="list" allowBlank="1" showInputMessage="1" showErrorMessage="1" sqref="E5" xr:uid="{00000000-0002-0000-0800-000000000000}">
      <formula1>"'---選択---,土木一式,建築一式,電気工事,管工事,舗装工事,造園工事"</formula1>
    </dataValidation>
    <dataValidation type="list" allowBlank="1" showInputMessage="1" showErrorMessage="1" sqref="H11:H110" xr:uid="{00000000-0002-0000-0800-000001000000}">
      <formula1>"1,2,3,4,5,6"</formula1>
    </dataValidation>
  </dataValidations>
  <printOptions horizontalCentered="1"/>
  <pageMargins left="0.19685039370078741" right="0.19685039370078741" top="0.59055118110236227" bottom="0.39370078740157483" header="0.31496062992125984" footer="0.31496062992125984"/>
  <pageSetup paperSize="9" scale="50" orientation="portrait" r:id="rId1"/>
  <rowBreaks count="4" manualBreakCount="4">
    <brk id="30" max="9" man="1"/>
    <brk id="50" max="16383" man="1"/>
    <brk id="70" max="16383" man="1"/>
    <brk id="90"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13</vt:i4>
      </vt:variant>
    </vt:vector>
  </HeadingPairs>
  <TitlesOfParts>
    <vt:vector size="26" baseType="lpstr">
      <vt:lpstr>入力シート</vt:lpstr>
      <vt:lpstr>DATA</vt:lpstr>
      <vt:lpstr>チェックシート</vt:lpstr>
      <vt:lpstr>資格審査申請書（様式１）</vt:lpstr>
      <vt:lpstr>申請書受付票</vt:lpstr>
      <vt:lpstr>出資状況調査票</vt:lpstr>
      <vt:lpstr>社保等誓約書</vt:lpstr>
      <vt:lpstr>工事成績申告書</vt:lpstr>
      <vt:lpstr>工事成績計算表</vt:lpstr>
      <vt:lpstr>技能士等配置一覧表</vt:lpstr>
      <vt:lpstr>CPDS等申告書</vt:lpstr>
      <vt:lpstr>入札参加資格審査申請に係る申告書</vt:lpstr>
      <vt:lpstr>障害者雇用状況一覧表</vt:lpstr>
      <vt:lpstr>CPDS等申告書!Print_Area</vt:lpstr>
      <vt:lpstr>チェックシート!Print_Area</vt:lpstr>
      <vt:lpstr>技能士等配置一覧表!Print_Area</vt:lpstr>
      <vt:lpstr>工事成績計算表!Print_Area</vt:lpstr>
      <vt:lpstr>工事成績申告書!Print_Area</vt:lpstr>
      <vt:lpstr>'資格審査申請書（様式１）'!Print_Area</vt:lpstr>
      <vt:lpstr>社保等誓約書!Print_Area</vt:lpstr>
      <vt:lpstr>出資状況調査票!Print_Area</vt:lpstr>
      <vt:lpstr>障害者雇用状況一覧表!Print_Area</vt:lpstr>
      <vt:lpstr>申請書受付票!Print_Area</vt:lpstr>
      <vt:lpstr>入札参加資格審査申請に係る申告書!Print_Area</vt:lpstr>
      <vt:lpstr>入力シート!Print_Area</vt:lpstr>
      <vt:lpstr>工事成績計算表!Print_Titles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2022-09-26T07:23:59Z</dcterms:created>
  <dcterms:modified xsi:type="dcterms:W3CDTF">2025-09-24T08:15:39Z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佐賀県暗号化プロパティ">
    <vt:lpwstr>2019-09-12T08:35:35Z</vt:lpwstr>
  </property>
</Properties>
</file>