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13_ncr:1_{60EC034C-1322-4B22-AD5B-FD75270C8ACF}" xr6:coauthVersionLast="47" xr6:coauthVersionMax="47" xr10:uidLastSave="{00000000-0000-0000-0000-000000000000}"/>
  <bookViews>
    <workbookView xWindow="-103" yWindow="-103" windowWidth="18720" windowHeight="11829" tabRatio="734" xr2:uid="{00000000-000D-0000-FFFF-FFFF00000000}"/>
  </bookViews>
  <sheets>
    <sheet name="入力シート" sheetId="24" r:id="rId1"/>
    <sheet name="チェックシート" sheetId="25" r:id="rId2"/>
    <sheet name="DATA" sheetId="26" state="hidden" r:id="rId3"/>
    <sheet name="資格審査申請書（様式３）" sheetId="22" r:id="rId4"/>
    <sheet name="申請書受付票" sheetId="3" r:id="rId5"/>
    <sheet name="出資状況調査票" sheetId="4" r:id="rId6"/>
    <sheet name="技術士等の人数に係る調書" sheetId="27" r:id="rId7"/>
    <sheet name="技術士等の人数に係る調書【総括表】" sheetId="30" r:id="rId8"/>
    <sheet name="技術者経歴書" sheetId="31" r:id="rId9"/>
    <sheet name="営業経歴書" sheetId="32" r:id="rId10"/>
    <sheet name="実績調書" sheetId="33" r:id="rId11"/>
  </sheets>
  <definedNames>
    <definedName name="_xlnm.Print_Area" localSheetId="9">営業経歴書!$A$1:$H$17</definedName>
    <definedName name="_xlnm.Print_Area" localSheetId="6">技術士等の人数に係る調書!$A$1:$J$32</definedName>
    <definedName name="_xlnm.Print_Area" localSheetId="7">技術士等の人数に係る調書【総括表】!$A$1:$J$47</definedName>
    <definedName name="_xlnm.Print_Area" localSheetId="8">技術者経歴書!$A$1:$J$32</definedName>
    <definedName name="_xlnm.Print_Area" localSheetId="3">'資格審査申請書（様式３）'!$A$1:$AO$77</definedName>
    <definedName name="_xlnm.Print_Area" localSheetId="10">実績調書!$A$1:$I$49</definedName>
    <definedName name="_xlnm.Print_Area" localSheetId="5">出資状況調査票!$A$1:$D$32</definedName>
    <definedName name="_xlnm.Print_Area" localSheetId="4">申請書受付票!$A$1:$E$19</definedName>
    <definedName name="_xlnm.Print_Area" localSheetId="0">入力シート!$A$1:$AJ$98</definedName>
    <definedName name="_xlnm.Print_Titles" localSheetId="6">技術士等の人数に係る調書!$10:$12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 i="33" l="1"/>
  <c r="H1" i="32"/>
  <c r="J1" i="31"/>
  <c r="J1" i="30"/>
  <c r="J1" i="27"/>
  <c r="E1" i="3"/>
  <c r="AO1" i="22"/>
  <c r="I2" i="25"/>
  <c r="I33" i="30"/>
  <c r="I112" i="27" l="1"/>
  <c r="I111" i="27"/>
  <c r="I110" i="27"/>
  <c r="I109" i="27"/>
  <c r="I108" i="27"/>
  <c r="I107" i="27"/>
  <c r="I106" i="27"/>
  <c r="I105" i="27"/>
  <c r="I104" i="27"/>
  <c r="I103" i="27"/>
  <c r="I102" i="27"/>
  <c r="I101" i="27"/>
  <c r="I100" i="27"/>
  <c r="I99" i="27"/>
  <c r="I98" i="27"/>
  <c r="I97" i="27"/>
  <c r="I96" i="27"/>
  <c r="I95" i="27"/>
  <c r="I94" i="27"/>
  <c r="I93" i="27"/>
  <c r="I92" i="27"/>
  <c r="I91" i="27"/>
  <c r="I90" i="27"/>
  <c r="I89" i="27"/>
  <c r="I88" i="27"/>
  <c r="I87" i="27"/>
  <c r="I86" i="27"/>
  <c r="I85" i="27"/>
  <c r="I84" i="27"/>
  <c r="I83" i="27"/>
  <c r="I82" i="27"/>
  <c r="I81" i="27"/>
  <c r="I80" i="27"/>
  <c r="I79" i="27"/>
  <c r="I78" i="27"/>
  <c r="I77" i="27"/>
  <c r="I76" i="27"/>
  <c r="I75" i="27"/>
  <c r="I74" i="27"/>
  <c r="I73" i="27"/>
  <c r="I72" i="27"/>
  <c r="I71" i="27"/>
  <c r="I70" i="27"/>
  <c r="I69" i="27"/>
  <c r="I68" i="27"/>
  <c r="I67" i="27"/>
  <c r="I66" i="27"/>
  <c r="I65" i="27"/>
  <c r="I64" i="27"/>
  <c r="I63" i="27"/>
  <c r="I62" i="27"/>
  <c r="I61" i="27"/>
  <c r="I60" i="27"/>
  <c r="I59" i="27"/>
  <c r="I58" i="27"/>
  <c r="I57" i="27"/>
  <c r="I56" i="27"/>
  <c r="I55" i="27"/>
  <c r="I54" i="27"/>
  <c r="I53" i="27"/>
  <c r="I52" i="27"/>
  <c r="I51" i="27"/>
  <c r="I50" i="27"/>
  <c r="I49" i="27"/>
  <c r="I48" i="27"/>
  <c r="I47" i="27"/>
  <c r="I46" i="27"/>
  <c r="I45" i="27"/>
  <c r="I44" i="27"/>
  <c r="I43" i="27"/>
  <c r="I42" i="27"/>
  <c r="I41" i="27"/>
  <c r="I40" i="27"/>
  <c r="I39" i="27"/>
  <c r="I38" i="27"/>
  <c r="I37" i="27"/>
  <c r="I36" i="27"/>
  <c r="I35" i="27"/>
  <c r="I34" i="27"/>
  <c r="I33" i="27"/>
  <c r="AC52" i="22" l="1"/>
  <c r="Y23" i="22"/>
  <c r="S15" i="22"/>
  <c r="T15" i="22"/>
  <c r="U15" i="22"/>
  <c r="V15" i="22"/>
  <c r="W15" i="22"/>
  <c r="R15" i="22"/>
  <c r="Q15" i="22"/>
  <c r="P15" i="22"/>
  <c r="J15" i="22"/>
  <c r="I68" i="22" l="1"/>
  <c r="H68" i="22"/>
  <c r="AO62" i="22"/>
  <c r="AN62" i="22"/>
  <c r="AO60" i="22"/>
  <c r="AN60" i="22"/>
  <c r="AO58" i="22"/>
  <c r="AN58" i="22"/>
  <c r="AO56" i="22"/>
  <c r="AN56" i="22"/>
  <c r="AO54" i="22"/>
  <c r="AN54" i="22"/>
  <c r="AO52" i="22"/>
  <c r="AN52" i="22"/>
  <c r="AO50" i="22"/>
  <c r="AN50" i="22"/>
  <c r="AA62" i="22"/>
  <c r="Z62" i="22"/>
  <c r="AA60" i="22"/>
  <c r="Z60" i="22"/>
  <c r="AA58" i="22"/>
  <c r="Z58" i="22"/>
  <c r="AA56" i="22"/>
  <c r="Z56" i="22"/>
  <c r="AA54" i="22"/>
  <c r="Z54" i="22"/>
  <c r="AA52" i="22"/>
  <c r="Z52" i="22"/>
  <c r="AA50" i="22"/>
  <c r="Z50" i="22"/>
  <c r="M62" i="22"/>
  <c r="L62" i="22"/>
  <c r="M60" i="22"/>
  <c r="L60" i="22"/>
  <c r="M58" i="22"/>
  <c r="L58" i="22"/>
  <c r="M56" i="22"/>
  <c r="L56" i="22"/>
  <c r="M54" i="22"/>
  <c r="L54" i="22"/>
  <c r="M52" i="22"/>
  <c r="L52" i="22"/>
  <c r="M50" i="22"/>
  <c r="L50" i="22"/>
  <c r="AM62" i="22"/>
  <c r="AL62" i="22"/>
  <c r="AM60" i="22"/>
  <c r="AL60" i="22"/>
  <c r="AM58" i="22"/>
  <c r="AL58" i="22"/>
  <c r="AM56" i="22"/>
  <c r="AL56" i="22"/>
  <c r="AM54" i="22"/>
  <c r="AL54" i="22"/>
  <c r="AM52" i="22"/>
  <c r="AL52" i="22"/>
  <c r="AM50" i="22"/>
  <c r="AL50" i="22"/>
  <c r="Y62" i="22"/>
  <c r="X62" i="22"/>
  <c r="Y60" i="22"/>
  <c r="X60" i="22"/>
  <c r="Y58" i="22"/>
  <c r="X58" i="22"/>
  <c r="Y56" i="22"/>
  <c r="X56" i="22"/>
  <c r="Y54" i="22"/>
  <c r="X54" i="22"/>
  <c r="Y52" i="22"/>
  <c r="X52" i="22"/>
  <c r="Y50" i="22"/>
  <c r="X50" i="22"/>
  <c r="K62" i="22"/>
  <c r="J62" i="22"/>
  <c r="K60" i="22"/>
  <c r="J60" i="22"/>
  <c r="K58" i="22"/>
  <c r="J58" i="22"/>
  <c r="K56" i="22"/>
  <c r="J56" i="22"/>
  <c r="K54" i="22"/>
  <c r="J54" i="22"/>
  <c r="K52" i="22"/>
  <c r="J52" i="22"/>
  <c r="K50" i="22"/>
  <c r="J50" i="22"/>
  <c r="AK62" i="22"/>
  <c r="AJ62" i="22"/>
  <c r="AK60" i="22"/>
  <c r="AJ60" i="22"/>
  <c r="AK58" i="22"/>
  <c r="AJ58" i="22"/>
  <c r="AK56" i="22"/>
  <c r="AJ56" i="22"/>
  <c r="AK54" i="22"/>
  <c r="AJ54" i="22"/>
  <c r="AK52" i="22"/>
  <c r="AJ52" i="22"/>
  <c r="AK50" i="22"/>
  <c r="AJ50" i="22"/>
  <c r="W62" i="22"/>
  <c r="V62" i="22"/>
  <c r="W60" i="22"/>
  <c r="V60" i="22"/>
  <c r="W58" i="22"/>
  <c r="V58" i="22"/>
  <c r="W56" i="22"/>
  <c r="V56" i="22"/>
  <c r="W54" i="22"/>
  <c r="V54" i="22"/>
  <c r="W52" i="22"/>
  <c r="V52" i="22"/>
  <c r="W50" i="22"/>
  <c r="V50" i="22"/>
  <c r="I62" i="22"/>
  <c r="H62" i="22"/>
  <c r="I60" i="22"/>
  <c r="H60" i="22"/>
  <c r="I58" i="22"/>
  <c r="H58" i="22"/>
  <c r="I56" i="22"/>
  <c r="H56" i="22"/>
  <c r="I54" i="22"/>
  <c r="H54" i="22"/>
  <c r="I52" i="22"/>
  <c r="H52" i="22"/>
  <c r="I50" i="22"/>
  <c r="H50" i="22"/>
  <c r="H44" i="22"/>
  <c r="A68" i="22"/>
  <c r="G68" i="22"/>
  <c r="K68" i="22"/>
  <c r="Q68" i="22"/>
  <c r="S68" i="22"/>
  <c r="Y68" i="22"/>
  <c r="AA68" i="22"/>
  <c r="AG68" i="22"/>
  <c r="AI68" i="22"/>
  <c r="AO68" i="22"/>
  <c r="K70" i="22"/>
  <c r="Q70" i="22"/>
  <c r="S70" i="22"/>
  <c r="Y70" i="22"/>
  <c r="AA70" i="22"/>
  <c r="AG70" i="22"/>
  <c r="A50" i="22"/>
  <c r="G50" i="22"/>
  <c r="O50" i="22"/>
  <c r="U50" i="22"/>
  <c r="AC50" i="22"/>
  <c r="AI50" i="22"/>
  <c r="A52" i="22"/>
  <c r="G52" i="22"/>
  <c r="O52" i="22"/>
  <c r="U52" i="22"/>
  <c r="AI52" i="22"/>
  <c r="A54" i="22"/>
  <c r="G54" i="22"/>
  <c r="O54" i="22"/>
  <c r="U54" i="22"/>
  <c r="AC54" i="22"/>
  <c r="AI54" i="22"/>
  <c r="A56" i="22"/>
  <c r="G56" i="22"/>
  <c r="O56" i="22"/>
  <c r="U56" i="22"/>
  <c r="AC56" i="22"/>
  <c r="AI56" i="22"/>
  <c r="A58" i="22"/>
  <c r="G58" i="22"/>
  <c r="O58" i="22"/>
  <c r="U58" i="22"/>
  <c r="AC58" i="22"/>
  <c r="AI58" i="22"/>
  <c r="A60" i="22"/>
  <c r="G60" i="22"/>
  <c r="O60" i="22"/>
  <c r="U60" i="22"/>
  <c r="AC60" i="22"/>
  <c r="AI60" i="22"/>
  <c r="A62" i="22"/>
  <c r="G62" i="22"/>
  <c r="O62" i="22"/>
  <c r="U62" i="22"/>
  <c r="AC62" i="22"/>
  <c r="AI62" i="22"/>
  <c r="I44" i="22"/>
  <c r="M76" i="22" l="1"/>
  <c r="N76" i="22"/>
  <c r="O76" i="22"/>
  <c r="P76" i="22"/>
  <c r="Q76" i="22"/>
  <c r="R76" i="22"/>
  <c r="S76" i="22"/>
  <c r="T76" i="22"/>
  <c r="U76" i="22"/>
  <c r="V76" i="22"/>
  <c r="W76" i="22"/>
  <c r="X76" i="22"/>
  <c r="Y76" i="22"/>
  <c r="Z76" i="22"/>
  <c r="AA76" i="22"/>
  <c r="AB76" i="22"/>
  <c r="AC76" i="22"/>
  <c r="AD76" i="22"/>
  <c r="AE76" i="22"/>
  <c r="L76" i="22"/>
  <c r="A76" i="22" l="1"/>
  <c r="A74" i="22"/>
  <c r="A44" i="22"/>
  <c r="I14" i="27"/>
  <c r="I15" i="27"/>
  <c r="I16" i="27"/>
  <c r="I17" i="27"/>
  <c r="I18" i="27"/>
  <c r="I19" i="27"/>
  <c r="I20" i="27"/>
  <c r="I21" i="27"/>
  <c r="I22" i="27"/>
  <c r="I23" i="27"/>
  <c r="I24" i="27"/>
  <c r="I25" i="27"/>
  <c r="I26" i="27"/>
  <c r="I27" i="27"/>
  <c r="I28" i="27"/>
  <c r="I29" i="27"/>
  <c r="I30" i="27"/>
  <c r="I31" i="27"/>
  <c r="I32" i="27"/>
  <c r="I13" i="27"/>
  <c r="E32" i="30" l="1"/>
  <c r="E24" i="30"/>
  <c r="I15" i="30"/>
  <c r="I13" i="30"/>
  <c r="I11" i="30"/>
  <c r="E44" i="30"/>
  <c r="E30" i="30"/>
  <c r="E20" i="30"/>
  <c r="E37" i="30"/>
  <c r="E23" i="30"/>
  <c r="I39" i="30"/>
  <c r="E19" i="30"/>
  <c r="E36" i="30"/>
  <c r="I32" i="30"/>
  <c r="E15" i="30"/>
  <c r="E35" i="30"/>
  <c r="E17" i="30"/>
  <c r="I17" i="30"/>
  <c r="I38" i="30"/>
  <c r="I22" i="30"/>
  <c r="E39" i="30"/>
  <c r="E25" i="30"/>
  <c r="I41" i="30"/>
  <c r="E21" i="30"/>
  <c r="E38" i="30"/>
  <c r="E13" i="30"/>
  <c r="I36" i="30"/>
  <c r="I18" i="30"/>
  <c r="I31" i="30"/>
  <c r="E18" i="30"/>
  <c r="I37" i="30"/>
  <c r="E26" i="30"/>
  <c r="I40" i="30"/>
  <c r="I24" i="30"/>
  <c r="E41" i="30"/>
  <c r="E27" i="30"/>
  <c r="I43" i="30"/>
  <c r="I23" i="30"/>
  <c r="E40" i="30"/>
  <c r="I34" i="30"/>
  <c r="I42" i="30"/>
  <c r="I26" i="30"/>
  <c r="E43" i="30"/>
  <c r="E29" i="30"/>
  <c r="I12" i="30"/>
  <c r="I25" i="30"/>
  <c r="E42" i="30"/>
  <c r="I28" i="30"/>
  <c r="I14" i="30"/>
  <c r="E31" i="30"/>
  <c r="I27" i="30"/>
  <c r="E28" i="30"/>
  <c r="E14" i="30"/>
  <c r="I30" i="30"/>
  <c r="I16" i="30"/>
  <c r="I29" i="30"/>
  <c r="E16" i="30"/>
  <c r="I35" i="30"/>
  <c r="E22" i="30"/>
  <c r="I20" i="30"/>
  <c r="E34" i="30"/>
  <c r="E10" i="30"/>
  <c r="I19" i="30"/>
  <c r="E12" i="30"/>
  <c r="I46" i="30" l="1"/>
  <c r="S44" i="22"/>
  <c r="K44" i="22"/>
  <c r="O23" i="22" l="1"/>
  <c r="P23" i="22"/>
  <c r="Q23" i="22"/>
  <c r="R23" i="22"/>
  <c r="S23" i="22"/>
  <c r="T23" i="22"/>
  <c r="U23" i="22"/>
  <c r="V23" i="22"/>
  <c r="W23" i="22"/>
  <c r="N23" i="22"/>
  <c r="AI35" i="22" l="1"/>
  <c r="AJ35" i="22"/>
  <c r="AK35" i="22"/>
  <c r="AL35" i="22"/>
  <c r="E32" i="22"/>
  <c r="F32" i="22"/>
  <c r="G32" i="22"/>
  <c r="H32" i="22"/>
  <c r="I32" i="22"/>
  <c r="J32" i="22"/>
  <c r="K32" i="22"/>
  <c r="L32" i="22"/>
  <c r="M32" i="22"/>
  <c r="N32" i="22"/>
  <c r="O32" i="22"/>
  <c r="P32" i="22"/>
  <c r="Q32" i="22"/>
  <c r="E29" i="22"/>
  <c r="F29" i="22"/>
  <c r="G29" i="22"/>
  <c r="H29" i="22"/>
  <c r="I29" i="22"/>
  <c r="J29" i="22"/>
  <c r="K29" i="22"/>
  <c r="L29" i="22"/>
  <c r="M29" i="22"/>
  <c r="N29" i="22"/>
  <c r="O29" i="22"/>
  <c r="P29" i="22"/>
  <c r="Q29" i="22"/>
  <c r="R29" i="22"/>
  <c r="S29" i="22"/>
  <c r="T29" i="22"/>
  <c r="U29" i="22"/>
  <c r="V29" i="22"/>
  <c r="W29" i="22"/>
  <c r="X29" i="22"/>
  <c r="Y29" i="22"/>
  <c r="Z29" i="22"/>
  <c r="AA29" i="22"/>
  <c r="AB29" i="22"/>
  <c r="AC29" i="22"/>
  <c r="AD29" i="22"/>
  <c r="AE29" i="22"/>
  <c r="AF29" i="22"/>
  <c r="AG29" i="22"/>
  <c r="AH29" i="22"/>
  <c r="AI29" i="22"/>
  <c r="AJ29" i="22"/>
  <c r="AK29" i="22"/>
  <c r="AL29" i="22"/>
  <c r="X26" i="22" l="1"/>
  <c r="AF9" i="22" l="1"/>
  <c r="AF11" i="22"/>
  <c r="E2" i="26"/>
  <c r="AO6" i="22" l="1"/>
  <c r="D3" i="4"/>
  <c r="D32" i="22" l="1"/>
  <c r="E15" i="26"/>
  <c r="V28" i="24"/>
  <c r="E17" i="26"/>
  <c r="E4" i="26"/>
  <c r="D4" i="4" s="1"/>
  <c r="E8" i="26"/>
  <c r="R26" i="24"/>
  <c r="E6" i="26"/>
  <c r="E11" i="26"/>
  <c r="C13" i="3" l="1"/>
  <c r="E7" i="30"/>
  <c r="G7" i="27"/>
  <c r="D6" i="4"/>
  <c r="D5" i="4"/>
  <c r="G6" i="27"/>
  <c r="C6" i="33"/>
  <c r="E4" i="32"/>
  <c r="C6" i="31"/>
  <c r="E6" i="30"/>
  <c r="E5" i="30"/>
  <c r="G5" i="27"/>
  <c r="N9" i="22"/>
  <c r="F20" i="22"/>
  <c r="N20" i="22"/>
  <c r="Q20" i="22"/>
  <c r="G20" i="22"/>
  <c r="O20" i="22"/>
  <c r="H20" i="22"/>
  <c r="P20" i="22"/>
  <c r="I20" i="22"/>
  <c r="J20" i="22"/>
  <c r="R20" i="22"/>
  <c r="K20" i="22"/>
  <c r="D20" i="22"/>
  <c r="M20" i="22"/>
  <c r="L20" i="22"/>
  <c r="E20" i="22"/>
  <c r="F18" i="22"/>
  <c r="J18" i="22"/>
  <c r="N18" i="22"/>
  <c r="R18" i="22"/>
  <c r="V18" i="22"/>
  <c r="Z18" i="22"/>
  <c r="AD18" i="22"/>
  <c r="AH18" i="22"/>
  <c r="AL18" i="22"/>
  <c r="H18" i="22"/>
  <c r="L18" i="22"/>
  <c r="P18" i="22"/>
  <c r="X18" i="22"/>
  <c r="AF18" i="22"/>
  <c r="I18" i="22"/>
  <c r="U18" i="22"/>
  <c r="AC18" i="22"/>
  <c r="AK18" i="22"/>
  <c r="G18" i="22"/>
  <c r="K18" i="22"/>
  <c r="O18" i="22"/>
  <c r="S18" i="22"/>
  <c r="W18" i="22"/>
  <c r="AA18" i="22"/>
  <c r="AE18" i="22"/>
  <c r="AI18" i="22"/>
  <c r="T18" i="22"/>
  <c r="AB18" i="22"/>
  <c r="AJ18" i="22"/>
  <c r="E18" i="22"/>
  <c r="M18" i="22"/>
  <c r="Q18" i="22"/>
  <c r="Y18" i="22"/>
  <c r="AG18" i="22"/>
  <c r="G5" i="25"/>
  <c r="AF10" i="22"/>
  <c r="N10" i="22"/>
  <c r="C11" i="3"/>
  <c r="N11" i="22"/>
  <c r="G4" i="25"/>
  <c r="C12" i="3"/>
  <c r="G3" i="25"/>
  <c r="D18" i="22"/>
  <c r="E12" i="26"/>
  <c r="E13" i="26" s="1"/>
  <c r="D23" i="22" l="1"/>
  <c r="H23" i="22"/>
  <c r="F23" i="22"/>
  <c r="E23" i="22"/>
  <c r="G23" i="22"/>
  <c r="I26" i="22"/>
  <c r="J26" i="22"/>
  <c r="K26" i="22"/>
  <c r="H26" i="22"/>
  <c r="E26" i="22"/>
  <c r="F26" i="22"/>
  <c r="D26" i="22"/>
  <c r="R26" i="22"/>
  <c r="D37" i="22"/>
  <c r="E37" i="22"/>
  <c r="F37" i="22"/>
  <c r="G37" i="22"/>
  <c r="H37" i="22"/>
  <c r="I37" i="22"/>
  <c r="J37" i="22"/>
  <c r="K37" i="22"/>
  <c r="L37" i="22"/>
  <c r="M37" i="22"/>
  <c r="N37" i="22"/>
  <c r="O37" i="22"/>
  <c r="P37" i="22"/>
  <c r="Q37" i="22"/>
  <c r="R37" i="22"/>
  <c r="D35" i="22"/>
  <c r="E35" i="22"/>
  <c r="F35" i="22"/>
  <c r="G35" i="22"/>
  <c r="H35" i="22"/>
  <c r="I35" i="22"/>
  <c r="J35" i="22"/>
  <c r="K35" i="22"/>
  <c r="L35" i="22"/>
  <c r="M35" i="22"/>
  <c r="N35" i="22"/>
  <c r="O35" i="22"/>
  <c r="P35" i="22"/>
  <c r="Q35" i="22"/>
  <c r="R35" i="22"/>
  <c r="S35" i="22"/>
  <c r="T35" i="22"/>
  <c r="U35" i="22"/>
  <c r="V35" i="22"/>
  <c r="W35" i="22"/>
  <c r="X35" i="22"/>
  <c r="Y35" i="22"/>
  <c r="Z35" i="22"/>
  <c r="AA35" i="22"/>
  <c r="AB35" i="22"/>
  <c r="AC35" i="22"/>
  <c r="AD35" i="22"/>
  <c r="AE35" i="22"/>
  <c r="AF35" i="22"/>
  <c r="AG35" i="22"/>
  <c r="AH35" i="22"/>
  <c r="D29" i="22"/>
  <c r="V26" i="22" l="1"/>
  <c r="U26" i="22"/>
  <c r="T26" i="22"/>
  <c r="S26" i="22"/>
</calcChain>
</file>

<file path=xl/sharedStrings.xml><?xml version="1.0" encoding="utf-8"?>
<sst xmlns="http://schemas.openxmlformats.org/spreadsheetml/2006/main" count="767" uniqueCount="490">
  <si>
    <t>所在地</t>
    <rPh sb="0" eb="3">
      <t>ショザイチ</t>
    </rPh>
    <phoneticPr fontId="1"/>
  </si>
  <si>
    <t>商号又は名称</t>
    <rPh sb="0" eb="2">
      <t>ショウゴウ</t>
    </rPh>
    <rPh sb="2" eb="3">
      <t>マタ</t>
    </rPh>
    <rPh sb="4" eb="6">
      <t>メイショウ</t>
    </rPh>
    <phoneticPr fontId="1"/>
  </si>
  <si>
    <t>受付印</t>
    <rPh sb="0" eb="3">
      <t>ウケツケイン</t>
    </rPh>
    <phoneticPr fontId="1"/>
  </si>
  <si>
    <t>申請書受付票</t>
    <phoneticPr fontId="1"/>
  </si>
  <si>
    <t>申請者</t>
    <rPh sb="0" eb="3">
      <t>シンセイシャ</t>
    </rPh>
    <phoneticPr fontId="1"/>
  </si>
  <si>
    <t>出資状況等に関する調査票</t>
    <rPh sb="0" eb="2">
      <t>シュッシ</t>
    </rPh>
    <rPh sb="2" eb="4">
      <t>ジョウキョウ</t>
    </rPh>
    <rPh sb="4" eb="5">
      <t>トウ</t>
    </rPh>
    <rPh sb="6" eb="7">
      <t>カン</t>
    </rPh>
    <rPh sb="9" eb="12">
      <t>チョウサヒョウ</t>
    </rPh>
    <phoneticPr fontId="10"/>
  </si>
  <si>
    <t>【記入要領】</t>
    <rPh sb="1" eb="3">
      <t>キニュウ</t>
    </rPh>
    <rPh sb="3" eb="5">
      <t>ヨウリョウ</t>
    </rPh>
    <phoneticPr fontId="10"/>
  </si>
  <si>
    <t xml:space="preserve"> 国名：</t>
    <rPh sb="1" eb="2">
      <t>クニ</t>
    </rPh>
    <rPh sb="2" eb="3">
      <t>メイ</t>
    </rPh>
    <phoneticPr fontId="10"/>
  </si>
  <si>
    <t>人事面に深い関係</t>
    <rPh sb="0" eb="3">
      <t>ジンジメン</t>
    </rPh>
    <rPh sb="4" eb="5">
      <t>フカ</t>
    </rPh>
    <rPh sb="6" eb="8">
      <t>カンケイ</t>
    </rPh>
    <phoneticPr fontId="10"/>
  </si>
  <si>
    <t xml:space="preserve"> 会社名1：</t>
    <rPh sb="1" eb="3">
      <t>カイシャ</t>
    </rPh>
    <rPh sb="3" eb="4">
      <t>メイ</t>
    </rPh>
    <phoneticPr fontId="10"/>
  </si>
  <si>
    <t xml:space="preserve"> 会社名2：</t>
    <rPh sb="1" eb="3">
      <t>カイシャ</t>
    </rPh>
    <rPh sb="3" eb="4">
      <t>メイ</t>
    </rPh>
    <phoneticPr fontId="10"/>
  </si>
  <si>
    <t xml:space="preserve"> 会社名3：</t>
    <rPh sb="1" eb="3">
      <t>カイシャ</t>
    </rPh>
    <rPh sb="3" eb="4">
      <t>メイ</t>
    </rPh>
    <phoneticPr fontId="10"/>
  </si>
  <si>
    <t>3. 株主等の1人及び前2号に規定する会社が他の会社を支配している場合における当該他の会社</t>
    <rPh sb="3" eb="6">
      <t>カブヌシトウ</t>
    </rPh>
    <rPh sb="8" eb="9">
      <t>ニン</t>
    </rPh>
    <rPh sb="9" eb="10">
      <t>オヨ</t>
    </rPh>
    <rPh sb="11" eb="12">
      <t>ゼン</t>
    </rPh>
    <rPh sb="13" eb="14">
      <t>ゴウ</t>
    </rPh>
    <rPh sb="15" eb="17">
      <t>キテイ</t>
    </rPh>
    <rPh sb="19" eb="21">
      <t>カイシャ</t>
    </rPh>
    <rPh sb="22" eb="23">
      <t>ホカ</t>
    </rPh>
    <rPh sb="24" eb="26">
      <t>カイシャ</t>
    </rPh>
    <rPh sb="27" eb="29">
      <t>シハイ</t>
    </rPh>
    <rPh sb="33" eb="35">
      <t>バアイ</t>
    </rPh>
    <rPh sb="39" eb="41">
      <t>トウガイ</t>
    </rPh>
    <rPh sb="41" eb="42">
      <t>タ</t>
    </rPh>
    <rPh sb="43" eb="45">
      <t>カイシャ</t>
    </rPh>
    <phoneticPr fontId="10"/>
  </si>
  <si>
    <t>2. 株主等の1人及び前号に規定する会社が他の会社を支配している場合における当該他の会社</t>
    <rPh sb="3" eb="6">
      <t>カブヌシトウ</t>
    </rPh>
    <rPh sb="8" eb="9">
      <t>ニン</t>
    </rPh>
    <rPh sb="9" eb="10">
      <t>オヨ</t>
    </rPh>
    <rPh sb="11" eb="13">
      <t>ゼンゴウ</t>
    </rPh>
    <rPh sb="14" eb="16">
      <t>キテイ</t>
    </rPh>
    <rPh sb="18" eb="20">
      <t>カイシャ</t>
    </rPh>
    <rPh sb="21" eb="22">
      <t>ホカ</t>
    </rPh>
    <rPh sb="23" eb="25">
      <t>カイシャ</t>
    </rPh>
    <rPh sb="26" eb="28">
      <t>シハイ</t>
    </rPh>
    <rPh sb="32" eb="34">
      <t>バアイ</t>
    </rPh>
    <rPh sb="38" eb="40">
      <t>トウガイ</t>
    </rPh>
    <rPh sb="40" eb="41">
      <t>タ</t>
    </rPh>
    <rPh sb="42" eb="44">
      <t>カイシャ</t>
    </rPh>
    <phoneticPr fontId="10"/>
  </si>
  <si>
    <t>　1. 同族会社が日本国籍の場合は、会社名を記入する。</t>
    <rPh sb="9" eb="11">
      <t>ニホン</t>
    </rPh>
    <rPh sb="11" eb="13">
      <t>コクセキ</t>
    </rPh>
    <rPh sb="14" eb="16">
      <t>バアイ</t>
    </rPh>
    <rPh sb="18" eb="20">
      <t>カイシャ</t>
    </rPh>
    <rPh sb="20" eb="21">
      <t>メイ</t>
    </rPh>
    <rPh sb="22" eb="24">
      <t>キニュウ</t>
    </rPh>
    <phoneticPr fontId="10"/>
  </si>
  <si>
    <t>　2. 同族会社が外国籍の場合は、国名を記入する。</t>
    <rPh sb="9" eb="10">
      <t>ソト</t>
    </rPh>
    <rPh sb="10" eb="12">
      <t>コクセキ</t>
    </rPh>
    <rPh sb="13" eb="15">
      <t>バアイ</t>
    </rPh>
    <phoneticPr fontId="10"/>
  </si>
  <si>
    <t>　3. 日本国籍会社と外国籍会社の両方がある場合は、1と2を両方記入する。</t>
    <rPh sb="4" eb="6">
      <t>ニホン</t>
    </rPh>
    <rPh sb="6" eb="8">
      <t>コクセキ</t>
    </rPh>
    <rPh sb="8" eb="10">
      <t>カイシャ</t>
    </rPh>
    <rPh sb="11" eb="13">
      <t>ガイコク</t>
    </rPh>
    <rPh sb="13" eb="14">
      <t>セキ</t>
    </rPh>
    <rPh sb="14" eb="16">
      <t>カイシャ</t>
    </rPh>
    <rPh sb="17" eb="19">
      <t>リョウホウ</t>
    </rPh>
    <rPh sb="22" eb="24">
      <t>バアイ</t>
    </rPh>
    <rPh sb="30" eb="32">
      <t>リョウホウ</t>
    </rPh>
    <rPh sb="32" eb="34">
      <t>キニュウ</t>
    </rPh>
    <phoneticPr fontId="10"/>
  </si>
  <si>
    <t>2. 一方の会社の役員の配偶者及び親子関係にある者が、現に他の会社の役員の職にある場合</t>
    <rPh sb="3" eb="5">
      <t>イッポウ</t>
    </rPh>
    <rPh sb="6" eb="8">
      <t>カイシャ</t>
    </rPh>
    <rPh sb="9" eb="11">
      <t>ヤクイン</t>
    </rPh>
    <rPh sb="12" eb="15">
      <t>ハイグウシャ</t>
    </rPh>
    <rPh sb="15" eb="16">
      <t>オヨ</t>
    </rPh>
    <rPh sb="17" eb="19">
      <t>オヤコ</t>
    </rPh>
    <rPh sb="19" eb="21">
      <t>カンケイ</t>
    </rPh>
    <rPh sb="24" eb="25">
      <t>モノ</t>
    </rPh>
    <rPh sb="27" eb="28">
      <t>ゲン</t>
    </rPh>
    <rPh sb="29" eb="30">
      <t>タ</t>
    </rPh>
    <rPh sb="31" eb="33">
      <t>カイシャ</t>
    </rPh>
    <rPh sb="34" eb="36">
      <t>ヤクイン</t>
    </rPh>
    <rPh sb="37" eb="38">
      <t>ショク</t>
    </rPh>
    <rPh sb="41" eb="43">
      <t>バアイ</t>
    </rPh>
    <phoneticPr fontId="10"/>
  </si>
  <si>
    <t>4. 前3号に規定する会社が2以上ある場合には、その2以上の会社は相互に資本面に深い関係があるものとみなす</t>
    <rPh sb="3" eb="4">
      <t>ゼン</t>
    </rPh>
    <rPh sb="5" eb="6">
      <t>ゴウ</t>
    </rPh>
    <rPh sb="7" eb="9">
      <t>キテイ</t>
    </rPh>
    <rPh sb="11" eb="13">
      <t>カイシャ</t>
    </rPh>
    <rPh sb="15" eb="17">
      <t>イジョウ</t>
    </rPh>
    <rPh sb="19" eb="21">
      <t>バアイ</t>
    </rPh>
    <rPh sb="27" eb="29">
      <t>イジョウ</t>
    </rPh>
    <rPh sb="30" eb="32">
      <t>カイシャ</t>
    </rPh>
    <rPh sb="33" eb="35">
      <t>ソウゴ</t>
    </rPh>
    <rPh sb="36" eb="38">
      <t>シホン</t>
    </rPh>
    <rPh sb="38" eb="39">
      <t>メン</t>
    </rPh>
    <rPh sb="40" eb="41">
      <t>フカ</t>
    </rPh>
    <rPh sb="42" eb="44">
      <t>カンケイ</t>
    </rPh>
    <phoneticPr fontId="10"/>
  </si>
  <si>
    <t>1. 一方の会社の役員（会社法施行規則第2条第3項第3号に規定する役員のうち、注5に掲げる者をいう。以下
　同じ。）が、他の会社等の役員を現に兼ねている場合</t>
    <rPh sb="3" eb="5">
      <t>イッポウ</t>
    </rPh>
    <rPh sb="6" eb="8">
      <t>カイシャ</t>
    </rPh>
    <rPh sb="9" eb="11">
      <t>ヤクイン</t>
    </rPh>
    <rPh sb="12" eb="14">
      <t>カイシャ</t>
    </rPh>
    <rPh sb="14" eb="15">
      <t>ホウ</t>
    </rPh>
    <rPh sb="15" eb="17">
      <t>シコウ</t>
    </rPh>
    <rPh sb="17" eb="19">
      <t>キソク</t>
    </rPh>
    <rPh sb="19" eb="20">
      <t>ダイ</t>
    </rPh>
    <rPh sb="21" eb="22">
      <t>ジョウ</t>
    </rPh>
    <rPh sb="22" eb="23">
      <t>ダイ</t>
    </rPh>
    <rPh sb="24" eb="25">
      <t>コウ</t>
    </rPh>
    <rPh sb="25" eb="26">
      <t>ダイ</t>
    </rPh>
    <rPh sb="27" eb="28">
      <t>ゴウ</t>
    </rPh>
    <rPh sb="29" eb="31">
      <t>キテイ</t>
    </rPh>
    <rPh sb="33" eb="35">
      <t>ヤクイン</t>
    </rPh>
    <rPh sb="39" eb="40">
      <t>チュウ</t>
    </rPh>
    <rPh sb="42" eb="43">
      <t>カカ</t>
    </rPh>
    <rPh sb="60" eb="61">
      <t>タ</t>
    </rPh>
    <rPh sb="62" eb="64">
      <t>カイシャ</t>
    </rPh>
    <rPh sb="64" eb="65">
      <t>トウ</t>
    </rPh>
    <rPh sb="66" eb="68">
      <t>ヤクイン</t>
    </rPh>
    <rPh sb="69" eb="70">
      <t>ゲン</t>
    </rPh>
    <rPh sb="71" eb="72">
      <t>カ</t>
    </rPh>
    <rPh sb="76" eb="78">
      <t>バアイ</t>
    </rPh>
    <phoneticPr fontId="10"/>
  </si>
  <si>
    <t>（※）他の会社を支配している場合とは、法人税法施行令第4条第3項に該当する場合とする。
　　・当該他の会社の50％を超える株式、出資金額又は議決権を有している場合
　　・当該他の会社の50％を超える株主等（合名会社、合資会社又は合同会社の社員（当該他の会社が業務を執行する社員を定めた場合にあっては、
　　  業務を執行する社員）に限る。）を有している場合</t>
    <rPh sb="3" eb="4">
      <t>ホカ</t>
    </rPh>
    <rPh sb="5" eb="7">
      <t>カイシャ</t>
    </rPh>
    <rPh sb="8" eb="10">
      <t>シハイ</t>
    </rPh>
    <rPh sb="14" eb="16">
      <t>バアイ</t>
    </rPh>
    <rPh sb="19" eb="22">
      <t>ホウジンゼイ</t>
    </rPh>
    <rPh sb="22" eb="23">
      <t>ホウ</t>
    </rPh>
    <rPh sb="23" eb="26">
      <t>セコウレイ</t>
    </rPh>
    <rPh sb="26" eb="27">
      <t>ダイ</t>
    </rPh>
    <rPh sb="28" eb="29">
      <t>ジョウ</t>
    </rPh>
    <rPh sb="29" eb="30">
      <t>ダイ</t>
    </rPh>
    <rPh sb="31" eb="32">
      <t>コウ</t>
    </rPh>
    <rPh sb="33" eb="35">
      <t>ガイトウ</t>
    </rPh>
    <rPh sb="37" eb="39">
      <t>バアイ</t>
    </rPh>
    <phoneticPr fontId="10"/>
  </si>
  <si>
    <r>
      <t>1. 株主等の一人（個人である株主等については、その1人及び次の①から⑤に掲げる者）が他の会社を支配している
　場合</t>
    </r>
    <r>
      <rPr>
        <sz val="14"/>
        <rFont val="Yu Gothic UI"/>
        <family val="3"/>
        <charset val="128"/>
      </rPr>
      <t>（※）</t>
    </r>
    <r>
      <rPr>
        <sz val="18"/>
        <rFont val="Yu Gothic UI"/>
        <family val="3"/>
        <charset val="128"/>
      </rPr>
      <t>における当該他の会社
　① 株主等の親族（六親等内の血族、三親等内の姻族及び配偶者）
　② 株主等の内縁の配偶者
　③ 個人である株主等の使用人
　④ 前①から③に掲げる者以外の者で株主等から受ける金銭等で生計を維持している者
　⑤ 前②から④に掲げる者と生計を一にする親族</t>
    </r>
    <rPh sb="3" eb="6">
      <t>カブヌシトウ</t>
    </rPh>
    <rPh sb="7" eb="9">
      <t>ヒトリ</t>
    </rPh>
    <rPh sb="10" eb="12">
      <t>コジン</t>
    </rPh>
    <rPh sb="15" eb="18">
      <t>カブヌシトウ</t>
    </rPh>
    <rPh sb="28" eb="29">
      <t>オヨ</t>
    </rPh>
    <rPh sb="30" eb="31">
      <t>ツギ</t>
    </rPh>
    <rPh sb="37" eb="38">
      <t>カカ</t>
    </rPh>
    <rPh sb="40" eb="41">
      <t>モノ</t>
    </rPh>
    <rPh sb="56" eb="58">
      <t>バアイ</t>
    </rPh>
    <rPh sb="65" eb="67">
      <t>トウガイ</t>
    </rPh>
    <rPh sb="67" eb="68">
      <t>タ</t>
    </rPh>
    <rPh sb="69" eb="71">
      <t>カイシャ</t>
    </rPh>
    <rPh sb="75" eb="78">
      <t>カブヌシトウ</t>
    </rPh>
    <rPh sb="79" eb="81">
      <t>シンゾク</t>
    </rPh>
    <rPh sb="82" eb="83">
      <t>６</t>
    </rPh>
    <rPh sb="83" eb="85">
      <t>シントウ</t>
    </rPh>
    <rPh sb="85" eb="86">
      <t>ナイ</t>
    </rPh>
    <rPh sb="87" eb="89">
      <t>ケツゾク</t>
    </rPh>
    <rPh sb="90" eb="91">
      <t>３</t>
    </rPh>
    <rPh sb="91" eb="93">
      <t>シントウ</t>
    </rPh>
    <rPh sb="93" eb="94">
      <t>ナイ</t>
    </rPh>
    <rPh sb="95" eb="97">
      <t>インゾク</t>
    </rPh>
    <rPh sb="97" eb="98">
      <t>オヨ</t>
    </rPh>
    <rPh sb="99" eb="102">
      <t>ハイグウシャ</t>
    </rPh>
    <rPh sb="107" eb="110">
      <t>カブヌシトウ</t>
    </rPh>
    <rPh sb="111" eb="113">
      <t>ナイエン</t>
    </rPh>
    <rPh sb="114" eb="117">
      <t>ハイグウシャ</t>
    </rPh>
    <rPh sb="121" eb="123">
      <t>コジン</t>
    </rPh>
    <rPh sb="126" eb="129">
      <t>カブヌシトウ</t>
    </rPh>
    <rPh sb="130" eb="132">
      <t>シヨウ</t>
    </rPh>
    <rPh sb="132" eb="133">
      <t>ニン</t>
    </rPh>
    <rPh sb="137" eb="138">
      <t>ゼン</t>
    </rPh>
    <rPh sb="143" eb="144">
      <t>カカ</t>
    </rPh>
    <rPh sb="146" eb="147">
      <t>モノ</t>
    </rPh>
    <rPh sb="147" eb="149">
      <t>イガイ</t>
    </rPh>
    <rPh sb="150" eb="151">
      <t>モノ</t>
    </rPh>
    <rPh sb="152" eb="155">
      <t>カブヌシトウ</t>
    </rPh>
    <rPh sb="157" eb="158">
      <t>ウ</t>
    </rPh>
    <rPh sb="160" eb="163">
      <t>キンセントウ</t>
    </rPh>
    <rPh sb="164" eb="166">
      <t>セイケイ</t>
    </rPh>
    <rPh sb="167" eb="169">
      <t>イジ</t>
    </rPh>
    <rPh sb="173" eb="174">
      <t>モノ</t>
    </rPh>
    <rPh sb="178" eb="179">
      <t>ゼン</t>
    </rPh>
    <rPh sb="184" eb="185">
      <t>カカ</t>
    </rPh>
    <rPh sb="187" eb="188">
      <t>モノ</t>
    </rPh>
    <rPh sb="189" eb="191">
      <t>セイケイ</t>
    </rPh>
    <rPh sb="192" eb="193">
      <t>１</t>
    </rPh>
    <rPh sb="196" eb="198">
      <t>シンゾク</t>
    </rPh>
    <phoneticPr fontId="10"/>
  </si>
  <si>
    <r>
      <t xml:space="preserve">資本面に深い関係
</t>
    </r>
    <r>
      <rPr>
        <sz val="16"/>
        <rFont val="Yu Gothic UI"/>
        <family val="3"/>
        <charset val="128"/>
      </rPr>
      <t>（法人税法施行令
　第4条第2項、
　第4項）</t>
    </r>
    <rPh sb="0" eb="2">
      <t>シホン</t>
    </rPh>
    <rPh sb="2" eb="3">
      <t>メン</t>
    </rPh>
    <rPh sb="4" eb="5">
      <t>フカ</t>
    </rPh>
    <rPh sb="6" eb="8">
      <t>カンケイ</t>
    </rPh>
    <rPh sb="10" eb="13">
      <t>ホウジンゼイ</t>
    </rPh>
    <rPh sb="13" eb="14">
      <t>ホウ</t>
    </rPh>
    <rPh sb="15" eb="17">
      <t>セコウ</t>
    </rPh>
    <rPh sb="20" eb="21">
      <t>ダイ</t>
    </rPh>
    <rPh sb="22" eb="23">
      <t>ジョウ</t>
    </rPh>
    <rPh sb="23" eb="24">
      <t>ダイ</t>
    </rPh>
    <rPh sb="25" eb="26">
      <t>コウ</t>
    </rPh>
    <rPh sb="29" eb="30">
      <t>ダイ</t>
    </rPh>
    <rPh sb="31" eb="32">
      <t>コウ</t>
    </rPh>
    <phoneticPr fontId="10"/>
  </si>
  <si>
    <t>1. 日本国籍会社　　　</t>
    <rPh sb="3" eb="5">
      <t>ニホン</t>
    </rPh>
    <rPh sb="5" eb="7">
      <t>コクセキ</t>
    </rPh>
    <rPh sb="7" eb="9">
      <t>カイシャ</t>
    </rPh>
    <phoneticPr fontId="10"/>
  </si>
  <si>
    <t>2. 外国籍会社</t>
    <rPh sb="3" eb="5">
      <t>ガイコク</t>
    </rPh>
    <rPh sb="5" eb="6">
      <t>セキ</t>
    </rPh>
    <rPh sb="6" eb="8">
      <t>カイシャ</t>
    </rPh>
    <phoneticPr fontId="10"/>
  </si>
  <si>
    <t>商号又は名称</t>
    <phoneticPr fontId="1"/>
  </si>
  <si>
    <t>業種</t>
    <rPh sb="0" eb="2">
      <t>ギョウシュ</t>
    </rPh>
    <phoneticPr fontId="1"/>
  </si>
  <si>
    <t>備考</t>
    <rPh sb="0" eb="2">
      <t>ビコウ</t>
    </rPh>
    <phoneticPr fontId="1"/>
  </si>
  <si>
    <t>注1</t>
    <rPh sb="0" eb="1">
      <t>チュウ</t>
    </rPh>
    <phoneticPr fontId="10"/>
  </si>
  <si>
    <t>株式会社には、有限会社（会社法施行後は「特例有限会社」という。）を含む。</t>
    <phoneticPr fontId="1"/>
  </si>
  <si>
    <t>注2</t>
    <rPh sb="0" eb="1">
      <t>チュウ</t>
    </rPh>
    <phoneticPr fontId="10"/>
  </si>
  <si>
    <t>注3</t>
    <rPh sb="0" eb="1">
      <t>チュウ</t>
    </rPh>
    <phoneticPr fontId="10"/>
  </si>
  <si>
    <t>注4</t>
    <rPh sb="0" eb="1">
      <t>チュウ</t>
    </rPh>
    <phoneticPr fontId="10"/>
  </si>
  <si>
    <t>注5</t>
    <phoneticPr fontId="1"/>
  </si>
  <si>
    <t>〔役員についての注記〕</t>
    <rPh sb="1" eb="3">
      <t>ヤクイン</t>
    </rPh>
    <rPh sb="8" eb="10">
      <t>チュウキ</t>
    </rPh>
    <phoneticPr fontId="1"/>
  </si>
  <si>
    <t>委員会設置会社とは、主に大企業で導入されている取締役会の中に指名委員会、監査委員会及び報酬委員会を置く株式会社のこと。</t>
    <phoneticPr fontId="1"/>
  </si>
  <si>
    <t>持分会社とは、有限責任社員及び無限責任社員の中から業務を執行する社員を定款で定めることができる合名会社、合資会社及び合同会社の総称のこと。</t>
    <phoneticPr fontId="1"/>
  </si>
  <si>
    <t>法人格のある各種の組合等とは、一般社団法人及び一般財団法人に関する法律に基づく一般社団法人（又は一般財団法人）（特例民法法人や公益社団法人（又は公益財団法人）を含む。）、中小企業等協同組合法に基づく協同組合、中小企業団体の組織に関する法律に基づく協業組合等の特別法に基づく法人のこと。</t>
    <phoneticPr fontId="1"/>
  </si>
  <si>
    <t>1) 株式会社の取締役。ただし、次に掲げる者を除く。
　イ　会社法第2条第11号の2に規定する監査等委員会設置会社における監査等委員である取締役
　ロ　会社法第2条第12号に規定する指名委員会等設置会社における取締役
　ハ　会社法第2条第15号に規定する社外取締役
　ニ　会社法第348条第１項に規定する定款に別段の定めがある場合により業務を執行しないこととされている取締役
2) 会社法第402条に規定する指名委員会等設置会社の執行役
3) 会社法第575条第1項に規定する持分会社（合名会社、合資会社又は合同会社をいう。）の社員（同法第590条第1項に
　規定する定款に別段の定めがある場合により業務を執行しないこととされている社員を除く。）
4) 組合の理事
5) その他業務を執行する者であって、1)から4)までに掲げる者に準ずる者</t>
    <phoneticPr fontId="1"/>
  </si>
  <si>
    <t>氏名</t>
    <rPh sb="0" eb="2">
      <t>シメイ</t>
    </rPh>
    <phoneticPr fontId="1"/>
  </si>
  <si>
    <t>商号又は名称</t>
  </si>
  <si>
    <t>カード番号</t>
    <rPh sb="3" eb="5">
      <t>バンゴウ</t>
    </rPh>
    <phoneticPr fontId="1"/>
  </si>
  <si>
    <t>受付番号</t>
    <phoneticPr fontId="1"/>
  </si>
  <si>
    <t>代表者氏名</t>
    <rPh sb="0" eb="3">
      <t>ダイヒョウシャ</t>
    </rPh>
    <rPh sb="3" eb="5">
      <t>シメイ</t>
    </rPh>
    <phoneticPr fontId="1"/>
  </si>
  <si>
    <t>－</t>
    <phoneticPr fontId="1"/>
  </si>
  <si>
    <t xml:space="preserve"> </t>
    <phoneticPr fontId="1"/>
  </si>
  <si>
    <r>
      <t>佐賀県知事　</t>
    </r>
    <r>
      <rPr>
        <sz val="16"/>
        <color theme="1"/>
        <rFont val="Yu Gothic UI"/>
        <family val="3"/>
        <charset val="128"/>
      </rPr>
      <t>　様</t>
    </r>
    <rPh sb="0" eb="3">
      <t>サガケン</t>
    </rPh>
    <rPh sb="3" eb="5">
      <t>チジ</t>
    </rPh>
    <rPh sb="7" eb="8">
      <t>サマ</t>
    </rPh>
    <phoneticPr fontId="10"/>
  </si>
  <si>
    <t>希望</t>
    <rPh sb="0" eb="2">
      <t>キボウ</t>
    </rPh>
    <phoneticPr fontId="1"/>
  </si>
  <si>
    <t>○</t>
    <phoneticPr fontId="1"/>
  </si>
  <si>
    <t>コード</t>
    <phoneticPr fontId="1"/>
  </si>
  <si>
    <t>商号索引</t>
    <rPh sb="0" eb="2">
      <t>ショウゴウ</t>
    </rPh>
    <rPh sb="2" eb="4">
      <t>サクイン</t>
    </rPh>
    <phoneticPr fontId="1"/>
  </si>
  <si>
    <t>郵便番号</t>
    <rPh sb="0" eb="4">
      <t>ユウビンバンゴウ</t>
    </rPh>
    <phoneticPr fontId="1"/>
  </si>
  <si>
    <t>電話番号</t>
    <rPh sb="0" eb="2">
      <t>デンワ</t>
    </rPh>
    <rPh sb="2" eb="4">
      <t>バンゴウ</t>
    </rPh>
    <phoneticPr fontId="1"/>
  </si>
  <si>
    <t>メールアドレス</t>
    <phoneticPr fontId="1"/>
  </si>
  <si>
    <t>（書類作成担当者）</t>
    <rPh sb="1" eb="3">
      <t>ショルイ</t>
    </rPh>
    <rPh sb="3" eb="8">
      <t>サクセイタントウシャ</t>
    </rPh>
    <phoneticPr fontId="1"/>
  </si>
  <si>
    <t>連絡先</t>
    <rPh sb="0" eb="3">
      <t>レンラクサキ</t>
    </rPh>
    <phoneticPr fontId="1"/>
  </si>
  <si>
    <t>0952-25-7102</t>
    <phoneticPr fontId="1"/>
  </si>
  <si>
    <t>所属</t>
    <rPh sb="0" eb="2">
      <t>ショゾク</t>
    </rPh>
    <phoneticPr fontId="1"/>
  </si>
  <si>
    <t>商号又は名称</t>
    <rPh sb="0" eb="2">
      <t>ショウゴウ</t>
    </rPh>
    <rPh sb="2" eb="3">
      <t>マタ</t>
    </rPh>
    <rPh sb="4" eb="6">
      <t>メイショウ</t>
    </rPh>
    <phoneticPr fontId="10"/>
  </si>
  <si>
    <t>代表者職・氏名</t>
    <phoneticPr fontId="1"/>
  </si>
  <si>
    <t>代表者職・氏名</t>
    <rPh sb="0" eb="3">
      <t>ダイヒョウシャ</t>
    </rPh>
    <rPh sb="3" eb="4">
      <t>ショク</t>
    </rPh>
    <rPh sb="5" eb="7">
      <t>シメイ</t>
    </rPh>
    <phoneticPr fontId="10"/>
  </si>
  <si>
    <t>代表者職・氏名</t>
    <rPh sb="0" eb="3">
      <t>ダイヒョウシャ</t>
    </rPh>
    <rPh sb="3" eb="4">
      <t>ショク</t>
    </rPh>
    <rPh sb="5" eb="7">
      <t>シメイ</t>
    </rPh>
    <phoneticPr fontId="1"/>
  </si>
  <si>
    <t>代表者職・氏名</t>
    <phoneticPr fontId="1"/>
  </si>
  <si>
    <t>申請者</t>
    <rPh sb="0" eb="3">
      <t>シンセイシャ</t>
    </rPh>
    <phoneticPr fontId="1"/>
  </si>
  <si>
    <r>
      <t>許可番号</t>
    </r>
    <r>
      <rPr>
        <sz val="16"/>
        <rFont val="游ゴシック Medium"/>
        <family val="3"/>
        <charset val="128"/>
      </rPr>
      <t>（業者コード）</t>
    </r>
    <rPh sb="0" eb="4">
      <t>キョカバンゴウ</t>
    </rPh>
    <rPh sb="5" eb="7">
      <t>ギョウシャ</t>
    </rPh>
    <phoneticPr fontId="10"/>
  </si>
  <si>
    <t>出資状況等に関する調査票</t>
    <rPh sb="0" eb="2">
      <t>シュッシ</t>
    </rPh>
    <rPh sb="2" eb="4">
      <t>ジョウキョウ</t>
    </rPh>
    <rPh sb="4" eb="5">
      <t>トウ</t>
    </rPh>
    <rPh sb="6" eb="7">
      <t>カン</t>
    </rPh>
    <rPh sb="9" eb="11">
      <t>チョウサ</t>
    </rPh>
    <rPh sb="11" eb="12">
      <t>ヒョウ</t>
    </rPh>
    <phoneticPr fontId="10"/>
  </si>
  <si>
    <t>徴収猶予許可通知書（写し）</t>
    <rPh sb="0" eb="2">
      <t>チョウシュウ</t>
    </rPh>
    <rPh sb="2" eb="4">
      <t>ユウヨ</t>
    </rPh>
    <rPh sb="4" eb="6">
      <t>キョカ</t>
    </rPh>
    <rPh sb="6" eb="9">
      <t>ツウチショ</t>
    </rPh>
    <rPh sb="10" eb="11">
      <t>ウツ</t>
    </rPh>
    <phoneticPr fontId="10"/>
  </si>
  <si>
    <t>納税の猶予許可通知書（写し）</t>
    <rPh sb="0" eb="2">
      <t>ノウゼイ</t>
    </rPh>
    <rPh sb="3" eb="5">
      <t>ユウヨ</t>
    </rPh>
    <rPh sb="5" eb="7">
      <t>キョカ</t>
    </rPh>
    <rPh sb="7" eb="10">
      <t>ツウチショ</t>
    </rPh>
    <rPh sb="11" eb="12">
      <t>ウツ</t>
    </rPh>
    <phoneticPr fontId="10"/>
  </si>
  <si>
    <t>消費税等に未納がないことの証明書（写し可）</t>
    <rPh sb="0" eb="3">
      <t>ショウヒゼイ</t>
    </rPh>
    <rPh sb="3" eb="4">
      <t>トウ</t>
    </rPh>
    <rPh sb="5" eb="7">
      <t>ミノウ</t>
    </rPh>
    <rPh sb="13" eb="16">
      <t>ショウメイショ</t>
    </rPh>
    <rPh sb="17" eb="18">
      <t>ウツ</t>
    </rPh>
    <rPh sb="19" eb="20">
      <t>カ</t>
    </rPh>
    <phoneticPr fontId="10"/>
  </si>
  <si>
    <t>行政書士に委任する場合</t>
    <phoneticPr fontId="1"/>
  </si>
  <si>
    <t>委任状（行政書士）</t>
    <rPh sb="0" eb="3">
      <t>イニンジョウ</t>
    </rPh>
    <rPh sb="4" eb="8">
      <t>ギョウセイショシ</t>
    </rPh>
    <phoneticPr fontId="10"/>
  </si>
  <si>
    <t>提出書類</t>
    <rPh sb="0" eb="4">
      <t>テイシュツショルイ</t>
    </rPh>
    <phoneticPr fontId="1"/>
  </si>
  <si>
    <t>商号又は名称</t>
    <rPh sb="0" eb="3">
      <t>ショウゴウマタ</t>
    </rPh>
    <rPh sb="4" eb="6">
      <t>メイショウ</t>
    </rPh>
    <phoneticPr fontId="1"/>
  </si>
  <si>
    <t>代表者職・氏名</t>
    <rPh sb="0" eb="3">
      <t>ダイヒョウシャ</t>
    </rPh>
    <rPh sb="3" eb="4">
      <t>ショク</t>
    </rPh>
    <rPh sb="5" eb="7">
      <t>シメイ</t>
    </rPh>
    <phoneticPr fontId="1"/>
  </si>
  <si>
    <t>書類作成担当者</t>
    <rPh sb="0" eb="7">
      <t>ショルイサクセイタントウシャ</t>
    </rPh>
    <phoneticPr fontId="1"/>
  </si>
  <si>
    <t>✔</t>
    <phoneticPr fontId="1"/>
  </si>
  <si>
    <t>代表者職名</t>
    <rPh sb="0" eb="3">
      <t>ダイヒョウシャ</t>
    </rPh>
    <rPh sb="3" eb="5">
      <t>ショクメイ</t>
    </rPh>
    <phoneticPr fontId="1"/>
  </si>
  <si>
    <t>申請者</t>
    <rPh sb="0" eb="3">
      <t>シンセイシャ</t>
    </rPh>
    <phoneticPr fontId="1"/>
  </si>
  <si>
    <t>メールアドレス</t>
    <phoneticPr fontId="1"/>
  </si>
  <si>
    <t>市区町村コード</t>
    <rPh sb="0" eb="4">
      <t>シクチョウソン</t>
    </rPh>
    <phoneticPr fontId="1"/>
  </si>
  <si>
    <t>基本情報</t>
    <rPh sb="0" eb="4">
      <t>キホンジョウホウ</t>
    </rPh>
    <phoneticPr fontId="1"/>
  </si>
  <si>
    <t>－</t>
    <phoneticPr fontId="1"/>
  </si>
  <si>
    <t>代表取締役社長</t>
    <rPh sb="0" eb="5">
      <t>ダイヒョウトリシマリヤク</t>
    </rPh>
    <rPh sb="5" eb="7">
      <t>シャチョウ</t>
    </rPh>
    <phoneticPr fontId="1"/>
  </si>
  <si>
    <t>※全項目入力必須</t>
    <rPh sb="1" eb="4">
      <t>ゼンコウモク</t>
    </rPh>
    <rPh sb="4" eb="6">
      <t>ニュウリョク</t>
    </rPh>
    <rPh sb="6" eb="8">
      <t>ヒッス</t>
    </rPh>
    <phoneticPr fontId="1"/>
  </si>
  <si>
    <t>※50文字まで</t>
    <rPh sb="3" eb="5">
      <t>モジ</t>
    </rPh>
    <phoneticPr fontId="1"/>
  </si>
  <si>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</si>
  <si>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</si>
  <si>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</si>
  <si>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</si>
  <si>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</si>
  <si>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</si>
  <si>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</si>
  <si>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</si>
  <si>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</si>
  <si>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</si>
  <si>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</si>
  <si>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</si>
  <si>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</si>
  <si>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</si>
  <si>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</si>
  <si>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</si>
  <si>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</si>
  <si>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</si>
  <si>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</si>
  <si>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</si>
  <si>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市町名</t>
    <rPh sb="0" eb="3">
      <t>シマチメイ</t>
    </rPh>
    <phoneticPr fontId="1"/>
  </si>
  <si>
    <t>市区町村コード</t>
    <phoneticPr fontId="1"/>
  </si>
  <si>
    <t>称号索引</t>
    <rPh sb="0" eb="2">
      <t>ショウゴウ</t>
    </rPh>
    <rPh sb="2" eb="4">
      <t>サクイン</t>
    </rPh>
    <phoneticPr fontId="1"/>
  </si>
  <si>
    <t>ァィゥェォャュョッを大文字に変換（力技）</t>
    <rPh sb="10" eb="13">
      <t>オオモジ</t>
    </rPh>
    <rPh sb="14" eb="16">
      <t>ヘンカン</t>
    </rPh>
    <rPh sb="17" eb="19">
      <t>チカラワザ</t>
    </rPh>
    <phoneticPr fontId="1"/>
  </si>
  <si>
    <t>全角にする</t>
    <rPh sb="0" eb="2">
      <t>ゼンカク</t>
    </rPh>
    <phoneticPr fontId="1"/>
  </si>
  <si>
    <t>---選択---</t>
    <rPh sb="3" eb="5">
      <t>センタク</t>
    </rPh>
    <phoneticPr fontId="1"/>
  </si>
  <si>
    <t>41201</t>
    <phoneticPr fontId="1"/>
  </si>
  <si>
    <t>41202</t>
    <phoneticPr fontId="1"/>
  </si>
  <si>
    <t>41203</t>
    <phoneticPr fontId="1"/>
  </si>
  <si>
    <t>41204</t>
    <phoneticPr fontId="1"/>
  </si>
  <si>
    <t>41205</t>
    <phoneticPr fontId="1"/>
  </si>
  <si>
    <t>41206</t>
    <phoneticPr fontId="1"/>
  </si>
  <si>
    <t>41207</t>
    <phoneticPr fontId="1"/>
  </si>
  <si>
    <t>41208</t>
    <phoneticPr fontId="1"/>
  </si>
  <si>
    <t>41209</t>
    <phoneticPr fontId="1"/>
  </si>
  <si>
    <t>41210</t>
    <phoneticPr fontId="1"/>
  </si>
  <si>
    <t>41327</t>
    <phoneticPr fontId="1"/>
  </si>
  <si>
    <t>41341</t>
    <phoneticPr fontId="1"/>
  </si>
  <si>
    <t>41345</t>
    <phoneticPr fontId="1"/>
  </si>
  <si>
    <t>41346</t>
    <phoneticPr fontId="1"/>
  </si>
  <si>
    <t>41387</t>
    <phoneticPr fontId="1"/>
  </si>
  <si>
    <t>41401</t>
    <phoneticPr fontId="1"/>
  </si>
  <si>
    <t>41423</t>
    <phoneticPr fontId="1"/>
  </si>
  <si>
    <t>41424</t>
    <phoneticPr fontId="1"/>
  </si>
  <si>
    <t>41425</t>
    <phoneticPr fontId="1"/>
  </si>
  <si>
    <t>41441</t>
    <phoneticPr fontId="1"/>
  </si>
  <si>
    <t>123456</t>
  </si>
  <si>
    <t>代表者職氏名</t>
    <rPh sb="0" eb="3">
      <t>ダイヒョウシャ</t>
    </rPh>
    <rPh sb="3" eb="6">
      <t>ショクシメイ</t>
    </rPh>
    <phoneticPr fontId="1"/>
  </si>
  <si>
    <t>商号又は名称（空白を削除）</t>
    <phoneticPr fontId="1"/>
  </si>
  <si>
    <t>商号又は名称フリガナからﾞﾟ・．を削除</t>
    <rPh sb="17" eb="19">
      <t>サクジョ</t>
    </rPh>
    <phoneticPr fontId="1"/>
  </si>
  <si>
    <t>所在地</t>
    <rPh sb="0" eb="3">
      <t>ショザイチ</t>
    </rPh>
    <phoneticPr fontId="1"/>
  </si>
  <si>
    <t>所在市町選択</t>
    <rPh sb="0" eb="2">
      <t>ショザイ</t>
    </rPh>
    <rPh sb="2" eb="3">
      <t>シ</t>
    </rPh>
    <rPh sb="3" eb="4">
      <t>マチ</t>
    </rPh>
    <rPh sb="4" eb="6">
      <t>センタク</t>
    </rPh>
    <phoneticPr fontId="1"/>
  </si>
  <si>
    <t>建設業許可番号</t>
    <rPh sb="0" eb="3">
      <t>ケンセツギョウ</t>
    </rPh>
    <rPh sb="3" eb="7">
      <t>キョカバンゴウ</t>
    </rPh>
    <phoneticPr fontId="1"/>
  </si>
  <si>
    <t>所属</t>
    <rPh sb="0" eb="2">
      <t>ショゾク</t>
    </rPh>
    <phoneticPr fontId="1"/>
  </si>
  <si>
    <t>担当者氏名</t>
    <rPh sb="0" eb="3">
      <t>タントウシャ</t>
    </rPh>
    <rPh sb="3" eb="5">
      <t>シメイ</t>
    </rPh>
    <phoneticPr fontId="1"/>
  </si>
  <si>
    <t>連絡先電話番号</t>
    <rPh sb="0" eb="3">
      <t>レンラクサキ</t>
    </rPh>
    <rPh sb="3" eb="7">
      <t>デンワバンゴウ</t>
    </rPh>
    <phoneticPr fontId="1"/>
  </si>
  <si>
    <t>書類作成担当者氏名</t>
    <rPh sb="0" eb="2">
      <t>ショルイ</t>
    </rPh>
    <rPh sb="2" eb="4">
      <t>サクセイ</t>
    </rPh>
    <rPh sb="4" eb="7">
      <t>タントウシャ</t>
    </rPh>
    <rPh sb="7" eb="9">
      <t>シメイ</t>
    </rPh>
    <phoneticPr fontId="1"/>
  </si>
  <si>
    <t>※「大字」は記入不要です。</t>
    <rPh sb="2" eb="4">
      <t>オオアザ</t>
    </rPh>
    <rPh sb="6" eb="10">
      <t>キニュウフヨウ</t>
    </rPh>
    <phoneticPr fontId="1"/>
  </si>
  <si>
    <t>書類作成担当者</t>
    <rPh sb="0" eb="2">
      <t>ショルイ</t>
    </rPh>
    <rPh sb="2" eb="7">
      <t>サクセイタントウシャ</t>
    </rPh>
    <phoneticPr fontId="1"/>
  </si>
  <si>
    <t>○</t>
    <phoneticPr fontId="1"/>
  </si>
  <si>
    <t>業種</t>
    <rPh sb="0" eb="2">
      <t>ギョウシュ</t>
    </rPh>
    <phoneticPr fontId="1"/>
  </si>
  <si>
    <t>希望</t>
    <rPh sb="0" eb="2">
      <t>キボウ</t>
    </rPh>
    <phoneticPr fontId="1"/>
  </si>
  <si>
    <t>姓</t>
    <rPh sb="0" eb="1">
      <t>セイ</t>
    </rPh>
    <phoneticPr fontId="1"/>
  </si>
  <si>
    <t>名</t>
    <rPh sb="0" eb="1">
      <t>メイ</t>
    </rPh>
    <phoneticPr fontId="1"/>
  </si>
  <si>
    <t>---</t>
    <phoneticPr fontId="1"/>
  </si>
  <si>
    <t>商号又は名称 フリガナ</t>
    <rPh sb="0" eb="2">
      <t>ショウゴウ</t>
    </rPh>
    <rPh sb="2" eb="3">
      <t>マタ</t>
    </rPh>
    <rPh sb="4" eb="6">
      <t>メイショウ</t>
    </rPh>
    <phoneticPr fontId="1"/>
  </si>
  <si>
    <r>
      <t>所在地1</t>
    </r>
    <r>
      <rPr>
        <sz val="8"/>
        <color theme="1"/>
        <rFont val="Yu Gothic UI"/>
        <family val="3"/>
        <charset val="128"/>
      </rPr>
      <t>（市町まで）</t>
    </r>
    <rPh sb="0" eb="3">
      <t>ショザイチ</t>
    </rPh>
    <rPh sb="5" eb="7">
      <t>シマチ</t>
    </rPh>
    <phoneticPr fontId="1"/>
  </si>
  <si>
    <t>※法人種別（「カブシキガイシャ」等）を除く</t>
    <phoneticPr fontId="1"/>
  </si>
  <si>
    <t>申請日</t>
    <rPh sb="0" eb="3">
      <t>シンセイビ</t>
    </rPh>
    <phoneticPr fontId="1"/>
  </si>
  <si>
    <t>令和</t>
    <rPh sb="0" eb="2">
      <t>レイワ</t>
    </rPh>
    <phoneticPr fontId="1"/>
  </si>
  <si>
    <t>年</t>
    <rPh sb="0" eb="1">
      <t>ネン</t>
    </rPh>
    <phoneticPr fontId="1"/>
  </si>
  <si>
    <t>月</t>
    <rPh sb="0" eb="1">
      <t>ガツ</t>
    </rPh>
    <phoneticPr fontId="1"/>
  </si>
  <si>
    <t>日</t>
    <rPh sb="0" eb="1">
      <t>ニチ</t>
    </rPh>
    <phoneticPr fontId="1"/>
  </si>
  <si>
    <t>申請日</t>
    <rPh sb="0" eb="3">
      <t>シンセイビ</t>
    </rPh>
    <phoneticPr fontId="1"/>
  </si>
  <si>
    <t>佐賀県建設工事等入札参加資格審査申請書（県内建設関連業）</t>
    <rPh sb="0" eb="3">
      <t>サガケン</t>
    </rPh>
    <rPh sb="3" eb="5">
      <t>ケンセツ</t>
    </rPh>
    <rPh sb="5" eb="7">
      <t>コウジ</t>
    </rPh>
    <rPh sb="7" eb="8">
      <t>トウ</t>
    </rPh>
    <rPh sb="8" eb="10">
      <t>ニュウサツ</t>
    </rPh>
    <rPh sb="10" eb="12">
      <t>サンカ</t>
    </rPh>
    <rPh sb="12" eb="14">
      <t>シカク</t>
    </rPh>
    <rPh sb="14" eb="16">
      <t>シンサ</t>
    </rPh>
    <rPh sb="16" eb="19">
      <t>シンセイショ</t>
    </rPh>
    <rPh sb="20" eb="22">
      <t>ケンナイ</t>
    </rPh>
    <rPh sb="22" eb="24">
      <t>ケンセツ</t>
    </rPh>
    <rPh sb="24" eb="26">
      <t>カンレン</t>
    </rPh>
    <rPh sb="26" eb="27">
      <t>ギョウ</t>
    </rPh>
    <phoneticPr fontId="10"/>
  </si>
  <si>
    <t>業者コード</t>
    <rPh sb="0" eb="2">
      <t>ギョウシャ</t>
    </rPh>
    <phoneticPr fontId="1"/>
  </si>
  <si>
    <t>申請区分</t>
    <rPh sb="0" eb="2">
      <t>シンセイ</t>
    </rPh>
    <rPh sb="2" eb="4">
      <t>クブン</t>
    </rPh>
    <phoneticPr fontId="1"/>
  </si>
  <si>
    <t>市区町村コード</t>
    <rPh sb="0" eb="2">
      <t>シク</t>
    </rPh>
    <rPh sb="2" eb="4">
      <t>チョウソン</t>
    </rPh>
    <phoneticPr fontId="10"/>
  </si>
  <si>
    <t>部門</t>
    <rPh sb="0" eb="2">
      <t>ブモン</t>
    </rPh>
    <phoneticPr fontId="1"/>
  </si>
  <si>
    <t>土質及び基礎</t>
    <phoneticPr fontId="1"/>
  </si>
  <si>
    <t>トンネル</t>
    <phoneticPr fontId="1"/>
  </si>
  <si>
    <t>建設環境</t>
    <phoneticPr fontId="1"/>
  </si>
  <si>
    <t>機械</t>
    <phoneticPr fontId="1"/>
  </si>
  <si>
    <t>電気電子</t>
    <phoneticPr fontId="1"/>
  </si>
  <si>
    <t>廃棄物</t>
    <phoneticPr fontId="1"/>
  </si>
  <si>
    <t>地質調査</t>
    <phoneticPr fontId="1"/>
  </si>
  <si>
    <t>土地調査</t>
    <phoneticPr fontId="1"/>
  </si>
  <si>
    <t>土地評価</t>
    <phoneticPr fontId="1"/>
  </si>
  <si>
    <t>物件</t>
    <phoneticPr fontId="1"/>
  </si>
  <si>
    <t>機械工作物</t>
    <phoneticPr fontId="1"/>
  </si>
  <si>
    <t>事業損失</t>
    <phoneticPr fontId="1"/>
  </si>
  <si>
    <t>補償関連</t>
    <phoneticPr fontId="1"/>
  </si>
  <si>
    <t>環境調査</t>
    <phoneticPr fontId="1"/>
  </si>
  <si>
    <t>その他</t>
    <phoneticPr fontId="1"/>
  </si>
  <si>
    <t>101</t>
    <phoneticPr fontId="1"/>
  </si>
  <si>
    <t>201</t>
    <phoneticPr fontId="1"/>
  </si>
  <si>
    <t>202</t>
    <phoneticPr fontId="1"/>
  </si>
  <si>
    <t>301</t>
    <phoneticPr fontId="1"/>
  </si>
  <si>
    <t>302</t>
    <phoneticPr fontId="1"/>
  </si>
  <si>
    <t>303</t>
    <phoneticPr fontId="1"/>
  </si>
  <si>
    <t>304</t>
    <phoneticPr fontId="1"/>
  </si>
  <si>
    <t>305</t>
    <phoneticPr fontId="1"/>
  </si>
  <si>
    <t>306</t>
    <phoneticPr fontId="1"/>
  </si>
  <si>
    <t>307</t>
    <phoneticPr fontId="1"/>
  </si>
  <si>
    <t>308</t>
    <phoneticPr fontId="1"/>
  </si>
  <si>
    <t>309</t>
    <phoneticPr fontId="1"/>
  </si>
  <si>
    <t>310</t>
    <phoneticPr fontId="1"/>
  </si>
  <si>
    <t>311</t>
    <phoneticPr fontId="1"/>
  </si>
  <si>
    <t>312</t>
    <phoneticPr fontId="1"/>
  </si>
  <si>
    <t>313</t>
    <phoneticPr fontId="1"/>
  </si>
  <si>
    <t>314</t>
    <phoneticPr fontId="1"/>
  </si>
  <si>
    <t>315</t>
    <phoneticPr fontId="1"/>
  </si>
  <si>
    <t>316</t>
    <phoneticPr fontId="1"/>
  </si>
  <si>
    <t>317</t>
    <phoneticPr fontId="1"/>
  </si>
  <si>
    <t>318</t>
    <phoneticPr fontId="1"/>
  </si>
  <si>
    <t>319</t>
    <phoneticPr fontId="1"/>
  </si>
  <si>
    <t>320</t>
    <phoneticPr fontId="1"/>
  </si>
  <si>
    <t>321</t>
    <phoneticPr fontId="1"/>
  </si>
  <si>
    <t>401</t>
    <phoneticPr fontId="1"/>
  </si>
  <si>
    <t>501</t>
    <phoneticPr fontId="1"/>
  </si>
  <si>
    <t>502</t>
    <phoneticPr fontId="1"/>
  </si>
  <si>
    <t>503</t>
    <phoneticPr fontId="1"/>
  </si>
  <si>
    <t>504</t>
    <phoneticPr fontId="1"/>
  </si>
  <si>
    <t>505</t>
    <phoneticPr fontId="1"/>
  </si>
  <si>
    <t>506</t>
    <phoneticPr fontId="1"/>
  </si>
  <si>
    <t>507</t>
    <phoneticPr fontId="1"/>
  </si>
  <si>
    <t>601</t>
    <phoneticPr fontId="1"/>
  </si>
  <si>
    <t>602</t>
    <phoneticPr fontId="1"/>
  </si>
  <si>
    <t>入札参加を希望する部門</t>
    <rPh sb="9" eb="11">
      <t>ブモン</t>
    </rPh>
    <phoneticPr fontId="1"/>
  </si>
  <si>
    <t>登録</t>
    <rPh sb="0" eb="2">
      <t>トウロク</t>
    </rPh>
    <phoneticPr fontId="1"/>
  </si>
  <si>
    <t>測量士数</t>
    <rPh sb="0" eb="2">
      <t>ソクリョウ</t>
    </rPh>
    <rPh sb="2" eb="3">
      <t>シ</t>
    </rPh>
    <rPh sb="3" eb="4">
      <t>カズ</t>
    </rPh>
    <phoneticPr fontId="1"/>
  </si>
  <si>
    <t>技術士数</t>
    <phoneticPr fontId="1"/>
  </si>
  <si>
    <t>RCCM数</t>
    <phoneticPr fontId="1"/>
  </si>
  <si>
    <t>鋼構造及び
コンクリート</t>
    <phoneticPr fontId="1"/>
  </si>
  <si>
    <t>施工計画、施工
設備及び積算</t>
    <phoneticPr fontId="1"/>
  </si>
  <si>
    <t>建築関係
コンサルタント</t>
    <rPh sb="0" eb="2">
      <t>ケンチク</t>
    </rPh>
    <rPh sb="2" eb="4">
      <t>カンケイ</t>
    </rPh>
    <phoneticPr fontId="1"/>
  </si>
  <si>
    <t>建築士事務所</t>
    <rPh sb="0" eb="3">
      <t>ケンチクシ</t>
    </rPh>
    <rPh sb="3" eb="5">
      <t>ジム</t>
    </rPh>
    <rPh sb="5" eb="6">
      <t>ショ</t>
    </rPh>
    <phoneticPr fontId="1"/>
  </si>
  <si>
    <t>測量一般</t>
    <phoneticPr fontId="1"/>
  </si>
  <si>
    <t>河川、砂防及び
海岸・海洋</t>
    <rPh sb="0" eb="2">
      <t>カセン</t>
    </rPh>
    <rPh sb="3" eb="5">
      <t>サボウ</t>
    </rPh>
    <rPh sb="5" eb="6">
      <t>オヨ</t>
    </rPh>
    <rPh sb="8" eb="10">
      <t>カイガン</t>
    </rPh>
    <rPh sb="11" eb="13">
      <t>カイヨウ</t>
    </rPh>
    <phoneticPr fontId="1"/>
  </si>
  <si>
    <t>港湾及び空港</t>
    <rPh sb="0" eb="2">
      <t>コウワン</t>
    </rPh>
    <rPh sb="2" eb="3">
      <t>オヨ</t>
    </rPh>
    <rPh sb="4" eb="6">
      <t>クウコウ</t>
    </rPh>
    <phoneticPr fontId="1"/>
  </si>
  <si>
    <t>電力土木</t>
    <rPh sb="0" eb="2">
      <t>デンリョク</t>
    </rPh>
    <rPh sb="2" eb="4">
      <t>ドボク</t>
    </rPh>
    <phoneticPr fontId="1"/>
  </si>
  <si>
    <t>道路</t>
    <phoneticPr fontId="1"/>
  </si>
  <si>
    <t>鉄道</t>
    <phoneticPr fontId="1"/>
  </si>
  <si>
    <t>上水道及び
工業用水道</t>
    <rPh sb="0" eb="3">
      <t>ジョウスイドウ</t>
    </rPh>
    <rPh sb="3" eb="4">
      <t>オヨ</t>
    </rPh>
    <rPh sb="6" eb="8">
      <t>コウギョウ</t>
    </rPh>
    <rPh sb="8" eb="9">
      <t>ヨウ</t>
    </rPh>
    <rPh sb="9" eb="11">
      <t>スイドウ</t>
    </rPh>
    <phoneticPr fontId="1"/>
  </si>
  <si>
    <t>下水道</t>
    <phoneticPr fontId="1"/>
  </si>
  <si>
    <t>農業土木</t>
    <phoneticPr fontId="1"/>
  </si>
  <si>
    <t>森林土木</t>
    <phoneticPr fontId="1"/>
  </si>
  <si>
    <t>水産土木</t>
    <phoneticPr fontId="1"/>
  </si>
  <si>
    <t>造園</t>
    <phoneticPr fontId="1"/>
  </si>
  <si>
    <t>都市計画及び
地方計画</t>
    <phoneticPr fontId="1"/>
  </si>
  <si>
    <t>地質</t>
    <phoneticPr fontId="1"/>
  </si>
  <si>
    <t>認定技術
管理者数</t>
    <rPh sb="0" eb="4">
      <t>ニンテイ</t>
    </rPh>
    <rPh sb="5" eb="8">
      <t>カンリシャ</t>
    </rPh>
    <rPh sb="8" eb="9">
      <t>スウ</t>
    </rPh>
    <phoneticPr fontId="1"/>
  </si>
  <si>
    <t>地質調査
技士数</t>
    <rPh sb="0" eb="2">
      <t>チシツ</t>
    </rPh>
    <rPh sb="2" eb="4">
      <t>チョウサ</t>
    </rPh>
    <rPh sb="5" eb="7">
      <t>ギシ</t>
    </rPh>
    <rPh sb="7" eb="8">
      <t>カズ</t>
    </rPh>
    <phoneticPr fontId="1"/>
  </si>
  <si>
    <t>建築関係建設コンサルタント業務（2部門）</t>
    <rPh sb="0" eb="4">
      <t>ケンチクカンケイ</t>
    </rPh>
    <rPh sb="4" eb="6">
      <t>ケンセツ</t>
    </rPh>
    <rPh sb="13" eb="15">
      <t>ギョウム</t>
    </rPh>
    <phoneticPr fontId="1"/>
  </si>
  <si>
    <t>測量業務（1部門）</t>
    <rPh sb="0" eb="4">
      <t>ソクリョウギョウム</t>
    </rPh>
    <rPh sb="6" eb="8">
      <t>ブモン</t>
    </rPh>
    <phoneticPr fontId="1"/>
  </si>
  <si>
    <t>土木関係建設コンサルタント業務（21部門）</t>
    <rPh sb="0" eb="2">
      <t>ドボク</t>
    </rPh>
    <rPh sb="2" eb="4">
      <t>カンケイ</t>
    </rPh>
    <rPh sb="4" eb="6">
      <t>ケンセツ</t>
    </rPh>
    <rPh sb="13" eb="15">
      <t>ギョウム</t>
    </rPh>
    <phoneticPr fontId="1"/>
  </si>
  <si>
    <t>地質調査業務（1部門）</t>
    <rPh sb="0" eb="4">
      <t>チシツチョウサ</t>
    </rPh>
    <rPh sb="4" eb="6">
      <t>ギョウム</t>
    </rPh>
    <phoneticPr fontId="1"/>
  </si>
  <si>
    <t>補償関係コンサルタント業務（7部門）</t>
    <rPh sb="0" eb="2">
      <t>ホショウ</t>
    </rPh>
    <rPh sb="2" eb="4">
      <t>カンケイ</t>
    </rPh>
    <rPh sb="11" eb="13">
      <t>ギョウム</t>
    </rPh>
    <phoneticPr fontId="1"/>
  </si>
  <si>
    <t>環境調査業務及びその他の業務（1部門）</t>
    <rPh sb="0" eb="4">
      <t>カンキョウチョウサ</t>
    </rPh>
    <rPh sb="4" eb="6">
      <t>ギョウム</t>
    </rPh>
    <rPh sb="6" eb="7">
      <t>オヨ</t>
    </rPh>
    <rPh sb="10" eb="11">
      <t>ホカ</t>
    </rPh>
    <rPh sb="12" eb="14">
      <t>ギョウム</t>
    </rPh>
    <phoneticPr fontId="1"/>
  </si>
  <si>
    <t>佐賀県建設工事等入札参加資格審査申請書（県内建設関連業）
基本情報入力シート</t>
    <rPh sb="22" eb="24">
      <t>ケンセツ</t>
    </rPh>
    <rPh sb="24" eb="26">
      <t>カンレン</t>
    </rPh>
    <rPh sb="26" eb="27">
      <t>ギョウ</t>
    </rPh>
    <rPh sb="29" eb="33">
      <t>キホンジョウホウ</t>
    </rPh>
    <rPh sb="33" eb="35">
      <t>ニュウリョク</t>
    </rPh>
    <phoneticPr fontId="1"/>
  </si>
  <si>
    <t>※「代表取締役」等</t>
    <rPh sb="2" eb="4">
      <t>ダイヒョウ</t>
    </rPh>
    <rPh sb="4" eb="7">
      <t>トリシマリヤク</t>
    </rPh>
    <rPh sb="8" eb="9">
      <t>ナド</t>
    </rPh>
    <phoneticPr fontId="1"/>
  </si>
  <si>
    <t>※「営業部」「総務課」等</t>
    <rPh sb="2" eb="4">
      <t>エイギョウ</t>
    </rPh>
    <rPh sb="4" eb="5">
      <t>ブ</t>
    </rPh>
    <rPh sb="7" eb="10">
      <t>ソウムカ</t>
    </rPh>
    <rPh sb="11" eb="12">
      <t>トウ</t>
    </rPh>
    <phoneticPr fontId="1"/>
  </si>
  <si>
    <t>登録</t>
    <rPh sb="0" eb="2">
      <t>トウロク</t>
    </rPh>
    <phoneticPr fontId="1"/>
  </si>
  <si>
    <t>技術士数</t>
    <rPh sb="0" eb="3">
      <t>ギジュツシ</t>
    </rPh>
    <rPh sb="3" eb="4">
      <t>スウ</t>
    </rPh>
    <phoneticPr fontId="1"/>
  </si>
  <si>
    <t>RCCM数</t>
    <rPh sb="4" eb="5">
      <t>スウ</t>
    </rPh>
    <phoneticPr fontId="1"/>
  </si>
  <si>
    <t>認定技術
管理者数</t>
    <rPh sb="0" eb="2">
      <t>ニンテイ</t>
    </rPh>
    <rPh sb="2" eb="4">
      <t>ギジュツ</t>
    </rPh>
    <rPh sb="5" eb="7">
      <t>カンリ</t>
    </rPh>
    <rPh sb="7" eb="8">
      <t>シャ</t>
    </rPh>
    <rPh sb="8" eb="9">
      <t>スウ</t>
    </rPh>
    <phoneticPr fontId="1"/>
  </si>
  <si>
    <t>測量士数</t>
    <rPh sb="0" eb="3">
      <t>ソクリョウシ</t>
    </rPh>
    <rPh sb="3" eb="4">
      <t>スウ</t>
    </rPh>
    <phoneticPr fontId="1"/>
  </si>
  <si>
    <t>地質調査
技士数</t>
    <phoneticPr fontId="1"/>
  </si>
  <si>
    <t>営業補償・特殊補償</t>
    <phoneticPr fontId="1"/>
  </si>
  <si>
    <t>建築関係コンサルタント</t>
    <rPh sb="0" eb="2">
      <t>ケンチク</t>
    </rPh>
    <rPh sb="2" eb="4">
      <t>カンケイ</t>
    </rPh>
    <phoneticPr fontId="1"/>
  </si>
  <si>
    <t>入札参加を希望する部門</t>
    <rPh sb="0" eb="4">
      <t>ニュウサツサンカ</t>
    </rPh>
    <rPh sb="5" eb="7">
      <t>キボウ</t>
    </rPh>
    <rPh sb="9" eb="11">
      <t>ブモン</t>
    </rPh>
    <phoneticPr fontId="1"/>
  </si>
  <si>
    <t>希望業種の「希望」欄に○をつけ、部門ごとに必要な情報を入力してください。</t>
    <rPh sb="6" eb="8">
      <t>キボウ</t>
    </rPh>
    <rPh sb="9" eb="10">
      <t>ラン</t>
    </rPh>
    <rPh sb="16" eb="18">
      <t>ブモン</t>
    </rPh>
    <rPh sb="21" eb="23">
      <t>ヒツヨウ</t>
    </rPh>
    <rPh sb="24" eb="26">
      <t>ジョウホウ</t>
    </rPh>
    <rPh sb="27" eb="29">
      <t>ニュウリョク</t>
    </rPh>
    <phoneticPr fontId="1"/>
  </si>
  <si>
    <t>佐賀県建設工事等入札参加資格申請書（建設関連業）を下記のとおり受け付けました。</t>
    <rPh sb="20" eb="23">
      <t>カンレンギョウ</t>
    </rPh>
    <phoneticPr fontId="1"/>
  </si>
  <si>
    <t>整理番号10</t>
    <rPh sb="0" eb="4">
      <t>セイリバンゴウ</t>
    </rPh>
    <phoneticPr fontId="1"/>
  </si>
  <si>
    <t>申請者</t>
    <phoneticPr fontId="1"/>
  </si>
  <si>
    <t>所在地</t>
  </si>
  <si>
    <t>生年月日</t>
    <rPh sb="0" eb="4">
      <t>セイネンガッピ</t>
    </rPh>
    <phoneticPr fontId="1"/>
  </si>
  <si>
    <t>月</t>
    <rPh sb="0" eb="1">
      <t>ツキ</t>
    </rPh>
    <phoneticPr fontId="1"/>
  </si>
  <si>
    <t>日</t>
    <rPh sb="0" eb="1">
      <t>ヒ</t>
    </rPh>
    <phoneticPr fontId="1"/>
  </si>
  <si>
    <t>技術士等の人数に係る調書</t>
    <phoneticPr fontId="1"/>
  </si>
  <si>
    <t>法令による免許等</t>
    <rPh sb="0" eb="2">
      <t>ホウレイ</t>
    </rPh>
    <rPh sb="5" eb="7">
      <t>メンキョ</t>
    </rPh>
    <rPh sb="7" eb="8">
      <t>ナド</t>
    </rPh>
    <phoneticPr fontId="1"/>
  </si>
  <si>
    <t>免許等</t>
    <rPh sb="0" eb="2">
      <t>メンキョ</t>
    </rPh>
    <rPh sb="2" eb="3">
      <t>ナド</t>
    </rPh>
    <phoneticPr fontId="1"/>
  </si>
  <si>
    <t>測量士</t>
    <rPh sb="0" eb="2">
      <t>ソクリョウ</t>
    </rPh>
    <rPh sb="2" eb="3">
      <t>シ</t>
    </rPh>
    <phoneticPr fontId="4"/>
  </si>
  <si>
    <t>測量士</t>
    <rPh sb="0" eb="2">
      <t>ソクリョウ</t>
    </rPh>
    <rPh sb="2" eb="3">
      <t>シ</t>
    </rPh>
    <phoneticPr fontId="10"/>
  </si>
  <si>
    <t>技術士</t>
    <phoneticPr fontId="4"/>
  </si>
  <si>
    <t>認定技術管理者</t>
    <phoneticPr fontId="4"/>
  </si>
  <si>
    <t>RCCM</t>
    <phoneticPr fontId="4"/>
  </si>
  <si>
    <t>地質調査技士</t>
    <rPh sb="0" eb="2">
      <t>チシツ</t>
    </rPh>
    <rPh sb="2" eb="4">
      <t>チョウサ</t>
    </rPh>
    <rPh sb="4" eb="6">
      <t>ギシ</t>
    </rPh>
    <phoneticPr fontId="4"/>
  </si>
  <si>
    <t>地質調査技士</t>
    <rPh sb="0" eb="2">
      <t>チシツ</t>
    </rPh>
    <rPh sb="2" eb="4">
      <t>チョウサ</t>
    </rPh>
    <rPh sb="4" eb="6">
      <t>ギシ</t>
    </rPh>
    <phoneticPr fontId="10"/>
  </si>
  <si>
    <t>技術士</t>
  </si>
  <si>
    <t>資格名</t>
    <rPh sb="0" eb="2">
      <t>シカク</t>
    </rPh>
    <rPh sb="2" eb="3">
      <t>メイ</t>
    </rPh>
    <phoneticPr fontId="1"/>
  </si>
  <si>
    <t>RCCM</t>
  </si>
  <si>
    <t>部門名選択肢</t>
    <rPh sb="0" eb="3">
      <t>ブモンメイ</t>
    </rPh>
    <rPh sb="3" eb="6">
      <t>センタクシ</t>
    </rPh>
    <phoneticPr fontId="1"/>
  </si>
  <si>
    <t>資格名選択肢</t>
    <rPh sb="0" eb="3">
      <t>シカクメイ</t>
    </rPh>
    <rPh sb="3" eb="6">
      <t>センタクシ</t>
    </rPh>
    <phoneticPr fontId="1"/>
  </si>
  <si>
    <t>［河川砂防及び海岸・海洋］</t>
  </si>
  <si>
    <t>［河川砂防及び海岸・海洋］</t>
    <rPh sb="1" eb="3">
      <t>カセン</t>
    </rPh>
    <rPh sb="3" eb="5">
      <t>サボウ</t>
    </rPh>
    <rPh sb="5" eb="6">
      <t>オヨ</t>
    </rPh>
    <rPh sb="7" eb="9">
      <t>カイガン</t>
    </rPh>
    <rPh sb="10" eb="12">
      <t>カイヨウ</t>
    </rPh>
    <phoneticPr fontId="10"/>
  </si>
  <si>
    <t>［港湾及び空港］</t>
    <rPh sb="1" eb="3">
      <t>コウワン</t>
    </rPh>
    <rPh sb="3" eb="4">
      <t>オヨ</t>
    </rPh>
    <rPh sb="5" eb="7">
      <t>クウコウ</t>
    </rPh>
    <phoneticPr fontId="10"/>
  </si>
  <si>
    <t>［電力土木］</t>
    <rPh sb="1" eb="3">
      <t>デンリョク</t>
    </rPh>
    <rPh sb="3" eb="5">
      <t>ドボク</t>
    </rPh>
    <phoneticPr fontId="10"/>
  </si>
  <si>
    <t>［道路］</t>
    <rPh sb="1" eb="3">
      <t>ドウロ</t>
    </rPh>
    <phoneticPr fontId="10"/>
  </si>
  <si>
    <t>［鉄道］</t>
    <rPh sb="1" eb="3">
      <t>テツドウ</t>
    </rPh>
    <phoneticPr fontId="10"/>
  </si>
  <si>
    <t>［上水道及び工業用水道］</t>
    <rPh sb="1" eb="4">
      <t>ジョウスイドウ</t>
    </rPh>
    <rPh sb="4" eb="5">
      <t>オヨ</t>
    </rPh>
    <rPh sb="6" eb="9">
      <t>コウギョウヨウ</t>
    </rPh>
    <rPh sb="9" eb="11">
      <t>スイドウ</t>
    </rPh>
    <phoneticPr fontId="10"/>
  </si>
  <si>
    <t>［下水道］</t>
    <rPh sb="1" eb="4">
      <t>ゲスイドウ</t>
    </rPh>
    <phoneticPr fontId="10"/>
  </si>
  <si>
    <t>［農業土木］</t>
    <rPh sb="1" eb="3">
      <t>ノウギョウ</t>
    </rPh>
    <rPh sb="3" eb="5">
      <t>ドボク</t>
    </rPh>
    <phoneticPr fontId="10"/>
  </si>
  <si>
    <t>［森林土木］</t>
    <rPh sb="1" eb="3">
      <t>シンリン</t>
    </rPh>
    <rPh sb="3" eb="5">
      <t>ドボク</t>
    </rPh>
    <phoneticPr fontId="10"/>
  </si>
  <si>
    <t>［水産土木］</t>
    <rPh sb="1" eb="3">
      <t>スイサン</t>
    </rPh>
    <rPh sb="3" eb="5">
      <t>ドボク</t>
    </rPh>
    <phoneticPr fontId="10"/>
  </si>
  <si>
    <t>［造園］</t>
    <rPh sb="1" eb="3">
      <t>ゾウエン</t>
    </rPh>
    <phoneticPr fontId="10"/>
  </si>
  <si>
    <t>［都市計画及び地方計画］</t>
    <rPh sb="1" eb="3">
      <t>トシ</t>
    </rPh>
    <rPh sb="3" eb="5">
      <t>ケイカク</t>
    </rPh>
    <rPh sb="5" eb="6">
      <t>オヨ</t>
    </rPh>
    <rPh sb="7" eb="9">
      <t>チホウ</t>
    </rPh>
    <rPh sb="9" eb="11">
      <t>ケイカク</t>
    </rPh>
    <phoneticPr fontId="10"/>
  </si>
  <si>
    <t>［地質］</t>
    <rPh sb="1" eb="3">
      <t>チシツ</t>
    </rPh>
    <phoneticPr fontId="10"/>
  </si>
  <si>
    <t>［土質及び基礎］</t>
    <rPh sb="1" eb="3">
      <t>ドシツ</t>
    </rPh>
    <rPh sb="3" eb="4">
      <t>オヨ</t>
    </rPh>
    <rPh sb="5" eb="7">
      <t>キソ</t>
    </rPh>
    <phoneticPr fontId="10"/>
  </si>
  <si>
    <t>［鋼構造及びコンクリート］</t>
    <rPh sb="1" eb="2">
      <t>ハガネ</t>
    </rPh>
    <rPh sb="2" eb="4">
      <t>コウゾウ</t>
    </rPh>
    <rPh sb="4" eb="5">
      <t>オヨ</t>
    </rPh>
    <phoneticPr fontId="10"/>
  </si>
  <si>
    <t>［トンネル］</t>
    <phoneticPr fontId="10"/>
  </si>
  <si>
    <t>［施工計画施工設備及び積算］</t>
    <rPh sb="1" eb="3">
      <t>セコウ</t>
    </rPh>
    <rPh sb="3" eb="5">
      <t>ケイカク</t>
    </rPh>
    <rPh sb="5" eb="7">
      <t>セコウ</t>
    </rPh>
    <rPh sb="7" eb="9">
      <t>セツビ</t>
    </rPh>
    <rPh sb="9" eb="10">
      <t>オヨ</t>
    </rPh>
    <rPh sb="11" eb="13">
      <t>セキサン</t>
    </rPh>
    <phoneticPr fontId="10"/>
  </si>
  <si>
    <t>［建設環境］</t>
    <rPh sb="1" eb="3">
      <t>ケンセツ</t>
    </rPh>
    <rPh sb="3" eb="5">
      <t>カンキョウ</t>
    </rPh>
    <phoneticPr fontId="10"/>
  </si>
  <si>
    <t>［機械］</t>
    <rPh sb="1" eb="3">
      <t>キカイ</t>
    </rPh>
    <phoneticPr fontId="10"/>
  </si>
  <si>
    <t>［電気電子］</t>
    <rPh sb="1" eb="3">
      <t>デンキ</t>
    </rPh>
    <rPh sb="3" eb="5">
      <t>デンシ</t>
    </rPh>
    <phoneticPr fontId="10"/>
  </si>
  <si>
    <t>［廃棄物］</t>
    <rPh sb="1" eb="4">
      <t>ハイキブツ</t>
    </rPh>
    <phoneticPr fontId="10"/>
  </si>
  <si>
    <t>認定技術管理者</t>
  </si>
  <si>
    <r>
      <rPr>
        <sz val="20"/>
        <color theme="1"/>
        <rFont val="游ゴシック Medium"/>
        <family val="3"/>
        <charset val="128"/>
      </rPr>
      <t>部門名</t>
    </r>
    <r>
      <rPr>
        <sz val="16"/>
        <color theme="1"/>
        <rFont val="游ゴシック Medium"/>
        <family val="3"/>
        <charset val="128"/>
      </rPr>
      <t xml:space="preserve">
</t>
    </r>
    <r>
      <rPr>
        <sz val="16"/>
        <color rgb="FFFF0000"/>
        <rFont val="游ゴシック Medium"/>
        <family val="3"/>
        <charset val="128"/>
      </rPr>
      <t>※土木関係建設コンサル
タント業務のみ記載</t>
    </r>
    <rPh sb="0" eb="2">
      <t>ブモン</t>
    </rPh>
    <rPh sb="2" eb="3">
      <t>メイ</t>
    </rPh>
    <rPh sb="5" eb="7">
      <t>ドボク</t>
    </rPh>
    <rPh sb="7" eb="9">
      <t>カンケイ</t>
    </rPh>
    <rPh sb="9" eb="11">
      <t>ケンセツ</t>
    </rPh>
    <rPh sb="19" eb="21">
      <t>ギョウム</t>
    </rPh>
    <rPh sb="23" eb="25">
      <t>キサイ</t>
    </rPh>
    <phoneticPr fontId="1"/>
  </si>
  <si>
    <t>技術士等の人数に係る調書【総括表】</t>
    <phoneticPr fontId="1"/>
  </si>
  <si>
    <t>有資格者</t>
    <phoneticPr fontId="1"/>
  </si>
  <si>
    <t>合計人数</t>
    <rPh sb="0" eb="4">
      <t>ゴウケイニンズウ</t>
    </rPh>
    <phoneticPr fontId="1"/>
  </si>
  <si>
    <t>※この様式は自動計算です</t>
  </si>
  <si>
    <t>［都市計画及び地方計画］</t>
    <rPh sb="1" eb="3">
      <t>トシ</t>
    </rPh>
    <rPh sb="3" eb="5">
      <t>ケイカク</t>
    </rPh>
    <rPh sb="5" eb="6">
      <t>オヨ</t>
    </rPh>
    <rPh sb="7" eb="9">
      <t>チホウ</t>
    </rPh>
    <rPh sb="9" eb="11">
      <t>ケイカク</t>
    </rPh>
    <phoneticPr fontId="4"/>
  </si>
  <si>
    <t>［地質］</t>
    <rPh sb="1" eb="3">
      <t>チシツ</t>
    </rPh>
    <phoneticPr fontId="4"/>
  </si>
  <si>
    <t>［港湾及び空港］</t>
    <rPh sb="1" eb="3">
      <t>コウワン</t>
    </rPh>
    <rPh sb="3" eb="4">
      <t>オヨ</t>
    </rPh>
    <rPh sb="5" eb="7">
      <t>クウコウ</t>
    </rPh>
    <phoneticPr fontId="4"/>
  </si>
  <si>
    <t>［土質及び基礎］</t>
    <rPh sb="1" eb="3">
      <t>ドシツ</t>
    </rPh>
    <rPh sb="3" eb="4">
      <t>オヨ</t>
    </rPh>
    <rPh sb="5" eb="7">
      <t>キソ</t>
    </rPh>
    <phoneticPr fontId="4"/>
  </si>
  <si>
    <t>［電力土木］</t>
    <rPh sb="1" eb="3">
      <t>デンリョク</t>
    </rPh>
    <rPh sb="3" eb="5">
      <t>ドボク</t>
    </rPh>
    <phoneticPr fontId="4"/>
  </si>
  <si>
    <t>［鋼構造及びコンクリート］</t>
    <rPh sb="1" eb="2">
      <t>ハガネ</t>
    </rPh>
    <rPh sb="2" eb="4">
      <t>コウゾウ</t>
    </rPh>
    <rPh sb="4" eb="5">
      <t>オヨ</t>
    </rPh>
    <phoneticPr fontId="4"/>
  </si>
  <si>
    <t>［道路］</t>
    <rPh sb="1" eb="3">
      <t>ドウロ</t>
    </rPh>
    <phoneticPr fontId="4"/>
  </si>
  <si>
    <t>［トンネル］</t>
    <phoneticPr fontId="4"/>
  </si>
  <si>
    <t>［鉄道］</t>
    <rPh sb="1" eb="3">
      <t>テツドウ</t>
    </rPh>
    <phoneticPr fontId="4"/>
  </si>
  <si>
    <t>［施工計画施工設備及び積算］</t>
    <rPh sb="1" eb="3">
      <t>セコウ</t>
    </rPh>
    <rPh sb="3" eb="5">
      <t>ケイカク</t>
    </rPh>
    <rPh sb="5" eb="7">
      <t>セコウ</t>
    </rPh>
    <rPh sb="7" eb="9">
      <t>セツビ</t>
    </rPh>
    <rPh sb="9" eb="10">
      <t>オヨ</t>
    </rPh>
    <rPh sb="11" eb="13">
      <t>セキサン</t>
    </rPh>
    <phoneticPr fontId="4"/>
  </si>
  <si>
    <t>［上水道及び工業用水道］</t>
    <rPh sb="1" eb="4">
      <t>ジョウスイドウ</t>
    </rPh>
    <rPh sb="4" eb="5">
      <t>オヨ</t>
    </rPh>
    <rPh sb="6" eb="9">
      <t>コウギョウヨウ</t>
    </rPh>
    <rPh sb="9" eb="11">
      <t>スイドウ</t>
    </rPh>
    <phoneticPr fontId="4"/>
  </si>
  <si>
    <t>［建設環境］</t>
    <rPh sb="1" eb="3">
      <t>ケンセツ</t>
    </rPh>
    <rPh sb="3" eb="5">
      <t>カンキョウ</t>
    </rPh>
    <phoneticPr fontId="4"/>
  </si>
  <si>
    <t>［下水道］</t>
    <rPh sb="1" eb="4">
      <t>ゲスイドウ</t>
    </rPh>
    <phoneticPr fontId="4"/>
  </si>
  <si>
    <t>［機械］</t>
    <rPh sb="1" eb="3">
      <t>キカイ</t>
    </rPh>
    <phoneticPr fontId="4"/>
  </si>
  <si>
    <t>［農業土木］</t>
    <rPh sb="1" eb="3">
      <t>ノウギョウ</t>
    </rPh>
    <rPh sb="3" eb="5">
      <t>ドボク</t>
    </rPh>
    <phoneticPr fontId="4"/>
  </si>
  <si>
    <t>［電気電子］</t>
    <rPh sb="1" eb="3">
      <t>デンキ</t>
    </rPh>
    <rPh sb="3" eb="5">
      <t>デンシ</t>
    </rPh>
    <phoneticPr fontId="4"/>
  </si>
  <si>
    <t>［森林土木］</t>
    <rPh sb="1" eb="3">
      <t>シンリン</t>
    </rPh>
    <rPh sb="3" eb="5">
      <t>ドボク</t>
    </rPh>
    <phoneticPr fontId="4"/>
  </si>
  <si>
    <t>［廃棄物］</t>
    <rPh sb="1" eb="4">
      <t>ハイキブツ</t>
    </rPh>
    <phoneticPr fontId="4"/>
  </si>
  <si>
    <t>［水産土木］</t>
    <rPh sb="1" eb="3">
      <t>スイサン</t>
    </rPh>
    <rPh sb="3" eb="5">
      <t>ドボク</t>
    </rPh>
    <phoneticPr fontId="4"/>
  </si>
  <si>
    <t>［造園］</t>
    <rPh sb="1" eb="3">
      <t>ゾウエン</t>
    </rPh>
    <phoneticPr fontId="4"/>
  </si>
  <si>
    <t>（種類）</t>
    <rPh sb="1" eb="3">
      <t>シュルイ</t>
    </rPh>
    <phoneticPr fontId="10"/>
  </si>
  <si>
    <t>最終学歴</t>
    <rPh sb="0" eb="2">
      <t>サイシュウ</t>
    </rPh>
    <rPh sb="2" eb="4">
      <t>ガクレキ</t>
    </rPh>
    <phoneticPr fontId="10"/>
  </si>
  <si>
    <t>法令による免許等</t>
    <rPh sb="0" eb="2">
      <t>ホウレイ</t>
    </rPh>
    <rPh sb="5" eb="7">
      <t>メンキョ</t>
    </rPh>
    <rPh sb="7" eb="8">
      <t>トウ</t>
    </rPh>
    <phoneticPr fontId="10"/>
  </si>
  <si>
    <t>実務経験
年月数</t>
    <rPh sb="0" eb="2">
      <t>ジツム</t>
    </rPh>
    <rPh sb="2" eb="4">
      <t>ケイケン</t>
    </rPh>
    <rPh sb="5" eb="6">
      <t>ネン</t>
    </rPh>
    <rPh sb="6" eb="8">
      <t>ツキスウ</t>
    </rPh>
    <phoneticPr fontId="10"/>
  </si>
  <si>
    <t>学校の種類</t>
    <rPh sb="0" eb="2">
      <t>ガッコウ</t>
    </rPh>
    <rPh sb="3" eb="5">
      <t>シュルイ</t>
    </rPh>
    <phoneticPr fontId="10"/>
  </si>
  <si>
    <t>専攻学科</t>
    <rPh sb="0" eb="2">
      <t>センコウ</t>
    </rPh>
    <rPh sb="2" eb="4">
      <t>ガッカ</t>
    </rPh>
    <phoneticPr fontId="10"/>
  </si>
  <si>
    <t>氏名</t>
    <rPh sb="0" eb="1">
      <t>シ</t>
    </rPh>
    <rPh sb="1" eb="2">
      <t>メイ</t>
    </rPh>
    <phoneticPr fontId="10"/>
  </si>
  <si>
    <t>名称</t>
    <rPh sb="0" eb="1">
      <t>メイ</t>
    </rPh>
    <rPh sb="1" eb="2">
      <t>ショウ</t>
    </rPh>
    <phoneticPr fontId="10"/>
  </si>
  <si>
    <t>実務経歴</t>
    <rPh sb="0" eb="1">
      <t>ミ</t>
    </rPh>
    <rPh sb="1" eb="2">
      <t>ツトム</t>
    </rPh>
    <rPh sb="2" eb="3">
      <t>ヘ</t>
    </rPh>
    <rPh sb="3" eb="4">
      <t>レキ</t>
    </rPh>
    <phoneticPr fontId="10"/>
  </si>
  <si>
    <t>部門</t>
    <rPh sb="0" eb="1">
      <t>ブ</t>
    </rPh>
    <rPh sb="1" eb="2">
      <t>モン</t>
    </rPh>
    <phoneticPr fontId="10"/>
  </si>
  <si>
    <t>技術者経歴書</t>
    <rPh sb="0" eb="1">
      <t>ワザ</t>
    </rPh>
    <rPh sb="1" eb="2">
      <t>ジュツ</t>
    </rPh>
    <rPh sb="2" eb="3">
      <t>モノ</t>
    </rPh>
    <rPh sb="3" eb="4">
      <t>キョウ</t>
    </rPh>
    <rPh sb="4" eb="5">
      <t>レキ</t>
    </rPh>
    <rPh sb="5" eb="6">
      <t>ショ</t>
    </rPh>
    <phoneticPr fontId="10"/>
  </si>
  <si>
    <t>〔記載要領〕</t>
    <rPh sb="1" eb="3">
      <t>キサイ</t>
    </rPh>
    <rPh sb="3" eb="5">
      <t>ヨウリョウ</t>
    </rPh>
    <phoneticPr fontId="10"/>
  </si>
  <si>
    <t>取得年月日</t>
    <phoneticPr fontId="1"/>
  </si>
  <si>
    <t>　年　月</t>
    <rPh sb="1" eb="2">
      <t>ネン</t>
    </rPh>
    <rPh sb="3" eb="4">
      <t>ガツ</t>
    </rPh>
    <phoneticPr fontId="1"/>
  </si>
  <si>
    <t>/ 　/</t>
    <phoneticPr fontId="1"/>
  </si>
  <si>
    <t>商号又は名称</t>
    <phoneticPr fontId="1"/>
  </si>
  <si>
    <t>2 「学校の種類」の欄には、大学、高等専門学校等の別を記載すること。</t>
    <rPh sb="3" eb="5">
      <t>ガッコウ</t>
    </rPh>
    <rPh sb="6" eb="8">
      <t>シュルイ</t>
    </rPh>
    <rPh sb="10" eb="11">
      <t>ラン</t>
    </rPh>
    <rPh sb="14" eb="16">
      <t>ダイガク</t>
    </rPh>
    <rPh sb="17" eb="19">
      <t>コウトウ</t>
    </rPh>
    <rPh sb="19" eb="21">
      <t>センモン</t>
    </rPh>
    <rPh sb="21" eb="23">
      <t>ガッコウ</t>
    </rPh>
    <rPh sb="23" eb="24">
      <t>トウ</t>
    </rPh>
    <rPh sb="25" eb="26">
      <t>ベツ</t>
    </rPh>
    <rPh sb="27" eb="29">
      <t>キサイ</t>
    </rPh>
    <phoneticPr fontId="10"/>
  </si>
  <si>
    <t>創業後の沿革</t>
    <rPh sb="0" eb="2">
      <t>ソウギョウ</t>
    </rPh>
    <rPh sb="2" eb="3">
      <t>ゴ</t>
    </rPh>
    <rPh sb="4" eb="6">
      <t>エンカク</t>
    </rPh>
    <phoneticPr fontId="10"/>
  </si>
  <si>
    <t>営業の沿革</t>
    <rPh sb="0" eb="1">
      <t>エイ</t>
    </rPh>
    <rPh sb="1" eb="2">
      <t>ギョウ</t>
    </rPh>
    <rPh sb="3" eb="4">
      <t>エン</t>
    </rPh>
    <rPh sb="4" eb="5">
      <t>カワ</t>
    </rPh>
    <phoneticPr fontId="10"/>
  </si>
  <si>
    <t>創業</t>
    <rPh sb="0" eb="1">
      <t>キズ</t>
    </rPh>
    <rPh sb="1" eb="2">
      <t>ギョウ</t>
    </rPh>
    <phoneticPr fontId="10"/>
  </si>
  <si>
    <t>　　年　　　月　　　日</t>
    <rPh sb="2" eb="3">
      <t>ネン</t>
    </rPh>
    <rPh sb="6" eb="7">
      <t>ツキ</t>
    </rPh>
    <rPh sb="10" eb="11">
      <t>ヒ</t>
    </rPh>
    <phoneticPr fontId="10"/>
  </si>
  <si>
    <t>営業経歴書</t>
    <rPh sb="0" eb="5">
      <t>エイギョウケイレキショ</t>
    </rPh>
    <phoneticPr fontId="1"/>
  </si>
  <si>
    <t>実績調書</t>
    <rPh sb="0" eb="4">
      <t>ジッセキチョウショ</t>
    </rPh>
    <phoneticPr fontId="10"/>
  </si>
  <si>
    <t>注文者</t>
    <rPh sb="0" eb="3">
      <t>チュウモンシャ</t>
    </rPh>
    <phoneticPr fontId="10"/>
  </si>
  <si>
    <t>着工年月</t>
    <phoneticPr fontId="1"/>
  </si>
  <si>
    <t>完成（予定）年月</t>
    <phoneticPr fontId="1"/>
  </si>
  <si>
    <t>件名</t>
    <rPh sb="0" eb="2">
      <t>ケンメイ</t>
    </rPh>
    <phoneticPr fontId="1"/>
  </si>
  <si>
    <t>業務履行場所
の都道府県名</t>
    <phoneticPr fontId="1"/>
  </si>
  <si>
    <t>元請
下請
区分</t>
    <rPh sb="0" eb="2">
      <t>モトウ</t>
    </rPh>
    <rPh sb="3" eb="5">
      <t>シタウケ</t>
    </rPh>
    <rPh sb="6" eb="8">
      <t>クブン</t>
    </rPh>
    <phoneticPr fontId="10"/>
  </si>
  <si>
    <t>　　　年　　月</t>
    <rPh sb="3" eb="4">
      <t>ネン</t>
    </rPh>
    <rPh sb="6" eb="7">
      <t>ツキ</t>
    </rPh>
    <phoneticPr fontId="1"/>
  </si>
  <si>
    <t>請負金額
（千円）</t>
    <rPh sb="2" eb="4">
      <t>キンガク</t>
    </rPh>
    <phoneticPr fontId="1"/>
  </si>
  <si>
    <t>4 下請については、「注文者」の欄には元請業者名を記載し、「件名」の欄には下請件名を記載すること。</t>
    <phoneticPr fontId="10"/>
  </si>
  <si>
    <t>6 「請負金額」は、消費税込みの金額を記載すること。</t>
    <phoneticPr fontId="10"/>
  </si>
  <si>
    <t>3 「元請下請区分」については、元請または下請と記載すること。</t>
    <phoneticPr fontId="10"/>
  </si>
  <si>
    <t>佐賀県伊万里市博多駅南1-11-27AS-OFFICE博多208号</t>
  </si>
  <si>
    <t>エヌ・ティ・ティ・データ・カスタマサービス株式会社</t>
  </si>
  <si>
    <t>代表取締役社長　大田原　三郎太</t>
  </si>
  <si>
    <t>所在地</t>
    <phoneticPr fontId="1"/>
  </si>
  <si>
    <t>（登録業種区分）</t>
    <phoneticPr fontId="10"/>
  </si>
  <si>
    <t>※具体的な業種名</t>
    <rPh sb="1" eb="4">
      <t>グタイテキ</t>
    </rPh>
    <rPh sb="5" eb="8">
      <t>ギョウシュメイ</t>
    </rPh>
    <phoneticPr fontId="1"/>
  </si>
  <si>
    <t>※具体的な業種名：</t>
    <phoneticPr fontId="1"/>
  </si>
  <si>
    <t>※20文字まで</t>
    <phoneticPr fontId="1"/>
  </si>
  <si>
    <t>◆環境調査業務及びその他の業務（1部門）</t>
    <phoneticPr fontId="1"/>
  </si>
  <si>
    <t>◆地質調査業務（1部門）</t>
    <phoneticPr fontId="1"/>
  </si>
  <si>
    <t>◆補償関係コンサルタント業務（7部門）</t>
    <phoneticPr fontId="1"/>
  </si>
  <si>
    <t>◆土木関係建設コンサルタント業務（21部門）</t>
    <phoneticPr fontId="1"/>
  </si>
  <si>
    <t>◆測量業務（1部門）</t>
    <phoneticPr fontId="1"/>
  </si>
  <si>
    <t>◆建築関係建設コンサルタント業務（2部門）</t>
    <phoneticPr fontId="1"/>
  </si>
  <si>
    <t>※「登録」欄には、それぞれの部門の法令等に基づく登録がある場合は「1」、ない場合は「0」をご記入ください。</t>
    <rPh sb="2" eb="4">
      <t>トウロク</t>
    </rPh>
    <rPh sb="5" eb="6">
      <t>ラン</t>
    </rPh>
    <rPh sb="14" eb="16">
      <t>ブモン</t>
    </rPh>
    <rPh sb="17" eb="19">
      <t>ホウレイ</t>
    </rPh>
    <rPh sb="19" eb="20">
      <t>ナド</t>
    </rPh>
    <rPh sb="21" eb="22">
      <t>モト</t>
    </rPh>
    <rPh sb="24" eb="26">
      <t>トウロク</t>
    </rPh>
    <rPh sb="29" eb="31">
      <t>バアイ</t>
    </rPh>
    <rPh sb="38" eb="40">
      <t>バアイ</t>
    </rPh>
    <rPh sb="46" eb="48">
      <t>キニュウ</t>
    </rPh>
    <phoneticPr fontId="1"/>
  </si>
  <si>
    <t>様式3</t>
    <rPh sb="0" eb="2">
      <t>ヨウシキ</t>
    </rPh>
    <phoneticPr fontId="1"/>
  </si>
  <si>
    <t>提出書類チェックシート【県内建設関連業】</t>
    <rPh sb="0" eb="4">
      <t>テイシュツショルイ</t>
    </rPh>
    <rPh sb="12" eb="14">
      <t>ケンナイ</t>
    </rPh>
    <rPh sb="14" eb="16">
      <t>ケンセツ</t>
    </rPh>
    <rPh sb="16" eb="19">
      <t>カンレンギョウ</t>
    </rPh>
    <phoneticPr fontId="1"/>
  </si>
  <si>
    <t>佐賀県建設工事等入札参加資格審査申請書（県内建設関連業）　[様式3]</t>
    <rPh sb="0" eb="2">
      <t>サガ</t>
    </rPh>
    <rPh sb="2" eb="3">
      <t>ケン</t>
    </rPh>
    <rPh sb="3" eb="5">
      <t>ケンセツ</t>
    </rPh>
    <rPh sb="5" eb="7">
      <t>コウジ</t>
    </rPh>
    <rPh sb="7" eb="8">
      <t>ナド</t>
    </rPh>
    <rPh sb="8" eb="10">
      <t>ニュウサツ</t>
    </rPh>
    <rPh sb="10" eb="12">
      <t>サンカ</t>
    </rPh>
    <rPh sb="12" eb="14">
      <t>シカク</t>
    </rPh>
    <rPh sb="14" eb="16">
      <t>シンサ</t>
    </rPh>
    <rPh sb="16" eb="19">
      <t>シンセイショ</t>
    </rPh>
    <rPh sb="20" eb="22">
      <t>ケンナイ</t>
    </rPh>
    <rPh sb="22" eb="24">
      <t>ケンセツ</t>
    </rPh>
    <rPh sb="24" eb="26">
      <t>カンレン</t>
    </rPh>
    <rPh sb="26" eb="27">
      <t>ギョウ</t>
    </rPh>
    <rPh sb="30" eb="32">
      <t>ヨウシキ</t>
    </rPh>
    <phoneticPr fontId="10"/>
  </si>
  <si>
    <t>誓約書</t>
    <rPh sb="0" eb="3">
      <t>セイヤクショ</t>
    </rPh>
    <phoneticPr fontId="10"/>
  </si>
  <si>
    <t>測量法第55条の8第1項および第2項の規定に基づく書類の写し</t>
    <rPh sb="28" eb="29">
      <t>ウツ</t>
    </rPh>
    <phoneticPr fontId="10"/>
  </si>
  <si>
    <t>現況報告書の写し</t>
    <rPh sb="0" eb="2">
      <t>ゲンキョウ</t>
    </rPh>
    <rPh sb="2" eb="5">
      <t>ホウコクショ</t>
    </rPh>
    <rPh sb="6" eb="7">
      <t>ウツ</t>
    </rPh>
    <phoneticPr fontId="10"/>
  </si>
  <si>
    <t>登録（更新）通知または登録証明書等（写し）</t>
    <rPh sb="0" eb="2">
      <t>トウロク</t>
    </rPh>
    <rPh sb="3" eb="5">
      <t>コウシン</t>
    </rPh>
    <rPh sb="6" eb="8">
      <t>ツウチ</t>
    </rPh>
    <phoneticPr fontId="10"/>
  </si>
  <si>
    <t>建設コンサルタント</t>
    <phoneticPr fontId="1"/>
  </si>
  <si>
    <t>補償コンサルタント</t>
    <phoneticPr fontId="1"/>
  </si>
  <si>
    <t>測量</t>
    <phoneticPr fontId="1"/>
  </si>
  <si>
    <t>建築士事務所</t>
    <phoneticPr fontId="1"/>
  </si>
  <si>
    <t>地質調査</t>
    <phoneticPr fontId="1"/>
  </si>
  <si>
    <t>測量士登録証（測量士登録証明書）または測量士の登録について（通知）　等の写し</t>
    <phoneticPr fontId="1"/>
  </si>
  <si>
    <t>建設コンサルタント</t>
    <rPh sb="0" eb="2">
      <t>ケンセツ</t>
    </rPh>
    <phoneticPr fontId="1"/>
  </si>
  <si>
    <t>建設コンサルタント技術管理者認定通知書の写し</t>
    <phoneticPr fontId="1"/>
  </si>
  <si>
    <t>RCCM登録証の写し</t>
    <phoneticPr fontId="1"/>
  </si>
  <si>
    <t>地質調査</t>
    <rPh sb="0" eb="4">
      <t>チシツチョウサ</t>
    </rPh>
    <phoneticPr fontId="1"/>
  </si>
  <si>
    <t>地質調査技士登録証の写し</t>
    <phoneticPr fontId="1"/>
  </si>
  <si>
    <t>様式3記載の人数分</t>
    <rPh sb="0" eb="2">
      <t>ヨウシキ</t>
    </rPh>
    <rPh sb="3" eb="5">
      <t>キサイ</t>
    </rPh>
    <rPh sb="6" eb="8">
      <t>ニンズウ</t>
    </rPh>
    <rPh sb="8" eb="9">
      <t>ブン</t>
    </rPh>
    <phoneticPr fontId="1"/>
  </si>
  <si>
    <t>営業所配置要1名分</t>
    <rPh sb="0" eb="3">
      <t>エイギョウショ</t>
    </rPh>
    <rPh sb="3" eb="5">
      <t>ハイチ</t>
    </rPh>
    <rPh sb="5" eb="6">
      <t>ヨウ</t>
    </rPh>
    <rPh sb="7" eb="8">
      <t>メイ</t>
    </rPh>
    <rPh sb="8" eb="9">
      <t>ブン</t>
    </rPh>
    <phoneticPr fontId="1"/>
  </si>
  <si>
    <t>直近の健康保険・厚生年金保険被保険者標準報酬決定通知書の写し　★</t>
    <rPh sb="0" eb="2">
      <t>チョッキン</t>
    </rPh>
    <rPh sb="3" eb="5">
      <t>ケンコウ</t>
    </rPh>
    <rPh sb="5" eb="7">
      <t>ホケン</t>
    </rPh>
    <rPh sb="8" eb="10">
      <t>コウセイ</t>
    </rPh>
    <rPh sb="10" eb="12">
      <t>ネンキン</t>
    </rPh>
    <rPh sb="12" eb="14">
      <t>ホケン</t>
    </rPh>
    <rPh sb="14" eb="15">
      <t>ヒ</t>
    </rPh>
    <rPh sb="15" eb="18">
      <t>ホケンシャ</t>
    </rPh>
    <rPh sb="18" eb="20">
      <t>ヒョウジュン</t>
    </rPh>
    <rPh sb="20" eb="22">
      <t>ホウシュウ</t>
    </rPh>
    <rPh sb="22" eb="24">
      <t>ケッテイ</t>
    </rPh>
    <rPh sb="24" eb="27">
      <t>ツウチショ</t>
    </rPh>
    <phoneticPr fontId="10"/>
  </si>
  <si>
    <t>基準日までの直近3か月の賃金台帳および出勤簿の写し</t>
    <phoneticPr fontId="10"/>
  </si>
  <si>
    <t>★で確認できない場合</t>
    <phoneticPr fontId="1"/>
  </si>
  <si>
    <r>
      <t>測量士名簿記載事項証明書（3か月以内のもの）</t>
    </r>
    <r>
      <rPr>
        <u/>
        <sz val="14"/>
        <color rgb="FFFF0000"/>
        <rFont val="游ゴシック Medium"/>
        <family val="3"/>
        <charset val="128"/>
      </rPr>
      <t>（原本）</t>
    </r>
    <phoneticPr fontId="1"/>
  </si>
  <si>
    <r>
      <t>個人県民税に未納がないことの証明書（3か月以内のもの）</t>
    </r>
    <r>
      <rPr>
        <u/>
        <sz val="14"/>
        <color rgb="FFFF0000"/>
        <rFont val="游ゴシック Medium"/>
        <family val="3"/>
        <charset val="128"/>
      </rPr>
      <t>（原本）</t>
    </r>
    <rPh sb="0" eb="2">
      <t>コジン</t>
    </rPh>
    <rPh sb="2" eb="5">
      <t>ケンミンゼイ</t>
    </rPh>
    <rPh sb="6" eb="8">
      <t>ミノウ</t>
    </rPh>
    <rPh sb="14" eb="17">
      <t>ショウメイショ</t>
    </rPh>
    <rPh sb="28" eb="30">
      <t>ゲンポン</t>
    </rPh>
    <phoneticPr fontId="10"/>
  </si>
  <si>
    <r>
      <t>法人の登記事項証明書または代表者の身分証明書（3か月以内のもの）</t>
    </r>
    <r>
      <rPr>
        <u/>
        <sz val="14"/>
        <color rgb="FFFF0000"/>
        <rFont val="游ゴシック Medium"/>
        <family val="3"/>
        <charset val="128"/>
      </rPr>
      <t>（原本）</t>
    </r>
    <phoneticPr fontId="10"/>
  </si>
  <si>
    <t>登録または指定等を受けていることを証するものの写し</t>
    <rPh sb="0" eb="2">
      <t>トウロク</t>
    </rPh>
    <rPh sb="5" eb="7">
      <t>シテイ</t>
    </rPh>
    <rPh sb="7" eb="8">
      <t>トウ</t>
    </rPh>
    <rPh sb="9" eb="10">
      <t>ウ</t>
    </rPh>
    <rPh sb="17" eb="18">
      <t>ショウ</t>
    </rPh>
    <rPh sb="23" eb="24">
      <t>ウツ</t>
    </rPh>
    <phoneticPr fontId="10"/>
  </si>
  <si>
    <t>計量証明事業登録証等、調査分析できる物質について確認できるもの</t>
    <rPh sb="0" eb="2">
      <t>ケイリョウ</t>
    </rPh>
    <rPh sb="2" eb="4">
      <t>ショウメイ</t>
    </rPh>
    <rPh sb="4" eb="9">
      <t>ジギョウトウロクショウ</t>
    </rPh>
    <rPh sb="9" eb="10">
      <t>ナド</t>
    </rPh>
    <rPh sb="11" eb="15">
      <t>チョウサブンセキ</t>
    </rPh>
    <rPh sb="18" eb="20">
      <t>ブッシツ</t>
    </rPh>
    <rPh sb="24" eb="26">
      <t>カクニン</t>
    </rPh>
    <phoneticPr fontId="1"/>
  </si>
  <si>
    <t>計量証明のみ</t>
    <phoneticPr fontId="1"/>
  </si>
  <si>
    <t>環境、その他</t>
    <rPh sb="0" eb="2">
      <t>カンキョウ</t>
    </rPh>
    <rPh sb="5" eb="6">
      <t>ホカ</t>
    </rPh>
    <phoneticPr fontId="1"/>
  </si>
  <si>
    <t>※行政書士が申請する場合は、「所属」欄に
行政書士事務所名を明記してください。</t>
    <phoneticPr fontId="1"/>
  </si>
  <si>
    <t>※自動入力</t>
    <phoneticPr fontId="1"/>
  </si>
  <si>
    <t>※平成15年度以降に佐賀県の入札参加資格を取得したことがある場合は「更新申請」を選択</t>
    <rPh sb="40" eb="42">
      <t>センタク</t>
    </rPh>
    <phoneticPr fontId="1"/>
  </si>
  <si>
    <t>※1人で複数の資格を有している場合は、資格ごとに1行ずつ記載してください。</t>
    <rPh sb="2" eb="3">
      <t>ニン</t>
    </rPh>
    <rPh sb="4" eb="6">
      <t>フクスウ</t>
    </rPh>
    <rPh sb="7" eb="9">
      <t>シカク</t>
    </rPh>
    <rPh sb="10" eb="11">
      <t>ユウ</t>
    </rPh>
    <rPh sb="15" eb="17">
      <t>バアイ</t>
    </rPh>
    <rPh sb="19" eb="21">
      <t>シカク</t>
    </rPh>
    <rPh sb="24" eb="26">
      <t>イチギョウ</t>
    </rPh>
    <rPh sb="28" eb="30">
      <t>キサイ</t>
    </rPh>
    <phoneticPr fontId="1"/>
  </si>
  <si>
    <r>
      <t xml:space="preserve">5 </t>
    </r>
    <r>
      <rPr>
        <u/>
        <sz val="16"/>
        <rFont val="Yu Gothic UI"/>
        <family val="3"/>
        <charset val="128"/>
      </rPr>
      <t>「部門」の欄には、実務経歴に係る部門を記載すること。（例：測量、道路、下水道）</t>
    </r>
    <rPh sb="3" eb="5">
      <t>ブモン</t>
    </rPh>
    <rPh sb="7" eb="8">
      <t>ラン</t>
    </rPh>
    <rPh sb="11" eb="13">
      <t>ジツム</t>
    </rPh>
    <rPh sb="13" eb="15">
      <t>ケイレキ</t>
    </rPh>
    <rPh sb="16" eb="17">
      <t>カカ</t>
    </rPh>
    <rPh sb="18" eb="20">
      <t>ブモン</t>
    </rPh>
    <rPh sb="21" eb="23">
      <t>キサイ</t>
    </rPh>
    <rPh sb="29" eb="30">
      <t>レイ</t>
    </rPh>
    <rPh sb="31" eb="33">
      <t>ソクリョウ</t>
    </rPh>
    <rPh sb="34" eb="36">
      <t>ドウロ</t>
    </rPh>
    <rPh sb="37" eb="40">
      <t>ゲスイドウ</t>
    </rPh>
    <phoneticPr fontId="10"/>
  </si>
  <si>
    <t>1 本表は、土木、建築もしくは設備または職種の各別に作成すること。
　また、氏名の記載は、営業所（本店または支店もしくは常時契約を締結する事務所）ごとにまとめて行い、その直前に（　）書きで
　当該営業所名を記載すること。</t>
    <rPh sb="2" eb="3">
      <t>ホン</t>
    </rPh>
    <rPh sb="3" eb="4">
      <t>ヒョウ</t>
    </rPh>
    <rPh sb="6" eb="8">
      <t>ドボク</t>
    </rPh>
    <rPh sb="9" eb="11">
      <t>ケンチク</t>
    </rPh>
    <rPh sb="15" eb="17">
      <t>セツビ</t>
    </rPh>
    <rPh sb="20" eb="22">
      <t>ショクシュ</t>
    </rPh>
    <rPh sb="23" eb="25">
      <t>カクベツ</t>
    </rPh>
    <rPh sb="26" eb="28">
      <t>サクセイ</t>
    </rPh>
    <phoneticPr fontId="10"/>
  </si>
  <si>
    <t>3 「法令による免許等」欄には、業務に関し法律または命令による免許または技術もしくは技能の認定を受けたものを記載すること。
　（例：○○建築士、○○土木施工管理技士）</t>
    <rPh sb="3" eb="5">
      <t>ホウレイ</t>
    </rPh>
    <rPh sb="8" eb="10">
      <t>メンキョ</t>
    </rPh>
    <rPh sb="10" eb="11">
      <t>トウ</t>
    </rPh>
    <rPh sb="12" eb="13">
      <t>ラン</t>
    </rPh>
    <rPh sb="16" eb="18">
      <t>ギョウム</t>
    </rPh>
    <rPh sb="19" eb="20">
      <t>カン</t>
    </rPh>
    <rPh sb="21" eb="23">
      <t>ホウリツ</t>
    </rPh>
    <rPh sb="26" eb="28">
      <t>メイレイ</t>
    </rPh>
    <rPh sb="31" eb="33">
      <t>メンキョ</t>
    </rPh>
    <rPh sb="36" eb="38">
      <t>ギジュツ</t>
    </rPh>
    <rPh sb="42" eb="44">
      <t>ギノウ</t>
    </rPh>
    <rPh sb="45" eb="47">
      <t>ニンテイ</t>
    </rPh>
    <rPh sb="48" eb="49">
      <t>ウ</t>
    </rPh>
    <rPh sb="54" eb="56">
      <t>キサイ</t>
    </rPh>
    <phoneticPr fontId="10"/>
  </si>
  <si>
    <t>4 「実務経歴」の欄には、最近のものから記載し、純粋に測量、建設コンサルタント等業務に従事した職種および地位を記載すること。</t>
    <rPh sb="3" eb="5">
      <t>ジツム</t>
    </rPh>
    <rPh sb="5" eb="7">
      <t>ケイレキ</t>
    </rPh>
    <rPh sb="9" eb="10">
      <t>ラン</t>
    </rPh>
    <rPh sb="13" eb="15">
      <t>サイキン</t>
    </rPh>
    <rPh sb="20" eb="22">
      <t>キサイ</t>
    </rPh>
    <rPh sb="24" eb="26">
      <t>ジュンスイ</t>
    </rPh>
    <rPh sb="27" eb="29">
      <t>ソクリョウ</t>
    </rPh>
    <rPh sb="30" eb="32">
      <t>ケンセツ</t>
    </rPh>
    <rPh sb="39" eb="40">
      <t>トウ</t>
    </rPh>
    <rPh sb="40" eb="42">
      <t>ギョウム</t>
    </rPh>
    <rPh sb="43" eb="45">
      <t>ジュウジ</t>
    </rPh>
    <rPh sb="47" eb="49">
      <t>ショクシュ</t>
    </rPh>
    <rPh sb="52" eb="54">
      <t>チイ</t>
    </rPh>
    <rPh sb="55" eb="57">
      <t>キサイ</t>
    </rPh>
    <phoneticPr fontId="10"/>
  </si>
  <si>
    <t>kensetsu-gijutsu@pref.saga.lg.jp</t>
    <phoneticPr fontId="1"/>
  </si>
  <si>
    <t>営業部入札・契約担当</t>
    <rPh sb="0" eb="3">
      <t>エイギョウブ</t>
    </rPh>
    <rPh sb="3" eb="10">
      <t>ニュ</t>
    </rPh>
    <phoneticPr fontId="1"/>
  </si>
  <si>
    <t>※過去の入札参加資格決定通知に記載されているもの。不明な場合は空白可。</t>
    <rPh sb="1" eb="3">
      <t>カコ</t>
    </rPh>
    <rPh sb="4" eb="10">
      <t>ニュウサツサンカシカク</t>
    </rPh>
    <rPh sb="10" eb="14">
      <t>ケッテイツウチ</t>
    </rPh>
    <rPh sb="15" eb="17">
      <t>キサイ</t>
    </rPh>
    <rPh sb="25" eb="27">
      <t>フメイ</t>
    </rPh>
    <rPh sb="28" eb="30">
      <t>バアイ</t>
    </rPh>
    <rPh sb="31" eb="33">
      <t>クウハク</t>
    </rPh>
    <rPh sb="33" eb="34">
      <t>カ</t>
    </rPh>
    <phoneticPr fontId="1"/>
  </si>
  <si>
    <t>※新規申請の場合は記載不要。</t>
    <phoneticPr fontId="1"/>
  </si>
  <si>
    <t>（所在地1以降）</t>
    <phoneticPr fontId="1"/>
  </si>
  <si>
    <t>所在地2</t>
    <rPh sb="0" eb="3">
      <t>ショザイチ</t>
    </rPh>
    <phoneticPr fontId="1"/>
  </si>
  <si>
    <t>整理番号11</t>
    <rPh sb="0" eb="4">
      <t>セイリバンゴウ</t>
    </rPh>
    <phoneticPr fontId="1"/>
  </si>
  <si>
    <t>佐賀　一郎</t>
    <rPh sb="3" eb="5">
      <t>イチロウ</t>
    </rPh>
    <phoneticPr fontId="4"/>
  </si>
  <si>
    <t>佐賀　一郎</t>
  </si>
  <si>
    <t>佐賀　次郎</t>
    <rPh sb="3" eb="5">
      <t>ジロウ</t>
    </rPh>
    <phoneticPr fontId="4"/>
  </si>
  <si>
    <t>佐賀　三郎</t>
    <rPh sb="3" eb="5">
      <t>サブロウ</t>
    </rPh>
    <phoneticPr fontId="4"/>
  </si>
  <si>
    <t>佐賀　四郎</t>
    <rPh sb="3" eb="5">
      <t>シロウ</t>
    </rPh>
    <phoneticPr fontId="4"/>
  </si>
  <si>
    <t>S</t>
  </si>
  <si>
    <t>H</t>
    <phoneticPr fontId="1"/>
  </si>
  <si>
    <t>S</t>
    <phoneticPr fontId="1"/>
  </si>
  <si>
    <t>50</t>
    <phoneticPr fontId="1"/>
  </si>
  <si>
    <t>840</t>
    <phoneticPr fontId="1"/>
  </si>
  <si>
    <t>8570</t>
    <phoneticPr fontId="1"/>
  </si>
  <si>
    <t>0952-25-7168</t>
    <phoneticPr fontId="1"/>
  </si>
  <si>
    <t>○</t>
  </si>
  <si>
    <t>航空写真・空中写真撮影</t>
    <rPh sb="0" eb="2">
      <t>コウクウ</t>
    </rPh>
    <rPh sb="2" eb="4">
      <t>シャシン</t>
    </rPh>
    <rPh sb="5" eb="7">
      <t>クウチュウ</t>
    </rPh>
    <rPh sb="7" eb="9">
      <t>シャシン</t>
    </rPh>
    <rPh sb="9" eb="11">
      <t>サツエイ</t>
    </rPh>
    <phoneticPr fontId="1"/>
  </si>
  <si>
    <t>なし</t>
    <phoneticPr fontId="1"/>
  </si>
  <si>
    <r>
      <t xml:space="preserve">全職員数
</t>
    </r>
    <r>
      <rPr>
        <sz val="14"/>
        <color theme="1"/>
        <rFont val="游ゴシック Medium"/>
        <family val="3"/>
        <charset val="128"/>
      </rPr>
      <t>（延べ人数）</t>
    </r>
    <phoneticPr fontId="1"/>
  </si>
  <si>
    <t>更新申請</t>
  </si>
  <si>
    <r>
      <t>　佐賀県入札参加資格を申請する他の法人に、</t>
    </r>
    <r>
      <rPr>
        <b/>
        <u/>
        <sz val="20"/>
        <rFont val="游ゴシック Medium"/>
        <family val="3"/>
        <charset val="128"/>
      </rPr>
      <t>資本又は人事面に深い関係のある建設業又は建設関連業を営む会社（同族会社）</t>
    </r>
    <r>
      <rPr>
        <sz val="20"/>
        <rFont val="游ゴシック Medium"/>
        <family val="3"/>
        <charset val="128"/>
      </rPr>
      <t>がある場合は、下記要領によりご記載ください。
　なお、同族会社がない場合は「なし」とご記載ください。
　調査票作成日以降に同族会社があることとなった場合は、改めてこの調査票をご提出ください。
　</t>
    </r>
    <r>
      <rPr>
        <b/>
        <u/>
        <sz val="20"/>
        <color rgb="FFFF0000"/>
        <rFont val="游ゴシック Medium"/>
        <family val="3"/>
        <charset val="128"/>
      </rPr>
      <t>本票の提出がないまま同族会社の関係性にある建設業又は建設関連業を営む会社が同一の入札に参加したこと等が確認された場合、未提出の理由如何にかかわらず、契約の解除や指名停止措置の対象となる場合があります。</t>
    </r>
    <rPh sb="1" eb="4">
      <t>サガケン</t>
    </rPh>
    <rPh sb="4" eb="6">
      <t>ニュウサツ</t>
    </rPh>
    <rPh sb="6" eb="8">
      <t>サンカ</t>
    </rPh>
    <rPh sb="8" eb="10">
      <t>シカク</t>
    </rPh>
    <rPh sb="11" eb="13">
      <t>シンセイ</t>
    </rPh>
    <rPh sb="15" eb="16">
      <t>タ</t>
    </rPh>
    <rPh sb="17" eb="19">
      <t>ホウジン</t>
    </rPh>
    <rPh sb="21" eb="23">
      <t>シホン</t>
    </rPh>
    <rPh sb="23" eb="24">
      <t>マタ</t>
    </rPh>
    <rPh sb="25" eb="28">
      <t>ジンジメン</t>
    </rPh>
    <rPh sb="29" eb="30">
      <t>フカ</t>
    </rPh>
    <rPh sb="31" eb="33">
      <t>カンケイ</t>
    </rPh>
    <rPh sb="36" eb="38">
      <t>ケンセツ</t>
    </rPh>
    <rPh sb="38" eb="39">
      <t>ギョウ</t>
    </rPh>
    <rPh sb="39" eb="40">
      <t>マタ</t>
    </rPh>
    <rPh sb="41" eb="43">
      <t>ケンセツ</t>
    </rPh>
    <rPh sb="43" eb="45">
      <t>カンレン</t>
    </rPh>
    <rPh sb="45" eb="46">
      <t>ギョウ</t>
    </rPh>
    <rPh sb="47" eb="48">
      <t>イトナ</t>
    </rPh>
    <rPh sb="49" eb="51">
      <t>カイシャ</t>
    </rPh>
    <rPh sb="52" eb="54">
      <t>ドウゾク</t>
    </rPh>
    <rPh sb="54" eb="56">
      <t>ガイシャ</t>
    </rPh>
    <rPh sb="60" eb="62">
      <t>バアイ</t>
    </rPh>
    <rPh sb="64" eb="66">
      <t>カキ</t>
    </rPh>
    <rPh sb="66" eb="68">
      <t>ヨウリョウ</t>
    </rPh>
    <rPh sb="84" eb="86">
      <t>ドウゾク</t>
    </rPh>
    <rPh sb="86" eb="88">
      <t>ガイシャ</t>
    </rPh>
    <rPh sb="91" eb="93">
      <t>バアイ</t>
    </rPh>
    <rPh sb="100" eb="102">
      <t>キサイ</t>
    </rPh>
    <rPh sb="109" eb="112">
      <t>チョウサヒョウ</t>
    </rPh>
    <rPh sb="112" eb="115">
      <t>サクセイビ</t>
    </rPh>
    <rPh sb="115" eb="117">
      <t>イコウ</t>
    </rPh>
    <rPh sb="118" eb="120">
      <t>ドウゾク</t>
    </rPh>
    <rPh sb="120" eb="122">
      <t>カイシャ</t>
    </rPh>
    <rPh sb="131" eb="133">
      <t>バアイ</t>
    </rPh>
    <rPh sb="135" eb="136">
      <t>アラタ</t>
    </rPh>
    <rPh sb="140" eb="143">
      <t>チョウサヒョウ</t>
    </rPh>
    <rPh sb="145" eb="147">
      <t>テイシュツ</t>
    </rPh>
    <rPh sb="154" eb="155">
      <t>ホン</t>
    </rPh>
    <rPh sb="155" eb="156">
      <t>ヒョウ</t>
    </rPh>
    <rPh sb="157" eb="159">
      <t>テイシュツ</t>
    </rPh>
    <rPh sb="164" eb="166">
      <t>ドウゾク</t>
    </rPh>
    <rPh sb="166" eb="168">
      <t>カイシャ</t>
    </rPh>
    <rPh sb="169" eb="172">
      <t>カンケイセイ</t>
    </rPh>
    <rPh sb="175" eb="178">
      <t>ケンセツギョウ</t>
    </rPh>
    <rPh sb="178" eb="179">
      <t>マタ</t>
    </rPh>
    <rPh sb="180" eb="182">
      <t>ケンセツ</t>
    </rPh>
    <rPh sb="182" eb="184">
      <t>カンレン</t>
    </rPh>
    <rPh sb="184" eb="185">
      <t>ギョウ</t>
    </rPh>
    <rPh sb="186" eb="187">
      <t>イトナ</t>
    </rPh>
    <rPh sb="188" eb="190">
      <t>カイシャ</t>
    </rPh>
    <rPh sb="191" eb="193">
      <t>ドウイツ</t>
    </rPh>
    <rPh sb="194" eb="196">
      <t>ニュウサツ</t>
    </rPh>
    <rPh sb="197" eb="199">
      <t>サンカ</t>
    </rPh>
    <rPh sb="203" eb="204">
      <t>トウ</t>
    </rPh>
    <rPh sb="205" eb="207">
      <t>カクニン</t>
    </rPh>
    <rPh sb="210" eb="212">
      <t>バアイ</t>
    </rPh>
    <rPh sb="213" eb="216">
      <t>ミテイシュツ</t>
    </rPh>
    <rPh sb="217" eb="219">
      <t>リユウ</t>
    </rPh>
    <rPh sb="219" eb="221">
      <t>イカン</t>
    </rPh>
    <rPh sb="228" eb="230">
      <t>ケイヤク</t>
    </rPh>
    <rPh sb="231" eb="233">
      <t>カイジョ</t>
    </rPh>
    <rPh sb="234" eb="236">
      <t>シメイ</t>
    </rPh>
    <rPh sb="236" eb="238">
      <t>テイシ</t>
    </rPh>
    <rPh sb="238" eb="240">
      <t>ソチ</t>
    </rPh>
    <rPh sb="241" eb="243">
      <t>タイショウ</t>
    </rPh>
    <rPh sb="246" eb="248">
      <t>バアイ</t>
    </rPh>
    <phoneticPr fontId="11"/>
  </si>
  <si>
    <t>佐賀　幸太郎</t>
    <rPh sb="0" eb="2">
      <t>サガ</t>
    </rPh>
    <rPh sb="3" eb="6">
      <t>コウタロウ</t>
    </rPh>
    <phoneticPr fontId="1"/>
  </si>
  <si>
    <t>○年○月</t>
    <rPh sb="1" eb="2">
      <t>ネン</t>
    </rPh>
    <rPh sb="3" eb="4">
      <t>ガツ</t>
    </rPh>
    <phoneticPr fontId="1"/>
  </si>
  <si>
    <t>大学</t>
    <rPh sb="0" eb="2">
      <t>ダイガク</t>
    </rPh>
    <phoneticPr fontId="1"/>
  </si>
  <si>
    <t>土木関係建設コンサルタント業務</t>
    <rPh sb="0" eb="4">
      <t>ドボクカンケイ</t>
    </rPh>
    <rPh sb="4" eb="6">
      <t>ケンセツ</t>
    </rPh>
    <rPh sb="13" eb="15">
      <t>ギョウム</t>
    </rPh>
    <phoneticPr fontId="1"/>
  </si>
  <si>
    <t>道路、上水道及び工業用水道</t>
    <rPh sb="0" eb="2">
      <t>ドウロ</t>
    </rPh>
    <rPh sb="3" eb="6">
      <t>ジョウスイドウ</t>
    </rPh>
    <rPh sb="6" eb="7">
      <t>オヨ</t>
    </rPh>
    <rPh sb="8" eb="13">
      <t>コウギョウヨウスイドウ</t>
    </rPh>
    <phoneticPr fontId="1"/>
  </si>
  <si>
    <t>土木科</t>
    <rPh sb="0" eb="3">
      <t>ドボクカ</t>
    </rPh>
    <phoneticPr fontId="1"/>
  </si>
  <si>
    <t>技術士</t>
    <rPh sb="0" eb="3">
      <t>ギジュツシ</t>
    </rPh>
    <phoneticPr fontId="1"/>
  </si>
  <si>
    <t>2005/2/2</t>
    <phoneticPr fontId="1"/>
  </si>
  <si>
    <t>○○線防災委託（道路設計）</t>
    <rPh sb="2" eb="3">
      <t>セン</t>
    </rPh>
    <rPh sb="3" eb="5">
      <t>ボウサイ</t>
    </rPh>
    <rPh sb="5" eb="7">
      <t>イタク</t>
    </rPh>
    <rPh sb="8" eb="12">
      <t>ドウロセッケイ</t>
    </rPh>
    <phoneticPr fontId="1"/>
  </si>
  <si>
    <t>東部土木</t>
    <rPh sb="0" eb="4">
      <t>トウブドボク</t>
    </rPh>
    <phoneticPr fontId="1"/>
  </si>
  <si>
    <t>元請</t>
  </si>
  <si>
    <t>単河保全第9999999-999号
○○川河川保全委託（設計）</t>
    <rPh sb="0" eb="1">
      <t>タン</t>
    </rPh>
    <rPh sb="1" eb="2">
      <t>カワ</t>
    </rPh>
    <rPh sb="2" eb="4">
      <t>ホゼン</t>
    </rPh>
    <rPh sb="4" eb="5">
      <t>ダイ</t>
    </rPh>
    <rPh sb="16" eb="17">
      <t>ゴウ</t>
    </rPh>
    <rPh sb="20" eb="21">
      <t>カワ</t>
    </rPh>
    <rPh sb="21" eb="25">
      <t>カセンホゼン</t>
    </rPh>
    <rPh sb="25" eb="27">
      <t>イタク</t>
    </rPh>
    <rPh sb="28" eb="30">
      <t>セッケイ</t>
    </rPh>
    <phoneticPr fontId="1"/>
  </si>
  <si>
    <t>城内1-1-59</t>
    <rPh sb="0" eb="2">
      <t>ジョウナイ</t>
    </rPh>
    <phoneticPr fontId="1"/>
  </si>
  <si>
    <t>※「丁目」「番地」「番」「号」での記入ではなく、「-」に書き換えて記入。（例：1丁目2番3号 → 1-2-3）</t>
    <phoneticPr fontId="1"/>
  </si>
  <si>
    <t>申請書受付票（持参する場合のみ）</t>
    <rPh sb="0" eb="3">
      <t>シンセイショ</t>
    </rPh>
    <rPh sb="3" eb="5">
      <t>ウケツケ</t>
    </rPh>
    <rPh sb="5" eb="6">
      <t>ヒョウ</t>
    </rPh>
    <rPh sb="7" eb="9">
      <t>ジサン</t>
    </rPh>
    <rPh sb="11" eb="13">
      <t>バアイ</t>
    </rPh>
    <phoneticPr fontId="10"/>
  </si>
  <si>
    <r>
      <rPr>
        <sz val="14"/>
        <color theme="1"/>
        <rFont val="游ゴシック Medium"/>
        <family val="3"/>
        <charset val="128"/>
      </rPr>
      <t>【必須】</t>
    </r>
    <r>
      <rPr>
        <b/>
        <sz val="14"/>
        <color rgb="FFC00000"/>
        <rFont val="游ゴシック Medium"/>
        <family val="3"/>
        <charset val="128"/>
      </rPr>
      <t>必ず両面印刷</t>
    </r>
    <rPh sb="1" eb="3">
      <t>ヒッス</t>
    </rPh>
    <rPh sb="4" eb="5">
      <t>カナラ</t>
    </rPh>
    <phoneticPr fontId="1"/>
  </si>
  <si>
    <t>【必須】</t>
    <rPh sb="1" eb="3">
      <t>ヒッス</t>
    </rPh>
    <phoneticPr fontId="1"/>
  </si>
  <si>
    <t>対象の規模等</t>
    <rPh sb="0" eb="2">
      <t>タイショウ</t>
    </rPh>
    <rPh sb="3" eb="5">
      <t>キボ</t>
    </rPh>
    <rPh sb="5" eb="6">
      <t>トウ</t>
    </rPh>
    <phoneticPr fontId="1"/>
  </si>
  <si>
    <t>佐賀県</t>
    <rPh sb="0" eb="3">
      <t>サガケン</t>
    </rPh>
    <phoneticPr fontId="1"/>
  </si>
  <si>
    <t>※下記記載要領を確認の上作成してください。</t>
    <phoneticPr fontId="1"/>
  </si>
  <si>
    <t>5 「対象の規模等」の欄には、例えば、設計の階数・構造・延べ面積等を記載すること。</t>
    <phoneticPr fontId="10"/>
  </si>
  <si>
    <t>　個人事業主の場合
　【どちらか必須】</t>
    <rPh sb="7" eb="9">
      <t>バアイ</t>
    </rPh>
    <rPh sb="16" eb="18">
      <t>ヒッス</t>
    </rPh>
    <phoneticPr fontId="1"/>
  </si>
  <si>
    <t>　【どちらか必須】</t>
    <phoneticPr fontId="1"/>
  </si>
  <si>
    <t>令和５・６年度入札参加資格決定通知書の写し</t>
    <rPh sb="0" eb="2">
      <t>レイワ</t>
    </rPh>
    <rPh sb="5" eb="7">
      <t>ネンド</t>
    </rPh>
    <rPh sb="7" eb="9">
      <t>ニュウサツ</t>
    </rPh>
    <rPh sb="9" eb="11">
      <t>サンカ</t>
    </rPh>
    <rPh sb="11" eb="13">
      <t>シカク</t>
    </rPh>
    <rPh sb="13" eb="15">
      <t>ケッテイ</t>
    </rPh>
    <rPh sb="15" eb="18">
      <t>ツウチショ</t>
    </rPh>
    <rPh sb="19" eb="20">
      <t>ウツ</t>
    </rPh>
    <phoneticPr fontId="10"/>
  </si>
  <si>
    <t>共有</t>
    <rPh sb="0" eb="2">
      <t>キョウユウ</t>
    </rPh>
    <phoneticPr fontId="1"/>
  </si>
  <si>
    <r>
      <t>1 本表は、</t>
    </r>
    <r>
      <rPr>
        <u/>
        <sz val="16"/>
        <color rgb="FFFF0000"/>
        <rFont val="Yu Gothic UI"/>
        <family val="3"/>
        <charset val="128"/>
      </rPr>
      <t>登録を受けた業種の各別またはその他の営業の種類の各別に作成</t>
    </r>
    <r>
      <rPr>
        <sz val="16"/>
        <rFont val="Yu Gothic UI"/>
        <family val="3"/>
        <charset val="128"/>
      </rPr>
      <t>すること。</t>
    </r>
    <rPh sb="2" eb="3">
      <t>ホン</t>
    </rPh>
    <rPh sb="3" eb="4">
      <t>ヒョウ</t>
    </rPh>
    <rPh sb="6" eb="8">
      <t>トウロク</t>
    </rPh>
    <rPh sb="9" eb="10">
      <t>ウ</t>
    </rPh>
    <rPh sb="12" eb="14">
      <t>ギョウシュ</t>
    </rPh>
    <rPh sb="15" eb="16">
      <t>カク</t>
    </rPh>
    <rPh sb="16" eb="17">
      <t>ベツ</t>
    </rPh>
    <rPh sb="22" eb="23">
      <t>タ</t>
    </rPh>
    <rPh sb="24" eb="26">
      <t>エイギョウ</t>
    </rPh>
    <rPh sb="27" eb="29">
      <t>シュルイ</t>
    </rPh>
    <rPh sb="30" eb="31">
      <t>カク</t>
    </rPh>
    <rPh sb="31" eb="32">
      <t>ベツ</t>
    </rPh>
    <rPh sb="33" eb="35">
      <t>サクセイ</t>
    </rPh>
    <phoneticPr fontId="10"/>
  </si>
  <si>
    <r>
      <t>2 本表は、</t>
    </r>
    <r>
      <rPr>
        <u/>
        <sz val="16"/>
        <color rgb="FFFF0000"/>
        <rFont val="Yu Gothic UI"/>
        <family val="3"/>
        <charset val="128"/>
      </rPr>
      <t>直前1年間の主な完成業務及び直前1年間に着手した主な未完成業務</t>
    </r>
    <r>
      <rPr>
        <sz val="16"/>
        <rFont val="Yu Gothic UI"/>
        <family val="3"/>
        <charset val="128"/>
      </rPr>
      <t>について記載すること。</t>
    </r>
    <phoneticPr fontId="10"/>
  </si>
  <si>
    <t>技術士等の人数に係る調書　[整理番号10]</t>
    <phoneticPr fontId="1"/>
  </si>
  <si>
    <t>技術士等の人数に係る調書【総括表】　[整理番号11]</t>
    <phoneticPr fontId="1"/>
  </si>
  <si>
    <t>技術者経歴書　[整理番号17]</t>
    <rPh sb="0" eb="3">
      <t>ギジュツシャ</t>
    </rPh>
    <rPh sb="3" eb="6">
      <t>ケイレキショ</t>
    </rPh>
    <rPh sb="8" eb="10">
      <t>セイリ</t>
    </rPh>
    <rPh sb="10" eb="12">
      <t>バンゴウ</t>
    </rPh>
    <phoneticPr fontId="10"/>
  </si>
  <si>
    <t>営業経歴書　[整理番号18]</t>
    <phoneticPr fontId="10"/>
  </si>
  <si>
    <t>実績調書　[整理番号19]</t>
    <phoneticPr fontId="10"/>
  </si>
  <si>
    <t>整理番号17</t>
    <rPh sb="0" eb="4">
      <t>セイリバンゴウ</t>
    </rPh>
    <phoneticPr fontId="1"/>
  </si>
  <si>
    <t>整理番号18</t>
    <rPh sb="0" eb="2">
      <t>セイリ</t>
    </rPh>
    <rPh sb="2" eb="4">
      <t>バンゴウ</t>
    </rPh>
    <phoneticPr fontId="1"/>
  </si>
  <si>
    <t>整理番号19</t>
    <rPh sb="0" eb="2">
      <t>セイリ</t>
    </rPh>
    <rPh sb="2" eb="4">
      <t>バンゴウ</t>
    </rPh>
    <phoneticPr fontId="1"/>
  </si>
  <si>
    <t>ver9.20</t>
    <phoneticPr fontId="1"/>
  </si>
  <si>
    <t>令和６年度入札参加資格決定通知書の写し</t>
    <phoneticPr fontId="1"/>
  </si>
  <si>
    <t>令和７・８年度入札参加資格決定通知書の写し</t>
    <rPh sb="0" eb="2">
      <t>レイワ</t>
    </rPh>
    <rPh sb="5" eb="7">
      <t>ネンド</t>
    </rPh>
    <rPh sb="7" eb="9">
      <t>ニュウサツ</t>
    </rPh>
    <rPh sb="9" eb="11">
      <t>サンカ</t>
    </rPh>
    <rPh sb="11" eb="13">
      <t>シカク</t>
    </rPh>
    <rPh sb="13" eb="15">
      <t>ケッテイ</t>
    </rPh>
    <rPh sb="15" eb="18">
      <t>ツウチショ</t>
    </rPh>
    <rPh sb="19" eb="20">
      <t>ウツ</t>
    </rPh>
    <phoneticPr fontId="10"/>
  </si>
  <si>
    <t xml:space="preserve"> 資格を有している場合
 【直近のもののみで可】</t>
    <rPh sb="1" eb="3">
      <t>シカク</t>
    </rPh>
    <rPh sb="4" eb="5">
      <t>ユウ</t>
    </rPh>
    <rPh sb="9" eb="11">
      <t>バアイ</t>
    </rPh>
    <rPh sb="14" eb="16">
      <t>チョッキン</t>
    </rPh>
    <rPh sb="22" eb="23">
      <t>カ</t>
    </rPh>
    <phoneticPr fontId="1"/>
  </si>
  <si>
    <r>
      <t>佐賀県税に未納がないことの証明書（3か月以内のもの）</t>
    </r>
    <r>
      <rPr>
        <u/>
        <sz val="14"/>
        <color rgb="FFFF0000"/>
        <rFont val="游ゴシック Medium"/>
        <family val="3"/>
        <charset val="128"/>
      </rPr>
      <t>（原本）</t>
    </r>
    <phoneticPr fontId="1"/>
  </si>
  <si>
    <t>県税納付状況確認同意書</t>
    <phoneticPr fontId="10"/>
  </si>
  <si>
    <t>　法人の場合
　【いずれか必須】</t>
    <rPh sb="1" eb="3">
      <t>ホウジン</t>
    </rPh>
    <rPh sb="4" eb="6">
      <t>バアイ</t>
    </rPh>
    <rPh sb="13" eb="15">
      <t>ヒッス</t>
    </rPh>
    <phoneticPr fontId="1"/>
  </si>
  <si>
    <r>
      <t>　令和８年度において、佐賀県が発注する建設関連業の競争入札に参加する資格の審査を申請します。
　この申請書及び添付書類の記載事項については事実と相違ないことを誓約します。</t>
    </r>
    <r>
      <rPr>
        <u/>
        <sz val="16"/>
        <rFont val="游明朝 Demibold"/>
        <family val="1"/>
        <charset val="128"/>
      </rPr>
      <t>なお、申請書及び添付書類に虚偽その他の不正の記載があったときには、佐賀県建設工事等入札参加資格の審査等に関する規則第6条の規定により、入札参加資格の決定を行われず、または既に行った決定を取り消されても、異論はありません。</t>
    </r>
    <r>
      <rPr>
        <sz val="16"/>
        <rFont val="游明朝 Demibold"/>
        <family val="1"/>
        <charset val="128"/>
      </rPr>
      <t xml:space="preserve">
　また、公正で透明な競争を実現するため、事業活動において法令に違反する談合等の行為と決別し、すべての役員及び社員がコンプライアンスを徹底することを宣言します。</t>
    </r>
    <phoneticPr fontId="1"/>
  </si>
  <si>
    <t>（令和８年度）</t>
    <rPh sb="1" eb="3">
      <t>レイワ</t>
    </rPh>
    <phoneticPr fontId="1"/>
  </si>
  <si>
    <t>国または都道府県の登録がない部門</t>
    <rPh sb="4" eb="8">
      <t>トドウフケン</t>
    </rPh>
    <phoneticPr fontId="1"/>
  </si>
  <si>
    <t>佐賀総合コンサルタント株式会社</t>
    <rPh sb="0" eb="2">
      <t>サガ</t>
    </rPh>
    <rPh sb="2" eb="4">
      <t>ソウゴウ</t>
    </rPh>
    <phoneticPr fontId="1"/>
  </si>
  <si>
    <t>サガソウゴウコンサルタント</t>
    <phoneticPr fontId="1"/>
  </si>
  <si>
    <t>佐賀</t>
    <rPh sb="0" eb="2">
      <t>サガ</t>
    </rPh>
    <phoneticPr fontId="1"/>
  </si>
  <si>
    <t>一朗</t>
    <rPh sb="0" eb="1">
      <t>イチ</t>
    </rPh>
    <rPh sb="1" eb="2">
      <t>ホガ</t>
    </rPh>
    <phoneticPr fontId="1"/>
  </si>
  <si>
    <t>鹿島</t>
    <rPh sb="0" eb="2">
      <t>カシマ</t>
    </rPh>
    <phoneticPr fontId="1"/>
  </si>
  <si>
    <t>武雄</t>
    <rPh sb="0" eb="2">
      <t>タケオ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</si>
</sst>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63">
    <font>
      <sz val="11"/>
      <color theme="1"/>
      <name val="Yu Gothic"/>
      <family val="2"/>
      <scheme val="minor"/>
    </font>
    <font>
      <sz val="6"/>
      <name val="Yu Gothic"/>
      <family val="3"/>
      <charset val="128"/>
      <scheme val="minor"/>
    </font>
    <font>
      <sz val="16"/>
      <color theme="1"/>
      <name val="游ゴシック Medium"/>
      <family val="3"/>
      <charset val="128"/>
    </font>
    <font>
      <sz val="20"/>
      <color theme="1"/>
      <name val="游ゴシック Medium"/>
      <family val="3"/>
      <charset val="128"/>
    </font>
    <font>
      <sz val="22"/>
      <color theme="1"/>
      <name val="游ゴシック Medium"/>
      <family val="3"/>
      <charset val="128"/>
    </font>
    <font>
      <b/>
      <sz val="28"/>
      <color theme="1"/>
      <name val="游ゴシック Medium"/>
      <family val="3"/>
      <charset val="128"/>
    </font>
    <font>
      <b/>
      <sz val="48"/>
      <color theme="1"/>
      <name val="游ゴシック Medium"/>
      <family val="3"/>
      <charset val="128"/>
    </font>
    <font>
      <sz val="48"/>
      <color theme="1"/>
      <name val="游ゴシック Medium"/>
      <family val="3"/>
      <charset val="128"/>
    </font>
    <font>
      <sz val="28"/>
      <color theme="1"/>
      <name val="游ゴシック Medium"/>
      <family val="3"/>
      <charset val="128"/>
    </font>
    <font>
      <sz val="11"/>
      <name val="ＭＳ Ｐゴシック"/>
      <family val="3"/>
      <charset val="128"/>
    </font>
    <font>
      <sz val="6"/>
      <name val="ＭＳ Ｐゴシック"/>
      <family val="3"/>
      <charset val="128"/>
    </font>
    <font>
      <sz val="10"/>
      <name val="ＭＳ Ｐゴシック"/>
      <family val="3"/>
      <charset val="128"/>
    </font>
    <font>
      <sz val="20"/>
      <name val="游ゴシック Medium"/>
      <family val="3"/>
      <charset val="128"/>
    </font>
    <font>
      <sz val="18"/>
      <name val="Yu Gothic UI"/>
      <family val="3"/>
      <charset val="128"/>
    </font>
    <font>
      <sz val="16"/>
      <name val="Yu Gothic UI"/>
      <family val="3"/>
      <charset val="128"/>
    </font>
    <font>
      <sz val="14"/>
      <name val="Yu Gothic UI"/>
      <family val="3"/>
      <charset val="128"/>
    </font>
    <font>
      <b/>
      <sz val="28"/>
      <name val="游ゴシック Medium"/>
      <family val="3"/>
      <charset val="128"/>
    </font>
    <font>
      <sz val="16"/>
      <color theme="1"/>
      <name val="Yu Gothic UI"/>
      <family val="3"/>
      <charset val="128"/>
    </font>
    <font>
      <sz val="10"/>
      <name val="Yu Gothic UI"/>
      <family val="3"/>
      <charset val="128"/>
    </font>
    <font>
      <b/>
      <sz val="16"/>
      <color theme="0"/>
      <name val="Yu Gothic UI"/>
      <family val="3"/>
      <charset val="128"/>
    </font>
    <font>
      <b/>
      <sz val="20"/>
      <name val="游ゴシック Medium"/>
      <family val="3"/>
      <charset val="128"/>
    </font>
    <font>
      <sz val="16"/>
      <name val="游明朝 Demibold"/>
      <family val="1"/>
      <charset val="128"/>
    </font>
    <font>
      <u/>
      <sz val="16"/>
      <name val="游明朝 Demibold"/>
      <family val="1"/>
      <charset val="128"/>
    </font>
    <font>
      <sz val="24"/>
      <color theme="1"/>
      <name val="游明朝 Demibold"/>
      <family val="1"/>
      <charset val="128"/>
    </font>
    <font>
      <b/>
      <u/>
      <sz val="20"/>
      <name val="游ゴシック Medium"/>
      <family val="3"/>
      <charset val="128"/>
    </font>
    <font>
      <b/>
      <u/>
      <sz val="20"/>
      <color rgb="FFFF0000"/>
      <name val="游ゴシック Medium"/>
      <family val="3"/>
      <charset val="128"/>
    </font>
    <font>
      <sz val="16"/>
      <name val="游ゴシック Medium"/>
      <family val="3"/>
      <charset val="128"/>
    </font>
    <font>
      <sz val="14"/>
      <name val="游ゴシック Medium"/>
      <family val="3"/>
      <charset val="128"/>
    </font>
    <font>
      <sz val="18"/>
      <name val="游ゴシック Medium"/>
      <family val="3"/>
      <charset val="128"/>
    </font>
    <font>
      <sz val="10"/>
      <color theme="1"/>
      <name val="Yu Gothic UI"/>
      <family val="3"/>
      <charset val="128"/>
    </font>
    <font>
      <sz val="9"/>
      <color theme="1"/>
      <name val="Yu Gothic UI"/>
      <family val="3"/>
      <charset val="128"/>
    </font>
    <font>
      <sz val="8"/>
      <color theme="1"/>
      <name val="Yu Gothic UI"/>
      <family val="3"/>
      <charset val="128"/>
    </font>
    <font>
      <sz val="2"/>
      <color theme="1"/>
      <name val="Yu Gothic UI"/>
      <family val="3"/>
      <charset val="128"/>
    </font>
    <font>
      <sz val="7"/>
      <color theme="1"/>
      <name val="Yu Gothic UI"/>
      <family val="3"/>
      <charset val="128"/>
    </font>
    <font>
      <b/>
      <sz val="10"/>
      <color theme="0"/>
      <name val="游ゴシック Medium"/>
      <family val="3"/>
      <charset val="128"/>
    </font>
    <font>
      <sz val="11"/>
      <color theme="1"/>
      <name val="Yu Gothic UI"/>
      <family val="3"/>
      <charset val="128"/>
    </font>
    <font>
      <sz val="9"/>
      <color rgb="FFC00000"/>
      <name val="Yu Gothic UI"/>
      <family val="3"/>
      <charset val="128"/>
    </font>
    <font>
      <b/>
      <sz val="10"/>
      <color rgb="FFFF0000"/>
      <name val="Yu Gothic UI"/>
      <family val="3"/>
      <charset val="128"/>
    </font>
    <font>
      <b/>
      <sz val="10"/>
      <color theme="1"/>
      <name val="Yu Gothic UI"/>
      <family val="3"/>
      <charset val="128"/>
    </font>
    <font>
      <b/>
      <sz val="10"/>
      <color rgb="FFC00000"/>
      <name val="Yu Gothic UI"/>
      <family val="3"/>
      <charset val="128"/>
    </font>
    <font>
      <sz val="12"/>
      <name val="Yu Gothic UI"/>
      <family val="3"/>
      <charset val="128"/>
    </font>
    <font>
      <b/>
      <sz val="14"/>
      <color theme="0"/>
      <name val="Yu Gothic UI"/>
      <family val="3"/>
      <charset val="128"/>
    </font>
    <font>
      <sz val="14"/>
      <color theme="1"/>
      <name val="游ゴシック Medium"/>
      <family val="3"/>
      <charset val="128"/>
    </font>
    <font>
      <b/>
      <sz val="24"/>
      <color theme="1"/>
      <name val="游ゴシック Medium"/>
      <family val="3"/>
      <charset val="128"/>
    </font>
    <font>
      <sz val="18"/>
      <color theme="1"/>
      <name val="游ゴシック Medium"/>
      <family val="3"/>
      <charset val="128"/>
    </font>
    <font>
      <sz val="12"/>
      <color theme="1"/>
      <name val="游ゴシック Medium"/>
      <family val="3"/>
      <charset val="128"/>
    </font>
    <font>
      <sz val="11"/>
      <color theme="1"/>
      <name val="Yu Gothic"/>
      <family val="3"/>
      <charset val="128"/>
      <scheme val="minor"/>
    </font>
    <font>
      <sz val="16"/>
      <color theme="1"/>
      <name val="Yu Gothic"/>
      <family val="3"/>
      <charset val="128"/>
      <scheme val="minor"/>
    </font>
    <font>
      <sz val="16"/>
      <color rgb="FFFF0000"/>
      <name val="游ゴシック Medium"/>
      <family val="3"/>
      <charset val="128"/>
    </font>
    <font>
      <sz val="18"/>
      <color rgb="FFFF0000"/>
      <name val="游ゴシック Medium"/>
      <family val="3"/>
      <charset val="128"/>
    </font>
    <font>
      <sz val="11"/>
      <color theme="1"/>
      <name val="Yu Gothic"/>
      <family val="2"/>
      <scheme val="minor"/>
    </font>
    <font>
      <b/>
      <sz val="24"/>
      <name val="游ゴシック Medium"/>
      <family val="3"/>
      <charset val="128"/>
    </font>
    <font>
      <sz val="12"/>
      <name val="游ゴシック Medium"/>
      <family val="3"/>
      <charset val="128"/>
    </font>
    <font>
      <sz val="10"/>
      <color rgb="FFC00000"/>
      <name val="Yu Gothic UI"/>
      <family val="3"/>
      <charset val="128"/>
    </font>
    <font>
      <b/>
      <sz val="14"/>
      <color rgb="FFC00000"/>
      <name val="游ゴシック Medium"/>
      <family val="3"/>
      <charset val="128"/>
    </font>
    <font>
      <u/>
      <sz val="14"/>
      <color rgb="FFFF0000"/>
      <name val="游ゴシック Medium"/>
      <family val="3"/>
      <charset val="128"/>
    </font>
    <font>
      <sz val="9"/>
      <color rgb="FFFF0000"/>
      <name val="Yu Gothic UI"/>
      <family val="3"/>
      <charset val="128"/>
    </font>
    <font>
      <u/>
      <sz val="16"/>
      <name val="Yu Gothic UI"/>
      <family val="3"/>
      <charset val="128"/>
    </font>
    <font>
      <b/>
      <sz val="22"/>
      <color theme="1"/>
      <name val="Century Gothic"/>
      <family val="2"/>
    </font>
    <font>
      <b/>
      <sz val="11"/>
      <color rgb="FFC00000"/>
      <name val="Yu Gothic UI"/>
      <family val="3"/>
      <charset val="128"/>
    </font>
    <font>
      <u val="double"/>
      <sz val="9"/>
      <color rgb="FFC00000"/>
      <name val="Yu Gothic UI"/>
      <family val="3"/>
      <charset val="128"/>
    </font>
    <font>
      <sz val="12"/>
      <color rgb="FFFF0000"/>
      <name val="游ゴシック Medium"/>
      <family val="3"/>
      <charset val="128"/>
    </font>
    <font>
      <u/>
      <sz val="16"/>
      <color rgb="FFFF0000"/>
      <name val="Yu Gothic UI"/>
      <family val="3"/>
      <charset val="128"/>
    </font>
  </fonts>
  <fills count="11">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rgb="FF002060"/>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249977111117893"/>
        <bgColor indexed="64"/>
      </patternFill>
    </fill>
  </fills>
  <borders count="6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auto="1"/>
      </left>
      <right style="hair">
        <color auto="1"/>
      </right>
      <top style="hair">
        <color auto="1"/>
      </top>
      <bottom style="hair">
        <color auto="1"/>
      </bottom>
      <diagonal/>
    </border>
    <border>
      <left style="thin">
        <color indexed="64"/>
      </left>
      <right style="hair">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top style="thick">
        <color rgb="FF002060"/>
      </top>
      <bottom/>
      <diagonal/>
    </border>
    <border>
      <left style="thin">
        <color rgb="FF002060"/>
      </left>
      <right/>
      <top style="thick">
        <color rgb="FF002060"/>
      </top>
      <bottom style="thin">
        <color rgb="FF002060"/>
      </bottom>
      <diagonal/>
    </border>
    <border>
      <left/>
      <right/>
      <top style="thick">
        <color rgb="FF002060"/>
      </top>
      <bottom style="thin">
        <color rgb="FF002060"/>
      </bottom>
      <diagonal/>
    </border>
    <border>
      <left/>
      <right style="thin">
        <color rgb="FF002060"/>
      </right>
      <top style="thick">
        <color rgb="FF002060"/>
      </top>
      <bottom style="thin">
        <color rgb="FF002060"/>
      </bottom>
      <diagonal/>
    </border>
    <border>
      <left/>
      <right style="thin">
        <color indexed="64"/>
      </right>
      <top style="thick">
        <color rgb="FF002060"/>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dotted">
        <color indexed="64"/>
      </top>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rgb="FFC00000"/>
      </left>
      <right/>
      <top style="hair">
        <color rgb="FFC00000"/>
      </top>
      <bottom/>
      <diagonal/>
    </border>
    <border>
      <left/>
      <right/>
      <top style="hair">
        <color rgb="FFC00000"/>
      </top>
      <bottom/>
      <diagonal/>
    </border>
    <border>
      <left/>
      <right style="hair">
        <color rgb="FFC00000"/>
      </right>
      <top style="hair">
        <color rgb="FFC00000"/>
      </top>
      <bottom/>
      <diagonal/>
    </border>
    <border>
      <left style="hair">
        <color rgb="FFC00000"/>
      </left>
      <right/>
      <top/>
      <bottom/>
      <diagonal/>
    </border>
    <border>
      <left/>
      <right style="hair">
        <color rgb="FFC00000"/>
      </right>
      <top/>
      <bottom/>
      <diagonal/>
    </border>
    <border>
      <left style="hair">
        <color rgb="FFC00000"/>
      </left>
      <right/>
      <top/>
      <bottom style="hair">
        <color rgb="FFC00000"/>
      </bottom>
      <diagonal/>
    </border>
    <border>
      <left/>
      <right/>
      <top/>
      <bottom style="hair">
        <color rgb="FFC00000"/>
      </bottom>
      <diagonal/>
    </border>
    <border>
      <left/>
      <right style="hair">
        <color rgb="FFC00000"/>
      </right>
      <top/>
      <bottom style="hair">
        <color rgb="FFC00000"/>
      </bottom>
      <diagonal/>
    </border>
  </borders>
  <cellStyleXfs count="5">
    <xf numFmtId="0" fontId="0" fillId="0" borderId="0"/>
    <xf numFmtId="0" fontId="9" fillId="0" borderId="0"/>
    <xf numFmtId="0" fontId="9" fillId="0" borderId="0">
      <alignment vertical="center"/>
    </xf>
    <xf numFmtId="0" fontId="46" fillId="0" borderId="0">
      <alignment vertical="center"/>
    </xf>
    <xf numFmtId="38" fontId="50" fillId="0" borderId="0" applyFont="0" applyFill="0" applyBorder="0" applyAlignment="0" applyProtection="0">
      <alignment vertical="center"/>
    </xf>
  </cellStyleXfs>
  <cellXfs count="438">
    <xf numFmtId="0" fontId="0" fillId="0" borderId="0" xfId="0"/>
    <xf numFmtId="0" fontId="4"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4" fillId="0" borderId="1" xfId="0" applyFont="1" applyBorder="1" applyAlignment="1">
      <alignment vertical="center"/>
    </xf>
    <xf numFmtId="0" fontId="12" fillId="0" borderId="0" xfId="1" applyFont="1" applyAlignment="1">
      <alignment vertical="center" wrapText="1"/>
    </xf>
    <xf numFmtId="0" fontId="12" fillId="0" borderId="0" xfId="1" applyFont="1" applyAlignment="1">
      <alignment horizontal="center" vertical="center"/>
    </xf>
    <xf numFmtId="0" fontId="12" fillId="0" borderId="0" xfId="1" applyFont="1" applyAlignment="1">
      <alignment horizontal="left" vertical="center"/>
    </xf>
    <xf numFmtId="0" fontId="12" fillId="0" borderId="5" xfId="1" applyFont="1" applyBorder="1" applyAlignment="1">
      <alignment vertical="center"/>
    </xf>
    <xf numFmtId="0" fontId="12" fillId="0" borderId="0" xfId="1" applyFont="1" applyAlignment="1">
      <alignment vertical="center"/>
    </xf>
    <xf numFmtId="0" fontId="12" fillId="0" borderId="7" xfId="1" applyFont="1" applyBorder="1" applyAlignment="1">
      <alignment vertical="center"/>
    </xf>
    <xf numFmtId="0" fontId="12" fillId="0" borderId="0" xfId="1" applyFont="1" applyAlignment="1">
      <alignment horizontal="right" vertical="center"/>
    </xf>
    <xf numFmtId="0" fontId="13" fillId="0" borderId="0" xfId="1" applyFont="1" applyAlignment="1">
      <alignment vertical="center"/>
    </xf>
    <xf numFmtId="0" fontId="3" fillId="0" borderId="0" xfId="0" applyFont="1" applyAlignment="1">
      <alignment vertical="center"/>
    </xf>
    <xf numFmtId="0" fontId="2" fillId="0" borderId="0" xfId="0" applyFont="1" applyAlignment="1">
      <alignment vertical="center"/>
    </xf>
    <xf numFmtId="0" fontId="4" fillId="3" borderId="1" xfId="0" applyFont="1" applyFill="1" applyBorder="1" applyAlignment="1">
      <alignment horizontal="center" vertical="center"/>
    </xf>
    <xf numFmtId="0" fontId="13" fillId="3" borderId="0" xfId="1" applyFont="1" applyFill="1" applyAlignment="1">
      <alignment horizontal="center" vertical="center" wrapText="1"/>
    </xf>
    <xf numFmtId="49" fontId="13" fillId="3" borderId="0" xfId="1" applyNumberFormat="1" applyFont="1" applyFill="1" applyAlignment="1">
      <alignment horizontal="left" vertical="center" wrapText="1" indent="1"/>
    </xf>
    <xf numFmtId="0" fontId="17" fillId="0" borderId="0" xfId="0" applyFont="1" applyAlignment="1">
      <alignment vertical="center"/>
    </xf>
    <xf numFmtId="0" fontId="14" fillId="0" borderId="0" xfId="1" applyFont="1" applyAlignment="1">
      <alignment vertical="center"/>
    </xf>
    <xf numFmtId="0" fontId="14" fillId="0" borderId="0" xfId="1" applyFont="1" applyAlignment="1">
      <alignment horizontal="center" vertical="center"/>
    </xf>
    <xf numFmtId="0" fontId="14" fillId="0" borderId="0" xfId="1" applyFont="1" applyAlignment="1">
      <alignment vertical="center" wrapText="1"/>
    </xf>
    <xf numFmtId="58" fontId="14" fillId="0" borderId="0" xfId="1" applyNumberFormat="1" applyFont="1" applyAlignment="1">
      <alignment horizontal="left" vertical="center"/>
    </xf>
    <xf numFmtId="58" fontId="14" fillId="0" borderId="0" xfId="1" applyNumberFormat="1" applyFont="1" applyAlignment="1">
      <alignment horizontal="right" vertical="center"/>
    </xf>
    <xf numFmtId="0" fontId="18" fillId="0" borderId="0" xfId="1" applyFont="1" applyAlignment="1">
      <alignment vertical="center"/>
    </xf>
    <xf numFmtId="0" fontId="18" fillId="0" borderId="0" xfId="1" applyFont="1" applyAlignment="1">
      <alignment horizontal="center" vertical="center"/>
    </xf>
    <xf numFmtId="0" fontId="14" fillId="0" borderId="2" xfId="1" applyFont="1" applyBorder="1" applyAlignment="1">
      <alignment horizontal="center" vertical="center"/>
    </xf>
    <xf numFmtId="0" fontId="18" fillId="0" borderId="0" xfId="1" applyFont="1" applyAlignment="1">
      <alignment horizontal="center" vertical="center" wrapText="1"/>
    </xf>
    <xf numFmtId="0" fontId="14" fillId="0" borderId="0" xfId="1" applyFont="1" applyAlignment="1">
      <alignment horizontal="left" vertical="center" indent="1"/>
    </xf>
    <xf numFmtId="0" fontId="14" fillId="0" borderId="19" xfId="1" applyFont="1" applyBorder="1" applyAlignment="1">
      <alignment horizontal="center" vertical="center"/>
    </xf>
    <xf numFmtId="0" fontId="14" fillId="0" borderId="20" xfId="1" applyFont="1" applyBorder="1" applyAlignment="1">
      <alignment horizontal="center" vertical="center"/>
    </xf>
    <xf numFmtId="0" fontId="14" fillId="0" borderId="21" xfId="1" applyFont="1" applyBorder="1" applyAlignment="1">
      <alignment horizontal="center" vertical="center"/>
    </xf>
    <xf numFmtId="0" fontId="14" fillId="0" borderId="22" xfId="1" applyFont="1" applyBorder="1" applyAlignment="1">
      <alignment horizontal="center" vertical="center"/>
    </xf>
    <xf numFmtId="0" fontId="14" fillId="0" borderId="23" xfId="1" applyFont="1" applyBorder="1" applyAlignment="1">
      <alignment horizontal="center" vertical="center"/>
    </xf>
    <xf numFmtId="0" fontId="14" fillId="0" borderId="24" xfId="1" applyFont="1" applyBorder="1" applyAlignment="1">
      <alignment horizontal="center" vertical="center"/>
    </xf>
    <xf numFmtId="0" fontId="14" fillId="0" borderId="25" xfId="1" applyFont="1" applyBorder="1" applyAlignment="1">
      <alignment horizontal="center" vertical="center"/>
    </xf>
    <xf numFmtId="0" fontId="12" fillId="0" borderId="3" xfId="1" applyFont="1" applyBorder="1" applyAlignment="1">
      <alignment horizontal="left" vertical="center" indent="1"/>
    </xf>
    <xf numFmtId="0" fontId="12" fillId="0" borderId="4" xfId="1" applyFont="1" applyBorder="1" applyAlignment="1">
      <alignment horizontal="left" vertical="center" indent="1"/>
    </xf>
    <xf numFmtId="0" fontId="27" fillId="0" borderId="0" xfId="1" applyFont="1" applyAlignment="1">
      <alignment vertical="center"/>
    </xf>
    <xf numFmtId="0" fontId="27" fillId="0" borderId="0" xfId="1" applyFont="1" applyAlignment="1">
      <alignment horizontal="center" vertical="center"/>
    </xf>
    <xf numFmtId="0" fontId="27" fillId="0" borderId="3" xfId="1" applyFont="1" applyBorder="1" applyAlignment="1">
      <alignment horizontal="left" vertical="center" indent="1"/>
    </xf>
    <xf numFmtId="0" fontId="27" fillId="0" borderId="0" xfId="1" applyFont="1" applyAlignment="1">
      <alignment horizontal="left" vertical="center" indent="1"/>
    </xf>
    <xf numFmtId="0" fontId="27" fillId="3" borderId="2" xfId="1" applyFont="1" applyFill="1" applyBorder="1" applyAlignment="1">
      <alignment horizontal="center" vertical="center"/>
    </xf>
    <xf numFmtId="0" fontId="27" fillId="0" borderId="16" xfId="1" applyFont="1" applyBorder="1" applyAlignment="1">
      <alignment horizontal="center" vertical="center"/>
    </xf>
    <xf numFmtId="0" fontId="27" fillId="0" borderId="14" xfId="1" applyFont="1" applyBorder="1" applyAlignment="1">
      <alignment horizontal="center" vertical="center"/>
    </xf>
    <xf numFmtId="0" fontId="27" fillId="0" borderId="15" xfId="1" applyFont="1" applyBorder="1" applyAlignment="1">
      <alignment horizontal="center" vertical="center"/>
    </xf>
    <xf numFmtId="0" fontId="27" fillId="0" borderId="16" xfId="1" quotePrefix="1" applyFont="1" applyBorder="1" applyAlignment="1">
      <alignment horizontal="center" vertical="center"/>
    </xf>
    <xf numFmtId="0" fontId="27" fillId="0" borderId="5" xfId="1" applyFont="1" applyBorder="1" applyAlignment="1">
      <alignment horizontal="center" vertical="center"/>
    </xf>
    <xf numFmtId="0" fontId="27" fillId="0" borderId="12" xfId="1" applyFont="1" applyBorder="1" applyAlignment="1">
      <alignment horizontal="center" vertical="center"/>
    </xf>
    <xf numFmtId="0" fontId="27" fillId="0" borderId="9" xfId="1" applyFont="1" applyBorder="1" applyAlignment="1">
      <alignment horizontal="center" vertical="center"/>
    </xf>
    <xf numFmtId="0" fontId="27" fillId="0" borderId="6" xfId="1" applyFont="1" applyBorder="1" applyAlignment="1">
      <alignment horizontal="center" vertical="center"/>
    </xf>
    <xf numFmtId="0" fontId="27" fillId="3" borderId="13" xfId="1" applyFont="1" applyFill="1" applyBorder="1" applyAlignment="1">
      <alignment horizontal="center" vertical="center"/>
    </xf>
    <xf numFmtId="0" fontId="27" fillId="0" borderId="3" xfId="1" applyFont="1" applyBorder="1" applyAlignment="1">
      <alignment horizontal="center" vertical="center"/>
    </xf>
    <xf numFmtId="0" fontId="27" fillId="0" borderId="11" xfId="1" applyFont="1" applyBorder="1" applyAlignment="1">
      <alignment horizontal="center" vertical="center"/>
    </xf>
    <xf numFmtId="0" fontId="27" fillId="0" borderId="10" xfId="1" applyFont="1" applyBorder="1" applyAlignment="1">
      <alignment horizontal="center" vertical="center"/>
    </xf>
    <xf numFmtId="0" fontId="27" fillId="0" borderId="4" xfId="1" applyFont="1" applyBorder="1" applyAlignment="1">
      <alignment horizontal="center" vertical="center"/>
    </xf>
    <xf numFmtId="0" fontId="27" fillId="3" borderId="4" xfId="1" applyFont="1" applyFill="1" applyBorder="1" applyAlignment="1">
      <alignment horizontal="center" vertical="center"/>
    </xf>
    <xf numFmtId="0" fontId="27" fillId="0" borderId="7" xfId="1" applyFont="1" applyBorder="1" applyAlignment="1">
      <alignment horizontal="center" vertical="center"/>
    </xf>
    <xf numFmtId="0" fontId="27" fillId="0" borderId="6" xfId="1" quotePrefix="1" applyFont="1" applyBorder="1" applyAlignment="1">
      <alignment horizontal="center" vertical="center"/>
    </xf>
    <xf numFmtId="0" fontId="29" fillId="0" borderId="0" xfId="0" applyFont="1" applyAlignment="1">
      <alignment vertical="center"/>
    </xf>
    <xf numFmtId="0" fontId="31" fillId="0" borderId="0" xfId="0" applyFont="1" applyAlignment="1">
      <alignment vertical="center"/>
    </xf>
    <xf numFmtId="0" fontId="32" fillId="0" borderId="0" xfId="0" applyFont="1" applyAlignment="1">
      <alignment vertical="center"/>
    </xf>
    <xf numFmtId="0" fontId="33" fillId="0" borderId="0" xfId="0" applyFont="1" applyAlignment="1">
      <alignment vertical="center"/>
    </xf>
    <xf numFmtId="0" fontId="33" fillId="0" borderId="0" xfId="0" applyFont="1" applyAlignment="1">
      <alignment horizontal="center" vertical="center"/>
    </xf>
    <xf numFmtId="0" fontId="30" fillId="0" borderId="0" xfId="0" applyFont="1" applyAlignment="1">
      <alignment horizontal="right" vertical="center"/>
    </xf>
    <xf numFmtId="0" fontId="35" fillId="0" borderId="0" xfId="0" applyFont="1" applyAlignment="1">
      <alignment vertical="center"/>
    </xf>
    <xf numFmtId="0" fontId="35" fillId="4" borderId="35" xfId="0" applyFont="1" applyFill="1" applyBorder="1" applyAlignment="1">
      <alignment horizontal="center" vertical="center"/>
    </xf>
    <xf numFmtId="0" fontId="35" fillId="0" borderId="2" xfId="0" applyFont="1" applyBorder="1" applyAlignment="1">
      <alignment vertical="center"/>
    </xf>
    <xf numFmtId="0" fontId="35" fillId="0" borderId="35" xfId="0" applyFont="1" applyBorder="1" applyAlignment="1">
      <alignment vertical="center"/>
    </xf>
    <xf numFmtId="0" fontId="35" fillId="0" borderId="35" xfId="0" quotePrefix="1" applyFont="1" applyBorder="1" applyAlignment="1">
      <alignment vertical="center"/>
    </xf>
    <xf numFmtId="49" fontId="35" fillId="0" borderId="35" xfId="0" applyNumberFormat="1" applyFont="1" applyBorder="1" applyAlignment="1">
      <alignment horizontal="center" vertical="center"/>
    </xf>
    <xf numFmtId="0" fontId="4" fillId="0" borderId="0" xfId="0" applyFont="1" applyAlignment="1">
      <alignment vertical="top"/>
    </xf>
    <xf numFmtId="0" fontId="4" fillId="0" borderId="0" xfId="0" applyFont="1" applyAlignment="1">
      <alignment horizontal="left" vertical="top" indent="2"/>
    </xf>
    <xf numFmtId="0" fontId="12" fillId="0" borderId="34" xfId="1" applyFont="1" applyBorder="1" applyAlignment="1">
      <alignment vertical="center"/>
    </xf>
    <xf numFmtId="0" fontId="29" fillId="0" borderId="3" xfId="0" applyFont="1" applyBorder="1" applyAlignment="1">
      <alignment vertical="center"/>
    </xf>
    <xf numFmtId="0" fontId="33" fillId="0" borderId="3" xfId="0" applyFont="1" applyBorder="1" applyAlignment="1">
      <alignment vertical="center"/>
    </xf>
    <xf numFmtId="49" fontId="29" fillId="0" borderId="0" xfId="0" applyNumberFormat="1" applyFont="1" applyAlignment="1">
      <alignment vertical="center"/>
    </xf>
    <xf numFmtId="0" fontId="29" fillId="0" borderId="0" xfId="0" applyFont="1" applyAlignment="1">
      <alignment horizontal="center" vertical="center"/>
    </xf>
    <xf numFmtId="0" fontId="36" fillId="0" borderId="0" xfId="0" applyFont="1"/>
    <xf numFmtId="0" fontId="29" fillId="0" borderId="0" xfId="0" applyFont="1" applyAlignment="1">
      <alignment horizontal="left" vertical="center"/>
    </xf>
    <xf numFmtId="0" fontId="32" fillId="0" borderId="0" xfId="0" applyFont="1" applyAlignment="1">
      <alignment horizontal="left" vertical="center"/>
    </xf>
    <xf numFmtId="0" fontId="37" fillId="0" borderId="0" xfId="0" applyFont="1" applyAlignment="1">
      <alignment horizontal="center" vertical="center"/>
    </xf>
    <xf numFmtId="0" fontId="37" fillId="0" borderId="0" xfId="0" applyFont="1" applyAlignment="1">
      <alignment vertical="center"/>
    </xf>
    <xf numFmtId="49" fontId="35" fillId="0" borderId="35" xfId="0" quotePrefix="1" applyNumberFormat="1" applyFont="1" applyBorder="1" applyAlignment="1">
      <alignment horizontal="center" vertical="center"/>
    </xf>
    <xf numFmtId="0" fontId="32" fillId="0" borderId="12" xfId="0" applyFont="1" applyBorder="1" applyAlignment="1">
      <alignment vertical="center"/>
    </xf>
    <xf numFmtId="0" fontId="33" fillId="0" borderId="12" xfId="0" applyFont="1" applyBorder="1" applyAlignment="1">
      <alignment vertical="center"/>
    </xf>
    <xf numFmtId="0" fontId="32" fillId="0" borderId="12" xfId="0" applyFont="1" applyBorder="1" applyAlignment="1">
      <alignment horizontal="left" vertical="center"/>
    </xf>
    <xf numFmtId="0" fontId="30" fillId="0" borderId="3" xfId="0" applyFont="1" applyBorder="1" applyAlignment="1">
      <alignment vertical="center"/>
    </xf>
    <xf numFmtId="0" fontId="35" fillId="0" borderId="0" xfId="0" applyFont="1" applyAlignment="1">
      <alignment vertical="center" wrapText="1"/>
    </xf>
    <xf numFmtId="0" fontId="39" fillId="0" borderId="0" xfId="0" applyFont="1" applyAlignment="1">
      <alignment vertical="center"/>
    </xf>
    <xf numFmtId="0" fontId="29" fillId="2" borderId="2" xfId="0" applyFont="1" applyFill="1" applyBorder="1" applyAlignment="1">
      <alignment vertical="center"/>
    </xf>
    <xf numFmtId="0" fontId="14" fillId="0" borderId="18" xfId="1" applyFont="1" applyBorder="1" applyAlignment="1">
      <alignment horizontal="center" vertical="center"/>
    </xf>
    <xf numFmtId="49" fontId="14" fillId="0" borderId="0" xfId="1" applyNumberFormat="1" applyFont="1" applyAlignment="1">
      <alignment horizontal="center" vertical="center"/>
    </xf>
    <xf numFmtId="0" fontId="14" fillId="0" borderId="13" xfId="1" applyFont="1" applyBorder="1" applyAlignment="1">
      <alignment horizontal="center" vertical="center"/>
    </xf>
    <xf numFmtId="0" fontId="18" fillId="0" borderId="4" xfId="1" applyFont="1" applyBorder="1" applyAlignment="1">
      <alignment horizontal="center" vertical="center"/>
    </xf>
    <xf numFmtId="0" fontId="18" fillId="0" borderId="3" xfId="1" applyFont="1" applyBorder="1" applyAlignment="1">
      <alignment horizontal="center" vertical="center"/>
    </xf>
    <xf numFmtId="0" fontId="18" fillId="0" borderId="0" xfId="1" applyFont="1" applyAlignment="1">
      <alignment vertical="center" wrapText="1"/>
    </xf>
    <xf numFmtId="0" fontId="15" fillId="0" borderId="0" xfId="1" applyFont="1" applyAlignment="1">
      <alignment horizontal="center" vertical="center"/>
    </xf>
    <xf numFmtId="49" fontId="15" fillId="0" borderId="2" xfId="1" applyNumberFormat="1" applyFont="1" applyBorder="1" applyAlignment="1">
      <alignment horizontal="center" vertical="center"/>
    </xf>
    <xf numFmtId="0" fontId="15" fillId="0" borderId="0" xfId="1" applyFont="1" applyAlignment="1">
      <alignment vertical="center"/>
    </xf>
    <xf numFmtId="0" fontId="40" fillId="0" borderId="0" xfId="1" applyFont="1" applyAlignment="1">
      <alignment horizontal="center" vertical="center"/>
    </xf>
    <xf numFmtId="0" fontId="40" fillId="0" borderId="0" xfId="1" applyFont="1" applyAlignment="1">
      <alignment vertical="center"/>
    </xf>
    <xf numFmtId="49" fontId="40" fillId="0" borderId="0" xfId="1" applyNumberFormat="1" applyFont="1" applyAlignment="1">
      <alignment horizontal="center" vertical="center"/>
    </xf>
    <xf numFmtId="0" fontId="30" fillId="0" borderId="0" xfId="0" applyFont="1" applyAlignment="1">
      <alignment horizontal="center" vertical="center"/>
    </xf>
    <xf numFmtId="0" fontId="40" fillId="0" borderId="15" xfId="1" applyFont="1" applyBorder="1" applyAlignment="1">
      <alignment horizontal="center" vertical="center"/>
    </xf>
    <xf numFmtId="0" fontId="40" fillId="0" borderId="7" xfId="1" applyFont="1" applyBorder="1" applyAlignment="1">
      <alignment horizontal="center" vertical="center"/>
    </xf>
    <xf numFmtId="0" fontId="15" fillId="6" borderId="41" xfId="1" applyFont="1" applyFill="1" applyBorder="1" applyAlignment="1">
      <alignment horizontal="center" vertical="center"/>
    </xf>
    <xf numFmtId="0" fontId="15" fillId="6" borderId="42" xfId="1" applyFont="1" applyFill="1" applyBorder="1" applyAlignment="1">
      <alignment horizontal="center" vertical="center"/>
    </xf>
    <xf numFmtId="0" fontId="15" fillId="6" borderId="42" xfId="1" applyFont="1" applyFill="1" applyBorder="1" applyAlignment="1">
      <alignment vertical="center"/>
    </xf>
    <xf numFmtId="0" fontId="15" fillId="6" borderId="43" xfId="1" applyFont="1" applyFill="1" applyBorder="1" applyAlignment="1">
      <alignment vertical="center"/>
    </xf>
    <xf numFmtId="0" fontId="15" fillId="6" borderId="41" xfId="1" applyFont="1" applyFill="1" applyBorder="1" applyAlignment="1">
      <alignment vertical="center"/>
    </xf>
    <xf numFmtId="0" fontId="30" fillId="0" borderId="0" xfId="0" applyFont="1" applyAlignment="1">
      <alignment vertical="center"/>
    </xf>
    <xf numFmtId="0" fontId="31" fillId="0" borderId="2" xfId="0" applyFont="1" applyBorder="1" applyAlignment="1">
      <alignment vertical="center"/>
    </xf>
    <xf numFmtId="0" fontId="31" fillId="0" borderId="2" xfId="0" applyFont="1" applyBorder="1" applyAlignment="1">
      <alignment horizontal="center" vertical="center"/>
    </xf>
    <xf numFmtId="0" fontId="30" fillId="0" borderId="2" xfId="0" applyFont="1" applyBorder="1" applyAlignment="1">
      <alignment horizontal="center" vertical="center"/>
    </xf>
    <xf numFmtId="0" fontId="42" fillId="0" borderId="0" xfId="0" applyFont="1" applyAlignment="1">
      <alignment vertical="center"/>
    </xf>
    <xf numFmtId="0" fontId="44" fillId="0" borderId="0" xfId="0" applyFont="1" applyAlignment="1">
      <alignment vertical="center"/>
    </xf>
    <xf numFmtId="0" fontId="45" fillId="0" borderId="0" xfId="0" applyFont="1" applyAlignment="1">
      <alignment vertical="center"/>
    </xf>
    <xf numFmtId="0" fontId="44" fillId="2" borderId="49" xfId="0" applyFont="1" applyFill="1" applyBorder="1" applyAlignment="1">
      <alignment horizontal="center" vertical="center"/>
    </xf>
    <xf numFmtId="0" fontId="44" fillId="2" borderId="50" xfId="0" applyFont="1" applyFill="1" applyBorder="1" applyAlignment="1">
      <alignment horizontal="center" vertical="center"/>
    </xf>
    <xf numFmtId="0" fontId="2" fillId="3" borderId="5" xfId="0" applyFont="1" applyFill="1" applyBorder="1" applyAlignment="1">
      <alignment horizontal="center" vertical="center" wrapText="1"/>
    </xf>
    <xf numFmtId="0" fontId="47" fillId="0" borderId="0" xfId="3" applyFont="1">
      <alignment vertical="center"/>
    </xf>
    <xf numFmtId="0" fontId="44" fillId="0" borderId="0" xfId="0" applyFont="1" applyAlignment="1">
      <alignment horizontal="center" vertical="center"/>
    </xf>
    <xf numFmtId="0" fontId="2" fillId="7" borderId="13" xfId="0" applyFont="1" applyFill="1" applyBorder="1" applyAlignment="1">
      <alignment horizontal="center" vertical="center"/>
    </xf>
    <xf numFmtId="0" fontId="2" fillId="7" borderId="48" xfId="0" applyFont="1" applyFill="1" applyBorder="1" applyAlignment="1">
      <alignment horizontal="center" vertical="center"/>
    </xf>
    <xf numFmtId="0" fontId="31" fillId="7" borderId="2" xfId="0" applyFont="1" applyFill="1" applyBorder="1" applyAlignment="1">
      <alignment horizontal="center" vertical="center"/>
    </xf>
    <xf numFmtId="0" fontId="27" fillId="7" borderId="4" xfId="1" applyFont="1" applyFill="1" applyBorder="1" applyAlignment="1">
      <alignment horizontal="center" vertical="center"/>
    </xf>
    <xf numFmtId="0" fontId="44" fillId="0" borderId="3" xfId="0" applyFont="1" applyBorder="1" applyAlignment="1">
      <alignment horizontal="left" vertical="center" indent="1"/>
    </xf>
    <xf numFmtId="0" fontId="44" fillId="0" borderId="4" xfId="0" applyFont="1" applyBorder="1" applyAlignment="1">
      <alignment horizontal="left" vertical="center" indent="1"/>
    </xf>
    <xf numFmtId="0" fontId="2" fillId="3" borderId="2" xfId="0" applyFont="1" applyFill="1" applyBorder="1" applyAlignment="1">
      <alignment horizontal="center" vertical="center" wrapText="1"/>
    </xf>
    <xf numFmtId="0" fontId="2" fillId="0" borderId="16" xfId="0" applyFont="1" applyBorder="1" applyAlignment="1">
      <alignment horizontal="left" vertical="center" indent="1"/>
    </xf>
    <xf numFmtId="0" fontId="2" fillId="0" borderId="16" xfId="0" applyFont="1" applyBorder="1" applyAlignment="1">
      <alignment horizontal="center" vertical="center" wrapText="1"/>
    </xf>
    <xf numFmtId="0" fontId="2" fillId="0" borderId="12" xfId="0" applyFont="1" applyBorder="1" applyAlignment="1">
      <alignment vertical="center"/>
    </xf>
    <xf numFmtId="0" fontId="2" fillId="0" borderId="0" xfId="0" applyFont="1" applyAlignment="1">
      <alignment horizontal="left" vertical="center" indent="1"/>
    </xf>
    <xf numFmtId="0" fontId="2" fillId="0" borderId="13" xfId="0" applyFont="1" applyBorder="1" applyAlignment="1">
      <alignment horizontal="left" vertical="center" indent="1"/>
    </xf>
    <xf numFmtId="0" fontId="2" fillId="0" borderId="3" xfId="0" applyFont="1" applyBorder="1" applyAlignment="1">
      <alignment vertical="center"/>
    </xf>
    <xf numFmtId="176" fontId="2" fillId="0" borderId="52" xfId="0" applyNumberFormat="1" applyFont="1" applyBorder="1" applyAlignment="1">
      <alignment vertical="center"/>
    </xf>
    <xf numFmtId="177" fontId="2" fillId="0" borderId="52" xfId="0" applyNumberFormat="1" applyFont="1" applyBorder="1" applyAlignment="1">
      <alignment vertical="center"/>
    </xf>
    <xf numFmtId="0" fontId="44" fillId="2" borderId="2" xfId="0" applyFont="1" applyFill="1" applyBorder="1" applyAlignment="1">
      <alignment horizontal="left" vertical="center" indent="1"/>
    </xf>
    <xf numFmtId="0" fontId="49" fillId="0" borderId="0" xfId="0" applyFont="1" applyAlignment="1">
      <alignment vertical="center"/>
    </xf>
    <xf numFmtId="0" fontId="0" fillId="0" borderId="0" xfId="0" applyAlignment="1">
      <alignment vertical="center"/>
    </xf>
    <xf numFmtId="0" fontId="12" fillId="0" borderId="0" xfId="1" applyFont="1"/>
    <xf numFmtId="0" fontId="12" fillId="0" borderId="2" xfId="1" applyFont="1" applyBorder="1" applyAlignment="1">
      <alignment horizontal="center" vertical="center"/>
    </xf>
    <xf numFmtId="0" fontId="26" fillId="0" borderId="0" xfId="1" applyFont="1" applyAlignment="1">
      <alignment vertical="center"/>
    </xf>
    <xf numFmtId="0" fontId="28" fillId="0" borderId="0" xfId="1" applyFont="1" applyAlignment="1">
      <alignment vertical="center"/>
    </xf>
    <xf numFmtId="0" fontId="52" fillId="0" borderId="0" xfId="1" applyFont="1" applyAlignment="1">
      <alignment vertical="center"/>
    </xf>
    <xf numFmtId="0" fontId="14" fillId="2" borderId="2" xfId="1" applyFont="1" applyFill="1" applyBorder="1" applyAlignment="1">
      <alignment horizontal="center" vertical="center" wrapText="1"/>
    </xf>
    <xf numFmtId="0" fontId="14" fillId="2" borderId="2" xfId="1" applyFont="1" applyFill="1" applyBorder="1" applyAlignment="1">
      <alignment vertical="center"/>
    </xf>
    <xf numFmtId="0" fontId="14" fillId="2" borderId="2" xfId="1" applyFont="1" applyFill="1" applyBorder="1" applyAlignment="1">
      <alignment horizontal="center" vertical="center"/>
    </xf>
    <xf numFmtId="0" fontId="14" fillId="2" borderId="2" xfId="1" applyFont="1" applyFill="1" applyBorder="1" applyAlignment="1">
      <alignment vertical="center" wrapText="1"/>
    </xf>
    <xf numFmtId="0" fontId="14" fillId="2" borderId="13" xfId="1" applyFont="1" applyFill="1" applyBorder="1" applyAlignment="1">
      <alignment vertical="center"/>
    </xf>
    <xf numFmtId="0" fontId="44" fillId="0" borderId="3" xfId="0" applyFont="1" applyBorder="1" applyAlignment="1">
      <alignment vertical="center"/>
    </xf>
    <xf numFmtId="0" fontId="26" fillId="0" borderId="3" xfId="1" applyFont="1" applyBorder="1" applyAlignment="1">
      <alignment vertical="center"/>
    </xf>
    <xf numFmtId="0" fontId="12" fillId="0" borderId="0" xfId="1" applyFont="1" applyAlignment="1">
      <alignment horizontal="center"/>
    </xf>
    <xf numFmtId="0" fontId="14" fillId="2" borderId="14" xfId="1" applyFont="1" applyFill="1" applyBorder="1" applyAlignment="1">
      <alignment horizontal="center" vertical="center"/>
    </xf>
    <xf numFmtId="0" fontId="14" fillId="2" borderId="54" xfId="1" applyFont="1" applyFill="1" applyBorder="1" applyAlignment="1">
      <alignment horizontal="center" vertical="center"/>
    </xf>
    <xf numFmtId="0" fontId="27" fillId="0" borderId="29" xfId="1" applyFont="1" applyBorder="1" applyAlignment="1">
      <alignment horizontal="left" vertical="center" indent="1"/>
    </xf>
    <xf numFmtId="0" fontId="27" fillId="0" borderId="31" xfId="1" applyFont="1" applyBorder="1" applyAlignment="1">
      <alignment horizontal="left" vertical="center" indent="1"/>
    </xf>
    <xf numFmtId="0" fontId="14" fillId="0" borderId="55" xfId="1" applyFont="1" applyBorder="1" applyAlignment="1">
      <alignment horizontal="center" vertical="center"/>
    </xf>
    <xf numFmtId="0" fontId="14" fillId="0" borderId="8" xfId="1" applyFont="1" applyBorder="1" applyAlignment="1">
      <alignment horizontal="center" vertical="center"/>
    </xf>
    <xf numFmtId="0" fontId="30" fillId="0" borderId="0" xfId="0" applyFont="1"/>
    <xf numFmtId="0" fontId="53" fillId="0" borderId="0" xfId="0" applyFont="1" applyAlignment="1">
      <alignment vertical="center"/>
    </xf>
    <xf numFmtId="0" fontId="30" fillId="7" borderId="2" xfId="0" applyFont="1" applyFill="1" applyBorder="1" applyAlignment="1">
      <alignment horizontal="center" vertical="center"/>
    </xf>
    <xf numFmtId="0" fontId="14" fillId="0" borderId="36" xfId="1" applyFont="1" applyBorder="1" applyAlignment="1">
      <alignment horizontal="center" vertical="center"/>
    </xf>
    <xf numFmtId="0" fontId="27" fillId="0" borderId="3" xfId="1" applyFont="1" applyBorder="1" applyAlignment="1">
      <alignment vertical="center"/>
    </xf>
    <xf numFmtId="0" fontId="27" fillId="0" borderId="0" xfId="1" quotePrefix="1" applyFont="1" applyAlignment="1">
      <alignment horizontal="center" vertical="center"/>
    </xf>
    <xf numFmtId="0" fontId="36" fillId="0" borderId="0" xfId="0" applyFont="1" applyAlignment="1">
      <alignment vertical="center"/>
    </xf>
    <xf numFmtId="0" fontId="30" fillId="0" borderId="0" xfId="0" applyFont="1" applyAlignment="1">
      <alignment horizontal="left" vertical="center"/>
    </xf>
    <xf numFmtId="0" fontId="36" fillId="0" borderId="0" xfId="0" applyFont="1" applyAlignment="1">
      <alignment vertical="top"/>
    </xf>
    <xf numFmtId="0" fontId="42" fillId="0" borderId="7" xfId="0" applyFont="1" applyBorder="1" applyAlignment="1">
      <alignment horizontal="center" vertical="center"/>
    </xf>
    <xf numFmtId="0" fontId="42" fillId="0" borderId="3" xfId="0" applyFont="1" applyBorder="1" applyAlignment="1">
      <alignment horizontal="center" vertical="center"/>
    </xf>
    <xf numFmtId="0" fontId="17" fillId="0" borderId="2" xfId="0" applyFont="1" applyBorder="1" applyAlignment="1">
      <alignment horizontal="center" vertical="center" wrapText="1"/>
    </xf>
    <xf numFmtId="0" fontId="49" fillId="0" borderId="0" xfId="0" applyFont="1" applyAlignment="1">
      <alignment horizontal="left" vertical="center" indent="1"/>
    </xf>
    <xf numFmtId="0" fontId="26" fillId="0" borderId="2" xfId="1" applyFont="1" applyBorder="1" applyAlignment="1">
      <alignment horizontal="center" vertical="center" wrapText="1"/>
    </xf>
    <xf numFmtId="0" fontId="26" fillId="0" borderId="14" xfId="1" applyFont="1" applyBorder="1" applyAlignment="1">
      <alignment horizontal="center" vertical="center"/>
    </xf>
    <xf numFmtId="0" fontId="26" fillId="0" borderId="9" xfId="1" applyFont="1" applyBorder="1" applyAlignment="1">
      <alignment horizontal="center" vertical="center"/>
    </xf>
    <xf numFmtId="0" fontId="2" fillId="0" borderId="12" xfId="0" applyFont="1" applyBorder="1" applyAlignment="1">
      <alignment horizontal="center" vertical="center"/>
    </xf>
    <xf numFmtId="0" fontId="13" fillId="0" borderId="0" xfId="1" applyFont="1" applyFill="1" applyAlignment="1">
      <alignment horizontal="center" vertical="center" wrapText="1"/>
    </xf>
    <xf numFmtId="49" fontId="13" fillId="0" borderId="0" xfId="1" applyNumberFormat="1" applyFont="1" applyFill="1" applyAlignment="1">
      <alignment horizontal="left" vertical="center" wrapText="1" indent="1"/>
    </xf>
    <xf numFmtId="0" fontId="13" fillId="0" borderId="0" xfId="1" applyFont="1" applyFill="1" applyAlignment="1">
      <alignment vertical="center"/>
    </xf>
    <xf numFmtId="0" fontId="13" fillId="0" borderId="0" xfId="1" applyFont="1" applyFill="1" applyAlignment="1">
      <alignment horizontal="center" vertical="top" wrapText="1"/>
    </xf>
    <xf numFmtId="177" fontId="58" fillId="0" borderId="2" xfId="0" applyNumberFormat="1" applyFont="1" applyBorder="1" applyAlignment="1">
      <alignment horizontal="center" vertical="center"/>
    </xf>
    <xf numFmtId="0" fontId="12" fillId="2" borderId="9" xfId="1" applyFont="1" applyFill="1" applyBorder="1" applyAlignment="1">
      <alignment horizontal="left" vertical="center" indent="1"/>
    </xf>
    <xf numFmtId="0" fontId="12" fillId="2" borderId="32" xfId="1" applyFont="1" applyFill="1" applyBorder="1" applyAlignment="1">
      <alignment horizontal="left" vertical="center" indent="1"/>
    </xf>
    <xf numFmtId="0" fontId="12" fillId="2" borderId="11" xfId="1" applyFont="1" applyFill="1" applyBorder="1" applyAlignment="1">
      <alignment horizontal="left" vertical="center" indent="1"/>
    </xf>
    <xf numFmtId="0" fontId="12" fillId="2" borderId="8" xfId="1" applyFont="1" applyFill="1" applyBorder="1" applyAlignment="1">
      <alignment horizontal="left" vertical="center" indent="1"/>
    </xf>
    <xf numFmtId="49" fontId="14" fillId="2" borderId="2" xfId="1" applyNumberFormat="1" applyFont="1" applyFill="1" applyBorder="1" applyAlignment="1">
      <alignment horizontal="center" vertical="center"/>
    </xf>
    <xf numFmtId="49" fontId="17" fillId="2" borderId="49" xfId="0" applyNumberFormat="1" applyFont="1" applyFill="1" applyBorder="1" applyAlignment="1">
      <alignment horizontal="center" vertical="center"/>
    </xf>
    <xf numFmtId="0" fontId="15" fillId="2" borderId="2" xfId="1" applyFont="1" applyFill="1" applyBorder="1" applyAlignment="1">
      <alignment vertical="center" wrapText="1"/>
    </xf>
    <xf numFmtId="0" fontId="27" fillId="0" borderId="16" xfId="1" applyFont="1" applyBorder="1" applyAlignment="1">
      <alignment horizontal="center" vertical="center"/>
    </xf>
    <xf numFmtId="0" fontId="59" fillId="0" borderId="0" xfId="0" applyFont="1"/>
    <xf numFmtId="0" fontId="2" fillId="8" borderId="16" xfId="0" applyFont="1" applyFill="1" applyBorder="1" applyAlignment="1">
      <alignment horizontal="left" vertical="center" indent="2"/>
    </xf>
    <xf numFmtId="0" fontId="2" fillId="8" borderId="15" xfId="0" applyFont="1" applyFill="1" applyBorder="1" applyAlignment="1">
      <alignment horizontal="left" vertical="center" indent="2"/>
    </xf>
    <xf numFmtId="0" fontId="2" fillId="8" borderId="16" xfId="0" applyFont="1" applyFill="1" applyBorder="1" applyAlignment="1">
      <alignment vertical="center"/>
    </xf>
    <xf numFmtId="0" fontId="4" fillId="8" borderId="15" xfId="0" applyFont="1" applyFill="1" applyBorder="1" applyAlignment="1">
      <alignment vertical="center"/>
    </xf>
    <xf numFmtId="0" fontId="61" fillId="0" borderId="0" xfId="1" applyFont="1" applyAlignment="1">
      <alignment vertical="center"/>
    </xf>
    <xf numFmtId="0" fontId="60" fillId="9" borderId="0" xfId="0" applyFont="1" applyFill="1" applyAlignment="1">
      <alignment horizontal="left" vertical="center"/>
    </xf>
    <xf numFmtId="0" fontId="56" fillId="9" borderId="0" xfId="0" applyFont="1" applyFill="1" applyAlignment="1">
      <alignment horizontal="left" vertical="center"/>
    </xf>
    <xf numFmtId="0" fontId="30" fillId="9" borderId="0" xfId="0" applyFont="1" applyFill="1" applyAlignment="1">
      <alignment vertical="center"/>
    </xf>
    <xf numFmtId="0" fontId="27" fillId="0" borderId="10" xfId="1" applyFont="1" applyBorder="1" applyAlignment="1">
      <alignment horizontal="left" vertical="center"/>
    </xf>
    <xf numFmtId="0" fontId="27" fillId="0" borderId="16" xfId="1" applyFont="1" applyBorder="1" applyAlignment="1">
      <alignment horizontal="center" vertical="center"/>
    </xf>
    <xf numFmtId="0" fontId="27" fillId="0" borderId="27" xfId="1" applyFont="1" applyBorder="1" applyAlignment="1">
      <alignment horizontal="left" vertical="center"/>
    </xf>
    <xf numFmtId="0" fontId="27" fillId="0" borderId="28" xfId="1" applyFont="1" applyBorder="1" applyAlignment="1">
      <alignment horizontal="left" vertical="center"/>
    </xf>
    <xf numFmtId="0" fontId="33" fillId="10" borderId="0" xfId="0" applyFont="1" applyFill="1" applyAlignment="1">
      <alignment horizontal="right" vertical="center"/>
    </xf>
    <xf numFmtId="0" fontId="27" fillId="0" borderId="0" xfId="1" applyFont="1" applyAlignment="1">
      <alignment horizontal="right" vertical="center"/>
    </xf>
    <xf numFmtId="0" fontId="17" fillId="0" borderId="0" xfId="0" applyFont="1" applyAlignment="1">
      <alignment horizontal="right" vertical="center"/>
    </xf>
    <xf numFmtId="0" fontId="4" fillId="0" borderId="0" xfId="0" applyFont="1" applyAlignment="1">
      <alignment horizontal="right" vertical="center"/>
    </xf>
    <xf numFmtId="0" fontId="2" fillId="0" borderId="0" xfId="0" applyFont="1" applyAlignment="1">
      <alignment horizontal="right" vertical="center"/>
    </xf>
    <xf numFmtId="0" fontId="26" fillId="0" borderId="0" xfId="1" applyFont="1" applyAlignment="1">
      <alignment horizontal="right" vertical="center"/>
    </xf>
    <xf numFmtId="0" fontId="27" fillId="0" borderId="0" xfId="1" applyFont="1" applyBorder="1" applyAlignment="1">
      <alignment horizontal="left" vertical="center"/>
    </xf>
    <xf numFmtId="0" fontId="30" fillId="0" borderId="13" xfId="0" applyFont="1" applyBorder="1" applyAlignment="1">
      <alignment vertical="center"/>
    </xf>
    <xf numFmtId="0" fontId="30" fillId="0" borderId="4" xfId="0" applyFont="1" applyBorder="1" applyAlignment="1">
      <alignment vertical="center"/>
    </xf>
    <xf numFmtId="0" fontId="30" fillId="0" borderId="8" xfId="0" applyFont="1" applyBorder="1" applyAlignment="1">
      <alignment vertical="center"/>
    </xf>
    <xf numFmtId="0" fontId="31" fillId="0" borderId="13" xfId="0" applyFont="1" applyBorder="1" applyAlignment="1">
      <alignment horizontal="center" vertical="center"/>
    </xf>
    <xf numFmtId="0" fontId="31" fillId="0" borderId="4" xfId="0" applyFont="1" applyBorder="1" applyAlignment="1">
      <alignment horizontal="center" vertical="center"/>
    </xf>
    <xf numFmtId="0" fontId="31" fillId="0" borderId="8" xfId="0" applyFont="1" applyBorder="1" applyAlignment="1">
      <alignment horizontal="center" vertical="center"/>
    </xf>
    <xf numFmtId="0" fontId="30" fillId="0" borderId="13" xfId="0" applyFont="1" applyBorder="1" applyAlignment="1">
      <alignment vertical="center" wrapText="1"/>
    </xf>
    <xf numFmtId="0" fontId="30" fillId="0" borderId="4" xfId="0" applyFont="1" applyBorder="1" applyAlignment="1">
      <alignment vertical="center" wrapText="1"/>
    </xf>
    <xf numFmtId="0" fontId="30" fillId="0" borderId="8" xfId="0" applyFont="1" applyBorder="1" applyAlignment="1">
      <alignment vertical="center" wrapText="1"/>
    </xf>
    <xf numFmtId="0" fontId="29" fillId="2" borderId="13" xfId="0" applyFont="1" applyFill="1" applyBorder="1" applyAlignment="1">
      <alignment horizontal="center" vertical="center"/>
    </xf>
    <xf numFmtId="0" fontId="29" fillId="2" borderId="8" xfId="0" applyFont="1" applyFill="1" applyBorder="1" applyAlignment="1">
      <alignment horizontal="center" vertical="center"/>
    </xf>
    <xf numFmtId="0" fontId="31" fillId="0" borderId="13" xfId="0" applyFont="1" applyBorder="1" applyAlignment="1">
      <alignment horizontal="center" vertical="center" wrapText="1"/>
    </xf>
    <xf numFmtId="0" fontId="35" fillId="0" borderId="0" xfId="0" applyFont="1" applyAlignment="1">
      <alignment horizontal="center" vertical="center" wrapText="1"/>
    </xf>
    <xf numFmtId="0" fontId="29" fillId="0" borderId="0" xfId="0" applyFont="1" applyAlignment="1">
      <alignment horizontal="center" vertical="center"/>
    </xf>
    <xf numFmtId="0" fontId="34" fillId="5" borderId="0" xfId="0" applyFont="1" applyFill="1" applyAlignment="1">
      <alignment horizontal="center" vertical="center"/>
    </xf>
    <xf numFmtId="49" fontId="29" fillId="2" borderId="13" xfId="0" applyNumberFormat="1" applyFont="1" applyFill="1" applyBorder="1" applyAlignment="1">
      <alignment horizontal="center" vertical="center"/>
    </xf>
    <xf numFmtId="49" fontId="29" fillId="2" borderId="8" xfId="0" applyNumberFormat="1" applyFont="1" applyFill="1" applyBorder="1" applyAlignment="1">
      <alignment horizontal="center" vertical="center"/>
    </xf>
    <xf numFmtId="49" fontId="29" fillId="2" borderId="4" xfId="0" applyNumberFormat="1" applyFont="1" applyFill="1" applyBorder="1" applyAlignment="1">
      <alignment horizontal="center" vertical="center"/>
    </xf>
    <xf numFmtId="0" fontId="38" fillId="0" borderId="3" xfId="0" applyFont="1" applyBorder="1" applyAlignment="1">
      <alignment horizontal="left" vertical="center" indent="1"/>
    </xf>
    <xf numFmtId="0" fontId="29" fillId="2" borderId="4" xfId="0" applyFont="1" applyFill="1" applyBorder="1" applyAlignment="1">
      <alignment horizontal="center" vertical="center"/>
    </xf>
    <xf numFmtId="0" fontId="29" fillId="2" borderId="13" xfId="0" applyFont="1" applyFill="1" applyBorder="1" applyAlignment="1">
      <alignment vertical="center"/>
    </xf>
    <xf numFmtId="0" fontId="29" fillId="2" borderId="4" xfId="0" applyFont="1" applyFill="1" applyBorder="1" applyAlignment="1">
      <alignment vertical="center"/>
    </xf>
    <xf numFmtId="0" fontId="29" fillId="2" borderId="8" xfId="0" applyFont="1" applyFill="1" applyBorder="1" applyAlignment="1">
      <alignment vertical="center"/>
    </xf>
    <xf numFmtId="0" fontId="29" fillId="2" borderId="13" xfId="0" applyFont="1" applyFill="1" applyBorder="1" applyAlignment="1">
      <alignment horizontal="left" vertical="center"/>
    </xf>
    <xf numFmtId="0" fontId="29" fillId="2" borderId="4" xfId="0" applyFont="1" applyFill="1" applyBorder="1" applyAlignment="1">
      <alignment horizontal="left" vertical="center"/>
    </xf>
    <xf numFmtId="0" fontId="29" fillId="2" borderId="8" xfId="0" applyFont="1" applyFill="1" applyBorder="1" applyAlignment="1">
      <alignment horizontal="left" vertical="center"/>
    </xf>
    <xf numFmtId="49" fontId="29" fillId="7" borderId="13" xfId="0" applyNumberFormat="1" applyFont="1" applyFill="1" applyBorder="1" applyAlignment="1">
      <alignment horizontal="center" vertical="center"/>
    </xf>
    <xf numFmtId="49" fontId="29" fillId="7" borderId="4" xfId="0" applyNumberFormat="1" applyFont="1" applyFill="1" applyBorder="1" applyAlignment="1">
      <alignment horizontal="center" vertical="center"/>
    </xf>
    <xf numFmtId="49" fontId="29" fillId="7" borderId="8" xfId="0" applyNumberFormat="1" applyFont="1" applyFill="1" applyBorder="1" applyAlignment="1">
      <alignment horizontal="center" vertical="center"/>
    </xf>
    <xf numFmtId="49" fontId="29" fillId="2" borderId="13" xfId="0" applyNumberFormat="1" applyFont="1" applyFill="1" applyBorder="1" applyAlignment="1">
      <alignment vertical="center"/>
    </xf>
    <xf numFmtId="49" fontId="29" fillId="2" borderId="4" xfId="0" applyNumberFormat="1" applyFont="1" applyFill="1" applyBorder="1" applyAlignment="1">
      <alignment vertical="center"/>
    </xf>
    <xf numFmtId="49" fontId="29" fillId="2" borderId="8" xfId="0" applyNumberFormat="1" applyFont="1" applyFill="1" applyBorder="1" applyAlignment="1">
      <alignment vertical="center"/>
    </xf>
    <xf numFmtId="0" fontId="30" fillId="0" borderId="2" xfId="0" applyFont="1" applyBorder="1" applyAlignment="1">
      <alignment vertical="center"/>
    </xf>
    <xf numFmtId="0" fontId="31" fillId="0" borderId="2" xfId="0" applyFont="1" applyBorder="1" applyAlignment="1">
      <alignment horizontal="center" vertical="center"/>
    </xf>
    <xf numFmtId="0" fontId="30" fillId="0" borderId="2" xfId="0" applyFont="1" applyBorder="1" applyAlignment="1">
      <alignment vertical="center" wrapText="1"/>
    </xf>
    <xf numFmtId="0" fontId="29" fillId="0" borderId="13" xfId="0" applyFont="1" applyBorder="1" applyAlignment="1">
      <alignment horizontal="center" vertical="center"/>
    </xf>
    <xf numFmtId="0" fontId="29" fillId="0" borderId="4" xfId="0" applyFont="1" applyBorder="1" applyAlignment="1">
      <alignment horizontal="center" vertical="center"/>
    </xf>
    <xf numFmtId="0" fontId="29" fillId="0" borderId="8" xfId="0" applyFont="1" applyBorder="1" applyAlignment="1">
      <alignment horizontal="center" vertical="center"/>
    </xf>
    <xf numFmtId="0" fontId="29" fillId="7" borderId="13" xfId="0" applyFont="1" applyFill="1" applyBorder="1" applyAlignment="1">
      <alignment horizontal="center" vertical="center"/>
    </xf>
    <xf numFmtId="0" fontId="29" fillId="7" borderId="4" xfId="0" applyFont="1" applyFill="1" applyBorder="1" applyAlignment="1">
      <alignment horizontal="center" vertical="center"/>
    </xf>
    <xf numFmtId="0" fontId="29" fillId="7" borderId="8" xfId="0" applyFont="1" applyFill="1" applyBorder="1" applyAlignment="1">
      <alignment horizontal="center" vertical="center"/>
    </xf>
    <xf numFmtId="0" fontId="30" fillId="0" borderId="56" xfId="0" applyFont="1" applyBorder="1" applyAlignment="1">
      <alignment horizontal="center" vertical="center" wrapText="1"/>
    </xf>
    <xf numFmtId="0" fontId="30" fillId="0" borderId="57" xfId="0" applyFont="1" applyBorder="1" applyAlignment="1">
      <alignment horizontal="center" vertical="center" wrapText="1"/>
    </xf>
    <xf numFmtId="0" fontId="30" fillId="0" borderId="58" xfId="0" applyFont="1" applyBorder="1" applyAlignment="1">
      <alignment horizontal="center" vertical="center" wrapText="1"/>
    </xf>
    <xf numFmtId="0" fontId="30" fillId="0" borderId="59" xfId="0" applyFont="1" applyBorder="1" applyAlignment="1">
      <alignment horizontal="center" vertical="center" wrapText="1"/>
    </xf>
    <xf numFmtId="0" fontId="30" fillId="0" borderId="0" xfId="0" applyFont="1" applyAlignment="1">
      <alignment horizontal="center" vertical="center" wrapText="1"/>
    </xf>
    <xf numFmtId="0" fontId="30" fillId="0" borderId="60" xfId="0" applyFont="1" applyBorder="1" applyAlignment="1">
      <alignment horizontal="center" vertical="center" wrapText="1"/>
    </xf>
    <xf numFmtId="0" fontId="30" fillId="0" borderId="61" xfId="0" applyFont="1" applyBorder="1" applyAlignment="1">
      <alignment horizontal="center" vertical="center" wrapText="1"/>
    </xf>
    <xf numFmtId="0" fontId="30" fillId="0" borderId="62" xfId="0" applyFont="1" applyBorder="1" applyAlignment="1">
      <alignment horizontal="center" vertical="center" wrapText="1"/>
    </xf>
    <xf numFmtId="0" fontId="30" fillId="0" borderId="63" xfId="0" applyFont="1" applyBorder="1" applyAlignment="1">
      <alignment horizontal="center" vertical="center" wrapText="1"/>
    </xf>
    <xf numFmtId="0" fontId="30" fillId="2" borderId="13" xfId="0" applyFont="1" applyFill="1" applyBorder="1" applyAlignment="1">
      <alignment horizontal="center" vertical="center"/>
    </xf>
    <xf numFmtId="0" fontId="30" fillId="2" borderId="8" xfId="0" applyFont="1" applyFill="1" applyBorder="1" applyAlignment="1">
      <alignment horizontal="center" vertical="center"/>
    </xf>
    <xf numFmtId="0" fontId="30" fillId="0" borderId="1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53" xfId="0" applyFont="1" applyBorder="1" applyAlignment="1">
      <alignment horizontal="center" vertical="center" wrapText="1"/>
    </xf>
    <xf numFmtId="0" fontId="30" fillId="2" borderId="4" xfId="0" applyFont="1" applyFill="1" applyBorder="1" applyAlignment="1">
      <alignment horizontal="left" vertical="center" indent="1"/>
    </xf>
    <xf numFmtId="0" fontId="30" fillId="2" borderId="8" xfId="0" applyFont="1" applyFill="1" applyBorder="1" applyAlignment="1">
      <alignment horizontal="left" vertical="center" indent="1"/>
    </xf>
    <xf numFmtId="0" fontId="27" fillId="0" borderId="27" xfId="1" applyFont="1" applyBorder="1" applyAlignment="1">
      <alignment vertical="center"/>
    </xf>
    <xf numFmtId="0" fontId="27" fillId="0" borderId="28" xfId="1" applyFont="1" applyBorder="1" applyAlignment="1">
      <alignment vertical="center"/>
    </xf>
    <xf numFmtId="0" fontId="27" fillId="0" borderId="26" xfId="1" applyFont="1" applyBorder="1" applyAlignment="1">
      <alignment horizontal="left" vertical="center" indent="1"/>
    </xf>
    <xf numFmtId="0" fontId="27" fillId="0" borderId="28" xfId="1" applyFont="1" applyBorder="1" applyAlignment="1">
      <alignment horizontal="left" vertical="center" indent="1"/>
    </xf>
    <xf numFmtId="0" fontId="27" fillId="0" borderId="16" xfId="1" applyFont="1" applyBorder="1" applyAlignment="1">
      <alignment horizontal="center" vertical="center"/>
    </xf>
    <xf numFmtId="0" fontId="27" fillId="0" borderId="27" xfId="1" applyFont="1" applyBorder="1" applyAlignment="1">
      <alignment horizontal="left" vertical="center"/>
    </xf>
    <xf numFmtId="0" fontId="27" fillId="0" borderId="28" xfId="1" applyFont="1" applyBorder="1" applyAlignment="1">
      <alignment horizontal="left" vertical="center"/>
    </xf>
    <xf numFmtId="0" fontId="27" fillId="0" borderId="33" xfId="1" applyFont="1" applyBorder="1" applyAlignment="1">
      <alignment horizontal="left" vertical="center" indent="1"/>
    </xf>
    <xf numFmtId="0" fontId="27" fillId="0" borderId="32" xfId="1" applyFont="1" applyBorder="1" applyAlignment="1">
      <alignment horizontal="left" vertical="center" indent="1"/>
    </xf>
    <xf numFmtId="0" fontId="27" fillId="0" borderId="29" xfId="1" applyFont="1" applyBorder="1" applyAlignment="1">
      <alignment horizontal="left" vertical="center" indent="1"/>
    </xf>
    <xf numFmtId="0" fontId="27" fillId="0" borderId="31" xfId="1" applyFont="1" applyBorder="1" applyAlignment="1">
      <alignment horizontal="left" vertical="center" indent="1"/>
    </xf>
    <xf numFmtId="0" fontId="27" fillId="0" borderId="34" xfId="1" applyFont="1" applyBorder="1" applyAlignment="1">
      <alignment horizontal="left" vertical="center" indent="1"/>
    </xf>
    <xf numFmtId="0" fontId="27" fillId="0" borderId="6" xfId="1" applyFont="1" applyBorder="1" applyAlignment="1">
      <alignment horizontal="left" vertical="center" indent="1"/>
    </xf>
    <xf numFmtId="0" fontId="27" fillId="0" borderId="10" xfId="1" applyFont="1" applyBorder="1" applyAlignment="1">
      <alignment horizontal="left" vertical="center" indent="1"/>
    </xf>
    <xf numFmtId="0" fontId="27" fillId="0" borderId="16" xfId="1" applyFont="1" applyBorder="1" applyAlignment="1">
      <alignment horizontal="center" vertical="center" textRotation="255"/>
    </xf>
    <xf numFmtId="0" fontId="27" fillId="0" borderId="27" xfId="1" applyFont="1" applyBorder="1" applyAlignment="1">
      <alignment horizontal="left" vertical="center" indent="1"/>
    </xf>
    <xf numFmtId="0" fontId="27" fillId="0" borderId="3" xfId="1" applyFont="1" applyBorder="1" applyAlignment="1">
      <alignment horizontal="left" vertical="center" indent="1"/>
    </xf>
    <xf numFmtId="0" fontId="12" fillId="0" borderId="0" xfId="1" applyFont="1" applyAlignment="1">
      <alignment horizontal="center" vertical="center"/>
    </xf>
    <xf numFmtId="0" fontId="27" fillId="0" borderId="6" xfId="1" applyFont="1" applyBorder="1" applyAlignment="1">
      <alignment horizontal="left" vertical="center" wrapText="1" indent="1"/>
    </xf>
    <xf numFmtId="0" fontId="0" fillId="0" borderId="6" xfId="0" applyBorder="1" applyAlignment="1">
      <alignment horizontal="left" vertical="center" indent="1"/>
    </xf>
    <xf numFmtId="0" fontId="0" fillId="0" borderId="10" xfId="0" applyBorder="1" applyAlignment="1">
      <alignment horizontal="left" vertical="center" indent="1"/>
    </xf>
    <xf numFmtId="0" fontId="27" fillId="0" borderId="30" xfId="1" applyFont="1" applyBorder="1" applyAlignment="1">
      <alignment horizontal="left" vertical="center"/>
    </xf>
    <xf numFmtId="0" fontId="27" fillId="0" borderId="31" xfId="1" applyFont="1" applyBorder="1" applyAlignment="1">
      <alignment horizontal="left" vertical="center"/>
    </xf>
    <xf numFmtId="0" fontId="27" fillId="0" borderId="0" xfId="1" applyFont="1" applyAlignment="1">
      <alignment horizontal="left" vertical="center"/>
    </xf>
    <xf numFmtId="0" fontId="27" fillId="0" borderId="10" xfId="1" applyFont="1" applyBorder="1" applyAlignment="1">
      <alignment horizontal="left" vertical="center"/>
    </xf>
    <xf numFmtId="0" fontId="27" fillId="3" borderId="2" xfId="1" applyFont="1" applyFill="1" applyBorder="1" applyAlignment="1">
      <alignment horizontal="center" vertical="center"/>
    </xf>
    <xf numFmtId="0" fontId="54" fillId="0" borderId="29" xfId="1" applyFont="1" applyBorder="1" applyAlignment="1">
      <alignment horizontal="left" vertical="center" indent="1"/>
    </xf>
    <xf numFmtId="0" fontId="54" fillId="0" borderId="31" xfId="1" applyFont="1" applyBorder="1" applyAlignment="1">
      <alignment horizontal="left" vertical="center" indent="1"/>
    </xf>
    <xf numFmtId="0" fontId="27" fillId="0" borderId="30" xfId="1" applyFont="1" applyBorder="1" applyAlignment="1">
      <alignment horizontal="left" vertical="center" indent="1"/>
    </xf>
    <xf numFmtId="0" fontId="27" fillId="0" borderId="0" xfId="0" applyFont="1" applyAlignment="1" applyProtection="1">
      <alignment horizontal="left" vertical="center"/>
      <protection locked="0"/>
    </xf>
    <xf numFmtId="0" fontId="27" fillId="0" borderId="10" xfId="0" applyFont="1" applyBorder="1" applyAlignment="1" applyProtection="1">
      <alignment horizontal="left" vertical="center"/>
      <protection locked="0"/>
    </xf>
    <xf numFmtId="0" fontId="27" fillId="3" borderId="4" xfId="1" applyFont="1" applyFill="1" applyBorder="1" applyAlignment="1">
      <alignment horizontal="center" vertical="center"/>
    </xf>
    <xf numFmtId="0" fontId="27" fillId="3" borderId="8" xfId="1" applyFont="1" applyFill="1" applyBorder="1" applyAlignment="1">
      <alignment horizontal="center" vertical="center"/>
    </xf>
    <xf numFmtId="0" fontId="27" fillId="0" borderId="33" xfId="1" applyFont="1" applyBorder="1" applyAlignment="1">
      <alignment horizontal="left" vertical="center"/>
    </xf>
    <xf numFmtId="0" fontId="27" fillId="0" borderId="32" xfId="1" applyFont="1" applyBorder="1" applyAlignment="1">
      <alignment horizontal="left" vertical="center"/>
    </xf>
    <xf numFmtId="0" fontId="27" fillId="0" borderId="16" xfId="1" quotePrefix="1" applyFont="1" applyBorder="1" applyAlignment="1">
      <alignment horizontal="center" vertical="center"/>
    </xf>
    <xf numFmtId="0" fontId="27" fillId="0" borderId="6" xfId="1" applyFont="1" applyBorder="1" applyAlignment="1">
      <alignment horizontal="left" vertical="center" wrapText="1"/>
    </xf>
    <xf numFmtId="0" fontId="27" fillId="0" borderId="6" xfId="1" applyFont="1" applyBorder="1" applyAlignment="1">
      <alignment horizontal="left" vertical="center"/>
    </xf>
    <xf numFmtId="0" fontId="15" fillId="0" borderId="13" xfId="1" applyFont="1" applyBorder="1" applyAlignment="1">
      <alignment horizontal="left" vertical="center" wrapText="1" indent="1"/>
    </xf>
    <xf numFmtId="0" fontId="15" fillId="0" borderId="4" xfId="1" applyFont="1" applyBorder="1" applyAlignment="1">
      <alignment horizontal="left" vertical="center" wrapText="1" indent="1"/>
    </xf>
    <xf numFmtId="0" fontId="40" fillId="0" borderId="7" xfId="1" applyFont="1" applyBorder="1" applyAlignment="1">
      <alignment horizontal="center" vertical="center"/>
    </xf>
    <xf numFmtId="0" fontId="40" fillId="0" borderId="3" xfId="1" applyFont="1" applyBorder="1" applyAlignment="1">
      <alignment horizontal="center" vertical="center"/>
    </xf>
    <xf numFmtId="0" fontId="41" fillId="6" borderId="41" xfId="1" applyFont="1" applyFill="1" applyBorder="1" applyAlignment="1">
      <alignment horizontal="left" vertical="center" indent="1"/>
    </xf>
    <xf numFmtId="0" fontId="41" fillId="6" borderId="42" xfId="1" applyFont="1" applyFill="1" applyBorder="1" applyAlignment="1">
      <alignment horizontal="left" vertical="center" indent="1"/>
    </xf>
    <xf numFmtId="0" fontId="41" fillId="6" borderId="43" xfId="1" applyFont="1" applyFill="1" applyBorder="1" applyAlignment="1">
      <alignment horizontal="left" vertical="center" indent="1"/>
    </xf>
    <xf numFmtId="0" fontId="19" fillId="5" borderId="17" xfId="1" applyFont="1" applyFill="1" applyBorder="1" applyAlignment="1">
      <alignment horizontal="center" vertical="center"/>
    </xf>
    <xf numFmtId="0" fontId="19" fillId="5" borderId="18" xfId="1" applyFont="1" applyFill="1" applyBorder="1" applyAlignment="1">
      <alignment horizontal="center" vertical="center"/>
    </xf>
    <xf numFmtId="0" fontId="19" fillId="5" borderId="19" xfId="1" applyFont="1" applyFill="1" applyBorder="1" applyAlignment="1">
      <alignment horizontal="center" vertical="center"/>
    </xf>
    <xf numFmtId="0" fontId="14" fillId="0" borderId="3" xfId="1" applyFont="1" applyBorder="1" applyAlignment="1">
      <alignment vertical="center"/>
    </xf>
    <xf numFmtId="0" fontId="14" fillId="0" borderId="4" xfId="1" applyFont="1" applyBorder="1" applyAlignment="1">
      <alignment vertical="center"/>
    </xf>
    <xf numFmtId="0" fontId="41" fillId="6" borderId="37" xfId="1" applyFont="1" applyFill="1" applyBorder="1" applyAlignment="1">
      <alignment horizontal="left" vertical="center" indent="1"/>
    </xf>
    <xf numFmtId="0" fontId="41" fillId="6" borderId="38" xfId="1" applyFont="1" applyFill="1" applyBorder="1" applyAlignment="1">
      <alignment horizontal="left" vertical="center" indent="1"/>
    </xf>
    <xf numFmtId="0" fontId="41" fillId="6" borderId="39" xfId="1" applyFont="1" applyFill="1" applyBorder="1" applyAlignment="1">
      <alignment horizontal="left" vertical="center" indent="1"/>
    </xf>
    <xf numFmtId="0" fontId="40" fillId="0" borderId="40" xfId="1" applyFont="1" applyBorder="1" applyAlignment="1">
      <alignment horizontal="center" wrapText="1"/>
    </xf>
    <xf numFmtId="0" fontId="40" fillId="0" borderId="7" xfId="1" applyFont="1" applyBorder="1" applyAlignment="1">
      <alignment horizontal="center" wrapText="1"/>
    </xf>
    <xf numFmtId="0" fontId="40" fillId="0" borderId="11" xfId="1" applyFont="1" applyBorder="1" applyAlignment="1">
      <alignment horizontal="center" wrapText="1"/>
    </xf>
    <xf numFmtId="0" fontId="40" fillId="0" borderId="11" xfId="1" applyFont="1" applyBorder="1" applyAlignment="1">
      <alignment horizontal="center" vertical="center"/>
    </xf>
    <xf numFmtId="0" fontId="40" fillId="0" borderId="44" xfId="1" applyFont="1" applyBorder="1" applyAlignment="1">
      <alignment horizontal="center" wrapText="1"/>
    </xf>
    <xf numFmtId="0" fontId="20" fillId="0" borderId="0" xfId="1" applyFont="1" applyAlignment="1">
      <alignment horizontal="center" vertical="center"/>
    </xf>
    <xf numFmtId="0" fontId="21" fillId="0" borderId="0" xfId="1" applyFont="1" applyAlignment="1">
      <alignment vertical="center" wrapText="1"/>
    </xf>
    <xf numFmtId="0" fontId="15" fillId="0" borderId="13" xfId="1" applyFont="1" applyBorder="1" applyAlignment="1">
      <alignment horizontal="center" vertical="center" wrapText="1"/>
    </xf>
    <xf numFmtId="0" fontId="15" fillId="0" borderId="4" xfId="1" applyFont="1" applyBorder="1" applyAlignment="1">
      <alignment horizontal="center" vertical="center" wrapText="1"/>
    </xf>
    <xf numFmtId="0" fontId="15" fillId="0" borderId="8" xfId="1" applyFont="1" applyBorder="1" applyAlignment="1">
      <alignment horizontal="center" vertical="center" wrapText="1"/>
    </xf>
    <xf numFmtId="0" fontId="5" fillId="0" borderId="0" xfId="0" applyFont="1" applyAlignment="1">
      <alignment horizontal="center" vertical="center"/>
    </xf>
    <xf numFmtId="0" fontId="23"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vertical="top" wrapText="1"/>
    </xf>
    <xf numFmtId="0" fontId="12" fillId="0" borderId="3" xfId="1" applyFont="1" applyBorder="1" applyAlignment="1">
      <alignment horizontal="left" vertical="center" indent="1"/>
    </xf>
    <xf numFmtId="0" fontId="12" fillId="0" borderId="4" xfId="1" applyFont="1" applyBorder="1" applyAlignment="1">
      <alignment horizontal="left" vertical="center" wrapText="1" indent="1"/>
    </xf>
    <xf numFmtId="0" fontId="12" fillId="0" borderId="0" xfId="1" applyFont="1" applyAlignment="1">
      <alignment vertical="center" wrapText="1"/>
    </xf>
    <xf numFmtId="0" fontId="16" fillId="0" borderId="0" xfId="1" applyFont="1" applyAlignment="1">
      <alignment horizontal="center" vertical="center"/>
    </xf>
    <xf numFmtId="0" fontId="12" fillId="0" borderId="5" xfId="1" applyFont="1" applyBorder="1" applyAlignment="1">
      <alignment horizontal="left" vertical="center" wrapText="1" indent="1"/>
    </xf>
    <xf numFmtId="0" fontId="12" fillId="0" borderId="9" xfId="1" applyFont="1" applyBorder="1" applyAlignment="1">
      <alignment horizontal="left" vertical="center" wrapText="1" indent="1"/>
    </xf>
    <xf numFmtId="0" fontId="12" fillId="0" borderId="6" xfId="1" applyFont="1" applyBorder="1" applyAlignment="1">
      <alignment horizontal="left" vertical="center" wrapText="1" indent="1"/>
    </xf>
    <xf numFmtId="0" fontId="12" fillId="0" borderId="10" xfId="1" applyFont="1" applyBorder="1" applyAlignment="1">
      <alignment horizontal="left" vertical="center" wrapText="1" indent="1"/>
    </xf>
    <xf numFmtId="0" fontId="12" fillId="0" borderId="7" xfId="1" applyFont="1" applyBorder="1" applyAlignment="1">
      <alignment horizontal="left" vertical="center" wrapText="1" indent="1"/>
    </xf>
    <xf numFmtId="0" fontId="12" fillId="0" borderId="11" xfId="1" applyFont="1" applyBorder="1" applyAlignment="1">
      <alignment horizontal="left" vertical="center" wrapText="1" indent="1"/>
    </xf>
    <xf numFmtId="0" fontId="14" fillId="3" borderId="0" xfId="1" applyFont="1" applyFill="1" applyAlignment="1">
      <alignment vertical="center" wrapText="1"/>
    </xf>
    <xf numFmtId="49" fontId="13" fillId="3" borderId="2" xfId="1" applyNumberFormat="1" applyFont="1" applyFill="1" applyBorder="1" applyAlignment="1">
      <alignment horizontal="left" vertical="center" wrapText="1" indent="1"/>
    </xf>
    <xf numFmtId="0" fontId="13" fillId="3" borderId="0" xfId="1" applyFont="1" applyFill="1" applyAlignment="1">
      <alignment horizontal="left" vertical="center" indent="1"/>
    </xf>
    <xf numFmtId="0" fontId="13" fillId="3" borderId="2" xfId="1" applyFont="1" applyFill="1" applyBorder="1" applyAlignment="1">
      <alignment horizontal="left" vertical="center" wrapText="1" indent="1"/>
    </xf>
    <xf numFmtId="0" fontId="13" fillId="3" borderId="8" xfId="1" applyFont="1" applyFill="1" applyBorder="1" applyAlignment="1">
      <alignment horizontal="left" vertical="center" wrapText="1" indent="1"/>
    </xf>
    <xf numFmtId="0" fontId="12" fillId="0" borderId="13" xfId="1" applyFont="1" applyBorder="1" applyAlignment="1">
      <alignment horizontal="left" vertical="center" indent="1"/>
    </xf>
    <xf numFmtId="0" fontId="12" fillId="0" borderId="8" xfId="1" applyFont="1" applyBorder="1" applyAlignment="1">
      <alignment horizontal="left" vertical="center" indent="1"/>
    </xf>
    <xf numFmtId="0" fontId="13" fillId="3" borderId="5" xfId="1" applyFont="1" applyFill="1" applyBorder="1" applyAlignment="1">
      <alignment horizontal="left" vertical="center" wrapText="1" indent="2"/>
    </xf>
    <xf numFmtId="0" fontId="13" fillId="3" borderId="9" xfId="1" applyFont="1" applyFill="1" applyBorder="1" applyAlignment="1">
      <alignment horizontal="left" vertical="center" wrapText="1" indent="2"/>
    </xf>
    <xf numFmtId="0" fontId="13" fillId="3" borderId="6" xfId="1" applyFont="1" applyFill="1" applyBorder="1" applyAlignment="1">
      <alignment horizontal="left" vertical="center" wrapText="1" indent="2"/>
    </xf>
    <xf numFmtId="0" fontId="13" fillId="3" borderId="10" xfId="1" applyFont="1" applyFill="1" applyBorder="1" applyAlignment="1">
      <alignment horizontal="left" vertical="center" wrapText="1" indent="2"/>
    </xf>
    <xf numFmtId="0" fontId="13" fillId="3" borderId="7" xfId="1" applyFont="1" applyFill="1" applyBorder="1" applyAlignment="1">
      <alignment horizontal="left" vertical="center" wrapText="1" indent="2"/>
    </xf>
    <xf numFmtId="0" fontId="13" fillId="3" borderId="11" xfId="1" applyFont="1" applyFill="1" applyBorder="1" applyAlignment="1">
      <alignment horizontal="left" vertical="center" wrapText="1" indent="2"/>
    </xf>
    <xf numFmtId="0" fontId="13" fillId="3" borderId="5" xfId="1" applyFont="1" applyFill="1" applyBorder="1" applyAlignment="1">
      <alignment horizontal="center" vertical="center" wrapText="1"/>
    </xf>
    <xf numFmtId="0" fontId="13" fillId="3" borderId="9" xfId="1" applyFont="1" applyFill="1" applyBorder="1" applyAlignment="1">
      <alignment horizontal="center" vertical="center" wrapText="1"/>
    </xf>
    <xf numFmtId="0" fontId="13" fillId="3" borderId="7" xfId="1" applyFont="1" applyFill="1" applyBorder="1" applyAlignment="1">
      <alignment horizontal="center" vertical="center" wrapText="1"/>
    </xf>
    <xf numFmtId="0" fontId="13" fillId="3" borderId="11" xfId="1" applyFont="1" applyFill="1" applyBorder="1" applyAlignment="1">
      <alignment horizontal="center" vertical="center" wrapText="1"/>
    </xf>
    <xf numFmtId="0" fontId="13" fillId="0" borderId="0" xfId="1" applyFont="1" applyFill="1" applyAlignment="1">
      <alignment vertical="top" wrapText="1"/>
    </xf>
    <xf numFmtId="0" fontId="43" fillId="0" borderId="0" xfId="0" applyFont="1" applyAlignment="1">
      <alignment horizontal="center" vertical="center"/>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5" xfId="0" applyFont="1" applyBorder="1" applyAlignment="1">
      <alignment horizontal="center" vertical="center"/>
    </xf>
    <xf numFmtId="0" fontId="3" fillId="0" borderId="12"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51" xfId="0" applyFont="1" applyBorder="1" applyAlignment="1">
      <alignment horizontal="center" vertical="center" wrapText="1"/>
    </xf>
    <xf numFmtId="0" fontId="3" fillId="0" borderId="15"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15" xfId="0" applyFont="1" applyBorder="1" applyAlignment="1">
      <alignment horizontal="center" vertical="center" wrapText="1"/>
    </xf>
    <xf numFmtId="0" fontId="3" fillId="0" borderId="51" xfId="0" applyFont="1" applyBorder="1" applyAlignment="1">
      <alignment horizontal="center" vertical="center"/>
    </xf>
    <xf numFmtId="0" fontId="44" fillId="0" borderId="3" xfId="0" applyFont="1" applyBorder="1" applyAlignment="1">
      <alignment horizontal="left" vertical="center" indent="1"/>
    </xf>
    <xf numFmtId="0" fontId="44" fillId="0" borderId="3" xfId="0" applyFont="1" applyBorder="1" applyAlignment="1">
      <alignment horizontal="left" vertical="center" wrapText="1" indent="1" shrinkToFit="1"/>
    </xf>
    <xf numFmtId="0" fontId="44" fillId="0" borderId="4" xfId="0" applyFont="1" applyBorder="1" applyAlignment="1">
      <alignment horizontal="left" vertical="center" indent="1"/>
    </xf>
    <xf numFmtId="0" fontId="2" fillId="0" borderId="13" xfId="0" applyFont="1" applyBorder="1" applyAlignment="1">
      <alignment horizontal="left" vertical="center" indent="1"/>
    </xf>
    <xf numFmtId="0" fontId="2" fillId="0" borderId="53" xfId="0" applyFont="1" applyBorder="1" applyAlignment="1">
      <alignment horizontal="left" vertical="center" indent="1"/>
    </xf>
    <xf numFmtId="0" fontId="2" fillId="8" borderId="13" xfId="0" applyFont="1" applyFill="1" applyBorder="1" applyAlignment="1">
      <alignment horizontal="left" vertical="center" indent="1"/>
    </xf>
    <xf numFmtId="0" fontId="2" fillId="8" borderId="4" xfId="0" applyFont="1" applyFill="1" applyBorder="1" applyAlignment="1">
      <alignment horizontal="left" vertical="center" indent="1"/>
    </xf>
    <xf numFmtId="0" fontId="2" fillId="8" borderId="53" xfId="0" applyFont="1" applyFill="1" applyBorder="1" applyAlignment="1">
      <alignment horizontal="left" vertical="center" indent="1"/>
    </xf>
    <xf numFmtId="0" fontId="2" fillId="3" borderId="13" xfId="0" applyFont="1" applyFill="1" applyBorder="1" applyAlignment="1">
      <alignment horizontal="center" vertical="center"/>
    </xf>
    <xf numFmtId="0" fontId="2" fillId="3" borderId="8" xfId="0" applyFont="1" applyFill="1" applyBorder="1" applyAlignment="1">
      <alignment horizontal="center" vertical="center"/>
    </xf>
    <xf numFmtId="0" fontId="44" fillId="0" borderId="13" xfId="0" applyFont="1" applyBorder="1" applyAlignment="1">
      <alignment horizontal="center" vertical="center"/>
    </xf>
    <xf numFmtId="0" fontId="44" fillId="0" borderId="8" xfId="0" applyFont="1" applyBorder="1" applyAlignment="1">
      <alignment horizontal="center" vertical="center"/>
    </xf>
    <xf numFmtId="0" fontId="2" fillId="8" borderId="5" xfId="0" applyFont="1" applyFill="1" applyBorder="1" applyAlignment="1">
      <alignment horizontal="left" vertical="center" indent="1"/>
    </xf>
    <xf numFmtId="0" fontId="2" fillId="8" borderId="12" xfId="0" applyFont="1" applyFill="1" applyBorder="1" applyAlignment="1">
      <alignment horizontal="left" vertical="center" indent="1"/>
    </xf>
    <xf numFmtId="0" fontId="2" fillId="8" borderId="9" xfId="0" applyFont="1" applyFill="1" applyBorder="1" applyAlignment="1">
      <alignment horizontal="left" vertical="center" indent="1"/>
    </xf>
    <xf numFmtId="0" fontId="2" fillId="0" borderId="4" xfId="0" applyFont="1" applyBorder="1" applyAlignment="1">
      <alignment horizontal="left" vertical="center" indent="1"/>
    </xf>
    <xf numFmtId="0" fontId="2" fillId="3" borderId="4" xfId="0" applyFont="1" applyFill="1" applyBorder="1" applyAlignment="1">
      <alignment horizontal="center" vertical="center"/>
    </xf>
    <xf numFmtId="0" fontId="14" fillId="0" borderId="0" xfId="1" applyFont="1" applyAlignment="1">
      <alignment vertical="center"/>
    </xf>
    <xf numFmtId="0" fontId="51" fillId="0" borderId="0" xfId="1" applyFont="1" applyAlignment="1">
      <alignment horizontal="center" vertical="center"/>
    </xf>
    <xf numFmtId="0" fontId="26" fillId="2" borderId="3" xfId="1" applyFont="1" applyFill="1" applyBorder="1" applyAlignment="1">
      <alignment vertical="center"/>
    </xf>
    <xf numFmtId="0" fontId="2" fillId="0" borderId="3" xfId="0" applyFont="1" applyBorder="1" applyAlignment="1">
      <alignment vertical="center"/>
    </xf>
    <xf numFmtId="0" fontId="26" fillId="0" borderId="14" xfId="1" applyFont="1" applyBorder="1" applyAlignment="1">
      <alignment horizontal="center" vertical="center" wrapText="1"/>
    </xf>
    <xf numFmtId="0" fontId="26" fillId="0" borderId="15" xfId="1" applyFont="1" applyBorder="1" applyAlignment="1">
      <alignment horizontal="center" vertical="center" wrapText="1"/>
    </xf>
    <xf numFmtId="0" fontId="14" fillId="0" borderId="0" xfId="1" applyFont="1" applyAlignment="1">
      <alignment vertical="center" wrapText="1"/>
    </xf>
    <xf numFmtId="0" fontId="26" fillId="0" borderId="13" xfId="1" applyFont="1" applyBorder="1" applyAlignment="1">
      <alignment horizontal="center" vertical="center"/>
    </xf>
    <xf numFmtId="0" fontId="26" fillId="0" borderId="4" xfId="1" applyFont="1" applyBorder="1" applyAlignment="1">
      <alignment horizontal="center" vertical="center"/>
    </xf>
    <xf numFmtId="0" fontId="26" fillId="0" borderId="5" xfId="1" applyFont="1" applyBorder="1" applyAlignment="1">
      <alignment horizontal="center" vertical="center"/>
    </xf>
    <xf numFmtId="0" fontId="26" fillId="0" borderId="6" xfId="1" applyFont="1" applyBorder="1" applyAlignment="1">
      <alignment horizontal="center" vertical="center"/>
    </xf>
    <xf numFmtId="0" fontId="26" fillId="0" borderId="2" xfId="1" applyFont="1" applyBorder="1" applyAlignment="1">
      <alignment horizontal="center" vertical="center"/>
    </xf>
    <xf numFmtId="0" fontId="26" fillId="0" borderId="14" xfId="1" applyFont="1" applyBorder="1" applyAlignment="1">
      <alignment horizontal="center" vertical="center"/>
    </xf>
    <xf numFmtId="0" fontId="26" fillId="0" borderId="16" xfId="1" applyFont="1" applyBorder="1" applyAlignment="1">
      <alignment horizontal="center" vertical="center"/>
    </xf>
    <xf numFmtId="0" fontId="12" fillId="2" borderId="13" xfId="1" applyFont="1" applyFill="1" applyBorder="1" applyAlignment="1">
      <alignment vertical="center"/>
    </xf>
    <xf numFmtId="0" fontId="12" fillId="2" borderId="4" xfId="1" applyFont="1" applyFill="1" applyBorder="1" applyAlignment="1">
      <alignment vertical="center"/>
    </xf>
    <xf numFmtId="0" fontId="12" fillId="2" borderId="8" xfId="1" applyFont="1" applyFill="1" applyBorder="1" applyAlignment="1">
      <alignment vertical="center"/>
    </xf>
    <xf numFmtId="0" fontId="12" fillId="2" borderId="2" xfId="1" applyFont="1" applyFill="1" applyBorder="1" applyAlignment="1">
      <alignment horizontal="center" vertical="center"/>
    </xf>
    <xf numFmtId="0" fontId="44" fillId="0" borderId="3" xfId="0" applyFont="1" applyBorder="1" applyAlignment="1">
      <alignment vertical="center"/>
    </xf>
    <xf numFmtId="0" fontId="12" fillId="0" borderId="13" xfId="1" applyFont="1" applyBorder="1" applyAlignment="1">
      <alignment horizontal="center" vertical="center"/>
    </xf>
    <xf numFmtId="0" fontId="12" fillId="0" borderId="4" xfId="1" applyFont="1" applyBorder="1" applyAlignment="1">
      <alignment horizontal="center" vertical="center"/>
    </xf>
    <xf numFmtId="0" fontId="12" fillId="0" borderId="8" xfId="1" applyFont="1" applyBorder="1" applyAlignment="1">
      <alignment horizontal="center" vertical="center"/>
    </xf>
    <xf numFmtId="0" fontId="12" fillId="0" borderId="2" xfId="1" applyFont="1" applyBorder="1" applyAlignment="1">
      <alignment vertical="center" textRotation="255"/>
    </xf>
    <xf numFmtId="0" fontId="12" fillId="2" borderId="13" xfId="1" applyFont="1" applyFill="1" applyBorder="1" applyAlignment="1">
      <alignment horizontal="left" vertical="center"/>
    </xf>
    <xf numFmtId="0" fontId="12" fillId="2" borderId="4" xfId="1" applyFont="1" applyFill="1" applyBorder="1" applyAlignment="1">
      <alignment horizontal="left" vertical="center"/>
    </xf>
    <xf numFmtId="0" fontId="12" fillId="2" borderId="8" xfId="1" applyFont="1" applyFill="1" applyBorder="1" applyAlignment="1">
      <alignment horizontal="left" vertical="center"/>
    </xf>
    <xf numFmtId="0" fontId="14" fillId="0" borderId="0" xfId="1" applyFont="1" applyAlignment="1">
      <alignment horizontal="left" vertical="center" wrapText="1" indent="1"/>
    </xf>
    <xf numFmtId="0" fontId="14" fillId="0" borderId="0" xfId="1" applyFont="1" applyAlignment="1">
      <alignment horizontal="left" vertical="center" indent="1"/>
    </xf>
    <xf numFmtId="0" fontId="27" fillId="0" borderId="2" xfId="1" applyFont="1" applyBorder="1" applyAlignment="1">
      <alignment horizontal="center" vertical="center" wrapText="1"/>
    </xf>
    <xf numFmtId="0" fontId="27" fillId="0" borderId="2" xfId="1" applyFont="1" applyBorder="1" applyAlignment="1">
      <alignment horizontal="center" vertical="center"/>
    </xf>
    <xf numFmtId="0" fontId="26" fillId="0" borderId="15" xfId="1" applyFont="1" applyBorder="1" applyAlignment="1">
      <alignment horizontal="center" vertical="center"/>
    </xf>
    <xf numFmtId="0" fontId="14" fillId="2" borderId="5" xfId="1" applyFont="1" applyFill="1" applyBorder="1" applyAlignment="1">
      <alignment vertical="center" wrapText="1"/>
    </xf>
    <xf numFmtId="0" fontId="14" fillId="2" borderId="7" xfId="1" applyFont="1" applyFill="1" applyBorder="1" applyAlignment="1">
      <alignment vertical="center" wrapText="1"/>
    </xf>
    <xf numFmtId="0" fontId="26" fillId="0" borderId="13" xfId="1" applyFont="1" applyBorder="1" applyAlignment="1">
      <alignment horizontal="center" vertical="center" wrapText="1"/>
    </xf>
    <xf numFmtId="38" fontId="14" fillId="2" borderId="14" xfId="4" applyFont="1" applyFill="1" applyBorder="1" applyAlignment="1">
      <alignment vertical="center" wrapText="1"/>
    </xf>
    <xf numFmtId="38" fontId="14" fillId="2" borderId="15" xfId="4" applyFont="1" applyFill="1" applyBorder="1" applyAlignment="1">
      <alignment vertical="center" wrapText="1"/>
    </xf>
    <xf numFmtId="0" fontId="14" fillId="7" borderId="14" xfId="1" applyFont="1" applyFill="1" applyBorder="1" applyAlignment="1">
      <alignment horizontal="center" vertical="center" wrapText="1"/>
    </xf>
    <xf numFmtId="0" fontId="14" fillId="7" borderId="15" xfId="1" applyFont="1" applyFill="1" applyBorder="1" applyAlignment="1">
      <alignment horizontal="center" vertical="center" wrapText="1"/>
    </xf>
    <xf numFmtId="0" fontId="17" fillId="2" borderId="14" xfId="0" applyFont="1" applyFill="1" applyBorder="1" applyAlignment="1">
      <alignment horizontal="center" vertical="center"/>
    </xf>
    <xf numFmtId="0" fontId="17" fillId="2" borderId="15" xfId="0" applyFont="1" applyFill="1" applyBorder="1" applyAlignment="1">
      <alignment horizontal="center" vertical="center"/>
    </xf>
    <xf numFmtId="0" fontId="26" fillId="0" borderId="7" xfId="1" applyFont="1" applyBorder="1" applyAlignment="1">
      <alignment horizontal="center" vertical="center"/>
    </xf>
    <xf numFmtId="0" fontId="26" fillId="0" borderId="5" xfId="1" applyFont="1" applyBorder="1" applyAlignment="1">
      <alignment horizontal="center" vertical="center" wrapText="1"/>
    </xf>
    <xf numFmtId="0" fontId="26" fillId="0" borderId="7" xfId="1" applyFont="1" applyBorder="1" applyAlignment="1">
      <alignment horizontal="center" vertical="center" wrapText="1"/>
    </xf>
  </cellXfs>
  <cellStyles count="5">
    <cellStyle name="桁区切り" xfId="4" builtinId="6"/>
    <cellStyle name="標準" xfId="0" builtinId="0"/>
    <cellStyle name="標準 2" xfId="1" xr:uid="{00000000-0005-0000-0000-000002000000}"/>
    <cellStyle name="標準 3" xfId="2" xr:uid="{00000000-0005-0000-0000-000003000000}"/>
    <cellStyle name="標準 5" xfId="3" xr:uid="{00000000-0005-0000-0000-000004000000}"/>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5FF"/>
      <color rgb="FFFFEBFF"/>
      <color rgb="FFFF0000"/>
      <color rgb="FFFFFFCC"/>
      <color rgb="FFFFCCFF"/>
      <color rgb="FFFFFF99"/>
      <color rgb="FFFFFFFF"/>
      <color rgb="FFFFCCCC"/>
      <color rgb="FFCC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198074</xdr:colOff>
      <xdr:row>49</xdr:row>
      <xdr:rowOff>97878</xdr:rowOff>
    </xdr:from>
    <xdr:to>
      <xdr:col>9</xdr:col>
      <xdr:colOff>107073</xdr:colOff>
      <xdr:row>57</xdr:row>
      <xdr:rowOff>218421</xdr:rowOff>
    </xdr:to>
    <xdr:sp macro="" textlink="">
      <xdr:nvSpPr>
        <xdr:cNvPr id="10" name="下矢印 6">
          <a:extLst>
            <a:ext uri="{FF2B5EF4-FFF2-40B4-BE49-F238E27FC236}">
              <a16:creationId xmlns:a16="http://schemas.microsoft.com/office/drawing/2014/main" id="{3A4D92B2-09FF-49C9-B8C6-1086025B979C}"/>
            </a:ext>
          </a:extLst>
        </xdr:cNvPr>
        <xdr:cNvSpPr/>
      </xdr:nvSpPr>
      <xdr:spPr>
        <a:xfrm>
          <a:off x="2255474" y="8622753"/>
          <a:ext cx="166174" cy="1511193"/>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59787</xdr:colOff>
      <xdr:row>60</xdr:row>
      <xdr:rowOff>145513</xdr:rowOff>
    </xdr:from>
    <xdr:to>
      <xdr:col>8</xdr:col>
      <xdr:colOff>78837</xdr:colOff>
      <xdr:row>61</xdr:row>
      <xdr:rowOff>6888</xdr:rowOff>
    </xdr:to>
    <xdr:sp macro="" textlink="">
      <xdr:nvSpPr>
        <xdr:cNvPr id="6" name="下矢印 6">
          <a:extLst>
            <a:ext uri="{FF2B5EF4-FFF2-40B4-BE49-F238E27FC236}">
              <a16:creationId xmlns:a16="http://schemas.microsoft.com/office/drawing/2014/main" id="{EB01B011-63DF-4F93-914B-128356043E21}"/>
            </a:ext>
          </a:extLst>
        </xdr:cNvPr>
        <xdr:cNvSpPr/>
      </xdr:nvSpPr>
      <xdr:spPr>
        <a:xfrm rot="5400000">
          <a:off x="1786449" y="10429876"/>
          <a:ext cx="166175" cy="533400"/>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136525</xdr:colOff>
      <xdr:row>59</xdr:row>
      <xdr:rowOff>47625</xdr:rowOff>
    </xdr:from>
    <xdr:to>
      <xdr:col>15</xdr:col>
      <xdr:colOff>200025</xdr:colOff>
      <xdr:row>73</xdr:row>
      <xdr:rowOff>28575</xdr:rowOff>
    </xdr:to>
    <xdr:sp macro="" textlink="">
      <xdr:nvSpPr>
        <xdr:cNvPr id="7" name="テキスト ボックス 6">
          <a:extLst>
            <a:ext uri="{FF2B5EF4-FFF2-40B4-BE49-F238E27FC236}">
              <a16:creationId xmlns:a16="http://schemas.microsoft.com/office/drawing/2014/main" id="{37C0A648-78D9-4B3D-84A3-622F41D87D98}"/>
            </a:ext>
          </a:extLst>
        </xdr:cNvPr>
        <xdr:cNvSpPr txBox="1"/>
      </xdr:nvSpPr>
      <xdr:spPr>
        <a:xfrm>
          <a:off x="1936750" y="10458450"/>
          <a:ext cx="2120900" cy="2514600"/>
        </a:xfrm>
        <a:prstGeom prst="roundRect">
          <a:avLst>
            <a:gd name="adj" fmla="val 2371"/>
          </a:avLst>
        </a:prstGeom>
        <a:solidFill>
          <a:srgbClr val="FFF5FF"/>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lIns="108000" rtlCol="0" anchor="ctr"/>
        <a:lstStyle/>
        <a:p>
          <a:r>
            <a:rPr kumimoji="1" lang="ja-JP" altLang="en-US" sz="1100">
              <a:latin typeface="HG丸ｺﾞｼｯｸM-PRO" panose="020F0600000000000000" pitchFamily="50" charset="-128"/>
              <a:ea typeface="HG丸ｺﾞｼｯｸM-PRO" panose="020F0600000000000000" pitchFamily="50" charset="-128"/>
            </a:rPr>
            <a:t>各登録規程に基づく登録を行っている部門には「</a:t>
          </a:r>
          <a:r>
            <a:rPr kumimoji="1" lang="en-US" altLang="ja-JP" sz="1100">
              <a:latin typeface="HG丸ｺﾞｼｯｸM-PRO" panose="020F0600000000000000" pitchFamily="50" charset="-128"/>
              <a:ea typeface="HG丸ｺﾞｼｯｸM-PRO" panose="020F0600000000000000" pitchFamily="50" charset="-128"/>
            </a:rPr>
            <a:t>1</a:t>
          </a:r>
          <a:r>
            <a:rPr kumimoji="1" lang="ja-JP" altLang="en-US" sz="1100">
              <a:latin typeface="HG丸ｺﾞｼｯｸM-PRO" panose="020F0600000000000000" pitchFamily="50" charset="-128"/>
              <a:ea typeface="HG丸ｺﾞｼｯｸM-PRO" panose="020F0600000000000000" pitchFamily="50" charset="-128"/>
            </a:rPr>
            <a:t>」を、</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そうでない場合は「</a:t>
          </a:r>
          <a:r>
            <a:rPr kumimoji="1" lang="en-US" altLang="ja-JP" sz="1100">
              <a:latin typeface="HG丸ｺﾞｼｯｸM-PRO" panose="020F0600000000000000" pitchFamily="50" charset="-128"/>
              <a:ea typeface="HG丸ｺﾞｼｯｸM-PRO" panose="020F0600000000000000" pitchFamily="50" charset="-128"/>
            </a:rPr>
            <a:t>0</a:t>
          </a:r>
          <a:r>
            <a:rPr kumimoji="1" lang="ja-JP" altLang="en-US" sz="1100">
              <a:latin typeface="HG丸ｺﾞｼｯｸM-PRO" panose="020F0600000000000000" pitchFamily="50" charset="-128"/>
              <a:ea typeface="HG丸ｺﾞｼｯｸM-PRO" panose="020F0600000000000000" pitchFamily="50" charset="-128"/>
            </a:rPr>
            <a:t>」を記入してください。</a:t>
          </a:r>
          <a:endParaRPr kumimoji="1" lang="en-US" altLang="ja-JP" sz="1100">
            <a:latin typeface="HG丸ｺﾞｼｯｸM-PRO" panose="020F0600000000000000" pitchFamily="50" charset="-128"/>
            <a:ea typeface="HG丸ｺﾞｼｯｸM-PRO" panose="020F0600000000000000" pitchFamily="50" charset="-128"/>
          </a:endParaRPr>
        </a:p>
        <a:p>
          <a:endParaRPr kumimoji="1" lang="en-US" altLang="ja-JP" sz="1100">
            <a:latin typeface="HG丸ｺﾞｼｯｸM-PRO" panose="020F0600000000000000" pitchFamily="50" charset="-128"/>
            <a:ea typeface="HG丸ｺﾞｼｯｸM-PRO" panose="020F0600000000000000" pitchFamily="50" charset="-128"/>
          </a:endParaRPr>
        </a:p>
        <a:p>
          <a:r>
            <a:rPr kumimoji="1" lang="en-US" altLang="ja-JP" sz="11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100">
              <a:solidFill>
                <a:srgbClr val="FF0000"/>
              </a:solidFill>
              <a:latin typeface="HG丸ｺﾞｼｯｸM-PRO" panose="020F0600000000000000" pitchFamily="50" charset="-128"/>
              <a:ea typeface="HG丸ｺﾞｼｯｸM-PRO" panose="020F0600000000000000" pitchFamily="50" charset="-128"/>
            </a:rPr>
            <a:t>「</a:t>
          </a:r>
          <a:r>
            <a:rPr kumimoji="1" lang="en-US" altLang="ja-JP" sz="1100">
              <a:solidFill>
                <a:srgbClr val="FF0000"/>
              </a:solidFill>
              <a:latin typeface="HG丸ｺﾞｼｯｸM-PRO" panose="020F0600000000000000" pitchFamily="50" charset="-128"/>
              <a:ea typeface="HG丸ｺﾞｼｯｸM-PRO" panose="020F0600000000000000" pitchFamily="50" charset="-128"/>
            </a:rPr>
            <a:t>0</a:t>
          </a:r>
          <a:r>
            <a:rPr kumimoji="1" lang="ja-JP" altLang="en-US" sz="1100">
              <a:solidFill>
                <a:srgbClr val="FF0000"/>
              </a:solidFill>
              <a:latin typeface="HG丸ｺﾞｼｯｸM-PRO" panose="020F0600000000000000" pitchFamily="50" charset="-128"/>
              <a:ea typeface="HG丸ｺﾞｼｯｸM-PRO" panose="020F0600000000000000" pitchFamily="50" charset="-128"/>
            </a:rPr>
            <a:t>」（登録なし）で申請する場合は、申請部門における会社の実績や技術者の実績を確認しますので、必ず会社の実績調書（整理番号</a:t>
          </a:r>
          <a:r>
            <a:rPr kumimoji="1" lang="en-US" altLang="ja-JP" sz="1100">
              <a:solidFill>
                <a:srgbClr val="FF0000"/>
              </a:solidFill>
              <a:latin typeface="HG丸ｺﾞｼｯｸM-PRO" panose="020F0600000000000000" pitchFamily="50" charset="-128"/>
              <a:ea typeface="HG丸ｺﾞｼｯｸM-PRO" panose="020F0600000000000000" pitchFamily="50" charset="-128"/>
            </a:rPr>
            <a:t>19</a:t>
          </a:r>
          <a:r>
            <a:rPr kumimoji="1" lang="ja-JP" altLang="en-US" sz="1100">
              <a:solidFill>
                <a:srgbClr val="FF0000"/>
              </a:solidFill>
              <a:latin typeface="HG丸ｺﾞｼｯｸM-PRO" panose="020F0600000000000000" pitchFamily="50" charset="-128"/>
              <a:ea typeface="HG丸ｺﾞｼｯｸM-PRO" panose="020F0600000000000000" pitchFamily="50" charset="-128"/>
            </a:rPr>
            <a:t>）</a:t>
          </a:r>
          <a:endParaRPr kumimoji="1" lang="en-US" altLang="ja-JP" sz="11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100">
              <a:solidFill>
                <a:srgbClr val="FF0000"/>
              </a:solidFill>
              <a:latin typeface="HG丸ｺﾞｼｯｸM-PRO" panose="020F0600000000000000" pitchFamily="50" charset="-128"/>
              <a:ea typeface="HG丸ｺﾞｼｯｸM-PRO" panose="020F0600000000000000" pitchFamily="50" charset="-128"/>
            </a:rPr>
            <a:t>および技術者経歴書（整理番号</a:t>
          </a:r>
          <a:r>
            <a:rPr kumimoji="1" lang="en-US" altLang="ja-JP" sz="1100">
              <a:solidFill>
                <a:srgbClr val="FF0000"/>
              </a:solidFill>
              <a:latin typeface="HG丸ｺﾞｼｯｸM-PRO" panose="020F0600000000000000" pitchFamily="50" charset="-128"/>
              <a:ea typeface="HG丸ｺﾞｼｯｸM-PRO" panose="020F0600000000000000" pitchFamily="50" charset="-128"/>
            </a:rPr>
            <a:t>17</a:t>
          </a:r>
          <a:r>
            <a:rPr kumimoji="1" lang="ja-JP" altLang="en-US" sz="1100">
              <a:solidFill>
                <a:srgbClr val="FF0000"/>
              </a:solidFill>
              <a:latin typeface="HG丸ｺﾞｼｯｸM-PRO" panose="020F0600000000000000" pitchFamily="50" charset="-128"/>
              <a:ea typeface="HG丸ｺﾞｼｯｸM-PRO" panose="020F0600000000000000" pitchFamily="50" charset="-128"/>
            </a:rPr>
            <a:t>）を提出してください。</a:t>
          </a:r>
        </a:p>
      </xdr:txBody>
    </xdr:sp>
    <xdr:clientData/>
  </xdr:twoCellAnchor>
  <xdr:twoCellAnchor>
    <xdr:from>
      <xdr:col>8</xdr:col>
      <xdr:colOff>12699</xdr:colOff>
      <xdr:row>44</xdr:row>
      <xdr:rowOff>142875</xdr:rowOff>
    </xdr:from>
    <xdr:to>
      <xdr:col>18</xdr:col>
      <xdr:colOff>123824</xdr:colOff>
      <xdr:row>50</xdr:row>
      <xdr:rowOff>200025</xdr:rowOff>
    </xdr:to>
    <xdr:sp macro="" textlink="">
      <xdr:nvSpPr>
        <xdr:cNvPr id="9" name="テキスト ボックス 8">
          <a:extLst>
            <a:ext uri="{FF2B5EF4-FFF2-40B4-BE49-F238E27FC236}">
              <a16:creationId xmlns:a16="http://schemas.microsoft.com/office/drawing/2014/main" id="{90A31C4E-47BF-4319-9F47-5EFB381751C6}"/>
            </a:ext>
          </a:extLst>
        </xdr:cNvPr>
        <xdr:cNvSpPr txBox="1"/>
      </xdr:nvSpPr>
      <xdr:spPr>
        <a:xfrm>
          <a:off x="2070099" y="7734300"/>
          <a:ext cx="2682875" cy="1143000"/>
        </a:xfrm>
        <a:prstGeom prst="roundRect">
          <a:avLst>
            <a:gd name="adj" fmla="val 4167"/>
          </a:avLst>
        </a:prstGeom>
        <a:solidFill>
          <a:srgbClr val="FFF5FF"/>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lIns="108000" rtlCol="0" anchor="ctr"/>
        <a:lstStyle/>
        <a:p>
          <a:r>
            <a:rPr kumimoji="1" lang="ja-JP" altLang="en-US" sz="1100">
              <a:latin typeface="HG丸ｺﾞｼｯｸM-PRO" panose="020F0600000000000000" pitchFamily="50" charset="-128"/>
              <a:ea typeface="HG丸ｺﾞｼｯｸM-PRO" panose="020F0600000000000000" pitchFamily="50" charset="-128"/>
            </a:rPr>
            <a:t>「認定技術管理者」とは、建設コンサルタント登録規程（昭和</a:t>
          </a:r>
          <a:r>
            <a:rPr kumimoji="1" lang="en-US" altLang="ja-JP" sz="1100">
              <a:latin typeface="HG丸ｺﾞｼｯｸM-PRO" panose="020F0600000000000000" pitchFamily="50" charset="-128"/>
              <a:ea typeface="HG丸ｺﾞｼｯｸM-PRO" panose="020F0600000000000000" pitchFamily="50" charset="-128"/>
            </a:rPr>
            <a:t>52</a:t>
          </a:r>
          <a:r>
            <a:rPr kumimoji="1" lang="ja-JP" altLang="en-US" sz="1100">
              <a:latin typeface="HG丸ｺﾞｼｯｸM-PRO" panose="020F0600000000000000" pitchFamily="50" charset="-128"/>
              <a:ea typeface="HG丸ｺﾞｼｯｸM-PRO" panose="020F0600000000000000" pitchFamily="50" charset="-128"/>
            </a:rPr>
            <a:t>年建設業告示第</a:t>
          </a:r>
          <a:r>
            <a:rPr kumimoji="1" lang="en-US" altLang="ja-JP" sz="1100">
              <a:latin typeface="HG丸ｺﾞｼｯｸM-PRO" panose="020F0600000000000000" pitchFamily="50" charset="-128"/>
              <a:ea typeface="HG丸ｺﾞｼｯｸM-PRO" panose="020F0600000000000000" pitchFamily="50" charset="-128"/>
            </a:rPr>
            <a:t>717</a:t>
          </a:r>
          <a:r>
            <a:rPr kumimoji="1" lang="ja-JP" altLang="en-US" sz="1100">
              <a:latin typeface="HG丸ｺﾞｼｯｸM-PRO" panose="020F0600000000000000" pitchFamily="50" charset="-128"/>
              <a:ea typeface="HG丸ｺﾞｼｯｸM-PRO" panose="020F0600000000000000" pitchFamily="50" charset="-128"/>
            </a:rPr>
            <a:t>号）第</a:t>
          </a:r>
          <a:r>
            <a:rPr kumimoji="1" lang="en-US" altLang="ja-JP" sz="1100">
              <a:latin typeface="HG丸ｺﾞｼｯｸM-PRO" panose="020F0600000000000000" pitchFamily="50" charset="-128"/>
              <a:ea typeface="HG丸ｺﾞｼｯｸM-PRO" panose="020F0600000000000000" pitchFamily="50" charset="-128"/>
            </a:rPr>
            <a:t>3</a:t>
          </a:r>
          <a:r>
            <a:rPr kumimoji="1" lang="ja-JP" altLang="en-US" sz="1100">
              <a:latin typeface="HG丸ｺﾞｼｯｸM-PRO" panose="020F0600000000000000" pitchFamily="50" charset="-128"/>
              <a:ea typeface="HG丸ｺﾞｼｯｸM-PRO" panose="020F0600000000000000" pitchFamily="50" charset="-128"/>
            </a:rPr>
            <a:t>条第</a:t>
          </a:r>
          <a:r>
            <a:rPr kumimoji="1" lang="en-US" altLang="ja-JP" sz="1100">
              <a:latin typeface="HG丸ｺﾞｼｯｸM-PRO" panose="020F0600000000000000" pitchFamily="50" charset="-128"/>
              <a:ea typeface="HG丸ｺﾞｼｯｸM-PRO" panose="020F0600000000000000" pitchFamily="50" charset="-128"/>
            </a:rPr>
            <a:t>1</a:t>
          </a:r>
          <a:r>
            <a:rPr kumimoji="1" lang="ja-JP" altLang="en-US" sz="1100">
              <a:latin typeface="HG丸ｺﾞｼｯｸM-PRO" panose="020F0600000000000000" pitchFamily="50" charset="-128"/>
              <a:ea typeface="HG丸ｺﾞｼｯｸM-PRO" panose="020F0600000000000000" pitchFamily="50" charset="-128"/>
            </a:rPr>
            <a:t>号ロの規定に基づき、国土交通大臣が技術管理者として認定した者のことです。</a:t>
          </a:r>
        </a:p>
      </xdr:txBody>
    </xdr:sp>
    <xdr:clientData/>
  </xdr:twoCellAnchor>
  <xdr:twoCellAnchor>
    <xdr:from>
      <xdr:col>18</xdr:col>
      <xdr:colOff>219075</xdr:colOff>
      <xdr:row>74</xdr:row>
      <xdr:rowOff>295275</xdr:rowOff>
    </xdr:from>
    <xdr:to>
      <xdr:col>24</xdr:col>
      <xdr:colOff>228600</xdr:colOff>
      <xdr:row>78</xdr:row>
      <xdr:rowOff>0</xdr:rowOff>
    </xdr:to>
    <xdr:sp macro="" textlink="">
      <xdr:nvSpPr>
        <xdr:cNvPr id="12" name="四角形: 角を丸くする 11">
          <a:extLst>
            <a:ext uri="{FF2B5EF4-FFF2-40B4-BE49-F238E27FC236}">
              <a16:creationId xmlns:a16="http://schemas.microsoft.com/office/drawing/2014/main" id="{4FC6BE34-961F-4E9D-B02D-A8C407D261A7}"/>
            </a:ext>
          </a:extLst>
        </xdr:cNvPr>
        <xdr:cNvSpPr/>
      </xdr:nvSpPr>
      <xdr:spPr>
        <a:xfrm>
          <a:off x="4848225" y="13296900"/>
          <a:ext cx="1552575" cy="428625"/>
        </a:xfrm>
        <a:prstGeom prst="roundRect">
          <a:avLst>
            <a:gd name="adj" fmla="val 7492"/>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40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219076</xdr:colOff>
      <xdr:row>57</xdr:row>
      <xdr:rowOff>190500</xdr:rowOff>
    </xdr:from>
    <xdr:to>
      <xdr:col>6</xdr:col>
      <xdr:colOff>47626</xdr:colOff>
      <xdr:row>81</xdr:row>
      <xdr:rowOff>57150</xdr:rowOff>
    </xdr:to>
    <xdr:sp macro="" textlink="">
      <xdr:nvSpPr>
        <xdr:cNvPr id="13" name="四角形: 角を丸くする 12">
          <a:extLst>
            <a:ext uri="{FF2B5EF4-FFF2-40B4-BE49-F238E27FC236}">
              <a16:creationId xmlns:a16="http://schemas.microsoft.com/office/drawing/2014/main" id="{16147196-AAB1-467A-970C-9D0C7B743850}"/>
            </a:ext>
          </a:extLst>
        </xdr:cNvPr>
        <xdr:cNvSpPr/>
      </xdr:nvSpPr>
      <xdr:spPr>
        <a:xfrm>
          <a:off x="1247776" y="10106025"/>
          <a:ext cx="342900" cy="4343400"/>
        </a:xfrm>
        <a:prstGeom prst="roundRect">
          <a:avLst>
            <a:gd name="adj" fmla="val 7492"/>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40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16</xdr:col>
      <xdr:colOff>202663</xdr:colOff>
      <xdr:row>76</xdr:row>
      <xdr:rowOff>69314</xdr:rowOff>
    </xdr:from>
    <xdr:to>
      <xdr:col>18</xdr:col>
      <xdr:colOff>221713</xdr:colOff>
      <xdr:row>76</xdr:row>
      <xdr:rowOff>235489</xdr:rowOff>
    </xdr:to>
    <xdr:sp macro="" textlink="">
      <xdr:nvSpPr>
        <xdr:cNvPr id="15" name="下矢印 6">
          <a:extLst>
            <a:ext uri="{FF2B5EF4-FFF2-40B4-BE49-F238E27FC236}">
              <a16:creationId xmlns:a16="http://schemas.microsoft.com/office/drawing/2014/main" id="{E4489781-E0EA-4DDE-8B9B-943992AC3C1F}"/>
            </a:ext>
          </a:extLst>
        </xdr:cNvPr>
        <xdr:cNvSpPr/>
      </xdr:nvSpPr>
      <xdr:spPr>
        <a:xfrm rot="16200000">
          <a:off x="4501075" y="13249277"/>
          <a:ext cx="166175" cy="533400"/>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133350</xdr:colOff>
      <xdr:row>74</xdr:row>
      <xdr:rowOff>276225</xdr:rowOff>
    </xdr:from>
    <xdr:to>
      <xdr:col>17</xdr:col>
      <xdr:colOff>76199</xdr:colOff>
      <xdr:row>78</xdr:row>
      <xdr:rowOff>161925</xdr:rowOff>
    </xdr:to>
    <xdr:sp macro="" textlink="">
      <xdr:nvSpPr>
        <xdr:cNvPr id="14" name="テキスト ボックス 13">
          <a:extLst>
            <a:ext uri="{FF2B5EF4-FFF2-40B4-BE49-F238E27FC236}">
              <a16:creationId xmlns:a16="http://schemas.microsoft.com/office/drawing/2014/main" id="{1CEA4985-5C92-403B-9ECE-4E9733CE13B5}"/>
            </a:ext>
          </a:extLst>
        </xdr:cNvPr>
        <xdr:cNvSpPr txBox="1"/>
      </xdr:nvSpPr>
      <xdr:spPr>
        <a:xfrm>
          <a:off x="2705100" y="13277850"/>
          <a:ext cx="1743074" cy="609600"/>
        </a:xfrm>
        <a:prstGeom prst="roundRect">
          <a:avLst>
            <a:gd name="adj" fmla="val 10417"/>
          </a:avLst>
        </a:prstGeom>
        <a:solidFill>
          <a:srgbClr val="FFF5FF"/>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lIns="144000" rtlCol="0" anchor="ctr"/>
        <a:lstStyle/>
        <a:p>
          <a:r>
            <a:rPr kumimoji="1" lang="ja-JP" altLang="en-US" sz="1100">
              <a:latin typeface="HG丸ｺﾞｼｯｸM-PRO" panose="020F0600000000000000" pitchFamily="50" charset="-128"/>
              <a:ea typeface="HG丸ｺﾞｼｯｸM-PRO" panose="020F0600000000000000" pitchFamily="50" charset="-128"/>
            </a:rPr>
            <a:t>それぞれ該当する人数を記入してください。</a:t>
          </a:r>
        </a:p>
      </xdr:txBody>
    </xdr:sp>
    <xdr:clientData/>
  </xdr:twoCellAnchor>
  <xdr:twoCellAnchor>
    <xdr:from>
      <xdr:col>0</xdr:col>
      <xdr:colOff>19050</xdr:colOff>
      <xdr:row>95</xdr:row>
      <xdr:rowOff>9526</xdr:rowOff>
    </xdr:from>
    <xdr:to>
      <xdr:col>21</xdr:col>
      <xdr:colOff>9525</xdr:colOff>
      <xdr:row>97</xdr:row>
      <xdr:rowOff>57150</xdr:rowOff>
    </xdr:to>
    <xdr:sp macro="" textlink="">
      <xdr:nvSpPr>
        <xdr:cNvPr id="16" name="四角形: 角を丸くする 15">
          <a:extLst>
            <a:ext uri="{FF2B5EF4-FFF2-40B4-BE49-F238E27FC236}">
              <a16:creationId xmlns:a16="http://schemas.microsoft.com/office/drawing/2014/main" id="{C4AFB0E2-C142-4B25-992E-E20630C845AF}"/>
            </a:ext>
          </a:extLst>
        </xdr:cNvPr>
        <xdr:cNvSpPr/>
      </xdr:nvSpPr>
      <xdr:spPr>
        <a:xfrm>
          <a:off x="19050" y="16992601"/>
          <a:ext cx="5391150" cy="409574"/>
        </a:xfrm>
        <a:prstGeom prst="roundRect">
          <a:avLst>
            <a:gd name="adj" fmla="val 7492"/>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40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33852</xdr:colOff>
      <xdr:row>91</xdr:row>
      <xdr:rowOff>285752</xdr:rowOff>
    </xdr:from>
    <xdr:to>
      <xdr:col>9</xdr:col>
      <xdr:colOff>200027</xdr:colOff>
      <xdr:row>95</xdr:row>
      <xdr:rowOff>19052</xdr:rowOff>
    </xdr:to>
    <xdr:sp macro="" textlink="">
      <xdr:nvSpPr>
        <xdr:cNvPr id="17" name="下矢印 6">
          <a:extLst>
            <a:ext uri="{FF2B5EF4-FFF2-40B4-BE49-F238E27FC236}">
              <a16:creationId xmlns:a16="http://schemas.microsoft.com/office/drawing/2014/main" id="{94DB63FF-664E-4D6B-B521-15A35A708398}"/>
            </a:ext>
          </a:extLst>
        </xdr:cNvPr>
        <xdr:cNvSpPr/>
      </xdr:nvSpPr>
      <xdr:spPr>
        <a:xfrm>
          <a:off x="2348427" y="16468727"/>
          <a:ext cx="166175" cy="533400"/>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104775</xdr:colOff>
      <xdr:row>87</xdr:row>
      <xdr:rowOff>276225</xdr:rowOff>
    </xdr:from>
    <xdr:to>
      <xdr:col>23</xdr:col>
      <xdr:colOff>133350</xdr:colOff>
      <xdr:row>93</xdr:row>
      <xdr:rowOff>38100</xdr:rowOff>
    </xdr:to>
    <xdr:sp macro="" textlink="">
      <xdr:nvSpPr>
        <xdr:cNvPr id="18" name="テキスト ボックス 17">
          <a:extLst>
            <a:ext uri="{FF2B5EF4-FFF2-40B4-BE49-F238E27FC236}">
              <a16:creationId xmlns:a16="http://schemas.microsoft.com/office/drawing/2014/main" id="{409C5B0E-DB57-4F55-94E7-DBE658364391}"/>
            </a:ext>
          </a:extLst>
        </xdr:cNvPr>
        <xdr:cNvSpPr txBox="1"/>
      </xdr:nvSpPr>
      <xdr:spPr>
        <a:xfrm>
          <a:off x="2162175" y="15735300"/>
          <a:ext cx="3886200" cy="923925"/>
        </a:xfrm>
        <a:prstGeom prst="roundRect">
          <a:avLst>
            <a:gd name="adj" fmla="val 6643"/>
          </a:avLst>
        </a:prstGeom>
        <a:solidFill>
          <a:srgbClr val="FFF5FF"/>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lIns="108000" rtlCol="0" anchor="ctr"/>
        <a:lstStyle/>
        <a:p>
          <a:r>
            <a:rPr kumimoji="1" lang="ja-JP" altLang="en-US" sz="1100">
              <a:latin typeface="HG丸ｺﾞｼｯｸM-PRO" panose="020F0600000000000000" pitchFamily="50" charset="-128"/>
              <a:ea typeface="HG丸ｺﾞｼｯｸM-PRO" panose="020F0600000000000000" pitchFamily="50" charset="-128"/>
            </a:rPr>
            <a:t>その他業務を申請する場合、希望欄に○をつけ、</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右欄に具体的な業種名を記載してください。</a:t>
          </a:r>
        </a:p>
        <a:p>
          <a:r>
            <a:rPr kumimoji="1" lang="ja-JP" altLang="en-US" sz="1100">
              <a:latin typeface="HG丸ｺﾞｼｯｸM-PRO" panose="020F0600000000000000" pitchFamily="50" charset="-128"/>
              <a:ea typeface="HG丸ｺﾞｼｯｸM-PRO" panose="020F0600000000000000" pitchFamily="50" charset="-128"/>
            </a:rPr>
            <a:t>（例）計量証明（騒音・振動）、交通量調査、路面清掃、</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　　　文化財調査、航空写真・空中写真撮影　　など</a:t>
          </a:r>
        </a:p>
      </xdr:txBody>
    </xdr:sp>
    <xdr:clientData/>
  </xdr:twoCellAnchor>
  <xdr:twoCellAnchor>
    <xdr:from>
      <xdr:col>18</xdr:col>
      <xdr:colOff>0</xdr:colOff>
      <xdr:row>1</xdr:row>
      <xdr:rowOff>0</xdr:rowOff>
    </xdr:from>
    <xdr:to>
      <xdr:col>24</xdr:col>
      <xdr:colOff>47626</xdr:colOff>
      <xdr:row>5</xdr:row>
      <xdr:rowOff>76200</xdr:rowOff>
    </xdr:to>
    <xdr:sp macro="" textlink="">
      <xdr:nvSpPr>
        <xdr:cNvPr id="21" name="テキスト ボックス 20">
          <a:extLst>
            <a:ext uri="{FF2B5EF4-FFF2-40B4-BE49-F238E27FC236}">
              <a16:creationId xmlns:a16="http://schemas.microsoft.com/office/drawing/2014/main" id="{659125CE-CC06-42CB-8808-81A220A5A0ED}"/>
            </a:ext>
          </a:extLst>
        </xdr:cNvPr>
        <xdr:cNvSpPr txBox="1"/>
      </xdr:nvSpPr>
      <xdr:spPr>
        <a:xfrm>
          <a:off x="4629150" y="457200"/>
          <a:ext cx="1590676" cy="828675"/>
        </a:xfrm>
        <a:prstGeom prst="roundRect">
          <a:avLst>
            <a:gd name="adj" fmla="val 5819"/>
          </a:avLst>
        </a:prstGeom>
        <a:solidFill>
          <a:srgbClr val="FFF5FF"/>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lIns="144000" rtlCol="0" anchor="ctr"/>
        <a:lstStyle/>
        <a:p>
          <a:r>
            <a:rPr kumimoji="1" lang="ja-JP" altLang="en-US" sz="1600" b="1">
              <a:solidFill>
                <a:srgbClr val="FF0000"/>
              </a:solidFill>
              <a:latin typeface="HG丸ｺﾞｼｯｸM-PRO" panose="020F0600000000000000" pitchFamily="50" charset="-128"/>
              <a:ea typeface="HG丸ｺﾞｼｯｸM-PRO" panose="020F0600000000000000" pitchFamily="50" charset="-128"/>
            </a:rPr>
            <a:t>このシートは</a:t>
          </a:r>
          <a:endParaRPr kumimoji="1" lang="en-US" altLang="ja-JP" sz="1600" b="1">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600" b="1">
              <a:solidFill>
                <a:srgbClr val="FF0000"/>
              </a:solidFill>
              <a:latin typeface="HG丸ｺﾞｼｯｸM-PRO" panose="020F0600000000000000" pitchFamily="50" charset="-128"/>
              <a:ea typeface="HG丸ｺﾞｼｯｸM-PRO" panose="020F0600000000000000" pitchFamily="50" charset="-128"/>
            </a:rPr>
            <a:t>提出不要です。</a:t>
          </a:r>
        </a:p>
      </xdr:txBody>
    </xdr:sp>
    <xdr:clientData/>
  </xdr:twoCellAnchor>
  <xdr:twoCellAnchor>
    <xdr:from>
      <xdr:col>22</xdr:col>
      <xdr:colOff>231239</xdr:colOff>
      <xdr:row>27</xdr:row>
      <xdr:rowOff>37565</xdr:rowOff>
    </xdr:from>
    <xdr:to>
      <xdr:col>25</xdr:col>
      <xdr:colOff>50264</xdr:colOff>
      <xdr:row>27</xdr:row>
      <xdr:rowOff>197390</xdr:rowOff>
    </xdr:to>
    <xdr:sp macro="" textlink="">
      <xdr:nvSpPr>
        <xdr:cNvPr id="22" name="下矢印 6">
          <a:extLst>
            <a:ext uri="{FF2B5EF4-FFF2-40B4-BE49-F238E27FC236}">
              <a16:creationId xmlns:a16="http://schemas.microsoft.com/office/drawing/2014/main" id="{87B064BD-8A55-455C-A58B-35B700610A53}"/>
            </a:ext>
          </a:extLst>
        </xdr:cNvPr>
        <xdr:cNvSpPr/>
      </xdr:nvSpPr>
      <xdr:spPr>
        <a:xfrm rot="5400000">
          <a:off x="6104451" y="4975228"/>
          <a:ext cx="159825" cy="590550"/>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44451</xdr:colOff>
      <xdr:row>25</xdr:row>
      <xdr:rowOff>123824</xdr:rowOff>
    </xdr:from>
    <xdr:to>
      <xdr:col>35</xdr:col>
      <xdr:colOff>63501</xdr:colOff>
      <xdr:row>33</xdr:row>
      <xdr:rowOff>76199</xdr:rowOff>
    </xdr:to>
    <xdr:sp macro="" textlink="">
      <xdr:nvSpPr>
        <xdr:cNvPr id="23" name="テキスト ボックス 22">
          <a:extLst>
            <a:ext uri="{FF2B5EF4-FFF2-40B4-BE49-F238E27FC236}">
              <a16:creationId xmlns:a16="http://schemas.microsoft.com/office/drawing/2014/main" id="{D7771DE7-C54D-4499-93F6-3B1BA84FC2E8}"/>
            </a:ext>
          </a:extLst>
        </xdr:cNvPr>
        <xdr:cNvSpPr txBox="1"/>
      </xdr:nvSpPr>
      <xdr:spPr>
        <a:xfrm>
          <a:off x="6473826" y="4933949"/>
          <a:ext cx="2590800" cy="1343025"/>
        </a:xfrm>
        <a:prstGeom prst="roundRect">
          <a:avLst>
            <a:gd name="adj" fmla="val 4017"/>
          </a:avLst>
        </a:prstGeom>
        <a:solidFill>
          <a:srgbClr val="FFF5FF"/>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lIns="144000" rtlCol="0" anchor="ctr"/>
        <a:lstStyle/>
        <a:p>
          <a:r>
            <a:rPr kumimoji="1" lang="ja-JP" altLang="en-US" sz="1000">
              <a:latin typeface="HG丸ｺﾞｼｯｸM-PRO" panose="020F0600000000000000" pitchFamily="50" charset="-128"/>
              <a:ea typeface="HG丸ｺﾞｼｯｸM-PRO" panose="020F0600000000000000" pitchFamily="50" charset="-128"/>
            </a:rPr>
            <a:t>所在地</a:t>
          </a:r>
          <a:r>
            <a:rPr kumimoji="1" lang="en-US" altLang="ja-JP" sz="1000">
              <a:latin typeface="HG丸ｺﾞｼｯｸM-PRO" panose="020F0600000000000000" pitchFamily="50" charset="-128"/>
              <a:ea typeface="HG丸ｺﾞｼｯｸM-PRO" panose="020F0600000000000000" pitchFamily="50" charset="-128"/>
            </a:rPr>
            <a:t>2</a:t>
          </a:r>
          <a:r>
            <a:rPr kumimoji="1" lang="ja-JP" altLang="en-US" sz="1000">
              <a:latin typeface="HG丸ｺﾞｼｯｸM-PRO" panose="020F0600000000000000" pitchFamily="50" charset="-128"/>
              <a:ea typeface="HG丸ｺﾞｼｯｸM-PRO" panose="020F0600000000000000" pitchFamily="50" charset="-128"/>
            </a:rPr>
            <a:t>欄に「大字」「丁目」「番地」「番」「号」が含まれている場合、欄右側に「要確認」と表示されます。</a:t>
          </a:r>
        </a:p>
        <a:p>
          <a:r>
            <a:rPr kumimoji="1" lang="ja-JP" altLang="en-US" sz="1000">
              <a:latin typeface="HG丸ｺﾞｼｯｸM-PRO" panose="020F0600000000000000" pitchFamily="50" charset="-128"/>
              <a:ea typeface="HG丸ｺﾞｼｯｸM-PRO" panose="020F0600000000000000" pitchFamily="50" charset="-128"/>
            </a:rPr>
            <a:t>（「一番ヶ瀬」「</a:t>
          </a:r>
          <a:r>
            <a:rPr kumimoji="1" lang="en-US" altLang="ja-JP" sz="1000">
              <a:latin typeface="HG丸ｺﾞｼｯｸM-PRO" panose="020F0600000000000000" pitchFamily="50" charset="-128"/>
              <a:ea typeface="HG丸ｺﾞｼｯｸM-PRO" panose="020F0600000000000000" pitchFamily="50" charset="-128"/>
            </a:rPr>
            <a:t>1</a:t>
          </a:r>
          <a:r>
            <a:rPr kumimoji="1" lang="ja-JP" altLang="en-US" sz="1000">
              <a:latin typeface="HG丸ｺﾞｼｯｸM-PRO" panose="020F0600000000000000" pitchFamily="50" charset="-128"/>
              <a:ea typeface="HG丸ｺﾞｼｯｸM-PRO" panose="020F0600000000000000" pitchFamily="50" charset="-128"/>
            </a:rPr>
            <a:t>号室」等の文字列にも反応するため、表示されても問題ない場合もあります）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247650</xdr:colOff>
      <xdr:row>2</xdr:row>
      <xdr:rowOff>76200</xdr:rowOff>
    </xdr:from>
    <xdr:to>
      <xdr:col>6</xdr:col>
      <xdr:colOff>781050</xdr:colOff>
      <xdr:row>4</xdr:row>
      <xdr:rowOff>190500</xdr:rowOff>
    </xdr:to>
    <xdr:sp macro="" textlink="">
      <xdr:nvSpPr>
        <xdr:cNvPr id="2" name="四角形: 角を丸くする 1">
          <a:extLst>
            <a:ext uri="{FF2B5EF4-FFF2-40B4-BE49-F238E27FC236}">
              <a16:creationId xmlns:a16="http://schemas.microsoft.com/office/drawing/2014/main" id="{5C8A5811-6319-4C0F-8ED7-31F202592549}"/>
            </a:ext>
          </a:extLst>
        </xdr:cNvPr>
        <xdr:cNvSpPr/>
      </xdr:nvSpPr>
      <xdr:spPr>
        <a:xfrm>
          <a:off x="247650" y="914400"/>
          <a:ext cx="10363200" cy="723900"/>
        </a:xfrm>
        <a:prstGeom prst="roundRect">
          <a:avLst>
            <a:gd name="adj" fmla="val 7492"/>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40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962285</xdr:colOff>
      <xdr:row>5</xdr:row>
      <xdr:rowOff>7677</xdr:rowOff>
    </xdr:from>
    <xdr:to>
      <xdr:col>1</xdr:col>
      <xdr:colOff>1225810</xdr:colOff>
      <xdr:row>12</xdr:row>
      <xdr:rowOff>260349</xdr:rowOff>
    </xdr:to>
    <xdr:sp macro="" textlink="">
      <xdr:nvSpPr>
        <xdr:cNvPr id="3" name="下矢印 6">
          <a:extLst>
            <a:ext uri="{FF2B5EF4-FFF2-40B4-BE49-F238E27FC236}">
              <a16:creationId xmlns:a16="http://schemas.microsoft.com/office/drawing/2014/main" id="{2024B4C1-1215-4FE3-9FDA-68436DAEBAA5}"/>
            </a:ext>
          </a:extLst>
        </xdr:cNvPr>
        <xdr:cNvSpPr/>
      </xdr:nvSpPr>
      <xdr:spPr>
        <a:xfrm rot="10800000">
          <a:off x="1343285" y="1722177"/>
          <a:ext cx="263525" cy="2957772"/>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398462</xdr:colOff>
      <xdr:row>11</xdr:row>
      <xdr:rowOff>371475</xdr:rowOff>
    </xdr:from>
    <xdr:to>
      <xdr:col>5</xdr:col>
      <xdr:colOff>514350</xdr:colOff>
      <xdr:row>13</xdr:row>
      <xdr:rowOff>295275</xdr:rowOff>
    </xdr:to>
    <xdr:sp macro="" textlink="">
      <xdr:nvSpPr>
        <xdr:cNvPr id="4" name="四角形: 角を丸くする 3">
          <a:extLst>
            <a:ext uri="{FF2B5EF4-FFF2-40B4-BE49-F238E27FC236}">
              <a16:creationId xmlns:a16="http://schemas.microsoft.com/office/drawing/2014/main" id="{C845C60F-FBE9-49C0-859A-666F79D29EAF}"/>
            </a:ext>
          </a:extLst>
        </xdr:cNvPr>
        <xdr:cNvSpPr/>
      </xdr:nvSpPr>
      <xdr:spPr>
        <a:xfrm>
          <a:off x="779462" y="4371975"/>
          <a:ext cx="7945438" cy="762000"/>
        </a:xfrm>
        <a:prstGeom prst="roundRect">
          <a:avLst>
            <a:gd name="adj" fmla="val 4415"/>
          </a:avLst>
        </a:prstGeom>
        <a:solidFill>
          <a:srgbClr val="FFF5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rtlCol="0" anchor="ctr"/>
        <a:lstStyle/>
        <a:p>
          <a:pPr algn="l"/>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この実績調書は</a:t>
          </a:r>
          <a:r>
            <a:rPr kumimoji="1" lang="ja-JP" altLang="en-US" sz="2400" b="0">
              <a:solidFill>
                <a:srgbClr val="FF0000"/>
              </a:solidFill>
              <a:latin typeface="HG丸ｺﾞｼｯｸM-PRO" panose="020F0600000000000000" pitchFamily="50" charset="-128"/>
              <a:ea typeface="HG丸ｺﾞｼｯｸM-PRO" panose="020F0600000000000000" pitchFamily="50" charset="-128"/>
            </a:rPr>
            <a:t>各業種等で分けて作成</a:t>
          </a:r>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171450</xdr:colOff>
      <xdr:row>2</xdr:row>
      <xdr:rowOff>95250</xdr:rowOff>
    </xdr:from>
    <xdr:to>
      <xdr:col>4</xdr:col>
      <xdr:colOff>1755198</xdr:colOff>
      <xdr:row>5</xdr:row>
      <xdr:rowOff>293852</xdr:rowOff>
    </xdr:to>
    <xdr:sp macro="" textlink="">
      <xdr:nvSpPr>
        <xdr:cNvPr id="4" name="フリーフォーム: 図形 3">
          <a:extLst>
            <a:ext uri="{FF2B5EF4-FFF2-40B4-BE49-F238E27FC236}">
              <a16:creationId xmlns:a16="http://schemas.microsoft.com/office/drawing/2014/main" id="{00000000-0008-0000-0000-000004000000}"/>
            </a:ext>
          </a:extLst>
        </xdr:cNvPr>
        <xdr:cNvSpPr/>
      </xdr:nvSpPr>
      <xdr:spPr>
        <a:xfrm rot="10800000">
          <a:off x="171450" y="819150"/>
          <a:ext cx="2517198" cy="1113002"/>
        </a:xfrm>
        <a:custGeom>
          <a:avLst/>
          <a:gdLst>
            <a:gd name="connsiteX0" fmla="*/ 107153 w 3318411"/>
            <a:gd name="connsiteY0" fmla="*/ 1752498 h 1752498"/>
            <a:gd name="connsiteX1" fmla="*/ 3211258 w 3318411"/>
            <a:gd name="connsiteY1" fmla="*/ 1752498 h 1752498"/>
            <a:gd name="connsiteX2" fmla="*/ 3318411 w 3318411"/>
            <a:gd name="connsiteY2" fmla="*/ 1645345 h 1752498"/>
            <a:gd name="connsiteX3" fmla="*/ 3318411 w 3318411"/>
            <a:gd name="connsiteY3" fmla="*/ 632525 h 1752498"/>
            <a:gd name="connsiteX4" fmla="*/ 3211258 w 3318411"/>
            <a:gd name="connsiteY4" fmla="*/ 525372 h 1752498"/>
            <a:gd name="connsiteX5" fmla="*/ 3025281 w 3318411"/>
            <a:gd name="connsiteY5" fmla="*/ 525372 h 1752498"/>
            <a:gd name="connsiteX6" fmla="*/ 3007318 w 3318411"/>
            <a:gd name="connsiteY6" fmla="*/ 0 h 1752498"/>
            <a:gd name="connsiteX7" fmla="*/ 2750110 w 3318411"/>
            <a:gd name="connsiteY7" fmla="*/ 525372 h 1752498"/>
            <a:gd name="connsiteX8" fmla="*/ 107153 w 3318411"/>
            <a:gd name="connsiteY8" fmla="*/ 525372 h 1752498"/>
            <a:gd name="connsiteX9" fmla="*/ 0 w 3318411"/>
            <a:gd name="connsiteY9" fmla="*/ 632525 h 1752498"/>
            <a:gd name="connsiteX10" fmla="*/ 0 w 3318411"/>
            <a:gd name="connsiteY10" fmla="*/ 1645345 h 1752498"/>
            <a:gd name="connsiteX11" fmla="*/ 107153 w 3318411"/>
            <a:gd name="connsiteY11" fmla="*/ 1752498 h 1752498"/>
            <a:gd name="connsiteX0" fmla="*/ 107153 w 3318411"/>
            <a:gd name="connsiteY0" fmla="*/ 1688998 h 1688998"/>
            <a:gd name="connsiteX1" fmla="*/ 3211258 w 3318411"/>
            <a:gd name="connsiteY1" fmla="*/ 1688998 h 1688998"/>
            <a:gd name="connsiteX2" fmla="*/ 3318411 w 3318411"/>
            <a:gd name="connsiteY2" fmla="*/ 1581845 h 1688998"/>
            <a:gd name="connsiteX3" fmla="*/ 3318411 w 3318411"/>
            <a:gd name="connsiteY3" fmla="*/ 569025 h 1688998"/>
            <a:gd name="connsiteX4" fmla="*/ 3211258 w 3318411"/>
            <a:gd name="connsiteY4" fmla="*/ 461872 h 1688998"/>
            <a:gd name="connsiteX5" fmla="*/ 3025281 w 3318411"/>
            <a:gd name="connsiteY5" fmla="*/ 461872 h 1688998"/>
            <a:gd name="connsiteX6" fmla="*/ 3007318 w 3318411"/>
            <a:gd name="connsiteY6" fmla="*/ 0 h 1688998"/>
            <a:gd name="connsiteX7" fmla="*/ 2750110 w 3318411"/>
            <a:gd name="connsiteY7" fmla="*/ 461872 h 1688998"/>
            <a:gd name="connsiteX8" fmla="*/ 107153 w 3318411"/>
            <a:gd name="connsiteY8" fmla="*/ 461872 h 1688998"/>
            <a:gd name="connsiteX9" fmla="*/ 0 w 3318411"/>
            <a:gd name="connsiteY9" fmla="*/ 569025 h 1688998"/>
            <a:gd name="connsiteX10" fmla="*/ 0 w 3318411"/>
            <a:gd name="connsiteY10" fmla="*/ 1581845 h 1688998"/>
            <a:gd name="connsiteX11" fmla="*/ 107153 w 3318411"/>
            <a:gd name="connsiteY11" fmla="*/ 1688998 h 1688998"/>
            <a:gd name="connsiteX0" fmla="*/ 107153 w 3318411"/>
            <a:gd name="connsiteY0" fmla="*/ 1669948 h 1669948"/>
            <a:gd name="connsiteX1" fmla="*/ 3211258 w 3318411"/>
            <a:gd name="connsiteY1" fmla="*/ 1669948 h 1669948"/>
            <a:gd name="connsiteX2" fmla="*/ 3318411 w 3318411"/>
            <a:gd name="connsiteY2" fmla="*/ 1562795 h 1669948"/>
            <a:gd name="connsiteX3" fmla="*/ 3318411 w 3318411"/>
            <a:gd name="connsiteY3" fmla="*/ 549975 h 1669948"/>
            <a:gd name="connsiteX4" fmla="*/ 3211258 w 3318411"/>
            <a:gd name="connsiteY4" fmla="*/ 442822 h 1669948"/>
            <a:gd name="connsiteX5" fmla="*/ 3025281 w 3318411"/>
            <a:gd name="connsiteY5" fmla="*/ 442822 h 1669948"/>
            <a:gd name="connsiteX6" fmla="*/ 3254968 w 3318411"/>
            <a:gd name="connsiteY6" fmla="*/ 0 h 1669948"/>
            <a:gd name="connsiteX7" fmla="*/ 2750110 w 3318411"/>
            <a:gd name="connsiteY7" fmla="*/ 442822 h 1669948"/>
            <a:gd name="connsiteX8" fmla="*/ 107153 w 3318411"/>
            <a:gd name="connsiteY8" fmla="*/ 442822 h 1669948"/>
            <a:gd name="connsiteX9" fmla="*/ 0 w 3318411"/>
            <a:gd name="connsiteY9" fmla="*/ 549975 h 1669948"/>
            <a:gd name="connsiteX10" fmla="*/ 0 w 3318411"/>
            <a:gd name="connsiteY10" fmla="*/ 1562795 h 1669948"/>
            <a:gd name="connsiteX11" fmla="*/ 107153 w 3318411"/>
            <a:gd name="connsiteY11" fmla="*/ 1669948 h 1669948"/>
            <a:gd name="connsiteX0" fmla="*/ 107153 w 3318411"/>
            <a:gd name="connsiteY0" fmla="*/ 1669948 h 1669948"/>
            <a:gd name="connsiteX1" fmla="*/ 3211258 w 3318411"/>
            <a:gd name="connsiteY1" fmla="*/ 1669948 h 1669948"/>
            <a:gd name="connsiteX2" fmla="*/ 3318411 w 3318411"/>
            <a:gd name="connsiteY2" fmla="*/ 1562795 h 1669948"/>
            <a:gd name="connsiteX3" fmla="*/ 3318411 w 3318411"/>
            <a:gd name="connsiteY3" fmla="*/ 549975 h 1669948"/>
            <a:gd name="connsiteX4" fmla="*/ 3211258 w 3318411"/>
            <a:gd name="connsiteY4" fmla="*/ 442822 h 1669948"/>
            <a:gd name="connsiteX5" fmla="*/ 3063381 w 3318411"/>
            <a:gd name="connsiteY5" fmla="*/ 442822 h 1669948"/>
            <a:gd name="connsiteX6" fmla="*/ 3254968 w 3318411"/>
            <a:gd name="connsiteY6" fmla="*/ 0 h 1669948"/>
            <a:gd name="connsiteX7" fmla="*/ 2750110 w 3318411"/>
            <a:gd name="connsiteY7" fmla="*/ 442822 h 1669948"/>
            <a:gd name="connsiteX8" fmla="*/ 107153 w 3318411"/>
            <a:gd name="connsiteY8" fmla="*/ 442822 h 1669948"/>
            <a:gd name="connsiteX9" fmla="*/ 0 w 3318411"/>
            <a:gd name="connsiteY9" fmla="*/ 549975 h 1669948"/>
            <a:gd name="connsiteX10" fmla="*/ 0 w 3318411"/>
            <a:gd name="connsiteY10" fmla="*/ 1562795 h 1669948"/>
            <a:gd name="connsiteX11" fmla="*/ 107153 w 3318411"/>
            <a:gd name="connsiteY11" fmla="*/ 1669948 h 1669948"/>
            <a:gd name="connsiteX0" fmla="*/ 107153 w 3318411"/>
            <a:gd name="connsiteY0" fmla="*/ 1684431 h 1684431"/>
            <a:gd name="connsiteX1" fmla="*/ 3211258 w 3318411"/>
            <a:gd name="connsiteY1" fmla="*/ 1684431 h 1684431"/>
            <a:gd name="connsiteX2" fmla="*/ 3318411 w 3318411"/>
            <a:gd name="connsiteY2" fmla="*/ 1577278 h 1684431"/>
            <a:gd name="connsiteX3" fmla="*/ 3318411 w 3318411"/>
            <a:gd name="connsiteY3" fmla="*/ 564458 h 1684431"/>
            <a:gd name="connsiteX4" fmla="*/ 3211258 w 3318411"/>
            <a:gd name="connsiteY4" fmla="*/ 457305 h 1684431"/>
            <a:gd name="connsiteX5" fmla="*/ 3063381 w 3318411"/>
            <a:gd name="connsiteY5" fmla="*/ 457305 h 1684431"/>
            <a:gd name="connsiteX6" fmla="*/ 3084457 w 3318411"/>
            <a:gd name="connsiteY6" fmla="*/ 0 h 1684431"/>
            <a:gd name="connsiteX7" fmla="*/ 2750110 w 3318411"/>
            <a:gd name="connsiteY7" fmla="*/ 457305 h 1684431"/>
            <a:gd name="connsiteX8" fmla="*/ 107153 w 3318411"/>
            <a:gd name="connsiteY8" fmla="*/ 457305 h 1684431"/>
            <a:gd name="connsiteX9" fmla="*/ 0 w 3318411"/>
            <a:gd name="connsiteY9" fmla="*/ 564458 h 1684431"/>
            <a:gd name="connsiteX10" fmla="*/ 0 w 3318411"/>
            <a:gd name="connsiteY10" fmla="*/ 1577278 h 1684431"/>
            <a:gd name="connsiteX11" fmla="*/ 107153 w 3318411"/>
            <a:gd name="connsiteY11" fmla="*/ 1684431 h 1684431"/>
            <a:gd name="connsiteX0" fmla="*/ 107153 w 3318411"/>
            <a:gd name="connsiteY0" fmla="*/ 1640982 h 1640982"/>
            <a:gd name="connsiteX1" fmla="*/ 3211258 w 3318411"/>
            <a:gd name="connsiteY1" fmla="*/ 1640982 h 1640982"/>
            <a:gd name="connsiteX2" fmla="*/ 3318411 w 3318411"/>
            <a:gd name="connsiteY2" fmla="*/ 1533829 h 1640982"/>
            <a:gd name="connsiteX3" fmla="*/ 3318411 w 3318411"/>
            <a:gd name="connsiteY3" fmla="*/ 521009 h 1640982"/>
            <a:gd name="connsiteX4" fmla="*/ 3211258 w 3318411"/>
            <a:gd name="connsiteY4" fmla="*/ 413856 h 1640982"/>
            <a:gd name="connsiteX5" fmla="*/ 3063381 w 3318411"/>
            <a:gd name="connsiteY5" fmla="*/ 413856 h 1640982"/>
            <a:gd name="connsiteX6" fmla="*/ 3084457 w 3318411"/>
            <a:gd name="connsiteY6" fmla="*/ 0 h 1640982"/>
            <a:gd name="connsiteX7" fmla="*/ 2750110 w 3318411"/>
            <a:gd name="connsiteY7" fmla="*/ 413856 h 1640982"/>
            <a:gd name="connsiteX8" fmla="*/ 107153 w 3318411"/>
            <a:gd name="connsiteY8" fmla="*/ 413856 h 1640982"/>
            <a:gd name="connsiteX9" fmla="*/ 0 w 3318411"/>
            <a:gd name="connsiteY9" fmla="*/ 521009 h 1640982"/>
            <a:gd name="connsiteX10" fmla="*/ 0 w 3318411"/>
            <a:gd name="connsiteY10" fmla="*/ 1533829 h 1640982"/>
            <a:gd name="connsiteX11" fmla="*/ 107153 w 3318411"/>
            <a:gd name="connsiteY11" fmla="*/ 1640982 h 1640982"/>
            <a:gd name="connsiteX0" fmla="*/ 107153 w 3318411"/>
            <a:gd name="connsiteY0" fmla="*/ 1626499 h 1626499"/>
            <a:gd name="connsiteX1" fmla="*/ 3211258 w 3318411"/>
            <a:gd name="connsiteY1" fmla="*/ 1626499 h 1626499"/>
            <a:gd name="connsiteX2" fmla="*/ 3318411 w 3318411"/>
            <a:gd name="connsiteY2" fmla="*/ 1519346 h 1626499"/>
            <a:gd name="connsiteX3" fmla="*/ 3318411 w 3318411"/>
            <a:gd name="connsiteY3" fmla="*/ 506526 h 1626499"/>
            <a:gd name="connsiteX4" fmla="*/ 3211258 w 3318411"/>
            <a:gd name="connsiteY4" fmla="*/ 399373 h 1626499"/>
            <a:gd name="connsiteX5" fmla="*/ 3063381 w 3318411"/>
            <a:gd name="connsiteY5" fmla="*/ 399373 h 1626499"/>
            <a:gd name="connsiteX6" fmla="*/ 3084457 w 3318411"/>
            <a:gd name="connsiteY6" fmla="*/ 0 h 1626499"/>
            <a:gd name="connsiteX7" fmla="*/ 2750110 w 3318411"/>
            <a:gd name="connsiteY7" fmla="*/ 399373 h 1626499"/>
            <a:gd name="connsiteX8" fmla="*/ 107153 w 3318411"/>
            <a:gd name="connsiteY8" fmla="*/ 399373 h 1626499"/>
            <a:gd name="connsiteX9" fmla="*/ 0 w 3318411"/>
            <a:gd name="connsiteY9" fmla="*/ 506526 h 1626499"/>
            <a:gd name="connsiteX10" fmla="*/ 0 w 3318411"/>
            <a:gd name="connsiteY10" fmla="*/ 1519346 h 1626499"/>
            <a:gd name="connsiteX11" fmla="*/ 107153 w 3318411"/>
            <a:gd name="connsiteY11" fmla="*/ 1626499 h 1626499"/>
            <a:gd name="connsiteX0" fmla="*/ 107153 w 3318411"/>
            <a:gd name="connsiteY0" fmla="*/ 1655465 h 1655465"/>
            <a:gd name="connsiteX1" fmla="*/ 3211258 w 3318411"/>
            <a:gd name="connsiteY1" fmla="*/ 1655465 h 1655465"/>
            <a:gd name="connsiteX2" fmla="*/ 3318411 w 3318411"/>
            <a:gd name="connsiteY2" fmla="*/ 1548312 h 1655465"/>
            <a:gd name="connsiteX3" fmla="*/ 3318411 w 3318411"/>
            <a:gd name="connsiteY3" fmla="*/ 535492 h 1655465"/>
            <a:gd name="connsiteX4" fmla="*/ 3211258 w 3318411"/>
            <a:gd name="connsiteY4" fmla="*/ 428339 h 1655465"/>
            <a:gd name="connsiteX5" fmla="*/ 3063381 w 3318411"/>
            <a:gd name="connsiteY5" fmla="*/ 428339 h 1655465"/>
            <a:gd name="connsiteX6" fmla="*/ 2874597 w 3318411"/>
            <a:gd name="connsiteY6" fmla="*/ 0 h 1655465"/>
            <a:gd name="connsiteX7" fmla="*/ 2750110 w 3318411"/>
            <a:gd name="connsiteY7" fmla="*/ 428339 h 1655465"/>
            <a:gd name="connsiteX8" fmla="*/ 107153 w 3318411"/>
            <a:gd name="connsiteY8" fmla="*/ 428339 h 1655465"/>
            <a:gd name="connsiteX9" fmla="*/ 0 w 3318411"/>
            <a:gd name="connsiteY9" fmla="*/ 535492 h 1655465"/>
            <a:gd name="connsiteX10" fmla="*/ 0 w 3318411"/>
            <a:gd name="connsiteY10" fmla="*/ 1548312 h 1655465"/>
            <a:gd name="connsiteX11" fmla="*/ 107153 w 3318411"/>
            <a:gd name="connsiteY11" fmla="*/ 1655465 h 1655465"/>
            <a:gd name="connsiteX0" fmla="*/ 107153 w 3318411"/>
            <a:gd name="connsiteY0" fmla="*/ 1669948 h 1669948"/>
            <a:gd name="connsiteX1" fmla="*/ 3211258 w 3318411"/>
            <a:gd name="connsiteY1" fmla="*/ 1669948 h 1669948"/>
            <a:gd name="connsiteX2" fmla="*/ 3318411 w 3318411"/>
            <a:gd name="connsiteY2" fmla="*/ 1562795 h 1669948"/>
            <a:gd name="connsiteX3" fmla="*/ 3318411 w 3318411"/>
            <a:gd name="connsiteY3" fmla="*/ 549975 h 1669948"/>
            <a:gd name="connsiteX4" fmla="*/ 3211258 w 3318411"/>
            <a:gd name="connsiteY4" fmla="*/ 442822 h 1669948"/>
            <a:gd name="connsiteX5" fmla="*/ 3063381 w 3318411"/>
            <a:gd name="connsiteY5" fmla="*/ 442822 h 1669948"/>
            <a:gd name="connsiteX6" fmla="*/ 2651621 w 3318411"/>
            <a:gd name="connsiteY6" fmla="*/ 0 h 1669948"/>
            <a:gd name="connsiteX7" fmla="*/ 2750110 w 3318411"/>
            <a:gd name="connsiteY7" fmla="*/ 442822 h 1669948"/>
            <a:gd name="connsiteX8" fmla="*/ 107153 w 3318411"/>
            <a:gd name="connsiteY8" fmla="*/ 442822 h 1669948"/>
            <a:gd name="connsiteX9" fmla="*/ 0 w 3318411"/>
            <a:gd name="connsiteY9" fmla="*/ 549975 h 1669948"/>
            <a:gd name="connsiteX10" fmla="*/ 0 w 3318411"/>
            <a:gd name="connsiteY10" fmla="*/ 1562795 h 1669948"/>
            <a:gd name="connsiteX11" fmla="*/ 107153 w 3318411"/>
            <a:gd name="connsiteY11" fmla="*/ 1669948 h 166994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3318411" h="1669948">
              <a:moveTo>
                <a:pt x="107153" y="1669948"/>
              </a:moveTo>
              <a:lnTo>
                <a:pt x="3211258" y="1669948"/>
              </a:lnTo>
              <a:cubicBezTo>
                <a:pt x="3270437" y="1669948"/>
                <a:pt x="3318411" y="1621974"/>
                <a:pt x="3318411" y="1562795"/>
              </a:cubicBezTo>
              <a:lnTo>
                <a:pt x="3318411" y="549975"/>
              </a:lnTo>
              <a:cubicBezTo>
                <a:pt x="3318411" y="490796"/>
                <a:pt x="3270437" y="442822"/>
                <a:pt x="3211258" y="442822"/>
              </a:cubicBezTo>
              <a:lnTo>
                <a:pt x="3063381" y="442822"/>
              </a:lnTo>
              <a:lnTo>
                <a:pt x="2651621" y="0"/>
              </a:lnTo>
              <a:lnTo>
                <a:pt x="2750110" y="442822"/>
              </a:lnTo>
              <a:lnTo>
                <a:pt x="107153" y="442822"/>
              </a:lnTo>
              <a:cubicBezTo>
                <a:pt x="47974" y="442822"/>
                <a:pt x="0" y="490796"/>
                <a:pt x="0" y="549975"/>
              </a:cubicBezTo>
              <a:lnTo>
                <a:pt x="0" y="1562795"/>
              </a:lnTo>
              <a:cubicBezTo>
                <a:pt x="0" y="1621974"/>
                <a:pt x="47974" y="1669948"/>
                <a:pt x="107153" y="1669948"/>
              </a:cubicBezTo>
              <a:close/>
            </a:path>
          </a:pathLst>
        </a:custGeom>
        <a:solidFill>
          <a:srgbClr val="FFFFFF"/>
        </a:solid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editAs="absolute">
    <xdr:from>
      <xdr:col>0</xdr:col>
      <xdr:colOff>266701</xdr:colOff>
      <xdr:row>2</xdr:row>
      <xdr:rowOff>191918</xdr:rowOff>
    </xdr:from>
    <xdr:to>
      <xdr:col>4</xdr:col>
      <xdr:colOff>1717098</xdr:colOff>
      <xdr:row>4</xdr:row>
      <xdr:rowOff>221984</xdr:rowOff>
    </xdr:to>
    <xdr:sp macro="" textlink="">
      <xdr:nvSpPr>
        <xdr:cNvPr id="5" name="テキスト ボックス 41">
          <a:extLst>
            <a:ext uri="{FF2B5EF4-FFF2-40B4-BE49-F238E27FC236}">
              <a16:creationId xmlns:a16="http://schemas.microsoft.com/office/drawing/2014/main" id="{00000000-0008-0000-0000-000005000000}"/>
            </a:ext>
          </a:extLst>
        </xdr:cNvPr>
        <xdr:cNvSpPr txBox="1"/>
      </xdr:nvSpPr>
      <xdr:spPr>
        <a:xfrm>
          <a:off x="266701" y="915818"/>
          <a:ext cx="2383847" cy="639666"/>
        </a:xfrm>
        <a:prstGeom prst="rect">
          <a:avLst/>
        </a:prstGeom>
        <a:noFill/>
      </xdr:spPr>
      <xdr:txBody>
        <a:bodyPr wrap="square" rtlCol="0"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a:r>
            <a:rPr lang="ja-JP" altLang="en-US" sz="1600">
              <a:latin typeface="HG丸ｺﾞｼｯｸM-PRO" panose="020F0600000000000000" pitchFamily="50" charset="-128"/>
              <a:ea typeface="HG丸ｺﾞｼｯｸM-PRO" panose="020F0600000000000000" pitchFamily="50" charset="-128"/>
            </a:rPr>
            <a:t>提出する書類に</a:t>
          </a:r>
          <a:endParaRPr lang="en-US" altLang="ja-JP" sz="1600">
            <a:latin typeface="HG丸ｺﾞｼｯｸM-PRO" panose="020F0600000000000000" pitchFamily="50" charset="-128"/>
            <a:ea typeface="HG丸ｺﾞｼｯｸM-PRO" panose="020F0600000000000000" pitchFamily="50" charset="-128"/>
          </a:endParaRPr>
        </a:p>
        <a:p>
          <a:pPr algn="l"/>
          <a:r>
            <a:rPr lang="ja-JP" altLang="en-US" sz="1600">
              <a:latin typeface="HG丸ｺﾞｼｯｸM-PRO" panose="020F0600000000000000" pitchFamily="50" charset="-128"/>
              <a:ea typeface="HG丸ｺﾞｼｯｸM-PRO" panose="020F0600000000000000" pitchFamily="50" charset="-128"/>
            </a:rPr>
            <a:t>チェックしてください</a:t>
          </a:r>
          <a:endParaRPr kumimoji="1" lang="ja-JP" altLang="en-US" sz="16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419100</xdr:colOff>
      <xdr:row>3</xdr:row>
      <xdr:rowOff>114300</xdr:rowOff>
    </xdr:from>
    <xdr:to>
      <xdr:col>36</xdr:col>
      <xdr:colOff>381000</xdr:colOff>
      <xdr:row>6</xdr:row>
      <xdr:rowOff>247650</xdr:rowOff>
    </xdr:to>
    <xdr:sp macro="" textlink="">
      <xdr:nvSpPr>
        <xdr:cNvPr id="3" name="四角形: 角を丸くする 2">
          <a:extLst>
            <a:ext uri="{FF2B5EF4-FFF2-40B4-BE49-F238E27FC236}">
              <a16:creationId xmlns:a16="http://schemas.microsoft.com/office/drawing/2014/main" id="{2F4052D0-B7B1-432D-9420-317362E4F521}"/>
            </a:ext>
          </a:extLst>
        </xdr:cNvPr>
        <xdr:cNvSpPr/>
      </xdr:nvSpPr>
      <xdr:spPr>
        <a:xfrm>
          <a:off x="1790700" y="1181100"/>
          <a:ext cx="15049500" cy="2076450"/>
        </a:xfrm>
        <a:prstGeom prst="roundRect">
          <a:avLst>
            <a:gd name="adj" fmla="val 7492"/>
          </a:avLst>
        </a:prstGeom>
        <a:solidFill>
          <a:srgbClr val="FFF5FF"/>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216000" rtlCol="0" anchor="ctr"/>
        <a:lstStyle/>
        <a:p>
          <a:pPr algn="l"/>
          <a:r>
            <a:rPr kumimoji="1" lang="ja-JP" altLang="en-US" sz="4000" b="1">
              <a:solidFill>
                <a:srgbClr val="FF0000"/>
              </a:solidFill>
              <a:latin typeface="HG丸ｺﾞｼｯｸM-PRO" panose="020F0600000000000000" pitchFamily="50" charset="-128"/>
              <a:ea typeface="HG丸ｺﾞｼｯｸM-PRO" panose="020F0600000000000000" pitchFamily="50" charset="-128"/>
            </a:rPr>
            <a:t>この様式には入力シートに記載した内容が自動反映されますが、</a:t>
          </a:r>
        </a:p>
        <a:p>
          <a:pPr algn="l"/>
          <a:r>
            <a:rPr kumimoji="1" lang="ja-JP" altLang="en-US" sz="4000" b="1">
              <a:solidFill>
                <a:srgbClr val="FF0000"/>
              </a:solidFill>
              <a:latin typeface="HG丸ｺﾞｼｯｸM-PRO" panose="020F0600000000000000" pitchFamily="50" charset="-128"/>
              <a:ea typeface="HG丸ｺﾞｼｯｸM-PRO" panose="020F0600000000000000" pitchFamily="50" charset="-128"/>
            </a:rPr>
            <a:t>内容に誤りがないかどうか念のためご確認ください。</a:t>
          </a:r>
        </a:p>
      </xdr:txBody>
    </xdr:sp>
    <xdr:clientData/>
  </xdr:twoCellAnchor>
  <xdr:twoCellAnchor>
    <xdr:from>
      <xdr:col>32</xdr:col>
      <xdr:colOff>249238</xdr:colOff>
      <xdr:row>14</xdr:row>
      <xdr:rowOff>303213</xdr:rowOff>
    </xdr:from>
    <xdr:to>
      <xdr:col>34</xdr:col>
      <xdr:colOff>160338</xdr:colOff>
      <xdr:row>15</xdr:row>
      <xdr:rowOff>84138</xdr:rowOff>
    </xdr:to>
    <xdr:sp macro="" textlink="">
      <xdr:nvSpPr>
        <xdr:cNvPr id="5" name="下矢印 6">
          <a:extLst>
            <a:ext uri="{FF2B5EF4-FFF2-40B4-BE49-F238E27FC236}">
              <a16:creationId xmlns:a16="http://schemas.microsoft.com/office/drawing/2014/main" id="{13A2E8B0-192D-4A3E-8A24-75873084EAA8}"/>
            </a:ext>
          </a:extLst>
        </xdr:cNvPr>
        <xdr:cNvSpPr/>
      </xdr:nvSpPr>
      <xdr:spPr>
        <a:xfrm rot="5400000">
          <a:off x="15163800" y="5486401"/>
          <a:ext cx="257175" cy="825500"/>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209550</xdr:colOff>
      <xdr:row>12</xdr:row>
      <xdr:rowOff>228600</xdr:rowOff>
    </xdr:from>
    <xdr:to>
      <xdr:col>32</xdr:col>
      <xdr:colOff>228600</xdr:colOff>
      <xdr:row>15</xdr:row>
      <xdr:rowOff>228600</xdr:rowOff>
    </xdr:to>
    <xdr:sp macro="" textlink="">
      <xdr:nvSpPr>
        <xdr:cNvPr id="6" name="四角形: 角を丸くする 5">
          <a:extLst>
            <a:ext uri="{FF2B5EF4-FFF2-40B4-BE49-F238E27FC236}">
              <a16:creationId xmlns:a16="http://schemas.microsoft.com/office/drawing/2014/main" id="{2B39A6E9-2DFE-4AA2-A627-8D26BC2B99D8}"/>
            </a:ext>
          </a:extLst>
        </xdr:cNvPr>
        <xdr:cNvSpPr/>
      </xdr:nvSpPr>
      <xdr:spPr>
        <a:xfrm>
          <a:off x="11182350" y="5181600"/>
          <a:ext cx="3676650" cy="990600"/>
        </a:xfrm>
        <a:prstGeom prst="roundRect">
          <a:avLst>
            <a:gd name="adj" fmla="val 7492"/>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40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33</xdr:col>
      <xdr:colOff>266700</xdr:colOff>
      <xdr:row>14</xdr:row>
      <xdr:rowOff>171450</xdr:rowOff>
    </xdr:from>
    <xdr:to>
      <xdr:col>39</xdr:col>
      <xdr:colOff>57150</xdr:colOff>
      <xdr:row>17</xdr:row>
      <xdr:rowOff>0</xdr:rowOff>
    </xdr:to>
    <xdr:sp macro="" textlink="">
      <xdr:nvSpPr>
        <xdr:cNvPr id="7" name="四角形: 角を丸くする 6">
          <a:extLst>
            <a:ext uri="{FF2B5EF4-FFF2-40B4-BE49-F238E27FC236}">
              <a16:creationId xmlns:a16="http://schemas.microsoft.com/office/drawing/2014/main" id="{76A2BB6C-236C-489E-AF18-ED4ECC50682E}"/>
            </a:ext>
          </a:extLst>
        </xdr:cNvPr>
        <xdr:cNvSpPr/>
      </xdr:nvSpPr>
      <xdr:spPr>
        <a:xfrm>
          <a:off x="15354300" y="5638800"/>
          <a:ext cx="2533650" cy="819150"/>
        </a:xfrm>
        <a:prstGeom prst="roundRect">
          <a:avLst>
            <a:gd name="adj" fmla="val 7492"/>
          </a:avLst>
        </a:prstGeom>
        <a:solidFill>
          <a:srgbClr val="FFF5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rtlCol="0" anchor="ctr"/>
        <a:lstStyle/>
        <a:p>
          <a:pPr algn="l"/>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 記入不要です。</a:t>
          </a:r>
        </a:p>
      </xdr:txBody>
    </xdr:sp>
    <xdr:clientData/>
  </xdr:twoCellAnchor>
  <xdr:twoCellAnchor>
    <xdr:from>
      <xdr:col>6</xdr:col>
      <xdr:colOff>96838</xdr:colOff>
      <xdr:row>42</xdr:row>
      <xdr:rowOff>17463</xdr:rowOff>
    </xdr:from>
    <xdr:to>
      <xdr:col>8</xdr:col>
      <xdr:colOff>7938</xdr:colOff>
      <xdr:row>43</xdr:row>
      <xdr:rowOff>84138</xdr:rowOff>
    </xdr:to>
    <xdr:sp macro="" textlink="">
      <xdr:nvSpPr>
        <xdr:cNvPr id="8" name="下矢印 6">
          <a:extLst>
            <a:ext uri="{FF2B5EF4-FFF2-40B4-BE49-F238E27FC236}">
              <a16:creationId xmlns:a16="http://schemas.microsoft.com/office/drawing/2014/main" id="{33456380-A3A5-4682-A8EF-874246DEFE93}"/>
            </a:ext>
          </a:extLst>
        </xdr:cNvPr>
        <xdr:cNvSpPr/>
      </xdr:nvSpPr>
      <xdr:spPr>
        <a:xfrm rot="5400000">
          <a:off x="3124200" y="14535151"/>
          <a:ext cx="257175" cy="825500"/>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381000</xdr:colOff>
      <xdr:row>40</xdr:row>
      <xdr:rowOff>247650</xdr:rowOff>
    </xdr:from>
    <xdr:to>
      <xdr:col>6</xdr:col>
      <xdr:colOff>95250</xdr:colOff>
      <xdr:row>44</xdr:row>
      <xdr:rowOff>114300</xdr:rowOff>
    </xdr:to>
    <xdr:sp macro="" textlink="">
      <xdr:nvSpPr>
        <xdr:cNvPr id="9" name="四角形: 角を丸くする 8">
          <a:extLst>
            <a:ext uri="{FF2B5EF4-FFF2-40B4-BE49-F238E27FC236}">
              <a16:creationId xmlns:a16="http://schemas.microsoft.com/office/drawing/2014/main" id="{2415C17F-F2AD-4D2A-A60A-21CBF1C79F62}"/>
            </a:ext>
          </a:extLst>
        </xdr:cNvPr>
        <xdr:cNvSpPr/>
      </xdr:nvSpPr>
      <xdr:spPr>
        <a:xfrm>
          <a:off x="2209800" y="14458950"/>
          <a:ext cx="628650" cy="1123950"/>
        </a:xfrm>
        <a:prstGeom prst="roundRect">
          <a:avLst>
            <a:gd name="adj" fmla="val 7492"/>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40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114300</xdr:colOff>
      <xdr:row>41</xdr:row>
      <xdr:rowOff>152400</xdr:rowOff>
    </xdr:from>
    <xdr:to>
      <xdr:col>17</xdr:col>
      <xdr:colOff>133350</xdr:colOff>
      <xdr:row>44</xdr:row>
      <xdr:rowOff>266700</xdr:rowOff>
    </xdr:to>
    <xdr:sp macro="" textlink="">
      <xdr:nvSpPr>
        <xdr:cNvPr id="10" name="四角形: 角を丸くする 9">
          <a:extLst>
            <a:ext uri="{FF2B5EF4-FFF2-40B4-BE49-F238E27FC236}">
              <a16:creationId xmlns:a16="http://schemas.microsoft.com/office/drawing/2014/main" id="{B2632C43-CE0F-44B5-B6C0-0FAACF7E0CFE}"/>
            </a:ext>
          </a:extLst>
        </xdr:cNvPr>
        <xdr:cNvSpPr/>
      </xdr:nvSpPr>
      <xdr:spPr>
        <a:xfrm>
          <a:off x="3314700" y="14687550"/>
          <a:ext cx="4591050" cy="1047750"/>
        </a:xfrm>
        <a:prstGeom prst="roundRect">
          <a:avLst>
            <a:gd name="adj" fmla="val 7492"/>
          </a:avLst>
        </a:prstGeom>
        <a:solidFill>
          <a:srgbClr val="FFF5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rtlCol="0" anchor="ctr"/>
        <a:lstStyle/>
        <a:p>
          <a:pPr algn="l"/>
          <a:r>
            <a:rPr kumimoji="1" lang="ja-JP" altLang="en-US" sz="2000" b="0">
              <a:solidFill>
                <a:sysClr val="windowText" lastClr="000000"/>
              </a:solidFill>
              <a:latin typeface="HG丸ｺﾞｼｯｸM-PRO" panose="020F0600000000000000" pitchFamily="50" charset="-128"/>
              <a:ea typeface="HG丸ｺﾞｼｯｸM-PRO" panose="020F0600000000000000" pitchFamily="50" charset="-128"/>
            </a:rPr>
            <a:t> 申請部門（希望欄に○を付けている部門）のみコードが表示されます。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400050</xdr:colOff>
      <xdr:row>15</xdr:row>
      <xdr:rowOff>0</xdr:rowOff>
    </xdr:from>
    <xdr:to>
      <xdr:col>4</xdr:col>
      <xdr:colOff>209550</xdr:colOff>
      <xdr:row>18</xdr:row>
      <xdr:rowOff>152400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4591050" y="16135350"/>
          <a:ext cx="7429500" cy="1524000"/>
        </a:xfrm>
        <a:prstGeom prst="rect">
          <a:avLst/>
        </a:prstGeom>
        <a:solidFill>
          <a:sysClr val="window" lastClr="FFFFFF"/>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baseline="0">
              <a:solidFill>
                <a:srgbClr val="FF0000"/>
              </a:solidFill>
            </a:rPr>
            <a:t> </a:t>
          </a:r>
          <a:r>
            <a:rPr kumimoji="1" lang="en-US" altLang="ja-JP" sz="2000" b="1">
              <a:solidFill>
                <a:srgbClr val="FF0000"/>
              </a:solidFill>
            </a:rPr>
            <a:t>※</a:t>
          </a:r>
          <a:r>
            <a:rPr kumimoji="1" lang="ja-JP" altLang="en-US" sz="2000" b="1">
              <a:solidFill>
                <a:srgbClr val="FF0000"/>
              </a:solidFill>
            </a:rPr>
            <a:t>この受付票は、申請書を持参する場合のみご提出ください。</a:t>
          </a:r>
          <a:endParaRPr kumimoji="1" lang="en-US" altLang="ja-JP" sz="2000" b="1">
            <a:solidFill>
              <a:srgbClr val="FF0000"/>
            </a:solidFill>
          </a:endParaRPr>
        </a:p>
        <a:p>
          <a:pPr algn="l"/>
          <a:r>
            <a:rPr kumimoji="1" lang="ja-JP" altLang="en-US" sz="2000" b="1">
              <a:solidFill>
                <a:srgbClr val="FF0000"/>
              </a:solidFill>
            </a:rPr>
            <a:t> 　郵送の場合は提出不要です。</a:t>
          </a:r>
          <a:endParaRPr kumimoji="1" lang="en-US" altLang="ja-JP" sz="2000" b="1">
            <a:solidFill>
              <a:srgbClr val="FF0000"/>
            </a:solidFill>
          </a:endParaRPr>
        </a:p>
        <a:p>
          <a:pPr algn="l"/>
          <a:r>
            <a:rPr kumimoji="1" lang="ja-JP" altLang="en-US" sz="2000" b="1">
              <a:solidFill>
                <a:srgbClr val="FF0000"/>
              </a:solidFill>
            </a:rPr>
            <a:t> 　（郵送の場合、提出いただいても返送はしません。）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57150</xdr:colOff>
      <xdr:row>1</xdr:row>
      <xdr:rowOff>1276350</xdr:rowOff>
    </xdr:from>
    <xdr:to>
      <xdr:col>3</xdr:col>
      <xdr:colOff>5619750</xdr:colOff>
      <xdr:row>1</xdr:row>
      <xdr:rowOff>3143250</xdr:rowOff>
    </xdr:to>
    <xdr:sp macro="" textlink="">
      <xdr:nvSpPr>
        <xdr:cNvPr id="2" name="四角形: 角を丸くする 1">
          <a:extLst>
            <a:ext uri="{FF2B5EF4-FFF2-40B4-BE49-F238E27FC236}">
              <a16:creationId xmlns:a16="http://schemas.microsoft.com/office/drawing/2014/main" id="{8EEAB911-9102-4A3E-ACA9-70A6FE63DD5E}"/>
            </a:ext>
          </a:extLst>
        </xdr:cNvPr>
        <xdr:cNvSpPr/>
      </xdr:nvSpPr>
      <xdr:spPr>
        <a:xfrm>
          <a:off x="3562350" y="1866900"/>
          <a:ext cx="5562600" cy="1866900"/>
        </a:xfrm>
        <a:prstGeom prst="roundRect">
          <a:avLst>
            <a:gd name="adj" fmla="val 5451"/>
          </a:avLst>
        </a:prstGeom>
        <a:solidFill>
          <a:srgbClr val="FFF5FF"/>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0" rtlCol="0" anchor="ctr"/>
        <a:lstStyle/>
        <a:p>
          <a:pPr algn="l"/>
          <a:r>
            <a:rPr kumimoji="1" lang="ja-JP" altLang="en-US" sz="3600" b="1">
              <a:solidFill>
                <a:srgbClr val="FF0000"/>
              </a:solidFill>
              <a:latin typeface="HG丸ｺﾞｼｯｸM-PRO" panose="020F0600000000000000" pitchFamily="50" charset="-128"/>
              <a:ea typeface="HG丸ｺﾞｼｯｸM-PRO" panose="020F0600000000000000" pitchFamily="50" charset="-128"/>
            </a:rPr>
            <a:t>同族会社がない場合も</a:t>
          </a:r>
        </a:p>
        <a:p>
          <a:pPr algn="l"/>
          <a:r>
            <a:rPr kumimoji="1" lang="ja-JP" altLang="en-US" sz="3600" b="1">
              <a:solidFill>
                <a:srgbClr val="FF0000"/>
              </a:solidFill>
              <a:latin typeface="HG丸ｺﾞｼｯｸM-PRO" panose="020F0600000000000000" pitchFamily="50" charset="-128"/>
              <a:ea typeface="HG丸ｺﾞｼｯｸM-PRO" panose="020F0600000000000000" pitchFamily="50" charset="-128"/>
            </a:rPr>
            <a:t>提出必須です。</a:t>
          </a:r>
        </a:p>
      </xdr:txBody>
    </xdr:sp>
    <xdr:clientData/>
  </xdr:twoCellAnchor>
  <xdr:twoCellAnchor>
    <xdr:from>
      <xdr:col>2</xdr:col>
      <xdr:colOff>1162050</xdr:colOff>
      <xdr:row>6</xdr:row>
      <xdr:rowOff>304800</xdr:rowOff>
    </xdr:from>
    <xdr:to>
      <xdr:col>3</xdr:col>
      <xdr:colOff>971550</xdr:colOff>
      <xdr:row>8</xdr:row>
      <xdr:rowOff>133350</xdr:rowOff>
    </xdr:to>
    <xdr:sp macro="" textlink="">
      <xdr:nvSpPr>
        <xdr:cNvPr id="7" name="四角形: 角を丸くする 6">
          <a:extLst>
            <a:ext uri="{FF2B5EF4-FFF2-40B4-BE49-F238E27FC236}">
              <a16:creationId xmlns:a16="http://schemas.microsoft.com/office/drawing/2014/main" id="{A28790F2-DCE2-4838-94D8-9EF2CE8F125F}"/>
            </a:ext>
          </a:extLst>
        </xdr:cNvPr>
        <xdr:cNvSpPr/>
      </xdr:nvSpPr>
      <xdr:spPr>
        <a:xfrm>
          <a:off x="3352800" y="6457950"/>
          <a:ext cx="1123950" cy="838200"/>
        </a:xfrm>
        <a:prstGeom prst="roundRect">
          <a:avLst>
            <a:gd name="adj" fmla="val 7492"/>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40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1066800</xdr:colOff>
      <xdr:row>7</xdr:row>
      <xdr:rowOff>188914</xdr:rowOff>
    </xdr:from>
    <xdr:to>
      <xdr:col>3</xdr:col>
      <xdr:colOff>1883297</xdr:colOff>
      <xdr:row>7</xdr:row>
      <xdr:rowOff>446089</xdr:rowOff>
    </xdr:to>
    <xdr:sp macro="" textlink="">
      <xdr:nvSpPr>
        <xdr:cNvPr id="8" name="下矢印 6">
          <a:extLst>
            <a:ext uri="{FF2B5EF4-FFF2-40B4-BE49-F238E27FC236}">
              <a16:creationId xmlns:a16="http://schemas.microsoft.com/office/drawing/2014/main" id="{C9D2C84B-EE4F-44D9-8D75-F3E2F7882C0B}"/>
            </a:ext>
          </a:extLst>
        </xdr:cNvPr>
        <xdr:cNvSpPr/>
      </xdr:nvSpPr>
      <xdr:spPr>
        <a:xfrm rot="5400000">
          <a:off x="4851661" y="6481503"/>
          <a:ext cx="257175" cy="816497"/>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1541462</xdr:colOff>
      <xdr:row>7</xdr:row>
      <xdr:rowOff>0</xdr:rowOff>
    </xdr:from>
    <xdr:to>
      <xdr:col>3</xdr:col>
      <xdr:colOff>6724650</xdr:colOff>
      <xdr:row>11</xdr:row>
      <xdr:rowOff>114300</xdr:rowOff>
    </xdr:to>
    <xdr:sp macro="" textlink="">
      <xdr:nvSpPr>
        <xdr:cNvPr id="9" name="四角形: 角を丸くする 8">
          <a:extLst>
            <a:ext uri="{FF2B5EF4-FFF2-40B4-BE49-F238E27FC236}">
              <a16:creationId xmlns:a16="http://schemas.microsoft.com/office/drawing/2014/main" id="{59D0D709-EA10-49BA-A0EA-2C11F4E37B5C}"/>
            </a:ext>
          </a:extLst>
        </xdr:cNvPr>
        <xdr:cNvSpPr/>
      </xdr:nvSpPr>
      <xdr:spPr>
        <a:xfrm>
          <a:off x="5046662" y="6572250"/>
          <a:ext cx="5183188" cy="2476500"/>
        </a:xfrm>
        <a:prstGeom prst="roundRect">
          <a:avLst>
            <a:gd name="adj" fmla="val 4415"/>
          </a:avLst>
        </a:prstGeom>
        <a:solidFill>
          <a:srgbClr val="FFF5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rtlCol="0" anchor="ctr"/>
        <a:lstStyle/>
        <a:p>
          <a:pPr algn="l"/>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記入漏れを防ぐため、あらかじめ「なし」と表示しています。</a:t>
          </a:r>
          <a:endPar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同族会社がある場合は、削除して</a:t>
          </a:r>
          <a:endPar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会社名を記入してください。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1676400</xdr:colOff>
      <xdr:row>9</xdr:row>
      <xdr:rowOff>254000</xdr:rowOff>
    </xdr:from>
    <xdr:to>
      <xdr:col>8</xdr:col>
      <xdr:colOff>152400</xdr:colOff>
      <xdr:row>19</xdr:row>
      <xdr:rowOff>195417</xdr:rowOff>
    </xdr:to>
    <xdr:sp macro="" textlink="">
      <xdr:nvSpPr>
        <xdr:cNvPr id="4" name="四角形: 角を丸くする 3">
          <a:extLst>
            <a:ext uri="{FF2B5EF4-FFF2-40B4-BE49-F238E27FC236}">
              <a16:creationId xmlns:a16="http://schemas.microsoft.com/office/drawing/2014/main" id="{00000000-0008-0000-0600-000004000000}"/>
            </a:ext>
          </a:extLst>
        </xdr:cNvPr>
        <xdr:cNvSpPr/>
      </xdr:nvSpPr>
      <xdr:spPr>
        <a:xfrm>
          <a:off x="6618817" y="4688417"/>
          <a:ext cx="3354916" cy="6048000"/>
        </a:xfrm>
        <a:prstGeom prst="roundRect">
          <a:avLst>
            <a:gd name="adj" fmla="val 1978"/>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xdr:col>
      <xdr:colOff>2241550</xdr:colOff>
      <xdr:row>28</xdr:row>
      <xdr:rowOff>304800</xdr:rowOff>
    </xdr:from>
    <xdr:to>
      <xdr:col>8</xdr:col>
      <xdr:colOff>838200</xdr:colOff>
      <xdr:row>30</xdr:row>
      <xdr:rowOff>508000</xdr:rowOff>
    </xdr:to>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2622550" y="16725900"/>
          <a:ext cx="8083550" cy="1498600"/>
        </a:xfrm>
        <a:prstGeom prst="roundRect">
          <a:avLst>
            <a:gd name="adj" fmla="val 5226"/>
          </a:avLst>
        </a:prstGeom>
        <a:solidFill>
          <a:srgbClr val="FFF5FF"/>
        </a:solid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lIns="180000" rtlCol="0" anchor="ctr"/>
        <a:lstStyle/>
        <a:p>
          <a:r>
            <a:rPr kumimoji="1" lang="ja-JP" altLang="en-US" sz="2400">
              <a:solidFill>
                <a:srgbClr val="FF0000"/>
              </a:solidFill>
              <a:latin typeface="HG丸ｺﾞｼｯｸM-PRO" panose="020F0600000000000000" pitchFamily="50" charset="-128"/>
              <a:ea typeface="HG丸ｺﾞｼｯｸM-PRO" panose="020F0600000000000000" pitchFamily="50" charset="-128"/>
            </a:rPr>
            <a:t>必要に応じて印刷範囲を拡げてください。</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2400">
              <a:solidFill>
                <a:srgbClr val="FF0000"/>
              </a:solidFill>
              <a:latin typeface="HG丸ｺﾞｼｯｸM-PRO" panose="020F0600000000000000" pitchFamily="50" charset="-128"/>
              <a:ea typeface="HG丸ｺﾞｼｯｸM-PRO" panose="020F0600000000000000" pitchFamily="50" charset="-128"/>
            </a:rPr>
            <a:t>なお、総括表（整理番号</a:t>
          </a:r>
          <a:r>
            <a:rPr kumimoji="1" lang="en-US" altLang="ja-JP" sz="2400">
              <a:solidFill>
                <a:srgbClr val="FF0000"/>
              </a:solidFill>
              <a:latin typeface="HG丸ｺﾞｼｯｸM-PRO" panose="020F0600000000000000" pitchFamily="50" charset="-128"/>
              <a:ea typeface="HG丸ｺﾞｼｯｸM-PRO" panose="020F0600000000000000" pitchFamily="50" charset="-128"/>
            </a:rPr>
            <a:t>11</a:t>
          </a:r>
          <a:r>
            <a:rPr kumimoji="1" lang="ja-JP" altLang="en-US" sz="2400">
              <a:solidFill>
                <a:srgbClr val="FF0000"/>
              </a:solidFill>
              <a:latin typeface="HG丸ｺﾞｼｯｸM-PRO" panose="020F0600000000000000" pitchFamily="50" charset="-128"/>
              <a:ea typeface="HG丸ｺﾞｼｯｸM-PRO" panose="020F0600000000000000" pitchFamily="50" charset="-128"/>
            </a:rPr>
            <a:t>）も必ず添付してください。</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1379248</xdr:colOff>
      <xdr:row>19</xdr:row>
      <xdr:rowOff>220809</xdr:rowOff>
    </xdr:from>
    <xdr:to>
      <xdr:col>7</xdr:col>
      <xdr:colOff>1636423</xdr:colOff>
      <xdr:row>20</xdr:row>
      <xdr:rowOff>398609</xdr:rowOff>
    </xdr:to>
    <xdr:sp macro="" textlink="">
      <xdr:nvSpPr>
        <xdr:cNvPr id="7" name="下矢印 6">
          <a:extLst>
            <a:ext uri="{FF2B5EF4-FFF2-40B4-BE49-F238E27FC236}">
              <a16:creationId xmlns:a16="http://schemas.microsoft.com/office/drawing/2014/main" id="{00000000-0008-0000-0600-000007000000}"/>
            </a:ext>
          </a:extLst>
        </xdr:cNvPr>
        <xdr:cNvSpPr/>
      </xdr:nvSpPr>
      <xdr:spPr>
        <a:xfrm rot="10800000">
          <a:off x="8218198" y="10812609"/>
          <a:ext cx="257175" cy="825500"/>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914400</xdr:colOff>
      <xdr:row>20</xdr:row>
      <xdr:rowOff>184728</xdr:rowOff>
    </xdr:from>
    <xdr:to>
      <xdr:col>8</xdr:col>
      <xdr:colOff>1549400</xdr:colOff>
      <xdr:row>22</xdr:row>
      <xdr:rowOff>260928</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7719483" y="11371311"/>
          <a:ext cx="3651250" cy="1367367"/>
        </a:xfrm>
        <a:prstGeom prst="roundRect">
          <a:avLst>
            <a:gd name="adj" fmla="val 4167"/>
          </a:avLst>
        </a:prstGeom>
        <a:solidFill>
          <a:srgbClr val="FFF5FF"/>
        </a:solid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lIns="180000" rtlCol="0" anchor="ctr"/>
        <a:lstStyle/>
        <a:p>
          <a:r>
            <a:rPr kumimoji="1" lang="ja-JP" altLang="en-US" sz="2000">
              <a:latin typeface="HG丸ｺﾞｼｯｸM-PRO" panose="020F0600000000000000" pitchFamily="50" charset="-128"/>
              <a:ea typeface="HG丸ｺﾞｼｯｸM-PRO" panose="020F0600000000000000" pitchFamily="50" charset="-128"/>
            </a:rPr>
            <a:t>土木関係建設コンサルタント業務を申請する場合のみ記入してください。</a:t>
          </a:r>
        </a:p>
      </xdr:txBody>
    </xdr:sp>
    <xdr:clientData/>
  </xdr:twoCellAnchor>
  <xdr:twoCellAnchor>
    <xdr:from>
      <xdr:col>1</xdr:col>
      <xdr:colOff>1638300</xdr:colOff>
      <xdr:row>12</xdr:row>
      <xdr:rowOff>171450</xdr:rowOff>
    </xdr:from>
    <xdr:to>
      <xdr:col>1</xdr:col>
      <xdr:colOff>1828800</xdr:colOff>
      <xdr:row>14</xdr:row>
      <xdr:rowOff>514350</xdr:rowOff>
    </xdr:to>
    <xdr:sp macro="" textlink="">
      <xdr:nvSpPr>
        <xdr:cNvPr id="8" name="右大かっこ 7">
          <a:extLst>
            <a:ext uri="{FF2B5EF4-FFF2-40B4-BE49-F238E27FC236}">
              <a16:creationId xmlns:a16="http://schemas.microsoft.com/office/drawing/2014/main" id="{1B0DB4A7-DD18-4EB7-A4A2-CECEF5AF7D3A}"/>
            </a:ext>
          </a:extLst>
        </xdr:cNvPr>
        <xdr:cNvSpPr/>
      </xdr:nvSpPr>
      <xdr:spPr>
        <a:xfrm>
          <a:off x="2019300" y="6229350"/>
          <a:ext cx="190500" cy="1638300"/>
        </a:xfrm>
        <a:prstGeom prst="rightBracket">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1638300</xdr:colOff>
      <xdr:row>15</xdr:row>
      <xdr:rowOff>130969</xdr:rowOff>
    </xdr:from>
    <xdr:to>
      <xdr:col>1</xdr:col>
      <xdr:colOff>1828800</xdr:colOff>
      <xdr:row>16</xdr:row>
      <xdr:rowOff>527269</xdr:rowOff>
    </xdr:to>
    <xdr:sp macro="" textlink="">
      <xdr:nvSpPr>
        <xdr:cNvPr id="9" name="右大かっこ 8">
          <a:extLst>
            <a:ext uri="{FF2B5EF4-FFF2-40B4-BE49-F238E27FC236}">
              <a16:creationId xmlns:a16="http://schemas.microsoft.com/office/drawing/2014/main" id="{A37EB460-3777-41A4-AC3F-75F9E15020CC}"/>
            </a:ext>
          </a:extLst>
        </xdr:cNvPr>
        <xdr:cNvSpPr/>
      </xdr:nvSpPr>
      <xdr:spPr>
        <a:xfrm>
          <a:off x="2019300" y="8131969"/>
          <a:ext cx="190500" cy="1044000"/>
        </a:xfrm>
        <a:prstGeom prst="rightBracket">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1828800</xdr:colOff>
      <xdr:row>16</xdr:row>
      <xdr:rowOff>5269</xdr:rowOff>
    </xdr:from>
    <xdr:to>
      <xdr:col>2</xdr:col>
      <xdr:colOff>342900</xdr:colOff>
      <xdr:row>19</xdr:row>
      <xdr:rowOff>514350</xdr:rowOff>
    </xdr:to>
    <xdr:cxnSp macro="">
      <xdr:nvCxnSpPr>
        <xdr:cNvPr id="11" name="直線コネクタ 10">
          <a:extLst>
            <a:ext uri="{FF2B5EF4-FFF2-40B4-BE49-F238E27FC236}">
              <a16:creationId xmlns:a16="http://schemas.microsoft.com/office/drawing/2014/main" id="{CC3B8554-6EEE-4BC4-B872-6668063A7964}"/>
            </a:ext>
          </a:extLst>
        </xdr:cNvPr>
        <xdr:cNvCxnSpPr>
          <a:stCxn id="9" idx="2"/>
        </xdr:cNvCxnSpPr>
      </xdr:nvCxnSpPr>
      <xdr:spPr>
        <a:xfrm>
          <a:off x="2209800" y="8653969"/>
          <a:ext cx="1181100" cy="2452181"/>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1828800</xdr:colOff>
      <xdr:row>13</xdr:row>
      <xdr:rowOff>275035</xdr:rowOff>
    </xdr:from>
    <xdr:to>
      <xdr:col>3</xdr:col>
      <xdr:colOff>190500</xdr:colOff>
      <xdr:row>19</xdr:row>
      <xdr:rowOff>495300</xdr:rowOff>
    </xdr:to>
    <xdr:cxnSp macro="">
      <xdr:nvCxnSpPr>
        <xdr:cNvPr id="12" name="直線コネクタ 11">
          <a:extLst>
            <a:ext uri="{FF2B5EF4-FFF2-40B4-BE49-F238E27FC236}">
              <a16:creationId xmlns:a16="http://schemas.microsoft.com/office/drawing/2014/main" id="{21323309-EC01-405C-AA7D-9A9E66A9F1A9}"/>
            </a:ext>
          </a:extLst>
        </xdr:cNvPr>
        <xdr:cNvCxnSpPr/>
      </xdr:nvCxnSpPr>
      <xdr:spPr>
        <a:xfrm>
          <a:off x="2209800" y="6980635"/>
          <a:ext cx="1409700" cy="4106465"/>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355600</xdr:colOff>
      <xdr:row>19</xdr:row>
      <xdr:rowOff>355600</xdr:rowOff>
    </xdr:from>
    <xdr:to>
      <xdr:col>6</xdr:col>
      <xdr:colOff>584200</xdr:colOff>
      <xdr:row>24</xdr:row>
      <xdr:rowOff>241300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736600" y="10566400"/>
          <a:ext cx="4819650" cy="3124200"/>
        </a:xfrm>
        <a:prstGeom prst="roundRect">
          <a:avLst>
            <a:gd name="adj" fmla="val 2033"/>
          </a:avLst>
        </a:prstGeom>
        <a:solidFill>
          <a:srgbClr val="FFF5FF"/>
        </a:solid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lIns="180000" rtlCol="0" anchor="ctr"/>
        <a:lstStyle/>
        <a:p>
          <a:r>
            <a:rPr kumimoji="1" lang="ja-JP" altLang="en-US" sz="2000">
              <a:latin typeface="HG丸ｺﾞｼｯｸM-PRO" panose="020F0600000000000000" pitchFamily="50" charset="-128"/>
              <a:ea typeface="HG丸ｺﾞｼｯｸM-PRO" panose="020F0600000000000000" pitchFamily="50" charset="-128"/>
            </a:rPr>
            <a:t>一人で複数の資格を有している場合は、資格ごとに</a:t>
          </a:r>
          <a:r>
            <a:rPr kumimoji="1" lang="en-US" altLang="ja-JP" sz="2000">
              <a:latin typeface="HG丸ｺﾞｼｯｸM-PRO" panose="020F0600000000000000" pitchFamily="50" charset="-128"/>
              <a:ea typeface="HG丸ｺﾞｼｯｸM-PRO" panose="020F0600000000000000" pitchFamily="50" charset="-128"/>
            </a:rPr>
            <a:t>1</a:t>
          </a:r>
          <a:r>
            <a:rPr kumimoji="1" lang="ja-JP" altLang="en-US" sz="2000">
              <a:latin typeface="HG丸ｺﾞｼｯｸM-PRO" panose="020F0600000000000000" pitchFamily="50" charset="-128"/>
              <a:ea typeface="HG丸ｺﾞｼｯｸM-PRO" panose="020F0600000000000000" pitchFamily="50" charset="-128"/>
            </a:rPr>
            <a:t>行ずつ記載してください。また、同一人物の行は並べて記載して</a:t>
          </a:r>
          <a:endParaRPr kumimoji="1" lang="en-US" altLang="ja-JP" sz="2000">
            <a:latin typeface="HG丸ｺﾞｼｯｸM-PRO" panose="020F0600000000000000" pitchFamily="50" charset="-128"/>
            <a:ea typeface="HG丸ｺﾞｼｯｸM-PRO" panose="020F0600000000000000" pitchFamily="50" charset="-128"/>
          </a:endParaRPr>
        </a:p>
        <a:p>
          <a:r>
            <a:rPr kumimoji="1" lang="ja-JP" altLang="en-US" sz="2000">
              <a:latin typeface="HG丸ｺﾞｼｯｸM-PRO" panose="020F0600000000000000" pitchFamily="50" charset="-128"/>
              <a:ea typeface="HG丸ｺﾞｼｯｸM-PRO" panose="020F0600000000000000" pitchFamily="50" charset="-128"/>
            </a:rPr>
            <a:t>ください。</a:t>
          </a:r>
        </a:p>
        <a:p>
          <a:endParaRPr kumimoji="1" lang="ja-JP" altLang="en-US" sz="2000">
            <a:latin typeface="HG丸ｺﾞｼｯｸM-PRO" panose="020F0600000000000000" pitchFamily="50" charset="-128"/>
            <a:ea typeface="HG丸ｺﾞｼｯｸM-PRO" panose="020F0600000000000000" pitchFamily="50" charset="-128"/>
          </a:endParaRPr>
        </a:p>
        <a:p>
          <a:r>
            <a:rPr kumimoji="1" lang="ja-JP" altLang="en-US" sz="2000">
              <a:latin typeface="HG丸ｺﾞｼｯｸM-PRO" panose="020F0600000000000000" pitchFamily="50" charset="-128"/>
              <a:ea typeface="HG丸ｺﾞｼｯｸM-PRO" panose="020F0600000000000000" pitchFamily="50" charset="-128"/>
            </a:rPr>
            <a:t>同一人物の場合も「</a:t>
          </a:r>
          <a:r>
            <a:rPr kumimoji="1" lang="en-US" altLang="ja-JP" sz="2000">
              <a:latin typeface="HG丸ｺﾞｼｯｸM-PRO" panose="020F0600000000000000" pitchFamily="50" charset="-128"/>
              <a:ea typeface="HG丸ｺﾞｼｯｸM-PRO" panose="020F0600000000000000" pitchFamily="50" charset="-128"/>
            </a:rPr>
            <a:t>〃</a:t>
          </a:r>
          <a:r>
            <a:rPr kumimoji="1" lang="ja-JP" altLang="en-US" sz="2000">
              <a:latin typeface="HG丸ｺﾞｼｯｸM-PRO" panose="020F0600000000000000" pitchFamily="50" charset="-128"/>
              <a:ea typeface="HG丸ｺﾞｼｯｸM-PRO" panose="020F0600000000000000" pitchFamily="50" charset="-128"/>
            </a:rPr>
            <a:t>」等の省略記号は使用せず、</a:t>
          </a:r>
          <a:r>
            <a:rPr kumimoji="1" lang="en-US" altLang="ja-JP" sz="2000">
              <a:latin typeface="HG丸ｺﾞｼｯｸM-PRO" panose="020F0600000000000000" pitchFamily="50" charset="-128"/>
              <a:ea typeface="HG丸ｺﾞｼｯｸM-PRO" panose="020F0600000000000000" pitchFamily="50" charset="-128"/>
            </a:rPr>
            <a:t>1</a:t>
          </a:r>
          <a:r>
            <a:rPr kumimoji="1" lang="ja-JP" altLang="en-US" sz="2000">
              <a:latin typeface="HG丸ｺﾞｼｯｸM-PRO" panose="020F0600000000000000" pitchFamily="50" charset="-128"/>
              <a:ea typeface="HG丸ｺﾞｼｯｸM-PRO" panose="020F0600000000000000" pitchFamily="50" charset="-128"/>
            </a:rPr>
            <a:t>行ごとに氏名を記載してください。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552450</xdr:colOff>
      <xdr:row>42</xdr:row>
      <xdr:rowOff>304800</xdr:rowOff>
    </xdr:from>
    <xdr:to>
      <xdr:col>8</xdr:col>
      <xdr:colOff>809625</xdr:colOff>
      <xdr:row>44</xdr:row>
      <xdr:rowOff>368300</xdr:rowOff>
    </xdr:to>
    <xdr:sp macro="" textlink="">
      <xdr:nvSpPr>
        <xdr:cNvPr id="3" name="下矢印 6">
          <a:extLst>
            <a:ext uri="{FF2B5EF4-FFF2-40B4-BE49-F238E27FC236}">
              <a16:creationId xmlns:a16="http://schemas.microsoft.com/office/drawing/2014/main" id="{6355643D-A185-4363-9321-EEA39BA92D28}"/>
            </a:ext>
          </a:extLst>
        </xdr:cNvPr>
        <xdr:cNvSpPr/>
      </xdr:nvSpPr>
      <xdr:spPr>
        <a:xfrm>
          <a:off x="12096750" y="17506950"/>
          <a:ext cx="257175" cy="825500"/>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1371600</xdr:colOff>
      <xdr:row>38</xdr:row>
      <xdr:rowOff>285750</xdr:rowOff>
    </xdr:from>
    <xdr:to>
      <xdr:col>9</xdr:col>
      <xdr:colOff>104775</xdr:colOff>
      <xdr:row>43</xdr:row>
      <xdr:rowOff>114300</xdr:rowOff>
    </xdr:to>
    <xdr:sp macro="" textlink="">
      <xdr:nvSpPr>
        <xdr:cNvPr id="2" name="テキスト ボックス 1">
          <a:extLst>
            <a:ext uri="{FF2B5EF4-FFF2-40B4-BE49-F238E27FC236}">
              <a16:creationId xmlns:a16="http://schemas.microsoft.com/office/drawing/2014/main" id="{2DA68087-20C3-4931-88F6-75E955394447}"/>
            </a:ext>
          </a:extLst>
        </xdr:cNvPr>
        <xdr:cNvSpPr txBox="1"/>
      </xdr:nvSpPr>
      <xdr:spPr>
        <a:xfrm>
          <a:off x="6343650" y="15963900"/>
          <a:ext cx="6772275" cy="1733550"/>
        </a:xfrm>
        <a:prstGeom prst="roundRect">
          <a:avLst>
            <a:gd name="adj" fmla="val 5226"/>
          </a:avLst>
        </a:prstGeom>
        <a:solidFill>
          <a:srgbClr val="FFF5FF"/>
        </a:solid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lIns="180000" rIns="108000" rtlCol="0" anchor="ctr"/>
        <a:lstStyle/>
        <a:p>
          <a:r>
            <a:rPr kumimoji="1" lang="ja-JP" altLang="en-US" sz="2200">
              <a:solidFill>
                <a:sysClr val="windowText" lastClr="000000"/>
              </a:solidFill>
              <a:latin typeface="HG丸ｺﾞｼｯｸM-PRO" panose="020F0600000000000000" pitchFamily="50" charset="-128"/>
              <a:ea typeface="HG丸ｺﾞｼｯｸM-PRO" panose="020F0600000000000000" pitchFamily="50" charset="-128"/>
            </a:rPr>
            <a:t>技術士等の人数に係る調書（整理番号</a:t>
          </a:r>
          <a:r>
            <a:rPr kumimoji="1" lang="en-US" altLang="ja-JP" sz="2200">
              <a:solidFill>
                <a:sysClr val="windowText" lastClr="000000"/>
              </a:solidFill>
              <a:latin typeface="HG丸ｺﾞｼｯｸM-PRO" panose="020F0600000000000000" pitchFamily="50" charset="-128"/>
              <a:ea typeface="HG丸ｺﾞｼｯｸM-PRO" panose="020F0600000000000000" pitchFamily="50" charset="-128"/>
            </a:rPr>
            <a:t>10</a:t>
          </a:r>
          <a:r>
            <a:rPr kumimoji="1" lang="ja-JP" altLang="en-US" sz="2200">
              <a:solidFill>
                <a:sysClr val="windowText" lastClr="000000"/>
              </a:solidFill>
              <a:latin typeface="HG丸ｺﾞｼｯｸM-PRO" panose="020F0600000000000000" pitchFamily="50" charset="-128"/>
              <a:ea typeface="HG丸ｺﾞｼｯｸM-PRO" panose="020F0600000000000000" pitchFamily="50" charset="-128"/>
            </a:rPr>
            <a:t>）の記入内容から自動計算します。人数に相違ないかご確認ください。（延べ人数です。）</a:t>
          </a:r>
          <a:endParaRPr kumimoji="1" lang="en-US" altLang="ja-JP" sz="22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342900</xdr:colOff>
      <xdr:row>2</xdr:row>
      <xdr:rowOff>76200</xdr:rowOff>
    </xdr:from>
    <xdr:to>
      <xdr:col>7</xdr:col>
      <xdr:colOff>190500</xdr:colOff>
      <xdr:row>4</xdr:row>
      <xdr:rowOff>190500</xdr:rowOff>
    </xdr:to>
    <xdr:sp macro="" textlink="">
      <xdr:nvSpPr>
        <xdr:cNvPr id="2" name="四角形: 角を丸くする 1">
          <a:extLst>
            <a:ext uri="{FF2B5EF4-FFF2-40B4-BE49-F238E27FC236}">
              <a16:creationId xmlns:a16="http://schemas.microsoft.com/office/drawing/2014/main" id="{E6B4C41F-F870-4833-ADFC-5EAAB8658D97}"/>
            </a:ext>
          </a:extLst>
        </xdr:cNvPr>
        <xdr:cNvSpPr/>
      </xdr:nvSpPr>
      <xdr:spPr>
        <a:xfrm>
          <a:off x="342900" y="914400"/>
          <a:ext cx="10363200" cy="685800"/>
        </a:xfrm>
        <a:prstGeom prst="roundRect">
          <a:avLst>
            <a:gd name="adj" fmla="val 7492"/>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40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1060710</xdr:colOff>
      <xdr:row>5</xdr:row>
      <xdr:rowOff>4502</xdr:rowOff>
    </xdr:from>
    <xdr:to>
      <xdr:col>1</xdr:col>
      <xdr:colOff>1317885</xdr:colOff>
      <xdr:row>10</xdr:row>
      <xdr:rowOff>714374</xdr:rowOff>
    </xdr:to>
    <xdr:sp macro="" textlink="">
      <xdr:nvSpPr>
        <xdr:cNvPr id="3" name="下矢印 6">
          <a:extLst>
            <a:ext uri="{FF2B5EF4-FFF2-40B4-BE49-F238E27FC236}">
              <a16:creationId xmlns:a16="http://schemas.microsoft.com/office/drawing/2014/main" id="{A442317E-2CC7-449B-B8C1-47259E49172F}"/>
            </a:ext>
          </a:extLst>
        </xdr:cNvPr>
        <xdr:cNvSpPr/>
      </xdr:nvSpPr>
      <xdr:spPr>
        <a:xfrm rot="10800000">
          <a:off x="1441710" y="1652327"/>
          <a:ext cx="257175" cy="2900622"/>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493712</xdr:colOff>
      <xdr:row>10</xdr:row>
      <xdr:rowOff>409575</xdr:rowOff>
    </xdr:from>
    <xdr:to>
      <xdr:col>6</xdr:col>
      <xdr:colOff>76200</xdr:colOff>
      <xdr:row>11</xdr:row>
      <xdr:rowOff>371475</xdr:rowOff>
    </xdr:to>
    <xdr:sp macro="" textlink="">
      <xdr:nvSpPr>
        <xdr:cNvPr id="4" name="四角形: 角を丸くする 3">
          <a:extLst>
            <a:ext uri="{FF2B5EF4-FFF2-40B4-BE49-F238E27FC236}">
              <a16:creationId xmlns:a16="http://schemas.microsoft.com/office/drawing/2014/main" id="{9546F2B6-683B-4B87-B411-DC812C7F6D22}"/>
            </a:ext>
          </a:extLst>
        </xdr:cNvPr>
        <xdr:cNvSpPr/>
      </xdr:nvSpPr>
      <xdr:spPr>
        <a:xfrm>
          <a:off x="874712" y="4248150"/>
          <a:ext cx="7059613" cy="742950"/>
        </a:xfrm>
        <a:prstGeom prst="roundRect">
          <a:avLst>
            <a:gd name="adj" fmla="val 4415"/>
          </a:avLst>
        </a:prstGeom>
        <a:solidFill>
          <a:srgbClr val="FFF5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rtlCol="0" anchor="ctr"/>
        <a:lstStyle/>
        <a:p>
          <a:pPr algn="l"/>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この経歴書は種類ごとに作成してください。</a:t>
          </a:r>
        </a:p>
      </xdr:txBody>
    </xdr:sp>
    <xdr:clientData/>
  </xdr:twoCellAnchor>
  <xdr:twoCellAnchor>
    <xdr:from>
      <xdr:col>2</xdr:col>
      <xdr:colOff>1084262</xdr:colOff>
      <xdr:row>15</xdr:row>
      <xdr:rowOff>295275</xdr:rowOff>
    </xdr:from>
    <xdr:to>
      <xdr:col>6</xdr:col>
      <xdr:colOff>1828800</xdr:colOff>
      <xdr:row>17</xdr:row>
      <xdr:rowOff>552451</xdr:rowOff>
    </xdr:to>
    <xdr:sp macro="" textlink="">
      <xdr:nvSpPr>
        <xdr:cNvPr id="8" name="四角形: 角を丸くする 7">
          <a:extLst>
            <a:ext uri="{FF2B5EF4-FFF2-40B4-BE49-F238E27FC236}">
              <a16:creationId xmlns:a16="http://schemas.microsoft.com/office/drawing/2014/main" id="{379D2EC4-9888-41D3-B67B-093ADDA9906C}"/>
            </a:ext>
          </a:extLst>
        </xdr:cNvPr>
        <xdr:cNvSpPr/>
      </xdr:nvSpPr>
      <xdr:spPr>
        <a:xfrm>
          <a:off x="3503612" y="8048625"/>
          <a:ext cx="6230938" cy="1819276"/>
        </a:xfrm>
        <a:prstGeom prst="roundRect">
          <a:avLst>
            <a:gd name="adj" fmla="val 4415"/>
          </a:avLst>
        </a:prstGeom>
        <a:solidFill>
          <a:srgbClr val="FFF5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rtlCol="0" anchor="ctr"/>
        <a:lstStyle/>
        <a:p>
          <a:pPr algn="l"/>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記載内容が欄内に入りきらない場合等、</a:t>
          </a:r>
          <a:endPar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必要に応じて行の高さを拡げてください。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editAs="absolute">
    <xdr:from>
      <xdr:col>1</xdr:col>
      <xdr:colOff>0</xdr:colOff>
      <xdr:row>16</xdr:row>
      <xdr:rowOff>485775</xdr:rowOff>
    </xdr:from>
    <xdr:to>
      <xdr:col>7</xdr:col>
      <xdr:colOff>0</xdr:colOff>
      <xdr:row>16</xdr:row>
      <xdr:rowOff>2038350</xdr:rowOff>
    </xdr:to>
    <xdr:sp macro="" textlink="">
      <xdr:nvSpPr>
        <xdr:cNvPr id="2" name="四角形: 角を丸くする 1">
          <a:extLst>
            <a:ext uri="{FF2B5EF4-FFF2-40B4-BE49-F238E27FC236}">
              <a16:creationId xmlns:a16="http://schemas.microsoft.com/office/drawing/2014/main" id="{00000000-0008-0000-0900-000002000000}"/>
            </a:ext>
          </a:extLst>
        </xdr:cNvPr>
        <xdr:cNvSpPr/>
      </xdr:nvSpPr>
      <xdr:spPr bwMode="auto">
        <a:xfrm>
          <a:off x="381000" y="9058275"/>
          <a:ext cx="12287250" cy="1552575"/>
        </a:xfrm>
        <a:prstGeom prst="roundRect">
          <a:avLst>
            <a:gd name="adj" fmla="val 6856"/>
          </a:avLst>
        </a:prstGeom>
        <a:solidFill>
          <a:srgbClr xmlns:mc="http://schemas.openxmlformats.org/markup-compatibility/2006" xmlns:a14="http://schemas.microsoft.com/office/drawing/2010/main" val="FFFFFF" mc:Ignorable="a14" a14:legacySpreadsheetColorIndex="9"/>
        </a:solidFill>
        <a:ln w="38100" cap="flat" cmpd="sng" algn="ctr">
          <a:solidFill>
            <a:srgbClr val="C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ja-JP" altLang="en-US" sz="2000">
              <a:latin typeface="HG丸ｺﾞｼｯｸM-PRO" panose="020F0600000000000000" pitchFamily="50" charset="-128"/>
              <a:ea typeface="HG丸ｺﾞｼｯｸM-PRO" panose="020F0600000000000000" pitchFamily="50" charset="-128"/>
            </a:rPr>
            <a:t>　</a:t>
          </a:r>
          <a:r>
            <a:rPr kumimoji="1" lang="en-US" altLang="ja-JP" sz="2000">
              <a:latin typeface="HG丸ｺﾞｼｯｸM-PRO" panose="020F0600000000000000" pitchFamily="50" charset="-128"/>
              <a:ea typeface="HG丸ｺﾞｼｯｸM-PRO" panose="020F0600000000000000" pitchFamily="50" charset="-128"/>
            </a:rPr>
            <a:t>※</a:t>
          </a:r>
          <a:r>
            <a:rPr kumimoji="1" lang="ja-JP" altLang="en-US" sz="2000">
              <a:latin typeface="HG丸ｺﾞｼｯｸM-PRO" panose="020F0600000000000000" pitchFamily="50" charset="-128"/>
              <a:ea typeface="HG丸ｺﾞｼｯｸM-PRO" panose="020F0600000000000000" pitchFamily="50" charset="-128"/>
            </a:rPr>
            <a:t>土木関係建設コンサルタントの申請をする者で、</a:t>
          </a:r>
        </a:p>
        <a:p>
          <a:pPr algn="l"/>
          <a:r>
            <a:rPr kumimoji="1" lang="ja-JP" altLang="en-US" sz="2000">
              <a:latin typeface="HG丸ｺﾞｼｯｸM-PRO" panose="020F0600000000000000" pitchFamily="50" charset="-128"/>
              <a:ea typeface="HG丸ｺﾞｼｯｸM-PRO" panose="020F0600000000000000" pitchFamily="50" charset="-128"/>
            </a:rPr>
            <a:t>　　</a:t>
          </a:r>
          <a:r>
            <a:rPr kumimoji="1" lang="en-US" altLang="ja-JP" sz="2000">
              <a:latin typeface="HG丸ｺﾞｼｯｸM-PRO" panose="020F0600000000000000" pitchFamily="50" charset="-128"/>
              <a:ea typeface="HG丸ｺﾞｼｯｸM-PRO" panose="020F0600000000000000" pitchFamily="50" charset="-128"/>
            </a:rPr>
            <a:t>R5</a:t>
          </a:r>
          <a:r>
            <a:rPr kumimoji="1" lang="ja-JP" altLang="en-US" sz="2000">
              <a:latin typeface="HG丸ｺﾞｼｯｸM-PRO" panose="020F0600000000000000" pitchFamily="50" charset="-128"/>
              <a:ea typeface="HG丸ｺﾞｼｯｸM-PRO" panose="020F0600000000000000" pitchFamily="50" charset="-128"/>
            </a:rPr>
            <a:t>・</a:t>
          </a:r>
          <a:r>
            <a:rPr kumimoji="1" lang="en-US" altLang="ja-JP" sz="2000">
              <a:latin typeface="HG丸ｺﾞｼｯｸM-PRO" panose="020F0600000000000000" pitchFamily="50" charset="-128"/>
              <a:ea typeface="HG丸ｺﾞｼｯｸM-PRO" panose="020F0600000000000000" pitchFamily="50" charset="-128"/>
            </a:rPr>
            <a:t>6</a:t>
          </a:r>
          <a:r>
            <a:rPr kumimoji="1" lang="ja-JP" altLang="en-US" sz="2000">
              <a:latin typeface="HG丸ｺﾞｼｯｸM-PRO" panose="020F0600000000000000" pitchFamily="50" charset="-128"/>
              <a:ea typeface="HG丸ｺﾞｼｯｸM-PRO" panose="020F0600000000000000" pitchFamily="50" charset="-128"/>
            </a:rPr>
            <a:t>年度の入札参加資格者名簿に登録されていない者のみ提出。</a:t>
          </a:r>
        </a:p>
        <a:p>
          <a:pPr algn="l"/>
          <a:r>
            <a:rPr kumimoji="1" lang="ja-JP" altLang="en-US" sz="2000">
              <a:latin typeface="HG丸ｺﾞｼｯｸM-PRO" panose="020F0600000000000000" pitchFamily="50" charset="-128"/>
              <a:ea typeface="HG丸ｺﾞｼｯｸM-PRO" panose="020F0600000000000000" pitchFamily="50" charset="-128"/>
            </a:rPr>
            <a:t>　　沿革に本店の開設（創業）時期や合併等により会社の変更があった時期を明記してください。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Z98"/>
  <sheetViews>
    <sheetView showGridLines="0" tabSelected="1" view="pageBreakPreview" topLeftCell="A16" zoomScaleNormal="100" zoomScaleSheetLayoutView="100" workbookViewId="0">
      <selection activeCell="AB38" sqref="AB38"/>
    </sheetView>
  </sheetViews>
  <sheetFormatPr defaultColWidth="3.35546875" defaultRowHeight="14.6"/>
  <cols>
    <col min="1" max="18" width="3.35546875" style="59"/>
    <col min="19" max="19" width="3.35546875" style="62"/>
    <col min="20" max="24" width="3.35546875" style="59"/>
    <col min="25" max="25" width="4.2109375" style="62" customWidth="1"/>
    <col min="26" max="16384" width="3.35546875" style="59"/>
  </cols>
  <sheetData>
    <row r="1" spans="1:26" ht="36" customHeight="1">
      <c r="A1" s="222" t="s">
        <v>244</v>
      </c>
      <c r="B1" s="222"/>
      <c r="C1" s="222"/>
      <c r="D1" s="222"/>
      <c r="E1" s="222"/>
      <c r="F1" s="222"/>
      <c r="G1" s="222"/>
      <c r="H1" s="222"/>
      <c r="I1" s="222"/>
      <c r="J1" s="222"/>
      <c r="K1" s="222"/>
      <c r="L1" s="222"/>
      <c r="M1" s="222"/>
      <c r="N1" s="222"/>
      <c r="O1" s="222"/>
      <c r="P1" s="222"/>
      <c r="Q1" s="222"/>
      <c r="R1" s="222"/>
      <c r="S1" s="222"/>
      <c r="T1" s="222"/>
      <c r="U1" s="222"/>
      <c r="V1" s="222"/>
      <c r="W1" s="222"/>
      <c r="X1" s="222"/>
      <c r="Y1" s="222"/>
      <c r="Z1" s="88"/>
    </row>
    <row r="2" spans="1:26">
      <c r="Y2" s="203" t="s">
        <v>474</v>
      </c>
    </row>
    <row r="4" spans="1:26" ht="17.149999999999999">
      <c r="A4" s="224" t="s">
        <v>80</v>
      </c>
      <c r="B4" s="224"/>
      <c r="C4" s="224"/>
      <c r="D4" s="224"/>
      <c r="E4" s="224"/>
      <c r="F4" s="224"/>
      <c r="G4" s="224"/>
      <c r="H4" s="224"/>
      <c r="I4" s="224"/>
      <c r="J4" s="190" t="s">
        <v>83</v>
      </c>
      <c r="K4" s="78"/>
    </row>
    <row r="5" spans="1:26">
      <c r="S5" s="59"/>
      <c r="Y5" s="59"/>
    </row>
    <row r="6" spans="1:26">
      <c r="B6" s="79" t="s">
        <v>153</v>
      </c>
      <c r="C6" s="79"/>
      <c r="D6" s="79"/>
      <c r="E6" s="79"/>
      <c r="F6" s="79"/>
      <c r="G6" s="223" t="s">
        <v>154</v>
      </c>
      <c r="H6" s="223"/>
      <c r="I6" s="90">
        <v>7</v>
      </c>
      <c r="J6" s="77" t="s">
        <v>155</v>
      </c>
      <c r="K6" s="90">
        <v>10</v>
      </c>
      <c r="L6" s="77" t="s">
        <v>156</v>
      </c>
      <c r="M6" s="90">
        <v>28</v>
      </c>
      <c r="N6" s="77" t="s">
        <v>157</v>
      </c>
      <c r="S6" s="59"/>
      <c r="Y6" s="59"/>
    </row>
    <row r="7" spans="1:26">
      <c r="G7" s="76"/>
      <c r="H7" s="76"/>
      <c r="I7" s="76"/>
      <c r="J7" s="76"/>
      <c r="K7" s="76"/>
      <c r="L7" s="76"/>
      <c r="M7" s="76"/>
      <c r="N7" s="76"/>
      <c r="O7" s="76"/>
      <c r="P7" s="76"/>
      <c r="Q7" s="76"/>
      <c r="R7" s="60"/>
      <c r="S7" s="60"/>
      <c r="T7" s="60"/>
      <c r="U7" s="60"/>
      <c r="V7" s="62"/>
      <c r="Y7" s="59"/>
    </row>
    <row r="8" spans="1:26">
      <c r="B8" s="59" t="s">
        <v>161</v>
      </c>
      <c r="G8" s="236" t="s">
        <v>437</v>
      </c>
      <c r="H8" s="237"/>
      <c r="I8" s="237"/>
      <c r="J8" s="238"/>
      <c r="S8" s="59"/>
      <c r="Y8" s="59"/>
    </row>
    <row r="9" spans="1:26" s="111" customFormat="1">
      <c r="G9" s="168" t="s">
        <v>408</v>
      </c>
    </row>
    <row r="10" spans="1:26">
      <c r="A10" s="228" t="s">
        <v>77</v>
      </c>
      <c r="B10" s="228"/>
      <c r="C10" s="228"/>
      <c r="D10" s="228"/>
      <c r="E10" s="228"/>
      <c r="R10" s="62"/>
      <c r="S10" s="59"/>
      <c r="X10" s="62"/>
      <c r="Y10" s="59"/>
    </row>
    <row r="11" spans="1:26" s="61" customFormat="1" ht="11.5" customHeight="1">
      <c r="A11" s="84"/>
      <c r="B11" s="86"/>
      <c r="C11" s="86"/>
      <c r="D11" s="86"/>
      <c r="E11" s="86"/>
      <c r="F11" s="86"/>
      <c r="G11" s="84"/>
      <c r="H11" s="84"/>
      <c r="I11" s="84"/>
      <c r="J11" s="84"/>
      <c r="K11" s="84"/>
      <c r="L11" s="84"/>
      <c r="M11" s="84"/>
      <c r="N11" s="84"/>
      <c r="O11" s="84"/>
      <c r="P11" s="85"/>
      <c r="Q11" s="84"/>
      <c r="R11" s="84"/>
      <c r="S11" s="84"/>
      <c r="T11" s="84"/>
      <c r="U11" s="84"/>
      <c r="V11" s="85"/>
      <c r="W11" s="84"/>
    </row>
    <row r="12" spans="1:26">
      <c r="B12" s="79" t="s">
        <v>160</v>
      </c>
      <c r="C12" s="79"/>
      <c r="D12" s="79"/>
      <c r="E12" s="79"/>
      <c r="F12" s="79"/>
      <c r="G12" s="225" t="s">
        <v>429</v>
      </c>
      <c r="H12" s="226"/>
      <c r="I12" s="63" t="s">
        <v>44</v>
      </c>
      <c r="J12" s="225" t="s">
        <v>131</v>
      </c>
      <c r="K12" s="227"/>
      <c r="L12" s="226"/>
      <c r="S12" s="59"/>
      <c r="Y12" s="59"/>
    </row>
    <row r="13" spans="1:26" s="111" customFormat="1">
      <c r="G13" s="166" t="s">
        <v>416</v>
      </c>
      <c r="H13" s="166"/>
      <c r="I13" s="166"/>
      <c r="J13" s="166"/>
      <c r="K13" s="166"/>
      <c r="L13" s="166"/>
      <c r="M13" s="166"/>
      <c r="N13" s="166"/>
      <c r="O13" s="166"/>
      <c r="P13" s="166"/>
      <c r="Q13" s="166"/>
      <c r="R13" s="166"/>
      <c r="S13" s="166"/>
      <c r="T13" s="166"/>
      <c r="U13" s="166"/>
      <c r="V13" s="166"/>
      <c r="W13" s="166"/>
      <c r="X13" s="166"/>
      <c r="Y13" s="166"/>
    </row>
    <row r="14" spans="1:26" s="111" customFormat="1">
      <c r="G14" s="166" t="s">
        <v>417</v>
      </c>
      <c r="H14" s="166"/>
      <c r="I14" s="166"/>
      <c r="J14" s="166"/>
      <c r="K14" s="166"/>
      <c r="L14" s="166"/>
      <c r="M14" s="166"/>
      <c r="N14" s="166"/>
      <c r="O14" s="166"/>
      <c r="P14" s="166"/>
      <c r="Q14" s="166"/>
      <c r="R14" s="166"/>
      <c r="S14" s="166"/>
      <c r="T14" s="166"/>
      <c r="U14" s="166"/>
      <c r="V14" s="166"/>
      <c r="W14" s="166"/>
      <c r="X14" s="166"/>
      <c r="Y14" s="166"/>
    </row>
    <row r="15" spans="1:26" s="61" customFormat="1" ht="11.5" customHeight="1">
      <c r="B15" s="80"/>
      <c r="C15" s="80"/>
      <c r="D15" s="80"/>
      <c r="E15" s="80"/>
      <c r="F15" s="80"/>
      <c r="P15" s="62"/>
      <c r="V15" s="62"/>
    </row>
    <row r="16" spans="1:26">
      <c r="B16" s="79" t="s">
        <v>1</v>
      </c>
      <c r="C16" s="79"/>
      <c r="D16" s="79"/>
      <c r="E16" s="79"/>
      <c r="F16" s="79"/>
      <c r="G16" s="233" t="s">
        <v>484</v>
      </c>
      <c r="H16" s="234"/>
      <c r="I16" s="234"/>
      <c r="J16" s="234"/>
      <c r="K16" s="234"/>
      <c r="L16" s="234"/>
      <c r="M16" s="234"/>
      <c r="N16" s="234"/>
      <c r="O16" s="234"/>
      <c r="P16" s="234"/>
      <c r="Q16" s="234"/>
      <c r="R16" s="234"/>
      <c r="S16" s="234"/>
      <c r="T16" s="234"/>
      <c r="U16" s="234"/>
      <c r="V16" s="234"/>
      <c r="W16" s="235"/>
      <c r="Y16" s="59"/>
    </row>
    <row r="17" spans="2:25" s="61" customFormat="1" ht="11.5" customHeight="1">
      <c r="B17" s="80"/>
      <c r="C17" s="80"/>
      <c r="D17" s="80"/>
      <c r="E17" s="80"/>
      <c r="F17" s="80"/>
      <c r="P17" s="62"/>
      <c r="V17" s="62"/>
    </row>
    <row r="18" spans="2:25">
      <c r="B18" s="79" t="s">
        <v>150</v>
      </c>
      <c r="C18" s="79"/>
      <c r="D18" s="79"/>
      <c r="E18" s="79"/>
      <c r="F18" s="79"/>
      <c r="G18" s="230" t="s">
        <v>485</v>
      </c>
      <c r="H18" s="231"/>
      <c r="I18" s="231"/>
      <c r="J18" s="231"/>
      <c r="K18" s="231"/>
      <c r="L18" s="231"/>
      <c r="M18" s="231"/>
      <c r="N18" s="231"/>
      <c r="O18" s="231"/>
      <c r="P18" s="232"/>
      <c r="Q18" s="166" t="s">
        <v>152</v>
      </c>
      <c r="S18" s="59"/>
      <c r="W18" s="62"/>
      <c r="Y18" s="59"/>
    </row>
    <row r="19" spans="2:25" s="61" customFormat="1" ht="11.5" customHeight="1">
      <c r="B19" s="80"/>
      <c r="C19" s="80"/>
      <c r="D19" s="80"/>
      <c r="E19" s="80"/>
      <c r="F19" s="80"/>
      <c r="P19" s="62"/>
      <c r="V19" s="62"/>
    </row>
    <row r="20" spans="2:25">
      <c r="B20" s="79" t="s">
        <v>76</v>
      </c>
      <c r="C20" s="79"/>
      <c r="D20" s="79"/>
      <c r="E20" s="79"/>
      <c r="F20" s="79"/>
      <c r="G20" s="233" t="s">
        <v>82</v>
      </c>
      <c r="H20" s="234"/>
      <c r="I20" s="234"/>
      <c r="J20" s="234"/>
      <c r="K20" s="234"/>
      <c r="L20" s="235"/>
      <c r="M20" s="60" t="s">
        <v>245</v>
      </c>
      <c r="N20" s="62"/>
      <c r="S20" s="59"/>
      <c r="T20" s="62"/>
      <c r="Y20" s="59"/>
    </row>
    <row r="21" spans="2:25" s="61" customFormat="1" ht="11.5" customHeight="1">
      <c r="B21" s="80"/>
      <c r="C21" s="80"/>
      <c r="D21" s="80"/>
      <c r="E21" s="80"/>
      <c r="F21" s="80"/>
      <c r="P21" s="62"/>
      <c r="V21" s="62"/>
    </row>
    <row r="22" spans="2:25">
      <c r="B22" s="79" t="s">
        <v>43</v>
      </c>
      <c r="C22" s="79"/>
      <c r="D22" s="79"/>
      <c r="E22" s="79"/>
      <c r="F22" s="79"/>
      <c r="G22" s="103" t="s">
        <v>147</v>
      </c>
      <c r="H22" s="219" t="s">
        <v>486</v>
      </c>
      <c r="I22" s="229"/>
      <c r="J22" s="220"/>
      <c r="K22" s="103" t="s">
        <v>148</v>
      </c>
      <c r="L22" s="219" t="s">
        <v>487</v>
      </c>
      <c r="M22" s="229"/>
      <c r="N22" s="220"/>
      <c r="O22" s="62"/>
      <c r="S22" s="59"/>
      <c r="U22" s="62"/>
      <c r="Y22" s="59"/>
    </row>
    <row r="23" spans="2:25" s="61" customFormat="1" ht="11.5" customHeight="1">
      <c r="B23" s="80"/>
      <c r="C23" s="80"/>
      <c r="D23" s="80"/>
      <c r="E23" s="80"/>
      <c r="F23" s="80"/>
      <c r="P23" s="62"/>
      <c r="V23" s="62"/>
    </row>
    <row r="24" spans="2:25">
      <c r="B24" s="79" t="s">
        <v>51</v>
      </c>
      <c r="C24" s="79"/>
      <c r="D24" s="79"/>
      <c r="E24" s="79"/>
      <c r="F24" s="79"/>
      <c r="G24" s="225" t="s">
        <v>430</v>
      </c>
      <c r="H24" s="226"/>
      <c r="I24" s="63" t="s">
        <v>81</v>
      </c>
      <c r="J24" s="225" t="s">
        <v>431</v>
      </c>
      <c r="K24" s="227"/>
      <c r="L24" s="226"/>
      <c r="R24" s="62"/>
      <c r="S24" s="59"/>
      <c r="Y24" s="59"/>
    </row>
    <row r="25" spans="2:25" s="61" customFormat="1" ht="11.5" customHeight="1">
      <c r="B25" s="80"/>
      <c r="C25" s="80"/>
      <c r="D25" s="80"/>
      <c r="E25" s="80"/>
      <c r="F25" s="80"/>
      <c r="P25" s="62"/>
      <c r="V25" s="62"/>
    </row>
    <row r="26" spans="2:25">
      <c r="B26" s="79" t="s">
        <v>151</v>
      </c>
      <c r="C26" s="79"/>
      <c r="D26" s="79"/>
      <c r="E26" s="79"/>
      <c r="F26" s="79"/>
      <c r="G26" s="248" t="s">
        <v>85</v>
      </c>
      <c r="H26" s="249"/>
      <c r="I26" s="249"/>
      <c r="J26" s="249"/>
      <c r="K26" s="249"/>
      <c r="L26" s="250"/>
      <c r="O26" s="64"/>
      <c r="P26" s="64"/>
      <c r="Q26" s="64" t="s">
        <v>106</v>
      </c>
      <c r="R26" s="245" t="str">
        <f>IF(G26="","",VLOOKUP(G26,DATA!A3:B23,2,FALSE))</f>
        <v>41201</v>
      </c>
      <c r="S26" s="246"/>
      <c r="T26" s="247"/>
      <c r="U26" s="166" t="s">
        <v>407</v>
      </c>
      <c r="Y26" s="59"/>
    </row>
    <row r="27" spans="2:25" s="61" customFormat="1" ht="11.5" customHeight="1">
      <c r="B27" s="80"/>
      <c r="C27" s="80"/>
      <c r="D27" s="80"/>
      <c r="E27" s="80"/>
      <c r="F27" s="80"/>
      <c r="P27" s="62"/>
      <c r="V27" s="62"/>
    </row>
    <row r="28" spans="2:25">
      <c r="B28" s="79" t="s">
        <v>419</v>
      </c>
      <c r="C28" s="79"/>
      <c r="D28" s="79"/>
      <c r="E28" s="79"/>
      <c r="F28" s="79"/>
      <c r="G28" s="233" t="s">
        <v>451</v>
      </c>
      <c r="H28" s="234"/>
      <c r="I28" s="234"/>
      <c r="J28" s="234"/>
      <c r="K28" s="234"/>
      <c r="L28" s="234"/>
      <c r="M28" s="234"/>
      <c r="N28" s="234"/>
      <c r="O28" s="234"/>
      <c r="P28" s="234"/>
      <c r="Q28" s="234"/>
      <c r="R28" s="234"/>
      <c r="S28" s="234"/>
      <c r="T28" s="235"/>
      <c r="U28" s="82"/>
      <c r="V28" s="89" t="str">
        <f>IF(OR(COUNTIF($G$28,"*大字*"),COUNTIF($G$28,"*丁目*"),COUNTIF($G$28,"*番*"),COUNTIF($G$28,"*号*")),"要確認","")</f>
        <v/>
      </c>
      <c r="W28" s="81"/>
      <c r="X28" s="62"/>
      <c r="Y28" s="59"/>
    </row>
    <row r="29" spans="2:25" s="111" customFormat="1">
      <c r="B29" s="167" t="s">
        <v>418</v>
      </c>
      <c r="C29" s="167"/>
      <c r="D29" s="167"/>
      <c r="E29" s="167"/>
      <c r="F29" s="167"/>
      <c r="G29" s="196" t="s">
        <v>142</v>
      </c>
      <c r="H29" s="197"/>
      <c r="I29" s="198"/>
      <c r="J29" s="198"/>
      <c r="K29" s="198"/>
    </row>
    <row r="30" spans="2:25" s="111" customFormat="1">
      <c r="B30" s="167"/>
      <c r="C30" s="167"/>
      <c r="D30" s="167"/>
      <c r="E30" s="167"/>
      <c r="F30" s="167"/>
      <c r="G30" s="196" t="s">
        <v>452</v>
      </c>
      <c r="H30" s="197"/>
      <c r="I30" s="198"/>
      <c r="J30" s="198"/>
      <c r="K30" s="198"/>
      <c r="L30" s="198"/>
      <c r="M30" s="198"/>
      <c r="N30" s="198"/>
      <c r="O30" s="198"/>
      <c r="P30" s="198"/>
      <c r="Q30" s="198"/>
      <c r="R30" s="198"/>
      <c r="S30" s="198"/>
      <c r="T30" s="198"/>
      <c r="U30" s="198"/>
      <c r="V30" s="198"/>
      <c r="W30" s="198"/>
      <c r="X30" s="198"/>
      <c r="Y30" s="198"/>
    </row>
    <row r="31" spans="2:25" s="61" customFormat="1" ht="11.5" customHeight="1">
      <c r="B31" s="80"/>
      <c r="C31" s="80"/>
      <c r="D31" s="80"/>
      <c r="E31" s="80"/>
      <c r="F31" s="80"/>
      <c r="P31" s="62"/>
      <c r="W31" s="62"/>
    </row>
    <row r="32" spans="2:25">
      <c r="B32" s="79" t="s">
        <v>52</v>
      </c>
      <c r="C32" s="79"/>
      <c r="D32" s="79"/>
      <c r="E32" s="79"/>
      <c r="F32" s="79"/>
      <c r="G32" s="230" t="s">
        <v>432</v>
      </c>
      <c r="H32" s="231"/>
      <c r="I32" s="231"/>
      <c r="J32" s="232"/>
      <c r="K32" s="62"/>
      <c r="S32" s="59"/>
      <c r="Y32" s="59"/>
    </row>
    <row r="33" spans="1:25" s="61" customFormat="1" ht="11.5" customHeight="1">
      <c r="B33" s="80"/>
      <c r="C33" s="80"/>
      <c r="D33" s="80"/>
      <c r="E33" s="80"/>
      <c r="F33" s="80"/>
      <c r="P33" s="62"/>
      <c r="W33" s="62"/>
    </row>
    <row r="34" spans="1:25">
      <c r="B34" s="79" t="s">
        <v>78</v>
      </c>
      <c r="C34" s="79"/>
      <c r="D34" s="79"/>
      <c r="E34" s="79"/>
      <c r="F34" s="79"/>
      <c r="G34" s="239" t="s">
        <v>414</v>
      </c>
      <c r="H34" s="240"/>
      <c r="I34" s="240"/>
      <c r="J34" s="240"/>
      <c r="K34" s="240"/>
      <c r="L34" s="240"/>
      <c r="M34" s="240"/>
      <c r="N34" s="240"/>
      <c r="O34" s="240"/>
      <c r="P34" s="240"/>
      <c r="Q34" s="240"/>
      <c r="R34" s="240"/>
      <c r="S34" s="240"/>
      <c r="T34" s="241"/>
      <c r="U34" s="60" t="s">
        <v>84</v>
      </c>
      <c r="V34" s="60"/>
      <c r="W34" s="60"/>
      <c r="X34" s="60"/>
    </row>
    <row r="35" spans="1:25">
      <c r="B35" s="79"/>
      <c r="C35" s="79"/>
      <c r="D35" s="79"/>
      <c r="E35" s="79"/>
      <c r="F35" s="79"/>
      <c r="G35" s="76"/>
      <c r="H35" s="76"/>
      <c r="I35" s="76"/>
      <c r="J35" s="76"/>
      <c r="K35" s="76"/>
      <c r="L35" s="76"/>
      <c r="M35" s="76"/>
      <c r="N35" s="76"/>
      <c r="O35" s="76"/>
      <c r="P35" s="76"/>
      <c r="Q35" s="76"/>
      <c r="R35" s="60"/>
      <c r="S35" s="60"/>
      <c r="T35" s="60"/>
      <c r="U35" s="60"/>
      <c r="V35" s="62"/>
      <c r="Y35" s="59"/>
    </row>
    <row r="36" spans="1:25">
      <c r="P36" s="62"/>
      <c r="S36" s="59"/>
      <c r="V36" s="62"/>
      <c r="Y36" s="59"/>
    </row>
    <row r="37" spans="1:25">
      <c r="A37" s="228" t="s">
        <v>143</v>
      </c>
      <c r="B37" s="228"/>
      <c r="C37" s="228"/>
      <c r="D37" s="228"/>
      <c r="E37" s="228"/>
      <c r="F37" s="87"/>
      <c r="G37" s="87"/>
      <c r="H37" s="74"/>
      <c r="I37" s="74"/>
      <c r="J37" s="74"/>
      <c r="K37" s="74"/>
      <c r="L37" s="74"/>
      <c r="M37" s="74"/>
      <c r="N37" s="74"/>
      <c r="O37" s="74"/>
      <c r="P37" s="75"/>
      <c r="Q37" s="74"/>
      <c r="R37" s="74"/>
      <c r="S37" s="59"/>
      <c r="V37" s="62"/>
      <c r="Y37" s="59"/>
    </row>
    <row r="38" spans="1:25" s="61" customFormat="1" ht="11.5" customHeight="1">
      <c r="A38" s="84"/>
      <c r="B38" s="86"/>
      <c r="C38" s="86"/>
      <c r="D38" s="86"/>
      <c r="E38" s="86"/>
      <c r="F38" s="86"/>
      <c r="G38" s="84"/>
      <c r="H38" s="84"/>
      <c r="I38" s="84"/>
      <c r="J38" s="84"/>
      <c r="K38" s="84"/>
      <c r="L38" s="84"/>
      <c r="M38" s="84"/>
      <c r="N38" s="84"/>
      <c r="O38" s="84"/>
      <c r="P38" s="85"/>
      <c r="Q38" s="84"/>
      <c r="R38" s="84"/>
      <c r="S38" s="84"/>
      <c r="T38" s="84"/>
      <c r="U38" s="84"/>
      <c r="V38" s="85"/>
      <c r="W38" s="84"/>
    </row>
    <row r="39" spans="1:25">
      <c r="B39" s="79" t="s">
        <v>138</v>
      </c>
      <c r="C39" s="79"/>
      <c r="D39" s="79"/>
      <c r="E39" s="79"/>
      <c r="F39" s="79"/>
      <c r="G39" s="230" t="s">
        <v>415</v>
      </c>
      <c r="H39" s="231"/>
      <c r="I39" s="231"/>
      <c r="J39" s="231"/>
      <c r="K39" s="231"/>
      <c r="L39" s="231"/>
      <c r="M39" s="231"/>
      <c r="N39" s="232"/>
      <c r="O39" s="111" t="s">
        <v>246</v>
      </c>
      <c r="S39" s="59"/>
      <c r="U39" s="62"/>
      <c r="Y39" s="59"/>
    </row>
    <row r="40" spans="1:25" s="61" customFormat="1" ht="11.5" customHeight="1">
      <c r="B40" s="80"/>
      <c r="C40" s="80"/>
      <c r="D40" s="80"/>
      <c r="E40" s="80"/>
      <c r="F40" s="80"/>
      <c r="P40" s="62"/>
      <c r="V40" s="62"/>
    </row>
    <row r="41" spans="1:25">
      <c r="B41" s="79" t="s">
        <v>139</v>
      </c>
      <c r="C41" s="79"/>
      <c r="D41" s="79"/>
      <c r="E41" s="79"/>
      <c r="F41" s="79"/>
      <c r="G41" s="103" t="s">
        <v>147</v>
      </c>
      <c r="H41" s="219" t="s">
        <v>488</v>
      </c>
      <c r="I41" s="229"/>
      <c r="J41" s="220"/>
      <c r="K41" s="103" t="s">
        <v>148</v>
      </c>
      <c r="L41" s="219" t="s">
        <v>489</v>
      </c>
      <c r="M41" s="229"/>
      <c r="N41" s="220"/>
      <c r="P41" s="251" t="s">
        <v>406</v>
      </c>
      <c r="Q41" s="252"/>
      <c r="R41" s="252"/>
      <c r="S41" s="252"/>
      <c r="T41" s="252"/>
      <c r="U41" s="252"/>
      <c r="V41" s="252"/>
      <c r="W41" s="252"/>
      <c r="X41" s="253"/>
      <c r="Y41" s="59"/>
    </row>
    <row r="42" spans="1:25" s="61" customFormat="1" ht="11.5" customHeight="1">
      <c r="B42" s="80"/>
      <c r="C42" s="80"/>
      <c r="D42" s="80"/>
      <c r="E42" s="80"/>
      <c r="F42" s="80"/>
      <c r="P42" s="254"/>
      <c r="Q42" s="255"/>
      <c r="R42" s="255"/>
      <c r="S42" s="255"/>
      <c r="T42" s="255"/>
      <c r="U42" s="255"/>
      <c r="V42" s="255"/>
      <c r="W42" s="255"/>
      <c r="X42" s="256"/>
    </row>
    <row r="43" spans="1:25">
      <c r="B43" s="79" t="s">
        <v>140</v>
      </c>
      <c r="C43" s="79"/>
      <c r="D43" s="79"/>
      <c r="E43" s="79"/>
      <c r="F43" s="79"/>
      <c r="G43" s="230" t="s">
        <v>56</v>
      </c>
      <c r="H43" s="231"/>
      <c r="I43" s="231"/>
      <c r="J43" s="232"/>
      <c r="O43" s="62"/>
      <c r="P43" s="257"/>
      <c r="Q43" s="258"/>
      <c r="R43" s="258"/>
      <c r="S43" s="258"/>
      <c r="T43" s="258"/>
      <c r="U43" s="258"/>
      <c r="V43" s="258"/>
      <c r="W43" s="258"/>
      <c r="X43" s="259"/>
      <c r="Y43" s="59"/>
    </row>
    <row r="44" spans="1:25" s="61" customFormat="1" ht="11.5" customHeight="1">
      <c r="B44" s="80"/>
      <c r="C44" s="80"/>
      <c r="D44" s="80"/>
      <c r="E44" s="80"/>
      <c r="F44" s="80"/>
      <c r="P44" s="62"/>
      <c r="V44" s="62"/>
    </row>
    <row r="45" spans="1:25">
      <c r="J45" s="62"/>
      <c r="S45" s="59"/>
      <c r="Y45" s="59"/>
    </row>
    <row r="46" spans="1:25" ht="15.9">
      <c r="A46" s="224" t="s">
        <v>255</v>
      </c>
      <c r="B46" s="224"/>
      <c r="C46" s="224"/>
      <c r="D46" s="224"/>
      <c r="E46" s="224"/>
      <c r="F46" s="224"/>
      <c r="G46" s="224"/>
      <c r="J46" s="62"/>
      <c r="S46" s="59"/>
      <c r="Y46" s="59"/>
    </row>
    <row r="47" spans="1:25">
      <c r="K47" s="62"/>
      <c r="Q47" s="62"/>
      <c r="S47" s="59"/>
      <c r="Y47" s="59"/>
    </row>
    <row r="48" spans="1:25">
      <c r="A48" s="59" t="s">
        <v>256</v>
      </c>
      <c r="O48" s="62"/>
      <c r="S48" s="59"/>
      <c r="Y48" s="59"/>
    </row>
    <row r="49" spans="1:25">
      <c r="A49" s="161" t="s">
        <v>375</v>
      </c>
      <c r="O49" s="62"/>
      <c r="S49" s="59"/>
      <c r="Y49" s="59"/>
    </row>
    <row r="50" spans="1:25" s="111" customFormat="1"/>
    <row r="51" spans="1:25" s="111" customFormat="1" ht="18" customHeight="1">
      <c r="A51" s="160" t="s">
        <v>373</v>
      </c>
      <c r="K51" s="160" t="s">
        <v>374</v>
      </c>
    </row>
    <row r="52" spans="1:25" s="60" customFormat="1" ht="11.6">
      <c r="A52" s="113" t="s">
        <v>146</v>
      </c>
      <c r="B52" s="243" t="s">
        <v>145</v>
      </c>
      <c r="C52" s="243"/>
      <c r="D52" s="243"/>
      <c r="E52" s="243"/>
      <c r="F52" s="112" t="s">
        <v>247</v>
      </c>
      <c r="G52" s="213" t="s">
        <v>251</v>
      </c>
      <c r="H52" s="215"/>
      <c r="K52" s="113" t="s">
        <v>47</v>
      </c>
      <c r="L52" s="213" t="s">
        <v>26</v>
      </c>
      <c r="M52" s="214"/>
      <c r="N52" s="214"/>
      <c r="O52" s="214"/>
      <c r="P52" s="215"/>
      <c r="Q52" s="112" t="s">
        <v>247</v>
      </c>
    </row>
    <row r="53" spans="1:25" s="111" customFormat="1" ht="4.5" customHeight="1"/>
    <row r="54" spans="1:25" s="111" customFormat="1" ht="24" customHeight="1">
      <c r="A54" s="125" t="s">
        <v>144</v>
      </c>
      <c r="B54" s="242" t="s">
        <v>222</v>
      </c>
      <c r="C54" s="242"/>
      <c r="D54" s="242"/>
      <c r="E54" s="242"/>
      <c r="F54" s="114">
        <v>1</v>
      </c>
      <c r="G54" s="219">
        <v>5</v>
      </c>
      <c r="H54" s="220"/>
      <c r="K54" s="125" t="s">
        <v>48</v>
      </c>
      <c r="L54" s="210" t="s">
        <v>221</v>
      </c>
      <c r="M54" s="211"/>
      <c r="N54" s="211"/>
      <c r="O54" s="211"/>
      <c r="P54" s="212"/>
      <c r="Q54" s="114">
        <v>1</v>
      </c>
    </row>
    <row r="55" spans="1:25" s="111" customFormat="1" ht="4.5" customHeight="1"/>
    <row r="56" spans="1:25" s="111" customFormat="1" ht="24" customHeight="1">
      <c r="H56" s="103"/>
      <c r="I56" s="103"/>
      <c r="J56" s="103"/>
      <c r="K56" s="125"/>
      <c r="L56" s="216" t="s">
        <v>254</v>
      </c>
      <c r="M56" s="217"/>
      <c r="N56" s="217"/>
      <c r="O56" s="217"/>
      <c r="P56" s="218"/>
      <c r="Q56" s="114">
        <v>0</v>
      </c>
    </row>
    <row r="57" spans="1:25" s="111" customFormat="1" ht="12" customHeight="1"/>
    <row r="58" spans="1:25" s="111" customFormat="1" ht="18" customHeight="1">
      <c r="A58" s="160" t="s">
        <v>372</v>
      </c>
      <c r="H58" s="103"/>
      <c r="I58" s="103"/>
      <c r="J58" s="103"/>
      <c r="K58" s="103"/>
      <c r="P58" s="103"/>
      <c r="Q58" s="103"/>
      <c r="R58" s="103"/>
    </row>
    <row r="59" spans="1:25" s="60" customFormat="1" ht="21" customHeight="1">
      <c r="A59" s="113" t="s">
        <v>47</v>
      </c>
      <c r="B59" s="243" t="s">
        <v>26</v>
      </c>
      <c r="C59" s="243"/>
      <c r="D59" s="243"/>
      <c r="E59" s="243"/>
      <c r="F59" s="112" t="s">
        <v>247</v>
      </c>
      <c r="G59" s="213" t="s">
        <v>248</v>
      </c>
      <c r="H59" s="215"/>
      <c r="I59" s="221" t="s">
        <v>250</v>
      </c>
      <c r="J59" s="215"/>
      <c r="K59" s="213" t="s">
        <v>249</v>
      </c>
      <c r="L59" s="215"/>
      <c r="N59" s="113" t="s">
        <v>47</v>
      </c>
      <c r="O59" s="243" t="s">
        <v>26</v>
      </c>
      <c r="P59" s="243"/>
      <c r="Q59" s="243"/>
      <c r="R59" s="243"/>
      <c r="S59" s="112" t="s">
        <v>247</v>
      </c>
      <c r="T59" s="213" t="s">
        <v>248</v>
      </c>
      <c r="U59" s="215"/>
      <c r="V59" s="221" t="s">
        <v>250</v>
      </c>
      <c r="W59" s="215"/>
      <c r="X59" s="213" t="s">
        <v>249</v>
      </c>
      <c r="Y59" s="215"/>
    </row>
    <row r="60" spans="1:25" s="111" customFormat="1" ht="4.5" customHeight="1"/>
    <row r="61" spans="1:25" s="111" customFormat="1" ht="24" customHeight="1">
      <c r="A61" s="125" t="s">
        <v>433</v>
      </c>
      <c r="B61" s="244" t="s">
        <v>223</v>
      </c>
      <c r="C61" s="242"/>
      <c r="D61" s="242"/>
      <c r="E61" s="242"/>
      <c r="F61" s="162">
        <v>1</v>
      </c>
      <c r="G61" s="219"/>
      <c r="H61" s="220"/>
      <c r="I61" s="219"/>
      <c r="J61" s="220"/>
      <c r="K61" s="219"/>
      <c r="L61" s="220"/>
      <c r="N61" s="125"/>
      <c r="O61" s="244" t="s">
        <v>234</v>
      </c>
      <c r="P61" s="242"/>
      <c r="Q61" s="242"/>
      <c r="R61" s="242"/>
      <c r="S61" s="162"/>
      <c r="T61" s="219"/>
      <c r="U61" s="220"/>
      <c r="V61" s="219"/>
      <c r="W61" s="220"/>
      <c r="X61" s="219"/>
      <c r="Y61" s="220"/>
    </row>
    <row r="62" spans="1:25" s="111" customFormat="1" ht="4.5" customHeight="1">
      <c r="F62" s="103"/>
      <c r="G62" s="103"/>
      <c r="H62" s="103"/>
      <c r="I62" s="103"/>
      <c r="J62" s="103"/>
      <c r="K62" s="103"/>
      <c r="L62" s="103"/>
      <c r="S62" s="103"/>
      <c r="T62" s="103"/>
      <c r="U62" s="103"/>
      <c r="V62" s="103"/>
      <c r="W62" s="103"/>
      <c r="X62" s="103"/>
      <c r="Y62" s="103"/>
    </row>
    <row r="63" spans="1:25" s="111" customFormat="1" ht="24" customHeight="1">
      <c r="A63" s="125" t="s">
        <v>433</v>
      </c>
      <c r="B63" s="242" t="s">
        <v>224</v>
      </c>
      <c r="C63" s="242"/>
      <c r="D63" s="242"/>
      <c r="E63" s="242"/>
      <c r="F63" s="162">
        <v>0</v>
      </c>
      <c r="G63" s="219"/>
      <c r="H63" s="220"/>
      <c r="I63" s="219"/>
      <c r="J63" s="220"/>
      <c r="K63" s="219"/>
      <c r="L63" s="220"/>
      <c r="N63" s="125"/>
      <c r="O63" s="242" t="s">
        <v>235</v>
      </c>
      <c r="P63" s="242"/>
      <c r="Q63" s="242"/>
      <c r="R63" s="242"/>
      <c r="S63" s="162"/>
      <c r="T63" s="219"/>
      <c r="U63" s="220"/>
      <c r="V63" s="219"/>
      <c r="W63" s="220"/>
      <c r="X63" s="219"/>
      <c r="Y63" s="220"/>
    </row>
    <row r="64" spans="1:25" s="111" customFormat="1" ht="4.5" customHeight="1">
      <c r="F64" s="103"/>
      <c r="G64" s="103"/>
      <c r="H64" s="103"/>
      <c r="I64" s="103"/>
      <c r="J64" s="103"/>
      <c r="K64" s="103"/>
      <c r="L64" s="103"/>
      <c r="S64" s="103"/>
      <c r="T64" s="103"/>
      <c r="U64" s="103"/>
      <c r="V64" s="103"/>
      <c r="W64" s="103"/>
      <c r="X64" s="103"/>
      <c r="Y64" s="103"/>
    </row>
    <row r="65" spans="1:25" s="111" customFormat="1" ht="24" customHeight="1">
      <c r="A65" s="125"/>
      <c r="B65" s="242" t="s">
        <v>225</v>
      </c>
      <c r="C65" s="242"/>
      <c r="D65" s="242"/>
      <c r="E65" s="242"/>
      <c r="F65" s="162"/>
      <c r="G65" s="219"/>
      <c r="H65" s="220"/>
      <c r="I65" s="219"/>
      <c r="J65" s="220"/>
      <c r="K65" s="219"/>
      <c r="L65" s="220"/>
      <c r="N65" s="125"/>
      <c r="O65" s="242" t="s">
        <v>164</v>
      </c>
      <c r="P65" s="242"/>
      <c r="Q65" s="242"/>
      <c r="R65" s="242"/>
      <c r="S65" s="162"/>
      <c r="T65" s="219"/>
      <c r="U65" s="220"/>
      <c r="V65" s="219"/>
      <c r="W65" s="220"/>
      <c r="X65" s="219"/>
      <c r="Y65" s="220"/>
    </row>
    <row r="66" spans="1:25" s="111" customFormat="1" ht="4.5" customHeight="1">
      <c r="F66" s="103"/>
      <c r="G66" s="103"/>
      <c r="H66" s="103"/>
      <c r="I66" s="103"/>
      <c r="J66" s="103"/>
      <c r="K66" s="103"/>
      <c r="L66" s="103"/>
      <c r="S66" s="103"/>
      <c r="T66" s="103"/>
      <c r="U66" s="103"/>
      <c r="V66" s="103"/>
      <c r="W66" s="103"/>
      <c r="X66" s="103"/>
      <c r="Y66" s="103"/>
    </row>
    <row r="67" spans="1:25" s="111" customFormat="1" ht="24" customHeight="1">
      <c r="A67" s="125"/>
      <c r="B67" s="242" t="s">
        <v>226</v>
      </c>
      <c r="C67" s="242"/>
      <c r="D67" s="242"/>
      <c r="E67" s="242"/>
      <c r="F67" s="162"/>
      <c r="G67" s="219"/>
      <c r="H67" s="220"/>
      <c r="I67" s="219"/>
      <c r="J67" s="220"/>
      <c r="K67" s="219"/>
      <c r="L67" s="220"/>
      <c r="N67" s="125"/>
      <c r="O67" s="244" t="s">
        <v>218</v>
      </c>
      <c r="P67" s="242"/>
      <c r="Q67" s="242"/>
      <c r="R67" s="242"/>
      <c r="S67" s="162"/>
      <c r="T67" s="219"/>
      <c r="U67" s="220"/>
      <c r="V67" s="219"/>
      <c r="W67" s="220"/>
      <c r="X67" s="219"/>
      <c r="Y67" s="220"/>
    </row>
    <row r="68" spans="1:25" s="111" customFormat="1" ht="4.5" customHeight="1">
      <c r="F68" s="103"/>
      <c r="G68" s="103"/>
      <c r="H68" s="103"/>
      <c r="I68" s="103"/>
      <c r="J68" s="103"/>
      <c r="K68" s="103"/>
      <c r="L68" s="103"/>
      <c r="S68" s="103"/>
      <c r="T68" s="103"/>
      <c r="U68" s="103"/>
      <c r="V68" s="103"/>
      <c r="W68" s="103"/>
      <c r="X68" s="103"/>
      <c r="Y68" s="103"/>
    </row>
    <row r="69" spans="1:25" s="111" customFormat="1" ht="24" customHeight="1">
      <c r="A69" s="125"/>
      <c r="B69" s="242" t="s">
        <v>227</v>
      </c>
      <c r="C69" s="242"/>
      <c r="D69" s="242"/>
      <c r="E69" s="242"/>
      <c r="F69" s="162"/>
      <c r="G69" s="219"/>
      <c r="H69" s="220"/>
      <c r="I69" s="219"/>
      <c r="J69" s="220"/>
      <c r="K69" s="219"/>
      <c r="L69" s="220"/>
      <c r="N69" s="125"/>
      <c r="O69" s="242" t="s">
        <v>165</v>
      </c>
      <c r="P69" s="242"/>
      <c r="Q69" s="242"/>
      <c r="R69" s="242"/>
      <c r="S69" s="162"/>
      <c r="T69" s="219"/>
      <c r="U69" s="220"/>
      <c r="V69" s="219"/>
      <c r="W69" s="220"/>
      <c r="X69" s="219"/>
      <c r="Y69" s="220"/>
    </row>
    <row r="70" spans="1:25" s="111" customFormat="1" ht="4.5" customHeight="1">
      <c r="F70" s="103"/>
      <c r="G70" s="103"/>
      <c r="H70" s="103"/>
      <c r="I70" s="103"/>
      <c r="J70" s="103"/>
      <c r="K70" s="103"/>
      <c r="L70" s="103"/>
      <c r="S70" s="103"/>
      <c r="T70" s="103"/>
      <c r="U70" s="103"/>
      <c r="V70" s="103"/>
      <c r="W70" s="103"/>
      <c r="X70" s="103"/>
      <c r="Y70" s="103"/>
    </row>
    <row r="71" spans="1:25" s="111" customFormat="1" ht="24" customHeight="1">
      <c r="A71" s="125"/>
      <c r="B71" s="244" t="s">
        <v>228</v>
      </c>
      <c r="C71" s="242"/>
      <c r="D71" s="242"/>
      <c r="E71" s="242"/>
      <c r="F71" s="162"/>
      <c r="G71" s="219"/>
      <c r="H71" s="220"/>
      <c r="I71" s="219"/>
      <c r="J71" s="220"/>
      <c r="K71" s="219"/>
      <c r="L71" s="220"/>
      <c r="N71" s="125"/>
      <c r="O71" s="244" t="s">
        <v>219</v>
      </c>
      <c r="P71" s="242"/>
      <c r="Q71" s="242"/>
      <c r="R71" s="242"/>
      <c r="S71" s="162"/>
      <c r="T71" s="219"/>
      <c r="U71" s="220"/>
      <c r="V71" s="219"/>
      <c r="W71" s="220"/>
      <c r="X71" s="219"/>
      <c r="Y71" s="220"/>
    </row>
    <row r="72" spans="1:25" s="111" customFormat="1" ht="4.5" customHeight="1">
      <c r="F72" s="103"/>
      <c r="G72" s="103"/>
      <c r="H72" s="103"/>
      <c r="I72" s="103"/>
      <c r="J72" s="103"/>
      <c r="K72" s="103"/>
      <c r="L72" s="103"/>
      <c r="S72" s="103"/>
      <c r="T72" s="103"/>
      <c r="U72" s="103"/>
      <c r="V72" s="103"/>
      <c r="W72" s="103"/>
      <c r="X72" s="103"/>
      <c r="Y72" s="103"/>
    </row>
    <row r="73" spans="1:25" s="111" customFormat="1" ht="24" customHeight="1">
      <c r="A73" s="125"/>
      <c r="B73" s="242" t="s">
        <v>229</v>
      </c>
      <c r="C73" s="242"/>
      <c r="D73" s="242"/>
      <c r="E73" s="242"/>
      <c r="F73" s="162"/>
      <c r="G73" s="219"/>
      <c r="H73" s="220"/>
      <c r="I73" s="219"/>
      <c r="J73" s="220"/>
      <c r="K73" s="219"/>
      <c r="L73" s="220"/>
      <c r="N73" s="125"/>
      <c r="O73" s="242" t="s">
        <v>166</v>
      </c>
      <c r="P73" s="242"/>
      <c r="Q73" s="242"/>
      <c r="R73" s="242"/>
      <c r="S73" s="162"/>
      <c r="T73" s="219"/>
      <c r="U73" s="220"/>
      <c r="V73" s="219"/>
      <c r="W73" s="220"/>
      <c r="X73" s="219"/>
      <c r="Y73" s="220"/>
    </row>
    <row r="74" spans="1:25" s="111" customFormat="1" ht="4.5" customHeight="1">
      <c r="F74" s="103"/>
      <c r="G74" s="103"/>
      <c r="H74" s="103"/>
      <c r="I74" s="103"/>
      <c r="J74" s="103"/>
      <c r="K74" s="103"/>
      <c r="L74" s="103"/>
      <c r="S74" s="103"/>
      <c r="T74" s="103"/>
      <c r="U74" s="103"/>
      <c r="V74" s="103"/>
      <c r="W74" s="103"/>
      <c r="X74" s="103"/>
      <c r="Y74" s="103"/>
    </row>
    <row r="75" spans="1:25" s="111" customFormat="1" ht="24" customHeight="1">
      <c r="A75" s="125"/>
      <c r="B75" s="242" t="s">
        <v>230</v>
      </c>
      <c r="C75" s="242"/>
      <c r="D75" s="242"/>
      <c r="E75" s="242"/>
      <c r="F75" s="162"/>
      <c r="G75" s="219"/>
      <c r="H75" s="220"/>
      <c r="I75" s="219"/>
      <c r="J75" s="220"/>
      <c r="K75" s="219"/>
      <c r="L75" s="220"/>
      <c r="N75" s="125"/>
      <c r="O75" s="242" t="s">
        <v>167</v>
      </c>
      <c r="P75" s="242"/>
      <c r="Q75" s="242"/>
      <c r="R75" s="242"/>
      <c r="S75" s="162"/>
      <c r="T75" s="219"/>
      <c r="U75" s="220"/>
      <c r="V75" s="219"/>
      <c r="W75" s="220"/>
      <c r="X75" s="219"/>
      <c r="Y75" s="220"/>
    </row>
    <row r="76" spans="1:25" s="111" customFormat="1" ht="4.5" customHeight="1">
      <c r="F76" s="103"/>
      <c r="G76" s="103"/>
      <c r="H76" s="103"/>
      <c r="I76" s="103"/>
      <c r="J76" s="103"/>
      <c r="K76" s="103"/>
      <c r="L76" s="103"/>
      <c r="S76" s="103"/>
      <c r="T76" s="103"/>
      <c r="U76" s="103"/>
      <c r="V76" s="103"/>
      <c r="W76" s="103"/>
      <c r="X76" s="103"/>
      <c r="Y76" s="103"/>
    </row>
    <row r="77" spans="1:25" s="111" customFormat="1" ht="24" customHeight="1">
      <c r="A77" s="125"/>
      <c r="B77" s="242" t="s">
        <v>231</v>
      </c>
      <c r="C77" s="242"/>
      <c r="D77" s="242"/>
      <c r="E77" s="242"/>
      <c r="F77" s="162"/>
      <c r="G77" s="219"/>
      <c r="H77" s="220"/>
      <c r="I77" s="219"/>
      <c r="J77" s="220"/>
      <c r="K77" s="219"/>
      <c r="L77" s="220"/>
      <c r="N77" s="125" t="s">
        <v>433</v>
      </c>
      <c r="O77" s="242" t="s">
        <v>168</v>
      </c>
      <c r="P77" s="242"/>
      <c r="Q77" s="242"/>
      <c r="R77" s="242"/>
      <c r="S77" s="162"/>
      <c r="T77" s="219">
        <v>2</v>
      </c>
      <c r="U77" s="220"/>
      <c r="V77" s="219">
        <v>5</v>
      </c>
      <c r="W77" s="220"/>
      <c r="X77" s="219"/>
      <c r="Y77" s="220"/>
    </row>
    <row r="78" spans="1:25" s="111" customFormat="1" ht="4.5" customHeight="1">
      <c r="F78" s="103"/>
      <c r="G78" s="103"/>
      <c r="H78" s="103"/>
      <c r="I78" s="103"/>
      <c r="J78" s="103"/>
      <c r="K78" s="103"/>
      <c r="L78" s="103"/>
      <c r="S78" s="103"/>
      <c r="T78" s="103"/>
      <c r="U78" s="103"/>
      <c r="V78" s="103"/>
      <c r="W78" s="103"/>
      <c r="X78" s="103"/>
      <c r="Y78" s="103"/>
    </row>
    <row r="79" spans="1:25" s="111" customFormat="1" ht="24" customHeight="1">
      <c r="A79" s="125"/>
      <c r="B79" s="242" t="s">
        <v>232</v>
      </c>
      <c r="C79" s="242"/>
      <c r="D79" s="242"/>
      <c r="E79" s="242"/>
      <c r="F79" s="162"/>
      <c r="G79" s="219"/>
      <c r="H79" s="220"/>
      <c r="I79" s="219"/>
      <c r="J79" s="220"/>
      <c r="K79" s="219"/>
      <c r="L79" s="220"/>
      <c r="N79" s="125"/>
      <c r="O79" s="242" t="s">
        <v>169</v>
      </c>
      <c r="P79" s="242"/>
      <c r="Q79" s="242"/>
      <c r="R79" s="242"/>
      <c r="S79" s="162"/>
      <c r="T79" s="219"/>
      <c r="U79" s="220"/>
      <c r="V79" s="219"/>
      <c r="W79" s="220"/>
      <c r="X79" s="219"/>
      <c r="Y79" s="220"/>
    </row>
    <row r="80" spans="1:25" s="111" customFormat="1" ht="4.5" customHeight="1">
      <c r="F80" s="103"/>
      <c r="G80" s="103"/>
      <c r="H80" s="103"/>
      <c r="I80" s="103"/>
      <c r="J80" s="103"/>
      <c r="K80" s="103"/>
      <c r="L80" s="103"/>
      <c r="T80" s="103"/>
      <c r="U80" s="103"/>
      <c r="V80" s="103"/>
      <c r="W80" s="103"/>
      <c r="X80" s="103"/>
      <c r="Y80" s="103"/>
    </row>
    <row r="81" spans="1:24" s="111" customFormat="1" ht="24" customHeight="1">
      <c r="A81" s="125"/>
      <c r="B81" s="242" t="s">
        <v>233</v>
      </c>
      <c r="C81" s="242"/>
      <c r="D81" s="242"/>
      <c r="E81" s="242"/>
      <c r="F81" s="162"/>
      <c r="G81" s="219"/>
      <c r="H81" s="220"/>
      <c r="I81" s="219"/>
      <c r="J81" s="220"/>
      <c r="K81" s="219"/>
      <c r="L81" s="220"/>
    </row>
    <row r="82" spans="1:24" s="111" customFormat="1" ht="12" customHeight="1">
      <c r="F82" s="103"/>
      <c r="G82" s="103"/>
      <c r="H82" s="103"/>
      <c r="I82" s="103"/>
      <c r="J82" s="103"/>
      <c r="K82" s="103"/>
      <c r="L82" s="103"/>
    </row>
    <row r="83" spans="1:24" s="111" customFormat="1" ht="18" customHeight="1">
      <c r="A83" s="160" t="s">
        <v>370</v>
      </c>
      <c r="K83" s="160" t="s">
        <v>371</v>
      </c>
    </row>
    <row r="84" spans="1:24" s="60" customFormat="1" ht="21" customHeight="1">
      <c r="A84" s="113" t="s">
        <v>47</v>
      </c>
      <c r="B84" s="213" t="s">
        <v>26</v>
      </c>
      <c r="C84" s="214"/>
      <c r="D84" s="214"/>
      <c r="E84" s="215"/>
      <c r="F84" s="112" t="s">
        <v>247</v>
      </c>
      <c r="G84" s="221" t="s">
        <v>252</v>
      </c>
      <c r="H84" s="215"/>
      <c r="K84" s="113" t="s">
        <v>47</v>
      </c>
      <c r="L84" s="213" t="s">
        <v>26</v>
      </c>
      <c r="M84" s="214"/>
      <c r="N84" s="214"/>
      <c r="O84" s="215"/>
      <c r="P84" s="112" t="s">
        <v>247</v>
      </c>
      <c r="R84" s="113" t="s">
        <v>47</v>
      </c>
      <c r="S84" s="213" t="s">
        <v>26</v>
      </c>
      <c r="T84" s="214"/>
      <c r="U84" s="214"/>
      <c r="V84" s="214"/>
      <c r="W84" s="215"/>
      <c r="X84" s="112" t="s">
        <v>247</v>
      </c>
    </row>
    <row r="85" spans="1:24" s="111" customFormat="1" ht="4.5" customHeight="1"/>
    <row r="86" spans="1:24" s="111" customFormat="1" ht="24" customHeight="1">
      <c r="A86" s="125"/>
      <c r="B86" s="242" t="s">
        <v>170</v>
      </c>
      <c r="C86" s="242"/>
      <c r="D86" s="242"/>
      <c r="E86" s="242"/>
      <c r="F86" s="162"/>
      <c r="G86" s="260"/>
      <c r="H86" s="261"/>
      <c r="K86" s="125"/>
      <c r="L86" s="242" t="s">
        <v>171</v>
      </c>
      <c r="M86" s="242"/>
      <c r="N86" s="242"/>
      <c r="O86" s="242"/>
      <c r="P86" s="162"/>
      <c r="R86" s="125"/>
      <c r="S86" s="210" t="s">
        <v>253</v>
      </c>
      <c r="T86" s="211"/>
      <c r="U86" s="211"/>
      <c r="V86" s="211"/>
      <c r="W86" s="212"/>
      <c r="X86" s="162"/>
    </row>
    <row r="87" spans="1:24" s="111" customFormat="1" ht="4.5" customHeight="1"/>
    <row r="88" spans="1:24" s="111" customFormat="1" ht="24" customHeight="1">
      <c r="K88" s="125"/>
      <c r="L88" s="242" t="s">
        <v>172</v>
      </c>
      <c r="M88" s="242"/>
      <c r="N88" s="242"/>
      <c r="O88" s="242"/>
      <c r="P88" s="162"/>
      <c r="R88" s="125"/>
      <c r="S88" s="210" t="s">
        <v>175</v>
      </c>
      <c r="T88" s="211"/>
      <c r="U88" s="211"/>
      <c r="V88" s="211"/>
      <c r="W88" s="212"/>
      <c r="X88" s="162"/>
    </row>
    <row r="89" spans="1:24" s="60" customFormat="1" ht="4.5" customHeight="1">
      <c r="K89" s="111"/>
      <c r="L89" s="111"/>
      <c r="M89" s="111"/>
      <c r="N89" s="111"/>
      <c r="O89" s="111"/>
      <c r="P89" s="111"/>
      <c r="Q89" s="111"/>
      <c r="R89" s="111"/>
      <c r="S89" s="111"/>
      <c r="T89" s="111"/>
      <c r="U89" s="111"/>
      <c r="V89" s="111"/>
      <c r="W89" s="111"/>
      <c r="X89" s="111"/>
    </row>
    <row r="90" spans="1:24" s="111" customFormat="1" ht="24" customHeight="1">
      <c r="K90" s="125"/>
      <c r="L90" s="242" t="s">
        <v>173</v>
      </c>
      <c r="M90" s="242"/>
      <c r="N90" s="242"/>
      <c r="O90" s="242"/>
      <c r="P90" s="162"/>
      <c r="R90" s="125"/>
      <c r="S90" s="210" t="s">
        <v>176</v>
      </c>
      <c r="T90" s="211"/>
      <c r="U90" s="211"/>
      <c r="V90" s="211"/>
      <c r="W90" s="212"/>
      <c r="X90" s="162"/>
    </row>
    <row r="91" spans="1:24" s="111" customFormat="1" ht="4.5" customHeight="1"/>
    <row r="92" spans="1:24" s="111" customFormat="1" ht="24" customHeight="1">
      <c r="A92" s="160" t="s">
        <v>369</v>
      </c>
      <c r="K92" s="125"/>
      <c r="L92" s="242" t="s">
        <v>174</v>
      </c>
      <c r="M92" s="242"/>
      <c r="N92" s="242"/>
      <c r="O92" s="242"/>
      <c r="P92" s="162"/>
    </row>
    <row r="93" spans="1:24" s="60" customFormat="1" ht="11.6">
      <c r="A93" s="113" t="s">
        <v>47</v>
      </c>
      <c r="B93" s="213" t="s">
        <v>26</v>
      </c>
      <c r="C93" s="214"/>
      <c r="D93" s="214"/>
      <c r="E93" s="215"/>
    </row>
    <row r="94" spans="1:24" s="111" customFormat="1" ht="4.5" customHeight="1"/>
    <row r="95" spans="1:24" s="111" customFormat="1" ht="24" customHeight="1">
      <c r="A95" s="125"/>
      <c r="B95" s="210" t="s">
        <v>177</v>
      </c>
      <c r="C95" s="211"/>
      <c r="D95" s="211"/>
      <c r="E95" s="212"/>
    </row>
    <row r="96" spans="1:24" s="111" customFormat="1" ht="4.5" customHeight="1"/>
    <row r="97" spans="1:25" s="111" customFormat="1" ht="24" customHeight="1">
      <c r="A97" s="125" t="s">
        <v>48</v>
      </c>
      <c r="B97" s="210" t="s">
        <v>178</v>
      </c>
      <c r="C97" s="211"/>
      <c r="D97" s="211"/>
      <c r="E97" s="212"/>
      <c r="F97" s="262" t="s">
        <v>367</v>
      </c>
      <c r="G97" s="263"/>
      <c r="H97" s="263"/>
      <c r="I97" s="263"/>
      <c r="J97" s="264"/>
      <c r="K97" s="265" t="s">
        <v>434</v>
      </c>
      <c r="L97" s="265"/>
      <c r="M97" s="265"/>
      <c r="N97" s="265"/>
      <c r="O97" s="265"/>
      <c r="P97" s="265"/>
      <c r="Q97" s="265"/>
      <c r="R97" s="265"/>
      <c r="S97" s="265"/>
      <c r="T97" s="265"/>
      <c r="U97" s="266"/>
      <c r="V97" s="111" t="s">
        <v>368</v>
      </c>
    </row>
    <row r="98" spans="1:25">
      <c r="R98" s="62"/>
      <c r="S98" s="59"/>
      <c r="X98" s="62"/>
      <c r="Y98" s="59"/>
    </row>
  </sheetData>
  <mergeCells count="143">
    <mergeCell ref="F97:J97"/>
    <mergeCell ref="K97:U97"/>
    <mergeCell ref="L90:O90"/>
    <mergeCell ref="O65:R65"/>
    <mergeCell ref="O77:R77"/>
    <mergeCell ref="L92:O92"/>
    <mergeCell ref="B54:E54"/>
    <mergeCell ref="B61:E61"/>
    <mergeCell ref="B63:E63"/>
    <mergeCell ref="B65:E65"/>
    <mergeCell ref="B67:E67"/>
    <mergeCell ref="B69:E69"/>
    <mergeCell ref="B93:E93"/>
    <mergeCell ref="O73:R73"/>
    <mergeCell ref="O75:R75"/>
    <mergeCell ref="O61:R61"/>
    <mergeCell ref="O67:R67"/>
    <mergeCell ref="B71:E71"/>
    <mergeCell ref="B73:E73"/>
    <mergeCell ref="B75:E75"/>
    <mergeCell ref="B77:E77"/>
    <mergeCell ref="B79:E79"/>
    <mergeCell ref="B81:E81"/>
    <mergeCell ref="O63:R63"/>
    <mergeCell ref="G75:H75"/>
    <mergeCell ref="I75:J75"/>
    <mergeCell ref="K75:L75"/>
    <mergeCell ref="G52:H52"/>
    <mergeCell ref="G54:H54"/>
    <mergeCell ref="G84:H84"/>
    <mergeCell ref="G86:H86"/>
    <mergeCell ref="G81:H81"/>
    <mergeCell ref="I81:J81"/>
    <mergeCell ref="K81:L81"/>
    <mergeCell ref="I69:J69"/>
    <mergeCell ref="G71:H71"/>
    <mergeCell ref="I71:J71"/>
    <mergeCell ref="K71:L71"/>
    <mergeCell ref="G73:H73"/>
    <mergeCell ref="X79:Y79"/>
    <mergeCell ref="G61:H61"/>
    <mergeCell ref="I61:J61"/>
    <mergeCell ref="K61:L61"/>
    <mergeCell ref="V61:W61"/>
    <mergeCell ref="X61:Y61"/>
    <mergeCell ref="T63:U63"/>
    <mergeCell ref="X63:Y63"/>
    <mergeCell ref="G43:J43"/>
    <mergeCell ref="I73:J73"/>
    <mergeCell ref="O79:R79"/>
    <mergeCell ref="T75:U75"/>
    <mergeCell ref="V75:W75"/>
    <mergeCell ref="X77:Y77"/>
    <mergeCell ref="T69:U69"/>
    <mergeCell ref="X69:Y69"/>
    <mergeCell ref="X71:Y71"/>
    <mergeCell ref="V73:W73"/>
    <mergeCell ref="X73:Y73"/>
    <mergeCell ref="X75:Y75"/>
    <mergeCell ref="L52:P52"/>
    <mergeCell ref="L54:P54"/>
    <mergeCell ref="G77:H77"/>
    <mergeCell ref="I77:J77"/>
    <mergeCell ref="A46:G46"/>
    <mergeCell ref="B52:E52"/>
    <mergeCell ref="R26:T26"/>
    <mergeCell ref="G26:L26"/>
    <mergeCell ref="G16:W16"/>
    <mergeCell ref="P41:X43"/>
    <mergeCell ref="X67:Y67"/>
    <mergeCell ref="G65:H65"/>
    <mergeCell ref="I65:J65"/>
    <mergeCell ref="K65:L65"/>
    <mergeCell ref="X59:Y59"/>
    <mergeCell ref="T61:U61"/>
    <mergeCell ref="G28:T28"/>
    <mergeCell ref="K63:L63"/>
    <mergeCell ref="T59:U59"/>
    <mergeCell ref="V67:W67"/>
    <mergeCell ref="X65:Y65"/>
    <mergeCell ref="T67:U67"/>
    <mergeCell ref="B97:E97"/>
    <mergeCell ref="L86:O86"/>
    <mergeCell ref="L88:O88"/>
    <mergeCell ref="L84:O84"/>
    <mergeCell ref="B59:E59"/>
    <mergeCell ref="O59:R59"/>
    <mergeCell ref="O69:R69"/>
    <mergeCell ref="O71:R71"/>
    <mergeCell ref="B84:E84"/>
    <mergeCell ref="G59:H59"/>
    <mergeCell ref="I59:J59"/>
    <mergeCell ref="K59:L59"/>
    <mergeCell ref="G67:H67"/>
    <mergeCell ref="I67:J67"/>
    <mergeCell ref="K67:L67"/>
    <mergeCell ref="G69:H69"/>
    <mergeCell ref="B86:E86"/>
    <mergeCell ref="G63:H63"/>
    <mergeCell ref="I63:J63"/>
    <mergeCell ref="B95:E95"/>
    <mergeCell ref="K77:L77"/>
    <mergeCell ref="G79:H79"/>
    <mergeCell ref="I79:J79"/>
    <mergeCell ref="K79:L79"/>
    <mergeCell ref="A1:Y1"/>
    <mergeCell ref="G6:H6"/>
    <mergeCell ref="A4:I4"/>
    <mergeCell ref="G12:H12"/>
    <mergeCell ref="J12:L12"/>
    <mergeCell ref="A10:E10"/>
    <mergeCell ref="H22:J22"/>
    <mergeCell ref="H41:J41"/>
    <mergeCell ref="A37:E37"/>
    <mergeCell ref="G32:J32"/>
    <mergeCell ref="G18:P18"/>
    <mergeCell ref="G20:L20"/>
    <mergeCell ref="L22:N22"/>
    <mergeCell ref="G24:H24"/>
    <mergeCell ref="J24:L24"/>
    <mergeCell ref="L41:N41"/>
    <mergeCell ref="G8:J8"/>
    <mergeCell ref="G34:T34"/>
    <mergeCell ref="G39:N39"/>
    <mergeCell ref="S86:W86"/>
    <mergeCell ref="S84:W84"/>
    <mergeCell ref="S88:W88"/>
    <mergeCell ref="S90:W90"/>
    <mergeCell ref="L56:P56"/>
    <mergeCell ref="T79:U79"/>
    <mergeCell ref="V79:W79"/>
    <mergeCell ref="V63:W63"/>
    <mergeCell ref="T71:U71"/>
    <mergeCell ref="V71:W71"/>
    <mergeCell ref="K69:L69"/>
    <mergeCell ref="T65:U65"/>
    <mergeCell ref="V65:W65"/>
    <mergeCell ref="V69:W69"/>
    <mergeCell ref="K73:L73"/>
    <mergeCell ref="V59:W59"/>
    <mergeCell ref="T73:U73"/>
    <mergeCell ref="T77:U77"/>
    <mergeCell ref="V77:W77"/>
  </mergeCells>
  <phoneticPr fontId="1"/>
  <dataValidations count="9">
    <dataValidation imeMode="off" allowBlank="1" showInputMessage="1" showErrorMessage="1" sqref="G35:Q35 G34 G54:H54 G63:L63 T79:Y79 T77:Y77 T71:Y71 T67:Y67 T65:Y65 T75:Y75 T73:Y73 T69:Y69 G61:L61 G65:L65 G67:L67 G69:L69 G71:L71 G73:L73 G75:L75 G77:L77 G79:L79 G81:L81 T61:Y61 T63:Y63 G7:Q7" xr:uid="{00000000-0002-0000-0100-000000000000}"/>
    <dataValidation type="textLength" imeMode="off" operator="equal" allowBlank="1" showInputMessage="1" showErrorMessage="1" sqref="G12:H12" xr:uid="{00000000-0002-0000-0100-000001000000}">
      <formula1>2</formula1>
    </dataValidation>
    <dataValidation type="textLength" imeMode="disabled" operator="equal" allowBlank="1" showInputMessage="1" showErrorMessage="1" sqref="J12:L12" xr:uid="{00000000-0002-0000-0100-000002000000}">
      <formula1>6</formula1>
    </dataValidation>
    <dataValidation type="textLength" imeMode="disabled" operator="equal" allowBlank="1" showInputMessage="1" showErrorMessage="1" sqref="G24:H24" xr:uid="{00000000-0002-0000-0100-000003000000}">
      <formula1>3</formula1>
    </dataValidation>
    <dataValidation type="textLength" imeMode="off" operator="equal" allowBlank="1" showInputMessage="1" showErrorMessage="1" sqref="J24:L24" xr:uid="{00000000-0002-0000-0100-000004000000}">
      <formula1>4</formula1>
    </dataValidation>
    <dataValidation imeMode="disabled" allowBlank="1" showInputMessage="1" showErrorMessage="1" sqref="G32:J32 K6 M6 I6" xr:uid="{00000000-0002-0000-0100-000005000000}"/>
    <dataValidation type="list" allowBlank="1" showInputMessage="1" showErrorMessage="1" sqref="A95 A97 K56 N61 A81 A63 A86 K88 A65 A67 K86 K90 A69 A71 N77 A73 A75 N79 R90 A77 A79 K92 A61 N63 N65 N67 N69 N71 N73 N75 R88 R86 K54 A54" xr:uid="{00000000-0002-0000-0100-000006000000}">
      <formula1>"○"</formula1>
    </dataValidation>
    <dataValidation type="list" imeMode="off" allowBlank="1" showInputMessage="1" showErrorMessage="1" sqref="F61 F63 F65 F67 F69 F71 F73 F75 F77 F79 F81 S61 S63 S65 S67 S69 S71 S73 S75 S77 S79 F86 P86 X86 X88 P88 X90 P90 P92" xr:uid="{00000000-0002-0000-0100-000007000000}">
      <formula1>"1,0"</formula1>
    </dataValidation>
    <dataValidation type="list" allowBlank="1" showInputMessage="1" showErrorMessage="1" sqref="G8:J8" xr:uid="{00000000-0002-0000-0100-000008000000}">
      <formula1>"---選択---,新規申請,更新申請"</formula1>
    </dataValidation>
  </dataValidations>
  <printOptions horizontalCentered="1"/>
  <pageMargins left="0.19685039370078741" right="0.19685039370078741" top="0.39370078740157483" bottom="0.39370078740157483" header="0.31496062992125984" footer="0.31496062992125984"/>
  <pageSetup paperSize="9" scale="76" fitToHeight="0" orientation="portrait" r:id="rId1"/>
  <rowBreaks count="1" manualBreakCount="1">
    <brk id="44" max="3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9000000}">
          <x14:formula1>
            <xm:f>DATA!$A$3:$A$23</xm:f>
          </x14:formula1>
          <xm:sqref>G26:L26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35"/>
  <sheetViews>
    <sheetView showGridLines="0" view="pageBreakPreview" zoomScale="50" zoomScaleNormal="100" zoomScaleSheetLayoutView="50" workbookViewId="0">
      <selection activeCell="M17" sqref="M17"/>
    </sheetView>
  </sheetViews>
  <sheetFormatPr defaultColWidth="9" defaultRowHeight="35.6"/>
  <cols>
    <col min="1" max="1" width="5" style="1" customWidth="1"/>
    <col min="2" max="2" width="12.5" style="141" customWidth="1"/>
    <col min="3" max="3" width="18.35546875" style="141" customWidth="1"/>
    <col min="4" max="4" width="32.5703125" style="141" bestFit="1" customWidth="1"/>
    <col min="5" max="5" width="45.0703125" style="141" customWidth="1"/>
    <col min="6" max="6" width="23.85546875" style="141" customWidth="1"/>
    <col min="7" max="7" width="28.0703125" style="141" bestFit="1" customWidth="1"/>
    <col min="8" max="10" width="5" style="141" customWidth="1"/>
    <col min="11" max="16384" width="9" style="141"/>
  </cols>
  <sheetData>
    <row r="1" spans="1:8" s="143" customFormat="1" ht="26.15">
      <c r="A1" s="14" t="s">
        <v>472</v>
      </c>
      <c r="B1" s="14"/>
      <c r="H1" s="208" t="str">
        <f>入力シート!Y2</f>
        <v>ver9.20</v>
      </c>
    </row>
    <row r="2" spans="1:8" ht="38.6">
      <c r="A2" s="362" t="s">
        <v>348</v>
      </c>
      <c r="B2" s="362"/>
      <c r="C2" s="362"/>
      <c r="D2" s="362"/>
      <c r="E2" s="362"/>
      <c r="F2" s="362"/>
      <c r="G2" s="362"/>
      <c r="H2" s="362"/>
    </row>
    <row r="3" spans="1:8" ht="32.6">
      <c r="A3" s="9"/>
      <c r="B3" s="153"/>
      <c r="C3" s="153"/>
      <c r="D3" s="153"/>
    </row>
    <row r="4" spans="1:8" s="144" customFormat="1" ht="28.75">
      <c r="A4" s="116"/>
      <c r="B4" s="116"/>
      <c r="C4" s="116"/>
      <c r="D4" s="151" t="s">
        <v>25</v>
      </c>
      <c r="E4" s="413" t="str">
        <f>DATA!$E$6</f>
        <v>佐賀総合コンサルタント株式会社</v>
      </c>
      <c r="F4" s="413"/>
      <c r="G4" s="413"/>
    </row>
    <row r="5" spans="1:8" ht="32.6">
      <c r="A5" s="9"/>
      <c r="B5" s="153"/>
      <c r="C5" s="153"/>
      <c r="D5" s="153"/>
    </row>
    <row r="6" spans="1:8" ht="32.6">
      <c r="A6" s="9"/>
      <c r="B6" s="153"/>
      <c r="C6" s="153"/>
      <c r="D6" s="153"/>
    </row>
    <row r="7" spans="1:8" ht="48" customHeight="1">
      <c r="A7" s="117"/>
      <c r="B7" s="414" t="s">
        <v>345</v>
      </c>
      <c r="C7" s="415"/>
      <c r="D7" s="415"/>
      <c r="E7" s="415"/>
      <c r="F7" s="415"/>
      <c r="G7" s="416"/>
    </row>
    <row r="8" spans="1:8" ht="48" customHeight="1">
      <c r="A8" s="14"/>
      <c r="B8" s="142" t="s">
        <v>346</v>
      </c>
      <c r="C8" s="409"/>
      <c r="D8" s="410"/>
      <c r="E8" s="411"/>
      <c r="F8" s="412" t="s">
        <v>347</v>
      </c>
      <c r="G8" s="412"/>
    </row>
    <row r="9" spans="1:8" ht="48" customHeight="1">
      <c r="A9" s="13"/>
      <c r="B9" s="417" t="s">
        <v>344</v>
      </c>
      <c r="C9" s="409"/>
      <c r="D9" s="410"/>
      <c r="E9" s="411"/>
      <c r="F9" s="412" t="s">
        <v>347</v>
      </c>
      <c r="G9" s="412"/>
    </row>
    <row r="10" spans="1:8" ht="48" customHeight="1">
      <c r="A10" s="116"/>
      <c r="B10" s="417"/>
      <c r="C10" s="409"/>
      <c r="D10" s="410"/>
      <c r="E10" s="411"/>
      <c r="F10" s="412" t="s">
        <v>347</v>
      </c>
      <c r="G10" s="412"/>
    </row>
    <row r="11" spans="1:8" ht="48" customHeight="1">
      <c r="A11" s="116"/>
      <c r="B11" s="417"/>
      <c r="C11" s="418"/>
      <c r="D11" s="419"/>
      <c r="E11" s="420"/>
      <c r="F11" s="412" t="s">
        <v>347</v>
      </c>
      <c r="G11" s="412"/>
    </row>
    <row r="12" spans="1:8" ht="48" customHeight="1">
      <c r="A12" s="117"/>
      <c r="B12" s="417"/>
      <c r="C12" s="409"/>
      <c r="D12" s="410"/>
      <c r="E12" s="411"/>
      <c r="F12" s="412" t="s">
        <v>347</v>
      </c>
      <c r="G12" s="412"/>
    </row>
    <row r="13" spans="1:8" ht="48" customHeight="1">
      <c r="A13" s="117"/>
      <c r="B13" s="417"/>
      <c r="C13" s="409"/>
      <c r="D13" s="410"/>
      <c r="E13" s="411"/>
      <c r="F13" s="412" t="s">
        <v>347</v>
      </c>
      <c r="G13" s="412"/>
    </row>
    <row r="14" spans="1:8" ht="48" customHeight="1">
      <c r="A14" s="117"/>
      <c r="B14" s="417"/>
      <c r="C14" s="409"/>
      <c r="D14" s="410"/>
      <c r="E14" s="411"/>
      <c r="F14" s="412" t="s">
        <v>347</v>
      </c>
      <c r="G14" s="412"/>
    </row>
    <row r="15" spans="1:8" ht="48" customHeight="1">
      <c r="A15" s="117"/>
      <c r="B15" s="417"/>
      <c r="C15" s="409"/>
      <c r="D15" s="410"/>
      <c r="E15" s="411"/>
      <c r="F15" s="412" t="s">
        <v>347</v>
      </c>
      <c r="G15" s="412"/>
    </row>
    <row r="16" spans="1:8" ht="48" customHeight="1">
      <c r="A16" s="117"/>
      <c r="B16" s="417"/>
      <c r="C16" s="409"/>
      <c r="D16" s="410"/>
      <c r="E16" s="411"/>
      <c r="F16" s="412" t="s">
        <v>347</v>
      </c>
      <c r="G16" s="412"/>
    </row>
    <row r="17" spans="1:1" ht="210" customHeight="1">
      <c r="A17" s="117"/>
    </row>
    <row r="18" spans="1:1" ht="32.6">
      <c r="A18" s="14"/>
    </row>
    <row r="19" spans="1:1" ht="32.6">
      <c r="A19" s="14"/>
    </row>
    <row r="20" spans="1:1" ht="32.6">
      <c r="A20" s="14"/>
    </row>
    <row r="21" spans="1:1" ht="32.6">
      <c r="A21" s="14"/>
    </row>
    <row r="22" spans="1:1" ht="32.6">
      <c r="A22" s="14"/>
    </row>
    <row r="23" spans="1:1" ht="32.6">
      <c r="A23" s="14"/>
    </row>
    <row r="24" spans="1:1" ht="32.6">
      <c r="A24" s="14"/>
    </row>
    <row r="25" spans="1:1" ht="32.6">
      <c r="A25" s="14"/>
    </row>
    <row r="26" spans="1:1" ht="32.6">
      <c r="A26" s="14"/>
    </row>
    <row r="27" spans="1:1" ht="32.6">
      <c r="A27" s="14"/>
    </row>
    <row r="28" spans="1:1" ht="32.6">
      <c r="A28" s="14"/>
    </row>
    <row r="29" spans="1:1" ht="32.6">
      <c r="A29" s="14"/>
    </row>
    <row r="30" spans="1:1" ht="32.6">
      <c r="A30" s="14"/>
    </row>
    <row r="31" spans="1:1" ht="32.6">
      <c r="A31" s="14"/>
    </row>
    <row r="32" spans="1:1" ht="32.6">
      <c r="A32" s="14"/>
    </row>
    <row r="33" spans="1:1" ht="32.6">
      <c r="A33" s="14"/>
    </row>
    <row r="34" spans="1:1" ht="32.6">
      <c r="A34" s="14"/>
    </row>
    <row r="35" spans="1:1" ht="32.6">
      <c r="A35" s="14"/>
    </row>
  </sheetData>
  <mergeCells count="22">
    <mergeCell ref="A2:H2"/>
    <mergeCell ref="E4:G4"/>
    <mergeCell ref="F15:G15"/>
    <mergeCell ref="C16:E16"/>
    <mergeCell ref="F16:G16"/>
    <mergeCell ref="C8:E8"/>
    <mergeCell ref="B7:G7"/>
    <mergeCell ref="F8:G8"/>
    <mergeCell ref="B9:B16"/>
    <mergeCell ref="C9:E9"/>
    <mergeCell ref="F9:G9"/>
    <mergeCell ref="C10:E10"/>
    <mergeCell ref="F10:G10"/>
    <mergeCell ref="C11:E11"/>
    <mergeCell ref="F11:G11"/>
    <mergeCell ref="C12:E12"/>
    <mergeCell ref="C15:E15"/>
    <mergeCell ref="F12:G12"/>
    <mergeCell ref="C13:E13"/>
    <mergeCell ref="F13:G13"/>
    <mergeCell ref="C14:E14"/>
    <mergeCell ref="F14:G14"/>
  </mergeCells>
  <phoneticPr fontId="1"/>
  <printOptions horizontalCentered="1"/>
  <pageMargins left="0.19685039370078741" right="0.19685039370078741" top="0.39370078740157483" bottom="0.39370078740157483" header="0.31496062992125984" footer="0.31496062992125984"/>
  <pageSetup paperSize="9" scale="54"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55"/>
  <sheetViews>
    <sheetView showGridLines="0" view="pageBreakPreview" zoomScale="50" zoomScaleNormal="100" zoomScaleSheetLayoutView="50" workbookViewId="0">
      <selection activeCell="AR11" sqref="AR11"/>
    </sheetView>
  </sheetViews>
  <sheetFormatPr defaultColWidth="9" defaultRowHeight="35.6"/>
  <cols>
    <col min="1" max="1" width="5" style="1" customWidth="1"/>
    <col min="2" max="2" width="26.5703125" style="9" customWidth="1"/>
    <col min="3" max="3" width="8.35546875" style="9" customWidth="1"/>
    <col min="4" max="4" width="35.5703125" style="9" customWidth="1"/>
    <col min="5" max="5" width="31.5703125" style="9" customWidth="1"/>
    <col min="6" max="6" width="21.0703125" style="1" customWidth="1"/>
    <col min="7" max="7" width="14.35546875" style="1" customWidth="1"/>
    <col min="8" max="8" width="27.85546875" style="9" bestFit="1" customWidth="1"/>
    <col min="9" max="11" width="5" style="9" customWidth="1"/>
    <col min="12" max="16384" width="9" style="9"/>
  </cols>
  <sheetData>
    <row r="1" spans="1:9" s="143" customFormat="1" ht="26.15">
      <c r="A1" s="14" t="s">
        <v>473</v>
      </c>
      <c r="F1" s="14"/>
      <c r="G1" s="14"/>
      <c r="I1" s="208" t="str">
        <f>入力シート!Y2</f>
        <v>ver9.20</v>
      </c>
    </row>
    <row r="2" spans="1:9" ht="38.6">
      <c r="A2" s="396" t="s">
        <v>349</v>
      </c>
      <c r="B2" s="396"/>
      <c r="C2" s="396"/>
      <c r="D2" s="396"/>
      <c r="E2" s="396"/>
      <c r="F2" s="396"/>
      <c r="G2" s="396"/>
      <c r="H2" s="396"/>
      <c r="I2" s="396"/>
    </row>
    <row r="3" spans="1:9" s="145" customFormat="1" ht="19.3">
      <c r="A3" s="117"/>
    </row>
    <row r="4" spans="1:9" s="143" customFormat="1" ht="26.15">
      <c r="A4" s="14"/>
      <c r="B4" s="152" t="s">
        <v>365</v>
      </c>
      <c r="C4" s="397"/>
      <c r="D4" s="397"/>
      <c r="E4" s="397"/>
      <c r="F4" s="397"/>
    </row>
    <row r="5" spans="1:9" s="145" customFormat="1" ht="19.3">
      <c r="A5" s="117"/>
    </row>
    <row r="6" spans="1:9" s="143" customFormat="1" ht="26.15">
      <c r="A6" s="14"/>
      <c r="B6" s="135" t="s">
        <v>25</v>
      </c>
      <c r="C6" s="398" t="str">
        <f>DATA!$E$6</f>
        <v>佐賀総合コンサルタント株式会社</v>
      </c>
      <c r="D6" s="398"/>
      <c r="E6" s="398"/>
      <c r="F6" s="398"/>
      <c r="G6" s="133"/>
      <c r="H6" s="133"/>
    </row>
    <row r="7" spans="1:9" s="145" customFormat="1" ht="19.3">
      <c r="A7" s="117"/>
      <c r="G7" s="195" t="s">
        <v>458</v>
      </c>
    </row>
    <row r="8" spans="1:9" s="144" customFormat="1" ht="36" customHeight="1">
      <c r="A8" s="116"/>
      <c r="B8" s="404" t="s">
        <v>350</v>
      </c>
      <c r="C8" s="423" t="s">
        <v>355</v>
      </c>
      <c r="D8" s="404" t="s">
        <v>353</v>
      </c>
      <c r="E8" s="436" t="s">
        <v>456</v>
      </c>
      <c r="F8" s="399" t="s">
        <v>354</v>
      </c>
      <c r="G8" s="428" t="s">
        <v>357</v>
      </c>
      <c r="H8" s="173" t="s">
        <v>351</v>
      </c>
    </row>
    <row r="9" spans="1:9" s="144" customFormat="1" ht="28.75">
      <c r="A9" s="116"/>
      <c r="B9" s="405"/>
      <c r="C9" s="424"/>
      <c r="D9" s="435"/>
      <c r="E9" s="437"/>
      <c r="F9" s="425"/>
      <c r="G9" s="402"/>
      <c r="H9" s="173" t="s">
        <v>352</v>
      </c>
    </row>
    <row r="10" spans="1:9" ht="32.6">
      <c r="A10" s="117"/>
      <c r="B10" s="426" t="s">
        <v>448</v>
      </c>
      <c r="C10" s="431" t="s">
        <v>449</v>
      </c>
      <c r="D10" s="426" t="s">
        <v>450</v>
      </c>
      <c r="E10" s="426"/>
      <c r="F10" s="433" t="s">
        <v>457</v>
      </c>
      <c r="G10" s="429"/>
      <c r="H10" s="154" t="s">
        <v>356</v>
      </c>
    </row>
    <row r="11" spans="1:9" ht="32.6">
      <c r="A11" s="117"/>
      <c r="B11" s="427"/>
      <c r="C11" s="432"/>
      <c r="D11" s="427"/>
      <c r="E11" s="427"/>
      <c r="F11" s="434"/>
      <c r="G11" s="430"/>
      <c r="H11" s="155" t="s">
        <v>356</v>
      </c>
    </row>
    <row r="12" spans="1:9" ht="32.6">
      <c r="A12" s="117"/>
      <c r="B12" s="426"/>
      <c r="C12" s="431"/>
      <c r="D12" s="426"/>
      <c r="E12" s="426"/>
      <c r="F12" s="433"/>
      <c r="G12" s="429"/>
      <c r="H12" s="154" t="s">
        <v>356</v>
      </c>
    </row>
    <row r="13" spans="1:9" ht="32.6">
      <c r="A13" s="117"/>
      <c r="B13" s="427"/>
      <c r="C13" s="432"/>
      <c r="D13" s="427"/>
      <c r="E13" s="427"/>
      <c r="F13" s="434"/>
      <c r="G13" s="430"/>
      <c r="H13" s="155" t="s">
        <v>356</v>
      </c>
    </row>
    <row r="14" spans="1:9" ht="32.6">
      <c r="A14" s="117"/>
      <c r="B14" s="426"/>
      <c r="C14" s="431"/>
      <c r="D14" s="426"/>
      <c r="E14" s="426"/>
      <c r="F14" s="433"/>
      <c r="G14" s="429"/>
      <c r="H14" s="154" t="s">
        <v>356</v>
      </c>
    </row>
    <row r="15" spans="1:9" ht="32.6">
      <c r="A15" s="117"/>
      <c r="B15" s="427"/>
      <c r="C15" s="432"/>
      <c r="D15" s="427"/>
      <c r="E15" s="427"/>
      <c r="F15" s="434"/>
      <c r="G15" s="430"/>
      <c r="H15" s="155" t="s">
        <v>356</v>
      </c>
    </row>
    <row r="16" spans="1:9" ht="32.6">
      <c r="A16" s="117"/>
      <c r="B16" s="426"/>
      <c r="C16" s="431"/>
      <c r="D16" s="426"/>
      <c r="E16" s="426"/>
      <c r="F16" s="433"/>
      <c r="G16" s="429"/>
      <c r="H16" s="154" t="s">
        <v>356</v>
      </c>
    </row>
    <row r="17" spans="1:8" ht="32.6">
      <c r="A17" s="117"/>
      <c r="B17" s="427"/>
      <c r="C17" s="432"/>
      <c r="D17" s="427"/>
      <c r="E17" s="427"/>
      <c r="F17" s="434"/>
      <c r="G17" s="430"/>
      <c r="H17" s="155" t="s">
        <v>356</v>
      </c>
    </row>
    <row r="18" spans="1:8" ht="32.6">
      <c r="A18" s="117"/>
      <c r="B18" s="426"/>
      <c r="C18" s="431"/>
      <c r="D18" s="426"/>
      <c r="E18" s="426"/>
      <c r="F18" s="433"/>
      <c r="G18" s="429"/>
      <c r="H18" s="154" t="s">
        <v>356</v>
      </c>
    </row>
    <row r="19" spans="1:8" ht="32.6">
      <c r="A19" s="117"/>
      <c r="B19" s="427"/>
      <c r="C19" s="432"/>
      <c r="D19" s="427"/>
      <c r="E19" s="427"/>
      <c r="F19" s="434"/>
      <c r="G19" s="430"/>
      <c r="H19" s="155" t="s">
        <v>356</v>
      </c>
    </row>
    <row r="20" spans="1:8" ht="32.6">
      <c r="A20" s="117"/>
      <c r="B20" s="426"/>
      <c r="C20" s="431"/>
      <c r="D20" s="426"/>
      <c r="E20" s="426"/>
      <c r="F20" s="433"/>
      <c r="G20" s="429"/>
      <c r="H20" s="154" t="s">
        <v>356</v>
      </c>
    </row>
    <row r="21" spans="1:8" ht="32.6">
      <c r="A21" s="117"/>
      <c r="B21" s="427"/>
      <c r="C21" s="432"/>
      <c r="D21" s="427"/>
      <c r="E21" s="427"/>
      <c r="F21" s="434"/>
      <c r="G21" s="430"/>
      <c r="H21" s="155" t="s">
        <v>356</v>
      </c>
    </row>
    <row r="22" spans="1:8" ht="32.6">
      <c r="A22" s="117"/>
      <c r="B22" s="426"/>
      <c r="C22" s="431"/>
      <c r="D22" s="426"/>
      <c r="E22" s="426"/>
      <c r="F22" s="433"/>
      <c r="G22" s="429"/>
      <c r="H22" s="154" t="s">
        <v>356</v>
      </c>
    </row>
    <row r="23" spans="1:8" ht="32.6">
      <c r="A23" s="117"/>
      <c r="B23" s="427"/>
      <c r="C23" s="432"/>
      <c r="D23" s="427"/>
      <c r="E23" s="427"/>
      <c r="F23" s="434"/>
      <c r="G23" s="430"/>
      <c r="H23" s="155" t="s">
        <v>356</v>
      </c>
    </row>
    <row r="24" spans="1:8" ht="32.6">
      <c r="A24" s="117"/>
      <c r="B24" s="426"/>
      <c r="C24" s="431"/>
      <c r="D24" s="426"/>
      <c r="E24" s="426"/>
      <c r="F24" s="433"/>
      <c r="G24" s="429"/>
      <c r="H24" s="154" t="s">
        <v>356</v>
      </c>
    </row>
    <row r="25" spans="1:8" ht="32.6">
      <c r="A25" s="117"/>
      <c r="B25" s="427"/>
      <c r="C25" s="432"/>
      <c r="D25" s="427"/>
      <c r="E25" s="427"/>
      <c r="F25" s="434"/>
      <c r="G25" s="430"/>
      <c r="H25" s="155" t="s">
        <v>356</v>
      </c>
    </row>
    <row r="26" spans="1:8" ht="32.6">
      <c r="A26" s="117"/>
      <c r="B26" s="426"/>
      <c r="C26" s="431"/>
      <c r="D26" s="426"/>
      <c r="E26" s="426"/>
      <c r="F26" s="433"/>
      <c r="G26" s="429"/>
      <c r="H26" s="154" t="s">
        <v>356</v>
      </c>
    </row>
    <row r="27" spans="1:8" ht="32.6">
      <c r="A27" s="117"/>
      <c r="B27" s="427"/>
      <c r="C27" s="432"/>
      <c r="D27" s="427"/>
      <c r="E27" s="427"/>
      <c r="F27" s="434"/>
      <c r="G27" s="430"/>
      <c r="H27" s="155" t="s">
        <v>356</v>
      </c>
    </row>
    <row r="28" spans="1:8" ht="32.6">
      <c r="A28" s="117"/>
      <c r="B28" s="426"/>
      <c r="C28" s="431"/>
      <c r="D28" s="426"/>
      <c r="E28" s="426"/>
      <c r="F28" s="433"/>
      <c r="G28" s="429"/>
      <c r="H28" s="154" t="s">
        <v>356</v>
      </c>
    </row>
    <row r="29" spans="1:8" ht="32.6">
      <c r="A29" s="117"/>
      <c r="B29" s="427"/>
      <c r="C29" s="432"/>
      <c r="D29" s="427"/>
      <c r="E29" s="427"/>
      <c r="F29" s="434"/>
      <c r="G29" s="430"/>
      <c r="H29" s="155" t="s">
        <v>356</v>
      </c>
    </row>
    <row r="30" spans="1:8" ht="32.6">
      <c r="A30" s="117"/>
      <c r="B30" s="426"/>
      <c r="C30" s="431"/>
      <c r="D30" s="426"/>
      <c r="E30" s="426"/>
      <c r="F30" s="433"/>
      <c r="G30" s="429"/>
      <c r="H30" s="154" t="s">
        <v>356</v>
      </c>
    </row>
    <row r="31" spans="1:8" ht="32.6">
      <c r="A31" s="117"/>
      <c r="B31" s="427"/>
      <c r="C31" s="432"/>
      <c r="D31" s="427"/>
      <c r="E31" s="427"/>
      <c r="F31" s="434"/>
      <c r="G31" s="430"/>
      <c r="H31" s="155" t="s">
        <v>356</v>
      </c>
    </row>
    <row r="32" spans="1:8" ht="32.6">
      <c r="A32" s="117"/>
      <c r="B32" s="426"/>
      <c r="C32" s="431"/>
      <c r="D32" s="426"/>
      <c r="E32" s="426"/>
      <c r="F32" s="433"/>
      <c r="G32" s="429"/>
      <c r="H32" s="154" t="s">
        <v>356</v>
      </c>
    </row>
    <row r="33" spans="1:10" ht="32.6">
      <c r="A33" s="117"/>
      <c r="B33" s="427"/>
      <c r="C33" s="432"/>
      <c r="D33" s="427"/>
      <c r="E33" s="427"/>
      <c r="F33" s="434"/>
      <c r="G33" s="430"/>
      <c r="H33" s="155" t="s">
        <v>356</v>
      </c>
    </row>
    <row r="34" spans="1:10" ht="32.6">
      <c r="A34" s="117"/>
      <c r="B34" s="426"/>
      <c r="C34" s="431"/>
      <c r="D34" s="426"/>
      <c r="E34" s="426"/>
      <c r="F34" s="433"/>
      <c r="G34" s="429"/>
      <c r="H34" s="154" t="s">
        <v>356</v>
      </c>
    </row>
    <row r="35" spans="1:10" ht="32.6">
      <c r="A35" s="117"/>
      <c r="B35" s="427"/>
      <c r="C35" s="432"/>
      <c r="D35" s="427"/>
      <c r="E35" s="427"/>
      <c r="F35" s="434"/>
      <c r="G35" s="430"/>
      <c r="H35" s="155" t="s">
        <v>356</v>
      </c>
    </row>
    <row r="36" spans="1:10" ht="32.6">
      <c r="A36" s="117"/>
      <c r="B36" s="426"/>
      <c r="C36" s="431"/>
      <c r="D36" s="426"/>
      <c r="E36" s="426"/>
      <c r="F36" s="433"/>
      <c r="G36" s="429"/>
      <c r="H36" s="154" t="s">
        <v>356</v>
      </c>
    </row>
    <row r="37" spans="1:10" ht="32.6">
      <c r="A37" s="117"/>
      <c r="B37" s="427"/>
      <c r="C37" s="432"/>
      <c r="D37" s="427"/>
      <c r="E37" s="427"/>
      <c r="F37" s="434"/>
      <c r="G37" s="430"/>
      <c r="H37" s="155" t="s">
        <v>356</v>
      </c>
    </row>
    <row r="38" spans="1:10" ht="32.6">
      <c r="A38" s="117"/>
      <c r="B38" s="426"/>
      <c r="C38" s="431"/>
      <c r="D38" s="426"/>
      <c r="E38" s="426"/>
      <c r="F38" s="433"/>
      <c r="G38" s="429"/>
      <c r="H38" s="154" t="s">
        <v>356</v>
      </c>
    </row>
    <row r="39" spans="1:10" ht="32.6">
      <c r="A39" s="117"/>
      <c r="B39" s="427"/>
      <c r="C39" s="432"/>
      <c r="D39" s="427"/>
      <c r="E39" s="427"/>
      <c r="F39" s="434"/>
      <c r="G39" s="430"/>
      <c r="H39" s="155" t="s">
        <v>356</v>
      </c>
    </row>
    <row r="40" spans="1:10" ht="32.6">
      <c r="A40" s="117"/>
      <c r="B40" s="426"/>
      <c r="C40" s="431"/>
      <c r="D40" s="426"/>
      <c r="E40" s="426"/>
      <c r="F40" s="433"/>
      <c r="G40" s="429"/>
      <c r="H40" s="154" t="s">
        <v>356</v>
      </c>
    </row>
    <row r="41" spans="1:10" ht="32.6">
      <c r="A41" s="117"/>
      <c r="B41" s="427"/>
      <c r="C41" s="432"/>
      <c r="D41" s="427"/>
      <c r="E41" s="427"/>
      <c r="F41" s="434"/>
      <c r="G41" s="430"/>
      <c r="H41" s="155" t="s">
        <v>356</v>
      </c>
    </row>
    <row r="42" spans="1:10" s="145" customFormat="1" ht="19.3">
      <c r="A42" s="117"/>
    </row>
    <row r="43" spans="1:10" s="143" customFormat="1" ht="26.15">
      <c r="B43" s="19" t="s">
        <v>338</v>
      </c>
      <c r="C43" s="19"/>
      <c r="D43" s="19"/>
      <c r="E43" s="19"/>
      <c r="F43" s="19"/>
      <c r="G43" s="19"/>
      <c r="H43" s="19"/>
      <c r="I43" s="19"/>
      <c r="J43" s="19"/>
    </row>
    <row r="44" spans="1:10" s="143" customFormat="1" ht="26.15">
      <c r="B44" s="421" t="s">
        <v>464</v>
      </c>
      <c r="C44" s="421"/>
      <c r="D44" s="421"/>
      <c r="E44" s="421"/>
      <c r="F44" s="421"/>
      <c r="G44" s="421"/>
      <c r="H44" s="421"/>
      <c r="I44" s="19"/>
    </row>
    <row r="45" spans="1:10" s="143" customFormat="1" ht="26.15">
      <c r="B45" s="422" t="s">
        <v>465</v>
      </c>
      <c r="C45" s="422"/>
      <c r="D45" s="422"/>
      <c r="E45" s="422"/>
      <c r="F45" s="422"/>
      <c r="G45" s="422"/>
      <c r="H45" s="422"/>
      <c r="I45" s="19"/>
    </row>
    <row r="46" spans="1:10" s="143" customFormat="1" ht="26.15">
      <c r="B46" s="421" t="s">
        <v>360</v>
      </c>
      <c r="C46" s="421"/>
      <c r="D46" s="421"/>
      <c r="E46" s="421"/>
      <c r="F46" s="421"/>
      <c r="G46" s="421"/>
      <c r="H46" s="421"/>
      <c r="I46" s="19"/>
    </row>
    <row r="47" spans="1:10" s="143" customFormat="1" ht="26.15">
      <c r="B47" s="421" t="s">
        <v>358</v>
      </c>
      <c r="C47" s="421"/>
      <c r="D47" s="421"/>
      <c r="E47" s="421"/>
      <c r="F47" s="421"/>
      <c r="G47" s="421"/>
      <c r="H47" s="421"/>
      <c r="I47" s="19"/>
    </row>
    <row r="48" spans="1:10" s="143" customFormat="1" ht="26.15">
      <c r="B48" s="422" t="s">
        <v>459</v>
      </c>
      <c r="C48" s="422"/>
      <c r="D48" s="422"/>
      <c r="E48" s="422"/>
      <c r="F48" s="422"/>
      <c r="G48" s="422"/>
      <c r="H48" s="422"/>
      <c r="I48" s="19"/>
    </row>
    <row r="49" spans="1:9" s="143" customFormat="1" ht="26.15">
      <c r="B49" s="422" t="s">
        <v>359</v>
      </c>
      <c r="C49" s="422"/>
      <c r="D49" s="422"/>
      <c r="E49" s="422"/>
      <c r="F49" s="422"/>
      <c r="G49" s="422"/>
      <c r="H49" s="422"/>
      <c r="I49" s="19"/>
    </row>
    <row r="50" spans="1:9" ht="32.6">
      <c r="A50" s="14"/>
      <c r="F50" s="14"/>
      <c r="G50" s="14"/>
    </row>
    <row r="51" spans="1:9" ht="32.6">
      <c r="A51" s="14"/>
      <c r="F51" s="14"/>
      <c r="G51" s="14"/>
    </row>
    <row r="52" spans="1:9" ht="32.6">
      <c r="A52" s="14"/>
      <c r="F52" s="14"/>
      <c r="G52" s="14"/>
    </row>
    <row r="53" spans="1:9" ht="32.6">
      <c r="A53" s="14"/>
      <c r="F53" s="14"/>
      <c r="G53" s="14"/>
    </row>
    <row r="54" spans="1:9" s="1" customFormat="1">
      <c r="B54" s="9"/>
      <c r="C54" s="9"/>
      <c r="D54" s="9"/>
      <c r="E54" s="9"/>
      <c r="F54" s="115"/>
      <c r="H54" s="9"/>
    </row>
    <row r="55" spans="1:9" s="1" customFormat="1">
      <c r="B55" s="9"/>
      <c r="C55" s="9"/>
      <c r="D55" s="9"/>
      <c r="E55" s="9"/>
      <c r="F55" s="115"/>
      <c r="H55" s="9"/>
    </row>
  </sheetData>
  <mergeCells count="111">
    <mergeCell ref="A2:I2"/>
    <mergeCell ref="C6:F6"/>
    <mergeCell ref="C4:F4"/>
    <mergeCell ref="E28:E29"/>
    <mergeCell ref="E30:E31"/>
    <mergeCell ref="E32:E33"/>
    <mergeCell ref="E34:E35"/>
    <mergeCell ref="E36:E37"/>
    <mergeCell ref="E38:E39"/>
    <mergeCell ref="E16:E17"/>
    <mergeCell ref="E18:E19"/>
    <mergeCell ref="E20:E21"/>
    <mergeCell ref="E22:E23"/>
    <mergeCell ref="E24:E25"/>
    <mergeCell ref="E26:E27"/>
    <mergeCell ref="D8:D9"/>
    <mergeCell ref="D10:D11"/>
    <mergeCell ref="D12:D13"/>
    <mergeCell ref="D14:D15"/>
    <mergeCell ref="D16:D17"/>
    <mergeCell ref="E8:E9"/>
    <mergeCell ref="E10:E11"/>
    <mergeCell ref="E12:E13"/>
    <mergeCell ref="D22:D23"/>
    <mergeCell ref="B36:B37"/>
    <mergeCell ref="C36:C37"/>
    <mergeCell ref="F36:F37"/>
    <mergeCell ref="G36:G37"/>
    <mergeCell ref="D36:D37"/>
    <mergeCell ref="B34:B35"/>
    <mergeCell ref="C34:C35"/>
    <mergeCell ref="F34:F35"/>
    <mergeCell ref="G34:G35"/>
    <mergeCell ref="D34:D35"/>
    <mergeCell ref="B40:B41"/>
    <mergeCell ref="C40:C41"/>
    <mergeCell ref="F40:F41"/>
    <mergeCell ref="G40:G41"/>
    <mergeCell ref="D40:D41"/>
    <mergeCell ref="E40:E41"/>
    <mergeCell ref="B38:B39"/>
    <mergeCell ref="C38:C39"/>
    <mergeCell ref="F38:F39"/>
    <mergeCell ref="G38:G39"/>
    <mergeCell ref="D38:D39"/>
    <mergeCell ref="G30:G31"/>
    <mergeCell ref="B32:B33"/>
    <mergeCell ref="C32:C33"/>
    <mergeCell ref="F32:F33"/>
    <mergeCell ref="G32:G33"/>
    <mergeCell ref="D30:D31"/>
    <mergeCell ref="D32:D33"/>
    <mergeCell ref="C28:C29"/>
    <mergeCell ref="F28:F29"/>
    <mergeCell ref="G28:G29"/>
    <mergeCell ref="B30:B31"/>
    <mergeCell ref="C30:C31"/>
    <mergeCell ref="F30:F31"/>
    <mergeCell ref="D28:D29"/>
    <mergeCell ref="G24:G25"/>
    <mergeCell ref="B26:B27"/>
    <mergeCell ref="C26:C27"/>
    <mergeCell ref="F26:F27"/>
    <mergeCell ref="G26:G27"/>
    <mergeCell ref="C22:C23"/>
    <mergeCell ref="F22:F23"/>
    <mergeCell ref="G22:G23"/>
    <mergeCell ref="B24:B25"/>
    <mergeCell ref="C24:C25"/>
    <mergeCell ref="F24:F25"/>
    <mergeCell ref="D24:D25"/>
    <mergeCell ref="D26:D27"/>
    <mergeCell ref="C12:C13"/>
    <mergeCell ref="F12:F13"/>
    <mergeCell ref="G18:G19"/>
    <mergeCell ref="B20:B21"/>
    <mergeCell ref="C20:C21"/>
    <mergeCell ref="F20:F21"/>
    <mergeCell ref="G20:G21"/>
    <mergeCell ref="D20:D21"/>
    <mergeCell ref="C16:C17"/>
    <mergeCell ref="F16:F17"/>
    <mergeCell ref="G16:G17"/>
    <mergeCell ref="B18:B19"/>
    <mergeCell ref="C18:C19"/>
    <mergeCell ref="F18:F19"/>
    <mergeCell ref="D18:D19"/>
    <mergeCell ref="B46:H46"/>
    <mergeCell ref="B47:H47"/>
    <mergeCell ref="B48:H48"/>
    <mergeCell ref="C8:C9"/>
    <mergeCell ref="F8:F9"/>
    <mergeCell ref="B44:H44"/>
    <mergeCell ref="B45:H45"/>
    <mergeCell ref="B49:H49"/>
    <mergeCell ref="B10:B11"/>
    <mergeCell ref="B16:B17"/>
    <mergeCell ref="B22:B23"/>
    <mergeCell ref="B28:B29"/>
    <mergeCell ref="B8:B9"/>
    <mergeCell ref="G8:G9"/>
    <mergeCell ref="G12:G13"/>
    <mergeCell ref="B14:B15"/>
    <mergeCell ref="C14:C15"/>
    <mergeCell ref="F14:F15"/>
    <mergeCell ref="G14:G15"/>
    <mergeCell ref="E14:E15"/>
    <mergeCell ref="C10:C11"/>
    <mergeCell ref="F10:F11"/>
    <mergeCell ref="G10:G11"/>
    <mergeCell ref="B12:B13"/>
  </mergeCells>
  <phoneticPr fontId="1"/>
  <dataValidations count="1">
    <dataValidation type="list" allowBlank="1" showInputMessage="1" showErrorMessage="1" sqref="C10:C41" xr:uid="{00000000-0002-0000-0A00-000000000000}">
      <formula1>"元請,下請"</formula1>
    </dataValidation>
  </dataValidations>
  <printOptions horizontalCentered="1"/>
  <pageMargins left="0.19685039370078741" right="0.19685039370078741" top="0.39370078740157483" bottom="0.39370078740157483"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I93"/>
  <sheetViews>
    <sheetView showGridLines="0" view="pageBreakPreview" zoomScale="70" zoomScaleNormal="100" zoomScaleSheetLayoutView="70" workbookViewId="0">
      <selection activeCell="K62" sqref="K62"/>
    </sheetView>
  </sheetViews>
  <sheetFormatPr defaultColWidth="9" defaultRowHeight="23.15"/>
  <cols>
    <col min="1" max="1" width="5.85546875" style="39" bestFit="1" customWidth="1"/>
    <col min="2" max="2" width="1.2109375" style="39" customWidth="1"/>
    <col min="3" max="3" width="4.2109375" style="39" customWidth="1"/>
    <col min="4" max="4" width="0.5703125" style="39" customWidth="1"/>
    <col min="5" max="5" width="34.7109375" style="38" customWidth="1"/>
    <col min="6" max="6" width="25" style="38" customWidth="1"/>
    <col min="7" max="7" width="41.7109375" style="38" customWidth="1"/>
    <col min="8" max="8" width="24.85546875" style="38" customWidth="1"/>
    <col min="9" max="9" width="19.640625" style="38" customWidth="1"/>
    <col min="10" max="16384" width="9" style="38"/>
  </cols>
  <sheetData>
    <row r="1" spans="1:9" ht="32.6">
      <c r="A1" s="284" t="s">
        <v>377</v>
      </c>
      <c r="B1" s="284"/>
      <c r="C1" s="284"/>
      <c r="D1" s="284"/>
      <c r="E1" s="284"/>
      <c r="F1" s="284"/>
      <c r="G1" s="284"/>
      <c r="H1" s="284"/>
      <c r="I1" s="284"/>
    </row>
    <row r="2" spans="1:9">
      <c r="I2" s="204" t="str">
        <f>入力シート!Y2</f>
        <v>ver9.20</v>
      </c>
    </row>
    <row r="3" spans="1:9">
      <c r="F3" s="40" t="s">
        <v>72</v>
      </c>
      <c r="G3" s="283" t="str">
        <f>DATA!$E$6</f>
        <v>佐賀総合コンサルタント株式会社</v>
      </c>
      <c r="H3" s="283"/>
    </row>
    <row r="4" spans="1:9">
      <c r="F4" s="40" t="s">
        <v>73</v>
      </c>
      <c r="G4" s="283" t="str">
        <f>DATA!$E$8</f>
        <v>代表取締役社長　佐賀　一朗</v>
      </c>
      <c r="H4" s="283"/>
    </row>
    <row r="5" spans="1:9">
      <c r="F5" s="40" t="s">
        <v>74</v>
      </c>
      <c r="G5" s="283" t="str">
        <f>入力シート!$G$39&amp;"　"&amp;DATA!$E$17</f>
        <v>営業部入札・契約担当　鹿島　武雄</v>
      </c>
      <c r="H5" s="283"/>
    </row>
    <row r="6" spans="1:9" ht="26.25" customHeight="1">
      <c r="E6" s="41"/>
      <c r="F6" s="41"/>
    </row>
    <row r="7" spans="1:9" ht="25.5" customHeight="1">
      <c r="A7" s="42"/>
      <c r="B7" s="51"/>
      <c r="C7" s="56" t="s">
        <v>75</v>
      </c>
      <c r="D7" s="56"/>
      <c r="E7" s="298" t="s">
        <v>71</v>
      </c>
      <c r="F7" s="298"/>
      <c r="G7" s="299"/>
      <c r="H7" s="292" t="s">
        <v>27</v>
      </c>
      <c r="I7" s="292"/>
    </row>
    <row r="8" spans="1:9" ht="3" customHeight="1">
      <c r="A8" s="43"/>
      <c r="B8" s="50"/>
      <c r="C8" s="55"/>
      <c r="E8" s="48"/>
      <c r="F8" s="48"/>
      <c r="G8" s="49"/>
      <c r="H8" s="47"/>
      <c r="I8" s="49"/>
    </row>
    <row r="9" spans="1:9" ht="19.3" customHeight="1">
      <c r="A9" s="281" t="s">
        <v>463</v>
      </c>
      <c r="B9" s="43"/>
      <c r="C9" s="126"/>
      <c r="D9" s="50"/>
      <c r="E9" s="288" t="s">
        <v>378</v>
      </c>
      <c r="F9" s="288"/>
      <c r="G9" s="289"/>
      <c r="H9" s="293" t="s">
        <v>454</v>
      </c>
      <c r="I9" s="294"/>
    </row>
    <row r="10" spans="1:9" ht="19.3" customHeight="1">
      <c r="A10" s="281"/>
      <c r="B10" s="43"/>
      <c r="C10" s="126"/>
      <c r="D10" s="50"/>
      <c r="E10" s="300" t="s">
        <v>453</v>
      </c>
      <c r="F10" s="300"/>
      <c r="G10" s="301"/>
      <c r="H10" s="278"/>
      <c r="I10" s="275"/>
    </row>
    <row r="11" spans="1:9" ht="19.3" customHeight="1">
      <c r="A11" s="281"/>
      <c r="B11" s="43"/>
      <c r="C11" s="126"/>
      <c r="D11" s="50"/>
      <c r="E11" s="272" t="s">
        <v>65</v>
      </c>
      <c r="F11" s="272"/>
      <c r="G11" s="273"/>
      <c r="H11" s="269" t="s">
        <v>455</v>
      </c>
      <c r="I11" s="270"/>
    </row>
    <row r="12" spans="1:9" ht="19.3" customHeight="1">
      <c r="A12" s="281"/>
      <c r="B12" s="43"/>
      <c r="C12" s="126"/>
      <c r="D12" s="50"/>
      <c r="E12" s="272" t="s">
        <v>379</v>
      </c>
      <c r="F12" s="272"/>
      <c r="G12" s="273"/>
      <c r="H12" s="269" t="s">
        <v>455</v>
      </c>
      <c r="I12" s="270"/>
    </row>
    <row r="13" spans="1:9" ht="3" customHeight="1">
      <c r="A13" s="43"/>
      <c r="B13" s="50"/>
      <c r="C13" s="48"/>
      <c r="E13" s="39"/>
      <c r="F13" s="39"/>
      <c r="G13" s="54"/>
      <c r="H13" s="50"/>
      <c r="I13" s="54"/>
    </row>
    <row r="14" spans="1:9" ht="3" customHeight="1">
      <c r="A14" s="44"/>
      <c r="B14" s="47"/>
      <c r="C14" s="48"/>
      <c r="D14" s="48"/>
      <c r="E14" s="48"/>
      <c r="F14" s="48"/>
      <c r="G14" s="48"/>
      <c r="H14" s="47"/>
      <c r="I14" s="49"/>
    </row>
    <row r="15" spans="1:9" ht="19.3" customHeight="1">
      <c r="A15" s="271">
        <v>1</v>
      </c>
      <c r="B15" s="189"/>
      <c r="C15" s="126"/>
      <c r="D15" s="50"/>
      <c r="E15" s="272" t="s">
        <v>462</v>
      </c>
      <c r="F15" s="272"/>
      <c r="G15" s="273"/>
      <c r="H15" s="285" t="s">
        <v>477</v>
      </c>
      <c r="I15" s="280"/>
    </row>
    <row r="16" spans="1:9" ht="19.3" customHeight="1">
      <c r="A16" s="271"/>
      <c r="B16" s="200"/>
      <c r="C16" s="126"/>
      <c r="D16" s="50"/>
      <c r="E16" s="201" t="s">
        <v>475</v>
      </c>
      <c r="F16" s="201"/>
      <c r="G16" s="202"/>
      <c r="H16" s="286"/>
      <c r="I16" s="287"/>
    </row>
    <row r="17" spans="1:9" ht="19.3" customHeight="1">
      <c r="A17" s="271"/>
      <c r="B17" s="43"/>
      <c r="C17" s="126"/>
      <c r="D17" s="50"/>
      <c r="E17" s="272" t="s">
        <v>476</v>
      </c>
      <c r="F17" s="272"/>
      <c r="G17" s="273"/>
      <c r="H17" s="286"/>
      <c r="I17" s="287"/>
    </row>
    <row r="18" spans="1:9" ht="3" customHeight="1">
      <c r="A18" s="43"/>
      <c r="B18" s="50"/>
      <c r="C18" s="48"/>
      <c r="E18" s="39"/>
      <c r="F18" s="39"/>
      <c r="G18" s="39"/>
      <c r="H18" s="57"/>
      <c r="I18" s="53"/>
    </row>
    <row r="19" spans="1:9" ht="3" customHeight="1">
      <c r="A19" s="44"/>
      <c r="B19" s="47"/>
      <c r="C19" s="48"/>
      <c r="D19" s="48"/>
      <c r="E19" s="48"/>
      <c r="F19" s="48"/>
      <c r="G19" s="49"/>
      <c r="H19" s="47"/>
      <c r="I19" s="49"/>
    </row>
    <row r="20" spans="1:9" ht="19.3" customHeight="1">
      <c r="A20" s="271">
        <v>2</v>
      </c>
      <c r="B20" s="43"/>
      <c r="C20" s="126"/>
      <c r="D20" s="50"/>
      <c r="E20" s="288" t="s">
        <v>479</v>
      </c>
      <c r="F20" s="288"/>
      <c r="G20" s="289"/>
      <c r="H20" s="303" t="s">
        <v>480</v>
      </c>
      <c r="I20" s="291"/>
    </row>
    <row r="21" spans="1:9" ht="19.3" customHeight="1">
      <c r="A21" s="271"/>
      <c r="B21" s="200"/>
      <c r="C21" s="126"/>
      <c r="D21" s="50"/>
      <c r="E21" s="209" t="s">
        <v>478</v>
      </c>
      <c r="F21" s="209"/>
      <c r="G21" s="199"/>
      <c r="H21" s="303"/>
      <c r="I21" s="291"/>
    </row>
    <row r="22" spans="1:9" ht="19.3" customHeight="1">
      <c r="A22" s="271"/>
      <c r="B22" s="43"/>
      <c r="C22" s="126"/>
      <c r="D22" s="50"/>
      <c r="E22" s="272" t="s">
        <v>66</v>
      </c>
      <c r="F22" s="272"/>
      <c r="G22" s="273"/>
      <c r="H22" s="304"/>
      <c r="I22" s="291"/>
    </row>
    <row r="23" spans="1:9" ht="3" customHeight="1">
      <c r="A23" s="43"/>
      <c r="B23" s="50"/>
      <c r="C23" s="48"/>
      <c r="E23" s="39"/>
      <c r="F23" s="39"/>
      <c r="G23" s="39"/>
      <c r="H23" s="57"/>
      <c r="I23" s="53"/>
    </row>
    <row r="24" spans="1:9" ht="3" customHeight="1">
      <c r="A24" s="44"/>
      <c r="B24" s="47"/>
      <c r="C24" s="55"/>
      <c r="D24" s="48"/>
      <c r="E24" s="48"/>
      <c r="F24" s="48"/>
      <c r="G24" s="49"/>
      <c r="H24" s="47"/>
      <c r="I24" s="49"/>
    </row>
    <row r="25" spans="1:9" ht="19.3" customHeight="1">
      <c r="A25" s="271">
        <v>3</v>
      </c>
      <c r="B25" s="43"/>
      <c r="C25" s="126"/>
      <c r="D25" s="50"/>
      <c r="E25" s="288" t="s">
        <v>400</v>
      </c>
      <c r="F25" s="288"/>
      <c r="G25" s="289"/>
      <c r="H25" s="303" t="s">
        <v>460</v>
      </c>
      <c r="I25" s="291"/>
    </row>
    <row r="26" spans="1:9" ht="19.3" customHeight="1">
      <c r="A26" s="271"/>
      <c r="B26" s="43"/>
      <c r="C26" s="126"/>
      <c r="D26" s="50"/>
      <c r="E26" s="272" t="s">
        <v>66</v>
      </c>
      <c r="F26" s="272"/>
      <c r="G26" s="273"/>
      <c r="H26" s="304"/>
      <c r="I26" s="291"/>
    </row>
    <row r="27" spans="1:9" ht="3" customHeight="1">
      <c r="A27" s="43"/>
      <c r="B27" s="50"/>
      <c r="C27" s="48"/>
      <c r="E27" s="39"/>
      <c r="F27" s="39"/>
      <c r="G27" s="39"/>
      <c r="H27" s="57"/>
      <c r="I27" s="53"/>
    </row>
    <row r="28" spans="1:9" ht="3" customHeight="1">
      <c r="A28" s="44"/>
      <c r="B28" s="47"/>
      <c r="C28" s="55"/>
      <c r="D28" s="48"/>
      <c r="E28" s="48"/>
      <c r="F28" s="48"/>
      <c r="G28" s="49"/>
      <c r="H28" s="47"/>
      <c r="I28" s="49"/>
    </row>
    <row r="29" spans="1:9" ht="19.3" customHeight="1">
      <c r="A29" s="271">
        <v>4</v>
      </c>
      <c r="B29" s="43"/>
      <c r="C29" s="126"/>
      <c r="D29" s="50"/>
      <c r="E29" s="288" t="s">
        <v>68</v>
      </c>
      <c r="F29" s="288"/>
      <c r="G29" s="289"/>
      <c r="H29" s="304" t="s">
        <v>461</v>
      </c>
      <c r="I29" s="291"/>
    </row>
    <row r="30" spans="1:9" ht="19.3" customHeight="1">
      <c r="A30" s="271"/>
      <c r="B30" s="43"/>
      <c r="C30" s="126"/>
      <c r="D30" s="50"/>
      <c r="E30" s="272" t="s">
        <v>67</v>
      </c>
      <c r="F30" s="272"/>
      <c r="G30" s="273"/>
      <c r="H30" s="304"/>
      <c r="I30" s="291"/>
    </row>
    <row r="31" spans="1:9" ht="3" customHeight="1">
      <c r="A31" s="43"/>
      <c r="B31" s="50"/>
      <c r="C31" s="48"/>
      <c r="E31" s="39"/>
      <c r="F31" s="39"/>
      <c r="G31" s="39"/>
      <c r="H31" s="57"/>
      <c r="I31" s="53"/>
    </row>
    <row r="32" spans="1:9" ht="3" customHeight="1">
      <c r="A32" s="44"/>
      <c r="B32" s="47"/>
      <c r="C32" s="55"/>
      <c r="D32" s="48"/>
      <c r="E32" s="48"/>
      <c r="F32" s="48"/>
      <c r="G32" s="49"/>
      <c r="H32" s="47"/>
      <c r="I32" s="49"/>
    </row>
    <row r="33" spans="1:9" ht="19.75" customHeight="1">
      <c r="A33" s="43">
        <v>5</v>
      </c>
      <c r="B33" s="43"/>
      <c r="C33" s="126"/>
      <c r="D33" s="50"/>
      <c r="E33" s="290" t="s">
        <v>70</v>
      </c>
      <c r="F33" s="290"/>
      <c r="G33" s="291"/>
      <c r="H33" s="279" t="s">
        <v>69</v>
      </c>
      <c r="I33" s="280"/>
    </row>
    <row r="34" spans="1:9" ht="3" customHeight="1">
      <c r="A34" s="43"/>
      <c r="B34" s="50"/>
      <c r="C34" s="48"/>
      <c r="E34" s="39"/>
      <c r="F34" s="39"/>
      <c r="G34" s="39"/>
      <c r="H34" s="57"/>
      <c r="I34" s="53"/>
    </row>
    <row r="35" spans="1:9" ht="3" customHeight="1">
      <c r="A35" s="44"/>
      <c r="B35" s="47"/>
      <c r="C35" s="48"/>
      <c r="D35" s="48"/>
      <c r="E35" s="48"/>
      <c r="F35" s="48"/>
      <c r="G35" s="49"/>
      <c r="H35" s="47"/>
      <c r="I35" s="49"/>
    </row>
    <row r="36" spans="1:9">
      <c r="A36" s="271">
        <v>6</v>
      </c>
      <c r="B36" s="50"/>
      <c r="C36" s="164"/>
      <c r="E36" s="288" t="s">
        <v>382</v>
      </c>
      <c r="F36" s="288"/>
      <c r="G36" s="289"/>
      <c r="H36" s="276"/>
      <c r="I36" s="277"/>
    </row>
    <row r="37" spans="1:9" ht="19.3" customHeight="1">
      <c r="A37" s="271"/>
      <c r="B37" s="43"/>
      <c r="C37" s="126"/>
      <c r="D37" s="50"/>
      <c r="E37" s="274" t="s">
        <v>385</v>
      </c>
      <c r="F37" s="274"/>
      <c r="G37" s="275"/>
      <c r="H37" s="276"/>
      <c r="I37" s="277"/>
    </row>
    <row r="38" spans="1:9" ht="19.3" customHeight="1">
      <c r="A38" s="271"/>
      <c r="B38" s="43"/>
      <c r="C38" s="126"/>
      <c r="D38" s="50"/>
      <c r="E38" s="274" t="s">
        <v>386</v>
      </c>
      <c r="F38" s="274"/>
      <c r="G38" s="275"/>
      <c r="H38" s="276"/>
      <c r="I38" s="277"/>
    </row>
    <row r="39" spans="1:9" ht="19.3" customHeight="1">
      <c r="A39" s="271"/>
      <c r="B39" s="43"/>
      <c r="C39" s="126"/>
      <c r="D39" s="50"/>
      <c r="E39" s="274" t="s">
        <v>383</v>
      </c>
      <c r="F39" s="274"/>
      <c r="G39" s="275"/>
      <c r="H39" s="269"/>
      <c r="I39" s="270"/>
    </row>
    <row r="40" spans="1:9" ht="19.3" customHeight="1">
      <c r="A40" s="271"/>
      <c r="B40" s="43"/>
      <c r="C40" s="126"/>
      <c r="D40" s="50"/>
      <c r="E40" s="274" t="s">
        <v>387</v>
      </c>
      <c r="F40" s="274"/>
      <c r="G40" s="275"/>
      <c r="H40" s="269"/>
      <c r="I40" s="270"/>
    </row>
    <row r="41" spans="1:9" ht="19.3" customHeight="1">
      <c r="A41" s="271"/>
      <c r="B41" s="43"/>
      <c r="C41" s="126"/>
      <c r="D41" s="50"/>
      <c r="E41" s="282" t="s">
        <v>384</v>
      </c>
      <c r="F41" s="282"/>
      <c r="G41" s="270"/>
      <c r="H41" s="269"/>
      <c r="I41" s="270"/>
    </row>
    <row r="42" spans="1:9" ht="3" customHeight="1">
      <c r="A42" s="43"/>
      <c r="B42" s="50"/>
      <c r="C42" s="48"/>
      <c r="E42" s="39"/>
      <c r="F42" s="39"/>
      <c r="G42" s="39"/>
      <c r="H42" s="57"/>
      <c r="I42" s="53"/>
    </row>
    <row r="43" spans="1:9" ht="3" customHeight="1">
      <c r="A43" s="44"/>
      <c r="B43" s="47"/>
      <c r="C43" s="55"/>
      <c r="D43" s="48"/>
      <c r="E43" s="48"/>
      <c r="F43" s="48"/>
      <c r="G43" s="49"/>
      <c r="H43" s="47"/>
      <c r="I43" s="49"/>
    </row>
    <row r="44" spans="1:9" ht="19.3" customHeight="1">
      <c r="A44" s="46">
        <v>7</v>
      </c>
      <c r="B44" s="46"/>
      <c r="C44" s="126"/>
      <c r="D44" s="58"/>
      <c r="E44" s="290" t="s">
        <v>380</v>
      </c>
      <c r="F44" s="290"/>
      <c r="G44" s="291"/>
      <c r="H44" s="279"/>
      <c r="I44" s="280"/>
    </row>
    <row r="45" spans="1:9" ht="3" customHeight="1">
      <c r="A45" s="43"/>
      <c r="B45" s="50"/>
      <c r="C45" s="48"/>
      <c r="E45" s="39"/>
      <c r="F45" s="39"/>
      <c r="G45" s="39"/>
      <c r="H45" s="57"/>
      <c r="I45" s="53"/>
    </row>
    <row r="46" spans="1:9" ht="3" customHeight="1">
      <c r="A46" s="44"/>
      <c r="B46" s="47"/>
      <c r="C46" s="48"/>
      <c r="D46" s="48"/>
      <c r="E46" s="48"/>
      <c r="F46" s="48"/>
      <c r="G46" s="49"/>
      <c r="H46" s="47"/>
      <c r="I46" s="49"/>
    </row>
    <row r="47" spans="1:9">
      <c r="A47" s="302">
        <v>8</v>
      </c>
      <c r="B47" s="58"/>
      <c r="C47" s="164"/>
      <c r="D47" s="165"/>
      <c r="E47" s="288" t="s">
        <v>381</v>
      </c>
      <c r="F47" s="288"/>
      <c r="G47" s="289"/>
      <c r="H47" s="276"/>
      <c r="I47" s="277"/>
    </row>
    <row r="48" spans="1:9" ht="19.3" customHeight="1">
      <c r="A48" s="302"/>
      <c r="B48" s="46"/>
      <c r="C48" s="126"/>
      <c r="D48" s="58"/>
      <c r="E48" s="274" t="s">
        <v>383</v>
      </c>
      <c r="F48" s="274"/>
      <c r="G48" s="275"/>
      <c r="H48" s="278"/>
      <c r="I48" s="275"/>
    </row>
    <row r="49" spans="1:9" ht="19.3" customHeight="1">
      <c r="A49" s="302"/>
      <c r="B49" s="46"/>
      <c r="C49" s="126"/>
      <c r="D49" s="58"/>
      <c r="E49" s="274" t="s">
        <v>387</v>
      </c>
      <c r="F49" s="274"/>
      <c r="G49" s="275"/>
      <c r="H49" s="278"/>
      <c r="I49" s="275"/>
    </row>
    <row r="50" spans="1:9" ht="19.3" customHeight="1">
      <c r="A50" s="302"/>
      <c r="B50" s="46"/>
      <c r="C50" s="126"/>
      <c r="D50" s="58"/>
      <c r="E50" s="282" t="s">
        <v>384</v>
      </c>
      <c r="F50" s="282"/>
      <c r="G50" s="270"/>
      <c r="H50" s="269"/>
      <c r="I50" s="270"/>
    </row>
    <row r="51" spans="1:9" ht="3" customHeight="1">
      <c r="A51" s="43"/>
      <c r="B51" s="50"/>
      <c r="C51" s="48"/>
      <c r="E51" s="39"/>
      <c r="F51" s="39"/>
      <c r="G51" s="39"/>
      <c r="H51" s="57"/>
      <c r="I51" s="53"/>
    </row>
    <row r="52" spans="1:9" ht="3" customHeight="1">
      <c r="A52" s="44"/>
      <c r="B52" s="47"/>
      <c r="C52" s="55"/>
      <c r="D52" s="48"/>
      <c r="E52" s="48"/>
      <c r="F52" s="48"/>
      <c r="G52" s="49"/>
      <c r="H52" s="47"/>
      <c r="I52" s="49"/>
    </row>
    <row r="53" spans="1:9" ht="19.3" customHeight="1">
      <c r="A53" s="46">
        <v>9</v>
      </c>
      <c r="B53" s="46"/>
      <c r="C53" s="126"/>
      <c r="D53" s="58"/>
      <c r="E53" s="290" t="s">
        <v>399</v>
      </c>
      <c r="F53" s="290"/>
      <c r="G53" s="291"/>
      <c r="H53" s="279" t="s">
        <v>395</v>
      </c>
      <c r="I53" s="280"/>
    </row>
    <row r="54" spans="1:9" ht="3" customHeight="1">
      <c r="A54" s="43"/>
      <c r="B54" s="50"/>
      <c r="C54" s="48"/>
      <c r="E54" s="39"/>
      <c r="F54" s="39"/>
      <c r="G54" s="39"/>
      <c r="H54" s="57"/>
      <c r="I54" s="53"/>
    </row>
    <row r="55" spans="1:9" ht="3" customHeight="1">
      <c r="A55" s="44"/>
      <c r="B55" s="47"/>
      <c r="C55" s="48"/>
      <c r="D55" s="48"/>
      <c r="E55" s="48"/>
      <c r="F55" s="48"/>
      <c r="G55" s="49"/>
      <c r="H55" s="47"/>
      <c r="I55" s="49"/>
    </row>
    <row r="56" spans="1:9">
      <c r="A56" s="302">
        <v>10</v>
      </c>
      <c r="B56" s="58"/>
      <c r="C56" s="164"/>
      <c r="D56" s="165"/>
      <c r="E56" s="288" t="s">
        <v>385</v>
      </c>
      <c r="F56" s="288"/>
      <c r="G56" s="289"/>
      <c r="H56" s="276" t="s">
        <v>394</v>
      </c>
      <c r="I56" s="277"/>
    </row>
    <row r="57" spans="1:9" ht="19.3" customHeight="1">
      <c r="A57" s="302"/>
      <c r="B57" s="46"/>
      <c r="C57" s="126"/>
      <c r="D57" s="58"/>
      <c r="E57" s="295" t="s">
        <v>466</v>
      </c>
      <c r="F57" s="295"/>
      <c r="G57" s="277"/>
      <c r="H57" s="156"/>
      <c r="I57" s="157"/>
    </row>
    <row r="58" spans="1:9" ht="19.3" customHeight="1">
      <c r="A58" s="302"/>
      <c r="B58" s="46"/>
      <c r="C58" s="126"/>
      <c r="D58" s="58"/>
      <c r="E58" s="274" t="s">
        <v>467</v>
      </c>
      <c r="F58" s="274"/>
      <c r="G58" s="275"/>
      <c r="H58" s="278"/>
      <c r="I58" s="275"/>
    </row>
    <row r="59" spans="1:9" ht="19.3" customHeight="1">
      <c r="A59" s="302"/>
      <c r="B59" s="46"/>
      <c r="C59" s="126"/>
      <c r="D59" s="58"/>
      <c r="E59" s="282" t="s">
        <v>388</v>
      </c>
      <c r="F59" s="282"/>
      <c r="G59" s="270"/>
      <c r="H59" s="269"/>
      <c r="I59" s="270"/>
    </row>
    <row r="60" spans="1:9" ht="3" customHeight="1">
      <c r="A60" s="43"/>
      <c r="B60" s="50"/>
      <c r="C60" s="48"/>
      <c r="E60" s="39"/>
      <c r="F60" s="39"/>
      <c r="G60" s="39"/>
      <c r="H60" s="57"/>
      <c r="I60" s="53"/>
    </row>
    <row r="61" spans="1:9" ht="3" customHeight="1">
      <c r="A61" s="44"/>
      <c r="B61" s="47"/>
      <c r="C61" s="48"/>
      <c r="D61" s="48"/>
      <c r="E61" s="48"/>
      <c r="F61" s="48"/>
      <c r="G61" s="49"/>
      <c r="H61" s="47"/>
      <c r="I61" s="49"/>
    </row>
    <row r="62" spans="1:9">
      <c r="A62" s="43"/>
      <c r="B62" s="58"/>
      <c r="C62" s="164"/>
      <c r="D62" s="165"/>
      <c r="E62" s="288" t="s">
        <v>389</v>
      </c>
      <c r="F62" s="288"/>
      <c r="G62" s="289"/>
      <c r="H62" s="276" t="s">
        <v>394</v>
      </c>
      <c r="I62" s="277"/>
    </row>
    <row r="63" spans="1:9" ht="20.25" customHeight="1">
      <c r="A63" s="302">
        <v>11</v>
      </c>
      <c r="B63" s="46"/>
      <c r="C63" s="126"/>
      <c r="D63" s="58"/>
      <c r="E63" s="295" t="s">
        <v>466</v>
      </c>
      <c r="F63" s="295"/>
      <c r="G63" s="277"/>
      <c r="H63" s="276"/>
      <c r="I63" s="277"/>
    </row>
    <row r="64" spans="1:9" ht="20.25" customHeight="1">
      <c r="A64" s="302"/>
      <c r="B64" s="46"/>
      <c r="C64" s="126"/>
      <c r="D64" s="58"/>
      <c r="E64" s="274" t="s">
        <v>467</v>
      </c>
      <c r="F64" s="274"/>
      <c r="G64" s="275"/>
      <c r="H64" s="278"/>
      <c r="I64" s="275"/>
    </row>
    <row r="65" spans="1:9" ht="20.25" customHeight="1">
      <c r="A65" s="302"/>
      <c r="B65" s="46"/>
      <c r="C65" s="126"/>
      <c r="D65" s="58"/>
      <c r="E65" s="282" t="s">
        <v>390</v>
      </c>
      <c r="F65" s="282"/>
      <c r="G65" s="270"/>
      <c r="H65" s="269"/>
      <c r="I65" s="270"/>
    </row>
    <row r="66" spans="1:9" ht="20.25" customHeight="1">
      <c r="A66" s="302"/>
      <c r="B66" s="46"/>
      <c r="C66" s="126"/>
      <c r="D66" s="58"/>
      <c r="E66" s="282" t="s">
        <v>391</v>
      </c>
      <c r="F66" s="282"/>
      <c r="G66" s="270"/>
      <c r="H66" s="269"/>
      <c r="I66" s="270"/>
    </row>
    <row r="67" spans="1:9" ht="3" customHeight="1">
      <c r="A67" s="43"/>
      <c r="B67" s="50"/>
      <c r="C67" s="48"/>
      <c r="E67" s="39"/>
      <c r="F67" s="39"/>
      <c r="G67" s="39"/>
      <c r="H67" s="57"/>
      <c r="I67" s="53"/>
    </row>
    <row r="68" spans="1:9" ht="3" customHeight="1">
      <c r="A68" s="44"/>
      <c r="B68" s="47"/>
      <c r="C68" s="48"/>
      <c r="D68" s="48"/>
      <c r="E68" s="48"/>
      <c r="F68" s="48"/>
      <c r="G68" s="49"/>
      <c r="H68" s="47"/>
      <c r="I68" s="49"/>
    </row>
    <row r="69" spans="1:9">
      <c r="A69" s="302">
        <v>12</v>
      </c>
      <c r="B69" s="58"/>
      <c r="C69" s="164"/>
      <c r="D69" s="165"/>
      <c r="E69" s="288" t="s">
        <v>392</v>
      </c>
      <c r="F69" s="288"/>
      <c r="G69" s="289"/>
      <c r="H69" s="276" t="s">
        <v>394</v>
      </c>
      <c r="I69" s="277"/>
    </row>
    <row r="70" spans="1:9" ht="19.3" customHeight="1">
      <c r="A70" s="302"/>
      <c r="B70" s="46"/>
      <c r="C70" s="126"/>
      <c r="D70" s="58"/>
      <c r="E70" s="295" t="s">
        <v>466</v>
      </c>
      <c r="F70" s="295"/>
      <c r="G70" s="277"/>
      <c r="H70" s="156"/>
      <c r="I70" s="157"/>
    </row>
    <row r="71" spans="1:9" ht="19.3" customHeight="1">
      <c r="A71" s="302"/>
      <c r="B71" s="46"/>
      <c r="C71" s="126"/>
      <c r="D71" s="58"/>
      <c r="E71" s="274" t="s">
        <v>467</v>
      </c>
      <c r="F71" s="274"/>
      <c r="G71" s="275"/>
      <c r="H71" s="278"/>
      <c r="I71" s="275"/>
    </row>
    <row r="72" spans="1:9" ht="19.3" customHeight="1">
      <c r="A72" s="302"/>
      <c r="B72" s="46"/>
      <c r="C72" s="126"/>
      <c r="D72" s="58"/>
      <c r="E72" s="282" t="s">
        <v>393</v>
      </c>
      <c r="F72" s="282"/>
      <c r="G72" s="270"/>
      <c r="H72" s="269"/>
      <c r="I72" s="270"/>
    </row>
    <row r="73" spans="1:9" ht="3" customHeight="1">
      <c r="A73" s="43"/>
      <c r="B73" s="50"/>
      <c r="C73" s="48"/>
      <c r="E73" s="39"/>
      <c r="F73" s="39"/>
      <c r="G73" s="39"/>
      <c r="H73" s="57"/>
      <c r="I73" s="53"/>
    </row>
    <row r="74" spans="1:9" ht="3" customHeight="1">
      <c r="A74" s="44"/>
      <c r="B74" s="47"/>
      <c r="C74" s="55"/>
      <c r="D74" s="48"/>
      <c r="E74" s="48"/>
      <c r="F74" s="48"/>
      <c r="G74" s="49"/>
      <c r="H74" s="47"/>
      <c r="I74" s="49"/>
    </row>
    <row r="75" spans="1:9" ht="19.3" customHeight="1">
      <c r="A75" s="271">
        <v>13</v>
      </c>
      <c r="B75" s="43"/>
      <c r="C75" s="126"/>
      <c r="D75" s="50"/>
      <c r="E75" s="288" t="s">
        <v>396</v>
      </c>
      <c r="F75" s="288"/>
      <c r="G75" s="289"/>
      <c r="H75" s="276" t="s">
        <v>394</v>
      </c>
      <c r="I75" s="277"/>
    </row>
    <row r="76" spans="1:9" ht="19.3" customHeight="1">
      <c r="A76" s="271"/>
      <c r="B76" s="43"/>
      <c r="C76" s="126"/>
      <c r="D76" s="50"/>
      <c r="E76" s="272" t="s">
        <v>397</v>
      </c>
      <c r="F76" s="272"/>
      <c r="G76" s="273"/>
      <c r="H76" s="269" t="s">
        <v>398</v>
      </c>
      <c r="I76" s="270"/>
    </row>
    <row r="77" spans="1:9" ht="3" customHeight="1">
      <c r="A77" s="43"/>
      <c r="B77" s="50"/>
      <c r="C77" s="48"/>
      <c r="E77" s="39"/>
      <c r="F77" s="39"/>
      <c r="G77" s="39"/>
      <c r="H77" s="57"/>
      <c r="I77" s="53"/>
    </row>
    <row r="78" spans="1:9" ht="3" customHeight="1">
      <c r="A78" s="44"/>
      <c r="B78" s="47"/>
      <c r="C78" s="55"/>
      <c r="D78" s="48"/>
      <c r="E78" s="48"/>
      <c r="F78" s="48"/>
      <c r="G78" s="49"/>
      <c r="H78" s="47"/>
      <c r="I78" s="49"/>
    </row>
    <row r="79" spans="1:9" ht="19.3" customHeight="1">
      <c r="A79" s="43">
        <v>14</v>
      </c>
      <c r="B79" s="43"/>
      <c r="C79" s="126"/>
      <c r="D79" s="50"/>
      <c r="E79" s="290" t="s">
        <v>468</v>
      </c>
      <c r="F79" s="290"/>
      <c r="G79" s="291"/>
      <c r="H79" s="279" t="s">
        <v>483</v>
      </c>
      <c r="I79" s="280"/>
    </row>
    <row r="80" spans="1:9" ht="3" customHeight="1">
      <c r="A80" s="43"/>
      <c r="B80" s="50"/>
      <c r="C80" s="48"/>
      <c r="E80" s="39"/>
      <c r="F80" s="39"/>
      <c r="G80" s="39"/>
      <c r="H80" s="57"/>
      <c r="I80" s="53"/>
    </row>
    <row r="81" spans="1:9" ht="3" customHeight="1">
      <c r="A81" s="44"/>
      <c r="B81" s="47"/>
      <c r="C81" s="55"/>
      <c r="D81" s="48"/>
      <c r="E81" s="48"/>
      <c r="F81" s="48"/>
      <c r="G81" s="49"/>
      <c r="H81" s="47"/>
      <c r="I81" s="49"/>
    </row>
    <row r="82" spans="1:9" ht="19.3" customHeight="1">
      <c r="A82" s="46">
        <v>15</v>
      </c>
      <c r="B82" s="46"/>
      <c r="C82" s="126"/>
      <c r="D82" s="58"/>
      <c r="E82" s="290" t="s">
        <v>469</v>
      </c>
      <c r="F82" s="290"/>
      <c r="G82" s="291"/>
      <c r="H82" s="279"/>
      <c r="I82" s="280"/>
    </row>
    <row r="83" spans="1:9" ht="3" customHeight="1">
      <c r="A83" s="43"/>
      <c r="B83" s="50"/>
      <c r="C83" s="48"/>
      <c r="E83" s="39"/>
      <c r="F83" s="39"/>
      <c r="G83" s="39"/>
      <c r="H83" s="57"/>
      <c r="I83" s="53"/>
    </row>
    <row r="84" spans="1:9" ht="3" customHeight="1">
      <c r="A84" s="44"/>
      <c r="B84" s="47"/>
      <c r="C84" s="55"/>
      <c r="D84" s="48"/>
      <c r="E84" s="48"/>
      <c r="F84" s="48"/>
      <c r="G84" s="49"/>
      <c r="H84" s="47"/>
      <c r="I84" s="49"/>
    </row>
    <row r="85" spans="1:9" ht="19.3" customHeight="1">
      <c r="A85" s="46">
        <v>16</v>
      </c>
      <c r="B85" s="46"/>
      <c r="C85" s="126"/>
      <c r="D85" s="58"/>
      <c r="E85" s="290" t="s">
        <v>470</v>
      </c>
      <c r="F85" s="290"/>
      <c r="G85" s="291"/>
      <c r="H85" s="279" t="s">
        <v>483</v>
      </c>
      <c r="I85" s="280"/>
    </row>
    <row r="86" spans="1:9" ht="3" customHeight="1">
      <c r="A86" s="43"/>
      <c r="B86" s="50"/>
      <c r="C86" s="48"/>
      <c r="E86" s="39"/>
      <c r="F86" s="39"/>
      <c r="G86" s="39"/>
      <c r="H86" s="57"/>
      <c r="I86" s="53"/>
    </row>
    <row r="87" spans="1:9" ht="3" customHeight="1">
      <c r="A87" s="44"/>
      <c r="B87" s="47"/>
      <c r="C87" s="55"/>
      <c r="D87" s="48"/>
      <c r="E87" s="48"/>
      <c r="F87" s="48"/>
      <c r="G87" s="49"/>
      <c r="H87" s="47"/>
      <c r="I87" s="49"/>
    </row>
    <row r="88" spans="1:9" ht="19.3" customHeight="1">
      <c r="A88" s="46">
        <v>17</v>
      </c>
      <c r="B88" s="46"/>
      <c r="C88" s="126"/>
      <c r="D88" s="58"/>
      <c r="E88" s="296" t="s">
        <v>401</v>
      </c>
      <c r="F88" s="296"/>
      <c r="G88" s="297"/>
      <c r="H88" s="279"/>
      <c r="I88" s="280"/>
    </row>
    <row r="89" spans="1:9" ht="3" customHeight="1">
      <c r="A89" s="43"/>
      <c r="B89" s="50"/>
      <c r="C89" s="48"/>
      <c r="E89" s="39"/>
      <c r="F89" s="39"/>
      <c r="G89" s="39"/>
      <c r="H89" s="57"/>
      <c r="I89" s="53"/>
    </row>
    <row r="90" spans="1:9" ht="3" customHeight="1">
      <c r="A90" s="44"/>
      <c r="B90" s="47"/>
      <c r="C90" s="55"/>
      <c r="D90" s="48"/>
      <c r="E90" s="48"/>
      <c r="F90" s="48"/>
      <c r="G90" s="49"/>
      <c r="H90" s="47"/>
      <c r="I90" s="49"/>
    </row>
    <row r="91" spans="1:9" ht="19.3" customHeight="1">
      <c r="A91" s="271">
        <v>18</v>
      </c>
      <c r="B91" s="43"/>
      <c r="C91" s="126"/>
      <c r="D91" s="50"/>
      <c r="E91" s="290" t="s">
        <v>402</v>
      </c>
      <c r="F91" s="290"/>
      <c r="G91" s="291"/>
      <c r="H91" s="279" t="s">
        <v>405</v>
      </c>
      <c r="I91" s="280"/>
    </row>
    <row r="92" spans="1:9" ht="19.3" customHeight="1">
      <c r="A92" s="271"/>
      <c r="B92" s="46"/>
      <c r="C92" s="126"/>
      <c r="D92" s="58"/>
      <c r="E92" s="267" t="s">
        <v>403</v>
      </c>
      <c r="F92" s="267"/>
      <c r="G92" s="268"/>
      <c r="H92" s="269" t="s">
        <v>404</v>
      </c>
      <c r="I92" s="270"/>
    </row>
    <row r="93" spans="1:9" ht="3" customHeight="1">
      <c r="A93" s="45"/>
      <c r="B93" s="57"/>
      <c r="C93" s="55"/>
      <c r="D93" s="52"/>
      <c r="E93" s="52"/>
      <c r="F93" s="52"/>
      <c r="G93" s="52"/>
      <c r="H93" s="57"/>
      <c r="I93" s="53"/>
    </row>
  </sheetData>
  <mergeCells count="104">
    <mergeCell ref="A75:A76"/>
    <mergeCell ref="A25:A26"/>
    <mergeCell ref="A29:A30"/>
    <mergeCell ref="A36:A41"/>
    <mergeCell ref="A47:A50"/>
    <mergeCell ref="A56:A59"/>
    <mergeCell ref="A63:A66"/>
    <mergeCell ref="A69:A72"/>
    <mergeCell ref="H20:I22"/>
    <mergeCell ref="H25:I26"/>
    <mergeCell ref="H29:I30"/>
    <mergeCell ref="E29:G29"/>
    <mergeCell ref="E30:G30"/>
    <mergeCell ref="E33:G33"/>
    <mergeCell ref="E56:G56"/>
    <mergeCell ref="E58:G58"/>
    <mergeCell ref="E59:G59"/>
    <mergeCell ref="E49:G49"/>
    <mergeCell ref="E25:G25"/>
    <mergeCell ref="E26:G26"/>
    <mergeCell ref="E62:G62"/>
    <mergeCell ref="E65:G65"/>
    <mergeCell ref="E69:G69"/>
    <mergeCell ref="E70:G70"/>
    <mergeCell ref="A20:A22"/>
    <mergeCell ref="E7:G7"/>
    <mergeCell ref="E9:G9"/>
    <mergeCell ref="E10:G10"/>
    <mergeCell ref="E11:G11"/>
    <mergeCell ref="E17:G17"/>
    <mergeCell ref="E20:G20"/>
    <mergeCell ref="E22:G22"/>
    <mergeCell ref="A15:A17"/>
    <mergeCell ref="E41:G41"/>
    <mergeCell ref="E44:G44"/>
    <mergeCell ref="H69:I69"/>
    <mergeCell ref="H71:I71"/>
    <mergeCell ref="E91:G91"/>
    <mergeCell ref="H7:I7"/>
    <mergeCell ref="H9:I9"/>
    <mergeCell ref="H10:I10"/>
    <mergeCell ref="H11:I11"/>
    <mergeCell ref="E79:G79"/>
    <mergeCell ref="E75:G75"/>
    <mergeCell ref="E50:G50"/>
    <mergeCell ref="E47:G47"/>
    <mergeCell ref="E48:G48"/>
    <mergeCell ref="E63:G63"/>
    <mergeCell ref="E64:G64"/>
    <mergeCell ref="E66:G66"/>
    <mergeCell ref="E53:G53"/>
    <mergeCell ref="E57:G57"/>
    <mergeCell ref="E82:G82"/>
    <mergeCell ref="E15:G15"/>
    <mergeCell ref="E88:G88"/>
    <mergeCell ref="E85:G85"/>
    <mergeCell ref="G3:H3"/>
    <mergeCell ref="G4:H4"/>
    <mergeCell ref="G5:H5"/>
    <mergeCell ref="H91:I91"/>
    <mergeCell ref="A1:I1"/>
    <mergeCell ref="E76:G76"/>
    <mergeCell ref="H82:I82"/>
    <mergeCell ref="H88:I88"/>
    <mergeCell ref="H76:I76"/>
    <mergeCell ref="H79:I79"/>
    <mergeCell ref="H75:I75"/>
    <mergeCell ref="H85:I85"/>
    <mergeCell ref="H63:I63"/>
    <mergeCell ref="H64:I64"/>
    <mergeCell ref="H66:I66"/>
    <mergeCell ref="H50:I50"/>
    <mergeCell ref="H56:I56"/>
    <mergeCell ref="H58:I58"/>
    <mergeCell ref="H59:I59"/>
    <mergeCell ref="H53:I53"/>
    <mergeCell ref="H62:I62"/>
    <mergeCell ref="H65:I65"/>
    <mergeCell ref="E71:G71"/>
    <mergeCell ref="H15:I17"/>
    <mergeCell ref="E92:G92"/>
    <mergeCell ref="H92:I92"/>
    <mergeCell ref="A91:A92"/>
    <mergeCell ref="E12:G12"/>
    <mergeCell ref="H12:I12"/>
    <mergeCell ref="E39:G39"/>
    <mergeCell ref="H39:I39"/>
    <mergeCell ref="E40:G40"/>
    <mergeCell ref="H40:I40"/>
    <mergeCell ref="E37:G37"/>
    <mergeCell ref="H37:I37"/>
    <mergeCell ref="H38:I38"/>
    <mergeCell ref="E38:G38"/>
    <mergeCell ref="H72:I72"/>
    <mergeCell ref="H47:I47"/>
    <mergeCell ref="H48:I48"/>
    <mergeCell ref="H49:I49"/>
    <mergeCell ref="H33:I33"/>
    <mergeCell ref="H36:I36"/>
    <mergeCell ref="H41:I41"/>
    <mergeCell ref="H44:I44"/>
    <mergeCell ref="A9:A12"/>
    <mergeCell ref="E72:G72"/>
    <mergeCell ref="E36:G36"/>
  </mergeCells>
  <phoneticPr fontId="1"/>
  <dataValidations count="1">
    <dataValidation type="list" allowBlank="1" showInputMessage="1" showErrorMessage="1" sqref="C91:C92 C20:C22 C25:C26 C29:C30 C33 C9:C12 C85 C88 C82 C79 C70:C72 C57:C59 C53 C37:C41 C44 C48:C50 C63:C66 C75:C76 C15:C17" xr:uid="{00000000-0002-0000-0000-000000000000}">
      <formula1>"✔"</formula1>
    </dataValidation>
  </dataValidations>
  <printOptions horizontalCentered="1"/>
  <pageMargins left="0.19685039370078741" right="0.19685039370078741" top="0.39370078740157483" bottom="0.39370078740157483" header="0.31496062992125984" footer="0.31496062992125984"/>
  <pageSetup paperSize="9" scale="58"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3"/>
  <sheetViews>
    <sheetView showGridLines="0" zoomScale="80" zoomScaleNormal="80" workbookViewId="0">
      <selection activeCell="F2" sqref="F2"/>
    </sheetView>
  </sheetViews>
  <sheetFormatPr defaultColWidth="9" defaultRowHeight="17.149999999999999"/>
  <cols>
    <col min="1" max="1" width="23.85546875" style="65" bestFit="1" customWidth="1"/>
    <col min="2" max="2" width="15.5" style="65" bestFit="1" customWidth="1"/>
    <col min="3" max="3" width="9" style="65"/>
    <col min="4" max="4" width="34.5703125" style="65" bestFit="1" customWidth="1"/>
    <col min="5" max="5" width="46.0703125" style="65" bestFit="1" customWidth="1"/>
    <col min="6" max="16384" width="9" style="65"/>
  </cols>
  <sheetData>
    <row r="1" spans="1:5">
      <c r="A1" s="65" t="s">
        <v>136</v>
      </c>
    </row>
    <row r="2" spans="1:5">
      <c r="A2" s="66" t="s">
        <v>105</v>
      </c>
      <c r="B2" s="66" t="s">
        <v>79</v>
      </c>
      <c r="D2" s="65" t="s">
        <v>158</v>
      </c>
      <c r="E2" s="67" t="str">
        <f>DBCS(TEXT(入力シート!$G$6&amp;入力シート!$I$6&amp;"年"&amp;入力シート!$K$6&amp;"月"&amp;入力シート!$M$6&amp;"日","ggge年m月d日"))</f>
        <v>令和７年１０月２８日</v>
      </c>
    </row>
    <row r="3" spans="1:5">
      <c r="A3" s="69" t="s">
        <v>110</v>
      </c>
      <c r="B3" s="83" t="s">
        <v>149</v>
      </c>
    </row>
    <row r="4" spans="1:5">
      <c r="A4" s="68" t="s">
        <v>85</v>
      </c>
      <c r="B4" s="70" t="s">
        <v>111</v>
      </c>
      <c r="D4" s="65" t="s">
        <v>137</v>
      </c>
      <c r="E4" s="67" t="str">
        <f>入力シート!G12&amp;"-"&amp;入力シート!J12</f>
        <v>50-123456</v>
      </c>
    </row>
    <row r="5" spans="1:5">
      <c r="A5" s="68" t="s">
        <v>86</v>
      </c>
      <c r="B5" s="70" t="s">
        <v>112</v>
      </c>
    </row>
    <row r="6" spans="1:5">
      <c r="A6" s="68" t="s">
        <v>87</v>
      </c>
      <c r="B6" s="70" t="s">
        <v>113</v>
      </c>
      <c r="D6" s="65" t="s">
        <v>133</v>
      </c>
      <c r="E6" s="67" t="str">
        <f>SUBSTITUTE(SUBSTITUTE(入力シート!G16,"　",)," ",)</f>
        <v>佐賀総合コンサルタント株式会社</v>
      </c>
    </row>
    <row r="7" spans="1:5">
      <c r="A7" s="68" t="s">
        <v>88</v>
      </c>
      <c r="B7" s="70" t="s">
        <v>114</v>
      </c>
    </row>
    <row r="8" spans="1:5">
      <c r="A8" s="68" t="s">
        <v>89</v>
      </c>
      <c r="B8" s="70" t="s">
        <v>115</v>
      </c>
      <c r="D8" s="65" t="s">
        <v>132</v>
      </c>
      <c r="E8" s="67" t="str">
        <f>入力シート!G20&amp;"　"&amp;入力シート!H22&amp;"　"&amp;入力シート!L22</f>
        <v>代表取締役社長　佐賀　一朗</v>
      </c>
    </row>
    <row r="9" spans="1:5">
      <c r="A9" s="68" t="s">
        <v>90</v>
      </c>
      <c r="B9" s="70" t="s">
        <v>116</v>
      </c>
    </row>
    <row r="10" spans="1:5">
      <c r="A10" s="68" t="s">
        <v>91</v>
      </c>
      <c r="B10" s="70" t="s">
        <v>117</v>
      </c>
      <c r="D10" s="65" t="s">
        <v>107</v>
      </c>
    </row>
    <row r="11" spans="1:5">
      <c r="A11" s="68" t="s">
        <v>92</v>
      </c>
      <c r="B11" s="70" t="s">
        <v>118</v>
      </c>
      <c r="D11" s="65" t="s">
        <v>134</v>
      </c>
      <c r="E11" s="67" t="str">
        <f>SUBSTITUTE(SUBSTITUTE(SUBSTITUTE(SUBSTITUTE(ASC(PHONETIC(入力シート!$G$18)),"ﾞ",""),"ﾟ",""),"･",""),".","")</f>
        <v>ｻｶｿｳｺｳｺﾝｻﾙﾀﾝﾄ</v>
      </c>
    </row>
    <row r="12" spans="1:5">
      <c r="A12" s="68" t="s">
        <v>93</v>
      </c>
      <c r="B12" s="70" t="s">
        <v>119</v>
      </c>
      <c r="D12" s="65" t="s">
        <v>108</v>
      </c>
      <c r="E12" s="67" t="str">
        <f>SUBSTITUTE(SUBSTITUTE(SUBSTITUTE(SUBSTITUTE(SUBSTITUTE(SUBSTITUTE(SUBSTITUTE(SUBSTITUTE(SUBSTITUTE($E$11,"ｧ","ｱ"),"ｨ","ｲ"),"ｩ","ｳ"),"ｪ","ｴ"),"ｫ","ｵ"),"ｬ","ﾔ"),"ｭ","ﾕ"),"ｮ","ﾖ"),"ｯ","ﾂ")</f>
        <v>ｻｶｿｳｺｳｺﾝｻﾙﾀﾝﾄ</v>
      </c>
    </row>
    <row r="13" spans="1:5">
      <c r="A13" s="68" t="s">
        <v>94</v>
      </c>
      <c r="B13" s="70" t="s">
        <v>120</v>
      </c>
      <c r="D13" s="65" t="s">
        <v>109</v>
      </c>
      <c r="E13" s="67" t="str">
        <f>DBCS(E12)</f>
        <v>サカソウコウコンサルタント</v>
      </c>
    </row>
    <row r="14" spans="1:5">
      <c r="A14" s="68" t="s">
        <v>95</v>
      </c>
      <c r="B14" s="70" t="s">
        <v>121</v>
      </c>
    </row>
    <row r="15" spans="1:5">
      <c r="A15" s="68" t="s">
        <v>96</v>
      </c>
      <c r="B15" s="70" t="s">
        <v>122</v>
      </c>
      <c r="D15" s="65" t="s">
        <v>135</v>
      </c>
      <c r="E15" s="67" t="str">
        <f>入力シート!G26&amp;入力シート!G28</f>
        <v>佐賀県佐賀市城内1-1-59</v>
      </c>
    </row>
    <row r="16" spans="1:5">
      <c r="A16" s="68" t="s">
        <v>97</v>
      </c>
      <c r="B16" s="70" t="s">
        <v>123</v>
      </c>
    </row>
    <row r="17" spans="1:5">
      <c r="A17" s="68" t="s">
        <v>98</v>
      </c>
      <c r="B17" s="70" t="s">
        <v>124</v>
      </c>
      <c r="D17" s="65" t="s">
        <v>141</v>
      </c>
      <c r="E17" s="67" t="str">
        <f>入力シート!H41&amp;"　"&amp;入力シート!L41</f>
        <v>鹿島　武雄</v>
      </c>
    </row>
    <row r="18" spans="1:5">
      <c r="A18" s="68" t="s">
        <v>99</v>
      </c>
      <c r="B18" s="70" t="s">
        <v>125</v>
      </c>
    </row>
    <row r="19" spans="1:5">
      <c r="A19" s="68" t="s">
        <v>100</v>
      </c>
      <c r="B19" s="70" t="s">
        <v>126</v>
      </c>
    </row>
    <row r="20" spans="1:5">
      <c r="A20" s="68" t="s">
        <v>101</v>
      </c>
      <c r="B20" s="70" t="s">
        <v>127</v>
      </c>
    </row>
    <row r="21" spans="1:5">
      <c r="A21" s="68" t="s">
        <v>102</v>
      </c>
      <c r="B21" s="70" t="s">
        <v>128</v>
      </c>
    </row>
    <row r="22" spans="1:5">
      <c r="A22" s="68" t="s">
        <v>103</v>
      </c>
      <c r="B22" s="70" t="s">
        <v>129</v>
      </c>
    </row>
    <row r="23" spans="1:5">
      <c r="A23" s="68" t="s">
        <v>104</v>
      </c>
      <c r="B23" s="70" t="s">
        <v>130</v>
      </c>
    </row>
  </sheetData>
  <phoneticPr fontId="1"/>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AO80"/>
  <sheetViews>
    <sheetView showGridLines="0" view="pageBreakPreview" zoomScale="50" zoomScaleNormal="100" zoomScaleSheetLayoutView="50" workbookViewId="0">
      <selection activeCell="F10" sqref="F10"/>
    </sheetView>
  </sheetViews>
  <sheetFormatPr defaultColWidth="5.85546875" defaultRowHeight="37.5" customHeight="1"/>
  <cols>
    <col min="1" max="41" width="5.85546875" style="19" customWidth="1"/>
    <col min="42" max="16384" width="5.85546875" style="19"/>
  </cols>
  <sheetData>
    <row r="1" spans="1:41" s="18" customFormat="1" ht="23.15">
      <c r="A1" s="18" t="s">
        <v>376</v>
      </c>
      <c r="AO1" s="205" t="str">
        <f>入力シート!Y2</f>
        <v>ver9.20</v>
      </c>
    </row>
    <row r="2" spans="1:41" ht="32.6">
      <c r="A2" s="325" t="s">
        <v>159</v>
      </c>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c r="AJ2" s="325"/>
      <c r="AK2" s="325"/>
      <c r="AL2" s="325"/>
      <c r="AM2" s="325"/>
      <c r="AN2" s="325"/>
      <c r="AO2" s="325"/>
    </row>
    <row r="3" spans="1:41" ht="23.15">
      <c r="D3" s="20"/>
      <c r="E3" s="20"/>
      <c r="F3" s="20"/>
      <c r="G3" s="20"/>
      <c r="H3" s="20"/>
      <c r="I3" s="20"/>
      <c r="J3" s="20"/>
      <c r="K3" s="20"/>
      <c r="L3" s="20"/>
      <c r="M3" s="20"/>
      <c r="N3" s="20"/>
      <c r="O3" s="20"/>
      <c r="P3" s="20"/>
      <c r="Q3" s="20"/>
      <c r="R3" s="20"/>
    </row>
    <row r="4" spans="1:41" ht="102" customHeight="1">
      <c r="A4" s="326" t="s">
        <v>481</v>
      </c>
      <c r="B4" s="326"/>
      <c r="C4" s="326"/>
      <c r="D4" s="326"/>
      <c r="E4" s="326"/>
      <c r="F4" s="326"/>
      <c r="G4" s="326"/>
      <c r="H4" s="326"/>
      <c r="I4" s="326"/>
      <c r="J4" s="326"/>
      <c r="K4" s="326"/>
      <c r="L4" s="326"/>
      <c r="M4" s="326"/>
      <c r="N4" s="326"/>
      <c r="O4" s="326"/>
      <c r="P4" s="326"/>
      <c r="Q4" s="326"/>
      <c r="R4" s="326"/>
      <c r="S4" s="326"/>
      <c r="T4" s="326"/>
      <c r="U4" s="326"/>
      <c r="V4" s="326"/>
      <c r="W4" s="326"/>
      <c r="X4" s="326"/>
      <c r="Y4" s="326"/>
      <c r="Z4" s="326"/>
      <c r="AA4" s="326"/>
      <c r="AB4" s="326"/>
      <c r="AC4" s="326"/>
      <c r="AD4" s="326"/>
      <c r="AE4" s="326"/>
      <c r="AF4" s="326"/>
      <c r="AG4" s="326"/>
      <c r="AH4" s="326"/>
      <c r="AI4" s="326"/>
      <c r="AJ4" s="326"/>
      <c r="AK4" s="326"/>
      <c r="AL4" s="326"/>
      <c r="AM4" s="326"/>
      <c r="AN4" s="326"/>
      <c r="AO4" s="326"/>
    </row>
    <row r="5" spans="1:41" ht="23.15">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row>
    <row r="6" spans="1:41" ht="23.15">
      <c r="E6" s="22"/>
      <c r="G6" s="22"/>
      <c r="H6" s="22"/>
      <c r="I6" s="22"/>
      <c r="J6" s="22"/>
      <c r="K6" s="22"/>
      <c r="AO6" s="23" t="str">
        <f>DATA!$E$2</f>
        <v>令和７年１０月２８日</v>
      </c>
    </row>
    <row r="7" spans="1:41" ht="23.15">
      <c r="B7" s="19" t="s">
        <v>46</v>
      </c>
    </row>
    <row r="8" spans="1:41" ht="23.15">
      <c r="H8" s="28" t="s">
        <v>4</v>
      </c>
      <c r="AB8" s="28" t="s">
        <v>54</v>
      </c>
    </row>
    <row r="9" spans="1:41" ht="23.15">
      <c r="I9" s="315" t="s">
        <v>364</v>
      </c>
      <c r="J9" s="315"/>
      <c r="K9" s="315"/>
      <c r="L9" s="315"/>
      <c r="M9" s="315"/>
      <c r="N9" s="315" t="str">
        <f>DATA!$E$15</f>
        <v>佐賀県佐賀市城内1-1-59</v>
      </c>
      <c r="O9" s="315"/>
      <c r="P9" s="315"/>
      <c r="Q9" s="315"/>
      <c r="R9" s="315"/>
      <c r="S9" s="315"/>
      <c r="T9" s="315"/>
      <c r="U9" s="315"/>
      <c r="V9" s="315"/>
      <c r="W9" s="315"/>
      <c r="X9" s="315"/>
      <c r="Y9" s="315"/>
      <c r="Z9" s="315"/>
      <c r="AA9" s="315"/>
      <c r="AC9" s="315" t="s">
        <v>57</v>
      </c>
      <c r="AD9" s="315"/>
      <c r="AE9" s="315"/>
      <c r="AF9" s="315" t="str">
        <f>入力シート!$G$39</f>
        <v>営業部入札・契約担当</v>
      </c>
      <c r="AG9" s="315"/>
      <c r="AH9" s="315"/>
      <c r="AI9" s="315"/>
      <c r="AJ9" s="315"/>
      <c r="AK9" s="315"/>
      <c r="AL9" s="315"/>
      <c r="AM9" s="315"/>
      <c r="AN9" s="315"/>
    </row>
    <row r="10" spans="1:41" ht="23.15">
      <c r="I10" s="316" t="s">
        <v>40</v>
      </c>
      <c r="J10" s="316"/>
      <c r="K10" s="316"/>
      <c r="L10" s="316"/>
      <c r="M10" s="316"/>
      <c r="N10" s="315" t="str">
        <f>DATA!$E$6</f>
        <v>佐賀総合コンサルタント株式会社</v>
      </c>
      <c r="O10" s="315"/>
      <c r="P10" s="315"/>
      <c r="Q10" s="315"/>
      <c r="R10" s="315"/>
      <c r="S10" s="315"/>
      <c r="T10" s="315"/>
      <c r="U10" s="315"/>
      <c r="V10" s="315"/>
      <c r="W10" s="315"/>
      <c r="X10" s="315"/>
      <c r="Y10" s="315"/>
      <c r="Z10" s="315"/>
      <c r="AA10" s="315"/>
      <c r="AC10" s="315" t="s">
        <v>39</v>
      </c>
      <c r="AD10" s="315"/>
      <c r="AE10" s="315"/>
      <c r="AF10" s="316" t="str">
        <f>DATA!$E$17</f>
        <v>鹿島　武雄</v>
      </c>
      <c r="AG10" s="316"/>
      <c r="AH10" s="316"/>
      <c r="AI10" s="316"/>
      <c r="AJ10" s="316"/>
      <c r="AK10" s="316"/>
      <c r="AL10" s="316"/>
      <c r="AM10" s="316"/>
      <c r="AN10" s="316"/>
    </row>
    <row r="11" spans="1:41" ht="23.15">
      <c r="I11" s="316" t="s">
        <v>62</v>
      </c>
      <c r="J11" s="316"/>
      <c r="K11" s="316"/>
      <c r="L11" s="316"/>
      <c r="M11" s="316"/>
      <c r="N11" s="315" t="str">
        <f>DATA!$E$8</f>
        <v>代表取締役社長　佐賀　一朗</v>
      </c>
      <c r="O11" s="315"/>
      <c r="P11" s="315"/>
      <c r="Q11" s="315"/>
      <c r="R11" s="315"/>
      <c r="S11" s="315"/>
      <c r="T11" s="315"/>
      <c r="U11" s="315"/>
      <c r="V11" s="315"/>
      <c r="W11" s="315"/>
      <c r="X11" s="315"/>
      <c r="Y11" s="315"/>
      <c r="Z11" s="315"/>
      <c r="AA11" s="315"/>
      <c r="AC11" s="316" t="s">
        <v>55</v>
      </c>
      <c r="AD11" s="316"/>
      <c r="AE11" s="316"/>
      <c r="AF11" s="316" t="str">
        <f>入力シート!$G$43</f>
        <v>0952-25-7102</v>
      </c>
      <c r="AG11" s="316"/>
      <c r="AH11" s="316"/>
      <c r="AI11" s="316"/>
      <c r="AJ11" s="316"/>
      <c r="AK11" s="316"/>
      <c r="AL11" s="316"/>
      <c r="AM11" s="316"/>
      <c r="AN11" s="316"/>
    </row>
    <row r="12" spans="1:41" ht="23.15"/>
    <row r="13" spans="1:41" ht="23.15"/>
    <row r="14" spans="1:41" s="25" customFormat="1" ht="15" thickBot="1">
      <c r="D14" s="25">
        <v>1</v>
      </c>
      <c r="J14" s="25">
        <v>2</v>
      </c>
      <c r="P14" s="25">
        <v>3</v>
      </c>
      <c r="Q14" s="25">
        <v>4</v>
      </c>
      <c r="R14" s="25">
        <v>5</v>
      </c>
      <c r="S14" s="25">
        <v>6</v>
      </c>
      <c r="T14" s="25">
        <v>7</v>
      </c>
      <c r="U14" s="25">
        <v>8</v>
      </c>
      <c r="V14" s="25">
        <v>9</v>
      </c>
      <c r="W14" s="25">
        <v>10</v>
      </c>
      <c r="AC14" s="25">
        <v>11</v>
      </c>
      <c r="AD14" s="25">
        <v>12</v>
      </c>
      <c r="AE14" s="25">
        <v>13</v>
      </c>
      <c r="AF14" s="25">
        <v>14</v>
      </c>
    </row>
    <row r="15" spans="1:41" ht="37.5" customHeight="1" thickBot="1">
      <c r="A15" s="312" t="s">
        <v>41</v>
      </c>
      <c r="B15" s="313"/>
      <c r="C15" s="314"/>
      <c r="D15" s="29">
        <v>3</v>
      </c>
      <c r="E15" s="20"/>
      <c r="F15" s="20"/>
      <c r="G15" s="312" t="s">
        <v>161</v>
      </c>
      <c r="H15" s="313"/>
      <c r="I15" s="314"/>
      <c r="J15" s="29">
        <f>(入力シート!$G$8="新規申請")*1+(入力シート!$G$8="更新申請")*2</f>
        <v>2</v>
      </c>
      <c r="K15" s="20"/>
      <c r="M15" s="312" t="s">
        <v>160</v>
      </c>
      <c r="N15" s="313"/>
      <c r="O15" s="314"/>
      <c r="P15" s="34" t="str">
        <f>MID(DBCS(入力シート!$G$12),COLUMN()-15,1)</f>
        <v>５</v>
      </c>
      <c r="Q15" s="31" t="str">
        <f>MID(DBCS(入力シート!$G$12),COLUMN()-15,1)</f>
        <v>０</v>
      </c>
      <c r="R15" s="34" t="str">
        <f>MID(DBCS(入力シート!$J$12),COLUMN()-17,1)</f>
        <v>１</v>
      </c>
      <c r="S15" s="30" t="str">
        <f>MID(DBCS(入力シート!$J$12),COLUMN()-17,1)</f>
        <v>２</v>
      </c>
      <c r="T15" s="30" t="str">
        <f>MID(DBCS(入力シート!$J$12),COLUMN()-17,1)</f>
        <v>３</v>
      </c>
      <c r="U15" s="30" t="str">
        <f>MID(DBCS(入力シート!$J$12),COLUMN()-17,1)</f>
        <v>４</v>
      </c>
      <c r="V15" s="30" t="str">
        <f>MID(DBCS(入力シート!$J$12),COLUMN()-17,1)</f>
        <v>５</v>
      </c>
      <c r="W15" s="33" t="str">
        <f>MID(DBCS(入力シート!$J$12),COLUMN()-17,1)</f>
        <v>６</v>
      </c>
      <c r="X15" s="20"/>
      <c r="Y15" s="20"/>
      <c r="Z15" s="312" t="s">
        <v>42</v>
      </c>
      <c r="AA15" s="313"/>
      <c r="AB15" s="314"/>
      <c r="AC15" s="91"/>
      <c r="AD15" s="30"/>
      <c r="AE15" s="30"/>
      <c r="AF15" s="29"/>
    </row>
    <row r="16" spans="1:41" ht="23.15">
      <c r="D16" s="20"/>
      <c r="E16" s="20"/>
      <c r="F16" s="20"/>
      <c r="M16" s="20"/>
      <c r="N16" s="20"/>
      <c r="O16" s="20"/>
      <c r="P16" s="20"/>
      <c r="Q16" s="20"/>
      <c r="R16" s="20"/>
      <c r="S16" s="20"/>
      <c r="T16" s="20"/>
      <c r="U16" s="20"/>
    </row>
    <row r="17" spans="1:40" s="25" customFormat="1" ht="15" customHeight="1" thickBot="1">
      <c r="D17" s="25">
        <v>15</v>
      </c>
      <c r="E17" s="25">
        <v>17</v>
      </c>
      <c r="F17" s="25">
        <v>19</v>
      </c>
      <c r="G17" s="25">
        <v>21</v>
      </c>
      <c r="H17" s="25">
        <v>23</v>
      </c>
      <c r="I17" s="25">
        <v>25</v>
      </c>
      <c r="J17" s="25">
        <v>27</v>
      </c>
      <c r="K17" s="25">
        <v>29</v>
      </c>
      <c r="L17" s="25">
        <v>31</v>
      </c>
      <c r="M17" s="25">
        <v>33</v>
      </c>
      <c r="N17" s="25">
        <v>35</v>
      </c>
      <c r="O17" s="25">
        <v>37</v>
      </c>
      <c r="P17" s="25">
        <v>39</v>
      </c>
      <c r="Q17" s="25">
        <v>41</v>
      </c>
      <c r="R17" s="25">
        <v>43</v>
      </c>
      <c r="S17" s="25">
        <v>45</v>
      </c>
      <c r="T17" s="25">
        <v>47</v>
      </c>
      <c r="U17" s="25">
        <v>49</v>
      </c>
      <c r="V17" s="25">
        <v>51</v>
      </c>
      <c r="W17" s="25">
        <v>53</v>
      </c>
      <c r="X17" s="25">
        <v>55</v>
      </c>
      <c r="Y17" s="25">
        <v>57</v>
      </c>
      <c r="Z17" s="25">
        <v>59</v>
      </c>
      <c r="AA17" s="25">
        <v>61</v>
      </c>
      <c r="AB17" s="25">
        <v>63</v>
      </c>
      <c r="AC17" s="25">
        <v>65</v>
      </c>
      <c r="AD17" s="25">
        <v>67</v>
      </c>
      <c r="AE17" s="25">
        <v>69</v>
      </c>
      <c r="AF17" s="25">
        <v>71</v>
      </c>
      <c r="AG17" s="25">
        <v>73</v>
      </c>
      <c r="AH17" s="25">
        <v>75</v>
      </c>
      <c r="AI17" s="25">
        <v>77</v>
      </c>
      <c r="AJ17" s="25">
        <v>79</v>
      </c>
      <c r="AK17" s="25">
        <v>81</v>
      </c>
      <c r="AL17" s="25">
        <v>83</v>
      </c>
    </row>
    <row r="18" spans="1:40" s="20" customFormat="1" ht="37.5" customHeight="1" thickBot="1">
      <c r="A18" s="312" t="s">
        <v>25</v>
      </c>
      <c r="B18" s="313"/>
      <c r="C18" s="314"/>
      <c r="D18" s="91" t="str">
        <f>MID(DBCS(DATA!$E$6),COLUMN()-3,1)</f>
        <v>佐</v>
      </c>
      <c r="E18" s="30" t="str">
        <f>MID(DBCS(DATA!$E$6),COLUMN()-3,1)</f>
        <v>賀</v>
      </c>
      <c r="F18" s="30" t="str">
        <f>MID(DBCS(DATA!$E$6),COLUMN()-3,1)</f>
        <v>総</v>
      </c>
      <c r="G18" s="30" t="str">
        <f>MID(DBCS(DATA!$E$6),COLUMN()-3,1)</f>
        <v>合</v>
      </c>
      <c r="H18" s="30" t="str">
        <f>MID(DBCS(DATA!$E$6),COLUMN()-3,1)</f>
        <v>コ</v>
      </c>
      <c r="I18" s="30" t="str">
        <f>MID(DBCS(DATA!$E$6),COLUMN()-3,1)</f>
        <v>ン</v>
      </c>
      <c r="J18" s="30" t="str">
        <f>MID(DBCS(DATA!$E$6),COLUMN()-3,1)</f>
        <v>サ</v>
      </c>
      <c r="K18" s="30" t="str">
        <f>MID(DBCS(DATA!$E$6),COLUMN()-3,1)</f>
        <v>ル</v>
      </c>
      <c r="L18" s="30" t="str">
        <f>MID(DBCS(DATA!$E$6),COLUMN()-3,1)</f>
        <v>タ</v>
      </c>
      <c r="M18" s="30" t="str">
        <f>MID(DBCS(DATA!$E$6),COLUMN()-3,1)</f>
        <v>ン</v>
      </c>
      <c r="N18" s="30" t="str">
        <f>MID(DBCS(DATA!$E$6),COLUMN()-3,1)</f>
        <v>ト</v>
      </c>
      <c r="O18" s="30" t="str">
        <f>MID(DBCS(DATA!$E$6),COLUMN()-3,1)</f>
        <v>株</v>
      </c>
      <c r="P18" s="30" t="str">
        <f>MID(DBCS(DATA!$E$6),COLUMN()-3,1)</f>
        <v>式</v>
      </c>
      <c r="Q18" s="30" t="str">
        <f>MID(DBCS(DATA!$E$6),COLUMN()-3,1)</f>
        <v>会</v>
      </c>
      <c r="R18" s="30" t="str">
        <f>MID(DBCS(DATA!$E$6),COLUMN()-3,1)</f>
        <v>社</v>
      </c>
      <c r="S18" s="30" t="str">
        <f>MID(DBCS(DATA!$E$6),COLUMN()-3,1)</f>
        <v/>
      </c>
      <c r="T18" s="30" t="str">
        <f>MID(DBCS(DATA!$E$6),COLUMN()-3,1)</f>
        <v/>
      </c>
      <c r="U18" s="30" t="str">
        <f>MID(DBCS(DATA!$E$6),COLUMN()-3,1)</f>
        <v/>
      </c>
      <c r="V18" s="30" t="str">
        <f>MID(DBCS(DATA!$E$6),COLUMN()-3,1)</f>
        <v/>
      </c>
      <c r="W18" s="30" t="str">
        <f>MID(DBCS(DATA!$E$6),COLUMN()-3,1)</f>
        <v/>
      </c>
      <c r="X18" s="30" t="str">
        <f>MID(DBCS(DATA!$E$6),COLUMN()-3,1)</f>
        <v/>
      </c>
      <c r="Y18" s="30" t="str">
        <f>MID(DBCS(DATA!$E$6),COLUMN()-3,1)</f>
        <v/>
      </c>
      <c r="Z18" s="30" t="str">
        <f>MID(DBCS(DATA!$E$6),COLUMN()-3,1)</f>
        <v/>
      </c>
      <c r="AA18" s="30" t="str">
        <f>MID(DBCS(DATA!$E$6),COLUMN()-3,1)</f>
        <v/>
      </c>
      <c r="AB18" s="30" t="str">
        <f>MID(DBCS(DATA!$E$6),COLUMN()-3,1)</f>
        <v/>
      </c>
      <c r="AC18" s="30" t="str">
        <f>MID(DBCS(DATA!$E$6),COLUMN()-3,1)</f>
        <v/>
      </c>
      <c r="AD18" s="30" t="str">
        <f>MID(DBCS(DATA!$E$6),COLUMN()-3,1)</f>
        <v/>
      </c>
      <c r="AE18" s="30" t="str">
        <f>MID(DBCS(DATA!$E$6),COLUMN()-3,1)</f>
        <v/>
      </c>
      <c r="AF18" s="30" t="str">
        <f>MID(DBCS(DATA!$E$6),COLUMN()-3,1)</f>
        <v/>
      </c>
      <c r="AG18" s="30" t="str">
        <f>MID(DBCS(DATA!$E$6),COLUMN()-3,1)</f>
        <v/>
      </c>
      <c r="AH18" s="30" t="str">
        <f>MID(DBCS(DATA!$E$6),COLUMN()-3,1)</f>
        <v/>
      </c>
      <c r="AI18" s="30" t="str">
        <f>MID(DBCS(DATA!$E$6),COLUMN()-3,1)</f>
        <v/>
      </c>
      <c r="AJ18" s="32" t="str">
        <f>MID(DBCS(DATA!$E$6),COLUMN()-3,1)</f>
        <v/>
      </c>
      <c r="AK18" s="32" t="str">
        <f>MID(DBCS(DATA!$E$6),COLUMN()-3,1)</f>
        <v/>
      </c>
      <c r="AL18" s="33" t="str">
        <f>MID(DBCS(DATA!$E$6),COLUMN()-3,1)</f>
        <v/>
      </c>
    </row>
    <row r="19" spans="1:40" s="24" customFormat="1" ht="15" customHeight="1" thickBot="1">
      <c r="D19" s="25">
        <v>85</v>
      </c>
      <c r="E19" s="25">
        <v>87</v>
      </c>
      <c r="F19" s="25">
        <v>89</v>
      </c>
      <c r="G19" s="25">
        <v>91</v>
      </c>
      <c r="H19" s="25">
        <v>93</v>
      </c>
      <c r="I19" s="25">
        <v>95</v>
      </c>
      <c r="J19" s="25">
        <v>97</v>
      </c>
      <c r="K19" s="25">
        <v>99</v>
      </c>
      <c r="L19" s="25">
        <v>101</v>
      </c>
      <c r="M19" s="25">
        <v>103</v>
      </c>
      <c r="N19" s="25">
        <v>105</v>
      </c>
      <c r="O19" s="25">
        <v>107</v>
      </c>
      <c r="P19" s="25">
        <v>109</v>
      </c>
      <c r="Q19" s="25">
        <v>111</v>
      </c>
      <c r="R19" s="25">
        <v>113</v>
      </c>
    </row>
    <row r="20" spans="1:40" ht="37.5" customHeight="1" thickBot="1">
      <c r="D20" s="35" t="str">
        <f>MID(DBCS(DATA!$E$6),COLUMN()+32,1)</f>
        <v/>
      </c>
      <c r="E20" s="30" t="str">
        <f>MID(DBCS(DATA!$E$6),COLUMN()+32,1)</f>
        <v/>
      </c>
      <c r="F20" s="30" t="str">
        <f>MID(DBCS(DATA!$E$6),COLUMN()+32,1)</f>
        <v/>
      </c>
      <c r="G20" s="30" t="str">
        <f>MID(DBCS(DATA!$E$6),COLUMN()+32,1)</f>
        <v/>
      </c>
      <c r="H20" s="30" t="str">
        <f>MID(DBCS(DATA!$E$6),COLUMN()+32,1)</f>
        <v/>
      </c>
      <c r="I20" s="30" t="str">
        <f>MID(DBCS(DATA!$E$6),COLUMN()+32,1)</f>
        <v/>
      </c>
      <c r="J20" s="30" t="str">
        <f>MID(DBCS(DATA!$E$6),COLUMN()+32,1)</f>
        <v/>
      </c>
      <c r="K20" s="30" t="str">
        <f>MID(DBCS(DATA!$E$6),COLUMN()+32,1)</f>
        <v/>
      </c>
      <c r="L20" s="30" t="str">
        <f>MID(DBCS(DATA!$E$6),COLUMN()+32,1)</f>
        <v/>
      </c>
      <c r="M20" s="30" t="str">
        <f>MID(DBCS(DATA!$E$6),COLUMN()+32,1)</f>
        <v/>
      </c>
      <c r="N20" s="30" t="str">
        <f>MID(DBCS(DATA!$E$6),COLUMN()+32,1)</f>
        <v/>
      </c>
      <c r="O20" s="30" t="str">
        <f>MID(DBCS(DATA!$E$6),COLUMN()+32,1)</f>
        <v/>
      </c>
      <c r="P20" s="30" t="str">
        <f>MID(DBCS(DATA!$E$6),COLUMN()+32,1)</f>
        <v/>
      </c>
      <c r="Q20" s="30" t="str">
        <f>MID(DBCS(DATA!$E$6),COLUMN()+32,1)</f>
        <v/>
      </c>
      <c r="R20" s="33" t="str">
        <f>MID(DBCS(DATA!$E$6),COLUMN()+32,1)</f>
        <v/>
      </c>
    </row>
    <row r="21" spans="1:40" ht="23.15">
      <c r="D21" s="20"/>
      <c r="E21" s="20"/>
      <c r="F21" s="20"/>
      <c r="G21" s="20"/>
      <c r="H21" s="20"/>
      <c r="I21" s="20"/>
      <c r="J21" s="20"/>
      <c r="K21" s="20"/>
      <c r="L21" s="20"/>
      <c r="M21" s="20"/>
      <c r="N21" s="20"/>
      <c r="O21" s="20"/>
    </row>
    <row r="22" spans="1:40" s="24" customFormat="1" ht="15" customHeight="1" thickBot="1">
      <c r="D22" s="25">
        <v>115</v>
      </c>
      <c r="E22" s="25">
        <v>117</v>
      </c>
      <c r="F22" s="25">
        <v>119</v>
      </c>
      <c r="G22" s="25">
        <v>121</v>
      </c>
      <c r="H22" s="25">
        <v>123</v>
      </c>
      <c r="I22" s="25"/>
      <c r="J22" s="25"/>
      <c r="K22" s="25"/>
      <c r="L22" s="25"/>
      <c r="M22" s="25"/>
      <c r="N22" s="25">
        <v>125</v>
      </c>
      <c r="O22" s="25">
        <v>127</v>
      </c>
      <c r="P22" s="25">
        <v>129</v>
      </c>
      <c r="Q22" s="25">
        <v>131</v>
      </c>
      <c r="R22" s="25">
        <v>133</v>
      </c>
      <c r="S22" s="25">
        <v>135</v>
      </c>
      <c r="T22" s="25">
        <v>137</v>
      </c>
      <c r="U22" s="25">
        <v>139</v>
      </c>
      <c r="V22" s="25">
        <v>141</v>
      </c>
      <c r="W22" s="25">
        <v>143</v>
      </c>
    </row>
    <row r="23" spans="1:40" s="20" customFormat="1" ht="37.5" customHeight="1" thickBot="1">
      <c r="A23" s="312" t="s">
        <v>50</v>
      </c>
      <c r="B23" s="313"/>
      <c r="C23" s="314"/>
      <c r="D23" s="34" t="str">
        <f>MID(DATA!$E$13,COLUMN()-3,1)</f>
        <v>サ</v>
      </c>
      <c r="E23" s="30" t="str">
        <f>MID(DATA!$E$13,COLUMN()-3,1)</f>
        <v>カ</v>
      </c>
      <c r="F23" s="30" t="str">
        <f>MID(DATA!$E$13,COLUMN()-3,1)</f>
        <v>ソ</v>
      </c>
      <c r="G23" s="30" t="str">
        <f>MID(DATA!$E$13,COLUMN()-3,1)</f>
        <v>ウ</v>
      </c>
      <c r="H23" s="33" t="str">
        <f>MID(DATA!$E$13,COLUMN()-3,1)</f>
        <v>コ</v>
      </c>
      <c r="K23" s="312" t="s">
        <v>43</v>
      </c>
      <c r="L23" s="313"/>
      <c r="M23" s="314"/>
      <c r="N23" s="34" t="str">
        <f>MID(DBCS(入力シート!$H$22&amp;"　"&amp;入力シート!$L$22),COLUMN()-13,1)</f>
        <v>佐</v>
      </c>
      <c r="O23" s="30" t="str">
        <f>MID(DBCS(入力シート!$H$22&amp;"　"&amp;入力シート!$L$22),COLUMN()-13,1)</f>
        <v>賀</v>
      </c>
      <c r="P23" s="30" t="str">
        <f>MID(DBCS(入力シート!$H$22&amp;"　"&amp;入力シート!$L$22),COLUMN()-13,1)</f>
        <v>　</v>
      </c>
      <c r="Q23" s="30" t="str">
        <f>MID(DBCS(入力シート!$H$22&amp;"　"&amp;入力シート!$L$22),COLUMN()-13,1)</f>
        <v>一</v>
      </c>
      <c r="R23" s="30" t="str">
        <f>MID(DBCS(入力シート!$H$22&amp;"　"&amp;入力シート!$L$22),COLUMN()-13,1)</f>
        <v>朗</v>
      </c>
      <c r="S23" s="30" t="str">
        <f>MID(DBCS(入力シート!$H$22&amp;"　"&amp;入力シート!$L$22),COLUMN()-13,1)</f>
        <v/>
      </c>
      <c r="T23" s="30" t="str">
        <f>MID(DBCS(入力シート!$H$22&amp;"　"&amp;入力シート!$L$22),COLUMN()-13,1)</f>
        <v/>
      </c>
      <c r="U23" s="30" t="str">
        <f>MID(DBCS(入力シート!$H$22&amp;"　"&amp;入力シート!$L$22),COLUMN()-13,1)</f>
        <v/>
      </c>
      <c r="V23" s="30" t="str">
        <f>MID(DBCS(入力シート!$H$22&amp;"　"&amp;入力シート!$L$22),COLUMN()-13,1)</f>
        <v/>
      </c>
      <c r="W23" s="33" t="str">
        <f>MID(DBCS(入力シート!$H$22&amp;"　"&amp;入力シート!$L$22),COLUMN()-13,1)</f>
        <v/>
      </c>
      <c r="Y23" s="19" t="str">
        <f>"〔職名："&amp;入力シート!G20&amp;"〕"</f>
        <v>〔職名：代表取締役社長〕</v>
      </c>
      <c r="AC23" s="19"/>
      <c r="AD23" s="19"/>
      <c r="AE23" s="19"/>
    </row>
    <row r="24" spans="1:40" ht="23.15">
      <c r="D24" s="20"/>
      <c r="E24" s="20"/>
      <c r="F24" s="20"/>
      <c r="G24" s="20"/>
      <c r="H24" s="20"/>
      <c r="I24" s="20"/>
      <c r="J24" s="20"/>
      <c r="K24" s="20"/>
      <c r="L24" s="20"/>
      <c r="M24" s="20"/>
      <c r="N24" s="20"/>
      <c r="O24" s="20"/>
      <c r="P24" s="20"/>
      <c r="Q24" s="20"/>
      <c r="R24" s="20"/>
      <c r="S24" s="20"/>
      <c r="T24" s="20"/>
      <c r="U24" s="20"/>
      <c r="V24" s="20"/>
    </row>
    <row r="25" spans="1:40" s="24" customFormat="1" ht="15" customHeight="1" thickBot="1">
      <c r="D25" s="25">
        <v>145</v>
      </c>
      <c r="E25" s="25">
        <v>146</v>
      </c>
      <c r="F25" s="25">
        <v>147</v>
      </c>
      <c r="G25" s="25">
        <v>148</v>
      </c>
      <c r="H25" s="25">
        <v>149</v>
      </c>
      <c r="I25" s="25">
        <v>150</v>
      </c>
      <c r="J25" s="25">
        <v>151</v>
      </c>
      <c r="K25" s="25">
        <v>152</v>
      </c>
      <c r="L25" s="25"/>
      <c r="M25" s="25"/>
      <c r="R25" s="25">
        <v>153</v>
      </c>
      <c r="S25" s="25">
        <v>154</v>
      </c>
      <c r="T25" s="25">
        <v>155</v>
      </c>
      <c r="U25" s="25">
        <v>156</v>
      </c>
      <c r="V25" s="25">
        <v>157</v>
      </c>
      <c r="Y25" s="19"/>
      <c r="Z25" s="19"/>
      <c r="AA25" s="19"/>
      <c r="AB25" s="19"/>
      <c r="AC25" s="19"/>
      <c r="AD25" s="19"/>
      <c r="AE25" s="25"/>
    </row>
    <row r="26" spans="1:40" ht="37.5" customHeight="1" thickBot="1">
      <c r="A26" s="312" t="s">
        <v>51</v>
      </c>
      <c r="B26" s="313"/>
      <c r="C26" s="314"/>
      <c r="D26" s="91" t="str">
        <f>MID(DBCS(入力シート!$G$24),COLUMN()-3,1)</f>
        <v>８</v>
      </c>
      <c r="E26" s="30" t="str">
        <f>MID(DBCS(入力シート!$G$24),COLUMN()-3,1)</f>
        <v>４</v>
      </c>
      <c r="F26" s="30" t="str">
        <f>MID(DBCS(入力シート!$G$24),COLUMN()-3,1)</f>
        <v>０</v>
      </c>
      <c r="G26" s="30" t="s">
        <v>44</v>
      </c>
      <c r="H26" s="30" t="str">
        <f>MID(DBCS(入力シート!$J$24),COLUMN()-7,1)</f>
        <v>８</v>
      </c>
      <c r="I26" s="30" t="str">
        <f>MID(DBCS(入力シート!$J$24),COLUMN()-7,1)</f>
        <v>５</v>
      </c>
      <c r="J26" s="30" t="str">
        <f>MID(DBCS(入力シート!$J$24),COLUMN()-7,1)</f>
        <v>７</v>
      </c>
      <c r="K26" s="33" t="str">
        <f>MID(DBCS(入力シート!$J$24),COLUMN()-7,1)</f>
        <v>０</v>
      </c>
      <c r="L26" s="20"/>
      <c r="M26" s="20"/>
      <c r="N26" s="312" t="s">
        <v>162</v>
      </c>
      <c r="O26" s="313"/>
      <c r="P26" s="313"/>
      <c r="Q26" s="314"/>
      <c r="R26" s="34" t="str">
        <f>MID(DBCS(入力シート!$R$26),COLUMN()-17,1)</f>
        <v>４</v>
      </c>
      <c r="S26" s="30" t="str">
        <f>MID(DBCS(入力シート!$R$26),COLUMN()-17,1)</f>
        <v>１</v>
      </c>
      <c r="T26" s="30" t="str">
        <f>MID(DBCS(入力シート!$R$26),COLUMN()-17,1)</f>
        <v>２</v>
      </c>
      <c r="U26" s="30" t="str">
        <f>MID(DBCS(入力シート!$R$26),COLUMN()-17,1)</f>
        <v>０</v>
      </c>
      <c r="V26" s="33" t="str">
        <f>MID(DBCS(入力シート!$R$26),COLUMN()-17,1)</f>
        <v>１</v>
      </c>
      <c r="X26" s="19" t="str">
        <f>"〔"&amp;入力シート!G26&amp;"〕"</f>
        <v>〔佐賀県佐賀市〕</v>
      </c>
      <c r="AD26" s="25"/>
      <c r="AK26" s="20"/>
      <c r="AM26" s="20"/>
    </row>
    <row r="27" spans="1:40" ht="23.15">
      <c r="D27" s="20"/>
      <c r="E27" s="20"/>
      <c r="F27" s="20"/>
      <c r="G27" s="20"/>
      <c r="H27" s="20"/>
      <c r="I27" s="20"/>
      <c r="J27" s="20"/>
      <c r="K27" s="20"/>
      <c r="L27" s="20"/>
      <c r="M27" s="20"/>
      <c r="N27" s="20"/>
      <c r="O27" s="20"/>
    </row>
    <row r="28" spans="1:40" s="24" customFormat="1" ht="15" customHeight="1" thickBot="1">
      <c r="D28" s="25">
        <v>158</v>
      </c>
      <c r="E28" s="25">
        <v>160</v>
      </c>
      <c r="F28" s="25">
        <v>162</v>
      </c>
      <c r="G28" s="25">
        <v>164</v>
      </c>
      <c r="H28" s="25">
        <v>166</v>
      </c>
      <c r="I28" s="25">
        <v>168</v>
      </c>
      <c r="J28" s="25">
        <v>170</v>
      </c>
      <c r="K28" s="25">
        <v>172</v>
      </c>
      <c r="L28" s="25">
        <v>174</v>
      </c>
      <c r="M28" s="25">
        <v>176</v>
      </c>
      <c r="N28" s="25">
        <v>178</v>
      </c>
      <c r="O28" s="25">
        <v>180</v>
      </c>
      <c r="P28" s="25">
        <v>182</v>
      </c>
      <c r="Q28" s="25">
        <v>184</v>
      </c>
      <c r="R28" s="25">
        <v>186</v>
      </c>
      <c r="S28" s="25">
        <v>188</v>
      </c>
      <c r="T28" s="25">
        <v>190</v>
      </c>
      <c r="U28" s="25">
        <v>192</v>
      </c>
      <c r="V28" s="25">
        <v>194</v>
      </c>
      <c r="W28" s="25">
        <v>196</v>
      </c>
      <c r="X28" s="25">
        <v>198</v>
      </c>
      <c r="Y28" s="25">
        <v>200</v>
      </c>
      <c r="Z28" s="25">
        <v>202</v>
      </c>
      <c r="AA28" s="25">
        <v>204</v>
      </c>
      <c r="AB28" s="25">
        <v>206</v>
      </c>
      <c r="AC28" s="25">
        <v>208</v>
      </c>
      <c r="AD28" s="25">
        <v>210</v>
      </c>
      <c r="AE28" s="25">
        <v>212</v>
      </c>
      <c r="AF28" s="25">
        <v>214</v>
      </c>
      <c r="AG28" s="25">
        <v>216</v>
      </c>
      <c r="AH28" s="25">
        <v>218</v>
      </c>
      <c r="AI28" s="25">
        <v>220</v>
      </c>
      <c r="AJ28" s="25">
        <v>222</v>
      </c>
      <c r="AK28" s="25">
        <v>224</v>
      </c>
      <c r="AL28" s="25">
        <v>226</v>
      </c>
      <c r="AM28" s="25"/>
      <c r="AN28" s="25"/>
    </row>
    <row r="29" spans="1:40" ht="37.5" customHeight="1" thickBot="1">
      <c r="A29" s="312" t="s">
        <v>0</v>
      </c>
      <c r="B29" s="313"/>
      <c r="C29" s="314"/>
      <c r="D29" s="34" t="str">
        <f>MID(DBCS(入力シート!$G$28),COLUMN()-3,1)</f>
        <v>城</v>
      </c>
      <c r="E29" s="30" t="str">
        <f>MID(DBCS(入力シート!$G$28),COLUMN()-3,1)</f>
        <v>内</v>
      </c>
      <c r="F29" s="30" t="str">
        <f>MID(DBCS(入力シート!$G$28),COLUMN()-3,1)</f>
        <v>１</v>
      </c>
      <c r="G29" s="30" t="str">
        <f>MID(DBCS(入力シート!$G$28),COLUMN()-3,1)</f>
        <v>－</v>
      </c>
      <c r="H29" s="30" t="str">
        <f>MID(DBCS(入力シート!$G$28),COLUMN()-3,1)</f>
        <v>１</v>
      </c>
      <c r="I29" s="30" t="str">
        <f>MID(DBCS(入力シート!$G$28),COLUMN()-3,1)</f>
        <v>－</v>
      </c>
      <c r="J29" s="30" t="str">
        <f>MID(DBCS(入力シート!$G$28),COLUMN()-3,1)</f>
        <v>５</v>
      </c>
      <c r="K29" s="30" t="str">
        <f>MID(DBCS(入力シート!$G$28),COLUMN()-3,1)</f>
        <v>９</v>
      </c>
      <c r="L29" s="30" t="str">
        <f>MID(DBCS(入力シート!$G$28),COLUMN()-3,1)</f>
        <v/>
      </c>
      <c r="M29" s="30" t="str">
        <f>MID(DBCS(入力シート!$G$28),COLUMN()-3,1)</f>
        <v/>
      </c>
      <c r="N29" s="30" t="str">
        <f>MID(DBCS(入力シート!$G$28),COLUMN()-3,1)</f>
        <v/>
      </c>
      <c r="O29" s="30" t="str">
        <f>MID(DBCS(入力シート!$G$28),COLUMN()-3,1)</f>
        <v/>
      </c>
      <c r="P29" s="30" t="str">
        <f>MID(DBCS(入力シート!$G$28),COLUMN()-3,1)</f>
        <v/>
      </c>
      <c r="Q29" s="30" t="str">
        <f>MID(DBCS(入力シート!$G$28),COLUMN()-3,1)</f>
        <v/>
      </c>
      <c r="R29" s="30" t="str">
        <f>MID(DBCS(入力シート!$G$28),COLUMN()-3,1)</f>
        <v/>
      </c>
      <c r="S29" s="30" t="str">
        <f>MID(DBCS(入力シート!$G$28),COLUMN()-3,1)</f>
        <v/>
      </c>
      <c r="T29" s="30" t="str">
        <f>MID(DBCS(入力シート!$G$28),COLUMN()-3,1)</f>
        <v/>
      </c>
      <c r="U29" s="30" t="str">
        <f>MID(DBCS(入力シート!$G$28),COLUMN()-3,1)</f>
        <v/>
      </c>
      <c r="V29" s="30" t="str">
        <f>MID(DBCS(入力シート!$G$28),COLUMN()-3,1)</f>
        <v/>
      </c>
      <c r="W29" s="30" t="str">
        <f>MID(DBCS(入力シート!$G$28),COLUMN()-3,1)</f>
        <v/>
      </c>
      <c r="X29" s="30" t="str">
        <f>MID(DBCS(入力シート!$G$28),COLUMN()-3,1)</f>
        <v/>
      </c>
      <c r="Y29" s="30" t="str">
        <f>MID(DBCS(入力シート!$G$28),COLUMN()-3,1)</f>
        <v/>
      </c>
      <c r="Z29" s="30" t="str">
        <f>MID(DBCS(入力シート!$G$28),COLUMN()-3,1)</f>
        <v/>
      </c>
      <c r="AA29" s="30" t="str">
        <f>MID(DBCS(入力シート!$G$28),COLUMN()-3,1)</f>
        <v/>
      </c>
      <c r="AB29" s="30" t="str">
        <f>MID(DBCS(入力シート!$G$28),COLUMN()-3,1)</f>
        <v/>
      </c>
      <c r="AC29" s="30" t="str">
        <f>MID(DBCS(入力シート!$G$28),COLUMN()-3,1)</f>
        <v/>
      </c>
      <c r="AD29" s="30" t="str">
        <f>MID(DBCS(入力シート!$G$28),COLUMN()-3,1)</f>
        <v/>
      </c>
      <c r="AE29" s="30" t="str">
        <f>MID(DBCS(入力シート!$G$28),COLUMN()-3,1)</f>
        <v/>
      </c>
      <c r="AF29" s="30" t="str">
        <f>MID(DBCS(入力シート!$G$28),COLUMN()-3,1)</f>
        <v/>
      </c>
      <c r="AG29" s="30" t="str">
        <f>MID(DBCS(入力シート!$G$28),COLUMN()-3,1)</f>
        <v/>
      </c>
      <c r="AH29" s="30" t="str">
        <f>MID(DBCS(入力シート!$G$28),COLUMN()-3,1)</f>
        <v/>
      </c>
      <c r="AI29" s="30" t="str">
        <f>MID(DBCS(入力シート!$G$28),COLUMN()-3,1)</f>
        <v/>
      </c>
      <c r="AJ29" s="30" t="str">
        <f>MID(DBCS(入力シート!$G$28),COLUMN()-3,1)</f>
        <v/>
      </c>
      <c r="AK29" s="30" t="str">
        <f>MID(DBCS(入力シート!$G$28),COLUMN()-3,1)</f>
        <v/>
      </c>
      <c r="AL29" s="33" t="str">
        <f>MID(DBCS(入力シート!$G$28),COLUMN()-3,1)</f>
        <v/>
      </c>
      <c r="AM29" s="20"/>
      <c r="AN29" s="20"/>
    </row>
    <row r="30" spans="1:40" ht="23.15">
      <c r="D30" s="20"/>
      <c r="E30" s="20"/>
      <c r="F30" s="20"/>
      <c r="G30" s="20"/>
      <c r="H30" s="20"/>
      <c r="I30" s="20"/>
      <c r="J30" s="20"/>
      <c r="K30" s="20"/>
      <c r="L30" s="20"/>
      <c r="M30" s="20"/>
    </row>
    <row r="31" spans="1:40" s="24" customFormat="1" ht="15" customHeight="1" thickBot="1">
      <c r="D31" s="25">
        <v>228</v>
      </c>
      <c r="E31" s="25">
        <v>229</v>
      </c>
      <c r="F31" s="25">
        <v>230</v>
      </c>
      <c r="G31" s="25">
        <v>231</v>
      </c>
      <c r="H31" s="25">
        <v>232</v>
      </c>
      <c r="I31" s="25">
        <v>233</v>
      </c>
      <c r="J31" s="25">
        <v>234</v>
      </c>
      <c r="K31" s="25">
        <v>235</v>
      </c>
      <c r="L31" s="25">
        <v>236</v>
      </c>
      <c r="M31" s="25">
        <v>237</v>
      </c>
      <c r="N31" s="25">
        <v>238</v>
      </c>
      <c r="O31" s="25">
        <v>239</v>
      </c>
      <c r="P31" s="25">
        <v>240</v>
      </c>
      <c r="Q31" s="25">
        <v>241</v>
      </c>
      <c r="V31" s="25"/>
    </row>
    <row r="32" spans="1:40" ht="37.5" customHeight="1" thickBot="1">
      <c r="A32" s="312" t="s">
        <v>52</v>
      </c>
      <c r="B32" s="313"/>
      <c r="C32" s="314"/>
      <c r="D32" s="34" t="str">
        <f>MID(DBCS(入力シート!$G$32),COLUMN()-3,1)</f>
        <v>０</v>
      </c>
      <c r="E32" s="30" t="str">
        <f>MID(DBCS(入力シート!$G$32),COLUMN()-3,1)</f>
        <v>９</v>
      </c>
      <c r="F32" s="30" t="str">
        <f>MID(DBCS(入力シート!$G$32),COLUMN()-3,1)</f>
        <v>５</v>
      </c>
      <c r="G32" s="30" t="str">
        <f>MID(DBCS(入力シート!$G$32),COLUMN()-3,1)</f>
        <v>２</v>
      </c>
      <c r="H32" s="30" t="str">
        <f>MID(DBCS(入力シート!$G$32),COLUMN()-3,1)</f>
        <v>－</v>
      </c>
      <c r="I32" s="30" t="str">
        <f>MID(DBCS(入力シート!$G$32),COLUMN()-3,1)</f>
        <v>２</v>
      </c>
      <c r="J32" s="30" t="str">
        <f>MID(DBCS(入力シート!$G$32),COLUMN()-3,1)</f>
        <v>５</v>
      </c>
      <c r="K32" s="30" t="str">
        <f>MID(DBCS(入力シート!$G$32),COLUMN()-3,1)</f>
        <v>－</v>
      </c>
      <c r="L32" s="30" t="str">
        <f>MID(DBCS(入力シート!$G$32),COLUMN()-3,1)</f>
        <v>７</v>
      </c>
      <c r="M32" s="30" t="str">
        <f>MID(DBCS(入力シート!$G$32),COLUMN()-3,1)</f>
        <v>１</v>
      </c>
      <c r="N32" s="30" t="str">
        <f>MID(DBCS(入力シート!$G$32),COLUMN()-3,1)</f>
        <v>６</v>
      </c>
      <c r="O32" s="30" t="str">
        <f>MID(DBCS(入力シート!$G$32),COLUMN()-3,1)</f>
        <v>８</v>
      </c>
      <c r="P32" s="30" t="str">
        <f>MID(DBCS(入力シート!$G$32),COLUMN()-3,1)</f>
        <v/>
      </c>
      <c r="Q32" s="33" t="str">
        <f>MID(DBCS(入力シート!$G$32),COLUMN()-3,1)</f>
        <v/>
      </c>
    </row>
    <row r="33" spans="1:41" ht="23.15">
      <c r="D33" s="20"/>
      <c r="E33" s="20"/>
      <c r="F33" s="20"/>
      <c r="G33" s="20"/>
      <c r="H33" s="20"/>
      <c r="I33" s="20"/>
      <c r="J33" s="20"/>
      <c r="K33" s="20"/>
      <c r="L33" s="20"/>
      <c r="M33" s="20"/>
      <c r="N33" s="20"/>
      <c r="O33" s="20"/>
    </row>
    <row r="34" spans="1:41" s="24" customFormat="1" ht="15" customHeight="1" thickBot="1">
      <c r="D34" s="25">
        <v>242</v>
      </c>
      <c r="E34" s="25">
        <v>243</v>
      </c>
      <c r="F34" s="25">
        <v>244</v>
      </c>
      <c r="G34" s="25">
        <v>245</v>
      </c>
      <c r="H34" s="25">
        <v>246</v>
      </c>
      <c r="I34" s="25">
        <v>247</v>
      </c>
      <c r="J34" s="25">
        <v>248</v>
      </c>
      <c r="K34" s="25">
        <v>249</v>
      </c>
      <c r="L34" s="25">
        <v>250</v>
      </c>
      <c r="M34" s="25">
        <v>251</v>
      </c>
      <c r="N34" s="25">
        <v>252</v>
      </c>
      <c r="O34" s="25">
        <v>253</v>
      </c>
      <c r="P34" s="25">
        <v>254</v>
      </c>
      <c r="Q34" s="25">
        <v>255</v>
      </c>
      <c r="R34" s="25">
        <v>256</v>
      </c>
      <c r="S34" s="25">
        <v>257</v>
      </c>
      <c r="T34" s="25">
        <v>258</v>
      </c>
      <c r="U34" s="25">
        <v>259</v>
      </c>
      <c r="V34" s="25">
        <v>260</v>
      </c>
      <c r="W34" s="25">
        <v>261</v>
      </c>
      <c r="X34" s="25">
        <v>262</v>
      </c>
      <c r="Y34" s="25">
        <v>263</v>
      </c>
      <c r="Z34" s="25">
        <v>264</v>
      </c>
      <c r="AA34" s="25">
        <v>265</v>
      </c>
      <c r="AB34" s="25">
        <v>266</v>
      </c>
      <c r="AC34" s="25">
        <v>267</v>
      </c>
      <c r="AD34" s="25">
        <v>268</v>
      </c>
      <c r="AE34" s="25">
        <v>269</v>
      </c>
      <c r="AF34" s="25">
        <v>270</v>
      </c>
      <c r="AG34" s="25">
        <v>271</v>
      </c>
      <c r="AH34" s="25">
        <v>272</v>
      </c>
      <c r="AI34" s="25">
        <v>273</v>
      </c>
      <c r="AJ34" s="25">
        <v>274</v>
      </c>
      <c r="AK34" s="25">
        <v>275</v>
      </c>
      <c r="AL34" s="25">
        <v>276</v>
      </c>
    </row>
    <row r="35" spans="1:41" ht="37.5" customHeight="1" thickBot="1">
      <c r="A35" s="312" t="s">
        <v>53</v>
      </c>
      <c r="B35" s="313"/>
      <c r="C35" s="314"/>
      <c r="D35" s="34" t="str">
        <f>MID(DBCS(入力シート!$G$34),COLUMN()-3,1)</f>
        <v>ｋ</v>
      </c>
      <c r="E35" s="30" t="str">
        <f>MID(DBCS(入力シート!$G$34),COLUMN()-3,1)</f>
        <v>ｅ</v>
      </c>
      <c r="F35" s="30" t="str">
        <f>MID(DBCS(入力シート!$G$34),COLUMN()-3,1)</f>
        <v>ｎ</v>
      </c>
      <c r="G35" s="30" t="str">
        <f>MID(DBCS(入力シート!$G$34),COLUMN()-3,1)</f>
        <v>ｓ</v>
      </c>
      <c r="H35" s="30" t="str">
        <f>MID(DBCS(入力シート!$G$34),COLUMN()-3,1)</f>
        <v>ｅ</v>
      </c>
      <c r="I35" s="30" t="str">
        <f>MID(DBCS(入力シート!$G$34),COLUMN()-3,1)</f>
        <v>ｔ</v>
      </c>
      <c r="J35" s="30" t="str">
        <f>MID(DBCS(入力シート!$G$34),COLUMN()-3,1)</f>
        <v>ｓ</v>
      </c>
      <c r="K35" s="30" t="str">
        <f>MID(DBCS(入力シート!$G$34),COLUMN()-3,1)</f>
        <v>ｕ</v>
      </c>
      <c r="L35" s="30" t="str">
        <f>MID(DBCS(入力シート!$G$34),COLUMN()-3,1)</f>
        <v>－</v>
      </c>
      <c r="M35" s="30" t="str">
        <f>MID(DBCS(入力シート!$G$34),COLUMN()-3,1)</f>
        <v>ｇ</v>
      </c>
      <c r="N35" s="30" t="str">
        <f>MID(DBCS(入力シート!$G$34),COLUMN()-3,1)</f>
        <v>ｉ</v>
      </c>
      <c r="O35" s="30" t="str">
        <f>MID(DBCS(入力シート!$G$34),COLUMN()-3,1)</f>
        <v>ｊ</v>
      </c>
      <c r="P35" s="30" t="str">
        <f>MID(DBCS(入力シート!$G$34),COLUMN()-3,1)</f>
        <v>ｕ</v>
      </c>
      <c r="Q35" s="30" t="str">
        <f>MID(DBCS(入力シート!$G$34),COLUMN()-3,1)</f>
        <v>ｔ</v>
      </c>
      <c r="R35" s="30" t="str">
        <f>MID(DBCS(入力シート!$G$34),COLUMN()-3,1)</f>
        <v>ｓ</v>
      </c>
      <c r="S35" s="30" t="str">
        <f>MID(DBCS(入力シート!$G$34),COLUMN()-3,1)</f>
        <v>ｕ</v>
      </c>
      <c r="T35" s="30" t="str">
        <f>MID(DBCS(入力シート!$G$34),COLUMN()-3,1)</f>
        <v>＠</v>
      </c>
      <c r="U35" s="30" t="str">
        <f>MID(DBCS(入力シート!$G$34),COLUMN()-3,1)</f>
        <v>ｐ</v>
      </c>
      <c r="V35" s="30" t="str">
        <f>MID(DBCS(入力シート!$G$34),COLUMN()-3,1)</f>
        <v>ｒ</v>
      </c>
      <c r="W35" s="30" t="str">
        <f>MID(DBCS(入力シート!$G$34),COLUMN()-3,1)</f>
        <v>ｅ</v>
      </c>
      <c r="X35" s="30" t="str">
        <f>MID(DBCS(入力シート!$G$34),COLUMN()-3,1)</f>
        <v>ｆ</v>
      </c>
      <c r="Y35" s="30" t="str">
        <f>MID(DBCS(入力シート!$G$34),COLUMN()-3,1)</f>
        <v>．</v>
      </c>
      <c r="Z35" s="30" t="str">
        <f>MID(DBCS(入力シート!$G$34),COLUMN()-3,1)</f>
        <v>ｓ</v>
      </c>
      <c r="AA35" s="30" t="str">
        <f>MID(DBCS(入力シート!$G$34),COLUMN()-3,1)</f>
        <v>ａ</v>
      </c>
      <c r="AB35" s="30" t="str">
        <f>MID(DBCS(入力シート!$G$34),COLUMN()-3,1)</f>
        <v>ｇ</v>
      </c>
      <c r="AC35" s="30" t="str">
        <f>MID(DBCS(入力シート!$G$34),COLUMN()-3,1)</f>
        <v>ａ</v>
      </c>
      <c r="AD35" s="30" t="str">
        <f>MID(DBCS(入力シート!$G$34),COLUMN()-3,1)</f>
        <v>．</v>
      </c>
      <c r="AE35" s="30" t="str">
        <f>MID(DBCS(入力シート!$G$34),COLUMN()-3,1)</f>
        <v>ｌ</v>
      </c>
      <c r="AF35" s="30" t="str">
        <f>MID(DBCS(入力シート!$G$34),COLUMN()-3,1)</f>
        <v>ｇ</v>
      </c>
      <c r="AG35" s="30" t="str">
        <f>MID(DBCS(入力シート!$G$34),COLUMN()-3,1)</f>
        <v>．</v>
      </c>
      <c r="AH35" s="30" t="str">
        <f>MID(DBCS(入力シート!$G$34),COLUMN()-3,1)</f>
        <v>ｊ</v>
      </c>
      <c r="AI35" s="30" t="str">
        <f>MID(DBCS(入力シート!$G$34),COLUMN()-3,1)</f>
        <v>ｐ</v>
      </c>
      <c r="AJ35" s="30" t="str">
        <f>MID(DBCS(入力シート!$G$34),COLUMN()-3,1)</f>
        <v/>
      </c>
      <c r="AK35" s="30" t="str">
        <f>MID(DBCS(入力シート!$G$34),COLUMN()-3,1)</f>
        <v/>
      </c>
      <c r="AL35" s="33" t="str">
        <f>MID(DBCS(入力シート!$G$34),COLUMN()-3,1)</f>
        <v/>
      </c>
    </row>
    <row r="36" spans="1:41" s="24" customFormat="1" ht="15" customHeight="1" thickBot="1">
      <c r="D36" s="25">
        <v>277</v>
      </c>
      <c r="E36" s="25">
        <v>278</v>
      </c>
      <c r="F36" s="25">
        <v>279</v>
      </c>
      <c r="G36" s="25">
        <v>280</v>
      </c>
      <c r="H36" s="25">
        <v>281</v>
      </c>
      <c r="I36" s="25">
        <v>282</v>
      </c>
      <c r="J36" s="25">
        <v>283</v>
      </c>
      <c r="K36" s="25">
        <v>284</v>
      </c>
      <c r="L36" s="25">
        <v>285</v>
      </c>
      <c r="M36" s="25">
        <v>286</v>
      </c>
      <c r="N36" s="25">
        <v>287</v>
      </c>
      <c r="O36" s="25">
        <v>288</v>
      </c>
      <c r="P36" s="25">
        <v>289</v>
      </c>
      <c r="Q36" s="25">
        <v>290</v>
      </c>
      <c r="R36" s="25">
        <v>291</v>
      </c>
    </row>
    <row r="37" spans="1:41" ht="37.5" customHeight="1" thickBot="1">
      <c r="D37" s="35" t="str">
        <f>MID(DBCS(入力シート!$G$34),COLUMN()+30,1)</f>
        <v/>
      </c>
      <c r="E37" s="30" t="str">
        <f>MID(DBCS(入力シート!$G$34),COLUMN()+30,1)</f>
        <v/>
      </c>
      <c r="F37" s="30" t="str">
        <f>MID(DBCS(入力シート!$G$34),COLUMN()+30,1)</f>
        <v/>
      </c>
      <c r="G37" s="30" t="str">
        <f>MID(DBCS(入力シート!$G$34),COLUMN()+30,1)</f>
        <v/>
      </c>
      <c r="H37" s="30" t="str">
        <f>MID(DBCS(入力シート!$G$34),COLUMN()+30,1)</f>
        <v/>
      </c>
      <c r="I37" s="30" t="str">
        <f>MID(DBCS(入力シート!$G$34),COLUMN()+30,1)</f>
        <v/>
      </c>
      <c r="J37" s="30" t="str">
        <f>MID(DBCS(入力シート!$G$34),COLUMN()+30,1)</f>
        <v/>
      </c>
      <c r="K37" s="30" t="str">
        <f>MID(DBCS(入力シート!$G$34),COLUMN()+30,1)</f>
        <v/>
      </c>
      <c r="L37" s="30" t="str">
        <f>MID(DBCS(入力シート!$G$34),COLUMN()+30,1)</f>
        <v/>
      </c>
      <c r="M37" s="30" t="str">
        <f>MID(DBCS(入力シート!$G$34),COLUMN()+30,1)</f>
        <v/>
      </c>
      <c r="N37" s="30" t="str">
        <f>MID(DBCS(入力シート!$G$34),COLUMN()+30,1)</f>
        <v/>
      </c>
      <c r="O37" s="30" t="str">
        <f>MID(DBCS(入力シート!$G$34),COLUMN()+30,1)</f>
        <v/>
      </c>
      <c r="P37" s="30" t="str">
        <f>MID(DBCS(入力シート!$G$34),COLUMN()+30,1)</f>
        <v/>
      </c>
      <c r="Q37" s="30" t="str">
        <f>MID(DBCS(入力シート!$G$34),COLUMN()+30,1)</f>
        <v/>
      </c>
      <c r="R37" s="33" t="str">
        <f>MID(DBCS(入力シート!$G$34),COLUMN()+30,1)</f>
        <v/>
      </c>
    </row>
    <row r="38" spans="1:41" s="24" customFormat="1" ht="15" thickBot="1">
      <c r="D38" s="25"/>
      <c r="E38" s="25"/>
      <c r="F38" s="25"/>
      <c r="G38" s="25"/>
      <c r="H38" s="25"/>
      <c r="I38" s="25"/>
      <c r="J38" s="25"/>
      <c r="K38" s="25"/>
      <c r="L38" s="25"/>
      <c r="M38" s="25"/>
      <c r="N38" s="25"/>
      <c r="O38" s="25"/>
      <c r="P38" s="25"/>
    </row>
    <row r="39" spans="1:41" ht="37.5" customHeight="1" thickBot="1">
      <c r="A39" s="312" t="s">
        <v>213</v>
      </c>
      <c r="B39" s="313"/>
      <c r="C39" s="313"/>
      <c r="D39" s="313"/>
      <c r="E39" s="313"/>
      <c r="F39" s="313"/>
    </row>
    <row r="40" spans="1:41" ht="23.15">
      <c r="D40" s="20"/>
      <c r="E40" s="20"/>
      <c r="F40" s="20"/>
      <c r="G40" s="20"/>
      <c r="H40" s="20"/>
      <c r="I40" s="20"/>
      <c r="J40" s="20"/>
      <c r="K40" s="20"/>
      <c r="L40" s="20"/>
    </row>
    <row r="41" spans="1:41" s="99" customFormat="1" ht="24.75" customHeight="1">
      <c r="A41" s="317" t="s">
        <v>239</v>
      </c>
      <c r="B41" s="318"/>
      <c r="C41" s="318"/>
      <c r="D41" s="318"/>
      <c r="E41" s="318"/>
      <c r="F41" s="318"/>
      <c r="G41" s="318"/>
      <c r="H41" s="318"/>
      <c r="I41" s="319"/>
      <c r="J41" s="97"/>
      <c r="K41" s="317" t="s">
        <v>238</v>
      </c>
      <c r="L41" s="318"/>
      <c r="M41" s="318"/>
      <c r="N41" s="318"/>
      <c r="O41" s="318"/>
      <c r="P41" s="318"/>
      <c r="Q41" s="318"/>
      <c r="R41" s="318"/>
      <c r="S41" s="318"/>
      <c r="T41" s="318"/>
      <c r="U41" s="318"/>
      <c r="V41" s="318"/>
      <c r="W41" s="318"/>
      <c r="X41" s="318"/>
      <c r="Y41" s="319"/>
    </row>
    <row r="42" spans="1:41" s="101" customFormat="1" ht="20.25" customHeight="1">
      <c r="A42" s="104" t="s">
        <v>47</v>
      </c>
      <c r="B42" s="307" t="s">
        <v>163</v>
      </c>
      <c r="C42" s="308"/>
      <c r="D42" s="308"/>
      <c r="E42" s="308"/>
      <c r="F42" s="104" t="s">
        <v>49</v>
      </c>
      <c r="G42" s="105" t="s">
        <v>214</v>
      </c>
      <c r="H42" s="307" t="s">
        <v>215</v>
      </c>
      <c r="I42" s="323"/>
      <c r="J42" s="100"/>
      <c r="K42" s="104" t="s">
        <v>47</v>
      </c>
      <c r="L42" s="307" t="s">
        <v>163</v>
      </c>
      <c r="M42" s="308"/>
      <c r="N42" s="308"/>
      <c r="O42" s="308"/>
      <c r="P42" s="104" t="s">
        <v>49</v>
      </c>
      <c r="Q42" s="104" t="s">
        <v>214</v>
      </c>
      <c r="S42" s="104" t="s">
        <v>47</v>
      </c>
      <c r="T42" s="307" t="s">
        <v>163</v>
      </c>
      <c r="U42" s="308"/>
      <c r="V42" s="308"/>
      <c r="W42" s="308"/>
      <c r="X42" s="104" t="s">
        <v>49</v>
      </c>
      <c r="Y42" s="104" t="s">
        <v>214</v>
      </c>
    </row>
    <row r="43" spans="1:41" s="25" customFormat="1" ht="14.6">
      <c r="A43" s="27"/>
      <c r="B43" s="27"/>
      <c r="C43" s="27"/>
      <c r="D43" s="27"/>
      <c r="E43" s="27"/>
      <c r="F43" s="94">
        <v>292</v>
      </c>
      <c r="G43" s="25">
        <v>295</v>
      </c>
      <c r="H43" s="25">
        <v>297</v>
      </c>
      <c r="I43" s="25">
        <v>298</v>
      </c>
      <c r="K43" s="27"/>
      <c r="L43" s="27"/>
      <c r="M43" s="27"/>
      <c r="N43" s="27"/>
      <c r="O43" s="27"/>
      <c r="P43" s="94">
        <v>299</v>
      </c>
      <c r="Q43" s="25">
        <v>302</v>
      </c>
      <c r="S43" s="27"/>
      <c r="T43" s="27"/>
      <c r="U43" s="27"/>
      <c r="V43" s="27"/>
      <c r="W43" s="27"/>
      <c r="X43" s="94">
        <v>304</v>
      </c>
      <c r="Y43" s="25">
        <v>307</v>
      </c>
    </row>
    <row r="44" spans="1:41" ht="37.5" customHeight="1">
      <c r="A44" s="26" t="str">
        <f>入力シート!A54&amp;""</f>
        <v>○</v>
      </c>
      <c r="B44" s="305" t="s">
        <v>222</v>
      </c>
      <c r="C44" s="306"/>
      <c r="D44" s="306"/>
      <c r="E44" s="306"/>
      <c r="F44" s="98" t="s">
        <v>179</v>
      </c>
      <c r="G44" s="93">
        <v>1</v>
      </c>
      <c r="H44" s="163" t="str">
        <f>IF(入力シート!$G$54&lt;10/10^(COLUMN()-8),"",MID(DBCS(RIGHT(入力シート!$G$54+100,2)),COLUMN()-7,1))</f>
        <v/>
      </c>
      <c r="I44" s="159" t="str">
        <f>IF(入力シート!$G$54&lt;10/10^(COLUMN()-8),"",MID(DBCS(RIGHT(入力シート!$G$54+100,2)),COLUMN()-7,1))</f>
        <v>５</v>
      </c>
      <c r="K44" s="26" t="str">
        <f>入力シート!K54&amp;""</f>
        <v>○</v>
      </c>
      <c r="L44" s="305" t="s">
        <v>221</v>
      </c>
      <c r="M44" s="306"/>
      <c r="N44" s="306"/>
      <c r="O44" s="306"/>
      <c r="P44" s="98" t="s">
        <v>180</v>
      </c>
      <c r="Q44" s="26">
        <v>1</v>
      </c>
      <c r="S44" s="26" t="str">
        <f>入力シート!K56&amp;""</f>
        <v/>
      </c>
      <c r="T44" s="305" t="s">
        <v>220</v>
      </c>
      <c r="U44" s="306"/>
      <c r="V44" s="306"/>
      <c r="W44" s="306"/>
      <c r="X44" s="98" t="s">
        <v>181</v>
      </c>
      <c r="Y44" s="26">
        <v>0</v>
      </c>
    </row>
    <row r="45" spans="1:41" ht="23.15">
      <c r="D45" s="20"/>
      <c r="E45" s="20"/>
      <c r="F45" s="20"/>
      <c r="G45" s="20"/>
      <c r="H45" s="20"/>
      <c r="I45" s="20"/>
      <c r="J45" s="20"/>
      <c r="K45" s="20"/>
      <c r="L45" s="20"/>
    </row>
    <row r="46" spans="1:41" ht="23.6" thickBot="1">
      <c r="D46" s="20"/>
      <c r="E46" s="20"/>
      <c r="F46" s="20"/>
      <c r="G46" s="20"/>
      <c r="H46" s="20"/>
      <c r="I46" s="20"/>
      <c r="J46" s="20"/>
      <c r="K46" s="20"/>
      <c r="L46" s="20"/>
    </row>
    <row r="47" spans="1:41" s="99" customFormat="1" ht="23.25" customHeight="1" thickTop="1">
      <c r="A47" s="309" t="s">
        <v>240</v>
      </c>
      <c r="B47" s="310"/>
      <c r="C47" s="310"/>
      <c r="D47" s="310"/>
      <c r="E47" s="310"/>
      <c r="F47" s="310"/>
      <c r="G47" s="310"/>
      <c r="H47" s="310"/>
      <c r="I47" s="311"/>
      <c r="J47" s="320" t="s">
        <v>236</v>
      </c>
      <c r="K47" s="320"/>
      <c r="L47" s="106"/>
      <c r="M47" s="107"/>
      <c r="N47" s="108"/>
      <c r="O47" s="108"/>
      <c r="P47" s="108"/>
      <c r="Q47" s="108"/>
      <c r="R47" s="108"/>
      <c r="S47" s="108"/>
      <c r="T47" s="108"/>
      <c r="U47" s="108"/>
      <c r="V47" s="108"/>
      <c r="W47" s="109"/>
      <c r="X47" s="320" t="s">
        <v>236</v>
      </c>
      <c r="Y47" s="320"/>
      <c r="Z47" s="110"/>
      <c r="AA47" s="108"/>
      <c r="AB47" s="108"/>
      <c r="AC47" s="108"/>
      <c r="AD47" s="108"/>
      <c r="AE47" s="108"/>
      <c r="AF47" s="108"/>
      <c r="AG47" s="108"/>
      <c r="AH47" s="108"/>
      <c r="AI47" s="108"/>
      <c r="AJ47" s="108"/>
      <c r="AK47" s="109"/>
      <c r="AL47" s="320" t="s">
        <v>236</v>
      </c>
      <c r="AM47" s="320"/>
      <c r="AN47" s="110"/>
      <c r="AO47" s="109"/>
    </row>
    <row r="48" spans="1:41" s="101" customFormat="1" ht="20.25" customHeight="1">
      <c r="A48" s="104" t="s">
        <v>47</v>
      </c>
      <c r="B48" s="307" t="s">
        <v>163</v>
      </c>
      <c r="C48" s="308"/>
      <c r="D48" s="308"/>
      <c r="E48" s="308"/>
      <c r="F48" s="105" t="s">
        <v>49</v>
      </c>
      <c r="G48" s="104" t="s">
        <v>214</v>
      </c>
      <c r="H48" s="307" t="s">
        <v>216</v>
      </c>
      <c r="I48" s="308"/>
      <c r="J48" s="321"/>
      <c r="K48" s="322"/>
      <c r="L48" s="308" t="s">
        <v>217</v>
      </c>
      <c r="M48" s="323"/>
      <c r="O48" s="104" t="s">
        <v>47</v>
      </c>
      <c r="P48" s="307" t="s">
        <v>163</v>
      </c>
      <c r="Q48" s="308"/>
      <c r="R48" s="308"/>
      <c r="S48" s="308"/>
      <c r="T48" s="105" t="s">
        <v>49</v>
      </c>
      <c r="U48" s="104" t="s">
        <v>214</v>
      </c>
      <c r="V48" s="307" t="s">
        <v>216</v>
      </c>
      <c r="W48" s="323"/>
      <c r="X48" s="321"/>
      <c r="Y48" s="322"/>
      <c r="Z48" s="307" t="s">
        <v>217</v>
      </c>
      <c r="AA48" s="323"/>
      <c r="AC48" s="104" t="s">
        <v>47</v>
      </c>
      <c r="AD48" s="307" t="s">
        <v>163</v>
      </c>
      <c r="AE48" s="308"/>
      <c r="AF48" s="308"/>
      <c r="AG48" s="308"/>
      <c r="AH48" s="105" t="s">
        <v>49</v>
      </c>
      <c r="AI48" s="104" t="s">
        <v>214</v>
      </c>
      <c r="AJ48" s="307" t="s">
        <v>216</v>
      </c>
      <c r="AK48" s="323"/>
      <c r="AL48" s="321"/>
      <c r="AM48" s="322"/>
      <c r="AN48" s="307" t="s">
        <v>217</v>
      </c>
      <c r="AO48" s="323"/>
    </row>
    <row r="49" spans="1:41" s="25" customFormat="1" ht="14.6">
      <c r="A49" s="27"/>
      <c r="B49" s="27"/>
      <c r="C49" s="27"/>
      <c r="D49" s="27"/>
      <c r="E49" s="27"/>
      <c r="F49" s="95">
        <v>309</v>
      </c>
      <c r="G49" s="25">
        <v>312</v>
      </c>
      <c r="H49" s="25">
        <v>314</v>
      </c>
      <c r="I49" s="25">
        <v>315</v>
      </c>
      <c r="J49" s="25">
        <v>316</v>
      </c>
      <c r="K49" s="25">
        <v>317</v>
      </c>
      <c r="L49" s="25">
        <v>318</v>
      </c>
      <c r="M49" s="25">
        <v>319</v>
      </c>
      <c r="O49" s="27"/>
      <c r="P49" s="27"/>
      <c r="Q49" s="27"/>
      <c r="R49" s="27"/>
      <c r="S49" s="27"/>
      <c r="T49" s="94">
        <v>386</v>
      </c>
      <c r="U49" s="25">
        <v>389</v>
      </c>
      <c r="V49" s="25">
        <v>391</v>
      </c>
      <c r="W49" s="25">
        <v>392</v>
      </c>
      <c r="X49" s="25">
        <v>393</v>
      </c>
      <c r="Y49" s="25">
        <v>394</v>
      </c>
      <c r="Z49" s="25">
        <v>395</v>
      </c>
      <c r="AA49" s="25">
        <v>396</v>
      </c>
      <c r="AC49" s="27"/>
      <c r="AD49" s="27"/>
      <c r="AE49" s="27"/>
      <c r="AF49" s="27"/>
      <c r="AG49" s="27"/>
      <c r="AH49" s="94">
        <v>463</v>
      </c>
      <c r="AI49" s="25">
        <v>466</v>
      </c>
      <c r="AJ49" s="25">
        <v>468</v>
      </c>
      <c r="AK49" s="25">
        <v>469</v>
      </c>
      <c r="AL49" s="25">
        <v>470</v>
      </c>
      <c r="AM49" s="25">
        <v>471</v>
      </c>
      <c r="AN49" s="25">
        <v>472</v>
      </c>
      <c r="AO49" s="25">
        <v>473</v>
      </c>
    </row>
    <row r="50" spans="1:41" ht="37.5" customHeight="1">
      <c r="A50" s="26" t="str">
        <f>入力シート!A61&amp;""</f>
        <v>○</v>
      </c>
      <c r="B50" s="305" t="s">
        <v>223</v>
      </c>
      <c r="C50" s="306"/>
      <c r="D50" s="306"/>
      <c r="E50" s="306"/>
      <c r="F50" s="98" t="s">
        <v>182</v>
      </c>
      <c r="G50" s="93" t="str">
        <f>入力シート!F61&amp;""</f>
        <v>1</v>
      </c>
      <c r="H50" s="163" t="str">
        <f>IF(入力シート!$G61&lt;10/10^(COLUMN()-8),"",MID(DBCS(RIGHT(入力シート!$G61+100,2)),COLUMN()-7,1))</f>
        <v/>
      </c>
      <c r="I50" s="159" t="str">
        <f>IF(入力シート!$G61&lt;10/10^(COLUMN()-8),"",MID(DBCS(RIGHT(入力シート!$G61+100,2)),COLUMN()-7,1))</f>
        <v/>
      </c>
      <c r="J50" s="163" t="str">
        <f>IF(入力シート!$I61&lt;10/10^(COLUMN()-10),"",MID(DBCS(RIGHT(入力シート!$I61+100,2)),COLUMN()-9,1))</f>
        <v/>
      </c>
      <c r="K50" s="159" t="str">
        <f>IF(入力シート!$I61&lt;10/10^(COLUMN()-10),"",MID(DBCS(RIGHT(入力シート!$I61+100,2)),COLUMN()-9,1))</f>
        <v/>
      </c>
      <c r="L50" s="163" t="str">
        <f>IF(入力シート!$K61&lt;10/10^(COLUMN()-12),"",MID(DBCS(RIGHT(入力シート!$K61+100,2)),COLUMN()-11,1))</f>
        <v/>
      </c>
      <c r="M50" s="159" t="str">
        <f>IF(入力シート!$K61&lt;10/10^(COLUMN()-12),"",MID(DBCS(RIGHT(入力シート!$K61+100,2)),COLUMN()-11,1))</f>
        <v/>
      </c>
      <c r="O50" s="26" t="str">
        <f>入力シート!A75&amp;""</f>
        <v/>
      </c>
      <c r="P50" s="305" t="s">
        <v>230</v>
      </c>
      <c r="Q50" s="306"/>
      <c r="R50" s="306"/>
      <c r="S50" s="306"/>
      <c r="T50" s="98" t="s">
        <v>189</v>
      </c>
      <c r="U50" s="26" t="str">
        <f>入力シート!F75&amp;""</f>
        <v/>
      </c>
      <c r="V50" s="163" t="str">
        <f>IF(入力シート!$G75&lt;10/10^(COLUMN()-22),"",MID(DBCS(RIGHT(入力シート!$G75+100,2)),COLUMN()-21,1))</f>
        <v/>
      </c>
      <c r="W50" s="159" t="str">
        <f>IF(入力シート!$G75&lt;10/10^(COLUMN()-22),"",MID(DBCS(RIGHT(入力シート!$G75+100,2)),COLUMN()-21,1))</f>
        <v/>
      </c>
      <c r="X50" s="163" t="str">
        <f>IF(入力シート!$I75&lt;10/10^(COLUMN()-24),"",MID(DBCS(RIGHT(入力シート!$I75+100,2)),COLUMN()-23,1))</f>
        <v/>
      </c>
      <c r="Y50" s="159" t="str">
        <f>IF(入力シート!$I75&lt;10/10^(COLUMN()-24),"",MID(DBCS(RIGHT(入力シート!$I75+100,2)),COLUMN()-23,1))</f>
        <v/>
      </c>
      <c r="Z50" s="163" t="str">
        <f>IF(入力シート!$K75&lt;10/10^(COLUMN()-26),"",MID(DBCS(RIGHT(入力シート!$K75+100,2)),COLUMN()-25,1))</f>
        <v/>
      </c>
      <c r="AA50" s="159" t="str">
        <f>IF(入力シート!$K75&lt;10/10^(COLUMN()-26),"",MID(DBCS(RIGHT(入力シート!$K75+100,2)),COLUMN()-25,1))</f>
        <v/>
      </c>
      <c r="AC50" s="26" t="str">
        <f>入力シート!N67&amp;""</f>
        <v/>
      </c>
      <c r="AD50" s="305" t="s">
        <v>218</v>
      </c>
      <c r="AE50" s="306"/>
      <c r="AF50" s="306"/>
      <c r="AG50" s="306"/>
      <c r="AH50" s="98" t="s">
        <v>196</v>
      </c>
      <c r="AI50" s="26" t="str">
        <f>入力シート!S67&amp;""</f>
        <v/>
      </c>
      <c r="AJ50" s="163" t="str">
        <f>IF(入力シート!$T67&lt;10/10^(COLUMN()-36),"",MID(DBCS(RIGHT(入力シート!$T67+100,2)),COLUMN()-35,1))</f>
        <v/>
      </c>
      <c r="AK50" s="159" t="str">
        <f>IF(入力シート!$T67&lt;10/10^(COLUMN()-36),"",MID(DBCS(RIGHT(入力シート!$T67+100,2)),COLUMN()-35,1))</f>
        <v/>
      </c>
      <c r="AL50" s="163" t="str">
        <f>IF(入力シート!$V67&lt;10/10^(COLUMN()-38),"",MID(DBCS(RIGHT(入力シート!$V67+100,2)),COLUMN()-37,1))</f>
        <v/>
      </c>
      <c r="AM50" s="159" t="str">
        <f>IF(入力シート!$V67&lt;10/10^(COLUMN()-38),"",MID(DBCS(RIGHT(入力シート!$V67+100,2)),COLUMN()-37,1))</f>
        <v/>
      </c>
      <c r="AN50" s="163" t="str">
        <f>IF(入力シート!$X67&lt;10/10^(COLUMN()-40),"",MID(DBCS(RIGHT(入力シート!$X67+100,2)),COLUMN()-39,1))</f>
        <v/>
      </c>
      <c r="AO50" s="159" t="str">
        <f>IF(入力シート!$X67&lt;10/10^(COLUMN()-40),"",MID(DBCS(RIGHT(入力シート!$X67+100,2)),COLUMN()-39,1))</f>
        <v/>
      </c>
    </row>
    <row r="51" spans="1:41" s="25" customFormat="1" ht="14.6">
      <c r="A51" s="27"/>
      <c r="B51" s="27"/>
      <c r="C51" s="27"/>
      <c r="D51" s="27"/>
      <c r="E51" s="27"/>
      <c r="F51" s="94">
        <v>320</v>
      </c>
      <c r="G51" s="25">
        <v>323</v>
      </c>
      <c r="H51" s="25">
        <v>325</v>
      </c>
      <c r="I51" s="25">
        <v>326</v>
      </c>
      <c r="J51" s="25">
        <v>327</v>
      </c>
      <c r="K51" s="25">
        <v>328</v>
      </c>
      <c r="L51" s="25">
        <v>329</v>
      </c>
      <c r="M51" s="25">
        <v>330</v>
      </c>
      <c r="O51" s="27"/>
      <c r="P51" s="27"/>
      <c r="Q51" s="27"/>
      <c r="R51" s="27"/>
      <c r="S51" s="27"/>
      <c r="T51" s="94">
        <v>397</v>
      </c>
      <c r="U51" s="25">
        <v>400</v>
      </c>
      <c r="V51" s="25">
        <v>402</v>
      </c>
      <c r="W51" s="25">
        <v>403</v>
      </c>
      <c r="X51" s="25">
        <v>404</v>
      </c>
      <c r="Y51" s="25">
        <v>405</v>
      </c>
      <c r="Z51" s="25">
        <v>406</v>
      </c>
      <c r="AA51" s="25">
        <v>407</v>
      </c>
      <c r="AC51" s="27"/>
      <c r="AD51" s="27"/>
      <c r="AE51" s="27"/>
      <c r="AF51" s="27"/>
      <c r="AG51" s="27"/>
      <c r="AH51" s="94">
        <v>474</v>
      </c>
      <c r="AI51" s="25">
        <v>477</v>
      </c>
      <c r="AJ51" s="25">
        <v>479</v>
      </c>
      <c r="AK51" s="25">
        <v>480</v>
      </c>
      <c r="AL51" s="25">
        <v>481</v>
      </c>
      <c r="AM51" s="25">
        <v>482</v>
      </c>
      <c r="AN51" s="25">
        <v>483</v>
      </c>
      <c r="AO51" s="25">
        <v>484</v>
      </c>
    </row>
    <row r="52" spans="1:41" ht="37.5" customHeight="1">
      <c r="A52" s="26" t="str">
        <f>入力シート!A63&amp;""</f>
        <v>○</v>
      </c>
      <c r="B52" s="305" t="s">
        <v>224</v>
      </c>
      <c r="C52" s="306"/>
      <c r="D52" s="306"/>
      <c r="E52" s="306"/>
      <c r="F52" s="98" t="s">
        <v>183</v>
      </c>
      <c r="G52" s="93" t="str">
        <f>入力シート!F63&amp;""</f>
        <v>0</v>
      </c>
      <c r="H52" s="163" t="str">
        <f>IF(入力シート!$G63&lt;10/10^(COLUMN()-8),"",MID(DBCS(RIGHT(入力シート!$G63+100,2)),COLUMN()-7,1))</f>
        <v/>
      </c>
      <c r="I52" s="159" t="str">
        <f>IF(入力シート!$G63&lt;10/10^(COLUMN()-8),"",MID(DBCS(RIGHT(入力シート!$G63+100,2)),COLUMN()-7,1))</f>
        <v/>
      </c>
      <c r="J52" s="163" t="str">
        <f>IF(入力シート!$I63&lt;10/10^(COLUMN()-10),"",MID(DBCS(RIGHT(入力シート!$I63+100,2)),COLUMN()-9,1))</f>
        <v/>
      </c>
      <c r="K52" s="159" t="str">
        <f>IF(入力シート!$I63&lt;10/10^(COLUMN()-10),"",MID(DBCS(RIGHT(入力シート!$I63+100,2)),COLUMN()-9,1))</f>
        <v/>
      </c>
      <c r="L52" s="163" t="str">
        <f>IF(入力シート!$K63&lt;10/10^(COLUMN()-12),"",MID(DBCS(RIGHT(入力シート!$K63+100,2)),COLUMN()-11,1))</f>
        <v/>
      </c>
      <c r="M52" s="159" t="str">
        <f>IF(入力シート!$K63&lt;10/10^(COLUMN()-12),"",MID(DBCS(RIGHT(入力シート!$K63+100,2)),COLUMN()-11,1))</f>
        <v/>
      </c>
      <c r="O52" s="26" t="str">
        <f>入力シート!A77&amp;""</f>
        <v/>
      </c>
      <c r="P52" s="305" t="s">
        <v>231</v>
      </c>
      <c r="Q52" s="306"/>
      <c r="R52" s="306"/>
      <c r="S52" s="306"/>
      <c r="T52" s="98" t="s">
        <v>190</v>
      </c>
      <c r="U52" s="26" t="str">
        <f>入力シート!F77&amp;""</f>
        <v/>
      </c>
      <c r="V52" s="163" t="str">
        <f>IF(入力シート!$G77&lt;10/10^(COLUMN()-22),"",MID(DBCS(RIGHT(入力シート!$G77+100,2)),COLUMN()-21,1))</f>
        <v/>
      </c>
      <c r="W52" s="159" t="str">
        <f>IF(入力シート!$G77&lt;10/10^(COLUMN()-22),"",MID(DBCS(RIGHT(入力シート!$G77+100,2)),COLUMN()-21,1))</f>
        <v/>
      </c>
      <c r="X52" s="163" t="str">
        <f>IF(入力シート!$I77&lt;10/10^(COLUMN()-24),"",MID(DBCS(RIGHT(入力シート!$I77+100,2)),COLUMN()-23,1))</f>
        <v/>
      </c>
      <c r="Y52" s="159" t="str">
        <f>IF(入力シート!$I77&lt;10/10^(COLUMN()-24),"",MID(DBCS(RIGHT(入力シート!$I77+100,2)),COLUMN()-23,1))</f>
        <v/>
      </c>
      <c r="Z52" s="163" t="str">
        <f>IF(入力シート!$K77&lt;10/10^(COLUMN()-26),"",MID(DBCS(RIGHT(入力シート!$K77+100,2)),COLUMN()-25,1))</f>
        <v/>
      </c>
      <c r="AA52" s="159" t="str">
        <f>IF(入力シート!$K77&lt;10/10^(COLUMN()-26),"",MID(DBCS(RIGHT(入力シート!$K77+100,2)),COLUMN()-25,1))</f>
        <v/>
      </c>
      <c r="AC52" s="26" t="str">
        <f>入力シート!N69&amp;""</f>
        <v/>
      </c>
      <c r="AD52" s="305" t="s">
        <v>165</v>
      </c>
      <c r="AE52" s="306"/>
      <c r="AF52" s="306"/>
      <c r="AG52" s="306"/>
      <c r="AH52" s="98" t="s">
        <v>197</v>
      </c>
      <c r="AI52" s="26" t="str">
        <f>入力シート!S69&amp;""</f>
        <v/>
      </c>
      <c r="AJ52" s="163" t="str">
        <f>IF(入力シート!$T69&lt;10/10^(COLUMN()-36),"",MID(DBCS(RIGHT(入力シート!$T69+100,2)),COLUMN()-35,1))</f>
        <v/>
      </c>
      <c r="AK52" s="159" t="str">
        <f>IF(入力シート!$T69&lt;10/10^(COLUMN()-36),"",MID(DBCS(RIGHT(入力シート!$T69+100,2)),COLUMN()-35,1))</f>
        <v/>
      </c>
      <c r="AL52" s="163" t="str">
        <f>IF(入力シート!$V69&lt;10/10^(COLUMN()-38),"",MID(DBCS(RIGHT(入力シート!$V69+100,2)),COLUMN()-37,1))</f>
        <v/>
      </c>
      <c r="AM52" s="159" t="str">
        <f>IF(入力シート!$V69&lt;10/10^(COLUMN()-38),"",MID(DBCS(RIGHT(入力シート!$V69+100,2)),COLUMN()-37,1))</f>
        <v/>
      </c>
      <c r="AN52" s="163" t="str">
        <f>IF(入力シート!$X69&lt;10/10^(COLUMN()-40),"",MID(DBCS(RIGHT(入力シート!$X69+100,2)),COLUMN()-39,1))</f>
        <v/>
      </c>
      <c r="AO52" s="159" t="str">
        <f>IF(入力シート!$X69&lt;10/10^(COLUMN()-40),"",MID(DBCS(RIGHT(入力シート!$X69+100,2)),COLUMN()-39,1))</f>
        <v/>
      </c>
    </row>
    <row r="53" spans="1:41" s="25" customFormat="1" ht="14.6">
      <c r="A53" s="27"/>
      <c r="B53" s="27"/>
      <c r="C53" s="27"/>
      <c r="D53" s="27"/>
      <c r="E53" s="27"/>
      <c r="F53" s="94">
        <v>331</v>
      </c>
      <c r="G53" s="25">
        <v>334</v>
      </c>
      <c r="H53" s="25">
        <v>336</v>
      </c>
      <c r="I53" s="25">
        <v>337</v>
      </c>
      <c r="J53" s="25">
        <v>338</v>
      </c>
      <c r="K53" s="25">
        <v>339</v>
      </c>
      <c r="L53" s="25">
        <v>340</v>
      </c>
      <c r="M53" s="25">
        <v>341</v>
      </c>
      <c r="O53" s="27"/>
      <c r="P53" s="27"/>
      <c r="Q53" s="27"/>
      <c r="R53" s="27"/>
      <c r="S53" s="27"/>
      <c r="T53" s="94">
        <v>408</v>
      </c>
      <c r="U53" s="25">
        <v>411</v>
      </c>
      <c r="V53" s="25">
        <v>413</v>
      </c>
      <c r="W53" s="25">
        <v>414</v>
      </c>
      <c r="X53" s="25">
        <v>415</v>
      </c>
      <c r="Y53" s="25">
        <v>416</v>
      </c>
      <c r="Z53" s="25">
        <v>417</v>
      </c>
      <c r="AA53" s="25">
        <v>418</v>
      </c>
      <c r="AC53" s="27"/>
      <c r="AD53" s="27"/>
      <c r="AE53" s="27"/>
      <c r="AF53" s="27"/>
      <c r="AG53" s="27"/>
      <c r="AH53" s="94">
        <v>485</v>
      </c>
      <c r="AI53" s="25">
        <v>488</v>
      </c>
      <c r="AJ53" s="25">
        <v>490</v>
      </c>
      <c r="AK53" s="25">
        <v>491</v>
      </c>
      <c r="AL53" s="25">
        <v>492</v>
      </c>
      <c r="AM53" s="25">
        <v>493</v>
      </c>
      <c r="AN53" s="25">
        <v>494</v>
      </c>
      <c r="AO53" s="25">
        <v>495</v>
      </c>
    </row>
    <row r="54" spans="1:41" ht="37.5" customHeight="1">
      <c r="A54" s="26" t="str">
        <f>入力シート!A65&amp;""</f>
        <v/>
      </c>
      <c r="B54" s="305" t="s">
        <v>225</v>
      </c>
      <c r="C54" s="306"/>
      <c r="D54" s="306"/>
      <c r="E54" s="306"/>
      <c r="F54" s="98" t="s">
        <v>184</v>
      </c>
      <c r="G54" s="93" t="str">
        <f>入力シート!F65&amp;""</f>
        <v/>
      </c>
      <c r="H54" s="163" t="str">
        <f>IF(入力シート!$G65&lt;10/10^(COLUMN()-8),"",MID(DBCS(RIGHT(入力シート!$G65+100,2)),COLUMN()-7,1))</f>
        <v/>
      </c>
      <c r="I54" s="159" t="str">
        <f>IF(入力シート!$G65&lt;10/10^(COLUMN()-8),"",MID(DBCS(RIGHT(入力シート!$G65+100,2)),COLUMN()-7,1))</f>
        <v/>
      </c>
      <c r="J54" s="163" t="str">
        <f>IF(入力シート!$I65&lt;10/10^(COLUMN()-10),"",MID(DBCS(RIGHT(入力シート!$I65+100,2)),COLUMN()-9,1))</f>
        <v/>
      </c>
      <c r="K54" s="159" t="str">
        <f>IF(入力シート!$I65&lt;10/10^(COLUMN()-10),"",MID(DBCS(RIGHT(入力シート!$I65+100,2)),COLUMN()-9,1))</f>
        <v/>
      </c>
      <c r="L54" s="163" t="str">
        <f>IF(入力シート!$K65&lt;10/10^(COLUMN()-12),"",MID(DBCS(RIGHT(入力シート!$K65+100,2)),COLUMN()-11,1))</f>
        <v/>
      </c>
      <c r="M54" s="159" t="str">
        <f>IF(入力シート!$K65&lt;10/10^(COLUMN()-12),"",MID(DBCS(RIGHT(入力シート!$K65+100,2)),COLUMN()-11,1))</f>
        <v/>
      </c>
      <c r="O54" s="26" t="str">
        <f>入力シート!A79&amp;""</f>
        <v/>
      </c>
      <c r="P54" s="305" t="s">
        <v>232</v>
      </c>
      <c r="Q54" s="306"/>
      <c r="R54" s="306"/>
      <c r="S54" s="306"/>
      <c r="T54" s="98" t="s">
        <v>191</v>
      </c>
      <c r="U54" s="26" t="str">
        <f>入力シート!F79&amp;""</f>
        <v/>
      </c>
      <c r="V54" s="163" t="str">
        <f>IF(入力シート!$G79&lt;10/10^(COLUMN()-22),"",MID(DBCS(RIGHT(入力シート!$G79+100,2)),COLUMN()-21,1))</f>
        <v/>
      </c>
      <c r="W54" s="159" t="str">
        <f>IF(入力シート!$G79&lt;10/10^(COLUMN()-22),"",MID(DBCS(RIGHT(入力シート!$G79+100,2)),COLUMN()-21,1))</f>
        <v/>
      </c>
      <c r="X54" s="163" t="str">
        <f>IF(入力シート!$I79&lt;10/10^(COLUMN()-24),"",MID(DBCS(RIGHT(入力シート!$I79+100,2)),COLUMN()-23,1))</f>
        <v/>
      </c>
      <c r="Y54" s="159" t="str">
        <f>IF(入力シート!$I79&lt;10/10^(COLUMN()-24),"",MID(DBCS(RIGHT(入力シート!$I79+100,2)),COLUMN()-23,1))</f>
        <v/>
      </c>
      <c r="Z54" s="163" t="str">
        <f>IF(入力シート!$K79&lt;10/10^(COLUMN()-26),"",MID(DBCS(RIGHT(入力シート!$K79+100,2)),COLUMN()-25,1))</f>
        <v/>
      </c>
      <c r="AA54" s="159" t="str">
        <f>IF(入力シート!$K79&lt;10/10^(COLUMN()-26),"",MID(DBCS(RIGHT(入力シート!$K79+100,2)),COLUMN()-25,1))</f>
        <v/>
      </c>
      <c r="AC54" s="26" t="str">
        <f>入力シート!N71&amp;""</f>
        <v/>
      </c>
      <c r="AD54" s="305" t="s">
        <v>219</v>
      </c>
      <c r="AE54" s="306"/>
      <c r="AF54" s="306"/>
      <c r="AG54" s="306"/>
      <c r="AH54" s="98" t="s">
        <v>198</v>
      </c>
      <c r="AI54" s="26" t="str">
        <f>入力シート!S71&amp;""</f>
        <v/>
      </c>
      <c r="AJ54" s="163" t="str">
        <f>IF(入力シート!$T71&lt;10/10^(COLUMN()-36),"",MID(DBCS(RIGHT(入力シート!$T71+100,2)),COLUMN()-35,1))</f>
        <v/>
      </c>
      <c r="AK54" s="159" t="str">
        <f>IF(入力シート!$T71&lt;10/10^(COLUMN()-36),"",MID(DBCS(RIGHT(入力シート!$T71+100,2)),COLUMN()-35,1))</f>
        <v/>
      </c>
      <c r="AL54" s="163" t="str">
        <f>IF(入力シート!$V71&lt;10/10^(COLUMN()-38),"",MID(DBCS(RIGHT(入力シート!$V71+100,2)),COLUMN()-37,1))</f>
        <v/>
      </c>
      <c r="AM54" s="159" t="str">
        <f>IF(入力シート!$V71&lt;10/10^(COLUMN()-38),"",MID(DBCS(RIGHT(入力シート!$V71+100,2)),COLUMN()-37,1))</f>
        <v/>
      </c>
      <c r="AN54" s="163" t="str">
        <f>IF(入力シート!$X71&lt;10/10^(COLUMN()-40),"",MID(DBCS(RIGHT(入力シート!$X71+100,2)),COLUMN()-39,1))</f>
        <v/>
      </c>
      <c r="AO54" s="159" t="str">
        <f>IF(入力シート!$X71&lt;10/10^(COLUMN()-40),"",MID(DBCS(RIGHT(入力シート!$X71+100,2)),COLUMN()-39,1))</f>
        <v/>
      </c>
    </row>
    <row r="55" spans="1:41" s="25" customFormat="1" ht="14.6">
      <c r="A55" s="27"/>
      <c r="B55" s="27"/>
      <c r="C55" s="27"/>
      <c r="D55" s="27"/>
      <c r="E55" s="27"/>
      <c r="F55" s="94">
        <v>342</v>
      </c>
      <c r="G55" s="25">
        <v>345</v>
      </c>
      <c r="H55" s="25">
        <v>347</v>
      </c>
      <c r="I55" s="25">
        <v>348</v>
      </c>
      <c r="J55" s="25">
        <v>349</v>
      </c>
      <c r="K55" s="25">
        <v>350</v>
      </c>
      <c r="L55" s="25">
        <v>351</v>
      </c>
      <c r="M55" s="25">
        <v>352</v>
      </c>
      <c r="O55" s="27"/>
      <c r="P55" s="27"/>
      <c r="Q55" s="27"/>
      <c r="R55" s="27"/>
      <c r="S55" s="27"/>
      <c r="T55" s="94">
        <v>419</v>
      </c>
      <c r="U55" s="25">
        <v>422</v>
      </c>
      <c r="V55" s="25">
        <v>424</v>
      </c>
      <c r="W55" s="25">
        <v>425</v>
      </c>
      <c r="X55" s="25">
        <v>426</v>
      </c>
      <c r="Y55" s="25">
        <v>427</v>
      </c>
      <c r="Z55" s="25">
        <v>428</v>
      </c>
      <c r="AA55" s="25">
        <v>429</v>
      </c>
      <c r="AC55" s="27"/>
      <c r="AD55" s="27"/>
      <c r="AE55" s="27"/>
      <c r="AF55" s="27"/>
      <c r="AG55" s="27"/>
      <c r="AH55" s="94">
        <v>496</v>
      </c>
      <c r="AI55" s="25">
        <v>499</v>
      </c>
      <c r="AJ55" s="25">
        <v>501</v>
      </c>
      <c r="AK55" s="25">
        <v>502</v>
      </c>
      <c r="AL55" s="25">
        <v>503</v>
      </c>
      <c r="AM55" s="25">
        <v>504</v>
      </c>
      <c r="AN55" s="25">
        <v>505</v>
      </c>
      <c r="AO55" s="25">
        <v>506</v>
      </c>
    </row>
    <row r="56" spans="1:41" ht="37.5" customHeight="1">
      <c r="A56" s="26" t="str">
        <f>入力シート!A67&amp;""</f>
        <v/>
      </c>
      <c r="B56" s="305" t="s">
        <v>226</v>
      </c>
      <c r="C56" s="306"/>
      <c r="D56" s="306"/>
      <c r="E56" s="306"/>
      <c r="F56" s="98" t="s">
        <v>185</v>
      </c>
      <c r="G56" s="93" t="str">
        <f>入力シート!F67&amp;""</f>
        <v/>
      </c>
      <c r="H56" s="163" t="str">
        <f>IF(入力シート!$G67&lt;10/10^(COLUMN()-8),"",MID(DBCS(RIGHT(入力シート!$G67+100,2)),COLUMN()-7,1))</f>
        <v/>
      </c>
      <c r="I56" s="159" t="str">
        <f>IF(入力シート!$G67&lt;10/10^(COLUMN()-8),"",MID(DBCS(RIGHT(入力シート!$G67+100,2)),COLUMN()-7,1))</f>
        <v/>
      </c>
      <c r="J56" s="163" t="str">
        <f>IF(入力シート!$I67&lt;10/10^(COLUMN()-10),"",MID(DBCS(RIGHT(入力シート!$I67+100,2)),COLUMN()-9,1))</f>
        <v/>
      </c>
      <c r="K56" s="159" t="str">
        <f>IF(入力シート!$I67&lt;10/10^(COLUMN()-10),"",MID(DBCS(RIGHT(入力シート!$I67+100,2)),COLUMN()-9,1))</f>
        <v/>
      </c>
      <c r="L56" s="163" t="str">
        <f>IF(入力シート!$K67&lt;10/10^(COLUMN()-12),"",MID(DBCS(RIGHT(入力シート!$K67+100,2)),COLUMN()-11,1))</f>
        <v/>
      </c>
      <c r="M56" s="159" t="str">
        <f>IF(入力シート!$K67&lt;10/10^(COLUMN()-12),"",MID(DBCS(RIGHT(入力シート!$K67+100,2)),COLUMN()-11,1))</f>
        <v/>
      </c>
      <c r="O56" s="26" t="str">
        <f>入力シート!A81&amp;""</f>
        <v/>
      </c>
      <c r="P56" s="305" t="s">
        <v>233</v>
      </c>
      <c r="Q56" s="306"/>
      <c r="R56" s="306"/>
      <c r="S56" s="306"/>
      <c r="T56" s="98" t="s">
        <v>192</v>
      </c>
      <c r="U56" s="26" t="str">
        <f>入力シート!F81&amp;""</f>
        <v/>
      </c>
      <c r="V56" s="163" t="str">
        <f>IF(入力シート!$G81&lt;10/10^(COLUMN()-22),"",MID(DBCS(RIGHT(入力シート!$G81+100,2)),COLUMN()-21,1))</f>
        <v/>
      </c>
      <c r="W56" s="159" t="str">
        <f>IF(入力シート!$G81&lt;10/10^(COLUMN()-22),"",MID(DBCS(RIGHT(入力シート!$G81+100,2)),COLUMN()-21,1))</f>
        <v/>
      </c>
      <c r="X56" s="163" t="str">
        <f>IF(入力シート!$I81&lt;10/10^(COLUMN()-24),"",MID(DBCS(RIGHT(入力シート!$I81+100,2)),COLUMN()-23,1))</f>
        <v/>
      </c>
      <c r="Y56" s="159" t="str">
        <f>IF(入力シート!$I81&lt;10/10^(COLUMN()-24),"",MID(DBCS(RIGHT(入力シート!$I81+100,2)),COLUMN()-23,1))</f>
        <v/>
      </c>
      <c r="Z56" s="163" t="str">
        <f>IF(入力シート!$K81&lt;10/10^(COLUMN()-26),"",MID(DBCS(RIGHT(入力シート!$K81+100,2)),COLUMN()-25,1))</f>
        <v/>
      </c>
      <c r="AA56" s="159" t="str">
        <f>IF(入力シート!$K81&lt;10/10^(COLUMN()-26),"",MID(DBCS(RIGHT(入力シート!$K81+100,2)),COLUMN()-25,1))</f>
        <v/>
      </c>
      <c r="AC56" s="26" t="str">
        <f>入力シート!N73&amp;""</f>
        <v/>
      </c>
      <c r="AD56" s="305" t="s">
        <v>166</v>
      </c>
      <c r="AE56" s="306"/>
      <c r="AF56" s="306"/>
      <c r="AG56" s="306"/>
      <c r="AH56" s="98" t="s">
        <v>199</v>
      </c>
      <c r="AI56" s="26" t="str">
        <f>入力シート!S73&amp;""</f>
        <v/>
      </c>
      <c r="AJ56" s="163" t="str">
        <f>IF(入力シート!$T73&lt;10/10^(COLUMN()-36),"",MID(DBCS(RIGHT(入力シート!$T73+100,2)),COLUMN()-35,1))</f>
        <v/>
      </c>
      <c r="AK56" s="159" t="str">
        <f>IF(入力シート!$T73&lt;10/10^(COLUMN()-36),"",MID(DBCS(RIGHT(入力シート!$T73+100,2)),COLUMN()-35,1))</f>
        <v/>
      </c>
      <c r="AL56" s="163" t="str">
        <f>IF(入力シート!$V73&lt;10/10^(COLUMN()-38),"",MID(DBCS(RIGHT(入力シート!$V73+100,2)),COLUMN()-37,1))</f>
        <v/>
      </c>
      <c r="AM56" s="159" t="str">
        <f>IF(入力シート!$V73&lt;10/10^(COLUMN()-38),"",MID(DBCS(RIGHT(入力シート!$V73+100,2)),COLUMN()-37,1))</f>
        <v/>
      </c>
      <c r="AN56" s="163" t="str">
        <f>IF(入力シート!$X73&lt;10/10^(COLUMN()-40),"",MID(DBCS(RIGHT(入力シート!$X73+100,2)),COLUMN()-39,1))</f>
        <v/>
      </c>
      <c r="AO56" s="159" t="str">
        <f>IF(入力シート!$X73&lt;10/10^(COLUMN()-40),"",MID(DBCS(RIGHT(入力シート!$X73+100,2)),COLUMN()-39,1))</f>
        <v/>
      </c>
    </row>
    <row r="57" spans="1:41" s="25" customFormat="1" ht="14.6">
      <c r="A57" s="27"/>
      <c r="B57" s="27"/>
      <c r="C57" s="27"/>
      <c r="D57" s="27"/>
      <c r="E57" s="27"/>
      <c r="F57" s="94">
        <v>353</v>
      </c>
      <c r="G57" s="25">
        <v>356</v>
      </c>
      <c r="H57" s="25">
        <v>358</v>
      </c>
      <c r="I57" s="25">
        <v>359</v>
      </c>
      <c r="J57" s="25">
        <v>360</v>
      </c>
      <c r="K57" s="25">
        <v>361</v>
      </c>
      <c r="L57" s="25">
        <v>362</v>
      </c>
      <c r="M57" s="25">
        <v>363</v>
      </c>
      <c r="O57" s="27"/>
      <c r="P57" s="96"/>
      <c r="Q57" s="96"/>
      <c r="R57" s="96"/>
      <c r="S57" s="96"/>
      <c r="T57" s="94">
        <v>430</v>
      </c>
      <c r="U57" s="25">
        <v>433</v>
      </c>
      <c r="V57" s="25">
        <v>435</v>
      </c>
      <c r="W57" s="25">
        <v>436</v>
      </c>
      <c r="X57" s="25">
        <v>437</v>
      </c>
      <c r="Y57" s="25">
        <v>438</v>
      </c>
      <c r="Z57" s="25">
        <v>439</v>
      </c>
      <c r="AA57" s="25">
        <v>440</v>
      </c>
      <c r="AC57" s="27"/>
      <c r="AD57" s="27"/>
      <c r="AE57" s="27"/>
      <c r="AF57" s="27"/>
      <c r="AG57" s="27"/>
      <c r="AH57" s="94">
        <v>507</v>
      </c>
      <c r="AI57" s="25">
        <v>510</v>
      </c>
      <c r="AJ57" s="25">
        <v>512</v>
      </c>
      <c r="AK57" s="25">
        <v>513</v>
      </c>
      <c r="AL57" s="25">
        <v>514</v>
      </c>
      <c r="AM57" s="25">
        <v>515</v>
      </c>
      <c r="AN57" s="25">
        <v>516</v>
      </c>
      <c r="AO57" s="25">
        <v>517</v>
      </c>
    </row>
    <row r="58" spans="1:41" ht="37.5" customHeight="1">
      <c r="A58" s="26" t="str">
        <f>入力シート!A69&amp;""</f>
        <v/>
      </c>
      <c r="B58" s="305" t="s">
        <v>227</v>
      </c>
      <c r="C58" s="306"/>
      <c r="D58" s="306"/>
      <c r="E58" s="306"/>
      <c r="F58" s="98" t="s">
        <v>186</v>
      </c>
      <c r="G58" s="93" t="str">
        <f>入力シート!F69&amp;""</f>
        <v/>
      </c>
      <c r="H58" s="163" t="str">
        <f>IF(入力シート!$G69&lt;10/10^(COLUMN()-8),"",MID(DBCS(RIGHT(入力シート!$G69+100,2)),COLUMN()-7,1))</f>
        <v/>
      </c>
      <c r="I58" s="159" t="str">
        <f>IF(入力シート!$G69&lt;10/10^(COLUMN()-8),"",MID(DBCS(RIGHT(入力シート!$G69+100,2)),COLUMN()-7,1))</f>
        <v/>
      </c>
      <c r="J58" s="163" t="str">
        <f>IF(入力シート!$I69&lt;10/10^(COLUMN()-10),"",MID(DBCS(RIGHT(入力シート!$I69+100,2)),COLUMN()-9,1))</f>
        <v/>
      </c>
      <c r="K58" s="159" t="str">
        <f>IF(入力シート!$I69&lt;10/10^(COLUMN()-10),"",MID(DBCS(RIGHT(入力シート!$I69+100,2)),COLUMN()-9,1))</f>
        <v/>
      </c>
      <c r="L58" s="163" t="str">
        <f>IF(入力シート!$K69&lt;10/10^(COLUMN()-12),"",MID(DBCS(RIGHT(入力シート!$K69+100,2)),COLUMN()-11,1))</f>
        <v/>
      </c>
      <c r="M58" s="159" t="str">
        <f>IF(入力シート!$K69&lt;10/10^(COLUMN()-12),"",MID(DBCS(RIGHT(入力シート!$K69+100,2)),COLUMN()-11,1))</f>
        <v/>
      </c>
      <c r="O58" s="26" t="str">
        <f>入力シート!N61&amp;""</f>
        <v/>
      </c>
      <c r="P58" s="305" t="s">
        <v>234</v>
      </c>
      <c r="Q58" s="306"/>
      <c r="R58" s="306"/>
      <c r="S58" s="306"/>
      <c r="T58" s="98" t="s">
        <v>193</v>
      </c>
      <c r="U58" s="26" t="str">
        <f>入力シート!S61&amp;""</f>
        <v/>
      </c>
      <c r="V58" s="163" t="str">
        <f>IF(入力シート!$T61&lt;10/10^(COLUMN()-22),"",MID(DBCS(RIGHT(入力シート!$T61+100,2)),COLUMN()-21,1))</f>
        <v/>
      </c>
      <c r="W58" s="159" t="str">
        <f>IF(入力シート!$T61&lt;10/10^(COLUMN()-22),"",MID(DBCS(RIGHT(入力シート!$T61+100,2)),COLUMN()-21,1))</f>
        <v/>
      </c>
      <c r="X58" s="163" t="str">
        <f>IF(入力シート!$V61&lt;10/10^(COLUMN()-24),"",MID(DBCS(RIGHT(入力シート!$V61+100,2)),COLUMN()-23,1))</f>
        <v/>
      </c>
      <c r="Y58" s="159" t="str">
        <f>IF(入力シート!$V61&lt;10/10^(COLUMN()-24),"",MID(DBCS(RIGHT(入力シート!$V61+100,2)),COLUMN()-23,1))</f>
        <v/>
      </c>
      <c r="Z58" s="163" t="str">
        <f>IF(入力シート!$X61&lt;10/10^(COLUMN()-26),"",MID(DBCS(RIGHT(入力シート!$X61+100,2)),COLUMN()-25,1))</f>
        <v/>
      </c>
      <c r="AA58" s="159" t="str">
        <f>IF(入力シート!$X61&lt;10/10^(COLUMN()-26),"",MID(DBCS(RIGHT(入力シート!$X61+100,2)),COLUMN()-25,1))</f>
        <v/>
      </c>
      <c r="AC58" s="26" t="str">
        <f>入力シート!N75&amp;""</f>
        <v/>
      </c>
      <c r="AD58" s="305" t="s">
        <v>167</v>
      </c>
      <c r="AE58" s="306"/>
      <c r="AF58" s="306"/>
      <c r="AG58" s="306"/>
      <c r="AH58" s="98" t="s">
        <v>200</v>
      </c>
      <c r="AI58" s="26" t="str">
        <f>入力シート!S75&amp;""</f>
        <v/>
      </c>
      <c r="AJ58" s="163" t="str">
        <f>IF(入力シート!$T75&lt;10/10^(COLUMN()-36),"",MID(DBCS(RIGHT(入力シート!$T75+100,2)),COLUMN()-35,1))</f>
        <v/>
      </c>
      <c r="AK58" s="159" t="str">
        <f>IF(入力シート!$T75&lt;10/10^(COLUMN()-36),"",MID(DBCS(RIGHT(入力シート!$T75+100,2)),COLUMN()-35,1))</f>
        <v/>
      </c>
      <c r="AL58" s="163" t="str">
        <f>IF(入力シート!$V75&lt;10/10^(COLUMN()-38),"",MID(DBCS(RIGHT(入力シート!$V75+100,2)),COLUMN()-37,1))</f>
        <v/>
      </c>
      <c r="AM58" s="159" t="str">
        <f>IF(入力シート!$V75&lt;10/10^(COLUMN()-38),"",MID(DBCS(RIGHT(入力シート!$V75+100,2)),COLUMN()-37,1))</f>
        <v/>
      </c>
      <c r="AN58" s="163" t="str">
        <f>IF(入力シート!$X75&lt;10/10^(COLUMN()-40),"",MID(DBCS(RIGHT(入力シート!$X75+100,2)),COLUMN()-39,1))</f>
        <v/>
      </c>
      <c r="AO58" s="159" t="str">
        <f>IF(入力シート!$X75&lt;10/10^(COLUMN()-40),"",MID(DBCS(RIGHT(入力シート!$X75+100,2)),COLUMN()-39,1))</f>
        <v/>
      </c>
    </row>
    <row r="59" spans="1:41" s="25" customFormat="1" ht="14.6">
      <c r="A59" s="27"/>
      <c r="B59" s="27"/>
      <c r="C59" s="27"/>
      <c r="D59" s="27"/>
      <c r="E59" s="27"/>
      <c r="F59" s="94">
        <v>364</v>
      </c>
      <c r="G59" s="25">
        <v>367</v>
      </c>
      <c r="H59" s="25">
        <v>369</v>
      </c>
      <c r="I59" s="25">
        <v>370</v>
      </c>
      <c r="J59" s="25">
        <v>371</v>
      </c>
      <c r="K59" s="25">
        <v>372</v>
      </c>
      <c r="L59" s="25">
        <v>373</v>
      </c>
      <c r="M59" s="25">
        <v>374</v>
      </c>
      <c r="O59" s="27"/>
      <c r="P59" s="27"/>
      <c r="Q59" s="27"/>
      <c r="R59" s="27"/>
      <c r="S59" s="27"/>
      <c r="T59" s="94">
        <v>441</v>
      </c>
      <c r="U59" s="25">
        <v>444</v>
      </c>
      <c r="V59" s="25">
        <v>446</v>
      </c>
      <c r="W59" s="25">
        <v>447</v>
      </c>
      <c r="X59" s="25">
        <v>448</v>
      </c>
      <c r="Y59" s="25">
        <v>449</v>
      </c>
      <c r="Z59" s="25">
        <v>450</v>
      </c>
      <c r="AA59" s="25">
        <v>451</v>
      </c>
      <c r="AC59" s="27"/>
      <c r="AD59" s="27"/>
      <c r="AE59" s="27"/>
      <c r="AF59" s="27"/>
      <c r="AG59" s="27"/>
      <c r="AH59" s="94">
        <v>518</v>
      </c>
      <c r="AI59" s="25">
        <v>521</v>
      </c>
      <c r="AJ59" s="25">
        <v>523</v>
      </c>
      <c r="AK59" s="25">
        <v>524</v>
      </c>
      <c r="AL59" s="25">
        <v>525</v>
      </c>
      <c r="AM59" s="25">
        <v>526</v>
      </c>
      <c r="AN59" s="25">
        <v>527</v>
      </c>
      <c r="AO59" s="25">
        <v>528</v>
      </c>
    </row>
    <row r="60" spans="1:41" ht="37.5" customHeight="1">
      <c r="A60" s="26" t="str">
        <f>入力シート!A71&amp;""</f>
        <v/>
      </c>
      <c r="B60" s="305" t="s">
        <v>228</v>
      </c>
      <c r="C60" s="306"/>
      <c r="D60" s="306"/>
      <c r="E60" s="306"/>
      <c r="F60" s="98" t="s">
        <v>187</v>
      </c>
      <c r="G60" s="93" t="str">
        <f>入力シート!F71&amp;""</f>
        <v/>
      </c>
      <c r="H60" s="163" t="str">
        <f>IF(入力シート!$G71&lt;10/10^(COLUMN()-8),"",MID(DBCS(RIGHT(入力シート!$G71+100,2)),COLUMN()-7,1))</f>
        <v/>
      </c>
      <c r="I60" s="159" t="str">
        <f>IF(入力シート!$G71&lt;10/10^(COLUMN()-8),"",MID(DBCS(RIGHT(入力シート!$G71+100,2)),COLUMN()-7,1))</f>
        <v/>
      </c>
      <c r="J60" s="163" t="str">
        <f>IF(入力シート!$I71&lt;10/10^(COLUMN()-10),"",MID(DBCS(RIGHT(入力シート!$I71+100,2)),COLUMN()-9,1))</f>
        <v/>
      </c>
      <c r="K60" s="159" t="str">
        <f>IF(入力シート!$I71&lt;10/10^(COLUMN()-10),"",MID(DBCS(RIGHT(入力シート!$I71+100,2)),COLUMN()-9,1))</f>
        <v/>
      </c>
      <c r="L60" s="163" t="str">
        <f>IF(入力シート!$K71&lt;10/10^(COLUMN()-12),"",MID(DBCS(RIGHT(入力シート!$K71+100,2)),COLUMN()-11,1))</f>
        <v/>
      </c>
      <c r="M60" s="159" t="str">
        <f>IF(入力シート!$K71&lt;10/10^(COLUMN()-12),"",MID(DBCS(RIGHT(入力シート!$K71+100,2)),COLUMN()-11,1))</f>
        <v/>
      </c>
      <c r="O60" s="26" t="str">
        <f>入力シート!N63&amp;""</f>
        <v/>
      </c>
      <c r="P60" s="305" t="s">
        <v>235</v>
      </c>
      <c r="Q60" s="306"/>
      <c r="R60" s="306"/>
      <c r="S60" s="306"/>
      <c r="T60" s="98" t="s">
        <v>194</v>
      </c>
      <c r="U60" s="26" t="str">
        <f>入力シート!S63&amp;""</f>
        <v/>
      </c>
      <c r="V60" s="163" t="str">
        <f>IF(入力シート!$T63&lt;10/10^(COLUMN()-22),"",MID(DBCS(RIGHT(入力シート!$T63+100,2)),COLUMN()-21,1))</f>
        <v/>
      </c>
      <c r="W60" s="159" t="str">
        <f>IF(入力シート!$T63&lt;10/10^(COLUMN()-22),"",MID(DBCS(RIGHT(入力シート!$T63+100,2)),COLUMN()-21,1))</f>
        <v/>
      </c>
      <c r="X60" s="163" t="str">
        <f>IF(入力シート!$V63&lt;10/10^(COLUMN()-24),"",MID(DBCS(RIGHT(入力シート!$V63+100,2)),COLUMN()-23,1))</f>
        <v/>
      </c>
      <c r="Y60" s="159" t="str">
        <f>IF(入力シート!$V63&lt;10/10^(COLUMN()-24),"",MID(DBCS(RIGHT(入力シート!$V63+100,2)),COLUMN()-23,1))</f>
        <v/>
      </c>
      <c r="Z60" s="163" t="str">
        <f>IF(入力シート!$X63&lt;10/10^(COLUMN()-26),"",MID(DBCS(RIGHT(入力シート!$X63+100,2)),COLUMN()-25,1))</f>
        <v/>
      </c>
      <c r="AA60" s="159" t="str">
        <f>IF(入力シート!$X63&lt;10/10^(COLUMN()-26),"",MID(DBCS(RIGHT(入力シート!$X63+100,2)),COLUMN()-25,1))</f>
        <v/>
      </c>
      <c r="AC60" s="26" t="str">
        <f>入力シート!N77&amp;""</f>
        <v>○</v>
      </c>
      <c r="AD60" s="305" t="s">
        <v>168</v>
      </c>
      <c r="AE60" s="306"/>
      <c r="AF60" s="306"/>
      <c r="AG60" s="306"/>
      <c r="AH60" s="98" t="s">
        <v>201</v>
      </c>
      <c r="AI60" s="26" t="str">
        <f>入力シート!S77&amp;""</f>
        <v/>
      </c>
      <c r="AJ60" s="163" t="str">
        <f>IF(入力シート!$T77&lt;10/10^(COLUMN()-36),"",MID(DBCS(RIGHT(入力シート!$T77+100,2)),COLUMN()-35,1))</f>
        <v/>
      </c>
      <c r="AK60" s="159" t="str">
        <f>IF(入力シート!$T77&lt;10/10^(COLUMN()-36),"",MID(DBCS(RIGHT(入力シート!$T77+100,2)),COLUMN()-35,1))</f>
        <v>２</v>
      </c>
      <c r="AL60" s="163" t="str">
        <f>IF(入力シート!$V77&lt;10/10^(COLUMN()-38),"",MID(DBCS(RIGHT(入力シート!$V77+100,2)),COLUMN()-37,1))</f>
        <v/>
      </c>
      <c r="AM60" s="159" t="str">
        <f>IF(入力シート!$V77&lt;10/10^(COLUMN()-38),"",MID(DBCS(RIGHT(入力シート!$V77+100,2)),COLUMN()-37,1))</f>
        <v>５</v>
      </c>
      <c r="AN60" s="163" t="str">
        <f>IF(入力シート!$X77&lt;10/10^(COLUMN()-40),"",MID(DBCS(RIGHT(入力シート!$X77+100,2)),COLUMN()-39,1))</f>
        <v/>
      </c>
      <c r="AO60" s="159" t="str">
        <f>IF(入力シート!$X77&lt;10/10^(COLUMN()-40),"",MID(DBCS(RIGHT(入力シート!$X77+100,2)),COLUMN()-39,1))</f>
        <v/>
      </c>
    </row>
    <row r="61" spans="1:41" s="25" customFormat="1" ht="14.6">
      <c r="A61" s="27"/>
      <c r="B61" s="27"/>
      <c r="C61" s="27"/>
      <c r="D61" s="27"/>
      <c r="E61" s="27"/>
      <c r="F61" s="94">
        <v>375</v>
      </c>
      <c r="G61" s="25">
        <v>378</v>
      </c>
      <c r="H61" s="25">
        <v>380</v>
      </c>
      <c r="I61" s="25">
        <v>381</v>
      </c>
      <c r="J61" s="25">
        <v>382</v>
      </c>
      <c r="K61" s="25">
        <v>383</v>
      </c>
      <c r="L61" s="25">
        <v>384</v>
      </c>
      <c r="M61" s="25">
        <v>385</v>
      </c>
      <c r="O61" s="27"/>
      <c r="P61" s="27"/>
      <c r="Q61" s="27"/>
      <c r="R61" s="27"/>
      <c r="S61" s="27"/>
      <c r="T61" s="94">
        <v>452</v>
      </c>
      <c r="U61" s="25">
        <v>455</v>
      </c>
      <c r="V61" s="25">
        <v>457</v>
      </c>
      <c r="W61" s="25">
        <v>458</v>
      </c>
      <c r="X61" s="25">
        <v>459</v>
      </c>
      <c r="Y61" s="25">
        <v>460</v>
      </c>
      <c r="Z61" s="25">
        <v>461</v>
      </c>
      <c r="AA61" s="25">
        <v>462</v>
      </c>
      <c r="AC61" s="27"/>
      <c r="AD61" s="27"/>
      <c r="AE61" s="27"/>
      <c r="AF61" s="27"/>
      <c r="AG61" s="27"/>
      <c r="AH61" s="94">
        <v>529</v>
      </c>
      <c r="AI61" s="25">
        <v>532</v>
      </c>
      <c r="AJ61" s="25">
        <v>534</v>
      </c>
      <c r="AK61" s="25">
        <v>535</v>
      </c>
      <c r="AL61" s="25">
        <v>536</v>
      </c>
      <c r="AM61" s="25">
        <v>537</v>
      </c>
      <c r="AN61" s="25">
        <v>538</v>
      </c>
      <c r="AO61" s="25">
        <v>539</v>
      </c>
    </row>
    <row r="62" spans="1:41" ht="37.5" customHeight="1">
      <c r="A62" s="26" t="str">
        <f>入力シート!A73&amp;""</f>
        <v/>
      </c>
      <c r="B62" s="305" t="s">
        <v>229</v>
      </c>
      <c r="C62" s="306"/>
      <c r="D62" s="306"/>
      <c r="E62" s="306"/>
      <c r="F62" s="98" t="s">
        <v>188</v>
      </c>
      <c r="G62" s="93" t="str">
        <f>入力シート!F73&amp;""</f>
        <v/>
      </c>
      <c r="H62" s="163" t="str">
        <f>IF(入力シート!$G73&lt;10/10^(COLUMN()-8),"",MID(DBCS(RIGHT(入力シート!$G73+100,2)),COLUMN()-7,1))</f>
        <v/>
      </c>
      <c r="I62" s="159" t="str">
        <f>IF(入力シート!$G73&lt;10/10^(COLUMN()-8),"",MID(DBCS(RIGHT(入力シート!$G73+100,2)),COLUMN()-7,1))</f>
        <v/>
      </c>
      <c r="J62" s="163" t="str">
        <f>IF(入力シート!$I73&lt;10/10^(COLUMN()-10),"",MID(DBCS(RIGHT(入力シート!$I73+100,2)),COLUMN()-9,1))</f>
        <v/>
      </c>
      <c r="K62" s="159" t="str">
        <f>IF(入力シート!$I73&lt;10/10^(COLUMN()-10),"",MID(DBCS(RIGHT(入力シート!$I73+100,2)),COLUMN()-9,1))</f>
        <v/>
      </c>
      <c r="L62" s="163" t="str">
        <f>IF(入力シート!$K73&lt;10/10^(COLUMN()-12),"",MID(DBCS(RIGHT(入力シート!$K73+100,2)),COLUMN()-11,1))</f>
        <v/>
      </c>
      <c r="M62" s="159" t="str">
        <f>IF(入力シート!$K73&lt;10/10^(COLUMN()-12),"",MID(DBCS(RIGHT(入力シート!$K73+100,2)),COLUMN()-11,1))</f>
        <v/>
      </c>
      <c r="O62" s="26" t="str">
        <f>入力シート!N65&amp;""</f>
        <v/>
      </c>
      <c r="P62" s="305" t="s">
        <v>164</v>
      </c>
      <c r="Q62" s="306"/>
      <c r="R62" s="306"/>
      <c r="S62" s="306"/>
      <c r="T62" s="98" t="s">
        <v>195</v>
      </c>
      <c r="U62" s="26" t="str">
        <f>入力シート!S65&amp;""</f>
        <v/>
      </c>
      <c r="V62" s="163" t="str">
        <f>IF(入力シート!$T65&lt;10/10^(COLUMN()-22),"",MID(DBCS(RIGHT(入力シート!$T65+100,2)),COLUMN()-21,1))</f>
        <v/>
      </c>
      <c r="W62" s="159" t="str">
        <f>IF(入力シート!$T65&lt;10/10^(COLUMN()-22),"",MID(DBCS(RIGHT(入力シート!$T65+100,2)),COLUMN()-21,1))</f>
        <v/>
      </c>
      <c r="X62" s="163" t="str">
        <f>IF(入力シート!$V65&lt;10/10^(COLUMN()-24),"",MID(DBCS(RIGHT(入力シート!$V65+100,2)),COLUMN()-23,1))</f>
        <v/>
      </c>
      <c r="Y62" s="159" t="str">
        <f>IF(入力シート!$V65&lt;10/10^(COLUMN()-24),"",MID(DBCS(RIGHT(入力シート!$V65+100,2)),COLUMN()-23,1))</f>
        <v/>
      </c>
      <c r="Z62" s="163" t="str">
        <f>IF(入力シート!$X65&lt;10/10^(COLUMN()-26),"",MID(DBCS(RIGHT(入力シート!$X65+100,2)),COLUMN()-25,1))</f>
        <v/>
      </c>
      <c r="AA62" s="159" t="str">
        <f>IF(入力シート!$X65&lt;10/10^(COLUMN()-26),"",MID(DBCS(RIGHT(入力シート!$X65+100,2)),COLUMN()-25,1))</f>
        <v/>
      </c>
      <c r="AC62" s="26" t="str">
        <f>入力シート!N79&amp;""</f>
        <v/>
      </c>
      <c r="AD62" s="305" t="s">
        <v>169</v>
      </c>
      <c r="AE62" s="306"/>
      <c r="AF62" s="306"/>
      <c r="AG62" s="306"/>
      <c r="AH62" s="98" t="s">
        <v>202</v>
      </c>
      <c r="AI62" s="26" t="str">
        <f>入力シート!S79&amp;""</f>
        <v/>
      </c>
      <c r="AJ62" s="163" t="str">
        <f>IF(入力シート!$T79&lt;10/10^(COLUMN()-36),"",MID(DBCS(RIGHT(入力シート!$T79+100,2)),COLUMN()-35,1))</f>
        <v/>
      </c>
      <c r="AK62" s="159" t="str">
        <f>IF(入力シート!$T79&lt;10/10^(COLUMN()-36),"",MID(DBCS(RIGHT(入力シート!$T79+100,2)),COLUMN()-35,1))</f>
        <v/>
      </c>
      <c r="AL62" s="163" t="str">
        <f>IF(入力シート!$V79&lt;10/10^(COLUMN()-38),"",MID(DBCS(RIGHT(入力シート!$V79+100,2)),COLUMN()-37,1))</f>
        <v/>
      </c>
      <c r="AM62" s="159" t="str">
        <f>IF(入力シート!$V79&lt;10/10^(COLUMN()-38),"",MID(DBCS(RIGHT(入力シート!$V79+100,2)),COLUMN()-37,1))</f>
        <v/>
      </c>
      <c r="AN62" s="163" t="str">
        <f>IF(入力シート!$X79&lt;10/10^(COLUMN()-40),"",MID(DBCS(RIGHT(入力シート!$X79+100,2)),COLUMN()-39,1))</f>
        <v/>
      </c>
      <c r="AO62" s="159" t="str">
        <f>IF(入力シート!$X79&lt;10/10^(COLUMN()-40),"",MID(DBCS(RIGHT(入力シート!$X79+100,2)),COLUMN()-39,1))</f>
        <v/>
      </c>
    </row>
    <row r="63" spans="1:41" ht="23.15">
      <c r="D63" s="20"/>
      <c r="E63" s="20"/>
      <c r="F63" s="20"/>
      <c r="G63" s="20"/>
      <c r="H63" s="20"/>
      <c r="I63" s="20"/>
      <c r="J63" s="20"/>
      <c r="K63" s="20"/>
      <c r="L63" s="20"/>
      <c r="M63" s="20"/>
    </row>
    <row r="64" spans="1:41" ht="23.6" thickBot="1">
      <c r="D64" s="20"/>
      <c r="E64" s="20"/>
      <c r="F64" s="20"/>
      <c r="G64" s="20"/>
      <c r="H64" s="20"/>
      <c r="I64" s="20"/>
      <c r="J64" s="20"/>
      <c r="K64" s="20"/>
      <c r="L64" s="20"/>
      <c r="M64" s="20"/>
    </row>
    <row r="65" spans="1:41" s="99" customFormat="1" ht="23.25" customHeight="1" thickTop="1">
      <c r="A65" s="309" t="s">
        <v>241</v>
      </c>
      <c r="B65" s="310"/>
      <c r="C65" s="310"/>
      <c r="D65" s="310"/>
      <c r="E65" s="310"/>
      <c r="F65" s="310"/>
      <c r="G65" s="311"/>
      <c r="H65" s="320" t="s">
        <v>237</v>
      </c>
      <c r="I65" s="324"/>
      <c r="J65" s="97"/>
      <c r="K65" s="309" t="s">
        <v>242</v>
      </c>
      <c r="L65" s="310"/>
      <c r="M65" s="310"/>
      <c r="N65" s="310"/>
      <c r="O65" s="310"/>
      <c r="P65" s="310"/>
      <c r="Q65" s="310"/>
      <c r="R65" s="310"/>
      <c r="S65" s="310"/>
      <c r="T65" s="310"/>
      <c r="U65" s="310"/>
      <c r="V65" s="310"/>
      <c r="W65" s="310"/>
      <c r="X65" s="310"/>
      <c r="Y65" s="310"/>
      <c r="Z65" s="310"/>
      <c r="AA65" s="310"/>
      <c r="AB65" s="310"/>
      <c r="AC65" s="310"/>
      <c r="AD65" s="310"/>
      <c r="AE65" s="310"/>
      <c r="AF65" s="310"/>
      <c r="AG65" s="310"/>
      <c r="AH65" s="310"/>
      <c r="AI65" s="310"/>
      <c r="AJ65" s="310"/>
      <c r="AK65" s="310"/>
      <c r="AL65" s="310"/>
      <c r="AM65" s="310"/>
      <c r="AN65" s="310"/>
      <c r="AO65" s="311"/>
    </row>
    <row r="66" spans="1:41" s="101" customFormat="1" ht="20.25" customHeight="1">
      <c r="A66" s="104" t="s">
        <v>47</v>
      </c>
      <c r="B66" s="307" t="s">
        <v>163</v>
      </c>
      <c r="C66" s="308"/>
      <c r="D66" s="308"/>
      <c r="E66" s="308"/>
      <c r="F66" s="104" t="s">
        <v>49</v>
      </c>
      <c r="G66" s="105" t="s">
        <v>214</v>
      </c>
      <c r="H66" s="321"/>
      <c r="I66" s="322"/>
      <c r="J66" s="100"/>
      <c r="K66" s="104" t="s">
        <v>47</v>
      </c>
      <c r="L66" s="307" t="s">
        <v>163</v>
      </c>
      <c r="M66" s="308"/>
      <c r="N66" s="308"/>
      <c r="O66" s="308"/>
      <c r="P66" s="105" t="s">
        <v>49</v>
      </c>
      <c r="Q66" s="104" t="s">
        <v>214</v>
      </c>
      <c r="S66" s="104" t="s">
        <v>47</v>
      </c>
      <c r="T66" s="307" t="s">
        <v>163</v>
      </c>
      <c r="U66" s="308"/>
      <c r="V66" s="308"/>
      <c r="W66" s="308"/>
      <c r="X66" s="105" t="s">
        <v>49</v>
      </c>
      <c r="Y66" s="104" t="s">
        <v>214</v>
      </c>
      <c r="AA66" s="104" t="s">
        <v>47</v>
      </c>
      <c r="AB66" s="307" t="s">
        <v>163</v>
      </c>
      <c r="AC66" s="308"/>
      <c r="AD66" s="308"/>
      <c r="AE66" s="308"/>
      <c r="AF66" s="105" t="s">
        <v>49</v>
      </c>
      <c r="AG66" s="104" t="s">
        <v>214</v>
      </c>
      <c r="AI66" s="104" t="s">
        <v>47</v>
      </c>
      <c r="AJ66" s="307" t="s">
        <v>163</v>
      </c>
      <c r="AK66" s="308"/>
      <c r="AL66" s="308"/>
      <c r="AM66" s="308"/>
      <c r="AN66" s="105" t="s">
        <v>49</v>
      </c>
      <c r="AO66" s="104" t="s">
        <v>214</v>
      </c>
    </row>
    <row r="67" spans="1:41" s="25" customFormat="1" ht="14.6">
      <c r="F67" s="94">
        <v>540</v>
      </c>
      <c r="G67" s="25">
        <v>543</v>
      </c>
      <c r="H67" s="25">
        <v>545</v>
      </c>
      <c r="I67" s="25">
        <v>546</v>
      </c>
      <c r="K67" s="27"/>
      <c r="L67" s="96"/>
      <c r="M67" s="96"/>
      <c r="N67" s="96"/>
      <c r="O67" s="96"/>
      <c r="P67" s="94">
        <v>547</v>
      </c>
      <c r="Q67" s="25">
        <v>550</v>
      </c>
      <c r="S67" s="27"/>
      <c r="T67" s="27"/>
      <c r="U67" s="27"/>
      <c r="V67" s="27"/>
      <c r="W67" s="27"/>
      <c r="X67" s="94">
        <v>557</v>
      </c>
      <c r="Y67" s="25">
        <v>560</v>
      </c>
      <c r="Z67" s="24"/>
      <c r="AF67" s="25">
        <v>567</v>
      </c>
      <c r="AG67" s="25">
        <v>570</v>
      </c>
      <c r="AN67" s="25">
        <v>577</v>
      </c>
      <c r="AO67" s="25">
        <v>580</v>
      </c>
    </row>
    <row r="68" spans="1:41" ht="37.5" customHeight="1">
      <c r="A68" s="26" t="str">
        <f>入力シート!A86&amp;""</f>
        <v/>
      </c>
      <c r="B68" s="305" t="s">
        <v>170</v>
      </c>
      <c r="C68" s="306"/>
      <c r="D68" s="306"/>
      <c r="E68" s="306"/>
      <c r="F68" s="98" t="s">
        <v>203</v>
      </c>
      <c r="G68" s="93" t="str">
        <f>入力シート!F86&amp;""</f>
        <v/>
      </c>
      <c r="H68" s="163" t="str">
        <f>IF(入力シート!$G86&lt;10/10^(COLUMN()-8),"",MID(DBCS(RIGHT(入力シート!$G86+100,2)),COLUMN()-7,1))</f>
        <v/>
      </c>
      <c r="I68" s="159" t="str">
        <f>IF(入力シート!$G86&lt;10/10^(COLUMN()-8),"",MID(DBCS(RIGHT(入力シート!$G86+100,2)),COLUMN()-7,1))</f>
        <v/>
      </c>
      <c r="K68" s="26" t="str">
        <f>入力シート!K86&amp;""</f>
        <v/>
      </c>
      <c r="L68" s="305" t="s">
        <v>171</v>
      </c>
      <c r="M68" s="306"/>
      <c r="N68" s="306"/>
      <c r="O68" s="306"/>
      <c r="P68" s="98" t="s">
        <v>204</v>
      </c>
      <c r="Q68" s="26" t="str">
        <f>入力シート!P86&amp;""</f>
        <v/>
      </c>
      <c r="S68" s="26" t="str">
        <f>入力シート!K90&amp;""</f>
        <v/>
      </c>
      <c r="T68" s="305" t="s">
        <v>173</v>
      </c>
      <c r="U68" s="306"/>
      <c r="V68" s="306"/>
      <c r="W68" s="306"/>
      <c r="X68" s="98" t="s">
        <v>206</v>
      </c>
      <c r="Y68" s="26" t="str">
        <f>入力シート!P90&amp;""</f>
        <v/>
      </c>
      <c r="AA68" s="26" t="str">
        <f>入力シート!R86&amp;""</f>
        <v/>
      </c>
      <c r="AB68" s="305" t="s">
        <v>253</v>
      </c>
      <c r="AC68" s="306"/>
      <c r="AD68" s="306"/>
      <c r="AE68" s="306"/>
      <c r="AF68" s="98" t="s">
        <v>208</v>
      </c>
      <c r="AG68" s="26" t="str">
        <f>入力シート!X86&amp;""</f>
        <v/>
      </c>
      <c r="AI68" s="26" t="str">
        <f>入力シート!R90&amp;""</f>
        <v/>
      </c>
      <c r="AJ68" s="305" t="s">
        <v>176</v>
      </c>
      <c r="AK68" s="306"/>
      <c r="AL68" s="306"/>
      <c r="AM68" s="306"/>
      <c r="AN68" s="98" t="s">
        <v>210</v>
      </c>
      <c r="AO68" s="26" t="str">
        <f>入力シート!X90&amp;""</f>
        <v/>
      </c>
    </row>
    <row r="69" spans="1:41" s="25" customFormat="1" ht="14.6">
      <c r="K69" s="27"/>
      <c r="L69" s="27"/>
      <c r="M69" s="27"/>
      <c r="N69" s="27"/>
      <c r="O69" s="27"/>
      <c r="P69" s="94">
        <v>552</v>
      </c>
      <c r="Q69" s="25">
        <v>555</v>
      </c>
      <c r="X69" s="94">
        <v>562</v>
      </c>
      <c r="Y69" s="25">
        <v>565</v>
      </c>
      <c r="AA69" s="27"/>
      <c r="AB69" s="27"/>
      <c r="AC69" s="27"/>
      <c r="AD69" s="27"/>
      <c r="AE69" s="27"/>
      <c r="AF69" s="25">
        <v>572</v>
      </c>
      <c r="AG69" s="25">
        <v>575</v>
      </c>
    </row>
    <row r="70" spans="1:41" ht="37.5" customHeight="1">
      <c r="K70" s="26" t="str">
        <f>入力シート!K88&amp;""</f>
        <v/>
      </c>
      <c r="L70" s="305" t="s">
        <v>172</v>
      </c>
      <c r="M70" s="306"/>
      <c r="N70" s="306"/>
      <c r="O70" s="306"/>
      <c r="P70" s="98" t="s">
        <v>205</v>
      </c>
      <c r="Q70" s="26" t="str">
        <f>入力シート!P88&amp;""</f>
        <v/>
      </c>
      <c r="S70" s="26" t="str">
        <f>入力シート!K92&amp;""</f>
        <v/>
      </c>
      <c r="T70" s="305" t="s">
        <v>174</v>
      </c>
      <c r="U70" s="306"/>
      <c r="V70" s="306"/>
      <c r="W70" s="306"/>
      <c r="X70" s="98" t="s">
        <v>207</v>
      </c>
      <c r="Y70" s="26" t="str">
        <f>入力シート!P92&amp;""</f>
        <v/>
      </c>
      <c r="AA70" s="26" t="str">
        <f>入力シート!R88&amp;""</f>
        <v/>
      </c>
      <c r="AB70" s="305" t="s">
        <v>175</v>
      </c>
      <c r="AC70" s="306"/>
      <c r="AD70" s="306"/>
      <c r="AE70" s="306"/>
      <c r="AF70" s="98" t="s">
        <v>209</v>
      </c>
      <c r="AG70" s="26" t="str">
        <f>入力シート!X88&amp;""</f>
        <v/>
      </c>
    </row>
    <row r="71" spans="1:41" s="99" customFormat="1" ht="24.75" customHeight="1">
      <c r="A71" s="317" t="s">
        <v>243</v>
      </c>
      <c r="B71" s="318"/>
      <c r="C71" s="318"/>
      <c r="D71" s="318"/>
      <c r="E71" s="318"/>
      <c r="F71" s="318"/>
      <c r="G71" s="318"/>
      <c r="H71" s="319"/>
      <c r="I71" s="97"/>
      <c r="J71" s="97"/>
    </row>
    <row r="72" spans="1:41" s="101" customFormat="1" ht="20.25" customHeight="1">
      <c r="A72" s="104" t="s">
        <v>47</v>
      </c>
      <c r="B72" s="307" t="s">
        <v>163</v>
      </c>
      <c r="C72" s="308"/>
      <c r="D72" s="308"/>
      <c r="E72" s="308"/>
      <c r="F72" s="105" t="s">
        <v>49</v>
      </c>
      <c r="G72" s="104" t="s">
        <v>214</v>
      </c>
      <c r="AF72" s="102"/>
    </row>
    <row r="73" spans="1:41" s="25" customFormat="1" ht="14.6">
      <c r="A73" s="27"/>
      <c r="B73" s="27"/>
      <c r="C73" s="27"/>
      <c r="D73" s="27"/>
      <c r="E73" s="27"/>
      <c r="F73" s="25">
        <v>582</v>
      </c>
      <c r="G73" s="25">
        <v>585</v>
      </c>
      <c r="L73" s="27"/>
      <c r="M73" s="27"/>
      <c r="N73" s="27"/>
      <c r="O73" s="27"/>
      <c r="T73" s="27"/>
      <c r="U73" s="27"/>
      <c r="V73" s="27"/>
      <c r="W73" s="27"/>
    </row>
    <row r="74" spans="1:41" ht="37.5" customHeight="1">
      <c r="A74" s="26" t="str">
        <f>入力シート!A95&amp;""</f>
        <v/>
      </c>
      <c r="B74" s="305" t="s">
        <v>177</v>
      </c>
      <c r="C74" s="306"/>
      <c r="D74" s="306"/>
      <c r="E74" s="306"/>
      <c r="F74" s="98" t="s">
        <v>211</v>
      </c>
      <c r="G74" s="26">
        <v>0</v>
      </c>
      <c r="V74" s="92"/>
      <c r="W74" s="92"/>
      <c r="AI74" s="92"/>
      <c r="AJ74" s="92"/>
    </row>
    <row r="75" spans="1:41" s="25" customFormat="1" ht="14.6">
      <c r="A75" s="27"/>
      <c r="B75" s="27"/>
      <c r="C75" s="27"/>
      <c r="D75" s="27"/>
      <c r="E75" s="27"/>
      <c r="F75" s="94">
        <v>587</v>
      </c>
      <c r="G75" s="25">
        <v>590</v>
      </c>
      <c r="L75" s="25">
        <v>592</v>
      </c>
      <c r="M75" s="25">
        <v>594</v>
      </c>
      <c r="N75" s="25">
        <v>596</v>
      </c>
      <c r="O75" s="25">
        <v>598</v>
      </c>
      <c r="P75" s="25">
        <v>600</v>
      </c>
      <c r="Q75" s="25">
        <v>602</v>
      </c>
      <c r="R75" s="25">
        <v>604</v>
      </c>
      <c r="S75" s="25">
        <v>606</v>
      </c>
      <c r="T75" s="25">
        <v>608</v>
      </c>
      <c r="U75" s="25">
        <v>610</v>
      </c>
      <c r="V75" s="25">
        <v>612</v>
      </c>
      <c r="W75" s="25">
        <v>614</v>
      </c>
      <c r="X75" s="25">
        <v>616</v>
      </c>
      <c r="Y75" s="25">
        <v>618</v>
      </c>
      <c r="Z75" s="25">
        <v>620</v>
      </c>
      <c r="AA75" s="25">
        <v>622</v>
      </c>
      <c r="AB75" s="25">
        <v>624</v>
      </c>
      <c r="AC75" s="25">
        <v>626</v>
      </c>
      <c r="AD75" s="25">
        <v>628</v>
      </c>
      <c r="AE75" s="25">
        <v>630</v>
      </c>
    </row>
    <row r="76" spans="1:41" ht="37.5" customHeight="1">
      <c r="A76" s="26" t="str">
        <f>入力シート!A97&amp;""</f>
        <v>○</v>
      </c>
      <c r="B76" s="305" t="s">
        <v>178</v>
      </c>
      <c r="C76" s="306"/>
      <c r="D76" s="306"/>
      <c r="E76" s="306"/>
      <c r="F76" s="98" t="s">
        <v>212</v>
      </c>
      <c r="G76" s="26">
        <v>0</v>
      </c>
      <c r="H76" s="327" t="s">
        <v>366</v>
      </c>
      <c r="I76" s="328"/>
      <c r="J76" s="328"/>
      <c r="K76" s="329"/>
      <c r="L76" s="93" t="str">
        <f>MID(DBCS(入力シート!$K$97),COLUMN()-11,1)</f>
        <v>航</v>
      </c>
      <c r="M76" s="158" t="str">
        <f>MID(DBCS(入力シート!$K$97),COLUMN()-11,1)</f>
        <v>空</v>
      </c>
      <c r="N76" s="158" t="str">
        <f>MID(DBCS(入力シート!$K$97),COLUMN()-11,1)</f>
        <v>写</v>
      </c>
      <c r="O76" s="158" t="str">
        <f>MID(DBCS(入力シート!$K$97),COLUMN()-11,1)</f>
        <v>真</v>
      </c>
      <c r="P76" s="158" t="str">
        <f>MID(DBCS(入力シート!$K$97),COLUMN()-11,1)</f>
        <v>・</v>
      </c>
      <c r="Q76" s="158" t="str">
        <f>MID(DBCS(入力シート!$K$97),COLUMN()-11,1)</f>
        <v>空</v>
      </c>
      <c r="R76" s="158" t="str">
        <f>MID(DBCS(入力シート!$K$97),COLUMN()-11,1)</f>
        <v>中</v>
      </c>
      <c r="S76" s="158" t="str">
        <f>MID(DBCS(入力シート!$K$97),COLUMN()-11,1)</f>
        <v>写</v>
      </c>
      <c r="T76" s="158" t="str">
        <f>MID(DBCS(入力シート!$K$97),COLUMN()-11,1)</f>
        <v>真</v>
      </c>
      <c r="U76" s="158" t="str">
        <f>MID(DBCS(入力シート!$K$97),COLUMN()-11,1)</f>
        <v>撮</v>
      </c>
      <c r="V76" s="158" t="str">
        <f>MID(DBCS(入力シート!$K$97),COLUMN()-11,1)</f>
        <v>影</v>
      </c>
      <c r="W76" s="158" t="str">
        <f>MID(DBCS(入力シート!$K$97),COLUMN()-11,1)</f>
        <v/>
      </c>
      <c r="X76" s="158" t="str">
        <f>MID(DBCS(入力シート!$K$97),COLUMN()-11,1)</f>
        <v/>
      </c>
      <c r="Y76" s="158" t="str">
        <f>MID(DBCS(入力シート!$K$97),COLUMN()-11,1)</f>
        <v/>
      </c>
      <c r="Z76" s="158" t="str">
        <f>MID(DBCS(入力シート!$K$97),COLUMN()-11,1)</f>
        <v/>
      </c>
      <c r="AA76" s="158" t="str">
        <f>MID(DBCS(入力シート!$K$97),COLUMN()-11,1)</f>
        <v/>
      </c>
      <c r="AB76" s="158" t="str">
        <f>MID(DBCS(入力シート!$K$97),COLUMN()-11,1)</f>
        <v/>
      </c>
      <c r="AC76" s="158" t="str">
        <f>MID(DBCS(入力シート!$K$97),COLUMN()-11,1)</f>
        <v/>
      </c>
      <c r="AD76" s="158" t="str">
        <f>MID(DBCS(入力シート!$K$97),COLUMN()-11,1)</f>
        <v/>
      </c>
      <c r="AE76" s="159" t="str">
        <f>MID(DBCS(入力シート!$K$97),COLUMN()-11,1)</f>
        <v/>
      </c>
      <c r="AJ76" s="92"/>
      <c r="AL76" s="92"/>
    </row>
    <row r="77" spans="1:41" ht="37.5" customHeight="1">
      <c r="B77" s="27"/>
      <c r="C77" s="27"/>
      <c r="D77" s="27"/>
      <c r="E77" s="27"/>
      <c r="F77" s="27"/>
      <c r="H77" s="25"/>
      <c r="I77" s="25"/>
      <c r="J77" s="25"/>
      <c r="K77" s="25"/>
      <c r="L77" s="25"/>
      <c r="M77" s="25"/>
      <c r="N77" s="25"/>
      <c r="O77" s="27"/>
      <c r="P77" s="27"/>
      <c r="Q77" s="27"/>
      <c r="R77" s="27"/>
      <c r="S77" s="27"/>
      <c r="T77" s="25"/>
      <c r="U77" s="25"/>
      <c r="V77" s="27"/>
      <c r="W77" s="25"/>
      <c r="X77" s="25"/>
      <c r="Y77" s="25"/>
      <c r="Z77" s="25"/>
      <c r="AA77" s="25"/>
      <c r="AB77" s="25"/>
      <c r="AC77" s="25"/>
      <c r="AD77" s="25"/>
      <c r="AE77" s="25"/>
      <c r="AF77" s="25"/>
      <c r="AG77" s="25"/>
      <c r="AH77" s="25"/>
      <c r="AI77" s="25"/>
      <c r="AJ77" s="25"/>
      <c r="AK77" s="25"/>
    </row>
    <row r="78" spans="1:41" ht="37.5" customHeight="1">
      <c r="S78" s="20"/>
    </row>
    <row r="80" spans="1:41" ht="37.5" customHeight="1">
      <c r="AB80" s="25"/>
    </row>
  </sheetData>
  <mergeCells count="91">
    <mergeCell ref="H76:K76"/>
    <mergeCell ref="A71:H71"/>
    <mergeCell ref="L70:O70"/>
    <mergeCell ref="T68:W68"/>
    <mergeCell ref="L68:O68"/>
    <mergeCell ref="T70:W70"/>
    <mergeCell ref="B68:E68"/>
    <mergeCell ref="B72:E72"/>
    <mergeCell ref="B74:E74"/>
    <mergeCell ref="B76:E76"/>
    <mergeCell ref="AN48:AO48"/>
    <mergeCell ref="AJ66:AM66"/>
    <mergeCell ref="P50:S50"/>
    <mergeCell ref="P52:S52"/>
    <mergeCell ref="P54:S54"/>
    <mergeCell ref="P58:S58"/>
    <mergeCell ref="P60:S60"/>
    <mergeCell ref="P62:S62"/>
    <mergeCell ref="AD48:AG48"/>
    <mergeCell ref="AB66:AE66"/>
    <mergeCell ref="Z48:AA48"/>
    <mergeCell ref="AL47:AM48"/>
    <mergeCell ref="V48:W48"/>
    <mergeCell ref="P56:S56"/>
    <mergeCell ref="P48:S48"/>
    <mergeCell ref="AD54:AG54"/>
    <mergeCell ref="A2:AO2"/>
    <mergeCell ref="A4:AO4"/>
    <mergeCell ref="A15:C15"/>
    <mergeCell ref="A18:C18"/>
    <mergeCell ref="A23:C23"/>
    <mergeCell ref="AF9:AN9"/>
    <mergeCell ref="AF10:AN10"/>
    <mergeCell ref="AF11:AN11"/>
    <mergeCell ref="N9:AA9"/>
    <mergeCell ref="AC9:AE9"/>
    <mergeCell ref="AC10:AE10"/>
    <mergeCell ref="AC11:AE11"/>
    <mergeCell ref="I9:M9"/>
    <mergeCell ref="I10:M10"/>
    <mergeCell ref="AD50:AG50"/>
    <mergeCell ref="AD52:AG52"/>
    <mergeCell ref="B50:E50"/>
    <mergeCell ref="B52:E52"/>
    <mergeCell ref="B66:E66"/>
    <mergeCell ref="H65:I66"/>
    <mergeCell ref="A65:G65"/>
    <mergeCell ref="AJ48:AK48"/>
    <mergeCell ref="T42:W42"/>
    <mergeCell ref="X47:Y48"/>
    <mergeCell ref="T44:W44"/>
    <mergeCell ref="L44:O44"/>
    <mergeCell ref="B44:E44"/>
    <mergeCell ref="J47:K48"/>
    <mergeCell ref="H42:I42"/>
    <mergeCell ref="L42:O42"/>
    <mergeCell ref="L48:M48"/>
    <mergeCell ref="A47:I47"/>
    <mergeCell ref="B48:E48"/>
    <mergeCell ref="H48:I48"/>
    <mergeCell ref="A35:C35"/>
    <mergeCell ref="B42:E42"/>
    <mergeCell ref="N10:AA10"/>
    <mergeCell ref="N11:AA11"/>
    <mergeCell ref="Z15:AB15"/>
    <mergeCell ref="A26:C26"/>
    <mergeCell ref="A29:C29"/>
    <mergeCell ref="M15:O15"/>
    <mergeCell ref="N26:Q26"/>
    <mergeCell ref="I11:M11"/>
    <mergeCell ref="G15:I15"/>
    <mergeCell ref="K23:M23"/>
    <mergeCell ref="A41:I41"/>
    <mergeCell ref="A32:C32"/>
    <mergeCell ref="A39:F39"/>
    <mergeCell ref="K41:Y41"/>
    <mergeCell ref="AB70:AE70"/>
    <mergeCell ref="B54:E54"/>
    <mergeCell ref="B56:E56"/>
    <mergeCell ref="B58:E58"/>
    <mergeCell ref="B60:E60"/>
    <mergeCell ref="B62:E62"/>
    <mergeCell ref="AD56:AG56"/>
    <mergeCell ref="AD58:AG58"/>
    <mergeCell ref="AD60:AG60"/>
    <mergeCell ref="AD62:AG62"/>
    <mergeCell ref="AB68:AE68"/>
    <mergeCell ref="T66:W66"/>
    <mergeCell ref="L66:O66"/>
    <mergeCell ref="K65:AO65"/>
    <mergeCell ref="AJ68:AM68"/>
  </mergeCells>
  <phoneticPr fontId="1"/>
  <conditionalFormatting sqref="F44">
    <cfRule type="expression" dxfId="33" priority="37">
      <formula>A44&lt;&gt;"○"</formula>
    </cfRule>
  </conditionalFormatting>
  <conditionalFormatting sqref="F50">
    <cfRule type="expression" dxfId="32" priority="34">
      <formula>A50&lt;&gt;"○"</formula>
    </cfRule>
  </conditionalFormatting>
  <conditionalFormatting sqref="F52">
    <cfRule type="expression" dxfId="31" priority="33">
      <formula>A52&lt;&gt;"○"</formula>
    </cfRule>
  </conditionalFormatting>
  <conditionalFormatting sqref="F54">
    <cfRule type="expression" dxfId="30" priority="32">
      <formula>A54&lt;&gt;"○"</formula>
    </cfRule>
  </conditionalFormatting>
  <conditionalFormatting sqref="F56">
    <cfRule type="expression" dxfId="29" priority="31">
      <formula>A56&lt;&gt;"○"</formula>
    </cfRule>
  </conditionalFormatting>
  <conditionalFormatting sqref="F58">
    <cfRule type="expression" dxfId="28" priority="30">
      <formula>A58&lt;&gt;"○"</formula>
    </cfRule>
  </conditionalFormatting>
  <conditionalFormatting sqref="F60">
    <cfRule type="expression" dxfId="27" priority="29">
      <formula>A60&lt;&gt;"○"</formula>
    </cfRule>
  </conditionalFormatting>
  <conditionalFormatting sqref="F62">
    <cfRule type="expression" dxfId="26" priority="28">
      <formula>A62&lt;&gt;"○"</formula>
    </cfRule>
  </conditionalFormatting>
  <conditionalFormatting sqref="F68">
    <cfRule type="expression" dxfId="25" priority="13">
      <formula>A68&lt;&gt;"○"</formula>
    </cfRule>
  </conditionalFormatting>
  <conditionalFormatting sqref="F74">
    <cfRule type="expression" dxfId="24" priority="2">
      <formula>A74&lt;&gt;"○"</formula>
    </cfRule>
  </conditionalFormatting>
  <conditionalFormatting sqref="F76">
    <cfRule type="expression" dxfId="23" priority="1">
      <formula>A76&lt;&gt;"○"</formula>
    </cfRule>
  </conditionalFormatting>
  <conditionalFormatting sqref="P44">
    <cfRule type="expression" dxfId="22" priority="36">
      <formula>K44&lt;&gt;"○"</formula>
    </cfRule>
  </conditionalFormatting>
  <conditionalFormatting sqref="P68">
    <cfRule type="expression" dxfId="21" priority="10">
      <formula>K68&lt;&gt;"○"</formula>
    </cfRule>
  </conditionalFormatting>
  <conditionalFormatting sqref="P70">
    <cfRule type="expression" dxfId="20" priority="9">
      <formula>K70&lt;&gt;"○"</formula>
    </cfRule>
  </conditionalFormatting>
  <conditionalFormatting sqref="T50">
    <cfRule type="expression" dxfId="19" priority="27">
      <formula>O50&lt;&gt;"○"</formula>
    </cfRule>
  </conditionalFormatting>
  <conditionalFormatting sqref="T52">
    <cfRule type="expression" dxfId="18" priority="26">
      <formula>O52&lt;&gt;"○"</formula>
    </cfRule>
  </conditionalFormatting>
  <conditionalFormatting sqref="T54">
    <cfRule type="expression" dxfId="17" priority="25">
      <formula>O54&lt;&gt;"○"</formula>
    </cfRule>
  </conditionalFormatting>
  <conditionalFormatting sqref="T56">
    <cfRule type="expression" dxfId="16" priority="24">
      <formula>O56&lt;&gt;"○"</formula>
    </cfRule>
  </conditionalFormatting>
  <conditionalFormatting sqref="T58">
    <cfRule type="expression" dxfId="15" priority="23">
      <formula>O58&lt;&gt;"○"</formula>
    </cfRule>
  </conditionalFormatting>
  <conditionalFormatting sqref="T60">
    <cfRule type="expression" dxfId="14" priority="22">
      <formula>O60&lt;&gt;"○"</formula>
    </cfRule>
  </conditionalFormatting>
  <conditionalFormatting sqref="T62">
    <cfRule type="expression" dxfId="13" priority="21">
      <formula>O62&lt;&gt;"○"</formula>
    </cfRule>
  </conditionalFormatting>
  <conditionalFormatting sqref="X44">
    <cfRule type="expression" dxfId="12" priority="35">
      <formula>S44&lt;&gt;"○"</formula>
    </cfRule>
  </conditionalFormatting>
  <conditionalFormatting sqref="X68">
    <cfRule type="expression" dxfId="11" priority="8">
      <formula>S68&lt;&gt;"○"</formula>
    </cfRule>
  </conditionalFormatting>
  <conditionalFormatting sqref="X70">
    <cfRule type="expression" dxfId="10" priority="7">
      <formula>S70&lt;&gt;"○"</formula>
    </cfRule>
  </conditionalFormatting>
  <conditionalFormatting sqref="AF68">
    <cfRule type="expression" dxfId="9" priority="6">
      <formula>AA68&lt;&gt;"○"</formula>
    </cfRule>
  </conditionalFormatting>
  <conditionalFormatting sqref="AF70">
    <cfRule type="expression" dxfId="8" priority="4">
      <formula>AA70&lt;&gt;"○"</formula>
    </cfRule>
  </conditionalFormatting>
  <conditionalFormatting sqref="AH50">
    <cfRule type="expression" dxfId="7" priority="20">
      <formula>AC50&lt;&gt;"○"</formula>
    </cfRule>
  </conditionalFormatting>
  <conditionalFormatting sqref="AH52">
    <cfRule type="expression" dxfId="6" priority="19">
      <formula>AC52&lt;&gt;"○"</formula>
    </cfRule>
  </conditionalFormatting>
  <conditionalFormatting sqref="AH54">
    <cfRule type="expression" dxfId="5" priority="18">
      <formula>AC54&lt;&gt;"○"</formula>
    </cfRule>
  </conditionalFormatting>
  <conditionalFormatting sqref="AH56">
    <cfRule type="expression" dxfId="4" priority="17">
      <formula>AC56&lt;&gt;"○"</formula>
    </cfRule>
  </conditionalFormatting>
  <conditionalFormatting sqref="AH58">
    <cfRule type="expression" dxfId="3" priority="16">
      <formula>AC58&lt;&gt;"○"</formula>
    </cfRule>
  </conditionalFormatting>
  <conditionalFormatting sqref="AH60">
    <cfRule type="expression" dxfId="2" priority="15">
      <formula>AC60&lt;&gt;"○"</formula>
    </cfRule>
  </conditionalFormatting>
  <conditionalFormatting sqref="AH62">
    <cfRule type="expression" dxfId="1" priority="14">
      <formula>AC62&lt;&gt;"○"</formula>
    </cfRule>
  </conditionalFormatting>
  <conditionalFormatting sqref="AN68">
    <cfRule type="expression" dxfId="0" priority="3">
      <formula>AI68&lt;&gt;"○"</formula>
    </cfRule>
  </conditionalFormatting>
  <printOptions horizontalCentered="1"/>
  <pageMargins left="0.19685039370078741" right="0.19685039370078741" top="0.39370078740157483" bottom="0.39370078740157483" header="0.31496062992125984" footer="0.31496062992125984"/>
  <pageSetup paperSize="9" scale="50" fitToHeight="2" orientation="landscape" r:id="rId1"/>
  <rowBreaks count="1" manualBreakCount="1">
    <brk id="37" max="4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F13"/>
  <sheetViews>
    <sheetView showGridLines="0" view="pageBreakPreview" topLeftCell="A6" zoomScale="50" zoomScaleNormal="50" zoomScaleSheetLayoutView="50" workbookViewId="0">
      <selection activeCell="D6" sqref="D6"/>
    </sheetView>
  </sheetViews>
  <sheetFormatPr defaultColWidth="9" defaultRowHeight="35.6"/>
  <cols>
    <col min="1" max="1" width="12.5" style="1" customWidth="1"/>
    <col min="2" max="2" width="42.5" style="1" customWidth="1"/>
    <col min="3" max="3" width="57.35546875" style="1" customWidth="1"/>
    <col min="4" max="4" width="42.5" style="1" customWidth="1"/>
    <col min="5" max="5" width="12.5" style="1" customWidth="1"/>
    <col min="6" max="16384" width="9" style="1"/>
  </cols>
  <sheetData>
    <row r="1" spans="1:6">
      <c r="E1" s="206" t="str">
        <f>入力シート!Y2</f>
        <v>ver9.20</v>
      </c>
      <c r="F1" s="1" t="s">
        <v>45</v>
      </c>
    </row>
    <row r="2" spans="1:6" s="2" customFormat="1" ht="77.150000000000006">
      <c r="A2" s="332" t="s">
        <v>3</v>
      </c>
      <c r="B2" s="332"/>
      <c r="C2" s="332"/>
      <c r="D2" s="332"/>
      <c r="E2" s="332"/>
    </row>
    <row r="3" spans="1:6" s="3" customFormat="1" ht="44.15">
      <c r="A3" s="330" t="s">
        <v>482</v>
      </c>
      <c r="B3" s="330"/>
      <c r="C3" s="330"/>
      <c r="D3" s="330"/>
      <c r="E3" s="330"/>
    </row>
    <row r="4" spans="1:6" ht="71.25" customHeight="1"/>
    <row r="5" spans="1:6" ht="38.6">
      <c r="A5" s="331" t="s">
        <v>257</v>
      </c>
      <c r="B5" s="331"/>
      <c r="C5" s="331"/>
      <c r="D5" s="331"/>
      <c r="E5" s="331"/>
    </row>
    <row r="6" spans="1:6" ht="150" customHeight="1" thickBot="1"/>
    <row r="7" spans="1:6" ht="42" customHeight="1" thickBot="1">
      <c r="C7" s="15" t="s">
        <v>2</v>
      </c>
    </row>
    <row r="8" spans="1:6" ht="345" customHeight="1" thickBot="1">
      <c r="C8" s="4"/>
    </row>
    <row r="9" spans="1:6" ht="71.25" customHeight="1"/>
    <row r="10" spans="1:6" ht="71.25" customHeight="1">
      <c r="A10" s="71"/>
      <c r="B10" s="71" t="s">
        <v>4</v>
      </c>
    </row>
    <row r="11" spans="1:6" ht="81.75" customHeight="1">
      <c r="A11" s="71"/>
      <c r="B11" s="72" t="s">
        <v>0</v>
      </c>
      <c r="C11" s="333" t="str">
        <f>DATA!$E$15</f>
        <v>佐賀県佐賀市城内1-1-59</v>
      </c>
      <c r="D11" s="333"/>
    </row>
    <row r="12" spans="1:6" ht="81.75" customHeight="1">
      <c r="A12" s="71"/>
      <c r="B12" s="72" t="s">
        <v>1</v>
      </c>
      <c r="C12" s="333" t="str">
        <f>DATA!$E$6</f>
        <v>佐賀総合コンサルタント株式会社</v>
      </c>
      <c r="D12" s="333"/>
    </row>
    <row r="13" spans="1:6" ht="81.75" customHeight="1">
      <c r="A13" s="71"/>
      <c r="B13" s="72" t="s">
        <v>61</v>
      </c>
      <c r="C13" s="333" t="str">
        <f>DATA!$E$8</f>
        <v>代表取締役社長　佐賀　一朗</v>
      </c>
      <c r="D13" s="333"/>
    </row>
  </sheetData>
  <mergeCells count="6">
    <mergeCell ref="A3:E3"/>
    <mergeCell ref="A5:E5"/>
    <mergeCell ref="A2:E2"/>
    <mergeCell ref="C11:D11"/>
    <mergeCell ref="C13:D13"/>
    <mergeCell ref="C12:D12"/>
  </mergeCells>
  <phoneticPr fontId="1"/>
  <printOptions horizontalCentered="1"/>
  <pageMargins left="0.19685039370078741" right="0.19685039370078741" top="0.39370078740157483" bottom="0.39370078740157483" header="0.31496062992125984" footer="0.31496062992125984"/>
  <pageSetup paperSize="9" scale="55"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D32"/>
  <sheetViews>
    <sheetView showGridLines="0" view="pageBreakPreview" topLeftCell="A2" zoomScale="50" zoomScaleNormal="100" zoomScaleSheetLayoutView="50" workbookViewId="0">
      <selection activeCell="AR11" sqref="AR11"/>
    </sheetView>
  </sheetViews>
  <sheetFormatPr defaultColWidth="20.5" defaultRowHeight="32.6"/>
  <cols>
    <col min="1" max="1" width="8.7109375" style="9" customWidth="1"/>
    <col min="2" max="2" width="20" style="9" customWidth="1"/>
    <col min="3" max="3" width="17.2109375" style="9" customWidth="1"/>
    <col min="4" max="4" width="126.35546875" style="9" customWidth="1"/>
    <col min="5" max="16384" width="20.5" style="9"/>
  </cols>
  <sheetData>
    <row r="1" spans="1:4" ht="44.15">
      <c r="A1" s="337" t="s">
        <v>5</v>
      </c>
      <c r="B1" s="337"/>
      <c r="C1" s="337"/>
      <c r="D1" s="337"/>
    </row>
    <row r="2" spans="1:4" ht="261" customHeight="1">
      <c r="A2" s="336" t="s">
        <v>438</v>
      </c>
      <c r="B2" s="336"/>
      <c r="C2" s="336"/>
      <c r="D2" s="336"/>
    </row>
    <row r="3" spans="1:4">
      <c r="B3" s="9" t="s">
        <v>63</v>
      </c>
      <c r="C3" s="5"/>
      <c r="D3" s="11" t="str">
        <f>DATA!$E$2</f>
        <v>令和７年１０月２８日</v>
      </c>
    </row>
    <row r="4" spans="1:4" ht="48" customHeight="1">
      <c r="B4" s="334" t="s">
        <v>64</v>
      </c>
      <c r="C4" s="334"/>
      <c r="D4" s="36" t="str">
        <f>DBCS(DATA!$E$4)</f>
        <v>５０－１２３４５６</v>
      </c>
    </row>
    <row r="5" spans="1:4" ht="48" customHeight="1">
      <c r="A5" s="5"/>
      <c r="B5" s="335" t="s">
        <v>58</v>
      </c>
      <c r="C5" s="335"/>
      <c r="D5" s="37" t="str">
        <f>DATA!$E$6</f>
        <v>佐賀総合コンサルタント株式会社</v>
      </c>
    </row>
    <row r="6" spans="1:4" ht="48" customHeight="1">
      <c r="A6" s="5"/>
      <c r="B6" s="335" t="s">
        <v>60</v>
      </c>
      <c r="C6" s="335"/>
      <c r="D6" s="36" t="str">
        <f>DATA!$E$8</f>
        <v>代表取締役社長　佐賀　一朗</v>
      </c>
    </row>
    <row r="7" spans="1:4">
      <c r="A7" s="6"/>
      <c r="B7" s="6"/>
    </row>
    <row r="8" spans="1:4" ht="46.5" customHeight="1">
      <c r="A8" s="338" t="s">
        <v>23</v>
      </c>
      <c r="B8" s="339"/>
      <c r="C8" s="8" t="s">
        <v>9</v>
      </c>
      <c r="D8" s="182" t="s">
        <v>435</v>
      </c>
    </row>
    <row r="9" spans="1:4" ht="46.5" customHeight="1">
      <c r="A9" s="340"/>
      <c r="B9" s="341"/>
      <c r="C9" s="73" t="s">
        <v>10</v>
      </c>
      <c r="D9" s="183"/>
    </row>
    <row r="10" spans="1:4" ht="46.5" customHeight="1">
      <c r="A10" s="342"/>
      <c r="B10" s="343"/>
      <c r="C10" s="10" t="s">
        <v>11</v>
      </c>
      <c r="D10" s="184"/>
    </row>
    <row r="11" spans="1:4" ht="46.5" customHeight="1">
      <c r="A11" s="349" t="s">
        <v>24</v>
      </c>
      <c r="B11" s="350"/>
      <c r="C11" s="10" t="s">
        <v>7</v>
      </c>
      <c r="D11" s="185"/>
    </row>
    <row r="12" spans="1:4" ht="33" customHeight="1">
      <c r="C12" s="7"/>
    </row>
    <row r="13" spans="1:4" s="12" customFormat="1" ht="9" customHeight="1">
      <c r="A13" s="16"/>
      <c r="B13" s="16"/>
      <c r="C13" s="17"/>
      <c r="D13" s="17"/>
    </row>
    <row r="14" spans="1:4" s="12" customFormat="1" ht="26.6">
      <c r="A14" s="346" t="s">
        <v>6</v>
      </c>
      <c r="B14" s="346"/>
      <c r="C14" s="346"/>
      <c r="D14" s="346"/>
    </row>
    <row r="15" spans="1:4" s="12" customFormat="1" ht="26.6">
      <c r="A15" s="346" t="s">
        <v>14</v>
      </c>
      <c r="B15" s="346"/>
      <c r="C15" s="346"/>
      <c r="D15" s="346"/>
    </row>
    <row r="16" spans="1:4" s="12" customFormat="1" ht="26.6">
      <c r="A16" s="346" t="s">
        <v>15</v>
      </c>
      <c r="B16" s="346"/>
      <c r="C16" s="346"/>
      <c r="D16" s="346"/>
    </row>
    <row r="17" spans="1:4" s="12" customFormat="1" ht="26.6">
      <c r="A17" s="346" t="s">
        <v>16</v>
      </c>
      <c r="B17" s="346"/>
      <c r="C17" s="346"/>
      <c r="D17" s="346"/>
    </row>
    <row r="18" spans="1:4" s="12" customFormat="1" ht="9" customHeight="1">
      <c r="A18" s="16"/>
      <c r="B18" s="16"/>
      <c r="C18" s="17"/>
      <c r="D18" s="17"/>
    </row>
    <row r="19" spans="1:4" s="12" customFormat="1" ht="210" customHeight="1">
      <c r="A19" s="351" t="s">
        <v>22</v>
      </c>
      <c r="B19" s="352"/>
      <c r="C19" s="347" t="s">
        <v>21</v>
      </c>
      <c r="D19" s="348"/>
    </row>
    <row r="20" spans="1:4" s="12" customFormat="1" ht="46.5" customHeight="1">
      <c r="A20" s="353"/>
      <c r="B20" s="354"/>
      <c r="C20" s="347" t="s">
        <v>13</v>
      </c>
      <c r="D20" s="347"/>
    </row>
    <row r="21" spans="1:4" s="12" customFormat="1" ht="46.5" customHeight="1">
      <c r="A21" s="353"/>
      <c r="B21" s="354"/>
      <c r="C21" s="347" t="s">
        <v>12</v>
      </c>
      <c r="D21" s="347"/>
    </row>
    <row r="22" spans="1:4" s="12" customFormat="1" ht="46.5" customHeight="1">
      <c r="A22" s="355"/>
      <c r="B22" s="356"/>
      <c r="C22" s="347" t="s">
        <v>18</v>
      </c>
      <c r="D22" s="347"/>
    </row>
    <row r="23" spans="1:4" s="12" customFormat="1" ht="66" customHeight="1">
      <c r="A23" s="357" t="s">
        <v>8</v>
      </c>
      <c r="B23" s="358"/>
      <c r="C23" s="347" t="s">
        <v>19</v>
      </c>
      <c r="D23" s="347"/>
    </row>
    <row r="24" spans="1:4" s="12" customFormat="1" ht="46.5" customHeight="1">
      <c r="A24" s="359"/>
      <c r="B24" s="360"/>
      <c r="C24" s="345" t="s">
        <v>17</v>
      </c>
      <c r="D24" s="345"/>
    </row>
    <row r="25" spans="1:4" s="12" customFormat="1" ht="120" customHeight="1">
      <c r="A25" s="344" t="s">
        <v>20</v>
      </c>
      <c r="B25" s="344"/>
      <c r="C25" s="344"/>
      <c r="D25" s="344"/>
    </row>
    <row r="26" spans="1:4" s="179" customFormat="1" ht="9" customHeight="1">
      <c r="A26" s="177"/>
      <c r="B26" s="177"/>
      <c r="C26" s="178"/>
      <c r="D26" s="178"/>
    </row>
    <row r="27" spans="1:4" s="179" customFormat="1" ht="26.6">
      <c r="A27" s="179" t="s">
        <v>34</v>
      </c>
      <c r="B27" s="177"/>
      <c r="C27" s="178"/>
      <c r="D27" s="178"/>
    </row>
    <row r="28" spans="1:4" s="179" customFormat="1" ht="32.25" customHeight="1">
      <c r="A28" s="180" t="s">
        <v>28</v>
      </c>
      <c r="B28" s="361" t="s">
        <v>29</v>
      </c>
      <c r="C28" s="361"/>
      <c r="D28" s="361"/>
    </row>
    <row r="29" spans="1:4" s="179" customFormat="1" ht="32.25" customHeight="1">
      <c r="A29" s="180" t="s">
        <v>30</v>
      </c>
      <c r="B29" s="361" t="s">
        <v>35</v>
      </c>
      <c r="C29" s="361"/>
      <c r="D29" s="361"/>
    </row>
    <row r="30" spans="1:4" s="179" customFormat="1" ht="60" customHeight="1">
      <c r="A30" s="180" t="s">
        <v>31</v>
      </c>
      <c r="B30" s="361" t="s">
        <v>36</v>
      </c>
      <c r="C30" s="361"/>
      <c r="D30" s="361"/>
    </row>
    <row r="31" spans="1:4" s="179" customFormat="1" ht="90" customHeight="1">
      <c r="A31" s="180" t="s">
        <v>32</v>
      </c>
      <c r="B31" s="361" t="s">
        <v>37</v>
      </c>
      <c r="C31" s="361"/>
      <c r="D31" s="361"/>
    </row>
    <row r="32" spans="1:4" s="179" customFormat="1" ht="285" customHeight="1">
      <c r="A32" s="180" t="s">
        <v>33</v>
      </c>
      <c r="B32" s="361" t="s">
        <v>38</v>
      </c>
      <c r="C32" s="361"/>
      <c r="D32" s="361"/>
    </row>
  </sheetData>
  <mergeCells count="25">
    <mergeCell ref="B28:D28"/>
    <mergeCell ref="B29:D29"/>
    <mergeCell ref="B30:D30"/>
    <mergeCell ref="B31:D31"/>
    <mergeCell ref="B32:D32"/>
    <mergeCell ref="A8:B10"/>
    <mergeCell ref="A25:D25"/>
    <mergeCell ref="C24:D24"/>
    <mergeCell ref="A14:D14"/>
    <mergeCell ref="A15:D15"/>
    <mergeCell ref="A16:D16"/>
    <mergeCell ref="A17:D17"/>
    <mergeCell ref="C19:D19"/>
    <mergeCell ref="C20:D20"/>
    <mergeCell ref="C21:D21"/>
    <mergeCell ref="C22:D22"/>
    <mergeCell ref="C23:D23"/>
    <mergeCell ref="A11:B11"/>
    <mergeCell ref="A19:B22"/>
    <mergeCell ref="A23:B24"/>
    <mergeCell ref="B4:C4"/>
    <mergeCell ref="B5:C5"/>
    <mergeCell ref="B6:C6"/>
    <mergeCell ref="A2:D2"/>
    <mergeCell ref="A1:D1"/>
  </mergeCells>
  <phoneticPr fontId="1"/>
  <printOptions horizontalCentered="1"/>
  <pageMargins left="0.19685039370078741" right="0.19685039370078741" top="0.39370078740157483" bottom="0.39370078740157483" header="0.31496062992125984" footer="0.31496062992125984"/>
  <pageSetup paperSize="9" scale="53" fitToHeight="2" orientation="portrait" r:id="rId1"/>
  <rowBreaks count="1" manualBreakCount="1">
    <brk id="25" max="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112"/>
  <sheetViews>
    <sheetView showGridLines="0" view="pageBreakPreview" zoomScale="50" zoomScaleNormal="50" zoomScaleSheetLayoutView="50" workbookViewId="0">
      <selection activeCell="AR11" sqref="AR11"/>
    </sheetView>
  </sheetViews>
  <sheetFormatPr defaultColWidth="9" defaultRowHeight="35.6"/>
  <cols>
    <col min="1" max="1" width="5" style="1" customWidth="1"/>
    <col min="2" max="2" width="35" style="1" customWidth="1"/>
    <col min="3" max="3" width="4.85546875" style="1" customWidth="1"/>
    <col min="4" max="6" width="6.5703125" style="1" customWidth="1"/>
    <col min="7" max="7" width="24.35546875" style="1" bestFit="1" customWidth="1"/>
    <col min="8" max="8" width="39.5703125" style="1" customWidth="1"/>
    <col min="9" max="9" width="41.0703125" style="1" customWidth="1"/>
    <col min="10" max="10" width="5" style="1" customWidth="1"/>
    <col min="11" max="11" width="9" style="1"/>
    <col min="12" max="12" width="47.85546875" style="1" bestFit="1" customWidth="1"/>
    <col min="13" max="13" width="24.35546875" style="1" bestFit="1" customWidth="1"/>
    <col min="14" max="16384" width="9" style="1"/>
  </cols>
  <sheetData>
    <row r="1" spans="1:13" s="14" customFormat="1" ht="26.15">
      <c r="A1" s="14" t="s">
        <v>258</v>
      </c>
      <c r="J1" s="207" t="str">
        <f>入力シート!Y2</f>
        <v>ver9.20</v>
      </c>
    </row>
    <row r="2" spans="1:13" ht="38.6">
      <c r="A2" s="362" t="s">
        <v>264</v>
      </c>
      <c r="B2" s="362"/>
      <c r="C2" s="362"/>
      <c r="D2" s="362"/>
      <c r="E2" s="362"/>
      <c r="F2" s="362"/>
      <c r="G2" s="362"/>
      <c r="H2" s="362"/>
      <c r="I2" s="362"/>
      <c r="J2" s="362"/>
    </row>
    <row r="3" spans="1:13" s="13" customFormat="1" ht="36" customHeight="1"/>
    <row r="4" spans="1:13" s="13" customFormat="1" ht="36" customHeight="1">
      <c r="C4" s="13" t="s">
        <v>259</v>
      </c>
    </row>
    <row r="5" spans="1:13" s="116" customFormat="1" ht="47.25" customHeight="1">
      <c r="C5" s="378" t="s">
        <v>260</v>
      </c>
      <c r="D5" s="378"/>
      <c r="E5" s="378"/>
      <c r="F5" s="378"/>
      <c r="G5" s="379" t="str">
        <f>DATA!$E$15</f>
        <v>佐賀県佐賀市城内1-1-59</v>
      </c>
      <c r="H5" s="379" t="s">
        <v>361</v>
      </c>
      <c r="I5" s="379" t="s">
        <v>361</v>
      </c>
    </row>
    <row r="6" spans="1:13" s="116" customFormat="1" ht="47.25" customHeight="1">
      <c r="C6" s="380" t="s">
        <v>40</v>
      </c>
      <c r="D6" s="380"/>
      <c r="E6" s="380"/>
      <c r="F6" s="380"/>
      <c r="G6" s="380" t="str">
        <f>DATA!$E$6</f>
        <v>佐賀総合コンサルタント株式会社</v>
      </c>
      <c r="H6" s="380" t="s">
        <v>362</v>
      </c>
      <c r="I6" s="380" t="s">
        <v>362</v>
      </c>
    </row>
    <row r="7" spans="1:13" s="116" customFormat="1" ht="47.25" customHeight="1">
      <c r="C7" s="380" t="s">
        <v>59</v>
      </c>
      <c r="D7" s="380"/>
      <c r="E7" s="380"/>
      <c r="F7" s="380"/>
      <c r="G7" s="380" t="str">
        <f>DATA!$E$8</f>
        <v>代表取締役社長　佐賀　一朗</v>
      </c>
      <c r="H7" s="380" t="s">
        <v>363</v>
      </c>
      <c r="I7" s="380" t="s">
        <v>363</v>
      </c>
    </row>
    <row r="8" spans="1:13" s="13" customFormat="1" ht="36" customHeight="1"/>
    <row r="9" spans="1:13" s="13" customFormat="1" ht="33" customHeight="1">
      <c r="B9" s="172" t="s">
        <v>409</v>
      </c>
    </row>
    <row r="10" spans="1:13" s="14" customFormat="1" ht="32.6">
      <c r="B10" s="363" t="s">
        <v>39</v>
      </c>
      <c r="C10" s="366" t="s">
        <v>261</v>
      </c>
      <c r="D10" s="367"/>
      <c r="E10" s="367"/>
      <c r="F10" s="367"/>
      <c r="G10" s="370" t="s">
        <v>265</v>
      </c>
      <c r="H10" s="371"/>
      <c r="I10" s="372"/>
    </row>
    <row r="11" spans="1:13" s="14" customFormat="1" ht="69" customHeight="1">
      <c r="B11" s="364"/>
      <c r="C11" s="368"/>
      <c r="D11" s="369"/>
      <c r="E11" s="369"/>
      <c r="F11" s="369"/>
      <c r="G11" s="373" t="s">
        <v>275</v>
      </c>
      <c r="H11" s="375" t="s">
        <v>302</v>
      </c>
      <c r="I11" s="377" t="s">
        <v>266</v>
      </c>
    </row>
    <row r="12" spans="1:13" s="115" customFormat="1" ht="23.15">
      <c r="B12" s="365"/>
      <c r="C12" s="169"/>
      <c r="D12" s="170" t="s">
        <v>155</v>
      </c>
      <c r="E12" s="170" t="s">
        <v>262</v>
      </c>
      <c r="F12" s="170" t="s">
        <v>263</v>
      </c>
      <c r="G12" s="374"/>
      <c r="H12" s="376"/>
      <c r="I12" s="365"/>
    </row>
    <row r="13" spans="1:13" ht="46.3">
      <c r="A13" s="117">
        <v>1</v>
      </c>
      <c r="B13" s="138" t="s">
        <v>421</v>
      </c>
      <c r="C13" s="124" t="s">
        <v>426</v>
      </c>
      <c r="D13" s="118">
        <v>60</v>
      </c>
      <c r="E13" s="118">
        <v>1</v>
      </c>
      <c r="F13" s="119">
        <v>24</v>
      </c>
      <c r="G13" s="123" t="s">
        <v>274</v>
      </c>
      <c r="H13" s="123" t="s">
        <v>296</v>
      </c>
      <c r="I13" s="171" t="str">
        <f>IF(OR(G13="測量士",G13="地質調査技士"),G13,G13&amp;CHAR(10)&amp;H13)</f>
        <v>技術士
［施工計画施工設備及び積算］</v>
      </c>
      <c r="L13" s="116" t="s">
        <v>277</v>
      </c>
      <c r="M13" s="116" t="s">
        <v>278</v>
      </c>
    </row>
    <row r="14" spans="1:13" ht="46.3">
      <c r="A14" s="117">
        <v>2</v>
      </c>
      <c r="B14" s="138" t="s">
        <v>422</v>
      </c>
      <c r="C14" s="124" t="s">
        <v>426</v>
      </c>
      <c r="D14" s="118">
        <v>60</v>
      </c>
      <c r="E14" s="118">
        <v>1</v>
      </c>
      <c r="F14" s="119">
        <v>24</v>
      </c>
      <c r="G14" s="123" t="s">
        <v>274</v>
      </c>
      <c r="H14" s="123" t="s">
        <v>285</v>
      </c>
      <c r="I14" s="171" t="str">
        <f>IF(OR(G14="測量士",G14="地質調査技士"),G14,G14&amp;CHAR(10)&amp;H14)</f>
        <v>技術士
［上水道及び工業用水道］</v>
      </c>
      <c r="L14" s="121" t="s">
        <v>280</v>
      </c>
      <c r="M14" s="121" t="s">
        <v>268</v>
      </c>
    </row>
    <row r="15" spans="1:13" ht="46.3">
      <c r="A15" s="117">
        <v>3</v>
      </c>
      <c r="B15" s="138" t="s">
        <v>422</v>
      </c>
      <c r="C15" s="124" t="s">
        <v>426</v>
      </c>
      <c r="D15" s="118">
        <v>60</v>
      </c>
      <c r="E15" s="118">
        <v>1</v>
      </c>
      <c r="F15" s="119">
        <v>24</v>
      </c>
      <c r="G15" s="123" t="s">
        <v>276</v>
      </c>
      <c r="H15" s="123" t="s">
        <v>287</v>
      </c>
      <c r="I15" s="171" t="str">
        <f t="shared" ref="I15:I32" si="0">IF(OR(G15="測量士",G15="地質調査技士"),G15,G15&amp;CHAR(10)&amp;H15)</f>
        <v>RCCM
［農業土木］</v>
      </c>
      <c r="L15" s="121" t="s">
        <v>281</v>
      </c>
      <c r="M15" s="121" t="s">
        <v>274</v>
      </c>
    </row>
    <row r="16" spans="1:13" ht="46.3">
      <c r="A16" s="117">
        <v>4</v>
      </c>
      <c r="B16" s="138" t="s">
        <v>423</v>
      </c>
      <c r="C16" s="124" t="s">
        <v>427</v>
      </c>
      <c r="D16" s="118">
        <v>2</v>
      </c>
      <c r="E16" s="118">
        <v>3</v>
      </c>
      <c r="F16" s="119">
        <v>4</v>
      </c>
      <c r="G16" s="123" t="s">
        <v>276</v>
      </c>
      <c r="H16" s="123" t="s">
        <v>280</v>
      </c>
      <c r="I16" s="171" t="str">
        <f t="shared" si="0"/>
        <v>RCCM
［河川砂防及び海岸・海洋］</v>
      </c>
      <c r="L16" s="121" t="s">
        <v>282</v>
      </c>
      <c r="M16" s="121" t="s">
        <v>301</v>
      </c>
    </row>
    <row r="17" spans="1:13" ht="46.3">
      <c r="A17" s="117">
        <v>5</v>
      </c>
      <c r="B17" s="138" t="s">
        <v>423</v>
      </c>
      <c r="C17" s="124" t="s">
        <v>427</v>
      </c>
      <c r="D17" s="118">
        <v>2</v>
      </c>
      <c r="E17" s="118">
        <v>3</v>
      </c>
      <c r="F17" s="119">
        <v>4</v>
      </c>
      <c r="G17" s="123" t="s">
        <v>276</v>
      </c>
      <c r="H17" s="123" t="s">
        <v>286</v>
      </c>
      <c r="I17" s="171" t="str">
        <f t="shared" si="0"/>
        <v>RCCM
［下水道］</v>
      </c>
      <c r="L17" s="121" t="s">
        <v>283</v>
      </c>
      <c r="M17" s="121" t="s">
        <v>276</v>
      </c>
    </row>
    <row r="18" spans="1:13" ht="50.25" customHeight="1">
      <c r="A18" s="117">
        <v>6</v>
      </c>
      <c r="B18" s="138" t="s">
        <v>424</v>
      </c>
      <c r="C18" s="124" t="s">
        <v>427</v>
      </c>
      <c r="D18" s="118">
        <v>5</v>
      </c>
      <c r="E18" s="118">
        <v>12</v>
      </c>
      <c r="F18" s="119">
        <v>31</v>
      </c>
      <c r="G18" s="123" t="s">
        <v>268</v>
      </c>
      <c r="H18" s="123"/>
      <c r="I18" s="171" t="str">
        <f t="shared" si="0"/>
        <v>測量士</v>
      </c>
      <c r="L18" s="121" t="s">
        <v>284</v>
      </c>
      <c r="M18" s="121" t="s">
        <v>273</v>
      </c>
    </row>
    <row r="19" spans="1:13" ht="50.25" customHeight="1">
      <c r="A19" s="117">
        <v>7</v>
      </c>
      <c r="B19" s="138" t="s">
        <v>425</v>
      </c>
      <c r="C19" s="124" t="s">
        <v>428</v>
      </c>
      <c r="D19" s="118">
        <v>55</v>
      </c>
      <c r="E19" s="118">
        <v>3</v>
      </c>
      <c r="F19" s="119">
        <v>15</v>
      </c>
      <c r="G19" s="123" t="s">
        <v>273</v>
      </c>
      <c r="H19" s="123"/>
      <c r="I19" s="171" t="str">
        <f t="shared" si="0"/>
        <v>地質調査技士</v>
      </c>
      <c r="L19" s="121" t="s">
        <v>285</v>
      </c>
      <c r="M19" s="121"/>
    </row>
    <row r="20" spans="1:13" ht="46.3">
      <c r="A20" s="117">
        <v>8</v>
      </c>
      <c r="B20" s="138"/>
      <c r="C20" s="124"/>
      <c r="D20" s="118"/>
      <c r="E20" s="118"/>
      <c r="F20" s="119"/>
      <c r="G20" s="123"/>
      <c r="H20" s="123"/>
      <c r="I20" s="171" t="str">
        <f t="shared" si="0"/>
        <v xml:space="preserve">
</v>
      </c>
      <c r="L20" s="121" t="s">
        <v>286</v>
      </c>
      <c r="M20" s="121"/>
    </row>
    <row r="21" spans="1:13" ht="46.3">
      <c r="A21" s="117">
        <v>9</v>
      </c>
      <c r="B21" s="138"/>
      <c r="C21" s="124"/>
      <c r="D21" s="118"/>
      <c r="E21" s="118"/>
      <c r="F21" s="119"/>
      <c r="G21" s="123"/>
      <c r="H21" s="123"/>
      <c r="I21" s="171" t="str">
        <f t="shared" si="0"/>
        <v xml:space="preserve">
</v>
      </c>
      <c r="L21" s="121" t="s">
        <v>287</v>
      </c>
      <c r="M21" s="121"/>
    </row>
    <row r="22" spans="1:13" ht="46.3">
      <c r="A22" s="117">
        <v>10</v>
      </c>
      <c r="B22" s="138"/>
      <c r="C22" s="124"/>
      <c r="D22" s="118"/>
      <c r="E22" s="118"/>
      <c r="F22" s="119"/>
      <c r="G22" s="123"/>
      <c r="H22" s="123"/>
      <c r="I22" s="171" t="str">
        <f t="shared" si="0"/>
        <v xml:space="preserve">
</v>
      </c>
      <c r="L22" s="121" t="s">
        <v>288</v>
      </c>
      <c r="M22" s="121"/>
    </row>
    <row r="23" spans="1:13" ht="46.3">
      <c r="A23" s="117">
        <v>11</v>
      </c>
      <c r="B23" s="138"/>
      <c r="C23" s="124"/>
      <c r="D23" s="118"/>
      <c r="E23" s="118"/>
      <c r="F23" s="119"/>
      <c r="G23" s="123"/>
      <c r="H23" s="123"/>
      <c r="I23" s="171" t="str">
        <f t="shared" si="0"/>
        <v xml:space="preserve">
</v>
      </c>
      <c r="L23" s="121" t="s">
        <v>289</v>
      </c>
      <c r="M23" s="121"/>
    </row>
    <row r="24" spans="1:13" ht="46.3">
      <c r="A24" s="117">
        <v>12</v>
      </c>
      <c r="B24" s="138"/>
      <c r="C24" s="124"/>
      <c r="D24" s="118"/>
      <c r="E24" s="118"/>
      <c r="F24" s="119"/>
      <c r="G24" s="123"/>
      <c r="H24" s="123"/>
      <c r="I24" s="171" t="str">
        <f t="shared" si="0"/>
        <v xml:space="preserve">
</v>
      </c>
      <c r="L24" s="121" t="s">
        <v>290</v>
      </c>
      <c r="M24" s="121"/>
    </row>
    <row r="25" spans="1:13" ht="46.3">
      <c r="A25" s="117">
        <v>13</v>
      </c>
      <c r="B25" s="138"/>
      <c r="C25" s="124"/>
      <c r="D25" s="118"/>
      <c r="E25" s="118"/>
      <c r="F25" s="119"/>
      <c r="G25" s="123"/>
      <c r="H25" s="123"/>
      <c r="I25" s="171" t="str">
        <f t="shared" si="0"/>
        <v xml:space="preserve">
</v>
      </c>
      <c r="L25" s="121" t="s">
        <v>291</v>
      </c>
      <c r="M25" s="121"/>
    </row>
    <row r="26" spans="1:13" ht="46.3">
      <c r="A26" s="117">
        <v>14</v>
      </c>
      <c r="B26" s="138"/>
      <c r="C26" s="124"/>
      <c r="D26" s="118"/>
      <c r="E26" s="118"/>
      <c r="F26" s="119"/>
      <c r="G26" s="123"/>
      <c r="H26" s="123"/>
      <c r="I26" s="171" t="str">
        <f t="shared" si="0"/>
        <v xml:space="preserve">
</v>
      </c>
      <c r="L26" s="121" t="s">
        <v>292</v>
      </c>
      <c r="M26" s="121"/>
    </row>
    <row r="27" spans="1:13" ht="46.3">
      <c r="A27" s="117">
        <v>15</v>
      </c>
      <c r="B27" s="138"/>
      <c r="C27" s="124"/>
      <c r="D27" s="118"/>
      <c r="E27" s="118"/>
      <c r="F27" s="119"/>
      <c r="G27" s="123"/>
      <c r="H27" s="123"/>
      <c r="I27" s="171" t="str">
        <f t="shared" si="0"/>
        <v xml:space="preserve">
</v>
      </c>
      <c r="L27" s="121" t="s">
        <v>293</v>
      </c>
      <c r="M27" s="121"/>
    </row>
    <row r="28" spans="1:13" ht="46.3">
      <c r="A28" s="117">
        <v>16</v>
      </c>
      <c r="B28" s="138"/>
      <c r="C28" s="124"/>
      <c r="D28" s="118"/>
      <c r="E28" s="118"/>
      <c r="F28" s="119"/>
      <c r="G28" s="123"/>
      <c r="H28" s="123"/>
      <c r="I28" s="171" t="str">
        <f t="shared" si="0"/>
        <v xml:space="preserve">
</v>
      </c>
      <c r="L28" s="121" t="s">
        <v>294</v>
      </c>
      <c r="M28" s="121"/>
    </row>
    <row r="29" spans="1:13" ht="46.3">
      <c r="A29" s="117">
        <v>17</v>
      </c>
      <c r="B29" s="138"/>
      <c r="C29" s="124"/>
      <c r="D29" s="118"/>
      <c r="E29" s="118"/>
      <c r="F29" s="119"/>
      <c r="G29" s="123"/>
      <c r="H29" s="123"/>
      <c r="I29" s="171" t="str">
        <f t="shared" si="0"/>
        <v xml:space="preserve">
</v>
      </c>
      <c r="L29" s="121" t="s">
        <v>295</v>
      </c>
      <c r="M29" s="121"/>
    </row>
    <row r="30" spans="1:13" ht="46.3">
      <c r="A30" s="117">
        <v>18</v>
      </c>
      <c r="B30" s="138"/>
      <c r="C30" s="124"/>
      <c r="D30" s="118"/>
      <c r="E30" s="118"/>
      <c r="F30" s="119"/>
      <c r="G30" s="123"/>
      <c r="H30" s="123"/>
      <c r="I30" s="171" t="str">
        <f t="shared" si="0"/>
        <v xml:space="preserve">
</v>
      </c>
      <c r="L30" s="121" t="s">
        <v>296</v>
      </c>
      <c r="M30" s="121"/>
    </row>
    <row r="31" spans="1:13" ht="46.3">
      <c r="A31" s="117">
        <v>19</v>
      </c>
      <c r="B31" s="138"/>
      <c r="C31" s="124"/>
      <c r="D31" s="118"/>
      <c r="E31" s="118"/>
      <c r="F31" s="119"/>
      <c r="G31" s="123"/>
      <c r="H31" s="123"/>
      <c r="I31" s="171" t="str">
        <f t="shared" si="0"/>
        <v xml:space="preserve">
</v>
      </c>
      <c r="L31" s="121" t="s">
        <v>297</v>
      </c>
      <c r="M31" s="121"/>
    </row>
    <row r="32" spans="1:13" ht="46.3">
      <c r="A32" s="117">
        <v>20</v>
      </c>
      <c r="B32" s="138"/>
      <c r="C32" s="124"/>
      <c r="D32" s="118"/>
      <c r="E32" s="118"/>
      <c r="F32" s="119"/>
      <c r="G32" s="123"/>
      <c r="H32" s="123"/>
      <c r="I32" s="171" t="str">
        <f t="shared" si="0"/>
        <v xml:space="preserve">
</v>
      </c>
      <c r="L32" s="121" t="s">
        <v>298</v>
      </c>
      <c r="M32" s="121"/>
    </row>
    <row r="33" spans="1:13" ht="50.25" customHeight="1">
      <c r="A33" s="117">
        <v>21</v>
      </c>
      <c r="B33" s="138"/>
      <c r="C33" s="124"/>
      <c r="D33" s="118"/>
      <c r="E33" s="118"/>
      <c r="F33" s="119"/>
      <c r="G33" s="123"/>
      <c r="H33" s="123"/>
      <c r="I33" s="171" t="str">
        <f t="shared" ref="I33:I42" si="1">IF(OR(G33="測量士",G33="地質調査技士"),G33,G33&amp;CHAR(10)&amp;H33)</f>
        <v xml:space="preserve">
</v>
      </c>
      <c r="L33" s="121" t="s">
        <v>299</v>
      </c>
      <c r="M33" s="121"/>
    </row>
    <row r="34" spans="1:13" ht="46.3">
      <c r="A34" s="117">
        <v>22</v>
      </c>
      <c r="B34" s="138"/>
      <c r="C34" s="124"/>
      <c r="D34" s="118"/>
      <c r="E34" s="118"/>
      <c r="F34" s="119"/>
      <c r="G34" s="123"/>
      <c r="H34" s="123"/>
      <c r="I34" s="171" t="str">
        <f t="shared" si="1"/>
        <v xml:space="preserve">
</v>
      </c>
      <c r="L34" s="121" t="s">
        <v>300</v>
      </c>
      <c r="M34" s="121"/>
    </row>
    <row r="35" spans="1:13" s="14" customFormat="1" ht="46.3">
      <c r="A35" s="117">
        <v>23</v>
      </c>
      <c r="B35" s="138"/>
      <c r="C35" s="124"/>
      <c r="D35" s="118"/>
      <c r="E35" s="118"/>
      <c r="F35" s="119"/>
      <c r="G35" s="123"/>
      <c r="H35" s="123"/>
      <c r="I35" s="171" t="str">
        <f t="shared" si="1"/>
        <v xml:space="preserve">
</v>
      </c>
    </row>
    <row r="36" spans="1:13" s="14" customFormat="1" ht="46.3">
      <c r="A36" s="117">
        <v>24</v>
      </c>
      <c r="B36" s="138"/>
      <c r="C36" s="124"/>
      <c r="D36" s="118"/>
      <c r="E36" s="118"/>
      <c r="F36" s="119"/>
      <c r="G36" s="123"/>
      <c r="H36" s="123"/>
      <c r="I36" s="171" t="str">
        <f t="shared" si="1"/>
        <v xml:space="preserve">
</v>
      </c>
    </row>
    <row r="37" spans="1:13" s="14" customFormat="1" ht="46.3">
      <c r="A37" s="117">
        <v>25</v>
      </c>
      <c r="B37" s="138"/>
      <c r="C37" s="124"/>
      <c r="D37" s="118"/>
      <c r="E37" s="118"/>
      <c r="F37" s="119"/>
      <c r="G37" s="123"/>
      <c r="H37" s="123"/>
      <c r="I37" s="171" t="str">
        <f t="shared" si="1"/>
        <v xml:space="preserve">
</v>
      </c>
    </row>
    <row r="38" spans="1:13" s="14" customFormat="1" ht="46.3">
      <c r="A38" s="117">
        <v>26</v>
      </c>
      <c r="B38" s="138"/>
      <c r="C38" s="124"/>
      <c r="D38" s="118"/>
      <c r="E38" s="118"/>
      <c r="F38" s="119"/>
      <c r="G38" s="123"/>
      <c r="H38" s="123"/>
      <c r="I38" s="171" t="str">
        <f t="shared" si="1"/>
        <v xml:space="preserve">
</v>
      </c>
    </row>
    <row r="39" spans="1:13" s="14" customFormat="1" ht="46.3">
      <c r="A39" s="117">
        <v>27</v>
      </c>
      <c r="B39" s="138"/>
      <c r="C39" s="124"/>
      <c r="D39" s="118"/>
      <c r="E39" s="118"/>
      <c r="F39" s="119"/>
      <c r="G39" s="123"/>
      <c r="H39" s="123"/>
      <c r="I39" s="171" t="str">
        <f t="shared" si="1"/>
        <v xml:space="preserve">
</v>
      </c>
    </row>
    <row r="40" spans="1:13" s="14" customFormat="1" ht="46.3">
      <c r="A40" s="117">
        <v>28</v>
      </c>
      <c r="B40" s="138"/>
      <c r="C40" s="124"/>
      <c r="D40" s="118"/>
      <c r="E40" s="118"/>
      <c r="F40" s="119"/>
      <c r="G40" s="123"/>
      <c r="H40" s="123"/>
      <c r="I40" s="171" t="str">
        <f t="shared" si="1"/>
        <v xml:space="preserve">
</v>
      </c>
    </row>
    <row r="41" spans="1:13" s="14" customFormat="1" ht="46.3">
      <c r="A41" s="117">
        <v>29</v>
      </c>
      <c r="B41" s="138"/>
      <c r="C41" s="124"/>
      <c r="D41" s="118"/>
      <c r="E41" s="118"/>
      <c r="F41" s="119"/>
      <c r="G41" s="123"/>
      <c r="H41" s="123"/>
      <c r="I41" s="171" t="str">
        <f t="shared" si="1"/>
        <v xml:space="preserve">
</v>
      </c>
    </row>
    <row r="42" spans="1:13" s="14" customFormat="1" ht="46.3">
      <c r="A42" s="117">
        <v>30</v>
      </c>
      <c r="B42" s="138"/>
      <c r="C42" s="124"/>
      <c r="D42" s="118"/>
      <c r="E42" s="118"/>
      <c r="F42" s="119"/>
      <c r="G42" s="123"/>
      <c r="H42" s="123"/>
      <c r="I42" s="171" t="str">
        <f t="shared" si="1"/>
        <v xml:space="preserve">
</v>
      </c>
    </row>
    <row r="43" spans="1:13" s="14" customFormat="1" ht="46.3">
      <c r="A43" s="117">
        <v>31</v>
      </c>
      <c r="B43" s="138"/>
      <c r="C43" s="124"/>
      <c r="D43" s="118"/>
      <c r="E43" s="118"/>
      <c r="F43" s="119"/>
      <c r="G43" s="123"/>
      <c r="H43" s="123"/>
      <c r="I43" s="171" t="str">
        <f t="shared" ref="I43:I58" si="2">IF(OR(G43="測量士",G43="地質調査技士"),G43,G43&amp;CHAR(10)&amp;H43)</f>
        <v xml:space="preserve">
</v>
      </c>
    </row>
    <row r="44" spans="1:13" s="14" customFormat="1" ht="46.3">
      <c r="A44" s="117">
        <v>32</v>
      </c>
      <c r="B44" s="138"/>
      <c r="C44" s="124"/>
      <c r="D44" s="118"/>
      <c r="E44" s="118"/>
      <c r="F44" s="119"/>
      <c r="G44" s="123"/>
      <c r="H44" s="123"/>
      <c r="I44" s="171" t="str">
        <f t="shared" si="2"/>
        <v xml:space="preserve">
</v>
      </c>
    </row>
    <row r="45" spans="1:13" s="14" customFormat="1" ht="46.3">
      <c r="A45" s="117">
        <v>33</v>
      </c>
      <c r="B45" s="138"/>
      <c r="C45" s="124"/>
      <c r="D45" s="118"/>
      <c r="E45" s="118"/>
      <c r="F45" s="119"/>
      <c r="G45" s="123"/>
      <c r="H45" s="123"/>
      <c r="I45" s="171" t="str">
        <f t="shared" si="2"/>
        <v xml:space="preserve">
</v>
      </c>
    </row>
    <row r="46" spans="1:13" s="14" customFormat="1" ht="46.3">
      <c r="A46" s="117">
        <v>34</v>
      </c>
      <c r="B46" s="138"/>
      <c r="C46" s="124"/>
      <c r="D46" s="118"/>
      <c r="E46" s="118"/>
      <c r="F46" s="119"/>
      <c r="G46" s="123"/>
      <c r="H46" s="123"/>
      <c r="I46" s="171" t="str">
        <f t="shared" si="2"/>
        <v xml:space="preserve">
</v>
      </c>
    </row>
    <row r="47" spans="1:13" s="14" customFormat="1" ht="46.3">
      <c r="A47" s="117">
        <v>35</v>
      </c>
      <c r="B47" s="138"/>
      <c r="C47" s="124"/>
      <c r="D47" s="118"/>
      <c r="E47" s="118"/>
      <c r="F47" s="119"/>
      <c r="G47" s="123"/>
      <c r="H47" s="123"/>
      <c r="I47" s="171" t="str">
        <f t="shared" si="2"/>
        <v xml:space="preserve">
</v>
      </c>
    </row>
    <row r="48" spans="1:13" s="14" customFormat="1" ht="46.3">
      <c r="A48" s="117">
        <v>36</v>
      </c>
      <c r="B48" s="138"/>
      <c r="C48" s="124"/>
      <c r="D48" s="118"/>
      <c r="E48" s="118"/>
      <c r="F48" s="119"/>
      <c r="G48" s="123"/>
      <c r="H48" s="123"/>
      <c r="I48" s="171" t="str">
        <f t="shared" si="2"/>
        <v xml:space="preserve">
</v>
      </c>
    </row>
    <row r="49" spans="1:9" s="14" customFormat="1" ht="46.3">
      <c r="A49" s="117">
        <v>37</v>
      </c>
      <c r="B49" s="138"/>
      <c r="C49" s="124"/>
      <c r="D49" s="118"/>
      <c r="E49" s="118"/>
      <c r="F49" s="119"/>
      <c r="G49" s="123"/>
      <c r="H49" s="123"/>
      <c r="I49" s="171" t="str">
        <f t="shared" si="2"/>
        <v xml:space="preserve">
</v>
      </c>
    </row>
    <row r="50" spans="1:9" s="14" customFormat="1" ht="46.3">
      <c r="A50" s="117">
        <v>38</v>
      </c>
      <c r="B50" s="138"/>
      <c r="C50" s="124"/>
      <c r="D50" s="118"/>
      <c r="E50" s="118"/>
      <c r="F50" s="119"/>
      <c r="G50" s="123"/>
      <c r="H50" s="123"/>
      <c r="I50" s="171" t="str">
        <f t="shared" si="2"/>
        <v xml:space="preserve">
</v>
      </c>
    </row>
    <row r="51" spans="1:9" s="14" customFormat="1" ht="46.3">
      <c r="A51" s="117">
        <v>39</v>
      </c>
      <c r="B51" s="138"/>
      <c r="C51" s="124"/>
      <c r="D51" s="118"/>
      <c r="E51" s="118"/>
      <c r="F51" s="119"/>
      <c r="G51" s="123"/>
      <c r="H51" s="123"/>
      <c r="I51" s="171" t="str">
        <f t="shared" si="2"/>
        <v xml:space="preserve">
</v>
      </c>
    </row>
    <row r="52" spans="1:9" s="14" customFormat="1" ht="46.3">
      <c r="A52" s="117">
        <v>40</v>
      </c>
      <c r="B52" s="138"/>
      <c r="C52" s="124"/>
      <c r="D52" s="118"/>
      <c r="E52" s="118"/>
      <c r="F52" s="119"/>
      <c r="G52" s="123"/>
      <c r="H52" s="123"/>
      <c r="I52" s="171" t="str">
        <f t="shared" si="2"/>
        <v xml:space="preserve">
</v>
      </c>
    </row>
    <row r="53" spans="1:9" s="14" customFormat="1" ht="46.3">
      <c r="A53" s="117">
        <v>41</v>
      </c>
      <c r="B53" s="138"/>
      <c r="C53" s="124"/>
      <c r="D53" s="118"/>
      <c r="E53" s="118"/>
      <c r="F53" s="119"/>
      <c r="G53" s="123"/>
      <c r="H53" s="123"/>
      <c r="I53" s="171" t="str">
        <f t="shared" si="2"/>
        <v xml:space="preserve">
</v>
      </c>
    </row>
    <row r="54" spans="1:9" s="14" customFormat="1" ht="46.3">
      <c r="A54" s="117">
        <v>42</v>
      </c>
      <c r="B54" s="138"/>
      <c r="C54" s="124"/>
      <c r="D54" s="118"/>
      <c r="E54" s="118"/>
      <c r="F54" s="119"/>
      <c r="G54" s="123"/>
      <c r="H54" s="123"/>
      <c r="I54" s="171" t="str">
        <f t="shared" si="2"/>
        <v xml:space="preserve">
</v>
      </c>
    </row>
    <row r="55" spans="1:9" s="14" customFormat="1" ht="46.3">
      <c r="A55" s="117">
        <v>43</v>
      </c>
      <c r="B55" s="138"/>
      <c r="C55" s="124"/>
      <c r="D55" s="118"/>
      <c r="E55" s="118"/>
      <c r="F55" s="119"/>
      <c r="G55" s="123"/>
      <c r="H55" s="123"/>
      <c r="I55" s="171" t="str">
        <f t="shared" si="2"/>
        <v xml:space="preserve">
</v>
      </c>
    </row>
    <row r="56" spans="1:9" s="14" customFormat="1" ht="46.3">
      <c r="A56" s="117">
        <v>44</v>
      </c>
      <c r="B56" s="138"/>
      <c r="C56" s="124"/>
      <c r="D56" s="118"/>
      <c r="E56" s="118"/>
      <c r="F56" s="119"/>
      <c r="G56" s="123"/>
      <c r="H56" s="123"/>
      <c r="I56" s="171" t="str">
        <f t="shared" si="2"/>
        <v xml:space="preserve">
</v>
      </c>
    </row>
    <row r="57" spans="1:9" s="14" customFormat="1" ht="46.3">
      <c r="A57" s="117">
        <v>45</v>
      </c>
      <c r="B57" s="138"/>
      <c r="C57" s="124"/>
      <c r="D57" s="118"/>
      <c r="E57" s="118"/>
      <c r="F57" s="119"/>
      <c r="G57" s="123"/>
      <c r="H57" s="123"/>
      <c r="I57" s="171" t="str">
        <f t="shared" si="2"/>
        <v xml:space="preserve">
</v>
      </c>
    </row>
    <row r="58" spans="1:9" s="14" customFormat="1" ht="46.3">
      <c r="A58" s="117">
        <v>46</v>
      </c>
      <c r="B58" s="138"/>
      <c r="C58" s="124"/>
      <c r="D58" s="118"/>
      <c r="E58" s="118"/>
      <c r="F58" s="119"/>
      <c r="G58" s="123"/>
      <c r="H58" s="123"/>
      <c r="I58" s="171" t="str">
        <f t="shared" si="2"/>
        <v xml:space="preserve">
</v>
      </c>
    </row>
    <row r="59" spans="1:9" s="14" customFormat="1" ht="46.3">
      <c r="A59" s="117">
        <v>47</v>
      </c>
      <c r="B59" s="138"/>
      <c r="C59" s="124"/>
      <c r="D59" s="118"/>
      <c r="E59" s="118"/>
      <c r="F59" s="119"/>
      <c r="G59" s="123"/>
      <c r="H59" s="123"/>
      <c r="I59" s="171" t="str">
        <f t="shared" ref="I59:I85" si="3">IF(OR(G59="測量士",G59="地質調査技士"),G59,G59&amp;CHAR(10)&amp;H59)</f>
        <v xml:space="preserve">
</v>
      </c>
    </row>
    <row r="60" spans="1:9" s="14" customFormat="1" ht="46.3">
      <c r="A60" s="117">
        <v>48</v>
      </c>
      <c r="B60" s="138"/>
      <c r="C60" s="124"/>
      <c r="D60" s="118"/>
      <c r="E60" s="118"/>
      <c r="F60" s="119"/>
      <c r="G60" s="123"/>
      <c r="H60" s="123"/>
      <c r="I60" s="171" t="str">
        <f t="shared" si="3"/>
        <v xml:space="preserve">
</v>
      </c>
    </row>
    <row r="61" spans="1:9" s="14" customFormat="1" ht="46.3">
      <c r="A61" s="117">
        <v>49</v>
      </c>
      <c r="B61" s="138"/>
      <c r="C61" s="124"/>
      <c r="D61" s="118"/>
      <c r="E61" s="118"/>
      <c r="F61" s="119"/>
      <c r="G61" s="123"/>
      <c r="H61" s="123"/>
      <c r="I61" s="171" t="str">
        <f t="shared" si="3"/>
        <v xml:space="preserve">
</v>
      </c>
    </row>
    <row r="62" spans="1:9" s="14" customFormat="1" ht="46.3">
      <c r="A62" s="117">
        <v>50</v>
      </c>
      <c r="B62" s="138"/>
      <c r="C62" s="124"/>
      <c r="D62" s="118"/>
      <c r="E62" s="118"/>
      <c r="F62" s="119"/>
      <c r="G62" s="123"/>
      <c r="H62" s="123"/>
      <c r="I62" s="171" t="str">
        <f t="shared" si="3"/>
        <v xml:space="preserve">
</v>
      </c>
    </row>
    <row r="63" spans="1:9" s="14" customFormat="1" ht="46.3">
      <c r="A63" s="117">
        <v>51</v>
      </c>
      <c r="B63" s="138"/>
      <c r="C63" s="124"/>
      <c r="D63" s="118"/>
      <c r="E63" s="118"/>
      <c r="F63" s="119"/>
      <c r="G63" s="123"/>
      <c r="H63" s="123"/>
      <c r="I63" s="171" t="str">
        <f t="shared" si="3"/>
        <v xml:space="preserve">
</v>
      </c>
    </row>
    <row r="64" spans="1:9" s="14" customFormat="1" ht="46.3">
      <c r="A64" s="117">
        <v>52</v>
      </c>
      <c r="B64" s="138"/>
      <c r="C64" s="124"/>
      <c r="D64" s="118"/>
      <c r="E64" s="118"/>
      <c r="F64" s="119"/>
      <c r="G64" s="123"/>
      <c r="H64" s="123"/>
      <c r="I64" s="171" t="str">
        <f t="shared" si="3"/>
        <v xml:space="preserve">
</v>
      </c>
    </row>
    <row r="65" spans="1:9" s="14" customFormat="1" ht="46.3">
      <c r="A65" s="117">
        <v>53</v>
      </c>
      <c r="B65" s="138"/>
      <c r="C65" s="124"/>
      <c r="D65" s="118"/>
      <c r="E65" s="118"/>
      <c r="F65" s="119"/>
      <c r="G65" s="123"/>
      <c r="H65" s="123"/>
      <c r="I65" s="171" t="str">
        <f t="shared" si="3"/>
        <v xml:space="preserve">
</v>
      </c>
    </row>
    <row r="66" spans="1:9" s="14" customFormat="1" ht="46.3">
      <c r="A66" s="117">
        <v>54</v>
      </c>
      <c r="B66" s="138"/>
      <c r="C66" s="124"/>
      <c r="D66" s="118"/>
      <c r="E66" s="118"/>
      <c r="F66" s="119"/>
      <c r="G66" s="123"/>
      <c r="H66" s="123"/>
      <c r="I66" s="171" t="str">
        <f t="shared" si="3"/>
        <v xml:space="preserve">
</v>
      </c>
    </row>
    <row r="67" spans="1:9" s="14" customFormat="1" ht="46.3">
      <c r="A67" s="117">
        <v>55</v>
      </c>
      <c r="B67" s="138"/>
      <c r="C67" s="124"/>
      <c r="D67" s="118"/>
      <c r="E67" s="118"/>
      <c r="F67" s="119"/>
      <c r="G67" s="123"/>
      <c r="H67" s="123"/>
      <c r="I67" s="171" t="str">
        <f t="shared" si="3"/>
        <v xml:space="preserve">
</v>
      </c>
    </row>
    <row r="68" spans="1:9" s="14" customFormat="1" ht="46.3">
      <c r="A68" s="117">
        <v>56</v>
      </c>
      <c r="B68" s="138"/>
      <c r="C68" s="124"/>
      <c r="D68" s="118"/>
      <c r="E68" s="118"/>
      <c r="F68" s="119"/>
      <c r="G68" s="123"/>
      <c r="H68" s="123"/>
      <c r="I68" s="171" t="str">
        <f t="shared" si="3"/>
        <v xml:space="preserve">
</v>
      </c>
    </row>
    <row r="69" spans="1:9" s="14" customFormat="1" ht="46.3">
      <c r="A69" s="117">
        <v>57</v>
      </c>
      <c r="B69" s="138"/>
      <c r="C69" s="124"/>
      <c r="D69" s="118"/>
      <c r="E69" s="118"/>
      <c r="F69" s="119"/>
      <c r="G69" s="123"/>
      <c r="H69" s="123"/>
      <c r="I69" s="171" t="str">
        <f t="shared" si="3"/>
        <v xml:space="preserve">
</v>
      </c>
    </row>
    <row r="70" spans="1:9" s="14" customFormat="1" ht="46.3">
      <c r="A70" s="117">
        <v>58</v>
      </c>
      <c r="B70" s="138"/>
      <c r="C70" s="124"/>
      <c r="D70" s="118"/>
      <c r="E70" s="118"/>
      <c r="F70" s="119"/>
      <c r="G70" s="123"/>
      <c r="H70" s="123"/>
      <c r="I70" s="171" t="str">
        <f t="shared" si="3"/>
        <v xml:space="preserve">
</v>
      </c>
    </row>
    <row r="71" spans="1:9" s="14" customFormat="1" ht="46.3">
      <c r="A71" s="117">
        <v>59</v>
      </c>
      <c r="B71" s="138"/>
      <c r="C71" s="124"/>
      <c r="D71" s="118"/>
      <c r="E71" s="118"/>
      <c r="F71" s="119"/>
      <c r="G71" s="123"/>
      <c r="H71" s="123"/>
      <c r="I71" s="171" t="str">
        <f t="shared" si="3"/>
        <v xml:space="preserve">
</v>
      </c>
    </row>
    <row r="72" spans="1:9" s="14" customFormat="1" ht="46.3">
      <c r="A72" s="117">
        <v>60</v>
      </c>
      <c r="B72" s="138"/>
      <c r="C72" s="124"/>
      <c r="D72" s="118"/>
      <c r="E72" s="118"/>
      <c r="F72" s="119"/>
      <c r="G72" s="123"/>
      <c r="H72" s="123"/>
      <c r="I72" s="171" t="str">
        <f t="shared" si="3"/>
        <v xml:space="preserve">
</v>
      </c>
    </row>
    <row r="73" spans="1:9" s="14" customFormat="1" ht="46.3">
      <c r="A73" s="117">
        <v>61</v>
      </c>
      <c r="B73" s="138"/>
      <c r="C73" s="124"/>
      <c r="D73" s="118"/>
      <c r="E73" s="118"/>
      <c r="F73" s="119"/>
      <c r="G73" s="123"/>
      <c r="H73" s="123"/>
      <c r="I73" s="171" t="str">
        <f t="shared" si="3"/>
        <v xml:space="preserve">
</v>
      </c>
    </row>
    <row r="74" spans="1:9" s="14" customFormat="1" ht="46.3">
      <c r="A74" s="117">
        <v>62</v>
      </c>
      <c r="B74" s="138"/>
      <c r="C74" s="124"/>
      <c r="D74" s="118"/>
      <c r="E74" s="118"/>
      <c r="F74" s="119"/>
      <c r="G74" s="123"/>
      <c r="H74" s="123"/>
      <c r="I74" s="171" t="str">
        <f t="shared" si="3"/>
        <v xml:space="preserve">
</v>
      </c>
    </row>
    <row r="75" spans="1:9" s="14" customFormat="1" ht="46.3">
      <c r="A75" s="117">
        <v>63</v>
      </c>
      <c r="B75" s="138"/>
      <c r="C75" s="124"/>
      <c r="D75" s="118"/>
      <c r="E75" s="118"/>
      <c r="F75" s="119"/>
      <c r="G75" s="123"/>
      <c r="H75" s="123"/>
      <c r="I75" s="171" t="str">
        <f t="shared" si="3"/>
        <v xml:space="preserve">
</v>
      </c>
    </row>
    <row r="76" spans="1:9" s="14" customFormat="1" ht="46.3">
      <c r="A76" s="117">
        <v>64</v>
      </c>
      <c r="B76" s="138"/>
      <c r="C76" s="124"/>
      <c r="D76" s="118"/>
      <c r="E76" s="118"/>
      <c r="F76" s="119"/>
      <c r="G76" s="123"/>
      <c r="H76" s="123"/>
      <c r="I76" s="171" t="str">
        <f t="shared" si="3"/>
        <v xml:space="preserve">
</v>
      </c>
    </row>
    <row r="77" spans="1:9" s="14" customFormat="1" ht="46.3">
      <c r="A77" s="117">
        <v>65</v>
      </c>
      <c r="B77" s="138"/>
      <c r="C77" s="124"/>
      <c r="D77" s="118"/>
      <c r="E77" s="118"/>
      <c r="F77" s="119"/>
      <c r="G77" s="123"/>
      <c r="H77" s="123"/>
      <c r="I77" s="171" t="str">
        <f t="shared" si="3"/>
        <v xml:space="preserve">
</v>
      </c>
    </row>
    <row r="78" spans="1:9" s="14" customFormat="1" ht="46.3">
      <c r="A78" s="117">
        <v>66</v>
      </c>
      <c r="B78" s="138"/>
      <c r="C78" s="124"/>
      <c r="D78" s="118"/>
      <c r="E78" s="118"/>
      <c r="F78" s="119"/>
      <c r="G78" s="123"/>
      <c r="H78" s="123"/>
      <c r="I78" s="171" t="str">
        <f t="shared" si="3"/>
        <v xml:space="preserve">
</v>
      </c>
    </row>
    <row r="79" spans="1:9" s="14" customFormat="1" ht="46.3">
      <c r="A79" s="117">
        <v>67</v>
      </c>
      <c r="B79" s="138"/>
      <c r="C79" s="124"/>
      <c r="D79" s="118"/>
      <c r="E79" s="118"/>
      <c r="F79" s="119"/>
      <c r="G79" s="123"/>
      <c r="H79" s="123"/>
      <c r="I79" s="171" t="str">
        <f t="shared" si="3"/>
        <v xml:space="preserve">
</v>
      </c>
    </row>
    <row r="80" spans="1:9" s="14" customFormat="1" ht="46.3">
      <c r="A80" s="117">
        <v>68</v>
      </c>
      <c r="B80" s="138"/>
      <c r="C80" s="124"/>
      <c r="D80" s="118"/>
      <c r="E80" s="118"/>
      <c r="F80" s="119"/>
      <c r="G80" s="123"/>
      <c r="H80" s="123"/>
      <c r="I80" s="171" t="str">
        <f t="shared" si="3"/>
        <v xml:space="preserve">
</v>
      </c>
    </row>
    <row r="81" spans="1:9" s="14" customFormat="1" ht="46.3">
      <c r="A81" s="117">
        <v>69</v>
      </c>
      <c r="B81" s="138"/>
      <c r="C81" s="124"/>
      <c r="D81" s="118"/>
      <c r="E81" s="118"/>
      <c r="F81" s="119"/>
      <c r="G81" s="123"/>
      <c r="H81" s="123"/>
      <c r="I81" s="171" t="str">
        <f t="shared" si="3"/>
        <v xml:space="preserve">
</v>
      </c>
    </row>
    <row r="82" spans="1:9" s="14" customFormat="1" ht="46.3">
      <c r="A82" s="117">
        <v>70</v>
      </c>
      <c r="B82" s="138"/>
      <c r="C82" s="124"/>
      <c r="D82" s="118"/>
      <c r="E82" s="118"/>
      <c r="F82" s="119"/>
      <c r="G82" s="123"/>
      <c r="H82" s="123"/>
      <c r="I82" s="171" t="str">
        <f t="shared" si="3"/>
        <v xml:space="preserve">
</v>
      </c>
    </row>
    <row r="83" spans="1:9" s="14" customFormat="1" ht="46.3">
      <c r="A83" s="117">
        <v>71</v>
      </c>
      <c r="B83" s="138"/>
      <c r="C83" s="124"/>
      <c r="D83" s="118"/>
      <c r="E83" s="118"/>
      <c r="F83" s="119"/>
      <c r="G83" s="123"/>
      <c r="H83" s="123"/>
      <c r="I83" s="171" t="str">
        <f t="shared" si="3"/>
        <v xml:space="preserve">
</v>
      </c>
    </row>
    <row r="84" spans="1:9" s="14" customFormat="1" ht="46.3">
      <c r="A84" s="117">
        <v>72</v>
      </c>
      <c r="B84" s="138"/>
      <c r="C84" s="124"/>
      <c r="D84" s="118"/>
      <c r="E84" s="118"/>
      <c r="F84" s="119"/>
      <c r="G84" s="123"/>
      <c r="H84" s="123"/>
      <c r="I84" s="171" t="str">
        <f t="shared" si="3"/>
        <v xml:space="preserve">
</v>
      </c>
    </row>
    <row r="85" spans="1:9" s="14" customFormat="1" ht="46.3">
      <c r="A85" s="117">
        <v>73</v>
      </c>
      <c r="B85" s="138"/>
      <c r="C85" s="124"/>
      <c r="D85" s="118"/>
      <c r="E85" s="118"/>
      <c r="F85" s="119"/>
      <c r="G85" s="123"/>
      <c r="H85" s="123"/>
      <c r="I85" s="171" t="str">
        <f t="shared" si="3"/>
        <v xml:space="preserve">
</v>
      </c>
    </row>
    <row r="86" spans="1:9" s="14" customFormat="1" ht="46.3">
      <c r="A86" s="117">
        <v>74</v>
      </c>
      <c r="B86" s="138"/>
      <c r="C86" s="124"/>
      <c r="D86" s="118"/>
      <c r="E86" s="118"/>
      <c r="F86" s="119"/>
      <c r="G86" s="123"/>
      <c r="H86" s="123"/>
      <c r="I86" s="171" t="str">
        <f t="shared" ref="I86:I112" si="4">IF(OR(G86="測量士",G86="地質調査技士"),G86,G86&amp;CHAR(10)&amp;H86)</f>
        <v xml:space="preserve">
</v>
      </c>
    </row>
    <row r="87" spans="1:9" s="14" customFormat="1" ht="46.3">
      <c r="A87" s="117">
        <v>75</v>
      </c>
      <c r="B87" s="138"/>
      <c r="C87" s="124"/>
      <c r="D87" s="118"/>
      <c r="E87" s="118"/>
      <c r="F87" s="119"/>
      <c r="G87" s="123"/>
      <c r="H87" s="123"/>
      <c r="I87" s="171" t="str">
        <f t="shared" si="4"/>
        <v xml:space="preserve">
</v>
      </c>
    </row>
    <row r="88" spans="1:9" s="14" customFormat="1" ht="46.3">
      <c r="A88" s="117">
        <v>76</v>
      </c>
      <c r="B88" s="138"/>
      <c r="C88" s="124"/>
      <c r="D88" s="118"/>
      <c r="E88" s="118"/>
      <c r="F88" s="119"/>
      <c r="G88" s="123"/>
      <c r="H88" s="123"/>
      <c r="I88" s="171" t="str">
        <f t="shared" si="4"/>
        <v xml:space="preserve">
</v>
      </c>
    </row>
    <row r="89" spans="1:9" s="14" customFormat="1" ht="46.3">
      <c r="A89" s="117">
        <v>77</v>
      </c>
      <c r="B89" s="138"/>
      <c r="C89" s="124"/>
      <c r="D89" s="118"/>
      <c r="E89" s="118"/>
      <c r="F89" s="119"/>
      <c r="G89" s="123"/>
      <c r="H89" s="123"/>
      <c r="I89" s="171" t="str">
        <f t="shared" si="4"/>
        <v xml:space="preserve">
</v>
      </c>
    </row>
    <row r="90" spans="1:9" s="14" customFormat="1" ht="46.3">
      <c r="A90" s="117">
        <v>78</v>
      </c>
      <c r="B90" s="138"/>
      <c r="C90" s="124"/>
      <c r="D90" s="118"/>
      <c r="E90" s="118"/>
      <c r="F90" s="119"/>
      <c r="G90" s="123"/>
      <c r="H90" s="123"/>
      <c r="I90" s="171" t="str">
        <f t="shared" si="4"/>
        <v xml:space="preserve">
</v>
      </c>
    </row>
    <row r="91" spans="1:9" s="14" customFormat="1" ht="46.3">
      <c r="A91" s="117">
        <v>79</v>
      </c>
      <c r="B91" s="138"/>
      <c r="C91" s="124"/>
      <c r="D91" s="118"/>
      <c r="E91" s="118"/>
      <c r="F91" s="119"/>
      <c r="G91" s="123"/>
      <c r="H91" s="123"/>
      <c r="I91" s="171" t="str">
        <f t="shared" si="4"/>
        <v xml:space="preserve">
</v>
      </c>
    </row>
    <row r="92" spans="1:9" s="14" customFormat="1" ht="46.3">
      <c r="A92" s="117">
        <v>80</v>
      </c>
      <c r="B92" s="138"/>
      <c r="C92" s="124"/>
      <c r="D92" s="118"/>
      <c r="E92" s="118"/>
      <c r="F92" s="119"/>
      <c r="G92" s="123"/>
      <c r="H92" s="123"/>
      <c r="I92" s="171" t="str">
        <f t="shared" si="4"/>
        <v xml:space="preserve">
</v>
      </c>
    </row>
    <row r="93" spans="1:9" s="14" customFormat="1" ht="46.3">
      <c r="A93" s="117">
        <v>81</v>
      </c>
      <c r="B93" s="138"/>
      <c r="C93" s="124"/>
      <c r="D93" s="118"/>
      <c r="E93" s="118"/>
      <c r="F93" s="119"/>
      <c r="G93" s="123"/>
      <c r="H93" s="123"/>
      <c r="I93" s="171" t="str">
        <f t="shared" si="4"/>
        <v xml:space="preserve">
</v>
      </c>
    </row>
    <row r="94" spans="1:9" s="14" customFormat="1" ht="46.3">
      <c r="A94" s="117">
        <v>82</v>
      </c>
      <c r="B94" s="138"/>
      <c r="C94" s="124"/>
      <c r="D94" s="118"/>
      <c r="E94" s="118"/>
      <c r="F94" s="119"/>
      <c r="G94" s="123"/>
      <c r="H94" s="123"/>
      <c r="I94" s="171" t="str">
        <f t="shared" si="4"/>
        <v xml:space="preserve">
</v>
      </c>
    </row>
    <row r="95" spans="1:9" s="14" customFormat="1" ht="46.3">
      <c r="A95" s="117">
        <v>83</v>
      </c>
      <c r="B95" s="138"/>
      <c r="C95" s="124"/>
      <c r="D95" s="118"/>
      <c r="E95" s="118"/>
      <c r="F95" s="119"/>
      <c r="G95" s="123"/>
      <c r="H95" s="123"/>
      <c r="I95" s="171" t="str">
        <f t="shared" si="4"/>
        <v xml:space="preserve">
</v>
      </c>
    </row>
    <row r="96" spans="1:9" s="14" customFormat="1" ht="46.3">
      <c r="A96" s="117">
        <v>84</v>
      </c>
      <c r="B96" s="138"/>
      <c r="C96" s="124"/>
      <c r="D96" s="118"/>
      <c r="E96" s="118"/>
      <c r="F96" s="119"/>
      <c r="G96" s="123"/>
      <c r="H96" s="123"/>
      <c r="I96" s="171" t="str">
        <f t="shared" si="4"/>
        <v xml:space="preserve">
</v>
      </c>
    </row>
    <row r="97" spans="1:9" s="14" customFormat="1" ht="46.3">
      <c r="A97" s="117">
        <v>85</v>
      </c>
      <c r="B97" s="138"/>
      <c r="C97" s="124"/>
      <c r="D97" s="118"/>
      <c r="E97" s="118"/>
      <c r="F97" s="119"/>
      <c r="G97" s="123"/>
      <c r="H97" s="123"/>
      <c r="I97" s="171" t="str">
        <f t="shared" si="4"/>
        <v xml:space="preserve">
</v>
      </c>
    </row>
    <row r="98" spans="1:9" s="14" customFormat="1" ht="46.3">
      <c r="A98" s="117">
        <v>86</v>
      </c>
      <c r="B98" s="138"/>
      <c r="C98" s="124"/>
      <c r="D98" s="118"/>
      <c r="E98" s="118"/>
      <c r="F98" s="119"/>
      <c r="G98" s="123"/>
      <c r="H98" s="123"/>
      <c r="I98" s="171" t="str">
        <f t="shared" si="4"/>
        <v xml:space="preserve">
</v>
      </c>
    </row>
    <row r="99" spans="1:9" s="14" customFormat="1" ht="46.3">
      <c r="A99" s="117">
        <v>87</v>
      </c>
      <c r="B99" s="138"/>
      <c r="C99" s="124"/>
      <c r="D99" s="118"/>
      <c r="E99" s="118"/>
      <c r="F99" s="119"/>
      <c r="G99" s="123"/>
      <c r="H99" s="123"/>
      <c r="I99" s="171" t="str">
        <f t="shared" si="4"/>
        <v xml:space="preserve">
</v>
      </c>
    </row>
    <row r="100" spans="1:9" s="14" customFormat="1" ht="46.3">
      <c r="A100" s="117">
        <v>88</v>
      </c>
      <c r="B100" s="138"/>
      <c r="C100" s="124"/>
      <c r="D100" s="118"/>
      <c r="E100" s="118"/>
      <c r="F100" s="119"/>
      <c r="G100" s="123"/>
      <c r="H100" s="123"/>
      <c r="I100" s="171" t="str">
        <f t="shared" si="4"/>
        <v xml:space="preserve">
</v>
      </c>
    </row>
    <row r="101" spans="1:9" s="14" customFormat="1" ht="46.3">
      <c r="A101" s="117">
        <v>89</v>
      </c>
      <c r="B101" s="138"/>
      <c r="C101" s="124"/>
      <c r="D101" s="118"/>
      <c r="E101" s="118"/>
      <c r="F101" s="119"/>
      <c r="G101" s="123"/>
      <c r="H101" s="123"/>
      <c r="I101" s="171" t="str">
        <f t="shared" si="4"/>
        <v xml:space="preserve">
</v>
      </c>
    </row>
    <row r="102" spans="1:9" s="14" customFormat="1" ht="46.3">
      <c r="A102" s="117">
        <v>90</v>
      </c>
      <c r="B102" s="138"/>
      <c r="C102" s="124"/>
      <c r="D102" s="118"/>
      <c r="E102" s="118"/>
      <c r="F102" s="119"/>
      <c r="G102" s="123"/>
      <c r="H102" s="123"/>
      <c r="I102" s="171" t="str">
        <f t="shared" si="4"/>
        <v xml:space="preserve">
</v>
      </c>
    </row>
    <row r="103" spans="1:9" s="14" customFormat="1" ht="46.3">
      <c r="A103" s="117">
        <v>91</v>
      </c>
      <c r="B103" s="138"/>
      <c r="C103" s="124"/>
      <c r="D103" s="118"/>
      <c r="E103" s="118"/>
      <c r="F103" s="119"/>
      <c r="G103" s="123"/>
      <c r="H103" s="123"/>
      <c r="I103" s="171" t="str">
        <f t="shared" si="4"/>
        <v xml:space="preserve">
</v>
      </c>
    </row>
    <row r="104" spans="1:9" s="14" customFormat="1" ht="46.3">
      <c r="A104" s="117">
        <v>92</v>
      </c>
      <c r="B104" s="138"/>
      <c r="C104" s="124"/>
      <c r="D104" s="118"/>
      <c r="E104" s="118"/>
      <c r="F104" s="119"/>
      <c r="G104" s="123"/>
      <c r="H104" s="123"/>
      <c r="I104" s="171" t="str">
        <f t="shared" si="4"/>
        <v xml:space="preserve">
</v>
      </c>
    </row>
    <row r="105" spans="1:9" s="14" customFormat="1" ht="46.3">
      <c r="A105" s="117">
        <v>93</v>
      </c>
      <c r="B105" s="138"/>
      <c r="C105" s="124"/>
      <c r="D105" s="118"/>
      <c r="E105" s="118"/>
      <c r="F105" s="119"/>
      <c r="G105" s="123"/>
      <c r="H105" s="123"/>
      <c r="I105" s="171" t="str">
        <f t="shared" si="4"/>
        <v xml:space="preserve">
</v>
      </c>
    </row>
    <row r="106" spans="1:9" s="14" customFormat="1" ht="46.3">
      <c r="A106" s="117">
        <v>94</v>
      </c>
      <c r="B106" s="138"/>
      <c r="C106" s="124"/>
      <c r="D106" s="118"/>
      <c r="E106" s="118"/>
      <c r="F106" s="119"/>
      <c r="G106" s="123"/>
      <c r="H106" s="123"/>
      <c r="I106" s="171" t="str">
        <f t="shared" si="4"/>
        <v xml:space="preserve">
</v>
      </c>
    </row>
    <row r="107" spans="1:9" s="14" customFormat="1" ht="46.3">
      <c r="A107" s="117">
        <v>95</v>
      </c>
      <c r="B107" s="138"/>
      <c r="C107" s="124"/>
      <c r="D107" s="118"/>
      <c r="E107" s="118"/>
      <c r="F107" s="119"/>
      <c r="G107" s="123"/>
      <c r="H107" s="123"/>
      <c r="I107" s="171" t="str">
        <f t="shared" si="4"/>
        <v xml:space="preserve">
</v>
      </c>
    </row>
    <row r="108" spans="1:9" s="14" customFormat="1" ht="46.3">
      <c r="A108" s="117">
        <v>96</v>
      </c>
      <c r="B108" s="138"/>
      <c r="C108" s="124"/>
      <c r="D108" s="118"/>
      <c r="E108" s="118"/>
      <c r="F108" s="119"/>
      <c r="G108" s="123"/>
      <c r="H108" s="123"/>
      <c r="I108" s="171" t="str">
        <f t="shared" si="4"/>
        <v xml:space="preserve">
</v>
      </c>
    </row>
    <row r="109" spans="1:9" s="14" customFormat="1" ht="46.3">
      <c r="A109" s="117">
        <v>97</v>
      </c>
      <c r="B109" s="138"/>
      <c r="C109" s="124"/>
      <c r="D109" s="118"/>
      <c r="E109" s="118"/>
      <c r="F109" s="119"/>
      <c r="G109" s="123"/>
      <c r="H109" s="123"/>
      <c r="I109" s="171" t="str">
        <f t="shared" si="4"/>
        <v xml:space="preserve">
</v>
      </c>
    </row>
    <row r="110" spans="1:9" s="14" customFormat="1" ht="46.3">
      <c r="A110" s="117">
        <v>98</v>
      </c>
      <c r="B110" s="138"/>
      <c r="C110" s="124"/>
      <c r="D110" s="118"/>
      <c r="E110" s="118"/>
      <c r="F110" s="119"/>
      <c r="G110" s="123"/>
      <c r="H110" s="123"/>
      <c r="I110" s="171" t="str">
        <f t="shared" si="4"/>
        <v xml:space="preserve">
</v>
      </c>
    </row>
    <row r="111" spans="1:9" s="14" customFormat="1" ht="46.3">
      <c r="A111" s="117">
        <v>99</v>
      </c>
      <c r="B111" s="138"/>
      <c r="C111" s="124"/>
      <c r="D111" s="118"/>
      <c r="E111" s="118"/>
      <c r="F111" s="119"/>
      <c r="G111" s="123"/>
      <c r="H111" s="123"/>
      <c r="I111" s="171" t="str">
        <f t="shared" si="4"/>
        <v xml:space="preserve">
</v>
      </c>
    </row>
    <row r="112" spans="1:9" s="14" customFormat="1" ht="46.3">
      <c r="A112" s="117">
        <v>100</v>
      </c>
      <c r="B112" s="138"/>
      <c r="C112" s="124"/>
      <c r="D112" s="118"/>
      <c r="E112" s="118"/>
      <c r="F112" s="119"/>
      <c r="G112" s="123"/>
      <c r="H112" s="123"/>
      <c r="I112" s="171" t="str">
        <f t="shared" si="4"/>
        <v xml:space="preserve">
</v>
      </c>
    </row>
  </sheetData>
  <mergeCells count="13">
    <mergeCell ref="A2:J2"/>
    <mergeCell ref="B10:B12"/>
    <mergeCell ref="C10:F11"/>
    <mergeCell ref="G10:I10"/>
    <mergeCell ref="G11:G12"/>
    <mergeCell ref="H11:H12"/>
    <mergeCell ref="I11:I12"/>
    <mergeCell ref="C5:F5"/>
    <mergeCell ref="G5:I5"/>
    <mergeCell ref="C6:F6"/>
    <mergeCell ref="G6:I6"/>
    <mergeCell ref="C7:F7"/>
    <mergeCell ref="G7:I7"/>
  </mergeCells>
  <phoneticPr fontId="1"/>
  <dataValidations count="3">
    <dataValidation type="list" allowBlank="1" showInputMessage="1" showErrorMessage="1" sqref="H13:H112" xr:uid="{00000000-0002-0000-0600-000000000000}">
      <formula1>$L$14:$L$34</formula1>
    </dataValidation>
    <dataValidation type="list" allowBlank="1" showInputMessage="1" showErrorMessage="1" sqref="G13:G112" xr:uid="{00000000-0002-0000-0600-000001000000}">
      <formula1>$M$14:$M$18</formula1>
    </dataValidation>
    <dataValidation type="list" allowBlank="1" showInputMessage="1" showErrorMessage="1" sqref="C13:C112" xr:uid="{050EA710-F53E-4290-BD5E-F218B6EFEA02}">
      <formula1>"T,S,H,R"</formula1>
    </dataValidation>
  </dataValidations>
  <printOptions horizontalCentered="1"/>
  <pageMargins left="0.19685039370078741" right="0.19685039370078741" top="0.39370078740157483" bottom="0.39370078740157483" header="0.31496062992125984" footer="0.31496062992125984"/>
  <pageSetup paperSize="9" scale="52" fitToHeight="0" orientation="portrait" r:id="rId1"/>
  <rowBreaks count="1" manualBreakCount="1">
    <brk id="32"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47"/>
  <sheetViews>
    <sheetView showGridLines="0" view="pageBreakPreview" zoomScale="50" zoomScaleNormal="50" zoomScaleSheetLayoutView="50" workbookViewId="0">
      <selection activeCell="AR11" sqref="AR11"/>
    </sheetView>
  </sheetViews>
  <sheetFormatPr defaultColWidth="9" defaultRowHeight="35.6"/>
  <cols>
    <col min="1" max="1" width="5" style="1" customWidth="1"/>
    <col min="2" max="2" width="3.85546875" style="1" customWidth="1"/>
    <col min="3" max="3" width="30.85546875" style="1" customWidth="1"/>
    <col min="4" max="4" width="25.0703125" style="1" customWidth="1"/>
    <col min="5" max="5" width="19.0703125" style="1" customWidth="1"/>
    <col min="6" max="6" width="6.5703125" style="1" customWidth="1"/>
    <col min="7" max="7" width="3.85546875" style="1" customWidth="1"/>
    <col min="8" max="8" width="56.0703125" style="1" customWidth="1"/>
    <col min="9" max="9" width="19.0703125" style="1" customWidth="1"/>
    <col min="10" max="10" width="5" style="1" customWidth="1"/>
    <col min="11" max="13" width="2.5" style="140" customWidth="1"/>
    <col min="14" max="16384" width="9" style="1"/>
  </cols>
  <sheetData>
    <row r="1" spans="1:13" s="14" customFormat="1" ht="26.15">
      <c r="A1" s="14" t="s">
        <v>420</v>
      </c>
      <c r="J1" s="207" t="str">
        <f>入力シート!Y2</f>
        <v>ver9.20</v>
      </c>
      <c r="K1" s="140"/>
      <c r="L1" s="140"/>
      <c r="M1" s="140"/>
    </row>
    <row r="2" spans="1:13" ht="38.6">
      <c r="A2" s="362" t="s">
        <v>303</v>
      </c>
      <c r="B2" s="362"/>
      <c r="C2" s="362"/>
      <c r="D2" s="362"/>
      <c r="E2" s="362"/>
      <c r="F2" s="362"/>
      <c r="G2" s="362"/>
      <c r="H2" s="362"/>
      <c r="I2" s="362"/>
      <c r="J2" s="362"/>
    </row>
    <row r="3" spans="1:13" s="13" customFormat="1" ht="36" customHeight="1">
      <c r="K3" s="140"/>
      <c r="L3" s="140"/>
      <c r="M3" s="140"/>
    </row>
    <row r="4" spans="1:13" s="13" customFormat="1" ht="36" customHeight="1">
      <c r="D4" s="13" t="s">
        <v>259</v>
      </c>
      <c r="K4" s="140"/>
      <c r="L4" s="140"/>
      <c r="M4" s="140"/>
    </row>
    <row r="5" spans="1:13" s="116" customFormat="1" ht="47.25" customHeight="1">
      <c r="D5" s="127" t="s">
        <v>260</v>
      </c>
      <c r="E5" s="379" t="str">
        <f>DATA!$E$15</f>
        <v>佐賀県佐賀市城内1-1-59</v>
      </c>
      <c r="F5" s="379"/>
      <c r="G5" s="379"/>
      <c r="H5" s="379"/>
      <c r="I5" s="379"/>
      <c r="K5" s="140"/>
      <c r="L5" s="140"/>
      <c r="M5" s="140"/>
    </row>
    <row r="6" spans="1:13" s="116" customFormat="1" ht="47.25" customHeight="1">
      <c r="D6" s="128" t="s">
        <v>342</v>
      </c>
      <c r="E6" s="380" t="str">
        <f>DATA!$E$6</f>
        <v>佐賀総合コンサルタント株式会社</v>
      </c>
      <c r="F6" s="380"/>
      <c r="G6" s="380"/>
      <c r="H6" s="380"/>
      <c r="I6" s="380"/>
      <c r="K6" s="140"/>
      <c r="L6" s="140"/>
      <c r="M6" s="140"/>
    </row>
    <row r="7" spans="1:13" s="116" customFormat="1" ht="47.25" customHeight="1">
      <c r="D7" s="128" t="s">
        <v>59</v>
      </c>
      <c r="E7" s="380" t="str">
        <f>DATA!$E$8</f>
        <v>代表取締役社長　佐賀　一朗</v>
      </c>
      <c r="F7" s="380"/>
      <c r="G7" s="380"/>
      <c r="H7" s="380"/>
      <c r="I7" s="380"/>
      <c r="K7" s="140"/>
      <c r="L7" s="140"/>
      <c r="M7" s="140"/>
    </row>
    <row r="8" spans="1:13" s="13" customFormat="1" ht="33" customHeight="1">
      <c r="B8" s="116"/>
      <c r="C8" s="116"/>
      <c r="D8" s="116"/>
      <c r="K8" s="140"/>
      <c r="L8" s="140"/>
      <c r="M8" s="140"/>
    </row>
    <row r="9" spans="1:13" s="14" customFormat="1" ht="49.3">
      <c r="B9" s="386" t="s">
        <v>304</v>
      </c>
      <c r="C9" s="394"/>
      <c r="D9" s="387"/>
      <c r="E9" s="120" t="s">
        <v>436</v>
      </c>
      <c r="F9" s="131"/>
      <c r="G9" s="386" t="s">
        <v>304</v>
      </c>
      <c r="H9" s="387"/>
      <c r="I9" s="129" t="s">
        <v>436</v>
      </c>
      <c r="K9" s="140"/>
      <c r="L9" s="140"/>
      <c r="M9" s="140"/>
    </row>
    <row r="10" spans="1:13" s="14" customFormat="1" ht="30" customHeight="1">
      <c r="B10" s="383" t="s">
        <v>267</v>
      </c>
      <c r="C10" s="384"/>
      <c r="D10" s="385"/>
      <c r="E10" s="136">
        <f>COUNTIF(技術士等の人数に係る調書!$I$13:$I$112,B10)</f>
        <v>1</v>
      </c>
      <c r="F10" s="130"/>
      <c r="G10" s="390" t="s">
        <v>270</v>
      </c>
      <c r="H10" s="391"/>
      <c r="I10" s="392"/>
      <c r="K10" s="140"/>
      <c r="L10" s="140"/>
      <c r="M10" s="140"/>
    </row>
    <row r="11" spans="1:13" s="14" customFormat="1" ht="30" customHeight="1">
      <c r="B11" s="390" t="s">
        <v>269</v>
      </c>
      <c r="C11" s="391"/>
      <c r="D11" s="391"/>
      <c r="E11" s="392"/>
      <c r="F11" s="130"/>
      <c r="G11" s="191"/>
      <c r="H11" s="134" t="s">
        <v>307</v>
      </c>
      <c r="I11" s="137">
        <f>COUNTIF(技術士等の人数に係る調書!$I$13:$I$112,$G$10&amp;CHAR(10)&amp;H11)</f>
        <v>0</v>
      </c>
      <c r="K11" s="140"/>
      <c r="L11" s="140"/>
      <c r="M11" s="140"/>
    </row>
    <row r="12" spans="1:13" s="14" customFormat="1" ht="30" customHeight="1">
      <c r="B12" s="191"/>
      <c r="C12" s="381" t="s">
        <v>279</v>
      </c>
      <c r="D12" s="382"/>
      <c r="E12" s="137">
        <f>COUNTIF(技術士等の人数に係る調書!$I$13:$I$112,$B$11&amp;CHAR(10)&amp;C12)</f>
        <v>0</v>
      </c>
      <c r="F12" s="130"/>
      <c r="G12" s="191"/>
      <c r="H12" s="134" t="s">
        <v>308</v>
      </c>
      <c r="I12" s="137">
        <f>COUNTIF(技術士等の人数に係る調書!$I$13:$I$112,$G$10&amp;CHAR(10)&amp;H12)</f>
        <v>0</v>
      </c>
      <c r="K12" s="140"/>
      <c r="L12" s="140"/>
      <c r="M12" s="140"/>
    </row>
    <row r="13" spans="1:13" s="14" customFormat="1" ht="30" customHeight="1">
      <c r="B13" s="191"/>
      <c r="C13" s="381" t="s">
        <v>309</v>
      </c>
      <c r="D13" s="382"/>
      <c r="E13" s="137">
        <f>COUNTIF(技術士等の人数に係る調書!$I$13:$I$112,$B$11&amp;CHAR(10)&amp;C13)</f>
        <v>0</v>
      </c>
      <c r="F13" s="130"/>
      <c r="G13" s="191"/>
      <c r="H13" s="134" t="s">
        <v>310</v>
      </c>
      <c r="I13" s="137">
        <f>COUNTIF(技術士等の人数に係る調書!$I$13:$I$112,$G$10&amp;CHAR(10)&amp;H13)</f>
        <v>0</v>
      </c>
      <c r="K13" s="140"/>
      <c r="L13" s="140"/>
      <c r="M13" s="140"/>
    </row>
    <row r="14" spans="1:13" s="14" customFormat="1" ht="30" customHeight="1">
      <c r="B14" s="191"/>
      <c r="C14" s="381" t="s">
        <v>311</v>
      </c>
      <c r="D14" s="382"/>
      <c r="E14" s="137">
        <f>COUNTIF(技術士等の人数に係る調書!$I$13:$I$112,$B$11&amp;CHAR(10)&amp;C14)</f>
        <v>0</v>
      </c>
      <c r="F14" s="130"/>
      <c r="G14" s="191"/>
      <c r="H14" s="134" t="s">
        <v>312</v>
      </c>
      <c r="I14" s="137">
        <f>COUNTIF(技術士等の人数に係る調書!$I$13:$I$112,$G$10&amp;CHAR(10)&amp;H14)</f>
        <v>0</v>
      </c>
      <c r="K14" s="140"/>
      <c r="L14" s="140"/>
      <c r="M14" s="140"/>
    </row>
    <row r="15" spans="1:13" s="14" customFormat="1" ht="30" customHeight="1">
      <c r="B15" s="191"/>
      <c r="C15" s="381" t="s">
        <v>313</v>
      </c>
      <c r="D15" s="382"/>
      <c r="E15" s="137">
        <f>COUNTIF(技術士等の人数に係る調書!$I$13:$I$112,$B$11&amp;CHAR(10)&amp;C15)</f>
        <v>0</v>
      </c>
      <c r="F15" s="130"/>
      <c r="G15" s="191"/>
      <c r="H15" s="134" t="s">
        <v>314</v>
      </c>
      <c r="I15" s="137">
        <f>COUNTIF(技術士等の人数に係る調書!$I$13:$I$112,$G$10&amp;CHAR(10)&amp;H15)</f>
        <v>0</v>
      </c>
      <c r="K15" s="140"/>
      <c r="L15" s="140"/>
      <c r="M15" s="140"/>
    </row>
    <row r="16" spans="1:13" s="14" customFormat="1" ht="30" customHeight="1">
      <c r="B16" s="191"/>
      <c r="C16" s="381" t="s">
        <v>315</v>
      </c>
      <c r="D16" s="382"/>
      <c r="E16" s="137">
        <f>COUNTIF(技術士等の人数に係る調書!$I$13:$I$112,$B$11&amp;CHAR(10)&amp;C16)</f>
        <v>0</v>
      </c>
      <c r="F16" s="130"/>
      <c r="G16" s="191"/>
      <c r="H16" s="134" t="s">
        <v>316</v>
      </c>
      <c r="I16" s="137">
        <f>COUNTIF(技術士等の人数に係る調書!$I$13:$I$112,$G$10&amp;CHAR(10)&amp;H16)</f>
        <v>0</v>
      </c>
      <c r="K16" s="140"/>
      <c r="L16" s="140"/>
      <c r="M16" s="140"/>
    </row>
    <row r="17" spans="2:13" s="14" customFormat="1" ht="30" customHeight="1">
      <c r="B17" s="191"/>
      <c r="C17" s="381" t="s">
        <v>317</v>
      </c>
      <c r="D17" s="382"/>
      <c r="E17" s="137">
        <f>COUNTIF(技術士等の人数に係る調書!$I$13:$I$112,$B$11&amp;CHAR(10)&amp;C17)</f>
        <v>1</v>
      </c>
      <c r="F17" s="130"/>
      <c r="G17" s="191"/>
      <c r="H17" s="134" t="s">
        <v>318</v>
      </c>
      <c r="I17" s="137">
        <f>COUNTIF(技術士等の人数に係る調書!$I$13:$I$112,$G$10&amp;CHAR(10)&amp;H17)</f>
        <v>0</v>
      </c>
      <c r="K17" s="140"/>
      <c r="L17" s="140"/>
      <c r="M17" s="140"/>
    </row>
    <row r="18" spans="2:13" s="14" customFormat="1" ht="30" customHeight="1">
      <c r="B18" s="191"/>
      <c r="C18" s="381" t="s">
        <v>319</v>
      </c>
      <c r="D18" s="382"/>
      <c r="E18" s="137">
        <f>COUNTIF(技術士等の人数に係る調書!$I$13:$I$112,$B$11&amp;CHAR(10)&amp;C18)</f>
        <v>0</v>
      </c>
      <c r="F18" s="130"/>
      <c r="G18" s="191"/>
      <c r="H18" s="134" t="s">
        <v>320</v>
      </c>
      <c r="I18" s="137">
        <f>COUNTIF(技術士等の人数に係る調書!$I$13:$I$112,$G$10&amp;CHAR(10)&amp;H18)</f>
        <v>0</v>
      </c>
      <c r="K18" s="140"/>
      <c r="L18" s="140"/>
      <c r="M18" s="140"/>
    </row>
    <row r="19" spans="2:13" s="14" customFormat="1" ht="30" customHeight="1">
      <c r="B19" s="191"/>
      <c r="C19" s="381" t="s">
        <v>321</v>
      </c>
      <c r="D19" s="382"/>
      <c r="E19" s="137">
        <f>COUNTIF(技術士等の人数に係る調書!$I$13:$I$112,$B$11&amp;CHAR(10)&amp;C19)</f>
        <v>0</v>
      </c>
      <c r="F19" s="130"/>
      <c r="G19" s="191"/>
      <c r="H19" s="134" t="s">
        <v>322</v>
      </c>
      <c r="I19" s="137">
        <f>COUNTIF(技術士等の人数に係る調書!$I$13:$I$112,$G$10&amp;CHAR(10)&amp;H19)</f>
        <v>0</v>
      </c>
      <c r="K19" s="140"/>
      <c r="L19" s="140"/>
      <c r="M19" s="140"/>
    </row>
    <row r="20" spans="2:13" s="14" customFormat="1" ht="30" customHeight="1">
      <c r="B20" s="191"/>
      <c r="C20" s="381" t="s">
        <v>323</v>
      </c>
      <c r="D20" s="382"/>
      <c r="E20" s="137">
        <f>COUNTIF(技術士等の人数に係る調書!$I$13:$I$112,$B$11&amp;CHAR(10)&amp;C20)</f>
        <v>0</v>
      </c>
      <c r="F20" s="130"/>
      <c r="G20" s="192"/>
      <c r="H20" s="134" t="s">
        <v>324</v>
      </c>
      <c r="I20" s="137">
        <f>COUNTIF(技術士等の人数に係る調書!$I$13:$I$112,$G$10&amp;CHAR(10)&amp;H20)</f>
        <v>0</v>
      </c>
      <c r="K20" s="140"/>
      <c r="L20" s="140"/>
      <c r="M20" s="140"/>
    </row>
    <row r="21" spans="2:13" s="14" customFormat="1" ht="30" customHeight="1">
      <c r="B21" s="193"/>
      <c r="C21" s="381" t="s">
        <v>325</v>
      </c>
      <c r="D21" s="382"/>
      <c r="E21" s="137">
        <f>COUNTIF(技術士等の人数に係る調書!$I$13:$I$112,$B$11&amp;CHAR(10)&amp;C21)</f>
        <v>0</v>
      </c>
      <c r="F21" s="130"/>
      <c r="G21" s="390" t="s">
        <v>271</v>
      </c>
      <c r="H21" s="391"/>
      <c r="I21" s="392"/>
      <c r="K21" s="140"/>
      <c r="L21" s="140"/>
      <c r="M21" s="140"/>
    </row>
    <row r="22" spans="2:13" s="14" customFormat="1" ht="30" customHeight="1">
      <c r="B22" s="191"/>
      <c r="C22" s="381" t="s">
        <v>326</v>
      </c>
      <c r="D22" s="382"/>
      <c r="E22" s="137">
        <f>COUNTIF(技術士等の人数に係る調書!$I$13:$I$112,$B$11&amp;CHAR(10)&amp;C22)</f>
        <v>0</v>
      </c>
      <c r="F22" s="130"/>
      <c r="G22" s="191"/>
      <c r="H22" s="134" t="s">
        <v>279</v>
      </c>
      <c r="I22" s="137">
        <f>COUNTIF(技術士等の人数に係る調書!$I$13:$I$112,$G$21&amp;CHAR(10)&amp;H22)</f>
        <v>1</v>
      </c>
      <c r="K22" s="140"/>
      <c r="L22" s="140"/>
      <c r="M22" s="140"/>
    </row>
    <row r="23" spans="2:13" s="14" customFormat="1" ht="30" customHeight="1">
      <c r="B23" s="191"/>
      <c r="C23" s="381" t="s">
        <v>307</v>
      </c>
      <c r="D23" s="382"/>
      <c r="E23" s="137">
        <f>COUNTIF(技術士等の人数に係る調書!$I$13:$I$112,$B$11&amp;CHAR(10)&amp;C23)</f>
        <v>0</v>
      </c>
      <c r="F23" s="130"/>
      <c r="G23" s="191"/>
      <c r="H23" s="134" t="s">
        <v>309</v>
      </c>
      <c r="I23" s="137">
        <f>COUNTIF(技術士等の人数に係る調書!$I$13:$I$112,$G$21&amp;CHAR(10)&amp;H23)</f>
        <v>0</v>
      </c>
      <c r="K23" s="140"/>
      <c r="L23" s="140"/>
      <c r="M23" s="140"/>
    </row>
    <row r="24" spans="2:13" s="14" customFormat="1" ht="30" customHeight="1">
      <c r="B24" s="191"/>
      <c r="C24" s="381" t="s">
        <v>308</v>
      </c>
      <c r="D24" s="382"/>
      <c r="E24" s="137">
        <f>COUNTIF(技術士等の人数に係る調書!$I$13:$I$112,$B$11&amp;CHAR(10)&amp;C24)</f>
        <v>0</v>
      </c>
      <c r="F24" s="130"/>
      <c r="G24" s="191"/>
      <c r="H24" s="134" t="s">
        <v>311</v>
      </c>
      <c r="I24" s="137">
        <f>COUNTIF(技術士等の人数に係る調書!$I$13:$I$112,$G$21&amp;CHAR(10)&amp;H24)</f>
        <v>0</v>
      </c>
      <c r="K24" s="140"/>
      <c r="L24" s="140"/>
      <c r="M24" s="140"/>
    </row>
    <row r="25" spans="2:13" s="14" customFormat="1" ht="30" customHeight="1">
      <c r="B25" s="191"/>
      <c r="C25" s="381" t="s">
        <v>310</v>
      </c>
      <c r="D25" s="382"/>
      <c r="E25" s="137">
        <f>COUNTIF(技術士等の人数に係る調書!$I$13:$I$112,$B$11&amp;CHAR(10)&amp;C25)</f>
        <v>0</v>
      </c>
      <c r="F25" s="130"/>
      <c r="G25" s="191"/>
      <c r="H25" s="134" t="s">
        <v>313</v>
      </c>
      <c r="I25" s="137">
        <f>COUNTIF(技術士等の人数に係る調書!$I$13:$I$112,$G$21&amp;CHAR(10)&amp;H25)</f>
        <v>0</v>
      </c>
      <c r="K25" s="140"/>
      <c r="L25" s="140"/>
      <c r="M25" s="140"/>
    </row>
    <row r="26" spans="2:13" s="14" customFormat="1" ht="30" customHeight="1">
      <c r="B26" s="191"/>
      <c r="C26" s="381" t="s">
        <v>312</v>
      </c>
      <c r="D26" s="382"/>
      <c r="E26" s="137">
        <f>COUNTIF(技術士等の人数に係る調書!$I$13:$I$112,$B$11&amp;CHAR(10)&amp;C26)</f>
        <v>0</v>
      </c>
      <c r="F26" s="130"/>
      <c r="G26" s="191"/>
      <c r="H26" s="134" t="s">
        <v>315</v>
      </c>
      <c r="I26" s="137">
        <f>COUNTIF(技術士等の人数に係る調書!$I$13:$I$112,$G$21&amp;CHAR(10)&amp;H26)</f>
        <v>0</v>
      </c>
      <c r="K26" s="140"/>
      <c r="L26" s="140"/>
      <c r="M26" s="140"/>
    </row>
    <row r="27" spans="2:13" s="14" customFormat="1" ht="30" customHeight="1">
      <c r="B27" s="191"/>
      <c r="C27" s="381" t="s">
        <v>314</v>
      </c>
      <c r="D27" s="382"/>
      <c r="E27" s="137">
        <f>COUNTIF(技術士等の人数に係る調書!$I$13:$I$112,$B$11&amp;CHAR(10)&amp;C27)</f>
        <v>0</v>
      </c>
      <c r="F27" s="130"/>
      <c r="G27" s="191"/>
      <c r="H27" s="134" t="s">
        <v>317</v>
      </c>
      <c r="I27" s="137">
        <f>COUNTIF(技術士等の人数に係る調書!$I$13:$I$112,$G$21&amp;CHAR(10)&amp;H27)</f>
        <v>0</v>
      </c>
      <c r="K27" s="140"/>
      <c r="L27" s="140"/>
      <c r="M27" s="140"/>
    </row>
    <row r="28" spans="2:13" s="14" customFormat="1" ht="30" customHeight="1">
      <c r="B28" s="191"/>
      <c r="C28" s="381" t="s">
        <v>316</v>
      </c>
      <c r="D28" s="382"/>
      <c r="E28" s="137">
        <f>COUNTIF(技術士等の人数に係る調書!$I$13:$I$112,$B$11&amp;CHAR(10)&amp;C28)</f>
        <v>1</v>
      </c>
      <c r="F28" s="130"/>
      <c r="G28" s="191"/>
      <c r="H28" s="134" t="s">
        <v>319</v>
      </c>
      <c r="I28" s="137">
        <f>COUNTIF(技術士等の人数に係る調書!$I$13:$I$112,$G$21&amp;CHAR(10)&amp;H28)</f>
        <v>1</v>
      </c>
      <c r="K28" s="140"/>
      <c r="L28" s="140"/>
      <c r="M28" s="140"/>
    </row>
    <row r="29" spans="2:13" s="14" customFormat="1" ht="30" customHeight="1">
      <c r="B29" s="191"/>
      <c r="C29" s="381" t="s">
        <v>318</v>
      </c>
      <c r="D29" s="382"/>
      <c r="E29" s="137">
        <f>COUNTIF(技術士等の人数に係る調書!$I$13:$I$112,$B$11&amp;CHAR(10)&amp;C29)</f>
        <v>0</v>
      </c>
      <c r="F29" s="130"/>
      <c r="G29" s="191"/>
      <c r="H29" s="134" t="s">
        <v>321</v>
      </c>
      <c r="I29" s="137">
        <f>COUNTIF(技術士等の人数に係る調書!$I$13:$I$112,$G$21&amp;CHAR(10)&amp;H29)</f>
        <v>1</v>
      </c>
      <c r="K29" s="140"/>
      <c r="L29" s="140"/>
      <c r="M29" s="140"/>
    </row>
    <row r="30" spans="2:13" s="14" customFormat="1" ht="30" customHeight="1">
      <c r="B30" s="191"/>
      <c r="C30" s="381" t="s">
        <v>320</v>
      </c>
      <c r="D30" s="382"/>
      <c r="E30" s="137">
        <f>COUNTIF(技術士等の人数に係る調書!$I$13:$I$112,$B$11&amp;CHAR(10)&amp;C30)</f>
        <v>0</v>
      </c>
      <c r="F30" s="130"/>
      <c r="G30" s="191"/>
      <c r="H30" s="134" t="s">
        <v>323</v>
      </c>
      <c r="I30" s="137">
        <f>COUNTIF(技術士等の人数に係る調書!$I$13:$I$112,$G$21&amp;CHAR(10)&amp;H30)</f>
        <v>0</v>
      </c>
      <c r="K30" s="140"/>
      <c r="L30" s="140"/>
      <c r="M30" s="140"/>
    </row>
    <row r="31" spans="2:13" s="14" customFormat="1" ht="30" customHeight="1">
      <c r="B31" s="191"/>
      <c r="C31" s="381" t="s">
        <v>322</v>
      </c>
      <c r="D31" s="382"/>
      <c r="E31" s="137">
        <f>COUNTIF(技術士等の人数に係る調書!$I$13:$I$112,$B$11&amp;CHAR(10)&amp;C31)</f>
        <v>0</v>
      </c>
      <c r="F31" s="130"/>
      <c r="G31" s="191"/>
      <c r="H31" s="134" t="s">
        <v>325</v>
      </c>
      <c r="I31" s="137">
        <f>COUNTIF(技術士等の人数に係る調書!$I$13:$I$112,$G$21&amp;CHAR(10)&amp;H31)</f>
        <v>0</v>
      </c>
      <c r="K31" s="140"/>
      <c r="L31" s="140"/>
      <c r="M31" s="140"/>
    </row>
    <row r="32" spans="2:13" s="14" customFormat="1" ht="30" customHeight="1">
      <c r="B32" s="192"/>
      <c r="C32" s="381" t="s">
        <v>324</v>
      </c>
      <c r="D32" s="382"/>
      <c r="E32" s="137">
        <f>COUNTIF(技術士等の人数に係る調書!$I$13:$I$112,$B$11&amp;CHAR(10)&amp;C32)</f>
        <v>0</v>
      </c>
      <c r="F32" s="130"/>
      <c r="G32" s="191"/>
      <c r="H32" s="134" t="s">
        <v>326</v>
      </c>
      <c r="I32" s="137">
        <f>COUNTIF(技術士等の人数に係る調書!$I$13:$I$112,$G$21&amp;CHAR(10)&amp;H32)</f>
        <v>0</v>
      </c>
      <c r="K32" s="140"/>
      <c r="L32" s="140"/>
      <c r="M32" s="140"/>
    </row>
    <row r="33" spans="1:13" s="14" customFormat="1" ht="30" customHeight="1">
      <c r="B33" s="390" t="s">
        <v>270</v>
      </c>
      <c r="C33" s="391"/>
      <c r="D33" s="391"/>
      <c r="E33" s="392"/>
      <c r="F33" s="130"/>
      <c r="G33" s="191"/>
      <c r="H33" s="134" t="s">
        <v>307</v>
      </c>
      <c r="I33" s="137">
        <f>COUNTIF(技術士等の人数に係る調書!$I$13:$I$112,$G$21&amp;CHAR(10)&amp;H33)</f>
        <v>0</v>
      </c>
      <c r="K33" s="140"/>
      <c r="L33" s="140"/>
      <c r="M33" s="140"/>
    </row>
    <row r="34" spans="1:13" s="14" customFormat="1" ht="30" customHeight="1">
      <c r="B34" s="191"/>
      <c r="C34" s="381" t="s">
        <v>279</v>
      </c>
      <c r="D34" s="382"/>
      <c r="E34" s="137">
        <f>COUNTIF(技術士等の人数に係る調書!$I$13:$I$112,$B$33&amp;CHAR(10)&amp;C34)</f>
        <v>0</v>
      </c>
      <c r="F34" s="130"/>
      <c r="G34" s="191"/>
      <c r="H34" s="134" t="s">
        <v>308</v>
      </c>
      <c r="I34" s="137">
        <f>COUNTIF(技術士等の人数に係る調書!$I$13:$I$112,$G$21&amp;CHAR(10)&amp;H34)</f>
        <v>0</v>
      </c>
      <c r="K34" s="140"/>
      <c r="L34" s="140"/>
      <c r="M34" s="140"/>
    </row>
    <row r="35" spans="1:13" s="14" customFormat="1" ht="30" customHeight="1">
      <c r="B35" s="191"/>
      <c r="C35" s="381" t="s">
        <v>309</v>
      </c>
      <c r="D35" s="382"/>
      <c r="E35" s="137">
        <f>COUNTIF(技術士等の人数に係る調書!$I$13:$I$112,$B$33&amp;CHAR(10)&amp;C35)</f>
        <v>0</v>
      </c>
      <c r="F35" s="130"/>
      <c r="G35" s="191"/>
      <c r="H35" s="134" t="s">
        <v>310</v>
      </c>
      <c r="I35" s="137">
        <f>COUNTIF(技術士等の人数に係る調書!$I$13:$I$112,$G$21&amp;CHAR(10)&amp;H35)</f>
        <v>0</v>
      </c>
      <c r="K35" s="140"/>
      <c r="L35" s="140"/>
      <c r="M35" s="140"/>
    </row>
    <row r="36" spans="1:13" s="14" customFormat="1" ht="30" customHeight="1">
      <c r="B36" s="191"/>
      <c r="C36" s="381" t="s">
        <v>311</v>
      </c>
      <c r="D36" s="382"/>
      <c r="E36" s="137">
        <f>COUNTIF(技術士等の人数に係る調書!$I$13:$I$112,$B$33&amp;CHAR(10)&amp;C36)</f>
        <v>0</v>
      </c>
      <c r="F36" s="130"/>
      <c r="G36" s="191"/>
      <c r="H36" s="134" t="s">
        <v>312</v>
      </c>
      <c r="I36" s="137">
        <f>COUNTIF(技術士等の人数に係る調書!$I$13:$I$112,$G$21&amp;CHAR(10)&amp;H36)</f>
        <v>0</v>
      </c>
      <c r="K36" s="140"/>
      <c r="L36" s="140"/>
      <c r="M36" s="140"/>
    </row>
    <row r="37" spans="1:13" s="14" customFormat="1" ht="30" customHeight="1">
      <c r="B37" s="191"/>
      <c r="C37" s="381" t="s">
        <v>313</v>
      </c>
      <c r="D37" s="382"/>
      <c r="E37" s="137">
        <f>COUNTIF(技術士等の人数に係る調書!$I$13:$I$112,$B$33&amp;CHAR(10)&amp;C37)</f>
        <v>0</v>
      </c>
      <c r="F37" s="130"/>
      <c r="G37" s="191"/>
      <c r="H37" s="134" t="s">
        <v>314</v>
      </c>
      <c r="I37" s="137">
        <f>COUNTIF(技術士等の人数に係る調書!$I$13:$I$112,$G$21&amp;CHAR(10)&amp;H37)</f>
        <v>0</v>
      </c>
      <c r="K37" s="140"/>
      <c r="L37" s="140"/>
      <c r="M37" s="140"/>
    </row>
    <row r="38" spans="1:13" s="14" customFormat="1" ht="30" customHeight="1">
      <c r="B38" s="191"/>
      <c r="C38" s="381" t="s">
        <v>315</v>
      </c>
      <c r="D38" s="382"/>
      <c r="E38" s="137">
        <f>COUNTIF(技術士等の人数に係る調書!$I$13:$I$112,$B$33&amp;CHAR(10)&amp;C38)</f>
        <v>0</v>
      </c>
      <c r="F38" s="130"/>
      <c r="G38" s="191"/>
      <c r="H38" s="134" t="s">
        <v>316</v>
      </c>
      <c r="I38" s="137">
        <f>COUNTIF(技術士等の人数に係る調書!$I$13:$I$112,$G$21&amp;CHAR(10)&amp;H38)</f>
        <v>0</v>
      </c>
      <c r="K38" s="140"/>
      <c r="L38" s="140"/>
      <c r="M38" s="140"/>
    </row>
    <row r="39" spans="1:13" s="14" customFormat="1" ht="30" customHeight="1">
      <c r="B39" s="191"/>
      <c r="C39" s="381" t="s">
        <v>317</v>
      </c>
      <c r="D39" s="382"/>
      <c r="E39" s="137">
        <f>COUNTIF(技術士等の人数に係る調書!$I$13:$I$112,$B$33&amp;CHAR(10)&amp;C39)</f>
        <v>0</v>
      </c>
      <c r="F39" s="130"/>
      <c r="G39" s="191"/>
      <c r="H39" s="134" t="s">
        <v>318</v>
      </c>
      <c r="I39" s="137">
        <f>COUNTIF(技術士等の人数に係る調書!$I$13:$I$112,$G$21&amp;CHAR(10)&amp;H39)</f>
        <v>0</v>
      </c>
      <c r="K39" s="140"/>
      <c r="L39" s="140"/>
      <c r="M39" s="140"/>
    </row>
    <row r="40" spans="1:13" s="14" customFormat="1" ht="30" customHeight="1">
      <c r="B40" s="191"/>
      <c r="C40" s="381" t="s">
        <v>319</v>
      </c>
      <c r="D40" s="382"/>
      <c r="E40" s="137">
        <f>COUNTIF(技術士等の人数に係る調書!$I$13:$I$112,$B$33&amp;CHAR(10)&amp;C40)</f>
        <v>0</v>
      </c>
      <c r="F40" s="130"/>
      <c r="G40" s="191"/>
      <c r="H40" s="134" t="s">
        <v>320</v>
      </c>
      <c r="I40" s="137">
        <f>COUNTIF(技術士等の人数に係る調書!$I$13:$I$112,$G$21&amp;CHAR(10)&amp;H40)</f>
        <v>0</v>
      </c>
      <c r="K40" s="140"/>
      <c r="L40" s="140"/>
      <c r="M40" s="140"/>
    </row>
    <row r="41" spans="1:13" s="14" customFormat="1" ht="30" customHeight="1">
      <c r="B41" s="191"/>
      <c r="C41" s="381" t="s">
        <v>321</v>
      </c>
      <c r="D41" s="382"/>
      <c r="E41" s="137">
        <f>COUNTIF(技術士等の人数に係る調書!$I$13:$I$112,$B$33&amp;CHAR(10)&amp;C41)</f>
        <v>0</v>
      </c>
      <c r="F41" s="130"/>
      <c r="G41" s="191"/>
      <c r="H41" s="134" t="s">
        <v>322</v>
      </c>
      <c r="I41" s="137">
        <f>COUNTIF(技術士等の人数に係る調書!$I$13:$I$112,$G$21&amp;CHAR(10)&amp;H41)</f>
        <v>0</v>
      </c>
      <c r="K41" s="140"/>
      <c r="L41" s="140"/>
      <c r="M41" s="140"/>
    </row>
    <row r="42" spans="1:13" s="14" customFormat="1" ht="30" customHeight="1">
      <c r="B42" s="191"/>
      <c r="C42" s="381" t="s">
        <v>323</v>
      </c>
      <c r="D42" s="382"/>
      <c r="E42" s="137">
        <f>COUNTIF(技術士等の人数に係る調書!$I$13:$I$112,$B$33&amp;CHAR(10)&amp;C42)</f>
        <v>0</v>
      </c>
      <c r="F42" s="130"/>
      <c r="G42" s="192"/>
      <c r="H42" s="134" t="s">
        <v>324</v>
      </c>
      <c r="I42" s="137">
        <f>COUNTIF(技術士等の人数に係る調書!$I$13:$I$112,$G$21&amp;CHAR(10)&amp;H42)</f>
        <v>0</v>
      </c>
      <c r="K42" s="140"/>
      <c r="L42" s="140"/>
      <c r="M42" s="140"/>
    </row>
    <row r="43" spans="1:13" s="14" customFormat="1" ht="30" customHeight="1">
      <c r="B43" s="193"/>
      <c r="C43" s="381" t="s">
        <v>325</v>
      </c>
      <c r="D43" s="382"/>
      <c r="E43" s="137">
        <f>COUNTIF(技術士等の人数に係る調書!$I$13:$I$112,$B$33&amp;CHAR(10)&amp;C43)</f>
        <v>0</v>
      </c>
      <c r="F43" s="130"/>
      <c r="G43" s="381" t="s">
        <v>272</v>
      </c>
      <c r="H43" s="393"/>
      <c r="I43" s="137">
        <f>COUNTIF(技術士等の人数に係る調書!$I$13:$I$112,G43)</f>
        <v>1</v>
      </c>
      <c r="J43" s="1"/>
      <c r="K43" s="140"/>
      <c r="L43" s="140"/>
      <c r="M43" s="140"/>
    </row>
    <row r="44" spans="1:13" ht="30" customHeight="1">
      <c r="A44" s="117"/>
      <c r="B44" s="194"/>
      <c r="C44" s="381" t="s">
        <v>326</v>
      </c>
      <c r="D44" s="382"/>
      <c r="E44" s="137">
        <f>COUNTIF(技術士等の人数に係る調書!$I$13:$I$112,$B$33&amp;CHAR(10)&amp;C44)</f>
        <v>0</v>
      </c>
      <c r="F44" s="133"/>
      <c r="G44" s="133"/>
      <c r="H44" s="133"/>
      <c r="I44" s="132"/>
    </row>
    <row r="45" spans="1:13" ht="30" customHeight="1">
      <c r="B45" s="122"/>
      <c r="I45" s="135"/>
    </row>
    <row r="46" spans="1:13">
      <c r="B46" s="116"/>
      <c r="D46" s="139" t="s">
        <v>306</v>
      </c>
      <c r="G46" s="388" t="s">
        <v>305</v>
      </c>
      <c r="H46" s="389"/>
      <c r="I46" s="181">
        <f>SUM(E10:E44,I10:I44)</f>
        <v>7</v>
      </c>
    </row>
    <row r="47" spans="1:13" ht="30" customHeight="1"/>
  </sheetData>
  <mergeCells count="45">
    <mergeCell ref="A2:J2"/>
    <mergeCell ref="E5:I5"/>
    <mergeCell ref="E6:I6"/>
    <mergeCell ref="E7:I7"/>
    <mergeCell ref="B9:D9"/>
    <mergeCell ref="B10:D10"/>
    <mergeCell ref="G9:H9"/>
    <mergeCell ref="C22:D22"/>
    <mergeCell ref="G46:H46"/>
    <mergeCell ref="B11:E11"/>
    <mergeCell ref="B33:E33"/>
    <mergeCell ref="G10:I10"/>
    <mergeCell ref="C12:D12"/>
    <mergeCell ref="G43:H43"/>
    <mergeCell ref="G21:I21"/>
    <mergeCell ref="C13:D13"/>
    <mergeCell ref="C14:D14"/>
    <mergeCell ref="C15:D15"/>
    <mergeCell ref="C16:D16"/>
    <mergeCell ref="C17:D17"/>
    <mergeCell ref="C18:D18"/>
    <mergeCell ref="C19:D19"/>
    <mergeCell ref="C20:D20"/>
    <mergeCell ref="C21:D21"/>
    <mergeCell ref="C35:D35"/>
    <mergeCell ref="C23:D23"/>
    <mergeCell ref="C24:D24"/>
    <mergeCell ref="C25:D25"/>
    <mergeCell ref="C26:D26"/>
    <mergeCell ref="C27:D27"/>
    <mergeCell ref="C28:D28"/>
    <mergeCell ref="C29:D29"/>
    <mergeCell ref="C30:D30"/>
    <mergeCell ref="C31:D31"/>
    <mergeCell ref="C32:D32"/>
    <mergeCell ref="C34:D34"/>
    <mergeCell ref="C42:D42"/>
    <mergeCell ref="C43:D43"/>
    <mergeCell ref="C44:D44"/>
    <mergeCell ref="C36:D36"/>
    <mergeCell ref="C37:D37"/>
    <mergeCell ref="C38:D38"/>
    <mergeCell ref="C39:D39"/>
    <mergeCell ref="C40:D40"/>
    <mergeCell ref="C41:D41"/>
  </mergeCells>
  <phoneticPr fontId="1"/>
  <printOptions horizontalCentered="1"/>
  <pageMargins left="0.19685039370078741" right="0.19685039370078741" top="0.39370078740157483" bottom="0.39370078740157483" header="0.31496062992125984" footer="0.31496062992125984"/>
  <pageSetup paperSize="9" scale="5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52"/>
  <sheetViews>
    <sheetView showGridLines="0" view="pageBreakPreview" zoomScale="50" zoomScaleNormal="100" zoomScaleSheetLayoutView="50" workbookViewId="0">
      <selection activeCell="AR11" sqref="AR11"/>
    </sheetView>
  </sheetViews>
  <sheetFormatPr defaultColWidth="9" defaultRowHeight="35.6"/>
  <cols>
    <col min="1" max="1" width="5" style="1" customWidth="1"/>
    <col min="2" max="2" width="26.5703125" style="9" customWidth="1"/>
    <col min="3" max="3" width="20.85546875" style="9" customWidth="1"/>
    <col min="4" max="4" width="14.35546875" style="9" customWidth="1"/>
    <col min="5" max="5" width="18.35546875" style="9" customWidth="1"/>
    <col min="6" max="6" width="17.85546875" style="1" bestFit="1" customWidth="1"/>
    <col min="7" max="7" width="34.0703125" style="1" customWidth="1"/>
    <col min="8" max="8" width="16.85546875" style="9" bestFit="1" customWidth="1"/>
    <col min="9" max="9" width="16.35546875" style="9" customWidth="1"/>
    <col min="10" max="12" width="5" style="9" customWidth="1"/>
    <col min="13" max="13" width="9" style="9" customWidth="1"/>
    <col min="14" max="16384" width="9" style="9"/>
  </cols>
  <sheetData>
    <row r="1" spans="1:11" s="143" customFormat="1" ht="26.15">
      <c r="A1" s="14" t="s">
        <v>471</v>
      </c>
      <c r="F1" s="14"/>
      <c r="G1" s="14"/>
      <c r="J1" s="208" t="str">
        <f>入力シート!Y2</f>
        <v>ver9.20</v>
      </c>
    </row>
    <row r="2" spans="1:11" ht="38.6">
      <c r="A2" s="396" t="s">
        <v>337</v>
      </c>
      <c r="B2" s="396"/>
      <c r="C2" s="396"/>
      <c r="D2" s="396"/>
      <c r="E2" s="396"/>
      <c r="F2" s="396"/>
      <c r="G2" s="396"/>
      <c r="H2" s="396"/>
      <c r="I2" s="396"/>
      <c r="J2" s="396"/>
    </row>
    <row r="3" spans="1:11" s="145" customFormat="1" ht="19.3">
      <c r="A3" s="117"/>
    </row>
    <row r="4" spans="1:11" s="143" customFormat="1" ht="26.15">
      <c r="A4" s="14"/>
      <c r="B4" s="152" t="s">
        <v>327</v>
      </c>
      <c r="C4" s="397" t="s">
        <v>442</v>
      </c>
      <c r="D4" s="397"/>
      <c r="E4" s="397"/>
      <c r="F4" s="397"/>
      <c r="G4" s="397"/>
    </row>
    <row r="5" spans="1:11" s="145" customFormat="1" ht="19.3">
      <c r="A5" s="117"/>
    </row>
    <row r="6" spans="1:11" s="143" customFormat="1" ht="26.15">
      <c r="A6" s="14"/>
      <c r="B6" s="135" t="s">
        <v>25</v>
      </c>
      <c r="C6" s="398" t="str">
        <f>DATA!$E$6</f>
        <v>佐賀総合コンサルタント株式会社</v>
      </c>
      <c r="D6" s="398"/>
      <c r="E6" s="398"/>
      <c r="F6" s="398"/>
      <c r="G6" s="398"/>
      <c r="H6" s="14"/>
      <c r="I6" s="14"/>
      <c r="J6" s="133"/>
      <c r="K6" s="133"/>
    </row>
    <row r="7" spans="1:11" s="145" customFormat="1" ht="19.3">
      <c r="A7" s="117"/>
    </row>
    <row r="8" spans="1:11" s="144" customFormat="1" ht="36" customHeight="1">
      <c r="A8" s="116"/>
      <c r="B8" s="404" t="s">
        <v>333</v>
      </c>
      <c r="C8" s="406" t="s">
        <v>328</v>
      </c>
      <c r="D8" s="406"/>
      <c r="E8" s="402" t="s">
        <v>329</v>
      </c>
      <c r="F8" s="403"/>
      <c r="G8" s="402" t="s">
        <v>335</v>
      </c>
      <c r="H8" s="407" t="s">
        <v>336</v>
      </c>
      <c r="I8" s="399" t="s">
        <v>330</v>
      </c>
    </row>
    <row r="9" spans="1:11" s="144" customFormat="1" ht="28.75">
      <c r="A9" s="116"/>
      <c r="B9" s="405"/>
      <c r="C9" s="174" t="s">
        <v>331</v>
      </c>
      <c r="D9" s="174" t="s">
        <v>332</v>
      </c>
      <c r="E9" s="175" t="s">
        <v>334</v>
      </c>
      <c r="F9" s="176" t="s">
        <v>339</v>
      </c>
      <c r="G9" s="402"/>
      <c r="H9" s="408"/>
      <c r="I9" s="400"/>
    </row>
    <row r="10" spans="1:11" ht="62.15" customHeight="1">
      <c r="A10" s="117">
        <v>1</v>
      </c>
      <c r="B10" s="150" t="s">
        <v>439</v>
      </c>
      <c r="C10" s="146" t="s">
        <v>441</v>
      </c>
      <c r="D10" s="146" t="s">
        <v>444</v>
      </c>
      <c r="E10" s="146" t="s">
        <v>445</v>
      </c>
      <c r="F10" s="187" t="s">
        <v>446</v>
      </c>
      <c r="G10" s="188" t="s">
        <v>447</v>
      </c>
      <c r="H10" s="188" t="s">
        <v>443</v>
      </c>
      <c r="I10" s="186" t="s">
        <v>440</v>
      </c>
    </row>
    <row r="11" spans="1:11" ht="62.15" customHeight="1">
      <c r="A11" s="117">
        <v>2</v>
      </c>
      <c r="B11" s="150"/>
      <c r="C11" s="148"/>
      <c r="D11" s="148"/>
      <c r="E11" s="147"/>
      <c r="F11" s="187" t="s">
        <v>341</v>
      </c>
      <c r="G11" s="149"/>
      <c r="H11" s="149"/>
      <c r="I11" s="186" t="s">
        <v>340</v>
      </c>
    </row>
    <row r="12" spans="1:11" ht="62.15" customHeight="1">
      <c r="A12" s="117">
        <v>3</v>
      </c>
      <c r="B12" s="150"/>
      <c r="C12" s="148"/>
      <c r="D12" s="148"/>
      <c r="E12" s="147"/>
      <c r="F12" s="187" t="s">
        <v>341</v>
      </c>
      <c r="G12" s="149"/>
      <c r="H12" s="149"/>
      <c r="I12" s="186" t="s">
        <v>340</v>
      </c>
    </row>
    <row r="13" spans="1:11" ht="62.15" customHeight="1">
      <c r="A13" s="117">
        <v>4</v>
      </c>
      <c r="B13" s="150"/>
      <c r="C13" s="148"/>
      <c r="D13" s="148"/>
      <c r="E13" s="147"/>
      <c r="F13" s="187" t="s">
        <v>341</v>
      </c>
      <c r="G13" s="149"/>
      <c r="H13" s="149"/>
      <c r="I13" s="186" t="s">
        <v>340</v>
      </c>
    </row>
    <row r="14" spans="1:11" ht="62.15" customHeight="1">
      <c r="A14" s="117">
        <v>5</v>
      </c>
      <c r="B14" s="150"/>
      <c r="C14" s="148"/>
      <c r="D14" s="148"/>
      <c r="E14" s="147"/>
      <c r="F14" s="187" t="s">
        <v>341</v>
      </c>
      <c r="G14" s="149"/>
      <c r="H14" s="149"/>
      <c r="I14" s="186" t="s">
        <v>340</v>
      </c>
    </row>
    <row r="15" spans="1:11" ht="62.15" customHeight="1">
      <c r="A15" s="117">
        <v>6</v>
      </c>
      <c r="B15" s="150"/>
      <c r="C15" s="148"/>
      <c r="D15" s="148"/>
      <c r="E15" s="147"/>
      <c r="F15" s="187" t="s">
        <v>341</v>
      </c>
      <c r="G15" s="149"/>
      <c r="H15" s="149"/>
      <c r="I15" s="186" t="s">
        <v>340</v>
      </c>
    </row>
    <row r="16" spans="1:11" ht="62.15" customHeight="1">
      <c r="A16" s="117">
        <v>7</v>
      </c>
      <c r="B16" s="150"/>
      <c r="C16" s="148"/>
      <c r="D16" s="148"/>
      <c r="E16" s="147"/>
      <c r="F16" s="187" t="s">
        <v>341</v>
      </c>
      <c r="G16" s="149"/>
      <c r="H16" s="149"/>
      <c r="I16" s="186" t="s">
        <v>340</v>
      </c>
    </row>
    <row r="17" spans="1:10" ht="62.15" customHeight="1">
      <c r="A17" s="117">
        <v>8</v>
      </c>
      <c r="B17" s="150"/>
      <c r="C17" s="148"/>
      <c r="D17" s="148"/>
      <c r="E17" s="147"/>
      <c r="F17" s="187" t="s">
        <v>341</v>
      </c>
      <c r="G17" s="149"/>
      <c r="H17" s="149"/>
      <c r="I17" s="186" t="s">
        <v>340</v>
      </c>
    </row>
    <row r="18" spans="1:10" ht="62.15" customHeight="1">
      <c r="A18" s="117">
        <v>9</v>
      </c>
      <c r="B18" s="150"/>
      <c r="C18" s="148"/>
      <c r="D18" s="148"/>
      <c r="E18" s="147"/>
      <c r="F18" s="187" t="s">
        <v>341</v>
      </c>
      <c r="G18" s="149"/>
      <c r="H18" s="149"/>
      <c r="I18" s="186" t="s">
        <v>340</v>
      </c>
    </row>
    <row r="19" spans="1:10" ht="62.15" customHeight="1">
      <c r="A19" s="117">
        <v>10</v>
      </c>
      <c r="B19" s="150"/>
      <c r="C19" s="148"/>
      <c r="D19" s="148"/>
      <c r="E19" s="147"/>
      <c r="F19" s="187" t="s">
        <v>341</v>
      </c>
      <c r="G19" s="149"/>
      <c r="H19" s="149"/>
      <c r="I19" s="186" t="s">
        <v>340</v>
      </c>
    </row>
    <row r="20" spans="1:10" ht="62.15" customHeight="1">
      <c r="A20" s="117">
        <v>11</v>
      </c>
      <c r="B20" s="150"/>
      <c r="C20" s="148"/>
      <c r="D20" s="148"/>
      <c r="E20" s="147"/>
      <c r="F20" s="187" t="s">
        <v>341</v>
      </c>
      <c r="G20" s="149"/>
      <c r="H20" s="149"/>
      <c r="I20" s="186" t="s">
        <v>340</v>
      </c>
    </row>
    <row r="21" spans="1:10" ht="62.15" customHeight="1">
      <c r="A21" s="117">
        <v>12</v>
      </c>
      <c r="B21" s="150"/>
      <c r="C21" s="148"/>
      <c r="D21" s="148"/>
      <c r="E21" s="147"/>
      <c r="F21" s="187" t="s">
        <v>341</v>
      </c>
      <c r="G21" s="149"/>
      <c r="H21" s="149"/>
      <c r="I21" s="186" t="s">
        <v>340</v>
      </c>
    </row>
    <row r="22" spans="1:10" ht="62.15" customHeight="1">
      <c r="A22" s="117">
        <v>13</v>
      </c>
      <c r="B22" s="150"/>
      <c r="C22" s="148"/>
      <c r="D22" s="148"/>
      <c r="E22" s="147"/>
      <c r="F22" s="187" t="s">
        <v>341</v>
      </c>
      <c r="G22" s="149"/>
      <c r="H22" s="149"/>
      <c r="I22" s="186" t="s">
        <v>340</v>
      </c>
    </row>
    <row r="23" spans="1:10" ht="62.15" customHeight="1">
      <c r="A23" s="117">
        <v>14</v>
      </c>
      <c r="B23" s="150"/>
      <c r="C23" s="148"/>
      <c r="D23" s="148"/>
      <c r="E23" s="147"/>
      <c r="F23" s="187" t="s">
        <v>341</v>
      </c>
      <c r="G23" s="149"/>
      <c r="H23" s="149"/>
      <c r="I23" s="186" t="s">
        <v>340</v>
      </c>
    </row>
    <row r="24" spans="1:10" ht="62.15" customHeight="1">
      <c r="A24" s="117">
        <v>15</v>
      </c>
      <c r="B24" s="150"/>
      <c r="C24" s="148"/>
      <c r="D24" s="148"/>
      <c r="E24" s="147"/>
      <c r="F24" s="187" t="s">
        <v>341</v>
      </c>
      <c r="G24" s="149"/>
      <c r="H24" s="149"/>
      <c r="I24" s="186" t="s">
        <v>340</v>
      </c>
    </row>
    <row r="25" spans="1:10" ht="62.15" customHeight="1">
      <c r="A25" s="117">
        <v>16</v>
      </c>
      <c r="B25" s="150"/>
      <c r="C25" s="148"/>
      <c r="D25" s="148"/>
      <c r="E25" s="147"/>
      <c r="F25" s="187" t="s">
        <v>341</v>
      </c>
      <c r="G25" s="149"/>
      <c r="H25" s="149"/>
      <c r="I25" s="186" t="s">
        <v>340</v>
      </c>
    </row>
    <row r="26" spans="1:10" s="145" customFormat="1" ht="19.3">
      <c r="A26" s="117"/>
    </row>
    <row r="27" spans="1:10" s="143" customFormat="1" ht="26.15">
      <c r="A27" s="19"/>
      <c r="B27" s="19" t="s">
        <v>338</v>
      </c>
      <c r="C27" s="19"/>
      <c r="D27" s="19"/>
      <c r="E27" s="19"/>
      <c r="F27" s="19"/>
      <c r="G27" s="19"/>
      <c r="H27" s="19"/>
      <c r="I27" s="19"/>
      <c r="J27" s="19"/>
    </row>
    <row r="28" spans="1:10" s="143" customFormat="1" ht="76.5" customHeight="1">
      <c r="A28" s="19"/>
      <c r="B28" s="401" t="s">
        <v>411</v>
      </c>
      <c r="C28" s="401"/>
      <c r="D28" s="401"/>
      <c r="E28" s="401"/>
      <c r="F28" s="401"/>
      <c r="G28" s="401"/>
      <c r="H28" s="401"/>
      <c r="I28" s="401"/>
      <c r="J28" s="401"/>
    </row>
    <row r="29" spans="1:10" s="143" customFormat="1" ht="26.15">
      <c r="A29" s="19"/>
      <c r="B29" s="395" t="s">
        <v>343</v>
      </c>
      <c r="C29" s="395"/>
      <c r="D29" s="395"/>
      <c r="E29" s="395"/>
      <c r="F29" s="395"/>
      <c r="G29" s="395"/>
      <c r="H29" s="395"/>
      <c r="I29" s="395"/>
      <c r="J29" s="395"/>
    </row>
    <row r="30" spans="1:10" s="143" customFormat="1" ht="51" customHeight="1">
      <c r="A30" s="19"/>
      <c r="B30" s="401" t="s">
        <v>412</v>
      </c>
      <c r="C30" s="401"/>
      <c r="D30" s="401"/>
      <c r="E30" s="401"/>
      <c r="F30" s="401"/>
      <c r="G30" s="401"/>
      <c r="H30" s="401"/>
      <c r="I30" s="401"/>
      <c r="J30" s="401"/>
    </row>
    <row r="31" spans="1:10" s="143" customFormat="1" ht="26.15">
      <c r="A31" s="19"/>
      <c r="B31" s="401" t="s">
        <v>413</v>
      </c>
      <c r="C31" s="401"/>
      <c r="D31" s="401"/>
      <c r="E31" s="401"/>
      <c r="F31" s="401"/>
      <c r="G31" s="401"/>
      <c r="H31" s="401"/>
      <c r="I31" s="401"/>
      <c r="J31" s="401"/>
    </row>
    <row r="32" spans="1:10" s="143" customFormat="1" ht="26.15">
      <c r="A32" s="19"/>
      <c r="B32" s="395" t="s">
        <v>410</v>
      </c>
      <c r="C32" s="395"/>
      <c r="D32" s="395"/>
      <c r="E32" s="395"/>
      <c r="F32" s="395"/>
      <c r="G32" s="395"/>
      <c r="H32" s="395"/>
      <c r="I32" s="395"/>
      <c r="J32" s="395"/>
    </row>
    <row r="33" spans="1:7" ht="32.6">
      <c r="A33" s="14"/>
      <c r="F33" s="14"/>
      <c r="G33" s="14"/>
    </row>
    <row r="34" spans="1:7" ht="32.6">
      <c r="A34" s="14"/>
      <c r="F34" s="14"/>
      <c r="G34" s="14"/>
    </row>
    <row r="35" spans="1:7" ht="32.6">
      <c r="A35" s="14"/>
      <c r="F35" s="14"/>
      <c r="G35" s="14"/>
    </row>
    <row r="36" spans="1:7" ht="32.6">
      <c r="A36" s="14"/>
      <c r="F36" s="14"/>
      <c r="G36" s="14"/>
    </row>
    <row r="37" spans="1:7" ht="32.6">
      <c r="A37" s="14"/>
      <c r="F37" s="14"/>
      <c r="G37" s="14"/>
    </row>
    <row r="38" spans="1:7" ht="32.6">
      <c r="A38" s="14"/>
      <c r="F38" s="14"/>
      <c r="G38" s="14"/>
    </row>
    <row r="39" spans="1:7" ht="32.6">
      <c r="A39" s="14"/>
      <c r="F39" s="14"/>
      <c r="G39" s="14"/>
    </row>
    <row r="40" spans="1:7" ht="32.6">
      <c r="A40" s="14"/>
      <c r="F40" s="14"/>
      <c r="G40" s="14"/>
    </row>
    <row r="41" spans="1:7" ht="32.6">
      <c r="A41" s="14"/>
      <c r="F41" s="14"/>
      <c r="G41" s="14"/>
    </row>
    <row r="42" spans="1:7" ht="32.6">
      <c r="A42" s="14"/>
      <c r="F42" s="14"/>
      <c r="G42" s="14"/>
    </row>
    <row r="43" spans="1:7" ht="32.6">
      <c r="A43" s="14"/>
      <c r="F43" s="14"/>
      <c r="G43" s="14"/>
    </row>
    <row r="44" spans="1:7" ht="32.6">
      <c r="A44" s="14"/>
      <c r="F44" s="14"/>
      <c r="G44" s="14"/>
    </row>
    <row r="45" spans="1:7" ht="32.6">
      <c r="A45" s="14"/>
      <c r="F45" s="14"/>
      <c r="G45" s="14"/>
    </row>
    <row r="46" spans="1:7" ht="32.6">
      <c r="A46" s="14"/>
      <c r="F46" s="14"/>
      <c r="G46" s="14"/>
    </row>
    <row r="47" spans="1:7" ht="32.6">
      <c r="A47" s="14"/>
      <c r="F47" s="14"/>
      <c r="G47" s="14"/>
    </row>
    <row r="48" spans="1:7" ht="32.6">
      <c r="A48" s="14"/>
      <c r="F48" s="14"/>
      <c r="G48" s="14"/>
    </row>
    <row r="49" spans="1:7" ht="32.6">
      <c r="A49" s="14"/>
      <c r="F49" s="14"/>
      <c r="G49" s="14"/>
    </row>
    <row r="50" spans="1:7" ht="32.6">
      <c r="A50" s="14"/>
      <c r="F50" s="14"/>
      <c r="G50" s="14"/>
    </row>
    <row r="51" spans="1:7">
      <c r="F51" s="115"/>
    </row>
    <row r="52" spans="1:7">
      <c r="F52" s="115"/>
    </row>
  </sheetData>
  <mergeCells count="14">
    <mergeCell ref="B32:J32"/>
    <mergeCell ref="A2:J2"/>
    <mergeCell ref="C4:G4"/>
    <mergeCell ref="C6:G6"/>
    <mergeCell ref="I8:I9"/>
    <mergeCell ref="B28:J28"/>
    <mergeCell ref="B29:J29"/>
    <mergeCell ref="B30:J30"/>
    <mergeCell ref="B31:J31"/>
    <mergeCell ref="E8:F8"/>
    <mergeCell ref="B8:B9"/>
    <mergeCell ref="C8:D8"/>
    <mergeCell ref="G8:G9"/>
    <mergeCell ref="H8:H9"/>
  </mergeCells>
  <phoneticPr fontId="1"/>
  <printOptions horizontalCentered="1"/>
  <pageMargins left="0.19685039370078741" right="0.19685039370078741" top="0.39370078740157483" bottom="0.39370078740157483"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入力シート</vt:lpstr>
      <vt:lpstr>チェックシート</vt:lpstr>
      <vt:lpstr>DATA</vt:lpstr>
      <vt:lpstr>資格審査申請書（様式３）</vt:lpstr>
      <vt:lpstr>申請書受付票</vt:lpstr>
      <vt:lpstr>出資状況調査票</vt:lpstr>
      <vt:lpstr>技術士等の人数に係る調書</vt:lpstr>
      <vt:lpstr>技術士等の人数に係る調書【総括表】</vt:lpstr>
      <vt:lpstr>技術者経歴書</vt:lpstr>
      <vt:lpstr>営業経歴書</vt:lpstr>
      <vt:lpstr>実績調書</vt:lpstr>
      <vt:lpstr>営業経歴書!Print_Area</vt:lpstr>
      <vt:lpstr>技術士等の人数に係る調書!Print_Area</vt:lpstr>
      <vt:lpstr>技術士等の人数に係る調書【総括表】!Print_Area</vt:lpstr>
      <vt:lpstr>技術者経歴書!Print_Area</vt:lpstr>
      <vt:lpstr>'資格審査申請書（様式３）'!Print_Area</vt:lpstr>
      <vt:lpstr>実績調書!Print_Area</vt:lpstr>
      <vt:lpstr>出資状況調査票!Print_Area</vt:lpstr>
      <vt:lpstr>申請書受付票!Print_Area</vt:lpstr>
      <vt:lpstr>入力シート!Print_Area</vt:lpstr>
      <vt:lpstr>技術士等の人数に係る調書!Print_Titles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2022-09-26T07:23:59Z</dcterms:created>
  <dcterms:modified xsi:type="dcterms:W3CDTF">2025-09-29T01:09:15Z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