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fs101\Share\100350危機管理防災課\27_保安担当\09_申請書様式(HP掲載)\02_液石法\＃【最新】R0504の様式改正（液化石油ガス）\改正起案\"/>
    </mc:Choice>
  </mc:AlternateContent>
  <xr:revisionPtr revIDLastSave="0" documentId="13_ncr:101_{06CDB569-ED2E-442C-93B2-FCC35A4BA4A2}" xr6:coauthVersionLast="47" xr6:coauthVersionMax="47" xr10:uidLastSave="{00000000-0000-0000-0000-000000000000}"/>
  <bookViews>
    <workbookView xWindow="1140" yWindow="-17388" windowWidth="30936" windowHeight="16776" activeTab="2" xr2:uid="{00000000-000D-0000-FFFF-FFFF00000000}"/>
  </bookViews>
  <sheets>
    <sheet name="必要書類" sheetId="9" r:id="rId1"/>
    <sheet name="様式" sheetId="3" r:id="rId2"/>
    <sheet name="明細書" sheetId="1" r:id="rId3"/>
    <sheet name="明細書(記入例)" sheetId="8" r:id="rId4"/>
    <sheet name="算定根拠(戸別供給・業務用)" sheetId="12" r:id="rId5"/>
    <sheet name="算定根拠(集団供給)" sheetId="11" r:id="rId6"/>
    <sheet name="算定根拠用データ" sheetId="13" state="hidden" r:id="rId7"/>
  </sheets>
  <definedNames>
    <definedName name="_xlnm.Print_Area" localSheetId="4">'算定根拠(戸別供給・業務用)'!$A$1:$AC$39</definedName>
    <definedName name="_xlnm.Print_Area" localSheetId="5">'算定根拠(集団供給)'!$A$1:$V$50</definedName>
    <definedName name="_xlnm.Print_Area" localSheetId="2">明細書!$A$1:$Z$70</definedName>
    <definedName name="_xlnm.Print_Area" localSheetId="3">'明細書(記入例)'!$A$1:$Z$70</definedName>
    <definedName name="_xlnm.Print_Titles" localSheetId="2">明細書!$1:$2</definedName>
    <definedName name="_xlnm.Print_Titles" localSheetId="3">'明細書(記入例)'!$1:$2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0" i="12" l="1"/>
  <c r="AA21" i="12"/>
  <c r="AA20" i="12"/>
  <c r="AA19" i="12"/>
  <c r="L20" i="12"/>
  <c r="M40" i="11" a="1"/>
  <c r="M40" i="11" s="1"/>
  <c r="F49" i="11"/>
  <c r="L47" i="11"/>
  <c r="L48" i="11" s="1"/>
  <c r="A16" i="13"/>
  <c r="A15" i="13"/>
  <c r="A30" i="13"/>
  <c r="A29" i="13"/>
  <c r="H31" i="11"/>
  <c r="M31" i="11" s="1"/>
  <c r="Q8" i="11"/>
  <c r="H5" i="11" s="1"/>
  <c r="K27" i="3"/>
  <c r="S20" i="1"/>
  <c r="K20" i="1"/>
  <c r="F20" i="1" s="1"/>
  <c r="AA5" i="12"/>
  <c r="AC5" i="12"/>
  <c r="U22" i="13"/>
  <c r="T22" i="13"/>
  <c r="S22" i="13"/>
  <c r="R22" i="13"/>
  <c r="Q22" i="13"/>
  <c r="P22" i="13"/>
  <c r="O22" i="13"/>
  <c r="N22" i="13"/>
  <c r="M22" i="13"/>
  <c r="L22" i="13"/>
  <c r="K22" i="13"/>
  <c r="J22" i="13"/>
  <c r="I22" i="13"/>
  <c r="H22" i="13"/>
  <c r="G22" i="13"/>
  <c r="D22" i="13"/>
  <c r="E22" i="13"/>
  <c r="F22" i="13"/>
  <c r="AA9" i="12"/>
  <c r="AC9" i="12"/>
  <c r="AA10" i="12"/>
  <c r="AC10" i="12" s="1"/>
  <c r="AA6" i="12"/>
  <c r="AC6" i="12"/>
  <c r="K23" i="11"/>
  <c r="D4" i="13" a="1"/>
  <c r="D4" i="13" s="1"/>
  <c r="T13" i="12"/>
  <c r="K13" i="12"/>
  <c r="T12" i="12"/>
  <c r="K12" i="12"/>
  <c r="AA11" i="12"/>
  <c r="AA22" i="12" s="1"/>
  <c r="M34" i="12" s="1"/>
  <c r="M35" i="12" s="1"/>
  <c r="AA8" i="12"/>
  <c r="AC8" i="12" s="1"/>
  <c r="AC12" i="12" s="1"/>
  <c r="AA7" i="12"/>
  <c r="AC7" i="12"/>
  <c r="T24" i="11"/>
  <c r="K24" i="11"/>
  <c r="T23" i="11"/>
  <c r="U20" i="8"/>
  <c r="F20" i="8"/>
  <c r="X25" i="8" s="1"/>
  <c r="U20" i="1"/>
  <c r="X24" i="8"/>
  <c r="AC11" i="12"/>
  <c r="L8" i="12" a="1"/>
  <c r="L8" i="12" s="1"/>
  <c r="H18" i="12" s="1"/>
  <c r="L19" i="11" a="1"/>
  <c r="L19" i="11" s="1"/>
  <c r="J29" i="11" s="1"/>
  <c r="E31" i="13" l="1"/>
  <c r="R30" i="12" s="1"/>
  <c r="C31" i="13"/>
  <c r="I30" i="12" s="1"/>
  <c r="B31" i="13"/>
  <c r="B30" i="12" s="1"/>
  <c r="C17" i="13"/>
  <c r="I40" i="11" s="1"/>
  <c r="E17" i="13"/>
  <c r="R40" i="11" s="1"/>
  <c r="M41" i="11" s="1"/>
  <c r="B17" i="13"/>
  <c r="B40" i="11" s="1"/>
  <c r="M30" i="12"/>
  <c r="H5" i="12"/>
  <c r="X24" i="1"/>
  <c r="X25" i="1"/>
  <c r="X23" i="1"/>
  <c r="M34" i="11"/>
  <c r="M35" i="11" s="1"/>
  <c r="D29" i="11"/>
  <c r="N29" i="11" s="1"/>
  <c r="H8" i="13"/>
  <c r="O8" i="13"/>
  <c r="P8" i="13"/>
  <c r="M8" i="13"/>
  <c r="K8" i="13"/>
  <c r="O3" i="11"/>
  <c r="Q3" i="11" s="1"/>
  <c r="S8" i="13"/>
  <c r="E8" i="13"/>
  <c r="J8" i="13"/>
  <c r="G8" i="13"/>
  <c r="U8" i="13"/>
  <c r="T8" i="13"/>
  <c r="D8" i="13"/>
  <c r="Q8" i="13"/>
  <c r="I8" i="13"/>
  <c r="R8" i="13"/>
  <c r="L8" i="13"/>
  <c r="N8" i="13"/>
  <c r="F8" i="13"/>
  <c r="V22" i="13"/>
  <c r="C26" i="13" s="1"/>
  <c r="R13" i="12" s="1"/>
  <c r="X23" i="8"/>
  <c r="M31" i="12" l="1"/>
  <c r="V8" i="13"/>
  <c r="C12" i="13" s="1"/>
  <c r="R24" i="11" s="1"/>
  <c r="C23" i="13"/>
  <c r="I12" i="12" s="1"/>
  <c r="C24" i="13"/>
  <c r="I13" i="12" s="1"/>
  <c r="C25" i="13"/>
  <c r="R12" i="12" s="1"/>
  <c r="M24" i="12"/>
  <c r="M25" i="12" s="1"/>
  <c r="D18" i="12"/>
  <c r="L18" i="12" s="1"/>
  <c r="C11" i="13" l="1"/>
  <c r="R23" i="11" s="1"/>
  <c r="C10" i="13"/>
  <c r="I24" i="11" s="1"/>
  <c r="C9" i="13"/>
  <c r="I23"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王丸　祐華（危機管理防災課）</author>
  </authors>
  <commentList>
    <comment ref="A1" authorId="0" shapeId="0" xr:uid="{00000000-0006-0000-0400-000001000000}">
      <text>
        <r>
          <rPr>
            <b/>
            <sz val="9"/>
            <color indexed="81"/>
            <rFont val="MS P ゴシック"/>
            <family val="3"/>
            <charset val="128"/>
          </rPr>
          <t>青色のセルに
必要事項を記入
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王丸　祐華（危機管理防災課）</author>
  </authors>
  <commentList>
    <comment ref="A1" authorId="0" shapeId="0" xr:uid="{00000000-0006-0000-0500-000001000000}">
      <text>
        <r>
          <rPr>
            <b/>
            <sz val="9"/>
            <color indexed="81"/>
            <rFont val="MS P ゴシック"/>
            <family val="3"/>
            <charset val="128"/>
          </rPr>
          <t>青色のセルに
必要事項を記入
してください。</t>
        </r>
      </text>
    </comment>
  </commentList>
</comments>
</file>

<file path=xl/sharedStrings.xml><?xml version="1.0" encoding="utf-8"?>
<sst xmlns="http://schemas.openxmlformats.org/spreadsheetml/2006/main" count="904" uniqueCount="371">
  <si>
    <t>名称</t>
    <rPh sb="0" eb="2">
      <t>メイショウ</t>
    </rPh>
    <phoneticPr fontId="1"/>
  </si>
  <si>
    <t>工事期間</t>
    <rPh sb="0" eb="2">
      <t>コウジ</t>
    </rPh>
    <rPh sb="2" eb="4">
      <t>キカン</t>
    </rPh>
    <phoneticPr fontId="1"/>
  </si>
  <si>
    <t>第１種保安物件</t>
    <rPh sb="0" eb="1">
      <t>ダイ</t>
    </rPh>
    <rPh sb="2" eb="3">
      <t>シュ</t>
    </rPh>
    <rPh sb="3" eb="7">
      <t>ホアンブッケン</t>
    </rPh>
    <phoneticPr fontId="1"/>
  </si>
  <si>
    <t>第２種保安物件</t>
    <rPh sb="0" eb="1">
      <t>ダイ</t>
    </rPh>
    <rPh sb="2" eb="3">
      <t>シュ</t>
    </rPh>
    <rPh sb="3" eb="7">
      <t>ホアンブッケン</t>
    </rPh>
    <phoneticPr fontId="1"/>
  </si>
  <si>
    <t>m、</t>
    <phoneticPr fontId="1"/>
  </si>
  <si>
    <t>kg</t>
    <phoneticPr fontId="1"/>
  </si>
  <si>
    <t>×</t>
    <phoneticPr fontId="1"/>
  </si>
  <si>
    <t>=</t>
    <phoneticPr fontId="1"/>
  </si>
  <si>
    <t>本</t>
    <rPh sb="0" eb="1">
      <t>ホン</t>
    </rPh>
    <phoneticPr fontId="1"/>
  </si>
  <si>
    <t>容器</t>
  </si>
  <si>
    <t>警戒標</t>
    <rPh sb="0" eb="2">
      <t>ケイカイ</t>
    </rPh>
    <rPh sb="2" eb="3">
      <t>ヒョウ</t>
    </rPh>
    <phoneticPr fontId="1"/>
  </si>
  <si>
    <t>消火器</t>
    <rPh sb="0" eb="3">
      <t>ショウカキ</t>
    </rPh>
    <phoneticPr fontId="1"/>
  </si>
  <si>
    <t>障　壁</t>
    <rPh sb="0" eb="1">
      <t>ショウ</t>
    </rPh>
    <rPh sb="2" eb="3">
      <t>カベ</t>
    </rPh>
    <phoneticPr fontId="1"/>
  </si>
  <si>
    <t>供給戸数</t>
    <rPh sb="0" eb="2">
      <t>キョウキュウ</t>
    </rPh>
    <rPh sb="2" eb="4">
      <t>コスウ</t>
    </rPh>
    <phoneticPr fontId="1"/>
  </si>
  <si>
    <t>km</t>
    <phoneticPr fontId="1"/>
  </si>
  <si>
    <t>(車使用で）</t>
    <rPh sb="1" eb="2">
      <t>クルマ</t>
    </rPh>
    <rPh sb="2" eb="4">
      <t>シヨウ</t>
    </rPh>
    <phoneticPr fontId="1"/>
  </si>
  <si>
    <t>分</t>
    <rPh sb="0" eb="1">
      <t>フン</t>
    </rPh>
    <phoneticPr fontId="1"/>
  </si>
  <si>
    <t>床面積</t>
    <rPh sb="0" eb="3">
      <t>ユカメンセキ</t>
    </rPh>
    <phoneticPr fontId="1"/>
  </si>
  <si>
    <t>通気孔</t>
    <rPh sb="0" eb="2">
      <t>ツウキ</t>
    </rPh>
    <rPh sb="2" eb="3">
      <t>アナ</t>
    </rPh>
    <phoneticPr fontId="1"/>
  </si>
  <si>
    <t>気化装置の有無</t>
    <rPh sb="0" eb="2">
      <t>キカ</t>
    </rPh>
    <rPh sb="2" eb="4">
      <t>ソウチ</t>
    </rPh>
    <rPh sb="5" eb="7">
      <t>ウム</t>
    </rPh>
    <phoneticPr fontId="1"/>
  </si>
  <si>
    <t>メーカー名</t>
    <rPh sb="4" eb="5">
      <t>メイ</t>
    </rPh>
    <phoneticPr fontId="1"/>
  </si>
  <si>
    <t>型式</t>
    <rPh sb="0" eb="2">
      <t>カタシキ</t>
    </rPh>
    <phoneticPr fontId="1"/>
  </si>
  <si>
    <t>能力</t>
    <rPh sb="0" eb="2">
      <t>ノウリョク</t>
    </rPh>
    <phoneticPr fontId="1"/>
  </si>
  <si>
    <t>加熱方法</t>
    <rPh sb="0" eb="2">
      <t>カネツ</t>
    </rPh>
    <rPh sb="2" eb="4">
      <t>ホウホウ</t>
    </rPh>
    <phoneticPr fontId="1"/>
  </si>
  <si>
    <t>保守契約</t>
    <rPh sb="0" eb="2">
      <t>ホシュ</t>
    </rPh>
    <rPh sb="2" eb="4">
      <t>ケイヤク</t>
    </rPh>
    <phoneticPr fontId="1"/>
  </si>
  <si>
    <t>型</t>
    <rPh sb="0" eb="1">
      <t>ガタ</t>
    </rPh>
    <phoneticPr fontId="1"/>
  </si>
  <si>
    <r>
      <t>m</t>
    </r>
    <r>
      <rPr>
        <vertAlign val="superscript"/>
        <sz val="11"/>
        <color indexed="8"/>
        <rFont val="游ゴシック"/>
        <family val="3"/>
        <charset val="128"/>
      </rPr>
      <t>2</t>
    </r>
    <phoneticPr fontId="1"/>
  </si>
  <si>
    <r>
      <t>cm</t>
    </r>
    <r>
      <rPr>
        <vertAlign val="superscript"/>
        <sz val="11"/>
        <color indexed="8"/>
        <rFont val="游ゴシック"/>
        <family val="3"/>
        <charset val="128"/>
      </rPr>
      <t>2</t>
    </r>
    <phoneticPr fontId="1"/>
  </si>
  <si>
    <r>
      <t>cm</t>
    </r>
    <r>
      <rPr>
        <vertAlign val="superscript"/>
        <sz val="11"/>
        <color indexed="8"/>
        <rFont val="游ゴシック"/>
        <family val="3"/>
        <charset val="128"/>
      </rPr>
      <t>2</t>
    </r>
    <r>
      <rPr>
        <sz val="11"/>
        <color indexed="8"/>
        <rFont val="游ゴシック"/>
        <family val="3"/>
        <charset val="128"/>
      </rPr>
      <t>×</t>
    </r>
    <phoneticPr fontId="1"/>
  </si>
  <si>
    <t>個</t>
    <rPh sb="0" eb="1">
      <t>コ</t>
    </rPh>
    <phoneticPr fontId="1"/>
  </si>
  <si>
    <t>＝</t>
    <phoneticPr fontId="1"/>
  </si>
  <si>
    <t>実施日</t>
    <rPh sb="0" eb="2">
      <t>ジッシ</t>
    </rPh>
    <rPh sb="2" eb="3">
      <t>ビ</t>
    </rPh>
    <phoneticPr fontId="1"/>
  </si>
  <si>
    <t>実施者氏名</t>
    <rPh sb="0" eb="2">
      <t>ジッシ</t>
    </rPh>
    <rPh sb="2" eb="3">
      <t>シャ</t>
    </rPh>
    <rPh sb="3" eb="5">
      <t>シメイ</t>
    </rPh>
    <phoneticPr fontId="1"/>
  </si>
  <si>
    <t>立会者氏名</t>
    <rPh sb="0" eb="1">
      <t>タ</t>
    </rPh>
    <rPh sb="1" eb="2">
      <t>ア</t>
    </rPh>
    <rPh sb="2" eb="3">
      <t>シャ</t>
    </rPh>
    <rPh sb="3" eb="5">
      <t>シメイ</t>
    </rPh>
    <phoneticPr fontId="1"/>
  </si>
  <si>
    <t>マイコンメーター</t>
    <phoneticPr fontId="1"/>
  </si>
  <si>
    <t>遮断弁</t>
    <rPh sb="0" eb="2">
      <t>シャダン</t>
    </rPh>
    <rPh sb="2" eb="3">
      <t>ベン</t>
    </rPh>
    <phoneticPr fontId="1"/>
  </si>
  <si>
    <t>警報器</t>
    <rPh sb="0" eb="3">
      <t>ケイホウキ</t>
    </rPh>
    <phoneticPr fontId="1"/>
  </si>
  <si>
    <t>漏えい検知装置</t>
    <rPh sb="0" eb="1">
      <t>ロウ</t>
    </rPh>
    <rPh sb="3" eb="5">
      <t>ケンチ</t>
    </rPh>
    <rPh sb="5" eb="7">
      <t>ソウチ</t>
    </rPh>
    <phoneticPr fontId="1"/>
  </si>
  <si>
    <t>その他</t>
    <rPh sb="2" eb="3">
      <t>タ</t>
    </rPh>
    <phoneticPr fontId="1"/>
  </si>
  <si>
    <t>受理年月日</t>
    <rPh sb="0" eb="5">
      <t>ジュリネンガッピ</t>
    </rPh>
    <phoneticPr fontId="1"/>
  </si>
  <si>
    <t>受理番号</t>
    <rPh sb="0" eb="2">
      <t>ジュリ</t>
    </rPh>
    <rPh sb="2" eb="4">
      <t>バンゴウ</t>
    </rPh>
    <phoneticPr fontId="1"/>
  </si>
  <si>
    <t>所有(占有)者</t>
    <rPh sb="0" eb="2">
      <t>ショユウ</t>
    </rPh>
    <rPh sb="3" eb="5">
      <t>センユウ</t>
    </rPh>
    <rPh sb="6" eb="7">
      <t>シャ</t>
    </rPh>
    <phoneticPr fontId="1"/>
  </si>
  <si>
    <t>所在地</t>
    <rPh sb="0" eb="1">
      <t>ショ</t>
    </rPh>
    <rPh sb="1" eb="2">
      <t>ザイ</t>
    </rPh>
    <rPh sb="2" eb="3">
      <t>チ</t>
    </rPh>
    <phoneticPr fontId="1"/>
  </si>
  <si>
    <t>業務主任者氏名</t>
    <rPh sb="0" eb="1">
      <t>ギョウ</t>
    </rPh>
    <rPh sb="1" eb="2">
      <t>ツトム</t>
    </rPh>
    <rPh sb="2" eb="3">
      <t>オモ</t>
    </rPh>
    <rPh sb="3" eb="4">
      <t>ニン</t>
    </rPh>
    <rPh sb="4" eb="5">
      <t>シャ</t>
    </rPh>
    <rPh sb="5" eb="6">
      <t>シ</t>
    </rPh>
    <rPh sb="6" eb="7">
      <t>メイ</t>
    </rPh>
    <phoneticPr fontId="1"/>
  </si>
  <si>
    <t>供給開始日</t>
    <rPh sb="0" eb="1">
      <t>キョウ</t>
    </rPh>
    <rPh sb="1" eb="2">
      <t>キュウ</t>
    </rPh>
    <rPh sb="2" eb="3">
      <t>カイ</t>
    </rPh>
    <rPh sb="3" eb="4">
      <t>ハジメ</t>
    </rPh>
    <rPh sb="4" eb="5">
      <t>ビ</t>
    </rPh>
    <phoneticPr fontId="1"/>
  </si>
  <si>
    <t>設備との距離</t>
    <rPh sb="0" eb="2">
      <t>セツビ</t>
    </rPh>
    <rPh sb="4" eb="6">
      <t>キョリ</t>
    </rPh>
    <phoneticPr fontId="1"/>
  </si>
  <si>
    <t>名称</t>
    <rPh sb="0" eb="1">
      <t>メイ</t>
    </rPh>
    <rPh sb="1" eb="2">
      <t>ショウ</t>
    </rPh>
    <phoneticPr fontId="1"/>
  </si>
  <si>
    <t>管理者</t>
    <phoneticPr fontId="1"/>
  </si>
  <si>
    <t>ＬＰガス販売所</t>
    <rPh sb="4" eb="5">
      <t>ハン</t>
    </rPh>
    <rPh sb="5" eb="6">
      <t>バイショウ</t>
    </rPh>
    <phoneticPr fontId="1"/>
  </si>
  <si>
    <t>火気距離</t>
    <rPh sb="0" eb="1">
      <t>カ</t>
    </rPh>
    <rPh sb="1" eb="2">
      <t>キ</t>
    </rPh>
    <rPh sb="2" eb="3">
      <t>キョキョリ</t>
    </rPh>
    <phoneticPr fontId="1"/>
  </si>
  <si>
    <t>kg/h</t>
  </si>
  <si>
    <t>kg/h</t>
    <phoneticPr fontId="1"/>
  </si>
  <si>
    <t>実施者免状</t>
    <rPh sb="0" eb="2">
      <t>ジッシ</t>
    </rPh>
    <rPh sb="2" eb="3">
      <t>シャ</t>
    </rPh>
    <rPh sb="3" eb="5">
      <t>メンジョウ</t>
    </rPh>
    <phoneticPr fontId="1"/>
  </si>
  <si>
    <t>県</t>
    <rPh sb="0" eb="1">
      <t>ケン</t>
    </rPh>
    <phoneticPr fontId="1"/>
  </si>
  <si>
    <t>)</t>
    <phoneticPr fontId="1"/>
  </si>
  <si>
    <t>特定液化石油ガス設備工事事業開始届の写し</t>
    <rPh sb="0" eb="6">
      <t>トクテイエキカセキユ</t>
    </rPh>
    <rPh sb="8" eb="14">
      <t>セツビコウジジギョウ</t>
    </rPh>
    <rPh sb="14" eb="16">
      <t>カイシ</t>
    </rPh>
    <rPh sb="16" eb="17">
      <t>トドケ</t>
    </rPh>
    <rPh sb="18" eb="19">
      <t>ウツ</t>
    </rPh>
    <phoneticPr fontId="1"/>
  </si>
  <si>
    <t>警戒標や消火器の設置状況写真、（障壁がある場合）図面、仕様書</t>
    <rPh sb="0" eb="3">
      <t>ケイカイヒョウ</t>
    </rPh>
    <rPh sb="4" eb="7">
      <t>ショウカキ</t>
    </rPh>
    <rPh sb="8" eb="10">
      <t>セッチ</t>
    </rPh>
    <rPh sb="10" eb="12">
      <t>ジョウキョウ</t>
    </rPh>
    <rPh sb="12" eb="14">
      <t>シャシン</t>
    </rPh>
    <rPh sb="16" eb="18">
      <t>ショウヘキ</t>
    </rPh>
    <rPh sb="21" eb="23">
      <t>バアイ</t>
    </rPh>
    <rPh sb="24" eb="26">
      <t>ズメン</t>
    </rPh>
    <rPh sb="27" eb="30">
      <t>シヨウショ</t>
    </rPh>
    <phoneticPr fontId="1"/>
  </si>
  <si>
    <t>集合装置の検査成績書</t>
    <rPh sb="0" eb="2">
      <t>シュウゴウ</t>
    </rPh>
    <rPh sb="2" eb="4">
      <t>ソウチ</t>
    </rPh>
    <rPh sb="5" eb="7">
      <t>ケンサ</t>
    </rPh>
    <rPh sb="7" eb="10">
      <t>セイセキショ</t>
    </rPh>
    <phoneticPr fontId="1"/>
  </si>
  <si>
    <t>配管図、アイソメ図（露出・埋設が分かるよう記載すること）</t>
    <rPh sb="0" eb="2">
      <t>ハイカン</t>
    </rPh>
    <rPh sb="2" eb="3">
      <t>ズ</t>
    </rPh>
    <rPh sb="8" eb="9">
      <t>ズ</t>
    </rPh>
    <rPh sb="10" eb="12">
      <t>ロシュツ</t>
    </rPh>
    <rPh sb="13" eb="15">
      <t>マイセツ</t>
    </rPh>
    <rPh sb="16" eb="17">
      <t>ワ</t>
    </rPh>
    <rPh sb="21" eb="23">
      <t>キサイ</t>
    </rPh>
    <phoneticPr fontId="1"/>
  </si>
  <si>
    <t>　  年 　 月  　日</t>
    <rPh sb="3" eb="4">
      <t>ネン</t>
    </rPh>
    <rPh sb="7" eb="8">
      <t>ツキ</t>
    </rPh>
    <rPh sb="11" eb="12">
      <t>ヒ</t>
    </rPh>
    <phoneticPr fontId="6"/>
  </si>
  <si>
    <t>　佐賀県知事　　殿</t>
    <rPh sb="1" eb="3">
      <t>サガ</t>
    </rPh>
    <rPh sb="3" eb="6">
      <t>ケンチジ</t>
    </rPh>
    <rPh sb="8" eb="9">
      <t>ドノ</t>
    </rPh>
    <phoneticPr fontId="6"/>
  </si>
  <si>
    <t>（備考）　１　この用紙の大きさは、日本工業規格Ａ４とすること。</t>
    <rPh sb="1" eb="3">
      <t>ビコウ</t>
    </rPh>
    <rPh sb="9" eb="11">
      <t>ヨウシ</t>
    </rPh>
    <rPh sb="12" eb="13">
      <t>オオ</t>
    </rPh>
    <rPh sb="17" eb="19">
      <t>ニホン</t>
    </rPh>
    <rPh sb="19" eb="21">
      <t>コウギョウ</t>
    </rPh>
    <rPh sb="21" eb="23">
      <t>キカク</t>
    </rPh>
    <phoneticPr fontId="6"/>
  </si>
  <si>
    <t>　　　　　２　×印の項は記載しないこと。</t>
    <rPh sb="8" eb="9">
      <t>イン</t>
    </rPh>
    <rPh sb="10" eb="11">
      <t>コウ</t>
    </rPh>
    <rPh sb="12" eb="14">
      <t>キサイ</t>
    </rPh>
    <phoneticPr fontId="6"/>
  </si>
  <si>
    <r>
      <t>　</t>
    </r>
    <r>
      <rPr>
        <b/>
        <sz val="13"/>
        <rFont val="ＭＳ 明朝"/>
        <family val="1"/>
        <charset val="128"/>
      </rPr>
      <t>様式第48</t>
    </r>
    <r>
      <rPr>
        <sz val="13"/>
        <rFont val="ＭＳ 明朝"/>
        <family val="1"/>
        <charset val="128"/>
      </rPr>
      <t>（第88条関係）</t>
    </r>
    <rPh sb="1" eb="3">
      <t>ヨウシキ</t>
    </rPh>
    <rPh sb="3" eb="4">
      <t>ダイ</t>
    </rPh>
    <rPh sb="7" eb="8">
      <t>ダイ</t>
    </rPh>
    <rPh sb="10" eb="11">
      <t>ジョウ</t>
    </rPh>
    <rPh sb="11" eb="13">
      <t>カンケイ</t>
    </rPh>
    <phoneticPr fontId="6"/>
  </si>
  <si>
    <t>液化石油ガス設備工事届書</t>
    <rPh sb="0" eb="4">
      <t>エキカセキユ</t>
    </rPh>
    <rPh sb="6" eb="8">
      <t>セツビ</t>
    </rPh>
    <rPh sb="8" eb="10">
      <t>コウジ</t>
    </rPh>
    <rPh sb="10" eb="11">
      <t>トドケ</t>
    </rPh>
    <rPh sb="11" eb="12">
      <t>ショ</t>
    </rPh>
    <phoneticPr fontId="6"/>
  </si>
  <si>
    <t>　液化石油ガスの保安の確保及び取引の適正化に関する法律第３８条の３の規定により、次のとおり届け出ます。</t>
    <rPh sb="1" eb="3">
      <t>エキカ</t>
    </rPh>
    <rPh sb="3" eb="5">
      <t>セキユ</t>
    </rPh>
    <rPh sb="8" eb="10">
      <t>ホアン</t>
    </rPh>
    <rPh sb="11" eb="13">
      <t>カクホ</t>
    </rPh>
    <rPh sb="13" eb="14">
      <t>オヨ</t>
    </rPh>
    <rPh sb="15" eb="17">
      <t>トリヒキ</t>
    </rPh>
    <rPh sb="18" eb="21">
      <t>テキセイカ</t>
    </rPh>
    <rPh sb="22" eb="23">
      <t>カン</t>
    </rPh>
    <rPh sb="25" eb="27">
      <t>ホウリツ</t>
    </rPh>
    <rPh sb="27" eb="28">
      <t>ダイ</t>
    </rPh>
    <rPh sb="30" eb="31">
      <t>ジョウ</t>
    </rPh>
    <rPh sb="34" eb="36">
      <t>キテイ</t>
    </rPh>
    <rPh sb="40" eb="41">
      <t>ツギ</t>
    </rPh>
    <rPh sb="45" eb="46">
      <t>トド</t>
    </rPh>
    <rPh sb="47" eb="48">
      <t>デ</t>
    </rPh>
    <phoneticPr fontId="6"/>
  </si>
  <si>
    <t>整理番号</t>
    <rPh sb="0" eb="2">
      <t>セイリ</t>
    </rPh>
    <rPh sb="2" eb="4">
      <t>バンゴウ</t>
    </rPh>
    <phoneticPr fontId="1"/>
  </si>
  <si>
    <t>×</t>
    <phoneticPr fontId="6"/>
  </si>
  <si>
    <t>工事に係る供給設備又
は消費設備の所在地</t>
    <phoneticPr fontId="1"/>
  </si>
  <si>
    <t>当該設備の所有者又は
占有者の氏名又は名称</t>
    <phoneticPr fontId="1"/>
  </si>
  <si>
    <t>当該設備の使用目的</t>
    <phoneticPr fontId="1"/>
  </si>
  <si>
    <t>貯蔵設備の貯蔵能力</t>
    <phoneticPr fontId="1"/>
  </si>
  <si>
    <t>工事の内容</t>
    <phoneticPr fontId="1"/>
  </si>
  <si>
    <t>氏名又は名称及び法人に
あってはその代表者の氏名　</t>
    <rPh sb="0" eb="2">
      <t>シメイ</t>
    </rPh>
    <rPh sb="2" eb="3">
      <t>マタ</t>
    </rPh>
    <rPh sb="4" eb="6">
      <t>メイショウ</t>
    </rPh>
    <rPh sb="6" eb="7">
      <t>オヨ</t>
    </rPh>
    <rPh sb="8" eb="10">
      <t>ホウジン</t>
    </rPh>
    <phoneticPr fontId="6"/>
  </si>
  <si>
    <t>日</t>
    <rPh sb="0" eb="1">
      <t>ニチ</t>
    </rPh>
    <phoneticPr fontId="1"/>
  </si>
  <si>
    <t>月</t>
    <rPh sb="0" eb="1">
      <t>ツキ</t>
    </rPh>
    <phoneticPr fontId="1"/>
  </si>
  <si>
    <t>年</t>
    <rPh sb="0" eb="1">
      <t>ネン</t>
    </rPh>
    <phoneticPr fontId="1"/>
  </si>
  <si>
    <t>kg</t>
  </si>
  <si>
    <t>容器</t>
    <rPh sb="0" eb="2">
      <t>ヨウキ</t>
    </rPh>
    <phoneticPr fontId="1"/>
  </si>
  <si>
    <t>新設</t>
    <rPh sb="0" eb="2">
      <t>シンセツ</t>
    </rPh>
    <phoneticPr fontId="1"/>
  </si>
  <si>
    <t>：</t>
    <phoneticPr fontId="1"/>
  </si>
  <si>
    <t>□</t>
  </si>
  <si>
    <t>□</t>
    <phoneticPr fontId="1"/>
  </si>
  <si>
    <t>バルク貯槽</t>
    <rPh sb="3" eb="5">
      <t>チョソウ</t>
    </rPh>
    <phoneticPr fontId="1"/>
  </si>
  <si>
    <t>基</t>
    <rPh sb="0" eb="1">
      <t>キ</t>
    </rPh>
    <phoneticPr fontId="1"/>
  </si>
  <si>
    <t>:</t>
    <phoneticPr fontId="1"/>
  </si>
  <si>
    <t>変更</t>
    <rPh sb="0" eb="2">
      <t>ヘンコウ</t>
    </rPh>
    <phoneticPr fontId="1"/>
  </si>
  <si>
    <t>供給管の延長を伴う工事</t>
    <rPh sb="0" eb="2">
      <t>キョウキュウ</t>
    </rPh>
    <rPh sb="2" eb="3">
      <t>カン</t>
    </rPh>
    <rPh sb="4" eb="6">
      <t>エンチョウ</t>
    </rPh>
    <rPh sb="7" eb="8">
      <t>トモナ</t>
    </rPh>
    <rPh sb="9" eb="11">
      <t>コウジ</t>
    </rPh>
    <phoneticPr fontId="1"/>
  </si>
  <si>
    <t>貯蔵設備の位置変更を伴う工事</t>
    <rPh sb="0" eb="2">
      <t>チョゾウ</t>
    </rPh>
    <rPh sb="2" eb="4">
      <t>セツビ</t>
    </rPh>
    <rPh sb="5" eb="7">
      <t>イチ</t>
    </rPh>
    <rPh sb="7" eb="9">
      <t>ヘンコウ</t>
    </rPh>
    <rPh sb="10" eb="11">
      <t>トモナ</t>
    </rPh>
    <rPh sb="12" eb="14">
      <t>コウジ</t>
    </rPh>
    <phoneticPr fontId="1"/>
  </si>
  <si>
    <t>貯蔵能力の増加を伴う工事</t>
    <rPh sb="0" eb="2">
      <t>チョゾウ</t>
    </rPh>
    <rPh sb="2" eb="4">
      <t>ノウリョク</t>
    </rPh>
    <rPh sb="5" eb="7">
      <t>ゾウカ</t>
    </rPh>
    <rPh sb="8" eb="9">
      <t>トモナ</t>
    </rPh>
    <rPh sb="10" eb="12">
      <t>コウジ</t>
    </rPh>
    <phoneticPr fontId="1"/>
  </si>
  <si>
    <t>号の施設</t>
    <rPh sb="0" eb="1">
      <t>ゴウ</t>
    </rPh>
    <rPh sb="2" eb="4">
      <t>シセツ</t>
    </rPh>
    <phoneticPr fontId="1"/>
  </si>
  <si>
    <t>規則第86条第</t>
    <rPh sb="0" eb="2">
      <t>キソク</t>
    </rPh>
    <rPh sb="2" eb="3">
      <t>ダイ</t>
    </rPh>
    <rPh sb="5" eb="6">
      <t>ジョウ</t>
    </rPh>
    <rPh sb="6" eb="7">
      <t>ダイ</t>
    </rPh>
    <phoneticPr fontId="1"/>
  </si>
  <si>
    <t>厨房</t>
    <rPh sb="0" eb="2">
      <t>チュウボウ</t>
    </rPh>
    <phoneticPr fontId="1"/>
  </si>
  <si>
    <t>給湯</t>
    <rPh sb="0" eb="2">
      <t>キュウトウ</t>
    </rPh>
    <phoneticPr fontId="1"/>
  </si>
  <si>
    <t>空調</t>
    <rPh sb="0" eb="2">
      <t>クウチョウ</t>
    </rPh>
    <phoneticPr fontId="1"/>
  </si>
  <si>
    <t>その他(</t>
    <rPh sb="2" eb="3">
      <t>タ</t>
    </rPh>
    <phoneticPr fontId="1"/>
  </si>
  <si>
    <t>住宅</t>
    <rPh sb="0" eb="2">
      <t>ジュウタク</t>
    </rPh>
    <phoneticPr fontId="1"/>
  </si>
  <si>
    <t>液化石油ガス法第３８条の３の届出内容(容器)</t>
    <rPh sb="0" eb="4">
      <t>エキカセキユ</t>
    </rPh>
    <rPh sb="6" eb="7">
      <t>ホウ</t>
    </rPh>
    <rPh sb="7" eb="8">
      <t>ダイ</t>
    </rPh>
    <rPh sb="10" eb="11">
      <t>ジョウ</t>
    </rPh>
    <rPh sb="14" eb="15">
      <t>トドケ</t>
    </rPh>
    <rPh sb="15" eb="16">
      <t>デ</t>
    </rPh>
    <rPh sb="16" eb="18">
      <t>ナイヨウ</t>
    </rPh>
    <rPh sb="19" eb="21">
      <t>ヨウキ</t>
    </rPh>
    <phoneticPr fontId="1"/>
  </si>
  <si>
    <t>無</t>
    <rPh sb="0" eb="1">
      <t>ナ</t>
    </rPh>
    <phoneticPr fontId="1"/>
  </si>
  <si>
    <t>有</t>
    <rPh sb="0" eb="1">
      <t>アリ</t>
    </rPh>
    <phoneticPr fontId="1"/>
  </si>
  <si>
    <t>①</t>
    <phoneticPr fontId="1"/>
  </si>
  <si>
    <t>②</t>
    <phoneticPr fontId="1"/>
  </si>
  <si>
    <t>１．設備の名称、所在地及び工事期間</t>
    <phoneticPr fontId="1"/>
  </si>
  <si>
    <t>２．設備の所有者（占有者）</t>
    <phoneticPr fontId="1"/>
  </si>
  <si>
    <t>３．LPガスを納入する販売所の名称及び所在地等</t>
    <phoneticPr fontId="1"/>
  </si>
  <si>
    <t>４．供給設備の能力</t>
    <rPh sb="2" eb="4">
      <t>キョウキュウ</t>
    </rPh>
    <rPh sb="4" eb="6">
      <t>セツビ</t>
    </rPh>
    <rPh sb="7" eb="9">
      <t>ノウリョク</t>
    </rPh>
    <phoneticPr fontId="1"/>
  </si>
  <si>
    <t>５．火気距離・保安距離</t>
    <phoneticPr fontId="1"/>
  </si>
  <si>
    <t>６．容器の設置方法</t>
    <rPh sb="2" eb="4">
      <t>ヨウキ</t>
    </rPh>
    <rPh sb="5" eb="7">
      <t>セッチ</t>
    </rPh>
    <rPh sb="7" eb="9">
      <t>ホウホウ</t>
    </rPh>
    <phoneticPr fontId="1"/>
  </si>
  <si>
    <t>８．容器の設置方法</t>
    <rPh sb="2" eb="4">
      <t>ヨウキ</t>
    </rPh>
    <rPh sb="5" eb="7">
      <t>セッチ</t>
    </rPh>
    <rPh sb="7" eb="9">
      <t>ホウホウ</t>
    </rPh>
    <phoneticPr fontId="1"/>
  </si>
  <si>
    <t>９．バルブ、集合装置等腐食防止措置の材料及びその方法</t>
    <rPh sb="6" eb="8">
      <t>シュウゴウ</t>
    </rPh>
    <rPh sb="8" eb="10">
      <t>ソウチ</t>
    </rPh>
    <rPh sb="10" eb="11">
      <t>トウ</t>
    </rPh>
    <rPh sb="11" eb="13">
      <t>フショク</t>
    </rPh>
    <rPh sb="13" eb="15">
      <t>ボウシ</t>
    </rPh>
    <rPh sb="15" eb="17">
      <t>ソチ</t>
    </rPh>
    <rPh sb="18" eb="20">
      <t>ザイリョウ</t>
    </rPh>
    <rPh sb="20" eb="21">
      <t>オヨ</t>
    </rPh>
    <rPh sb="24" eb="26">
      <t>ホウホウ</t>
    </rPh>
    <phoneticPr fontId="1"/>
  </si>
  <si>
    <t>１０．供給管配管の各径の総延長、材料及び腐食防止の方法</t>
    <phoneticPr fontId="1"/>
  </si>
  <si>
    <t>TEL</t>
    <phoneticPr fontId="1"/>
  </si>
  <si>
    <t>供給戸数</t>
    <rPh sb="0" eb="2">
      <t>キョウキュウ</t>
    </rPh>
    <rPh sb="2" eb="4">
      <t>コスウ</t>
    </rPh>
    <phoneticPr fontId="1"/>
  </si>
  <si>
    <t>系列</t>
    <rPh sb="0" eb="2">
      <t>ケイレツ</t>
    </rPh>
    <phoneticPr fontId="1"/>
  </si>
  <si>
    <t>実距離：</t>
    <rPh sb="0" eb="1">
      <t>ジツ</t>
    </rPh>
    <rPh sb="1" eb="3">
      <t>キョリ</t>
    </rPh>
    <phoneticPr fontId="1"/>
  </si>
  <si>
    <t>対象：</t>
    <rPh sb="0" eb="2">
      <t>タイショウ</t>
    </rPh>
    <phoneticPr fontId="1"/>
  </si>
  <si>
    <t>ｍ)</t>
    <phoneticPr fontId="1"/>
  </si>
  <si>
    <t>(法定距離</t>
    <rPh sb="1" eb="3">
      <t>ホウテイ</t>
    </rPh>
    <rPh sb="3" eb="5">
      <t>キョリ</t>
    </rPh>
    <phoneticPr fontId="1"/>
  </si>
  <si>
    <t>有</t>
    <rPh sb="0" eb="1">
      <t>アリ</t>
    </rPh>
    <phoneticPr fontId="1"/>
  </si>
  <si>
    <t>：</t>
    <phoneticPr fontId="1"/>
  </si>
  <si>
    <t>（別紙No.</t>
    <rPh sb="1" eb="3">
      <t>ベッシ</t>
    </rPh>
    <phoneticPr fontId="1"/>
  </si>
  <si>
    <t>）</t>
    <phoneticPr fontId="1"/>
  </si>
  <si>
    <t>（契約先：</t>
    <rPh sb="1" eb="4">
      <t>ケイヤクサキ</t>
    </rPh>
    <phoneticPr fontId="1"/>
  </si>
  <si>
    <t>号(最新講習受講年月日：</t>
    <rPh sb="0" eb="1">
      <t>ゴウ</t>
    </rPh>
    <rPh sb="2" eb="4">
      <t>サイシン</t>
    </rPh>
    <rPh sb="4" eb="6">
      <t>コウシュウ</t>
    </rPh>
    <rPh sb="6" eb="8">
      <t>ジュコウ</t>
    </rPh>
    <rPh sb="8" eb="11">
      <t>ネンガッピ</t>
    </rPh>
    <phoneticPr fontId="1"/>
  </si>
  <si>
    <t>佐賀</t>
    <rPh sb="0" eb="2">
      <t>サガ</t>
    </rPh>
    <phoneticPr fontId="1"/>
  </si>
  <si>
    <t>：型式</t>
    <rPh sb="1" eb="3">
      <t>カタシキ</t>
    </rPh>
    <phoneticPr fontId="1"/>
  </si>
  <si>
    <t>：名称</t>
    <rPh sb="1" eb="3">
      <t>メイショウ</t>
    </rPh>
    <phoneticPr fontId="1"/>
  </si>
  <si>
    <t>型式</t>
    <rPh sb="0" eb="2">
      <t>カタシキ</t>
    </rPh>
    <phoneticPr fontId="1"/>
  </si>
  <si>
    <t>能力</t>
    <rPh sb="0" eb="2">
      <t>ノウリョク</t>
    </rPh>
    <phoneticPr fontId="1"/>
  </si>
  <si>
    <t>届出行政庁</t>
    <rPh sb="0" eb="2">
      <t>トドケデ</t>
    </rPh>
    <rPh sb="2" eb="5">
      <t>ギョウセイチョウ</t>
    </rPh>
    <phoneticPr fontId="1"/>
  </si>
  <si>
    <t>■</t>
    <phoneticPr fontId="1"/>
  </si>
  <si>
    <t>ｍ</t>
    <phoneticPr fontId="1"/>
  </si>
  <si>
    <t>埋設配管</t>
    <rPh sb="0" eb="2">
      <t>マイセツ</t>
    </rPh>
    <rPh sb="2" eb="4">
      <t>ハイカン</t>
    </rPh>
    <phoneticPr fontId="1"/>
  </si>
  <si>
    <t>露出配管</t>
    <rPh sb="0" eb="2">
      <t>ロシュツ</t>
    </rPh>
    <rPh sb="2" eb="4">
      <t>ハイカン</t>
    </rPh>
    <phoneticPr fontId="1"/>
  </si>
  <si>
    <t>合計</t>
    <rPh sb="0" eb="2">
      <t>ゴウケイ</t>
    </rPh>
    <phoneticPr fontId="1"/>
  </si>
  <si>
    <t>管種別</t>
    <rPh sb="0" eb="1">
      <t>カン</t>
    </rPh>
    <rPh sb="1" eb="3">
      <t>シュベツ</t>
    </rPh>
    <phoneticPr fontId="1"/>
  </si>
  <si>
    <t>長さ</t>
    <rPh sb="0" eb="1">
      <t>ナガ</t>
    </rPh>
    <phoneticPr fontId="1"/>
  </si>
  <si>
    <t>１１．気密試験</t>
    <phoneticPr fontId="1"/>
  </si>
  <si>
    <t>１２．安全機器の種類</t>
    <phoneticPr fontId="1"/>
  </si>
  <si>
    <t>１３．特定液化石油ガス設備工事事業者の名称等</t>
    <phoneticPr fontId="1"/>
  </si>
  <si>
    <t>材料及び腐食
防止の方法</t>
    <phoneticPr fontId="1"/>
  </si>
  <si>
    <t>●●アパートA棟</t>
    <rPh sb="7" eb="8">
      <t>トウ</t>
    </rPh>
    <phoneticPr fontId="1"/>
  </si>
  <si>
    <t>0952-25-7027</t>
    <phoneticPr fontId="1"/>
  </si>
  <si>
    <t>佐賀市城内１丁目１番59号</t>
    <rPh sb="0" eb="3">
      <t>サガシ</t>
    </rPh>
    <rPh sb="3" eb="5">
      <t>ジョウナイ</t>
    </rPh>
    <rPh sb="6" eb="8">
      <t>チョウメ</t>
    </rPh>
    <rPh sb="9" eb="10">
      <t>バン</t>
    </rPh>
    <rPh sb="12" eb="13">
      <t>ゴウ</t>
    </rPh>
    <phoneticPr fontId="1"/>
  </si>
  <si>
    <t>20戸</t>
    <rPh sb="2" eb="3">
      <t>ト</t>
    </rPh>
    <phoneticPr fontId="1"/>
  </si>
  <si>
    <t>令和３年１月９日～１月２０日</t>
    <rPh sb="0" eb="2">
      <t>レイワ</t>
    </rPh>
    <rPh sb="3" eb="4">
      <t>ネン</t>
    </rPh>
    <rPh sb="5" eb="6">
      <t>ガツ</t>
    </rPh>
    <rPh sb="7" eb="8">
      <t>ニチ</t>
    </rPh>
    <rPh sb="10" eb="11">
      <t>ガツ</t>
    </rPh>
    <rPh sb="13" eb="14">
      <t>ニチ</t>
    </rPh>
    <phoneticPr fontId="1"/>
  </si>
  <si>
    <t>佐賀　太郎</t>
    <rPh sb="0" eb="2">
      <t>サガ</t>
    </rPh>
    <rPh sb="3" eb="5">
      <t>タロウ</t>
    </rPh>
    <phoneticPr fontId="1"/>
  </si>
  <si>
    <t>同上</t>
    <rPh sb="0" eb="2">
      <t>ドウジョウ</t>
    </rPh>
    <phoneticPr fontId="1"/>
  </si>
  <si>
    <t>0952-25-7262</t>
    <phoneticPr fontId="1"/>
  </si>
  <si>
    <t>●●小学校</t>
    <rPh sb="2" eb="5">
      <t>ショウガッコウ</t>
    </rPh>
    <phoneticPr fontId="1"/>
  </si>
  <si>
    <t>民家</t>
    <rPh sb="0" eb="2">
      <t>ミンカ</t>
    </rPh>
    <phoneticPr fontId="1"/>
  </si>
  <si>
    <t>ABC</t>
    <phoneticPr fontId="1"/>
  </si>
  <si>
    <t>1、4</t>
    <phoneticPr fontId="1"/>
  </si>
  <si>
    <t>コンクリート障壁</t>
    <rPh sb="6" eb="8">
      <t>ショウヘキ</t>
    </rPh>
    <phoneticPr fontId="1"/>
  </si>
  <si>
    <t>5、6</t>
    <phoneticPr fontId="1"/>
  </si>
  <si>
    <t>(株)●●製作所</t>
    <rPh sb="0" eb="3">
      <t>カブシキガイシャ</t>
    </rPh>
    <rPh sb="5" eb="8">
      <t>セイサクショ</t>
    </rPh>
    <phoneticPr fontId="1"/>
  </si>
  <si>
    <t>HL-30AFU-YE</t>
    <phoneticPr fontId="1"/>
  </si>
  <si>
    <t>Mail：kikikanribousai＠pref.saga.lg.jp</t>
    <phoneticPr fontId="6"/>
  </si>
  <si>
    <t>FAX ：0952-25-7262</t>
    <phoneticPr fontId="6"/>
  </si>
  <si>
    <t>Tel ：0952-25-7027</t>
    <phoneticPr fontId="6"/>
  </si>
  <si>
    <t>佐賀県 政策部 危機管理・報道局 危機管理防災課消防保安室 保安担当（新館３Ｆ）</t>
    <rPh sb="24" eb="29">
      <t>ショウボウホアンシツ</t>
    </rPh>
    <phoneticPr fontId="6"/>
  </si>
  <si>
    <t>佐賀市城内一丁目１番５９号</t>
    <phoneticPr fontId="6"/>
  </si>
  <si>
    <t>〒840-8570</t>
    <phoneticPr fontId="6"/>
  </si>
  <si>
    <t>［提出先］</t>
    <phoneticPr fontId="6"/>
  </si>
  <si>
    <t>チェック</t>
  </si>
  <si>
    <t>書類名</t>
    <phoneticPr fontId="6"/>
  </si>
  <si>
    <t>※窓口で申請をされる場合は、事前にご連絡ください。</t>
    <phoneticPr fontId="6"/>
  </si>
  <si>
    <t>申請書（様式第48）</t>
    <phoneticPr fontId="1"/>
  </si>
  <si>
    <t>明細書</t>
    <rPh sb="0" eb="3">
      <t>メイサイショ</t>
    </rPh>
    <phoneticPr fontId="6"/>
  </si>
  <si>
    <t>設備と販売店との位置関係が分かる地図</t>
    <rPh sb="0" eb="2">
      <t>セツビ</t>
    </rPh>
    <rPh sb="3" eb="6">
      <t>ハンバイテン</t>
    </rPh>
    <rPh sb="8" eb="10">
      <t>イチ</t>
    </rPh>
    <rPh sb="10" eb="12">
      <t>カンケイ</t>
    </rPh>
    <rPh sb="13" eb="14">
      <t>ワ</t>
    </rPh>
    <rPh sb="16" eb="18">
      <t>チズ</t>
    </rPh>
    <phoneticPr fontId="1"/>
  </si>
  <si>
    <t>設備と火気・保安物件との位置関係が分かる地図・図面</t>
    <rPh sb="0" eb="2">
      <t>セツビ</t>
    </rPh>
    <rPh sb="3" eb="5">
      <t>カキ</t>
    </rPh>
    <rPh sb="6" eb="8">
      <t>ホアン</t>
    </rPh>
    <rPh sb="8" eb="10">
      <t>ブッケン</t>
    </rPh>
    <rPh sb="12" eb="14">
      <t>イチ</t>
    </rPh>
    <rPh sb="14" eb="16">
      <t>カンケイ</t>
    </rPh>
    <rPh sb="17" eb="18">
      <t>ワ</t>
    </rPh>
    <rPh sb="20" eb="22">
      <t>チズ</t>
    </rPh>
    <rPh sb="23" eb="25">
      <t>ズメン</t>
    </rPh>
    <phoneticPr fontId="1"/>
  </si>
  <si>
    <t>備考</t>
    <rPh sb="0" eb="2">
      <t>ビコウ</t>
    </rPh>
    <phoneticPr fontId="1"/>
  </si>
  <si>
    <t>※1</t>
    <phoneticPr fontId="1"/>
  </si>
  <si>
    <t>※2</t>
  </si>
  <si>
    <t>※2</t>
    <phoneticPr fontId="1"/>
  </si>
  <si>
    <t>※1</t>
    <phoneticPr fontId="6"/>
  </si>
  <si>
    <t>販売店から設備までの距離及び所要時間を記載してください。</t>
    <rPh sb="0" eb="3">
      <t>ハンバイテン</t>
    </rPh>
    <rPh sb="5" eb="7">
      <t>セツビ</t>
    </rPh>
    <rPh sb="10" eb="12">
      <t>キョリ</t>
    </rPh>
    <rPh sb="12" eb="13">
      <t>オヨ</t>
    </rPh>
    <rPh sb="14" eb="16">
      <t>ショヨウ</t>
    </rPh>
    <rPh sb="16" eb="18">
      <t>ジカン</t>
    </rPh>
    <rPh sb="19" eb="21">
      <t>キサイ</t>
    </rPh>
    <phoneticPr fontId="1"/>
  </si>
  <si>
    <t>※3</t>
  </si>
  <si>
    <t>※4</t>
  </si>
  <si>
    <t>※3</t>
    <phoneticPr fontId="1"/>
  </si>
  <si>
    <t>調整器の能力計算書、検査成績書</t>
    <rPh sb="0" eb="3">
      <t>チョウセイキ</t>
    </rPh>
    <rPh sb="4" eb="6">
      <t>ノウリョク</t>
    </rPh>
    <rPh sb="6" eb="9">
      <t>ケイサンショ</t>
    </rPh>
    <rPh sb="10" eb="12">
      <t>ケンサ</t>
    </rPh>
    <rPh sb="12" eb="15">
      <t>セイセキショ</t>
    </rPh>
    <phoneticPr fontId="1"/>
  </si>
  <si>
    <t>気化装置の能力計算書、検査成績書、仕様書</t>
    <rPh sb="0" eb="2">
      <t>キカ</t>
    </rPh>
    <rPh sb="2" eb="4">
      <t>ソウチ</t>
    </rPh>
    <rPh sb="5" eb="7">
      <t>ノウリョク</t>
    </rPh>
    <rPh sb="7" eb="10">
      <t>ケイサンショ</t>
    </rPh>
    <rPh sb="11" eb="13">
      <t>ケンサ</t>
    </rPh>
    <rPh sb="13" eb="16">
      <t>セイセキショ</t>
    </rPh>
    <rPh sb="17" eb="20">
      <t>シヨウショ</t>
    </rPh>
    <phoneticPr fontId="1"/>
  </si>
  <si>
    <t>気密試験成績書の写し</t>
    <rPh sb="0" eb="4">
      <t>キミツシケン</t>
    </rPh>
    <rPh sb="4" eb="7">
      <t>セイセキショ</t>
    </rPh>
    <rPh sb="8" eb="9">
      <t>ウツ</t>
    </rPh>
    <phoneticPr fontId="1"/>
  </si>
  <si>
    <t>設備工事士免状の写し</t>
  </si>
  <si>
    <t>特定液化石油ガス設備工事記録台帳の写し</t>
    <phoneticPr fontId="1"/>
  </si>
  <si>
    <t>（マイコンメーターの場合）能力計算書</t>
    <rPh sb="10" eb="12">
      <t>バアイ</t>
    </rPh>
    <rPh sb="13" eb="15">
      <t>ノウリョク</t>
    </rPh>
    <rPh sb="15" eb="17">
      <t>ケイサン</t>
    </rPh>
    <rPh sb="17" eb="18">
      <t>ショ</t>
    </rPh>
    <phoneticPr fontId="1"/>
  </si>
  <si>
    <t>・警戒標や消火器の位置が分かること。</t>
    <rPh sb="1" eb="3">
      <t>ケイカイ</t>
    </rPh>
    <rPh sb="3" eb="4">
      <t>ヒョウ</t>
    </rPh>
    <rPh sb="5" eb="8">
      <t>ショウカキ</t>
    </rPh>
    <rPh sb="9" eb="11">
      <t>イチ</t>
    </rPh>
    <rPh sb="12" eb="13">
      <t>ワ</t>
    </rPh>
    <phoneticPr fontId="1"/>
  </si>
  <si>
    <t>設置状況写真は以下の内容が分かるものとします。</t>
    <rPh sb="0" eb="2">
      <t>セッチ</t>
    </rPh>
    <rPh sb="2" eb="4">
      <t>ジョウキョウ</t>
    </rPh>
    <rPh sb="4" eb="6">
      <t>シャシン</t>
    </rPh>
    <rPh sb="7" eb="9">
      <t>イカ</t>
    </rPh>
    <rPh sb="10" eb="12">
      <t>ナイヨウ</t>
    </rPh>
    <rPh sb="13" eb="14">
      <t>ワ</t>
    </rPh>
    <phoneticPr fontId="1"/>
  </si>
  <si>
    <t>地図・図面上で、設備と各物件を←で結んだ上で、距離を記載してください。</t>
    <rPh sb="0" eb="2">
      <t>チズ</t>
    </rPh>
    <rPh sb="8" eb="10">
      <t>セツビ</t>
    </rPh>
    <rPh sb="11" eb="12">
      <t>カク</t>
    </rPh>
    <rPh sb="12" eb="14">
      <t>ブッケン</t>
    </rPh>
    <rPh sb="17" eb="18">
      <t>ムス</t>
    </rPh>
    <rPh sb="20" eb="21">
      <t>ウエ</t>
    </rPh>
    <rPh sb="23" eb="25">
      <t>キョリ</t>
    </rPh>
    <phoneticPr fontId="1"/>
  </si>
  <si>
    <t>・</t>
    <phoneticPr fontId="1"/>
  </si>
  <si>
    <t>・警戒標の記載内容が分かること。</t>
    <rPh sb="1" eb="3">
      <t>ケイカイ</t>
    </rPh>
    <rPh sb="3" eb="4">
      <t>ヒョウ</t>
    </rPh>
    <rPh sb="5" eb="7">
      <t>キサイ</t>
    </rPh>
    <rPh sb="7" eb="9">
      <t>ナイヨウ</t>
    </rPh>
    <rPh sb="10" eb="11">
      <t>ワ</t>
    </rPh>
    <phoneticPr fontId="1"/>
  </si>
  <si>
    <t>・消火器の本数及び消火器の期限が分かること。</t>
    <rPh sb="1" eb="4">
      <t>ショウカキ</t>
    </rPh>
    <rPh sb="5" eb="7">
      <t>ホンスウ</t>
    </rPh>
    <rPh sb="7" eb="8">
      <t>オヨ</t>
    </rPh>
    <rPh sb="9" eb="12">
      <t>ショウカキ</t>
    </rPh>
    <rPh sb="13" eb="15">
      <t>キゲン</t>
    </rPh>
    <rPh sb="16" eb="17">
      <t>ワ</t>
    </rPh>
    <phoneticPr fontId="1"/>
  </si>
  <si>
    <t>※5</t>
  </si>
  <si>
    <t>気化装置がなければ添付不要とします。</t>
    <rPh sb="0" eb="2">
      <t>キカ</t>
    </rPh>
    <rPh sb="2" eb="4">
      <t>ソウチ</t>
    </rPh>
    <rPh sb="9" eb="11">
      <t>テンプ</t>
    </rPh>
    <rPh sb="11" eb="13">
      <t>フヨウ</t>
    </rPh>
    <phoneticPr fontId="1"/>
  </si>
  <si>
    <t>能力計算書は設置本数の基礎計算書とまとめて記載したものでも構いません。</t>
    <rPh sb="0" eb="2">
      <t>ノウリョク</t>
    </rPh>
    <rPh sb="2" eb="5">
      <t>ケイサンショ</t>
    </rPh>
    <rPh sb="6" eb="8">
      <t>セッチ</t>
    </rPh>
    <rPh sb="8" eb="10">
      <t>ホンスウ</t>
    </rPh>
    <rPh sb="11" eb="13">
      <t>キソ</t>
    </rPh>
    <rPh sb="13" eb="16">
      <t>ケイサンショ</t>
    </rPh>
    <rPh sb="21" eb="23">
      <t>キサイ</t>
    </rPh>
    <rPh sb="29" eb="30">
      <t>カマ</t>
    </rPh>
    <phoneticPr fontId="1"/>
  </si>
  <si>
    <t>※6</t>
  </si>
  <si>
    <t>※4、6</t>
    <phoneticPr fontId="1"/>
  </si>
  <si>
    <t>※5、6</t>
    <phoneticPr fontId="1"/>
  </si>
  <si>
    <t>既存流用の場合、流用が分かるよう記載した上で添付してください。</t>
    <rPh sb="0" eb="2">
      <t>キゾン</t>
    </rPh>
    <rPh sb="2" eb="4">
      <t>リュウヨウ</t>
    </rPh>
    <rPh sb="5" eb="7">
      <t>バアイ</t>
    </rPh>
    <rPh sb="8" eb="10">
      <t>リュウヨウ</t>
    </rPh>
    <rPh sb="11" eb="12">
      <t>ワ</t>
    </rPh>
    <rPh sb="16" eb="18">
      <t>キサイ</t>
    </rPh>
    <rPh sb="20" eb="21">
      <t>ウエ</t>
    </rPh>
    <rPh sb="22" eb="24">
      <t>テンプ</t>
    </rPh>
    <phoneticPr fontId="1"/>
  </si>
  <si>
    <t>気化装置</t>
    <rPh sb="0" eb="2">
      <t>キカ</t>
    </rPh>
    <rPh sb="2" eb="4">
      <t>ソウチ</t>
    </rPh>
    <phoneticPr fontId="1"/>
  </si>
  <si>
    <t>3、7</t>
    <phoneticPr fontId="1"/>
  </si>
  <si>
    <t>・錆止め塗料をネジ部及び接続部に２回塗装
・集合装置は検査成績書を参照</t>
    <rPh sb="1" eb="2">
      <t>サビ</t>
    </rPh>
    <rPh sb="2" eb="3">
      <t>ド</t>
    </rPh>
    <rPh sb="4" eb="6">
      <t>トリョウ</t>
    </rPh>
    <rPh sb="9" eb="10">
      <t>ブ</t>
    </rPh>
    <rPh sb="10" eb="11">
      <t>オヨ</t>
    </rPh>
    <rPh sb="12" eb="14">
      <t>セツゾク</t>
    </rPh>
    <rPh sb="14" eb="15">
      <t>ブ</t>
    </rPh>
    <rPh sb="17" eb="18">
      <t>カイ</t>
    </rPh>
    <rPh sb="18" eb="20">
      <t>トソウ</t>
    </rPh>
    <rPh sb="22" eb="24">
      <t>シュウゴウ</t>
    </rPh>
    <rPh sb="24" eb="26">
      <t>ソウチ</t>
    </rPh>
    <rPh sb="27" eb="32">
      <t>ケンサセイセキショ</t>
    </rPh>
    <rPh sb="33" eb="35">
      <t>サンショウ</t>
    </rPh>
    <phoneticPr fontId="1"/>
  </si>
  <si>
    <t>・錆止め塗料をネジ部及び接続部に２回塗装</t>
    <phoneticPr fontId="1"/>
  </si>
  <si>
    <t>佐賀　太郎</t>
    <rPh sb="0" eb="2">
      <t>サガ</t>
    </rPh>
    <rPh sb="3" eb="5">
      <t>タロウ</t>
    </rPh>
    <phoneticPr fontId="1"/>
  </si>
  <si>
    <t>令和３年２月１日</t>
    <rPh sb="0" eb="2">
      <t>レイワ</t>
    </rPh>
    <rPh sb="3" eb="4">
      <t>ネン</t>
    </rPh>
    <rPh sb="5" eb="6">
      <t>ガツ</t>
    </rPh>
    <rPh sb="7" eb="8">
      <t>ニチ</t>
    </rPh>
    <phoneticPr fontId="1"/>
  </si>
  <si>
    <t>■■ガス(株)</t>
    <rPh sb="4" eb="7">
      <t>カブシキガイシャ</t>
    </rPh>
    <phoneticPr fontId="1"/>
  </si>
  <si>
    <t>令和３年１月２０日（水）</t>
    <rPh sb="0" eb="2">
      <t>レイワ</t>
    </rPh>
    <rPh sb="3" eb="4">
      <t>ネン</t>
    </rPh>
    <rPh sb="5" eb="6">
      <t>ガツ</t>
    </rPh>
    <rPh sb="8" eb="9">
      <t>ニチ</t>
    </rPh>
    <rPh sb="10" eb="11">
      <t>スイ</t>
    </rPh>
    <phoneticPr fontId="1"/>
  </si>
  <si>
    <t>佐賀　花子</t>
    <rPh sb="0" eb="2">
      <t>サガ</t>
    </rPh>
    <rPh sb="3" eb="5">
      <t>ハナコ</t>
    </rPh>
    <phoneticPr fontId="1"/>
  </si>
  <si>
    <t>令和２年１２月１日</t>
    <rPh sb="0" eb="2">
      <t>レイワ</t>
    </rPh>
    <rPh sb="3" eb="4">
      <t>ネン</t>
    </rPh>
    <rPh sb="6" eb="7">
      <t>ガツ</t>
    </rPh>
    <rPh sb="8" eb="9">
      <t>ニチ</t>
    </rPh>
    <phoneticPr fontId="1"/>
  </si>
  <si>
    <t>10~12</t>
    <phoneticPr fontId="1"/>
  </si>
  <si>
    <t>3,13,14</t>
    <phoneticPr fontId="1"/>
  </si>
  <si>
    <t>■</t>
  </si>
  <si>
    <t>SB-25</t>
    <phoneticPr fontId="1"/>
  </si>
  <si>
    <t>ABC-12-CD</t>
    <phoneticPr fontId="1"/>
  </si>
  <si>
    <t>佐賀</t>
    <rPh sb="0" eb="2">
      <t>サガ</t>
    </rPh>
    <phoneticPr fontId="1"/>
  </si>
  <si>
    <t>平成10年1月15日</t>
    <rPh sb="0" eb="2">
      <t>ヘイセイ</t>
    </rPh>
    <rPh sb="4" eb="5">
      <t>ネン</t>
    </rPh>
    <rPh sb="6" eb="7">
      <t>ガツ</t>
    </rPh>
    <rPh sb="9" eb="10">
      <t>ニチ</t>
    </rPh>
    <phoneticPr fontId="1"/>
  </si>
  <si>
    <t>15-50</t>
    <phoneticPr fontId="1"/>
  </si>
  <si>
    <t>転倒防止</t>
    <rPh sb="0" eb="4">
      <t>テントウボウシ</t>
    </rPh>
    <phoneticPr fontId="1"/>
  </si>
  <si>
    <t>チェーンにより転倒防止措置を実施</t>
    <rPh sb="7" eb="11">
      <t>テントウボウシ</t>
    </rPh>
    <rPh sb="11" eb="13">
      <t>ソチ</t>
    </rPh>
    <rPh sb="14" eb="16">
      <t>ジッシ</t>
    </rPh>
    <phoneticPr fontId="1"/>
  </si>
  <si>
    <t>設備の付近状況の地図</t>
    <rPh sb="0" eb="2">
      <t>セツビ</t>
    </rPh>
    <rPh sb="3" eb="5">
      <t>フキン</t>
    </rPh>
    <rPh sb="5" eb="7">
      <t>ジョウキョウ</t>
    </rPh>
    <rPh sb="8" eb="10">
      <t>チズ</t>
    </rPh>
    <phoneticPr fontId="1"/>
  </si>
  <si>
    <t>佐賀市●●町●丁目●番●号</t>
    <rPh sb="0" eb="3">
      <t>サガシ</t>
    </rPh>
    <rPh sb="5" eb="6">
      <t>マチ</t>
    </rPh>
    <rPh sb="7" eb="9">
      <t>チョウメ</t>
    </rPh>
    <rPh sb="10" eb="11">
      <t>バン</t>
    </rPh>
    <rPh sb="12" eb="13">
      <t>ゴウ</t>
    </rPh>
    <phoneticPr fontId="1"/>
  </si>
  <si>
    <t>給湯器</t>
    <rPh sb="0" eb="3">
      <t>キュウトウキ</t>
    </rPh>
    <phoneticPr fontId="1"/>
  </si>
  <si>
    <t>各安全機器の仕様書（能力が分かるもの）</t>
    <rPh sb="0" eb="1">
      <t>カク</t>
    </rPh>
    <rPh sb="1" eb="3">
      <t>アンゼン</t>
    </rPh>
    <rPh sb="3" eb="5">
      <t>キキ</t>
    </rPh>
    <rPh sb="6" eb="9">
      <t>シヨウショ</t>
    </rPh>
    <phoneticPr fontId="1"/>
  </si>
  <si>
    <t>SGP 32A</t>
    <phoneticPr fontId="1"/>
  </si>
  <si>
    <t>SGP 50A</t>
    <phoneticPr fontId="1"/>
  </si>
  <si>
    <t>被覆鋼管　50A</t>
    <rPh sb="0" eb="2">
      <t>ヒフク</t>
    </rPh>
    <rPh sb="2" eb="4">
      <t>コウカン</t>
    </rPh>
    <phoneticPr fontId="1"/>
  </si>
  <si>
    <t>被覆鋼管　32A</t>
    <rPh sb="0" eb="2">
      <t>ヒフク</t>
    </rPh>
    <rPh sb="2" eb="4">
      <t>コウカン</t>
    </rPh>
    <phoneticPr fontId="1"/>
  </si>
  <si>
    <t>液化石油ガス法第３８条の３の届出内容</t>
    <rPh sb="0" eb="4">
      <t>エキカセキユ</t>
    </rPh>
    <rPh sb="6" eb="7">
      <t>ホウ</t>
    </rPh>
    <rPh sb="7" eb="8">
      <t>ダイ</t>
    </rPh>
    <rPh sb="10" eb="11">
      <t>ジョウ</t>
    </rPh>
    <rPh sb="14" eb="15">
      <t>トドケ</t>
    </rPh>
    <rPh sb="15" eb="16">
      <t>デ</t>
    </rPh>
    <rPh sb="16" eb="18">
      <t>ナイヨウ</t>
    </rPh>
    <phoneticPr fontId="1"/>
  </si>
  <si>
    <t>容器供給</t>
    <rPh sb="0" eb="2">
      <t>ヨウキ</t>
    </rPh>
    <rPh sb="2" eb="4">
      <t>キョウキュウ</t>
    </rPh>
    <phoneticPr fontId="1"/>
  </si>
  <si>
    <t>容器・調整器・ガスメーター　算定根拠</t>
    <rPh sb="0" eb="2">
      <t>ヨウキ</t>
    </rPh>
    <rPh sb="3" eb="6">
      <t>チョウセイキ</t>
    </rPh>
    <rPh sb="14" eb="16">
      <t>サンテイ</t>
    </rPh>
    <rPh sb="16" eb="18">
      <t>コンキョ</t>
    </rPh>
    <phoneticPr fontId="1"/>
  </si>
  <si>
    <t>○条件（集団供給方式）</t>
    <rPh sb="1" eb="3">
      <t>ジョウケン</t>
    </rPh>
    <rPh sb="4" eb="6">
      <t>シュウダン</t>
    </rPh>
    <rPh sb="6" eb="8">
      <t>キョウキュウ</t>
    </rPh>
    <rPh sb="8" eb="10">
      <t>ホウシキ</t>
    </rPh>
    <phoneticPr fontId="1"/>
  </si>
  <si>
    <t>戸</t>
    <rPh sb="0" eb="1">
      <t>ト</t>
    </rPh>
    <phoneticPr fontId="1"/>
  </si>
  <si>
    <t>(  ピーク時間</t>
    <phoneticPr fontId="1"/>
  </si>
  <si>
    <t>ガスの種類</t>
    <rPh sb="3" eb="5">
      <t>シュルイ</t>
    </rPh>
    <phoneticPr fontId="1"/>
  </si>
  <si>
    <t>号　液化石油ガス　(PP</t>
    <phoneticPr fontId="1"/>
  </si>
  <si>
    <t>%以上）</t>
    <rPh sb="1" eb="3">
      <t>イジョウ</t>
    </rPh>
    <phoneticPr fontId="1"/>
  </si>
  <si>
    <t>③</t>
    <phoneticPr fontId="1"/>
  </si>
  <si>
    <t>最大消費数量</t>
    <rPh sb="0" eb="2">
      <t>サイダイ</t>
    </rPh>
    <rPh sb="2" eb="4">
      <t>ショウヒ</t>
    </rPh>
    <rPh sb="4" eb="6">
      <t>スウリョウ</t>
    </rPh>
    <phoneticPr fontId="1"/>
  </si>
  <si>
    <t>kw</t>
    <phoneticPr fontId="1"/>
  </si>
  <si>
    <t>最大消費数量＝平均ガス消費量×最大ガス消費率×消費者戸数</t>
    <rPh sb="0" eb="2">
      <t>サイダイ</t>
    </rPh>
    <rPh sb="2" eb="4">
      <t>ショウヒ</t>
    </rPh>
    <rPh sb="4" eb="6">
      <t>スウリョウ</t>
    </rPh>
    <rPh sb="7" eb="9">
      <t>ヘイキン</t>
    </rPh>
    <rPh sb="11" eb="14">
      <t>ショウヒリョウ</t>
    </rPh>
    <rPh sb="15" eb="17">
      <t>サイダイ</t>
    </rPh>
    <rPh sb="19" eb="21">
      <t>ショウヒ</t>
    </rPh>
    <rPh sb="21" eb="22">
      <t>リツ</t>
    </rPh>
    <rPh sb="23" eb="26">
      <t>ショウヒシャ</t>
    </rPh>
    <rPh sb="26" eb="28">
      <t>コスウ</t>
    </rPh>
    <phoneticPr fontId="1"/>
  </si>
  <si>
    <t>平均ガス消費量</t>
    <rPh sb="0" eb="2">
      <t>ヘイキン</t>
    </rPh>
    <rPh sb="4" eb="7">
      <t>ショウヒリョウ</t>
    </rPh>
    <phoneticPr fontId="1"/>
  </si>
  <si>
    <t>最大ガス消費率</t>
    <rPh sb="0" eb="2">
      <t>サイダイ</t>
    </rPh>
    <rPh sb="4" eb="6">
      <t>ショウヒ</t>
    </rPh>
    <rPh sb="6" eb="7">
      <t>リツ</t>
    </rPh>
    <phoneticPr fontId="1"/>
  </si>
  <si>
    <t>%</t>
    <phoneticPr fontId="1"/>
  </si>
  <si>
    <t>④</t>
    <phoneticPr fontId="1"/>
  </si>
  <si>
    <t>ピーク時気温</t>
    <rPh sb="3" eb="4">
      <t>ジ</t>
    </rPh>
    <rPh sb="4" eb="6">
      <t>キオン</t>
    </rPh>
    <phoneticPr fontId="1"/>
  </si>
  <si>
    <t>ー5℃</t>
    <phoneticPr fontId="1"/>
  </si>
  <si>
    <t>0℃</t>
    <phoneticPr fontId="1"/>
  </si>
  <si>
    <t>5℃</t>
    <phoneticPr fontId="1"/>
  </si>
  <si>
    <t>⑤</t>
    <phoneticPr fontId="1"/>
  </si>
  <si>
    <t>50kg容器1本あたりのガス発生能力</t>
    <rPh sb="4" eb="6">
      <t>ヨウキ</t>
    </rPh>
    <rPh sb="7" eb="8">
      <t>ホン</t>
    </rPh>
    <rPh sb="14" eb="16">
      <t>ハッセイ</t>
    </rPh>
    <rPh sb="16" eb="18">
      <t>ノウリョク</t>
    </rPh>
    <phoneticPr fontId="1"/>
  </si>
  <si>
    <t>ガス発生能力(kg/h)</t>
    <rPh sb="2" eb="4">
      <t>ハッセイ</t>
    </rPh>
    <rPh sb="4" eb="6">
      <t>ノウリョク</t>
    </rPh>
    <phoneticPr fontId="1"/>
  </si>
  <si>
    <t>採用</t>
    <rPh sb="0" eb="2">
      <t>サイヨウ</t>
    </rPh>
    <phoneticPr fontId="1"/>
  </si>
  <si>
    <t>い号ガス(PP95%以上）</t>
    <rPh sb="1" eb="2">
      <t>ゴウ</t>
    </rPh>
    <rPh sb="10" eb="12">
      <t>イジョウ</t>
    </rPh>
    <phoneticPr fontId="1"/>
  </si>
  <si>
    <t>ろ号ガス(PP70%以上）</t>
    <rPh sb="1" eb="2">
      <t>ゴウ</t>
    </rPh>
    <rPh sb="10" eb="12">
      <t>イジョウ</t>
    </rPh>
    <phoneticPr fontId="1"/>
  </si>
  <si>
    <t>い号ガス(PP80%以上）</t>
    <rPh sb="1" eb="2">
      <t>ゴウ</t>
    </rPh>
    <rPh sb="10" eb="12">
      <t>イジョウ</t>
    </rPh>
    <phoneticPr fontId="1"/>
  </si>
  <si>
    <t>ろ号ガス(PP60%以上）</t>
    <rPh sb="1" eb="2">
      <t>ゴウ</t>
    </rPh>
    <rPh sb="10" eb="12">
      <t>イジョウ</t>
    </rPh>
    <phoneticPr fontId="1"/>
  </si>
  <si>
    <t>○容器本数の算定の適否</t>
    <rPh sb="1" eb="3">
      <t>ヨウキ</t>
    </rPh>
    <rPh sb="3" eb="5">
      <t>ホンスウ</t>
    </rPh>
    <rPh sb="6" eb="8">
      <t>サンテイ</t>
    </rPh>
    <rPh sb="9" eb="11">
      <t>テキヒ</t>
    </rPh>
    <phoneticPr fontId="1"/>
  </si>
  <si>
    <t>最大消費数量×0.7×1.1÷（ガス発生能力×14）</t>
    <rPh sb="0" eb="2">
      <t>サイダイ</t>
    </rPh>
    <rPh sb="2" eb="4">
      <t>ショウヒ</t>
    </rPh>
    <rPh sb="4" eb="6">
      <t>スウリョウ</t>
    </rPh>
    <rPh sb="18" eb="20">
      <t>ハッセイ</t>
    </rPh>
    <rPh sb="20" eb="22">
      <t>ノウリョク</t>
    </rPh>
    <phoneticPr fontId="1"/>
  </si>
  <si>
    <t>③×0.7×1.1÷（⑤×14）</t>
    <phoneticPr fontId="1"/>
  </si>
  <si>
    <t>×0.7×1.1÷（</t>
    <phoneticPr fontId="1"/>
  </si>
  <si>
    <t>×14　）</t>
    <phoneticPr fontId="1"/>
  </si>
  <si>
    <t>本（１系列）を選定。</t>
    <rPh sb="0" eb="1">
      <t>ホン</t>
    </rPh>
    <rPh sb="3" eb="5">
      <t>ケイレツ</t>
    </rPh>
    <rPh sb="7" eb="9">
      <t>センテイ</t>
    </rPh>
    <phoneticPr fontId="1"/>
  </si>
  <si>
    <t>→</t>
    <phoneticPr fontId="1"/>
  </si>
  <si>
    <t>２系列の合計</t>
    <rPh sb="1" eb="3">
      <t>ケイレツ</t>
    </rPh>
    <rPh sb="4" eb="6">
      <t>ゴウケイ</t>
    </rPh>
    <phoneticPr fontId="1"/>
  </si>
  <si>
    <t>○調整器の選定</t>
    <rPh sb="1" eb="4">
      <t>チョウセイキ</t>
    </rPh>
    <rPh sb="5" eb="7">
      <t>センテイ</t>
    </rPh>
    <phoneticPr fontId="1"/>
  </si>
  <si>
    <t>最大消費数量÷14×1.5</t>
    <rPh sb="0" eb="2">
      <t>サイダイ</t>
    </rPh>
    <rPh sb="2" eb="4">
      <t>ショウヒ</t>
    </rPh>
    <rPh sb="4" eb="6">
      <t>スウリョウ</t>
    </rPh>
    <phoneticPr fontId="1"/>
  </si>
  <si>
    <t>③÷14×1.5</t>
    <phoneticPr fontId="1"/>
  </si>
  <si>
    <t>÷</t>
    <phoneticPr fontId="1"/>
  </si>
  <si>
    <t>○ガスメーターの選定</t>
    <rPh sb="8" eb="10">
      <t>センテイ</t>
    </rPh>
    <phoneticPr fontId="1"/>
  </si>
  <si>
    <t>一般ガスメーター</t>
    <rPh sb="0" eb="2">
      <t>イッパン</t>
    </rPh>
    <phoneticPr fontId="1"/>
  </si>
  <si>
    <t>戸数</t>
    <rPh sb="0" eb="1">
      <t>ト</t>
    </rPh>
    <rPh sb="1" eb="2">
      <t>スウ</t>
    </rPh>
    <phoneticPr fontId="1"/>
  </si>
  <si>
    <t>1～2</t>
    <phoneticPr fontId="1"/>
  </si>
  <si>
    <t>3～7</t>
    <phoneticPr fontId="1"/>
  </si>
  <si>
    <t>8～14</t>
    <phoneticPr fontId="1"/>
  </si>
  <si>
    <t>15～30</t>
    <phoneticPr fontId="1"/>
  </si>
  <si>
    <t>31～50</t>
    <phoneticPr fontId="1"/>
  </si>
  <si>
    <t>51～69</t>
    <phoneticPr fontId="1"/>
  </si>
  <si>
    <t>ピーク時間</t>
    <rPh sb="3" eb="5">
      <t>ジカン</t>
    </rPh>
    <phoneticPr fontId="1"/>
  </si>
  <si>
    <t>連続</t>
    <rPh sb="0" eb="2">
      <t>レンゾク</t>
    </rPh>
    <phoneticPr fontId="1"/>
  </si>
  <si>
    <t>連続消費
時間(h)</t>
    <rPh sb="0" eb="2">
      <t>レンゾク</t>
    </rPh>
    <rPh sb="2" eb="4">
      <t>ショウヒ</t>
    </rPh>
    <rPh sb="5" eb="7">
      <t>ジカン</t>
    </rPh>
    <phoneticPr fontId="1"/>
  </si>
  <si>
    <t>-5℃</t>
    <phoneticPr fontId="1"/>
  </si>
  <si>
    <t>10℃</t>
    <phoneticPr fontId="1"/>
  </si>
  <si>
    <t>最大消費数量÷28×1.0</t>
    <rPh sb="0" eb="2">
      <t>サイダイ</t>
    </rPh>
    <rPh sb="2" eb="4">
      <t>ショウヒ</t>
    </rPh>
    <rPh sb="4" eb="6">
      <t>スウリョウ</t>
    </rPh>
    <phoneticPr fontId="1"/>
  </si>
  <si>
    <t>③÷28×1.0</t>
    <phoneticPr fontId="1"/>
  </si>
  <si>
    <t>最大消費数量÷28×1.2</t>
    <rPh sb="0" eb="2">
      <t>サイダイ</t>
    </rPh>
    <rPh sb="2" eb="4">
      <t>ショウヒ</t>
    </rPh>
    <rPh sb="4" eb="6">
      <t>スウリョウ</t>
    </rPh>
    <phoneticPr fontId="1"/>
  </si>
  <si>
    <t>③÷28×1.2</t>
  </si>
  <si>
    <t>器具名</t>
    <rPh sb="0" eb="2">
      <t>キグ</t>
    </rPh>
    <rPh sb="2" eb="3">
      <t>メイ</t>
    </rPh>
    <phoneticPr fontId="1"/>
  </si>
  <si>
    <t>台数</t>
    <rPh sb="0" eb="2">
      <t>ダイスウ</t>
    </rPh>
    <phoneticPr fontId="1"/>
  </si>
  <si>
    <t>1台当たりの
消費量(kW)</t>
    <rPh sb="1" eb="2">
      <t>ダイ</t>
    </rPh>
    <rPh sb="2" eb="3">
      <t>ア</t>
    </rPh>
    <phoneticPr fontId="1"/>
  </si>
  <si>
    <t>消費量合計
(kW)</t>
    <rPh sb="0" eb="2">
      <t>ショウヒ</t>
    </rPh>
    <rPh sb="2" eb="3">
      <t>リョウ</t>
    </rPh>
    <rPh sb="3" eb="5">
      <t>ゴウケイ</t>
    </rPh>
    <phoneticPr fontId="1"/>
  </si>
  <si>
    <t>最大消費量
(kW)</t>
    <rPh sb="0" eb="2">
      <t>サイダイ</t>
    </rPh>
    <rPh sb="2" eb="4">
      <t>ショウヒ</t>
    </rPh>
    <rPh sb="4" eb="5">
      <t>リョウ</t>
    </rPh>
    <phoneticPr fontId="1"/>
  </si>
  <si>
    <t>＜集団供給方式＞</t>
    <phoneticPr fontId="14"/>
  </si>
  <si>
    <t>(別紙）燃焼器具一覧</t>
    <rPh sb="1" eb="3">
      <t>ベッシ</t>
    </rPh>
    <rPh sb="4" eb="6">
      <t>ネンショウ</t>
    </rPh>
    <rPh sb="6" eb="8">
      <t>キグ</t>
    </rPh>
    <rPh sb="8" eb="10">
      <t>イチラン</t>
    </rPh>
    <phoneticPr fontId="1"/>
  </si>
  <si>
    <t>同時使用
率(%)</t>
    <rPh sb="0" eb="1">
      <t>ドウ</t>
    </rPh>
    <rPh sb="2" eb="4">
      <t>シヨウ</t>
    </rPh>
    <rPh sb="5" eb="6">
      <t>リツ</t>
    </rPh>
    <phoneticPr fontId="1"/>
  </si>
  <si>
    <t>(別紙参照）</t>
    <rPh sb="1" eb="3">
      <t>ベッシ</t>
    </rPh>
    <rPh sb="3" eb="5">
      <t>サンショウ</t>
    </rPh>
    <phoneticPr fontId="1"/>
  </si>
  <si>
    <t>＜戸別供給方式＞</t>
    <phoneticPr fontId="14"/>
  </si>
  <si>
    <t>　</t>
    <phoneticPr fontId="14"/>
  </si>
  <si>
    <t>最大消費数量÷（ガス発生能力×14）</t>
    <rPh sb="0" eb="2">
      <t>サイダイ</t>
    </rPh>
    <rPh sb="2" eb="4">
      <t>ショウヒ</t>
    </rPh>
    <rPh sb="4" eb="6">
      <t>スウリョウ</t>
    </rPh>
    <rPh sb="10" eb="12">
      <t>ハッセイ</t>
    </rPh>
    <rPh sb="12" eb="14">
      <t>ノウリョク</t>
    </rPh>
    <phoneticPr fontId="1"/>
  </si>
  <si>
    <t>③÷（⑤×14）</t>
    <phoneticPr fontId="1"/>
  </si>
  <si>
    <t>÷（</t>
    <phoneticPr fontId="1"/>
  </si>
  <si>
    <t>○容器設置本数の決定</t>
    <rPh sb="1" eb="3">
      <t>ヨウキ</t>
    </rPh>
    <rPh sb="3" eb="5">
      <t>セッチ</t>
    </rPh>
    <rPh sb="5" eb="7">
      <t>ホンスウ</t>
    </rPh>
    <rPh sb="8" eb="10">
      <t>ケッテイ</t>
    </rPh>
    <phoneticPr fontId="1"/>
  </si>
  <si>
    <t>ピーク時間</t>
    <phoneticPr fontId="1"/>
  </si>
  <si>
    <t>時間</t>
    <rPh sb="0" eb="2">
      <t>ジカン</t>
    </rPh>
    <phoneticPr fontId="1"/>
  </si>
  <si>
    <t>大量消費のもの</t>
    <rPh sb="0" eb="2">
      <t>タイリョウ</t>
    </rPh>
    <rPh sb="2" eb="4">
      <t>ショウヒ</t>
    </rPh>
    <phoneticPr fontId="14"/>
  </si>
  <si>
    <t>普通消費のもの</t>
    <rPh sb="0" eb="2">
      <t>フツウ</t>
    </rPh>
    <rPh sb="2" eb="4">
      <t>ショウヒ</t>
    </rPh>
    <phoneticPr fontId="14"/>
  </si>
  <si>
    <t>少量消費のもの</t>
    <rPh sb="0" eb="2">
      <t>ショウリョウ</t>
    </rPh>
    <rPh sb="2" eb="4">
      <t>ショウヒ</t>
    </rPh>
    <phoneticPr fontId="14"/>
  </si>
  <si>
    <t>32号給湯器以下+ガスエアコン+ガス乾燥機</t>
    <rPh sb="2" eb="3">
      <t>ゴウ</t>
    </rPh>
    <rPh sb="3" eb="6">
      <t>キュウトウキ</t>
    </rPh>
    <rPh sb="6" eb="8">
      <t>イカ</t>
    </rPh>
    <rPh sb="18" eb="21">
      <t>カンソウキ</t>
    </rPh>
    <phoneticPr fontId="14"/>
  </si>
  <si>
    <t>24号給湯器以下＋ガスファンヒーター＋ガス乾燥機</t>
    <rPh sb="2" eb="3">
      <t>ゴウ</t>
    </rPh>
    <rPh sb="3" eb="6">
      <t>キュウトウキ</t>
    </rPh>
    <rPh sb="6" eb="8">
      <t>イカ</t>
    </rPh>
    <rPh sb="21" eb="24">
      <t>カンソウキ</t>
    </rPh>
    <phoneticPr fontId="14"/>
  </si>
  <si>
    <t>16号給湯器以下</t>
    <rPh sb="2" eb="3">
      <t>ゴウ</t>
    </rPh>
    <rPh sb="3" eb="6">
      <t>キュウトウキ</t>
    </rPh>
    <rPh sb="6" eb="8">
      <t>イカ</t>
    </rPh>
    <phoneticPr fontId="14"/>
  </si>
  <si>
    <t>□</t>
    <phoneticPr fontId="14"/>
  </si>
  <si>
    <t xml:space="preserve"> </t>
    <phoneticPr fontId="14"/>
  </si>
  <si>
    <t>＜ガスメーター＞</t>
    <phoneticPr fontId="14"/>
  </si>
  <si>
    <t>平均ガス消費量</t>
    <rPh sb="0" eb="2">
      <t>ヘイキン</t>
    </rPh>
    <rPh sb="4" eb="7">
      <t>ショウヒリョウ</t>
    </rPh>
    <phoneticPr fontId="14"/>
  </si>
  <si>
    <t>設置燃焼器具の例</t>
    <rPh sb="0" eb="2">
      <t>セッチ</t>
    </rPh>
    <rPh sb="2" eb="4">
      <t>ネンショウ</t>
    </rPh>
    <rPh sb="4" eb="6">
      <t>キグ</t>
    </rPh>
    <rPh sb="7" eb="8">
      <t>レイ</t>
    </rPh>
    <phoneticPr fontId="14"/>
  </si>
  <si>
    <t>小型湯沸器（5号）程度+風呂釜</t>
    <rPh sb="0" eb="2">
      <t>コガタ</t>
    </rPh>
    <rPh sb="2" eb="4">
      <t>ユワ</t>
    </rPh>
    <rPh sb="4" eb="5">
      <t>キ</t>
    </rPh>
    <rPh sb="7" eb="8">
      <t>ゴウ</t>
    </rPh>
    <phoneticPr fontId="14"/>
  </si>
  <si>
    <t>小型湯沸器（5号）程度</t>
    <rPh sb="0" eb="4">
      <t>コガタユワ</t>
    </rPh>
    <rPh sb="4" eb="5">
      <t>キ</t>
    </rPh>
    <rPh sb="7" eb="8">
      <t>ゴウ</t>
    </rPh>
    <phoneticPr fontId="14"/>
  </si>
  <si>
    <t>○条件（戸別供給方式・業務用供給方式）</t>
    <rPh sb="1" eb="3">
      <t>ジョウケン</t>
    </rPh>
    <rPh sb="4" eb="5">
      <t>ト</t>
    </rPh>
    <rPh sb="5" eb="6">
      <t>ベツ</t>
    </rPh>
    <rPh sb="6" eb="8">
      <t>キョウキュウ</t>
    </rPh>
    <rPh sb="8" eb="10">
      <t>ホウシキ</t>
    </rPh>
    <rPh sb="11" eb="14">
      <t>ギョウムヨウ</t>
    </rPh>
    <rPh sb="14" eb="16">
      <t>キョウキュウ</t>
    </rPh>
    <rPh sb="16" eb="18">
      <t>ホウシキ</t>
    </rPh>
    <phoneticPr fontId="1"/>
  </si>
  <si>
    <t>＜業務用同時使用率＞</t>
    <rPh sb="1" eb="4">
      <t>ギョウムヨウ</t>
    </rPh>
    <rPh sb="4" eb="6">
      <t>ドウジ</t>
    </rPh>
    <rPh sb="6" eb="8">
      <t>シヨウ</t>
    </rPh>
    <rPh sb="8" eb="9">
      <t>リツ</t>
    </rPh>
    <phoneticPr fontId="14"/>
  </si>
  <si>
    <t>店舗の種類</t>
    <rPh sb="0" eb="2">
      <t>テンポ</t>
    </rPh>
    <rPh sb="3" eb="5">
      <t>シュルイ</t>
    </rPh>
    <phoneticPr fontId="14"/>
  </si>
  <si>
    <t>喫茶類</t>
    <rPh sb="0" eb="2">
      <t>キッサ</t>
    </rPh>
    <rPh sb="2" eb="3">
      <t>ルイ</t>
    </rPh>
    <phoneticPr fontId="14"/>
  </si>
  <si>
    <t>レストラン/和食</t>
    <rPh sb="6" eb="8">
      <t>ワショク</t>
    </rPh>
    <phoneticPr fontId="14"/>
  </si>
  <si>
    <t>※使用状況が明らかでないとき</t>
    <rPh sb="1" eb="3">
      <t>シヨウ</t>
    </rPh>
    <rPh sb="3" eb="5">
      <t>ジョウキョウ</t>
    </rPh>
    <rPh sb="6" eb="7">
      <t>アキ</t>
    </rPh>
    <phoneticPr fontId="14"/>
  </si>
  <si>
    <t>同時使用率（％）</t>
    <rPh sb="0" eb="2">
      <t>ドウジ</t>
    </rPh>
    <rPh sb="2" eb="4">
      <t>シヨウ</t>
    </rPh>
    <rPh sb="4" eb="5">
      <t>リツ</t>
    </rPh>
    <phoneticPr fontId="14"/>
  </si>
  <si>
    <t>＜同一機種種別同時使用率＞</t>
    <rPh sb="1" eb="3">
      <t>ドウイツ</t>
    </rPh>
    <rPh sb="3" eb="5">
      <t>キシュ</t>
    </rPh>
    <rPh sb="5" eb="7">
      <t>シュベツ</t>
    </rPh>
    <rPh sb="7" eb="9">
      <t>ドウジ</t>
    </rPh>
    <rPh sb="9" eb="11">
      <t>シヨウ</t>
    </rPh>
    <rPh sb="11" eb="12">
      <t>リツ</t>
    </rPh>
    <phoneticPr fontId="14"/>
  </si>
  <si>
    <t>機器数</t>
    <rPh sb="0" eb="2">
      <t>キキ</t>
    </rPh>
    <rPh sb="2" eb="3">
      <t>スウ</t>
    </rPh>
    <phoneticPr fontId="14"/>
  </si>
  <si>
    <t>11～15</t>
    <phoneticPr fontId="14"/>
  </si>
  <si>
    <t>16～20</t>
    <phoneticPr fontId="14"/>
  </si>
  <si>
    <t xml:space="preserve"> 6～10</t>
    <phoneticPr fontId="14"/>
  </si>
  <si>
    <t xml:space="preserve"> 1～5 </t>
    <phoneticPr fontId="14"/>
  </si>
  <si>
    <t xml:space="preserve">21～   </t>
    <phoneticPr fontId="14"/>
  </si>
  <si>
    <t>a)給湯室の給湯器/湯沸器等</t>
    <rPh sb="2" eb="5">
      <t>キュウトウシツ</t>
    </rPh>
    <rPh sb="6" eb="9">
      <t>キュウトウキ</t>
    </rPh>
    <rPh sb="10" eb="12">
      <t>ユワ</t>
    </rPh>
    <rPh sb="12" eb="13">
      <t>キ</t>
    </rPh>
    <rPh sb="13" eb="14">
      <t>トウ</t>
    </rPh>
    <phoneticPr fontId="14"/>
  </si>
  <si>
    <t>b)手洗用の湯沸器</t>
    <rPh sb="2" eb="4">
      <t>テアラ</t>
    </rPh>
    <rPh sb="4" eb="5">
      <t>ヨウ</t>
    </rPh>
    <rPh sb="6" eb="8">
      <t>ユワ</t>
    </rPh>
    <rPh sb="8" eb="9">
      <t>キ</t>
    </rPh>
    <phoneticPr fontId="14"/>
  </si>
  <si>
    <t>c)旅館・ホテルの暖房機器</t>
    <rPh sb="2" eb="4">
      <t>リョカン</t>
    </rPh>
    <rPh sb="9" eb="11">
      <t>ダンボウ</t>
    </rPh>
    <rPh sb="11" eb="13">
      <t>キキ</t>
    </rPh>
    <phoneticPr fontId="14"/>
  </si>
  <si>
    <t>※病院・診療所の患者用テーブルコンロ類</t>
    <rPh sb="1" eb="3">
      <t>ビョウイン</t>
    </rPh>
    <rPh sb="4" eb="7">
      <t>シンリョウジョ</t>
    </rPh>
    <rPh sb="8" eb="11">
      <t>カンジャヨウ</t>
    </rPh>
    <rPh sb="18" eb="19">
      <t>ルイ</t>
    </rPh>
    <phoneticPr fontId="14"/>
  </si>
  <si>
    <t>※病院・診療所の医療機器</t>
    <rPh sb="1" eb="3">
      <t>ビョウイン</t>
    </rPh>
    <rPh sb="4" eb="7">
      <t>シンリョウジョ</t>
    </rPh>
    <rPh sb="8" eb="10">
      <t>イリョウ</t>
    </rPh>
    <rPh sb="10" eb="12">
      <t>キキ</t>
    </rPh>
    <phoneticPr fontId="14"/>
  </si>
  <si>
    <t>※学校の特別教室で使用するガス機器</t>
    <rPh sb="1" eb="3">
      <t>ガッコウ</t>
    </rPh>
    <rPh sb="4" eb="6">
      <t>トクベツ</t>
    </rPh>
    <rPh sb="6" eb="8">
      <t>キョウシツ</t>
    </rPh>
    <rPh sb="9" eb="11">
      <t>シヨウ</t>
    </rPh>
    <rPh sb="15" eb="17">
      <t>キキ</t>
    </rPh>
    <phoneticPr fontId="14"/>
  </si>
  <si>
    <t>…上表a)による</t>
    <rPh sb="1" eb="3">
      <t>ジョウヒョウ</t>
    </rPh>
    <phoneticPr fontId="14"/>
  </si>
  <si>
    <t>液化石油ガス設備工事届（容器）について</t>
    <rPh sb="12" eb="14">
      <t>ヨウキ</t>
    </rPh>
    <phoneticPr fontId="6"/>
  </si>
  <si>
    <t>容器設置本数の基礎計算書</t>
    <rPh sb="0" eb="2">
      <t>ヨウキ</t>
    </rPh>
    <rPh sb="2" eb="4">
      <t>ホンスウ</t>
    </rPh>
    <rPh sb="5" eb="7">
      <t>キソ</t>
    </rPh>
    <rPh sb="7" eb="10">
      <t>ケイサンショ</t>
    </rPh>
    <phoneticPr fontId="1"/>
  </si>
  <si>
    <t>提出部数は最低３部（県保管分、消防本部提出分、事業者保管分）になります。</t>
    <rPh sb="0" eb="2">
      <t>テイシュツ</t>
    </rPh>
    <rPh sb="2" eb="4">
      <t>ブスウ</t>
    </rPh>
    <rPh sb="5" eb="7">
      <t>サイテイ</t>
    </rPh>
    <rPh sb="8" eb="9">
      <t>ブ</t>
    </rPh>
    <rPh sb="10" eb="11">
      <t>ケン</t>
    </rPh>
    <rPh sb="11" eb="13">
      <t>ホカン</t>
    </rPh>
    <rPh sb="13" eb="14">
      <t>ブン</t>
    </rPh>
    <rPh sb="15" eb="17">
      <t>ショウボウ</t>
    </rPh>
    <rPh sb="17" eb="19">
      <t>ホンブ</t>
    </rPh>
    <rPh sb="19" eb="21">
      <t>テイシュツ</t>
    </rPh>
    <rPh sb="21" eb="22">
      <t>ブン</t>
    </rPh>
    <rPh sb="23" eb="25">
      <t>ジギョウ</t>
    </rPh>
    <rPh sb="25" eb="26">
      <t>シャ</t>
    </rPh>
    <rPh sb="26" eb="28">
      <t>ホカン</t>
    </rPh>
    <rPh sb="28" eb="29">
      <t>ブン</t>
    </rPh>
    <phoneticPr fontId="1"/>
  </si>
  <si>
    <t>20号給湯器以下＋ガス乾燥機、ガスコンロ</t>
    <rPh sb="2" eb="3">
      <t>ゴウ</t>
    </rPh>
    <rPh sb="3" eb="6">
      <t>キュウトウキ</t>
    </rPh>
    <rPh sb="6" eb="8">
      <t>イカ</t>
    </rPh>
    <rPh sb="11" eb="14">
      <t>カンソウキ</t>
    </rPh>
    <phoneticPr fontId="14"/>
  </si>
  <si>
    <r>
      <t>m</t>
    </r>
    <r>
      <rPr>
        <vertAlign val="superscript"/>
        <sz val="11"/>
        <color indexed="8"/>
        <rFont val="游ゴシック"/>
        <family val="3"/>
        <charset val="128"/>
      </rPr>
      <t>3</t>
    </r>
    <r>
      <rPr>
        <sz val="11"/>
        <color theme="1"/>
        <rFont val="游ゴシック"/>
        <family val="3"/>
        <charset val="128"/>
        <scheme val="minor"/>
      </rPr>
      <t>/h＜</t>
    </r>
    <phoneticPr fontId="14"/>
  </si>
  <si>
    <t>一般メーター</t>
    <rPh sb="0" eb="2">
      <t>イッパン</t>
    </rPh>
    <phoneticPr fontId="1"/>
  </si>
  <si>
    <r>
      <t>m</t>
    </r>
    <r>
      <rPr>
        <vertAlign val="superscript"/>
        <sz val="11"/>
        <color indexed="8"/>
        <rFont val="游ゴシック"/>
        <family val="3"/>
        <charset val="128"/>
      </rPr>
      <t>3</t>
    </r>
    <r>
      <rPr>
        <sz val="11"/>
        <color theme="1"/>
        <rFont val="游ゴシック"/>
        <family val="3"/>
        <charset val="128"/>
        <scheme val="minor"/>
      </rPr>
      <t>/h</t>
    </r>
    <phoneticPr fontId="1"/>
  </si>
  <si>
    <t>kg/h  ＜</t>
    <phoneticPr fontId="14"/>
  </si>
  <si>
    <t>…上表b)による</t>
    <rPh sb="1" eb="3">
      <t>ジョウヒョウ</t>
    </rPh>
    <phoneticPr fontId="14"/>
  </si>
  <si>
    <t>…上表c)による</t>
    <rPh sb="1" eb="3">
      <t>ジョウヒョウ</t>
    </rPh>
    <phoneticPr fontId="14"/>
  </si>
  <si>
    <t>中華</t>
    <rPh sb="0" eb="2">
      <t>チュウカ</t>
    </rPh>
    <phoneticPr fontId="14"/>
  </si>
  <si>
    <r>
      <t>m</t>
    </r>
    <r>
      <rPr>
        <vertAlign val="superscript"/>
        <sz val="11"/>
        <color indexed="8"/>
        <rFont val="游ゴシック"/>
        <family val="3"/>
        <charset val="128"/>
      </rPr>
      <t>3</t>
    </r>
    <r>
      <rPr>
        <sz val="11"/>
        <color theme="1"/>
        <rFont val="游ゴシック"/>
        <family val="3"/>
        <charset val="128"/>
        <scheme val="minor"/>
      </rPr>
      <t>/h  ＜</t>
    </r>
    <phoneticPr fontId="14"/>
  </si>
  <si>
    <t>７．調整器（</t>
    <phoneticPr fontId="1"/>
  </si>
  <si>
    <t>□</t>
    <phoneticPr fontId="1"/>
  </si>
  <si>
    <t>自動切換</t>
    <rPh sb="0" eb="4">
      <t>ジドウキリカ</t>
    </rPh>
    <phoneticPr fontId="1"/>
  </si>
  <si>
    <t>単段式</t>
    <rPh sb="0" eb="3">
      <t>タンダンシキ</t>
    </rPh>
    <phoneticPr fontId="1"/>
  </si>
  <si>
    <t>二段式</t>
    <rPh sb="0" eb="3">
      <t>ニダンシキ</t>
    </rPh>
    <phoneticPr fontId="1"/>
  </si>
  <si>
    <t>）</t>
    <phoneticPr fontId="1"/>
  </si>
  <si>
    <t>■</t>
    <phoneticPr fontId="1"/>
  </si>
  <si>
    <t>kg/hを選定</t>
    <rPh sb="5" eb="7">
      <t>センテイ</t>
    </rPh>
    <phoneticPr fontId="14"/>
  </si>
  <si>
    <t>号メーターを選定</t>
    <phoneticPr fontId="14"/>
  </si>
  <si>
    <t>消費量(kW)</t>
    <rPh sb="0" eb="3">
      <t>ショウヒリョウ</t>
    </rPh>
    <phoneticPr fontId="14"/>
  </si>
  <si>
    <t>&lt;</t>
    <phoneticPr fontId="14"/>
  </si>
  <si>
    <t>本(１系列)を選定。</t>
    <rPh sb="0" eb="1">
      <t>ホン</t>
    </rPh>
    <rPh sb="3" eb="5">
      <t>ケイレツ</t>
    </rPh>
    <rPh sb="7" eb="9">
      <t>センテイ</t>
    </rPh>
    <phoneticPr fontId="1"/>
  </si>
  <si>
    <t>最大消費数量÷28×1.0</t>
  </si>
  <si>
    <t>最大消費数量÷28×1.0</t>
    <phoneticPr fontId="14"/>
  </si>
  <si>
    <t>最大消費量⑥</t>
    <rPh sb="0" eb="2">
      <t>サイダイ</t>
    </rPh>
    <rPh sb="2" eb="4">
      <t>ショウヒ</t>
    </rPh>
    <rPh sb="4" eb="5">
      <t>リョウ</t>
    </rPh>
    <phoneticPr fontId="14"/>
  </si>
  <si>
    <t>マイコンメーター（親(１台)のみ）</t>
    <rPh sb="9" eb="10">
      <t>オヤ</t>
    </rPh>
    <rPh sb="12" eb="13">
      <t>ダイ</t>
    </rPh>
    <phoneticPr fontId="1"/>
  </si>
  <si>
    <t>戸別にマイコンメーターを設置</t>
    <phoneticPr fontId="1"/>
  </si>
  <si>
    <t>戸別毎器具名</t>
    <rPh sb="0" eb="2">
      <t>コベツ</t>
    </rPh>
    <rPh sb="2" eb="3">
      <t>ゴト</t>
    </rPh>
    <rPh sb="3" eb="6">
      <t>キグメイ</t>
    </rPh>
    <phoneticPr fontId="14"/>
  </si>
  <si>
    <t>最大消費数量
⑥(kW)</t>
    <rPh sb="0" eb="2">
      <t>サイダイ</t>
    </rPh>
    <rPh sb="2" eb="4">
      <t>ショウヒ</t>
    </rPh>
    <rPh sb="4" eb="6">
      <t>スウリョウ</t>
    </rPh>
    <rPh sb="5" eb="6">
      <t>リョウ</t>
    </rPh>
    <phoneticPr fontId="1"/>
  </si>
  <si>
    <t>＜戸別にメーターを設置する場合の最大消費数量（１戸あたりの燃焼器具）＞</t>
    <rPh sb="1" eb="3">
      <t>コベツ</t>
    </rPh>
    <rPh sb="9" eb="11">
      <t>セッチ</t>
    </rPh>
    <rPh sb="13" eb="15">
      <t>バアイ</t>
    </rPh>
    <rPh sb="16" eb="18">
      <t>サイダイ</t>
    </rPh>
    <rPh sb="18" eb="20">
      <t>ショウヒ</t>
    </rPh>
    <rPh sb="20" eb="22">
      <t>スウリョウ</t>
    </rPh>
    <rPh sb="24" eb="25">
      <t>ト</t>
    </rPh>
    <rPh sb="29" eb="33">
      <t>ネンショウキグ</t>
    </rPh>
    <phoneticPr fontId="1"/>
  </si>
  <si>
    <t>【個人情報について】
　お預かりした個人情報は、その目的を達成するためにのみ使い、ご本人の承諾なしに第三者に提供することはありません。
　詳しくは、佐賀県のホームページの「佐賀県個人情報保護方針」をご覧ください。</t>
    <phoneticPr fontId="1"/>
  </si>
  <si>
    <t>⑥÷28×1.0</t>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</si>
</sst>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29">
    <font>
      <sz val="11"/>
      <color theme="1"/>
      <name val="游ゴシック"/>
      <family val="3"/>
      <charset val="128"/>
      <scheme val="minor"/>
    </font>
    <font>
      <sz val="6"/>
      <name val="游ゴシック"/>
      <family val="3"/>
      <charset val="128"/>
    </font>
    <font>
      <vertAlign val="superscript"/>
      <sz val="11"/>
      <color indexed="8"/>
      <name val="游ゴシック"/>
      <family val="3"/>
      <charset val="128"/>
    </font>
    <font>
      <sz val="11"/>
      <color indexed="8"/>
      <name val="游ゴシック"/>
      <family val="3"/>
      <charset val="128"/>
    </font>
    <font>
      <sz val="13"/>
      <name val="ＭＳ 明朝"/>
      <family val="1"/>
      <charset val="128"/>
    </font>
    <font>
      <b/>
      <sz val="13"/>
      <name val="ＭＳ 明朝"/>
      <family val="1"/>
      <charset val="128"/>
    </font>
    <font>
      <sz val="6"/>
      <name val="ＭＳ Ｐゴシック"/>
      <family val="3"/>
      <charset val="128"/>
    </font>
    <font>
      <sz val="14"/>
      <name val="ＭＳ 明朝"/>
      <family val="1"/>
      <charset val="128"/>
    </font>
    <font>
      <sz val="12"/>
      <name val="ＭＳ 明朝"/>
      <family val="1"/>
      <charset val="128"/>
    </font>
    <font>
      <sz val="11"/>
      <name val="ＭＳ 明朝"/>
      <family val="1"/>
      <charset val="128"/>
    </font>
    <font>
      <sz val="10"/>
      <name val="ＭＳ 明朝"/>
      <family val="1"/>
      <charset val="128"/>
    </font>
    <font>
      <sz val="11"/>
      <name val="ＭＳ Ｐゴシック"/>
      <family val="3"/>
      <charset val="128"/>
    </font>
    <font>
      <sz val="9"/>
      <name val="ＭＳ Ｐゴシック"/>
      <family val="3"/>
      <charset val="128"/>
    </font>
    <font>
      <b/>
      <sz val="18"/>
      <name val="ＭＳ Ｐゴシック"/>
      <family val="3"/>
      <charset val="128"/>
    </font>
    <font>
      <sz val="6"/>
      <name val="游ゴシック"/>
      <family val="3"/>
      <charset val="128"/>
    </font>
    <font>
      <b/>
      <sz val="9"/>
      <color indexed="81"/>
      <name val="MS P ゴシック"/>
      <family val="3"/>
      <charset val="128"/>
    </font>
    <font>
      <sz val="11"/>
      <color rgb="FFFF0000"/>
      <name val="游ゴシック"/>
      <family val="3"/>
      <charset val="128"/>
      <scheme val="minor"/>
    </font>
    <font>
      <b/>
      <sz val="11"/>
      <color theme="1"/>
      <name val="游ゴシック"/>
      <family val="3"/>
      <charset val="128"/>
      <scheme val="minor"/>
    </font>
    <font>
      <sz val="11"/>
      <color theme="1"/>
      <name val="ＭＳ 明朝"/>
      <family val="1"/>
      <charset val="128"/>
    </font>
    <font>
      <b/>
      <sz val="16"/>
      <color theme="1"/>
      <name val="游ゴシック"/>
      <family val="3"/>
      <charset val="128"/>
      <scheme val="minor"/>
    </font>
    <font>
      <sz val="16"/>
      <color theme="1"/>
      <name val="游ゴシック"/>
      <family val="3"/>
      <charset val="128"/>
      <scheme val="minor"/>
    </font>
    <font>
      <b/>
      <sz val="14"/>
      <color theme="1"/>
      <name val="游ゴシック"/>
      <family val="3"/>
      <charset val="128"/>
      <scheme val="minor"/>
    </font>
    <font>
      <sz val="11"/>
      <name val="游ゴシック"/>
      <family val="3"/>
      <charset val="128"/>
      <scheme val="minor"/>
    </font>
    <font>
      <sz val="9"/>
      <color theme="1"/>
      <name val="游ゴシック"/>
      <family val="3"/>
      <charset val="128"/>
      <scheme val="minor"/>
    </font>
    <font>
      <sz val="10"/>
      <color theme="1"/>
      <name val="游ゴシック"/>
      <family val="3"/>
      <charset val="128"/>
      <scheme val="minor"/>
    </font>
    <font>
      <sz val="8"/>
      <color theme="1"/>
      <name val="游ゴシック"/>
      <family val="3"/>
      <charset val="128"/>
      <scheme val="minor"/>
    </font>
    <font>
      <sz val="8"/>
      <name val="游ゴシック"/>
      <family val="3"/>
      <charset val="128"/>
      <scheme val="minor"/>
    </font>
    <font>
      <sz val="9"/>
      <name val="游ゴシック"/>
      <family val="3"/>
      <charset val="128"/>
      <scheme val="minor"/>
    </font>
    <font>
      <sz val="11"/>
      <color theme="8" tint="0.79998168889431442"/>
      <name val="游ゴシック"/>
      <family val="3"/>
      <charset val="128"/>
      <scheme val="minor"/>
    </font>
  </fonts>
  <fills count="5">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theme="0" tint="-0.249977111117893"/>
        <bgColor indexed="64"/>
      </patternFill>
    </fill>
  </fills>
  <borders count="43">
    <border>
      <left/>
      <right/>
      <top/>
      <bottom/>
      <diagonal/>
    </border>
    <border>
      <left/>
      <right/>
      <top style="thin">
        <color indexed="64"/>
      </top>
      <bottom/>
      <diagonal/>
    </border>
    <border>
      <left style="dotted">
        <color indexed="64"/>
      </left>
      <right/>
      <top style="thin">
        <color indexed="64"/>
      </top>
      <bottom/>
      <diagonal/>
    </border>
    <border>
      <left style="dotted">
        <color indexed="64"/>
      </left>
      <right/>
      <top/>
      <bottom style="thin">
        <color indexed="64"/>
      </bottom>
      <diagonal/>
    </border>
    <border>
      <left/>
      <right style="thin">
        <color indexed="64"/>
      </right>
      <top style="thin">
        <color indexed="64"/>
      </top>
      <bottom/>
      <diagonal/>
    </border>
    <border>
      <left style="dotted">
        <color indexed="64"/>
      </left>
      <right/>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thin">
        <color indexed="64"/>
      </top>
      <bottom/>
      <diagonal/>
    </border>
  </borders>
  <cellStyleXfs count="2">
    <xf numFmtId="0" fontId="0" fillId="0" borderId="0">
      <alignment vertical="center"/>
    </xf>
    <xf numFmtId="0" fontId="11" fillId="0" borderId="0"/>
  </cellStyleXfs>
  <cellXfs count="382">
    <xf numFmtId="0" fontId="0" fillId="0" borderId="0" xfId="0">
      <alignment vertical="center"/>
    </xf>
    <xf numFmtId="0" fontId="0" fillId="0" borderId="1" xfId="0" applyBorder="1">
      <alignment vertical="center"/>
    </xf>
    <xf numFmtId="0" fontId="4" fillId="0" borderId="0" xfId="0" applyFont="1" applyAlignment="1">
      <alignment vertical="top"/>
    </xf>
    <xf numFmtId="0" fontId="4" fillId="0" borderId="0" xfId="0" applyFont="1" applyAlignment="1"/>
    <xf numFmtId="0" fontId="4" fillId="0" borderId="0" xfId="0" applyFont="1" applyAlignment="1">
      <alignment horizontal="distributed"/>
    </xf>
    <xf numFmtId="0" fontId="9" fillId="0" borderId="0" xfId="0" applyFont="1" applyAlignment="1"/>
    <xf numFmtId="0" fontId="18" fillId="0" borderId="0" xfId="0" applyFont="1" applyAlignment="1"/>
    <xf numFmtId="0" fontId="8" fillId="0" borderId="0" xfId="0" applyFont="1" applyAlignment="1">
      <alignment vertical="center"/>
    </xf>
    <xf numFmtId="0" fontId="4" fillId="0" borderId="1" xfId="0" applyFont="1" applyFill="1" applyBorder="1" applyAlignment="1">
      <alignment vertical="center"/>
    </xf>
    <xf numFmtId="0" fontId="9" fillId="0" borderId="1" xfId="0" applyFont="1" applyFill="1" applyBorder="1" applyAlignment="1">
      <alignment vertical="center"/>
    </xf>
    <xf numFmtId="0" fontId="4" fillId="0" borderId="0" xfId="0" applyFont="1" applyAlignment="1">
      <alignment vertical="center"/>
    </xf>
    <xf numFmtId="0" fontId="9" fillId="0" borderId="2" xfId="0" applyFont="1" applyFill="1" applyBorder="1" applyAlignment="1">
      <alignment vertical="center"/>
    </xf>
    <xf numFmtId="0" fontId="9" fillId="0" borderId="3" xfId="0" applyFont="1" applyFill="1" applyBorder="1" applyAlignment="1">
      <alignment vertical="center"/>
    </xf>
    <xf numFmtId="0" fontId="4" fillId="0" borderId="1" xfId="0" applyFont="1" applyFill="1" applyBorder="1" applyAlignment="1">
      <alignment vertical="center" wrapText="1"/>
    </xf>
    <xf numFmtId="0" fontId="4" fillId="0" borderId="4" xfId="0" applyFont="1" applyFill="1" applyBorder="1" applyAlignment="1">
      <alignment vertical="center" wrapText="1"/>
    </xf>
    <xf numFmtId="0" fontId="9" fillId="0" borderId="5" xfId="0" applyFont="1" applyFill="1" applyBorder="1" applyAlignment="1">
      <alignment vertical="center"/>
    </xf>
    <xf numFmtId="0" fontId="9" fillId="0" borderId="1" xfId="0" applyFont="1" applyFill="1" applyBorder="1" applyAlignment="1">
      <alignment vertical="center" wrapText="1"/>
    </xf>
    <xf numFmtId="0" fontId="9" fillId="0" borderId="0" xfId="0" applyFont="1" applyFill="1" applyBorder="1" applyAlignment="1">
      <alignment vertical="center"/>
    </xf>
    <xf numFmtId="0" fontId="9" fillId="0" borderId="0" xfId="0" applyFont="1" applyFill="1" applyBorder="1" applyAlignment="1">
      <alignment horizontal="center" vertical="center"/>
    </xf>
    <xf numFmtId="0" fontId="9" fillId="0" borderId="6" xfId="0" applyFont="1" applyFill="1" applyBorder="1" applyAlignment="1">
      <alignment vertical="center"/>
    </xf>
    <xf numFmtId="0" fontId="9" fillId="0" borderId="1" xfId="0" applyFont="1" applyBorder="1" applyAlignment="1"/>
    <xf numFmtId="0" fontId="10" fillId="0" borderId="7" xfId="0" applyNumberFormat="1" applyFont="1" applyBorder="1" applyAlignment="1">
      <alignment vertical="center" shrinkToFit="1"/>
    </xf>
    <xf numFmtId="0" fontId="0" fillId="0" borderId="8" xfId="0" applyBorder="1">
      <alignment vertical="center"/>
    </xf>
    <xf numFmtId="0" fontId="0" fillId="0" borderId="8" xfId="0" applyFill="1" applyBorder="1">
      <alignment vertical="center"/>
    </xf>
    <xf numFmtId="0" fontId="0" fillId="0" borderId="0" xfId="0" applyFill="1">
      <alignment vertical="center"/>
    </xf>
    <xf numFmtId="0" fontId="19" fillId="0" borderId="0" xfId="0" applyFont="1" applyFill="1" applyAlignment="1">
      <alignment vertical="center"/>
    </xf>
    <xf numFmtId="0" fontId="20" fillId="0" borderId="0" xfId="0" applyFont="1" applyFill="1">
      <alignment vertical="center"/>
    </xf>
    <xf numFmtId="0" fontId="0" fillId="0" borderId="0" xfId="0" applyFill="1" applyAlignment="1">
      <alignment horizontal="center" vertical="center"/>
    </xf>
    <xf numFmtId="0" fontId="0" fillId="0" borderId="1" xfId="0" applyFill="1" applyBorder="1">
      <alignment vertical="center"/>
    </xf>
    <xf numFmtId="0" fontId="0" fillId="0" borderId="9" xfId="0" applyFill="1" applyBorder="1">
      <alignment vertical="center"/>
    </xf>
    <xf numFmtId="0" fontId="0" fillId="0" borderId="8" xfId="0" applyFill="1" applyBorder="1" applyAlignment="1">
      <alignment horizontal="center" vertical="center"/>
    </xf>
    <xf numFmtId="0" fontId="0" fillId="0" borderId="1" xfId="0" applyFill="1" applyBorder="1" applyAlignment="1">
      <alignment vertical="center"/>
    </xf>
    <xf numFmtId="0" fontId="0" fillId="0" borderId="9" xfId="0" applyFill="1" applyBorder="1" applyAlignment="1">
      <alignment vertical="center"/>
    </xf>
    <xf numFmtId="0" fontId="0" fillId="0" borderId="4" xfId="0" applyFill="1" applyBorder="1" applyAlignment="1">
      <alignment vertical="center"/>
    </xf>
    <xf numFmtId="0" fontId="0" fillId="0" borderId="7" xfId="0" applyFill="1" applyBorder="1" applyAlignment="1">
      <alignment vertical="center"/>
    </xf>
    <xf numFmtId="0" fontId="0" fillId="0" borderId="8" xfId="0" applyFill="1" applyBorder="1" applyAlignment="1">
      <alignment vertical="center"/>
    </xf>
    <xf numFmtId="0" fontId="0" fillId="0" borderId="10" xfId="0" applyFill="1" applyBorder="1" applyAlignment="1">
      <alignment vertical="center"/>
    </xf>
    <xf numFmtId="0" fontId="0" fillId="0" borderId="10" xfId="0" applyFill="1" applyBorder="1" applyAlignment="1">
      <alignment horizontal="center" vertical="center"/>
    </xf>
    <xf numFmtId="0" fontId="0" fillId="0" borderId="10" xfId="0" applyFill="1" applyBorder="1">
      <alignment vertical="center"/>
    </xf>
    <xf numFmtId="0" fontId="0" fillId="0" borderId="11" xfId="0" applyFill="1" applyBorder="1">
      <alignment vertical="center"/>
    </xf>
    <xf numFmtId="0" fontId="0" fillId="0" borderId="8" xfId="0" applyFill="1" applyBorder="1" applyAlignment="1">
      <alignment horizontal="center" vertical="center"/>
    </xf>
    <xf numFmtId="0" fontId="0" fillId="0" borderId="8" xfId="0" applyFill="1" applyBorder="1" applyAlignment="1">
      <alignment horizontal="center" vertical="center"/>
    </xf>
    <xf numFmtId="0" fontId="0" fillId="0" borderId="0" xfId="0" applyFill="1" applyBorder="1" applyAlignment="1">
      <alignment horizontal="center" vertical="center"/>
    </xf>
    <xf numFmtId="0" fontId="0" fillId="0" borderId="8" xfId="0" applyFill="1" applyBorder="1" applyAlignment="1">
      <alignment horizontal="left" vertical="center"/>
    </xf>
    <xf numFmtId="0" fontId="0" fillId="0" borderId="11" xfId="0" applyFill="1" applyBorder="1" applyAlignment="1">
      <alignment horizontal="center" vertical="center"/>
    </xf>
    <xf numFmtId="0" fontId="0" fillId="0" borderId="8" xfId="0" applyFill="1" applyBorder="1" applyAlignment="1">
      <alignment horizontal="center" vertical="center"/>
    </xf>
    <xf numFmtId="0" fontId="0" fillId="0" borderId="10" xfId="0" applyFill="1" applyBorder="1" applyAlignment="1">
      <alignment horizontal="center" vertical="center"/>
    </xf>
    <xf numFmtId="0" fontId="0" fillId="0" borderId="0" xfId="0" applyFill="1" applyBorder="1" applyAlignment="1">
      <alignment horizontal="center" vertical="center"/>
    </xf>
    <xf numFmtId="0" fontId="0" fillId="0" borderId="0" xfId="0" applyFill="1" applyAlignment="1">
      <alignment horizontal="center" vertical="center"/>
    </xf>
    <xf numFmtId="0" fontId="0" fillId="0" borderId="8" xfId="0" applyFill="1" applyBorder="1" applyAlignment="1">
      <alignment horizontal="left" vertical="center"/>
    </xf>
    <xf numFmtId="0" fontId="16" fillId="0" borderId="8" xfId="0" applyFont="1" applyFill="1" applyBorder="1" applyAlignment="1">
      <alignment horizontal="center" vertical="center"/>
    </xf>
    <xf numFmtId="0" fontId="16" fillId="0" borderId="8" xfId="0" applyFont="1" applyFill="1" applyBorder="1" applyAlignment="1">
      <alignment horizontal="center" vertical="center"/>
    </xf>
    <xf numFmtId="0" fontId="16" fillId="0" borderId="8" xfId="0" applyFont="1" applyFill="1" applyBorder="1">
      <alignment vertical="center"/>
    </xf>
    <xf numFmtId="0" fontId="16" fillId="0" borderId="11" xfId="0" applyFont="1" applyFill="1" applyBorder="1" applyAlignment="1">
      <alignment horizontal="center" vertical="center"/>
    </xf>
    <xf numFmtId="0" fontId="0" fillId="2" borderId="8" xfId="0" applyFill="1" applyBorder="1">
      <alignment vertical="center"/>
    </xf>
    <xf numFmtId="0" fontId="0" fillId="2" borderId="10" xfId="0" applyFill="1" applyBorder="1">
      <alignment vertical="center"/>
    </xf>
    <xf numFmtId="0" fontId="0" fillId="0" borderId="11" xfId="0" applyFill="1" applyBorder="1" applyAlignment="1">
      <alignment horizontal="center" vertical="center"/>
    </xf>
    <xf numFmtId="0" fontId="0" fillId="0" borderId="8" xfId="0" applyFill="1" applyBorder="1" applyAlignment="1">
      <alignment horizontal="center" vertical="center"/>
    </xf>
    <xf numFmtId="0" fontId="16" fillId="0" borderId="8" xfId="0" applyFont="1" applyFill="1" applyBorder="1" applyAlignment="1">
      <alignment horizontal="center" vertical="center"/>
    </xf>
    <xf numFmtId="0" fontId="11" fillId="0" borderId="0" xfId="1" applyAlignment="1">
      <alignment vertical="center"/>
    </xf>
    <xf numFmtId="0" fontId="11" fillId="0" borderId="0" xfId="1" applyAlignment="1">
      <alignment horizontal="center" vertical="center"/>
    </xf>
    <xf numFmtId="0" fontId="11" fillId="0" borderId="12" xfId="1" applyBorder="1" applyAlignment="1">
      <alignment vertical="center"/>
    </xf>
    <xf numFmtId="0" fontId="11" fillId="0" borderId="13" xfId="1" applyBorder="1" applyAlignment="1">
      <alignment vertical="center"/>
    </xf>
    <xf numFmtId="0" fontId="11" fillId="0" borderId="14" xfId="1" applyBorder="1" applyAlignment="1">
      <alignment vertical="center"/>
    </xf>
    <xf numFmtId="0" fontId="11" fillId="0" borderId="15" xfId="1" applyBorder="1" applyAlignment="1">
      <alignment vertical="center"/>
    </xf>
    <xf numFmtId="0" fontId="11" fillId="0" borderId="16" xfId="1" applyBorder="1" applyAlignment="1">
      <alignment vertical="center"/>
    </xf>
    <xf numFmtId="0" fontId="11" fillId="0" borderId="16" xfId="1" applyBorder="1" applyAlignment="1">
      <alignment horizontal="left" vertical="top"/>
    </xf>
    <xf numFmtId="0" fontId="11" fillId="0" borderId="16" xfId="1" applyBorder="1" applyAlignment="1">
      <alignment horizontal="center" vertical="top"/>
    </xf>
    <xf numFmtId="0" fontId="11" fillId="0" borderId="17" xfId="1" applyBorder="1" applyAlignment="1">
      <alignment horizontal="center" vertical="center"/>
    </xf>
    <xf numFmtId="0" fontId="11" fillId="0" borderId="18" xfId="1" applyBorder="1" applyAlignment="1">
      <alignment horizontal="center" vertical="center"/>
    </xf>
    <xf numFmtId="0" fontId="11" fillId="0" borderId="18" xfId="1" applyBorder="1" applyAlignment="1">
      <alignment vertical="center"/>
    </xf>
    <xf numFmtId="0" fontId="11" fillId="0" borderId="19" xfId="1" applyBorder="1" applyAlignment="1">
      <alignment vertical="center"/>
    </xf>
    <xf numFmtId="0" fontId="11" fillId="0" borderId="20" xfId="1" applyBorder="1" applyAlignment="1">
      <alignment horizontal="center" vertical="center"/>
    </xf>
    <xf numFmtId="0" fontId="11" fillId="0" borderId="21" xfId="1" applyBorder="1" applyAlignment="1">
      <alignment horizontal="center" vertical="center"/>
    </xf>
    <xf numFmtId="0" fontId="11" fillId="0" borderId="21" xfId="1" applyBorder="1" applyAlignment="1">
      <alignment vertical="center"/>
    </xf>
    <xf numFmtId="0" fontId="11" fillId="0" borderId="22" xfId="1" applyBorder="1" applyAlignment="1">
      <alignment vertical="center"/>
    </xf>
    <xf numFmtId="0" fontId="12" fillId="0" borderId="23" xfId="1" applyFont="1" applyBorder="1" applyAlignment="1">
      <alignment horizontal="center" vertical="center"/>
    </xf>
    <xf numFmtId="0" fontId="11" fillId="0" borderId="24" xfId="1" applyBorder="1" applyAlignment="1">
      <alignment horizontal="center" vertical="center"/>
    </xf>
    <xf numFmtId="0" fontId="12" fillId="0" borderId="0" xfId="1" applyFont="1" applyAlignment="1">
      <alignment horizontal="center" vertical="center"/>
    </xf>
    <xf numFmtId="0" fontId="10" fillId="0" borderId="0" xfId="0" applyFont="1" applyFill="1" applyBorder="1" applyAlignment="1">
      <alignment vertical="center" wrapText="1"/>
    </xf>
    <xf numFmtId="0" fontId="10" fillId="0" borderId="0" xfId="0" applyFont="1" applyFill="1" applyBorder="1" applyAlignment="1">
      <alignment vertical="center"/>
    </xf>
    <xf numFmtId="0" fontId="10" fillId="0" borderId="6" xfId="0" applyNumberFormat="1" applyFont="1" applyBorder="1" applyAlignment="1">
      <alignment vertical="center" shrinkToFit="1"/>
    </xf>
    <xf numFmtId="0" fontId="10" fillId="0" borderId="25" xfId="0" applyFont="1" applyFill="1" applyBorder="1" applyAlignment="1">
      <alignment vertical="center" wrapText="1"/>
    </xf>
    <xf numFmtId="0" fontId="10" fillId="0" borderId="26" xfId="0" applyFont="1" applyFill="1" applyBorder="1" applyAlignment="1">
      <alignment vertical="center" wrapText="1"/>
    </xf>
    <xf numFmtId="0" fontId="11" fillId="0" borderId="16" xfId="1" applyBorder="1" applyAlignment="1">
      <alignment horizontal="right" vertical="center"/>
    </xf>
    <xf numFmtId="0" fontId="0" fillId="0" borderId="8" xfId="0" applyFill="1" applyBorder="1" applyAlignment="1">
      <alignment vertical="center"/>
    </xf>
    <xf numFmtId="0" fontId="0" fillId="0" borderId="10" xfId="0" applyFill="1" applyBorder="1" applyAlignment="1">
      <alignment vertical="center"/>
    </xf>
    <xf numFmtId="0" fontId="16" fillId="0" borderId="8" xfId="0" applyFont="1" applyFill="1" applyBorder="1" applyAlignment="1">
      <alignment vertical="center"/>
    </xf>
    <xf numFmtId="0" fontId="0" fillId="0" borderId="8" xfId="0" applyFill="1" applyBorder="1" applyAlignment="1">
      <alignment horizontal="center" vertical="center"/>
    </xf>
    <xf numFmtId="0" fontId="0" fillId="0" borderId="11" xfId="0" applyBorder="1" applyAlignment="1">
      <alignment horizontal="center" vertical="center"/>
    </xf>
    <xf numFmtId="0" fontId="0" fillId="0" borderId="10" xfId="0" applyBorder="1" applyAlignment="1">
      <alignment horizontal="center" vertical="center"/>
    </xf>
    <xf numFmtId="0" fontId="4" fillId="0" borderId="11" xfId="0" applyFont="1" applyBorder="1" applyAlignment="1">
      <alignment horizontal="distributed" vertical="center"/>
    </xf>
    <xf numFmtId="0" fontId="17" fillId="0" borderId="0" xfId="0" applyFont="1" applyFill="1">
      <alignment vertical="center"/>
    </xf>
    <xf numFmtId="0" fontId="0" fillId="0" borderId="0" xfId="0" applyAlignment="1">
      <alignment horizontal="center" vertical="center"/>
    </xf>
    <xf numFmtId="0" fontId="0" fillId="0" borderId="10" xfId="0" applyBorder="1">
      <alignment vertical="center"/>
    </xf>
    <xf numFmtId="0" fontId="0" fillId="0" borderId="18" xfId="0" applyBorder="1" applyAlignment="1">
      <alignment horizontal="center" vertical="center"/>
    </xf>
    <xf numFmtId="0" fontId="0" fillId="0" borderId="0" xfId="0" applyAlignment="1">
      <alignment horizontal="left" vertical="center"/>
    </xf>
    <xf numFmtId="49" fontId="0" fillId="0" borderId="18" xfId="0" applyNumberFormat="1" applyBorder="1" applyAlignment="1">
      <alignment horizontal="center" vertical="center"/>
    </xf>
    <xf numFmtId="0" fontId="0" fillId="0" borderId="27" xfId="0" applyBorder="1" applyAlignment="1">
      <alignment horizontal="center" vertical="center"/>
    </xf>
    <xf numFmtId="0" fontId="0" fillId="0" borderId="21" xfId="0" applyBorder="1" applyAlignment="1">
      <alignment horizontal="center" vertical="center"/>
    </xf>
    <xf numFmtId="0" fontId="0" fillId="0" borderId="0" xfId="0" applyBorder="1">
      <alignment vertical="center"/>
    </xf>
    <xf numFmtId="0" fontId="0" fillId="0" borderId="28" xfId="0" applyBorder="1" applyAlignment="1">
      <alignment horizontal="center" vertical="center"/>
    </xf>
    <xf numFmtId="0" fontId="0" fillId="0" borderId="29" xfId="0" applyBorder="1" applyAlignment="1">
      <alignment horizontal="center" vertical="center"/>
    </xf>
    <xf numFmtId="0" fontId="21" fillId="0" borderId="0" xfId="0" applyFont="1" applyAlignment="1">
      <alignment vertical="center"/>
    </xf>
    <xf numFmtId="0" fontId="0" fillId="3" borderId="18" xfId="0" applyFill="1" applyBorder="1" applyAlignment="1">
      <alignment horizontal="center" vertical="center"/>
    </xf>
    <xf numFmtId="0" fontId="0" fillId="3" borderId="11" xfId="0" applyFill="1" applyBorder="1" applyAlignment="1">
      <alignment horizontal="center" vertical="center"/>
    </xf>
    <xf numFmtId="0" fontId="22" fillId="3" borderId="18" xfId="0" applyFont="1" applyFill="1" applyBorder="1" applyAlignment="1">
      <alignment horizontal="center" vertical="center"/>
    </xf>
    <xf numFmtId="0" fontId="22" fillId="3" borderId="11" xfId="0" applyFont="1" applyFill="1" applyBorder="1" applyAlignment="1">
      <alignment horizontal="center" vertical="center"/>
    </xf>
    <xf numFmtId="176" fontId="0" fillId="0" borderId="18" xfId="0" applyNumberFormat="1" applyBorder="1" applyAlignment="1">
      <alignment horizontal="center" vertical="center"/>
    </xf>
    <xf numFmtId="0" fontId="0" fillId="0" borderId="8" xfId="0" applyBorder="1" applyAlignment="1">
      <alignment horizontal="center" vertical="center"/>
    </xf>
    <xf numFmtId="49" fontId="0" fillId="0" borderId="9" xfId="0" applyNumberFormat="1" applyBorder="1">
      <alignment vertical="center"/>
    </xf>
    <xf numFmtId="0" fontId="22" fillId="0" borderId="0" xfId="0" applyFont="1" applyBorder="1">
      <alignment vertical="center"/>
    </xf>
    <xf numFmtId="0" fontId="23" fillId="0" borderId="0" xfId="0" applyFont="1" applyBorder="1">
      <alignment vertical="center"/>
    </xf>
    <xf numFmtId="0" fontId="0" fillId="0" borderId="0" xfId="0" applyFill="1" applyBorder="1" applyAlignment="1">
      <alignment horizontal="left" vertical="center"/>
    </xf>
    <xf numFmtId="0" fontId="0" fillId="0" borderId="11" xfId="0" applyBorder="1">
      <alignment vertical="center"/>
    </xf>
    <xf numFmtId="0" fontId="0" fillId="0" borderId="8" xfId="0" applyFill="1" applyBorder="1" applyAlignment="1">
      <alignment horizontal="center" vertical="center"/>
    </xf>
    <xf numFmtId="0" fontId="0" fillId="0" borderId="8" xfId="0" applyBorder="1" applyAlignment="1">
      <alignment horizontal="center" vertical="center"/>
    </xf>
    <xf numFmtId="0" fontId="16" fillId="0" borderId="8" xfId="0" applyFont="1" applyFill="1" applyBorder="1" applyAlignment="1">
      <alignment horizontal="center" vertical="center"/>
    </xf>
    <xf numFmtId="0" fontId="0" fillId="0" borderId="0" xfId="0" applyBorder="1" applyAlignment="1">
      <alignment horizontal="left" vertical="center"/>
    </xf>
    <xf numFmtId="0" fontId="0" fillId="0" borderId="0" xfId="0" applyFill="1" applyBorder="1" applyAlignment="1">
      <alignment horizontal="center" vertical="center"/>
    </xf>
    <xf numFmtId="0" fontId="0" fillId="0" borderId="0" xfId="0" applyAlignment="1">
      <alignment horizontal="center" vertical="center"/>
    </xf>
    <xf numFmtId="0" fontId="0" fillId="0" borderId="0" xfId="0" applyBorder="1" applyAlignment="1">
      <alignment horizontal="center" vertical="center"/>
    </xf>
    <xf numFmtId="0" fontId="0" fillId="0" borderId="18" xfId="0" applyBorder="1" applyAlignment="1">
      <alignment horizontal="center" vertical="center"/>
    </xf>
    <xf numFmtId="176" fontId="0" fillId="0" borderId="0" xfId="0" applyNumberFormat="1" applyBorder="1" applyAlignment="1">
      <alignment horizontal="center" vertical="center"/>
    </xf>
    <xf numFmtId="2" fontId="0" fillId="0" borderId="0" xfId="0" applyNumberFormat="1" applyBorder="1" applyAlignment="1">
      <alignment horizontal="center" vertical="center"/>
    </xf>
    <xf numFmtId="0" fontId="0" fillId="0" borderId="0" xfId="0" applyAlignment="1">
      <alignment horizontal="center" vertical="center"/>
    </xf>
    <xf numFmtId="0" fontId="16" fillId="0" borderId="0" xfId="0" applyFont="1" applyFill="1" applyAlignment="1">
      <alignment horizontal="center" vertical="center"/>
    </xf>
    <xf numFmtId="0" fontId="0" fillId="0" borderId="18" xfId="0" applyBorder="1" applyAlignment="1">
      <alignment horizontal="center" vertical="center"/>
    </xf>
    <xf numFmtId="0" fontId="0" fillId="3" borderId="1" xfId="0" applyFill="1" applyBorder="1" applyAlignment="1">
      <alignment horizontal="center" vertical="center"/>
    </xf>
    <xf numFmtId="0" fontId="0" fillId="0" borderId="0" xfId="0" applyBorder="1" applyAlignment="1">
      <alignment horizontal="center" vertical="center"/>
    </xf>
    <xf numFmtId="2" fontId="0" fillId="0" borderId="0" xfId="0" applyNumberFormat="1" applyBorder="1" applyAlignment="1">
      <alignment horizontal="center" vertical="center"/>
    </xf>
    <xf numFmtId="176" fontId="0" fillId="0" borderId="0" xfId="0" applyNumberFormat="1" applyBorder="1" applyAlignment="1">
      <alignment horizontal="center" vertical="center"/>
    </xf>
    <xf numFmtId="0" fontId="0" fillId="0" borderId="0" xfId="0" applyBorder="1" applyAlignment="1">
      <alignment vertical="top"/>
    </xf>
    <xf numFmtId="0" fontId="23" fillId="0" borderId="18" xfId="0" applyFont="1" applyBorder="1" applyAlignment="1">
      <alignment horizontal="center" vertical="center"/>
    </xf>
    <xf numFmtId="0" fontId="0" fillId="3" borderId="8" xfId="0" applyFill="1" applyBorder="1" applyAlignment="1">
      <alignment horizontal="center" vertical="center"/>
    </xf>
    <xf numFmtId="0" fontId="0" fillId="3" borderId="0" xfId="0" applyFill="1" applyBorder="1" applyAlignment="1">
      <alignment horizontal="center" vertical="center"/>
    </xf>
    <xf numFmtId="0" fontId="0" fillId="0" borderId="0" xfId="0" applyBorder="1" applyAlignment="1">
      <alignment vertical="center"/>
    </xf>
    <xf numFmtId="176" fontId="22" fillId="0" borderId="0" xfId="0" applyNumberFormat="1" applyFont="1" applyBorder="1">
      <alignment vertical="center"/>
    </xf>
    <xf numFmtId="0" fontId="0" fillId="3" borderId="18" xfId="0" applyFill="1" applyBorder="1" applyAlignment="1">
      <alignment horizontal="center" vertical="center" shrinkToFit="1"/>
    </xf>
    <xf numFmtId="0" fontId="22" fillId="3" borderId="18" xfId="0" applyFont="1" applyFill="1" applyBorder="1" applyAlignment="1">
      <alignment horizontal="center" vertical="center" shrinkToFit="1"/>
    </xf>
    <xf numFmtId="0" fontId="23" fillId="0" borderId="0" xfId="0" applyFont="1" applyFill="1" applyBorder="1" applyAlignment="1">
      <alignment horizontal="left" vertical="center"/>
    </xf>
    <xf numFmtId="0" fontId="23" fillId="0" borderId="0" xfId="0" applyFont="1" applyAlignment="1">
      <alignment horizontal="left" vertical="center"/>
    </xf>
    <xf numFmtId="0" fontId="0" fillId="4" borderId="18" xfId="0" applyFill="1" applyBorder="1" applyAlignment="1">
      <alignment horizontal="center" vertical="center"/>
    </xf>
    <xf numFmtId="0" fontId="0" fillId="4" borderId="18" xfId="0" applyFill="1" applyBorder="1" applyAlignment="1">
      <alignment horizontal="center" vertical="center" shrinkToFit="1"/>
    </xf>
    <xf numFmtId="0" fontId="0" fillId="0" borderId="30" xfId="0" applyBorder="1">
      <alignment vertical="center"/>
    </xf>
    <xf numFmtId="0" fontId="0" fillId="0" borderId="31" xfId="0" applyBorder="1" applyAlignment="1">
      <alignment horizontal="center" vertical="center"/>
    </xf>
    <xf numFmtId="0" fontId="0" fillId="0" borderId="31" xfId="0" applyBorder="1" applyAlignment="1">
      <alignment horizontal="left" vertical="center"/>
    </xf>
    <xf numFmtId="0" fontId="0" fillId="0" borderId="31" xfId="0" applyBorder="1">
      <alignment vertical="center"/>
    </xf>
    <xf numFmtId="0" fontId="0" fillId="0" borderId="32" xfId="0" applyBorder="1">
      <alignment vertical="center"/>
    </xf>
    <xf numFmtId="0" fontId="0" fillId="0" borderId="16" xfId="0" applyBorder="1">
      <alignment vertical="center"/>
    </xf>
    <xf numFmtId="0" fontId="0" fillId="0" borderId="15" xfId="0" applyBorder="1">
      <alignment vertical="center"/>
    </xf>
    <xf numFmtId="0" fontId="0" fillId="0" borderId="14" xfId="0" applyBorder="1">
      <alignment vertical="center"/>
    </xf>
    <xf numFmtId="0" fontId="0" fillId="0" borderId="13" xfId="0" applyBorder="1">
      <alignment vertical="center"/>
    </xf>
    <xf numFmtId="0" fontId="0" fillId="0" borderId="13" xfId="0" applyBorder="1" applyAlignment="1">
      <alignment horizontal="center" vertical="center"/>
    </xf>
    <xf numFmtId="0" fontId="0" fillId="0" borderId="12" xfId="0" applyBorder="1">
      <alignment vertical="center"/>
    </xf>
    <xf numFmtId="2" fontId="0" fillId="0" borderId="13" xfId="0" applyNumberFormat="1" applyBorder="1" applyAlignment="1">
      <alignment horizontal="center" vertical="center"/>
    </xf>
    <xf numFmtId="0" fontId="0" fillId="0" borderId="13" xfId="0" applyBorder="1" applyAlignment="1">
      <alignment horizontal="left" vertical="center"/>
    </xf>
    <xf numFmtId="0" fontId="0" fillId="0" borderId="31" xfId="0" applyBorder="1" applyAlignment="1">
      <alignment vertical="center"/>
    </xf>
    <xf numFmtId="176" fontId="0" fillId="0" borderId="13" xfId="0" applyNumberFormat="1" applyBorder="1" applyAlignment="1">
      <alignment horizontal="center" vertical="center"/>
    </xf>
    <xf numFmtId="0" fontId="0" fillId="0" borderId="30" xfId="0" applyBorder="1" applyAlignment="1">
      <alignment horizontal="center" vertical="center"/>
    </xf>
    <xf numFmtId="0" fontId="0" fillId="3" borderId="31" xfId="0" applyFill="1" applyBorder="1" applyAlignment="1">
      <alignment horizontal="center" vertical="center"/>
    </xf>
    <xf numFmtId="0" fontId="0" fillId="0" borderId="33" xfId="0" applyBorder="1" applyAlignment="1">
      <alignment horizontal="center" vertical="center"/>
    </xf>
    <xf numFmtId="0" fontId="0" fillId="0" borderId="34" xfId="0" applyBorder="1">
      <alignment vertical="center"/>
    </xf>
    <xf numFmtId="0" fontId="0" fillId="0" borderId="16" xfId="0" applyBorder="1" applyAlignment="1">
      <alignment horizontal="center" vertical="center"/>
    </xf>
    <xf numFmtId="0" fontId="0" fillId="0" borderId="35" xfId="0" applyBorder="1" applyAlignment="1">
      <alignment horizontal="center" vertical="center"/>
    </xf>
    <xf numFmtId="0" fontId="0" fillId="0" borderId="36" xfId="0" applyBorder="1">
      <alignment vertical="center"/>
    </xf>
    <xf numFmtId="0" fontId="0" fillId="0" borderId="14" xfId="0" applyBorder="1" applyAlignment="1">
      <alignment horizontal="center" vertical="center"/>
    </xf>
    <xf numFmtId="0" fontId="0" fillId="0" borderId="37" xfId="0" applyBorder="1" applyAlignment="1">
      <alignment horizontal="center" vertical="center"/>
    </xf>
    <xf numFmtId="0" fontId="0" fillId="0" borderId="38" xfId="0" applyBorder="1">
      <alignment vertical="center"/>
    </xf>
    <xf numFmtId="49" fontId="0" fillId="0" borderId="38" xfId="0" applyNumberFormat="1" applyBorder="1">
      <alignment vertical="center"/>
    </xf>
    <xf numFmtId="0" fontId="0" fillId="0" borderId="39" xfId="0" applyBorder="1">
      <alignment vertical="center"/>
    </xf>
    <xf numFmtId="0" fontId="11" fillId="0" borderId="0" xfId="1" applyAlignment="1">
      <alignment horizontal="left" vertical="top" wrapText="1"/>
    </xf>
    <xf numFmtId="0" fontId="11" fillId="0" borderId="15" xfId="1" applyBorder="1" applyAlignment="1">
      <alignment horizontal="left" vertical="top" wrapText="1"/>
    </xf>
    <xf numFmtId="0" fontId="13" fillId="0" borderId="0" xfId="1" applyFont="1" applyAlignment="1">
      <alignment horizontal="center" vertical="center"/>
    </xf>
    <xf numFmtId="0" fontId="11" fillId="0" borderId="40" xfId="1" applyBorder="1" applyAlignment="1">
      <alignment horizontal="center" vertical="center"/>
    </xf>
    <xf numFmtId="0" fontId="11" fillId="0" borderId="41" xfId="1" applyBorder="1" applyAlignment="1">
      <alignment horizontal="center" vertical="center"/>
    </xf>
    <xf numFmtId="0" fontId="9" fillId="0" borderId="0" xfId="0" applyFont="1" applyFill="1" applyBorder="1" applyAlignment="1">
      <alignment horizontal="center" vertical="center" shrinkToFit="1"/>
    </xf>
    <xf numFmtId="0" fontId="8" fillId="0" borderId="42" xfId="0" applyFont="1" applyBorder="1" applyAlignment="1">
      <alignment horizontal="center" vertical="center"/>
    </xf>
    <xf numFmtId="0" fontId="8" fillId="0" borderId="1" xfId="0" applyFont="1" applyBorder="1" applyAlignment="1">
      <alignment horizontal="center" vertical="center"/>
    </xf>
    <xf numFmtId="0" fontId="8" fillId="0" borderId="4" xfId="0" applyFont="1" applyBorder="1" applyAlignment="1">
      <alignment horizontal="center" vertical="center"/>
    </xf>
    <xf numFmtId="0" fontId="8" fillId="0" borderId="25" xfId="0" applyFont="1" applyBorder="1" applyAlignment="1">
      <alignment horizontal="center" vertical="center"/>
    </xf>
    <xf numFmtId="0" fontId="8" fillId="0" borderId="0" xfId="0" applyFont="1" applyBorder="1" applyAlignment="1">
      <alignment horizontal="center" vertical="center"/>
    </xf>
    <xf numFmtId="0" fontId="8" fillId="0" borderId="6" xfId="0" applyFont="1" applyBorder="1" applyAlignment="1">
      <alignment horizontal="center" vertical="center"/>
    </xf>
    <xf numFmtId="0" fontId="8" fillId="0" borderId="26" xfId="0" applyFont="1" applyBorder="1" applyAlignment="1">
      <alignment horizontal="center" vertical="center"/>
    </xf>
    <xf numFmtId="0" fontId="8" fillId="0" borderId="9" xfId="0" applyFont="1" applyBorder="1" applyAlignment="1">
      <alignment horizontal="center" vertical="center"/>
    </xf>
    <xf numFmtId="0" fontId="8" fillId="0" borderId="7" xfId="0" applyFont="1" applyBorder="1" applyAlignment="1">
      <alignment horizontal="center" vertical="center"/>
    </xf>
    <xf numFmtId="0" fontId="4" fillId="0" borderId="25" xfId="0" applyFont="1" applyFill="1" applyBorder="1" applyAlignment="1">
      <alignment horizontal="center" vertical="center"/>
    </xf>
    <xf numFmtId="0" fontId="4" fillId="0" borderId="0" xfId="0" applyFont="1" applyFill="1" applyBorder="1" applyAlignment="1">
      <alignment horizontal="center" vertical="center"/>
    </xf>
    <xf numFmtId="0" fontId="10" fillId="0" borderId="9" xfId="0" applyFont="1" applyFill="1" applyBorder="1" applyAlignment="1">
      <alignment horizontal="center" vertical="center" shrinkToFit="1"/>
    </xf>
    <xf numFmtId="0" fontId="10" fillId="0" borderId="0" xfId="0" applyFont="1" applyFill="1" applyBorder="1" applyAlignment="1">
      <alignment horizontal="left" vertical="center"/>
    </xf>
    <xf numFmtId="0" fontId="10" fillId="0" borderId="0" xfId="0" applyFont="1" applyFill="1" applyBorder="1" applyAlignment="1">
      <alignment horizontal="center" vertical="center" shrinkToFit="1"/>
    </xf>
    <xf numFmtId="0" fontId="9" fillId="0" borderId="1" xfId="0" applyFont="1" applyFill="1" applyBorder="1" applyAlignment="1">
      <alignment horizontal="center" vertical="center" wrapText="1"/>
    </xf>
    <xf numFmtId="0" fontId="9" fillId="0" borderId="42" xfId="0" applyFont="1" applyFill="1" applyBorder="1" applyAlignment="1">
      <alignment horizontal="center" vertical="center"/>
    </xf>
    <xf numFmtId="0" fontId="9" fillId="0" borderId="1" xfId="0" applyFont="1" applyFill="1" applyBorder="1" applyAlignment="1">
      <alignment horizontal="center" vertical="center"/>
    </xf>
    <xf numFmtId="0" fontId="18" fillId="0" borderId="18" xfId="0" applyFont="1" applyBorder="1" applyAlignment="1">
      <alignment horizontal="left" vertical="center" wrapText="1"/>
    </xf>
    <xf numFmtId="0" fontId="9" fillId="0" borderId="0" xfId="0" applyFont="1" applyAlignment="1">
      <alignment horizontal="left" vertical="center" wrapText="1"/>
    </xf>
    <xf numFmtId="0" fontId="4" fillId="0" borderId="0" xfId="0" applyFont="1" applyAlignment="1">
      <alignment horizontal="center"/>
    </xf>
    <xf numFmtId="0" fontId="4" fillId="0" borderId="0" xfId="0" applyFont="1" applyFill="1" applyAlignment="1">
      <alignment horizontal="center"/>
    </xf>
    <xf numFmtId="0" fontId="8" fillId="0" borderId="42" xfId="0" applyFont="1" applyBorder="1" applyAlignment="1">
      <alignment horizontal="center" vertical="center" wrapText="1"/>
    </xf>
    <xf numFmtId="0" fontId="8" fillId="0" borderId="1" xfId="0" applyFont="1" applyBorder="1" applyAlignment="1">
      <alignment horizontal="center" vertical="center" wrapText="1"/>
    </xf>
    <xf numFmtId="0" fontId="8" fillId="0" borderId="4" xfId="0" applyFont="1" applyBorder="1" applyAlignment="1">
      <alignment horizontal="center" vertical="center" wrapText="1"/>
    </xf>
    <xf numFmtId="0" fontId="8" fillId="0" borderId="26" xfId="0" applyFont="1" applyBorder="1" applyAlignment="1">
      <alignment horizontal="center" vertical="center" wrapText="1"/>
    </xf>
    <xf numFmtId="0" fontId="8" fillId="0" borderId="9" xfId="0" applyFont="1" applyBorder="1" applyAlignment="1">
      <alignment horizontal="center" vertical="center" wrapText="1"/>
    </xf>
    <xf numFmtId="0" fontId="8" fillId="0" borderId="7"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0" xfId="0" applyFont="1" applyBorder="1" applyAlignment="1">
      <alignment horizontal="center" vertical="center" wrapText="1"/>
    </xf>
    <xf numFmtId="0" fontId="8" fillId="0" borderId="6" xfId="0" applyFont="1" applyBorder="1" applyAlignment="1">
      <alignment horizontal="center" vertical="center" wrapText="1"/>
    </xf>
    <xf numFmtId="0" fontId="4" fillId="0" borderId="42"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9" fillId="0" borderId="25" xfId="0" applyFont="1" applyFill="1" applyBorder="1" applyAlignment="1">
      <alignment horizontal="center" vertical="center"/>
    </xf>
    <xf numFmtId="0" fontId="9" fillId="0" borderId="26"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7" xfId="0" applyFont="1" applyFill="1" applyBorder="1" applyAlignment="1">
      <alignment horizontal="center" vertical="center"/>
    </xf>
    <xf numFmtId="0" fontId="9" fillId="0" borderId="1" xfId="0" applyFont="1" applyFill="1" applyBorder="1" applyAlignment="1">
      <alignment horizontal="left" vertical="center"/>
    </xf>
    <xf numFmtId="0" fontId="9" fillId="0" borderId="4" xfId="0" applyFont="1" applyFill="1" applyBorder="1" applyAlignment="1">
      <alignment horizontal="left" vertical="center"/>
    </xf>
    <xf numFmtId="0" fontId="9" fillId="0" borderId="0" xfId="0" applyFont="1" applyFill="1" applyBorder="1" applyAlignment="1">
      <alignment horizontal="left" vertical="center"/>
    </xf>
    <xf numFmtId="0" fontId="9" fillId="0" borderId="6" xfId="0" applyFont="1" applyFill="1" applyBorder="1" applyAlignment="1">
      <alignment horizontal="left" vertical="center"/>
    </xf>
    <xf numFmtId="0" fontId="9" fillId="0" borderId="0" xfId="0" applyFont="1" applyFill="1" applyBorder="1" applyAlignment="1">
      <alignment horizontal="center" vertical="center"/>
    </xf>
    <xf numFmtId="0" fontId="4" fillId="0" borderId="0" xfId="0" applyFont="1" applyBorder="1" applyAlignment="1">
      <alignment horizontal="center"/>
    </xf>
    <xf numFmtId="0" fontId="9" fillId="0" borderId="9" xfId="0" applyFont="1" applyFill="1" applyBorder="1" applyAlignment="1">
      <alignment horizontal="center" vertical="center"/>
    </xf>
    <xf numFmtId="0" fontId="4" fillId="0" borderId="0" xfId="0" applyFont="1" applyAlignment="1">
      <alignment horizontal="right" vertical="center"/>
    </xf>
    <xf numFmtId="0" fontId="9" fillId="0" borderId="9" xfId="0" applyFont="1" applyFill="1" applyBorder="1" applyAlignment="1">
      <alignment horizontal="left" vertical="center"/>
    </xf>
    <xf numFmtId="0" fontId="9" fillId="0" borderId="7" xfId="0" applyFont="1" applyFill="1" applyBorder="1" applyAlignment="1">
      <alignment horizontal="left" vertical="center"/>
    </xf>
    <xf numFmtId="0" fontId="4" fillId="0" borderId="10" xfId="0" applyFont="1" applyBorder="1" applyAlignment="1">
      <alignment horizontal="center" vertical="center"/>
    </xf>
    <xf numFmtId="0" fontId="4" fillId="0" borderId="18" xfId="0" applyFont="1" applyBorder="1" applyAlignment="1">
      <alignment horizontal="center" vertical="center"/>
    </xf>
    <xf numFmtId="0" fontId="4" fillId="0" borderId="11" xfId="0" applyFont="1" applyBorder="1" applyAlignment="1">
      <alignment horizontal="center"/>
    </xf>
    <xf numFmtId="0" fontId="4" fillId="0" borderId="8" xfId="0" applyFont="1" applyBorder="1" applyAlignment="1">
      <alignment horizontal="center"/>
    </xf>
    <xf numFmtId="0" fontId="4" fillId="0" borderId="10" xfId="0" applyFont="1" applyBorder="1" applyAlignment="1">
      <alignment horizontal="center"/>
    </xf>
    <xf numFmtId="0" fontId="4" fillId="0" borderId="11" xfId="0" applyFont="1" applyBorder="1" applyAlignment="1">
      <alignment horizontal="center" vertical="center"/>
    </xf>
    <xf numFmtId="0" fontId="4" fillId="0" borderId="8" xfId="0" applyFont="1" applyBorder="1" applyAlignment="1">
      <alignment horizontal="center" vertical="center"/>
    </xf>
    <xf numFmtId="0" fontId="7" fillId="0" borderId="0" xfId="0" applyFont="1" applyAlignment="1">
      <alignment horizontal="center" vertical="center"/>
    </xf>
    <xf numFmtId="0" fontId="4" fillId="0" borderId="0" xfId="0" applyFont="1" applyAlignment="1">
      <alignment horizontal="left" vertical="center" wrapText="1"/>
    </xf>
    <xf numFmtId="0" fontId="0" fillId="0" borderId="11" xfId="0" applyFill="1" applyBorder="1" applyAlignment="1">
      <alignment horizontal="distributed" vertical="center"/>
    </xf>
    <xf numFmtId="0" fontId="0" fillId="0" borderId="8" xfId="0" applyFill="1" applyBorder="1" applyAlignment="1">
      <alignment horizontal="distributed" vertical="center"/>
    </xf>
    <xf numFmtId="0" fontId="0" fillId="0" borderId="10" xfId="0" applyFill="1" applyBorder="1" applyAlignment="1">
      <alignment horizontal="distributed" vertical="center"/>
    </xf>
    <xf numFmtId="0" fontId="0" fillId="0" borderId="8" xfId="0" applyFill="1" applyBorder="1" applyAlignment="1">
      <alignment horizontal="center" vertical="center"/>
    </xf>
    <xf numFmtId="0" fontId="0" fillId="0" borderId="8" xfId="0" applyFill="1" applyBorder="1" applyAlignment="1">
      <alignment horizontal="left" vertical="center"/>
    </xf>
    <xf numFmtId="0" fontId="0" fillId="0" borderId="11" xfId="0" applyFill="1" applyBorder="1" applyAlignment="1">
      <alignment horizontal="center" vertical="center"/>
    </xf>
    <xf numFmtId="0" fontId="0" fillId="0" borderId="10" xfId="0" applyFill="1" applyBorder="1" applyAlignment="1">
      <alignment horizontal="center" vertical="center"/>
    </xf>
    <xf numFmtId="0" fontId="0" fillId="0" borderId="8" xfId="0" applyFill="1" applyBorder="1" applyAlignment="1">
      <alignment horizontal="right" vertical="center"/>
    </xf>
    <xf numFmtId="0" fontId="0" fillId="0" borderId="11" xfId="0" applyFill="1" applyBorder="1" applyAlignment="1">
      <alignment horizontal="right" vertical="center"/>
    </xf>
    <xf numFmtId="0" fontId="0" fillId="0" borderId="11" xfId="0" applyFill="1" applyBorder="1" applyAlignment="1">
      <alignment horizontal="left" vertical="center"/>
    </xf>
    <xf numFmtId="0" fontId="0" fillId="0" borderId="10" xfId="0" applyFill="1" applyBorder="1" applyAlignment="1">
      <alignment horizontal="left" vertical="center"/>
    </xf>
    <xf numFmtId="0" fontId="19" fillId="0" borderId="0" xfId="0" applyFont="1" applyFill="1" applyAlignment="1">
      <alignment horizontal="center" vertical="center"/>
    </xf>
    <xf numFmtId="0" fontId="0" fillId="0" borderId="42" xfId="0" applyFill="1" applyBorder="1" applyAlignment="1">
      <alignment horizontal="center" vertical="center"/>
    </xf>
    <xf numFmtId="0" fontId="0" fillId="0" borderId="1" xfId="0" applyFill="1" applyBorder="1" applyAlignment="1">
      <alignment horizontal="center" vertical="center"/>
    </xf>
    <xf numFmtId="0" fontId="0" fillId="0" borderId="42" xfId="0" applyFill="1" applyBorder="1" applyAlignment="1">
      <alignment horizontal="distributed" vertical="center"/>
    </xf>
    <xf numFmtId="0" fontId="0" fillId="0" borderId="1" xfId="0" applyFill="1" applyBorder="1" applyAlignment="1">
      <alignment horizontal="distributed" vertical="center"/>
    </xf>
    <xf numFmtId="0" fontId="0" fillId="0" borderId="4" xfId="0" applyFill="1" applyBorder="1" applyAlignment="1">
      <alignment horizontal="distributed" vertical="center"/>
    </xf>
    <xf numFmtId="0" fontId="0" fillId="0" borderId="26" xfId="0" applyFill="1" applyBorder="1" applyAlignment="1">
      <alignment horizontal="distributed" vertical="center" wrapText="1"/>
    </xf>
    <xf numFmtId="0" fontId="0" fillId="0" borderId="9" xfId="0" applyFill="1" applyBorder="1" applyAlignment="1">
      <alignment horizontal="distributed" vertical="center" wrapText="1"/>
    </xf>
    <xf numFmtId="0" fontId="0" fillId="0" borderId="26" xfId="0" applyFill="1" applyBorder="1" applyAlignment="1">
      <alignment horizontal="center" vertical="center"/>
    </xf>
    <xf numFmtId="0" fontId="0" fillId="0" borderId="7" xfId="0" applyFill="1" applyBorder="1" applyAlignment="1">
      <alignment horizontal="center" vertical="center"/>
    </xf>
    <xf numFmtId="0" fontId="0" fillId="0" borderId="26" xfId="0" applyFill="1" applyBorder="1" applyAlignment="1">
      <alignment horizontal="distributed" vertical="center"/>
    </xf>
    <xf numFmtId="0" fontId="0" fillId="0" borderId="9" xfId="0" applyFill="1" applyBorder="1" applyAlignment="1">
      <alignment horizontal="distributed" vertical="center"/>
    </xf>
    <xf numFmtId="0" fontId="0" fillId="0" borderId="7" xfId="0" applyFill="1" applyBorder="1" applyAlignment="1">
      <alignment horizontal="distributed" vertical="center"/>
    </xf>
    <xf numFmtId="0" fontId="0" fillId="0" borderId="42" xfId="0" applyFill="1" applyBorder="1" applyAlignment="1">
      <alignment horizontal="left" vertical="center"/>
    </xf>
    <xf numFmtId="0" fontId="0" fillId="0" borderId="1" xfId="0" applyFill="1" applyBorder="1" applyAlignment="1">
      <alignment horizontal="left" vertical="center"/>
    </xf>
    <xf numFmtId="0" fontId="0" fillId="0" borderId="4" xfId="0" applyFill="1" applyBorder="1" applyAlignment="1">
      <alignment horizontal="left" vertical="center"/>
    </xf>
    <xf numFmtId="0" fontId="0" fillId="0" borderId="0" xfId="0" applyFill="1" applyBorder="1" applyAlignment="1">
      <alignment horizontal="center" vertical="center"/>
    </xf>
    <xf numFmtId="0" fontId="0" fillId="0" borderId="25" xfId="0" applyFill="1" applyBorder="1" applyAlignment="1">
      <alignment horizontal="distributed" vertical="center"/>
    </xf>
    <xf numFmtId="0" fontId="0" fillId="0" borderId="0" xfId="0" applyFill="1" applyBorder="1" applyAlignment="1">
      <alignment horizontal="distributed" vertical="center"/>
    </xf>
    <xf numFmtId="0" fontId="0" fillId="0" borderId="6" xfId="0" applyFill="1" applyBorder="1" applyAlignment="1">
      <alignment horizontal="distributed" vertical="center"/>
    </xf>
    <xf numFmtId="0" fontId="0" fillId="0" borderId="9" xfId="0" applyFill="1" applyBorder="1" applyAlignment="1">
      <alignment horizontal="center" vertical="center"/>
    </xf>
    <xf numFmtId="0" fontId="0" fillId="0" borderId="11" xfId="0" applyFill="1" applyBorder="1" applyAlignment="1">
      <alignment vertical="center"/>
    </xf>
    <xf numFmtId="0" fontId="0" fillId="0" borderId="8" xfId="0" applyFill="1" applyBorder="1" applyAlignment="1">
      <alignment vertical="center"/>
    </xf>
    <xf numFmtId="0" fontId="0" fillId="0" borderId="10" xfId="0" applyFill="1" applyBorder="1" applyAlignment="1">
      <alignment vertical="center"/>
    </xf>
    <xf numFmtId="0" fontId="0" fillId="0" borderId="11" xfId="0" applyBorder="1" applyAlignment="1">
      <alignment horizontal="distributed" vertical="center"/>
    </xf>
    <xf numFmtId="0" fontId="0" fillId="0" borderId="8" xfId="0" applyBorder="1" applyAlignment="1">
      <alignment horizontal="distributed" vertical="center"/>
    </xf>
    <xf numFmtId="0" fontId="0" fillId="0" borderId="10" xfId="0" applyBorder="1" applyAlignment="1">
      <alignment horizontal="distributed" vertical="center"/>
    </xf>
    <xf numFmtId="0" fontId="0" fillId="0" borderId="11" xfId="0" applyFill="1" applyBorder="1" applyAlignment="1">
      <alignment horizontal="distributed" vertical="center" wrapText="1"/>
    </xf>
    <xf numFmtId="0" fontId="0" fillId="0" borderId="8" xfId="0" applyFill="1" applyBorder="1" applyAlignment="1">
      <alignment horizontal="distributed" vertical="center" wrapText="1"/>
    </xf>
    <xf numFmtId="0" fontId="0" fillId="0" borderId="11" xfId="0" applyBorder="1" applyAlignment="1">
      <alignment horizontal="center" vertical="center"/>
    </xf>
    <xf numFmtId="0" fontId="0" fillId="0" borderId="8" xfId="0" applyBorder="1" applyAlignment="1">
      <alignment horizontal="center" vertical="center"/>
    </xf>
    <xf numFmtId="0" fontId="0" fillId="0" borderId="10" xfId="0" applyBorder="1" applyAlignment="1">
      <alignment horizontal="center" vertical="center"/>
    </xf>
    <xf numFmtId="0" fontId="0" fillId="0" borderId="1" xfId="0" applyFill="1" applyBorder="1" applyAlignment="1">
      <alignment horizontal="right" vertical="center"/>
    </xf>
    <xf numFmtId="0" fontId="0" fillId="0" borderId="4" xfId="0" applyFill="1" applyBorder="1" applyAlignment="1">
      <alignment horizontal="center" vertical="center"/>
    </xf>
    <xf numFmtId="0" fontId="0" fillId="0" borderId="1" xfId="0" applyFill="1" applyBorder="1" applyAlignment="1">
      <alignment vertical="center"/>
    </xf>
    <xf numFmtId="0" fontId="0" fillId="0" borderId="4" xfId="0" applyFill="1" applyBorder="1" applyAlignment="1">
      <alignment vertical="center"/>
    </xf>
    <xf numFmtId="0" fontId="0" fillId="0" borderId="9" xfId="0" applyFill="1" applyBorder="1" applyAlignment="1">
      <alignment horizontal="right" vertical="center"/>
    </xf>
    <xf numFmtId="0" fontId="0" fillId="0" borderId="0" xfId="0" applyFill="1" applyBorder="1" applyAlignment="1">
      <alignment horizontal="right" vertical="center"/>
    </xf>
    <xf numFmtId="0" fontId="0" fillId="0" borderId="9" xfId="0" applyFill="1" applyBorder="1" applyAlignment="1">
      <alignment horizontal="left" vertical="center"/>
    </xf>
    <xf numFmtId="0" fontId="0" fillId="0" borderId="26" xfId="0" applyFill="1" applyBorder="1" applyAlignment="1">
      <alignment horizontal="left" vertical="center"/>
    </xf>
    <xf numFmtId="0" fontId="0" fillId="0" borderId="7" xfId="0" applyFill="1" applyBorder="1" applyAlignment="1">
      <alignment horizontal="left" vertical="center"/>
    </xf>
    <xf numFmtId="0" fontId="0" fillId="0" borderId="42" xfId="0" applyFill="1" applyBorder="1" applyAlignment="1">
      <alignment horizontal="center" vertical="center" wrapText="1"/>
    </xf>
    <xf numFmtId="0" fontId="0" fillId="0" borderId="25" xfId="0" applyFill="1" applyBorder="1" applyAlignment="1">
      <alignment horizontal="left" vertical="center"/>
    </xf>
    <xf numFmtId="0" fontId="0" fillId="0" borderId="0" xfId="0" applyFill="1" applyAlignment="1">
      <alignment horizontal="left" vertical="center"/>
    </xf>
    <xf numFmtId="0" fontId="0" fillId="0" borderId="6" xfId="0" applyFill="1" applyBorder="1" applyAlignment="1">
      <alignment horizontal="left" vertical="center"/>
    </xf>
    <xf numFmtId="0" fontId="22" fillId="0" borderId="11" xfId="0" applyFont="1" applyFill="1" applyBorder="1" applyAlignment="1">
      <alignment horizontal="left" vertical="center"/>
    </xf>
    <xf numFmtId="0" fontId="22" fillId="0" borderId="8" xfId="0" applyFont="1" applyFill="1" applyBorder="1" applyAlignment="1">
      <alignment horizontal="left" vertical="center"/>
    </xf>
    <xf numFmtId="0" fontId="22" fillId="0" borderId="10" xfId="0" applyFont="1" applyFill="1" applyBorder="1" applyAlignment="1">
      <alignment horizontal="left" vertical="center"/>
    </xf>
    <xf numFmtId="0" fontId="22" fillId="0" borderId="8" xfId="0" applyFont="1" applyFill="1" applyBorder="1" applyAlignment="1">
      <alignment horizontal="right" vertical="center"/>
    </xf>
    <xf numFmtId="0" fontId="0" fillId="0" borderId="26" xfId="0" applyBorder="1" applyAlignment="1">
      <alignment horizontal="distributed" vertical="center"/>
    </xf>
    <xf numFmtId="0" fontId="0" fillId="0" borderId="9" xfId="0" applyBorder="1" applyAlignment="1">
      <alignment horizontal="distributed" vertical="center"/>
    </xf>
    <xf numFmtId="0" fontId="0" fillId="0" borderId="7" xfId="0" applyBorder="1" applyAlignment="1">
      <alignment horizontal="distributed" vertical="center"/>
    </xf>
    <xf numFmtId="0" fontId="16" fillId="0" borderId="11" xfId="0" applyFont="1" applyFill="1" applyBorder="1" applyAlignment="1">
      <alignment horizontal="left" vertical="center"/>
    </xf>
    <xf numFmtId="0" fontId="16" fillId="0" borderId="8" xfId="0" applyFont="1" applyFill="1" applyBorder="1" applyAlignment="1">
      <alignment horizontal="left" vertical="center"/>
    </xf>
    <xf numFmtId="0" fontId="16" fillId="0" borderId="10" xfId="0" applyFont="1" applyFill="1" applyBorder="1" applyAlignment="1">
      <alignment horizontal="left" vertical="center"/>
    </xf>
    <xf numFmtId="0" fontId="16" fillId="0" borderId="9" xfId="0" applyFont="1" applyFill="1" applyBorder="1" applyAlignment="1">
      <alignment horizontal="center" vertical="center"/>
    </xf>
    <xf numFmtId="0" fontId="16" fillId="0" borderId="1" xfId="0" applyFont="1" applyFill="1" applyBorder="1" applyAlignment="1">
      <alignment horizontal="left" vertical="center"/>
    </xf>
    <xf numFmtId="0" fontId="16" fillId="0" borderId="4" xfId="0" applyFont="1" applyFill="1" applyBorder="1" applyAlignment="1">
      <alignment horizontal="left" vertical="center"/>
    </xf>
    <xf numFmtId="58" fontId="16" fillId="0" borderId="11" xfId="0" quotePrefix="1" applyNumberFormat="1" applyFont="1" applyFill="1" applyBorder="1" applyAlignment="1">
      <alignment horizontal="left" vertical="center"/>
    </xf>
    <xf numFmtId="0" fontId="16" fillId="0" borderId="8" xfId="0" applyFont="1" applyFill="1" applyBorder="1" applyAlignment="1">
      <alignment horizontal="right" vertical="center"/>
    </xf>
    <xf numFmtId="0" fontId="16" fillId="0" borderId="11" xfId="0" applyFont="1" applyFill="1" applyBorder="1" applyAlignment="1">
      <alignment horizontal="center" vertical="center"/>
    </xf>
    <xf numFmtId="0" fontId="16" fillId="0" borderId="8" xfId="0" applyFont="1" applyFill="1" applyBorder="1" applyAlignment="1">
      <alignment horizontal="center" vertical="center"/>
    </xf>
    <xf numFmtId="0" fontId="16" fillId="0" borderId="1" xfId="0" applyFont="1" applyFill="1" applyBorder="1" applyAlignment="1">
      <alignment horizontal="center" vertical="center"/>
    </xf>
    <xf numFmtId="0" fontId="22" fillId="0" borderId="8" xfId="0" applyFont="1" applyFill="1" applyBorder="1" applyAlignment="1">
      <alignment horizontal="center" vertical="center"/>
    </xf>
    <xf numFmtId="176" fontId="16" fillId="0" borderId="0" xfId="0" applyNumberFormat="1" applyFont="1" applyFill="1" applyBorder="1" applyAlignment="1">
      <alignment horizontal="right" vertical="center"/>
    </xf>
    <xf numFmtId="0" fontId="0" fillId="2" borderId="11" xfId="0" applyFill="1" applyBorder="1" applyAlignment="1">
      <alignment horizontal="center" vertical="center"/>
    </xf>
    <xf numFmtId="0" fontId="0" fillId="2" borderId="8" xfId="0" applyFill="1" applyBorder="1" applyAlignment="1">
      <alignment horizontal="center" vertical="center"/>
    </xf>
    <xf numFmtId="0" fontId="0" fillId="2" borderId="10" xfId="0" applyFill="1" applyBorder="1" applyAlignment="1">
      <alignment horizontal="center" vertical="center"/>
    </xf>
    <xf numFmtId="0" fontId="16" fillId="0" borderId="10" xfId="0" applyFont="1" applyFill="1" applyBorder="1" applyAlignment="1">
      <alignment horizontal="center" vertical="center"/>
    </xf>
    <xf numFmtId="0" fontId="16" fillId="0" borderId="42" xfId="0" applyFont="1" applyFill="1" applyBorder="1" applyAlignment="1">
      <alignment horizontal="left" vertical="center" wrapText="1"/>
    </xf>
    <xf numFmtId="0" fontId="16" fillId="0" borderId="1" xfId="0" applyFont="1" applyFill="1" applyBorder="1" applyAlignment="1">
      <alignment horizontal="left" vertical="center" wrapText="1"/>
    </xf>
    <xf numFmtId="0" fontId="16" fillId="0" borderId="4" xfId="0" applyFont="1" applyFill="1" applyBorder="1" applyAlignment="1">
      <alignment horizontal="left" vertical="center" wrapText="1"/>
    </xf>
    <xf numFmtId="0" fontId="16" fillId="0" borderId="25" xfId="0" applyFont="1" applyFill="1" applyBorder="1" applyAlignment="1">
      <alignment horizontal="left" vertical="center" wrapText="1"/>
    </xf>
    <xf numFmtId="0" fontId="16" fillId="0" borderId="0" xfId="0" applyFont="1" applyFill="1" applyAlignment="1">
      <alignment horizontal="left" vertical="center" wrapText="1"/>
    </xf>
    <xf numFmtId="0" fontId="16" fillId="0" borderId="6" xfId="0" applyFont="1" applyFill="1" applyBorder="1" applyAlignment="1">
      <alignment horizontal="left" vertical="center" wrapText="1"/>
    </xf>
    <xf numFmtId="0" fontId="16" fillId="0" borderId="26" xfId="0" applyFont="1" applyFill="1" applyBorder="1" applyAlignment="1">
      <alignment horizontal="left" vertical="center" wrapText="1"/>
    </xf>
    <xf numFmtId="0" fontId="16" fillId="0" borderId="9" xfId="0" applyFont="1" applyFill="1" applyBorder="1" applyAlignment="1">
      <alignment horizontal="left" vertical="center" wrapText="1"/>
    </xf>
    <xf numFmtId="0" fontId="16" fillId="0" borderId="7" xfId="0" applyFont="1" applyFill="1" applyBorder="1" applyAlignment="1">
      <alignment horizontal="left" vertical="center" wrapText="1"/>
    </xf>
    <xf numFmtId="0" fontId="16" fillId="0" borderId="26" xfId="0" applyFont="1" applyFill="1" applyBorder="1" applyAlignment="1">
      <alignment horizontal="left" vertical="center"/>
    </xf>
    <xf numFmtId="0" fontId="16" fillId="0" borderId="9" xfId="0" applyFont="1" applyFill="1" applyBorder="1" applyAlignment="1">
      <alignment horizontal="left" vertical="center"/>
    </xf>
    <xf numFmtId="0" fontId="16" fillId="0" borderId="7" xfId="0" applyFont="1" applyFill="1" applyBorder="1" applyAlignment="1">
      <alignment horizontal="left" vertical="center"/>
    </xf>
    <xf numFmtId="0" fontId="16" fillId="0" borderId="11" xfId="0" applyFont="1" applyFill="1" applyBorder="1" applyAlignment="1">
      <alignment horizontal="right" vertical="center"/>
    </xf>
    <xf numFmtId="0" fontId="16" fillId="0" borderId="11" xfId="0" quotePrefix="1" applyFont="1" applyFill="1" applyBorder="1" applyAlignment="1">
      <alignment horizontal="left" vertical="center"/>
    </xf>
    <xf numFmtId="0" fontId="16" fillId="0" borderId="0" xfId="0" applyFont="1" applyFill="1" applyBorder="1" applyAlignment="1">
      <alignment horizontal="center" vertical="center"/>
    </xf>
    <xf numFmtId="0" fontId="16" fillId="0" borderId="42" xfId="0" applyFont="1" applyFill="1" applyBorder="1" applyAlignment="1">
      <alignment horizontal="left" vertical="center"/>
    </xf>
    <xf numFmtId="0" fontId="16" fillId="0" borderId="8" xfId="0" quotePrefix="1" applyFont="1" applyFill="1" applyBorder="1" applyAlignment="1">
      <alignment horizontal="left" vertical="center"/>
    </xf>
    <xf numFmtId="0" fontId="0" fillId="3" borderId="0" xfId="0" applyFill="1" applyBorder="1" applyAlignment="1">
      <alignment horizontal="center" vertical="center"/>
    </xf>
    <xf numFmtId="0" fontId="0" fillId="0" borderId="0" xfId="0" applyBorder="1" applyAlignment="1">
      <alignment horizontal="center" vertical="center" shrinkToFit="1"/>
    </xf>
    <xf numFmtId="0" fontId="0" fillId="0" borderId="15" xfId="0" applyBorder="1" applyAlignment="1">
      <alignment horizontal="center" vertical="center" shrinkToFit="1"/>
    </xf>
    <xf numFmtId="0" fontId="0" fillId="0" borderId="0" xfId="0" applyBorder="1" applyAlignment="1">
      <alignment horizontal="center" vertical="center"/>
    </xf>
    <xf numFmtId="176" fontId="0" fillId="0" borderId="0" xfId="0" applyNumberFormat="1" applyBorder="1" applyAlignment="1">
      <alignment horizontal="center" vertical="center"/>
    </xf>
    <xf numFmtId="2" fontId="0" fillId="0" borderId="0" xfId="0" applyNumberFormat="1" applyBorder="1" applyAlignment="1">
      <alignment horizontal="center" vertical="center"/>
    </xf>
    <xf numFmtId="0" fontId="0" fillId="0" borderId="31" xfId="0" applyBorder="1" applyAlignment="1">
      <alignment horizontal="center" vertical="center"/>
    </xf>
    <xf numFmtId="0" fontId="0" fillId="0" borderId="18" xfId="0" applyBorder="1" applyAlignment="1">
      <alignment horizontal="center" vertical="center"/>
    </xf>
    <xf numFmtId="0" fontId="0" fillId="0" borderId="0" xfId="0" applyBorder="1" applyAlignment="1">
      <alignment vertical="top"/>
    </xf>
    <xf numFmtId="0" fontId="21" fillId="0" borderId="0" xfId="0" applyFont="1" applyAlignment="1">
      <alignment horizontal="center" vertical="center"/>
    </xf>
    <xf numFmtId="0" fontId="0" fillId="4" borderId="18" xfId="0" applyFill="1" applyBorder="1" applyAlignment="1">
      <alignment horizontal="center" vertical="center" wrapText="1"/>
    </xf>
    <xf numFmtId="0" fontId="0" fillId="4" borderId="18" xfId="0" applyFill="1" applyBorder="1" applyAlignment="1">
      <alignment horizontal="center" vertical="center"/>
    </xf>
    <xf numFmtId="0" fontId="0" fillId="3" borderId="9" xfId="0" applyFill="1" applyBorder="1" applyAlignment="1">
      <alignment horizontal="center" vertical="center"/>
    </xf>
    <xf numFmtId="176" fontId="0" fillId="0" borderId="31" xfId="0" applyNumberFormat="1" applyBorder="1" applyAlignment="1">
      <alignment horizontal="center" vertical="center"/>
    </xf>
    <xf numFmtId="0" fontId="0" fillId="3" borderId="31" xfId="0" applyFill="1" applyBorder="1" applyAlignment="1">
      <alignment horizontal="center" vertical="center"/>
    </xf>
    <xf numFmtId="176" fontId="22" fillId="0" borderId="8" xfId="0" applyNumberFormat="1" applyFont="1" applyFill="1" applyBorder="1" applyAlignment="1">
      <alignment horizontal="center" vertical="center"/>
    </xf>
    <xf numFmtId="0" fontId="22" fillId="0" borderId="1" xfId="0" applyFont="1" applyBorder="1" applyAlignment="1">
      <alignment horizontal="center" vertical="center"/>
    </xf>
    <xf numFmtId="0" fontId="24" fillId="0" borderId="18" xfId="0" applyFont="1" applyBorder="1" applyAlignment="1">
      <alignment horizontal="center" vertical="center" wrapText="1"/>
    </xf>
    <xf numFmtId="0" fontId="25" fillId="0" borderId="18" xfId="0" applyFont="1" applyBorder="1" applyAlignment="1">
      <alignment horizontal="center" vertical="center" wrapText="1"/>
    </xf>
    <xf numFmtId="0" fontId="25" fillId="0" borderId="18" xfId="0" applyFont="1" applyBorder="1" applyAlignment="1">
      <alignment horizontal="center" vertical="center"/>
    </xf>
    <xf numFmtId="0" fontId="0" fillId="4" borderId="18" xfId="0" applyFill="1" applyBorder="1" applyAlignment="1">
      <alignment horizontal="center" vertical="center" shrinkToFit="1"/>
    </xf>
    <xf numFmtId="0" fontId="0" fillId="0" borderId="38" xfId="0" applyBorder="1" applyAlignment="1">
      <alignment horizontal="center" vertical="center"/>
    </xf>
    <xf numFmtId="0" fontId="0" fillId="3" borderId="13" xfId="0" applyFill="1" applyBorder="1" applyAlignment="1">
      <alignment horizontal="center" vertical="center"/>
    </xf>
    <xf numFmtId="0" fontId="0" fillId="0" borderId="13" xfId="0" applyBorder="1" applyAlignment="1">
      <alignment horizontal="center" vertical="center"/>
    </xf>
    <xf numFmtId="0" fontId="23" fillId="0" borderId="18" xfId="0" applyFont="1" applyBorder="1" applyAlignment="1">
      <alignment horizontal="center" vertical="center" wrapText="1"/>
    </xf>
    <xf numFmtId="0" fontId="23" fillId="0" borderId="18" xfId="0" applyFont="1" applyBorder="1" applyAlignment="1">
      <alignment horizontal="center" vertical="center"/>
    </xf>
    <xf numFmtId="2" fontId="0" fillId="0" borderId="13" xfId="0" applyNumberFormat="1" applyBorder="1" applyAlignment="1">
      <alignment horizontal="center" vertical="center"/>
    </xf>
    <xf numFmtId="0" fontId="0" fillId="3" borderId="38" xfId="0" applyFill="1" applyBorder="1" applyAlignment="1">
      <alignment horizontal="center" vertical="center"/>
    </xf>
    <xf numFmtId="0" fontId="0" fillId="3" borderId="8" xfId="0" applyFill="1" applyBorder="1" applyAlignment="1">
      <alignment horizontal="center" vertical="center"/>
    </xf>
    <xf numFmtId="176" fontId="22" fillId="0" borderId="0" xfId="0" applyNumberFormat="1" applyFont="1" applyBorder="1" applyAlignment="1">
      <alignment horizontal="center" vertical="center"/>
    </xf>
    <xf numFmtId="176" fontId="28" fillId="3" borderId="0" xfId="0" applyNumberFormat="1" applyFont="1" applyFill="1" applyBorder="1" applyAlignment="1">
      <alignment horizontal="center" vertical="center"/>
    </xf>
    <xf numFmtId="0" fontId="25" fillId="0" borderId="21" xfId="0" applyFont="1" applyBorder="1" applyAlignment="1">
      <alignment horizontal="center" vertical="center"/>
    </xf>
    <xf numFmtId="0" fontId="25" fillId="0" borderId="11" xfId="0" applyFont="1" applyBorder="1" applyAlignment="1">
      <alignment horizontal="left" vertical="center"/>
    </xf>
    <xf numFmtId="0" fontId="25" fillId="0" borderId="8" xfId="0" applyFont="1" applyBorder="1" applyAlignment="1">
      <alignment horizontal="left" vertical="center"/>
    </xf>
    <xf numFmtId="0" fontId="25" fillId="0" borderId="10" xfId="0" applyFont="1" applyBorder="1" applyAlignment="1">
      <alignment horizontal="left" vertical="center"/>
    </xf>
    <xf numFmtId="176" fontId="27" fillId="0" borderId="18" xfId="0" applyNumberFormat="1" applyFont="1" applyBorder="1" applyAlignment="1">
      <alignment horizontal="center" vertical="center"/>
    </xf>
    <xf numFmtId="176" fontId="26" fillId="0" borderId="25" xfId="0" applyNumberFormat="1" applyFont="1" applyBorder="1" applyAlignment="1">
      <alignment horizontal="center" vertical="center"/>
    </xf>
    <xf numFmtId="176" fontId="26" fillId="0" borderId="0" xfId="0" applyNumberFormat="1" applyFont="1" applyBorder="1" applyAlignment="1">
      <alignment horizontal="center" vertical="center"/>
    </xf>
    <xf numFmtId="176" fontId="26" fillId="0" borderId="6" xfId="0" applyNumberFormat="1" applyFont="1" applyBorder="1" applyAlignment="1">
      <alignment horizontal="center" vertical="center"/>
    </xf>
    <xf numFmtId="176" fontId="26" fillId="0" borderId="18" xfId="0" applyNumberFormat="1" applyFont="1" applyBorder="1" applyAlignment="1">
      <alignment horizontal="center" vertical="center"/>
    </xf>
    <xf numFmtId="0" fontId="25" fillId="0" borderId="26" xfId="0" applyFont="1" applyBorder="1" applyAlignment="1">
      <alignment horizontal="left" vertical="center"/>
    </xf>
    <xf numFmtId="0" fontId="25" fillId="0" borderId="9" xfId="0" applyFont="1" applyBorder="1" applyAlignment="1">
      <alignment horizontal="left" vertical="center"/>
    </xf>
    <xf numFmtId="0" fontId="25" fillId="0" borderId="7" xfId="0" applyFont="1" applyBorder="1" applyAlignment="1">
      <alignment horizontal="left" vertical="center"/>
    </xf>
    <xf numFmtId="0" fontId="0" fillId="0" borderId="21" xfId="0" applyBorder="1" applyAlignment="1">
      <alignment horizontal="center" vertical="center"/>
    </xf>
    <xf numFmtId="0" fontId="24" fillId="0" borderId="27" xfId="0" applyFont="1" applyBorder="1" applyAlignment="1">
      <alignment horizontal="center" vertical="center" wrapText="1"/>
    </xf>
    <xf numFmtId="0" fontId="0" fillId="0" borderId="27" xfId="0" applyBorder="1" applyAlignment="1">
      <alignment horizontal="center" vertical="center"/>
    </xf>
  </cellXfs>
  <cellStyles count="2">
    <cellStyle name="標準" xfId="0" builtinId="0"/>
    <cellStyle name="標準 2" xfId="1" xr:uid="{00000000-0005-0000-0000-000001000000}"/>
  </cellStyles>
  <dxfs count="41">
    <dxf>
      <fill>
        <patternFill>
          <bgColor theme="8" tint="0.79998168889431442"/>
        </patternFill>
      </fill>
    </dxf>
    <dxf>
      <fill>
        <patternFill patternType="none">
          <bgColor indexed="65"/>
        </patternFill>
      </fill>
    </dxf>
    <dxf>
      <fill>
        <patternFill patternType="none">
          <bgColor indexed="65"/>
        </patternFill>
      </fill>
    </dxf>
    <dxf>
      <fill>
        <patternFill patternType="none">
          <bgColor indexed="65"/>
        </patternFill>
      </fill>
    </dxf>
    <dxf>
      <font>
        <color auto="1"/>
      </font>
      <fill>
        <patternFill patternType="none">
          <bgColor indexed="65"/>
        </patternFill>
      </fill>
    </dxf>
    <dxf>
      <font>
        <color theme="0"/>
      </font>
    </dxf>
    <dxf>
      <fill>
        <patternFill patternType="none">
          <bgColor indexed="65"/>
        </patternFill>
      </fill>
    </dxf>
    <dxf>
      <fill>
        <patternFill patternType="none">
          <bgColor indexed="65"/>
        </patternFill>
      </fill>
    </dxf>
    <dxf>
      <font>
        <color theme="0"/>
      </font>
    </dxf>
    <dxf>
      <font>
        <color theme="0"/>
      </font>
    </dxf>
    <dxf>
      <fill>
        <patternFill patternType="none">
          <bgColor indexed="65"/>
        </patternFill>
      </fill>
    </dxf>
    <dxf>
      <fill>
        <patternFill patternType="none">
          <bgColor indexed="65"/>
        </patternFill>
      </fill>
    </dxf>
    <dxf>
      <fill>
        <patternFill patternType="none">
          <bgColor indexed="65"/>
        </patternFill>
      </fill>
    </dxf>
    <dxf>
      <font>
        <color theme="1"/>
      </font>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ont>
        <color theme="0"/>
      </font>
    </dxf>
    <dxf>
      <fill>
        <patternFill patternType="none">
          <bgColor indexed="65"/>
        </patternFill>
      </fill>
    </dxf>
    <dxf>
      <fill>
        <patternFill patternType="none">
          <bgColor indexed="65"/>
        </patternFill>
      </fill>
    </dxf>
    <dxf>
      <font>
        <color theme="1"/>
      </font>
      <fill>
        <patternFill patternType="none">
          <bgColor indexed="65"/>
        </patternFill>
      </fill>
    </dxf>
    <dxf>
      <font>
        <color theme="0"/>
      </font>
    </dxf>
    <dxf>
      <fill>
        <patternFill patternType="none">
          <bgColor indexed="65"/>
        </patternFill>
      </fill>
    </dxf>
    <dxf>
      <font>
        <color theme="0"/>
      </font>
    </dxf>
    <dxf>
      <font>
        <color theme="0"/>
      </font>
    </dxf>
    <dxf>
      <fill>
        <patternFill patternType="none">
          <bgColor indexed="65"/>
        </patternFill>
      </fill>
    </dxf>
    <dxf>
      <font>
        <color theme="0"/>
      </font>
    </dxf>
    <dxf>
      <fill>
        <patternFill patternType="none">
          <bgColor indexed="65"/>
        </patternFill>
      </fill>
    </dxf>
    <dxf>
      <fill>
        <patternFill patternType="none">
          <bgColor indexed="65"/>
        </patternFill>
      </fill>
    </dxf>
    <dxf>
      <font>
        <color theme="0"/>
      </font>
    </dxf>
    <dxf>
      <font>
        <color theme="0"/>
      </font>
    </dxf>
    <dxf>
      <font>
        <color theme="0"/>
      </font>
    </dxf>
    <dxf>
      <fill>
        <patternFill patternType="none">
          <bgColor indexed="65"/>
        </patternFill>
      </fill>
    </dxf>
    <dxf>
      <fill>
        <patternFill patternType="none">
          <bgColor indexed="65"/>
        </patternFill>
      </fill>
    </dxf>
    <dxf>
      <font>
        <color theme="0"/>
      </font>
    </dxf>
    <dxf>
      <fill>
        <patternFill patternType="none">
          <bgColor indexed="65"/>
        </patternFill>
      </fill>
    </dxf>
    <dxf>
      <fill>
        <patternFill patternType="none">
          <bgColor indexed="65"/>
        </patternFill>
      </fill>
    </dxf>
    <dxf>
      <font>
        <color theme="1"/>
      </font>
      <fill>
        <patternFill patternType="none">
          <bgColor indexed="65"/>
        </patternFill>
      </fill>
    </dxf>
    <dxf>
      <fill>
        <patternFill patternType="none">
          <bgColor indexed="65"/>
        </patternFill>
      </fill>
    </dxf>
    <dxf>
      <fill>
        <patternFill>
          <bgColor theme="0" tint="-0.14996795556505021"/>
        </patternFill>
      </fill>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D43"/>
  <sheetViews>
    <sheetView view="pageBreakPreview" topLeftCell="A24" zoomScaleNormal="100" zoomScaleSheetLayoutView="100" workbookViewId="0">
      <selection activeCell="B20" sqref="B20"/>
    </sheetView>
  </sheetViews>
  <sheetFormatPr defaultRowHeight="16.5" customHeight="1"/>
  <cols>
    <col min="1" max="1" width="4.125" style="59" customWidth="1"/>
    <col min="2" max="2" width="58.125" style="59" bestFit="1" customWidth="1"/>
    <col min="3" max="3" width="8.75" style="60" customWidth="1"/>
    <col min="4" max="4" width="6.5" style="60" customWidth="1"/>
    <col min="5" max="16384" width="9" style="59"/>
  </cols>
  <sheetData>
    <row r="1" spans="1:4" ht="9.75" customHeight="1"/>
    <row r="2" spans="1:4" ht="26.25" customHeight="1">
      <c r="A2" s="173" t="s">
        <v>337</v>
      </c>
      <c r="B2" s="173"/>
      <c r="C2" s="173"/>
      <c r="D2" s="173"/>
    </row>
    <row r="3" spans="1:4" ht="12.75">
      <c r="A3" s="60"/>
      <c r="B3" s="60"/>
    </row>
    <row r="4" spans="1:4" ht="16.5" customHeight="1" thickBot="1">
      <c r="A4" s="59" t="s">
        <v>166</v>
      </c>
      <c r="D4" s="78"/>
    </row>
    <row r="5" spans="1:4" ht="21" customHeight="1" thickBot="1">
      <c r="A5" s="174" t="s">
        <v>165</v>
      </c>
      <c r="B5" s="175"/>
      <c r="C5" s="77" t="s">
        <v>171</v>
      </c>
      <c r="D5" s="76" t="s">
        <v>164</v>
      </c>
    </row>
    <row r="6" spans="1:4" ht="19.5" customHeight="1" thickTop="1">
      <c r="A6" s="75">
        <v>1</v>
      </c>
      <c r="B6" s="74" t="s">
        <v>167</v>
      </c>
      <c r="C6" s="73"/>
      <c r="D6" s="72"/>
    </row>
    <row r="7" spans="1:4" ht="19.5" customHeight="1">
      <c r="A7" s="71">
        <v>2</v>
      </c>
      <c r="B7" s="70" t="s">
        <v>168</v>
      </c>
      <c r="C7" s="69"/>
      <c r="D7" s="68"/>
    </row>
    <row r="8" spans="1:4" ht="19.5" customHeight="1">
      <c r="A8" s="71">
        <v>3</v>
      </c>
      <c r="B8" s="70" t="s">
        <v>219</v>
      </c>
      <c r="C8" s="69"/>
      <c r="D8" s="68"/>
    </row>
    <row r="9" spans="1:4" ht="19.5" customHeight="1">
      <c r="A9" s="71">
        <v>4</v>
      </c>
      <c r="B9" s="70" t="s">
        <v>169</v>
      </c>
      <c r="C9" s="69" t="s">
        <v>172</v>
      </c>
      <c r="D9" s="68"/>
    </row>
    <row r="10" spans="1:4" ht="19.5" customHeight="1">
      <c r="A10" s="71">
        <v>5</v>
      </c>
      <c r="B10" s="70" t="s">
        <v>170</v>
      </c>
      <c r="C10" s="69" t="s">
        <v>174</v>
      </c>
      <c r="D10" s="68"/>
    </row>
    <row r="11" spans="1:4" ht="19.5" customHeight="1">
      <c r="A11" s="71">
        <v>6</v>
      </c>
      <c r="B11" s="70" t="s">
        <v>338</v>
      </c>
      <c r="C11" s="69"/>
      <c r="D11" s="68"/>
    </row>
    <row r="12" spans="1:4" ht="19.5" customHeight="1">
      <c r="A12" s="71">
        <v>7</v>
      </c>
      <c r="B12" s="70" t="s">
        <v>56</v>
      </c>
      <c r="C12" s="69" t="s">
        <v>179</v>
      </c>
      <c r="D12" s="68"/>
    </row>
    <row r="13" spans="1:4" ht="19.5" customHeight="1">
      <c r="A13" s="71">
        <v>8</v>
      </c>
      <c r="B13" s="70" t="s">
        <v>180</v>
      </c>
      <c r="C13" s="69" t="s">
        <v>196</v>
      </c>
      <c r="D13" s="68"/>
    </row>
    <row r="14" spans="1:4" ht="19.5" customHeight="1">
      <c r="A14" s="71">
        <v>9</v>
      </c>
      <c r="B14" s="59" t="s">
        <v>181</v>
      </c>
      <c r="C14" s="69" t="s">
        <v>197</v>
      </c>
      <c r="D14" s="68"/>
    </row>
    <row r="15" spans="1:4" ht="19.5" customHeight="1">
      <c r="A15" s="71">
        <v>10</v>
      </c>
      <c r="B15" s="70" t="s">
        <v>57</v>
      </c>
      <c r="C15" s="69" t="s">
        <v>195</v>
      </c>
      <c r="D15" s="68"/>
    </row>
    <row r="16" spans="1:4" ht="19.5" customHeight="1">
      <c r="A16" s="71">
        <v>11</v>
      </c>
      <c r="B16" s="70" t="s">
        <v>58</v>
      </c>
      <c r="C16" s="69" t="s">
        <v>195</v>
      </c>
      <c r="D16" s="68"/>
    </row>
    <row r="17" spans="1:4" ht="19.5" customHeight="1">
      <c r="A17" s="71">
        <v>12</v>
      </c>
      <c r="B17" s="59" t="s">
        <v>182</v>
      </c>
      <c r="C17" s="69"/>
      <c r="D17" s="68"/>
    </row>
    <row r="18" spans="1:4" ht="19.5" customHeight="1">
      <c r="A18" s="71">
        <v>13</v>
      </c>
      <c r="B18" s="70" t="s">
        <v>183</v>
      </c>
      <c r="C18" s="69"/>
      <c r="D18" s="68"/>
    </row>
    <row r="19" spans="1:4" ht="19.5" customHeight="1">
      <c r="A19" s="71">
        <v>14</v>
      </c>
      <c r="B19" s="70" t="s">
        <v>184</v>
      </c>
      <c r="C19" s="69"/>
      <c r="D19" s="68"/>
    </row>
    <row r="20" spans="1:4" ht="19.5" customHeight="1">
      <c r="A20" s="71">
        <v>15</v>
      </c>
      <c r="B20" s="70" t="s">
        <v>185</v>
      </c>
      <c r="C20" s="69" t="s">
        <v>196</v>
      </c>
      <c r="D20" s="68"/>
    </row>
    <row r="21" spans="1:4" ht="19.5" customHeight="1">
      <c r="A21" s="71">
        <v>16</v>
      </c>
      <c r="B21" s="70" t="s">
        <v>222</v>
      </c>
      <c r="C21" s="69" t="s">
        <v>195</v>
      </c>
      <c r="D21" s="68"/>
    </row>
    <row r="22" spans="1:4" ht="19.5" customHeight="1">
      <c r="A22" s="71">
        <v>17</v>
      </c>
      <c r="B22" s="70" t="s">
        <v>55</v>
      </c>
      <c r="C22" s="69"/>
      <c r="D22" s="68"/>
    </row>
    <row r="23" spans="1:4" ht="9.75" customHeight="1">
      <c r="A23" s="65"/>
      <c r="C23" s="59"/>
      <c r="D23" s="64"/>
    </row>
    <row r="24" spans="1:4" ht="19.5" customHeight="1">
      <c r="A24" s="84" t="s">
        <v>189</v>
      </c>
      <c r="B24" s="59" t="s">
        <v>339</v>
      </c>
      <c r="C24" s="59"/>
      <c r="D24" s="64"/>
    </row>
    <row r="25" spans="1:4" ht="9.75" customHeight="1">
      <c r="A25" s="65"/>
      <c r="C25" s="59"/>
      <c r="D25" s="64"/>
    </row>
    <row r="26" spans="1:4" ht="16.5" customHeight="1">
      <c r="A26" s="67" t="s">
        <v>175</v>
      </c>
      <c r="B26" s="171" t="s">
        <v>176</v>
      </c>
      <c r="C26" s="171"/>
      <c r="D26" s="172"/>
    </row>
    <row r="27" spans="1:4" ht="15.75" customHeight="1">
      <c r="A27" s="67" t="s">
        <v>173</v>
      </c>
      <c r="B27" s="171" t="s">
        <v>188</v>
      </c>
      <c r="C27" s="171"/>
      <c r="D27" s="172"/>
    </row>
    <row r="28" spans="1:4" ht="15.75" customHeight="1">
      <c r="A28" s="67" t="s">
        <v>177</v>
      </c>
      <c r="B28" s="171" t="s">
        <v>187</v>
      </c>
      <c r="C28" s="171"/>
      <c r="D28" s="172"/>
    </row>
    <row r="29" spans="1:4" ht="16.5" customHeight="1">
      <c r="A29" s="67"/>
      <c r="B29" s="171" t="s">
        <v>186</v>
      </c>
      <c r="C29" s="171"/>
      <c r="D29" s="172"/>
    </row>
    <row r="30" spans="1:4" ht="16.5" customHeight="1">
      <c r="A30" s="66"/>
      <c r="B30" s="171" t="s">
        <v>190</v>
      </c>
      <c r="C30" s="171"/>
      <c r="D30" s="172"/>
    </row>
    <row r="31" spans="1:4" ht="16.5" customHeight="1">
      <c r="A31" s="67"/>
      <c r="B31" s="171" t="s">
        <v>191</v>
      </c>
      <c r="C31" s="171"/>
      <c r="D31" s="172"/>
    </row>
    <row r="32" spans="1:4" ht="16.5" customHeight="1">
      <c r="A32" s="67" t="s">
        <v>178</v>
      </c>
      <c r="B32" s="171" t="s">
        <v>194</v>
      </c>
      <c r="C32" s="171"/>
      <c r="D32" s="172"/>
    </row>
    <row r="33" spans="1:4" ht="16.5" customHeight="1">
      <c r="A33" s="67" t="s">
        <v>192</v>
      </c>
      <c r="B33" s="171" t="s">
        <v>193</v>
      </c>
      <c r="C33" s="171"/>
      <c r="D33" s="172"/>
    </row>
    <row r="34" spans="1:4" ht="16.5" customHeight="1">
      <c r="A34" s="67" t="s">
        <v>195</v>
      </c>
      <c r="B34" s="59" t="s">
        <v>198</v>
      </c>
      <c r="C34" s="59"/>
      <c r="D34" s="64"/>
    </row>
    <row r="35" spans="1:4" ht="9.75" customHeight="1" thickBot="1">
      <c r="A35" s="63"/>
      <c r="B35" s="62"/>
      <c r="C35" s="62"/>
      <c r="D35" s="61"/>
    </row>
    <row r="36" spans="1:4" ht="9" customHeight="1">
      <c r="C36" s="59"/>
      <c r="D36" s="59"/>
    </row>
    <row r="37" spans="1:4" ht="16.5" customHeight="1">
      <c r="A37" s="59" t="s">
        <v>163</v>
      </c>
    </row>
    <row r="38" spans="1:4" ht="16.5" customHeight="1">
      <c r="B38" s="59" t="s">
        <v>162</v>
      </c>
    </row>
    <row r="39" spans="1:4" ht="16.5" customHeight="1">
      <c r="B39" s="59" t="s">
        <v>161</v>
      </c>
    </row>
    <row r="40" spans="1:4" ht="16.5" customHeight="1">
      <c r="B40" s="59" t="s">
        <v>160</v>
      </c>
    </row>
    <row r="41" spans="1:4" ht="16.5" customHeight="1">
      <c r="B41" s="59" t="s">
        <v>159</v>
      </c>
    </row>
    <row r="42" spans="1:4" ht="16.5" customHeight="1">
      <c r="B42" s="59" t="s">
        <v>158</v>
      </c>
    </row>
    <row r="43" spans="1:4" ht="16.5" customHeight="1">
      <c r="B43" s="59" t="s">
        <v>157</v>
      </c>
    </row>
  </sheetData>
  <mergeCells count="10">
    <mergeCell ref="B30:D30"/>
    <mergeCell ref="B33:D33"/>
    <mergeCell ref="A2:D2"/>
    <mergeCell ref="A5:B5"/>
    <mergeCell ref="B26:D26"/>
    <mergeCell ref="B27:D27"/>
    <mergeCell ref="B31:D31"/>
    <mergeCell ref="B28:D28"/>
    <mergeCell ref="B29:D29"/>
    <mergeCell ref="B32:D32"/>
  </mergeCells>
  <phoneticPr fontId="1"/>
  <pageMargins left="0.7" right="0.7" top="0.75" bottom="0.75" header="0.3" footer="0.3"/>
  <pageSetup paperSize="9" scale="9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AF40"/>
  <sheetViews>
    <sheetView view="pageBreakPreview" topLeftCell="A28" zoomScaleNormal="100" zoomScaleSheetLayoutView="100" workbookViewId="0">
      <selection activeCell="B20" sqref="B20:J21"/>
    </sheetView>
  </sheetViews>
  <sheetFormatPr defaultColWidth="2.375" defaultRowHeight="20.25" customHeight="1"/>
  <cols>
    <col min="1" max="1" width="2.375" style="6" customWidth="1"/>
    <col min="2" max="9" width="2.375" style="6"/>
    <col min="10" max="10" width="2.5" style="6" customWidth="1"/>
    <col min="11" max="16384" width="2.375" style="6"/>
  </cols>
  <sheetData>
    <row r="1" spans="1:32" s="3" customFormat="1" ht="20.25" customHeight="1">
      <c r="A1" s="2" t="s">
        <v>63</v>
      </c>
    </row>
    <row r="2" spans="1:32" s="3" customFormat="1" ht="20.25" customHeight="1"/>
    <row r="3" spans="1:32" s="3" customFormat="1" ht="20.25" customHeight="1">
      <c r="R3" s="91" t="s">
        <v>67</v>
      </c>
      <c r="S3" s="230" t="s">
        <v>66</v>
      </c>
      <c r="T3" s="231"/>
      <c r="U3" s="231"/>
      <c r="V3" s="231"/>
      <c r="W3" s="231"/>
      <c r="X3" s="232"/>
      <c r="Y3" s="233"/>
      <c r="Z3" s="233"/>
      <c r="AA3" s="233"/>
      <c r="AB3" s="233"/>
      <c r="AC3" s="233"/>
      <c r="AD3" s="233"/>
      <c r="AE3" s="233"/>
      <c r="AF3" s="234"/>
    </row>
    <row r="4" spans="1:32" s="3" customFormat="1" ht="20.25" customHeight="1">
      <c r="R4" s="91" t="s">
        <v>67</v>
      </c>
      <c r="S4" s="230" t="s">
        <v>39</v>
      </c>
      <c r="T4" s="231"/>
      <c r="U4" s="231"/>
      <c r="V4" s="231"/>
      <c r="W4" s="231"/>
      <c r="X4" s="235" t="s">
        <v>59</v>
      </c>
      <c r="Y4" s="236"/>
      <c r="Z4" s="236"/>
      <c r="AA4" s="236"/>
      <c r="AB4" s="236"/>
      <c r="AC4" s="236"/>
      <c r="AD4" s="236"/>
      <c r="AE4" s="236"/>
      <c r="AF4" s="230"/>
    </row>
    <row r="5" spans="1:32" s="3" customFormat="1" ht="20.25" customHeight="1"/>
    <row r="6" spans="1:32" s="3" customFormat="1" ht="20.25" customHeight="1">
      <c r="A6" s="237" t="s">
        <v>64</v>
      </c>
      <c r="B6" s="237"/>
      <c r="C6" s="237"/>
      <c r="D6" s="237"/>
      <c r="E6" s="237"/>
      <c r="F6" s="237"/>
      <c r="G6" s="237"/>
      <c r="H6" s="237"/>
      <c r="I6" s="237"/>
      <c r="J6" s="237"/>
      <c r="K6" s="237"/>
      <c r="L6" s="237"/>
      <c r="M6" s="237"/>
      <c r="N6" s="237"/>
      <c r="O6" s="237"/>
      <c r="P6" s="237"/>
      <c r="Q6" s="237"/>
      <c r="R6" s="237"/>
      <c r="S6" s="237"/>
      <c r="T6" s="237"/>
      <c r="U6" s="237"/>
      <c r="V6" s="237"/>
      <c r="W6" s="237"/>
      <c r="X6" s="237"/>
      <c r="Y6" s="237"/>
      <c r="Z6" s="237"/>
      <c r="AA6" s="237"/>
      <c r="AB6" s="237"/>
      <c r="AC6" s="237"/>
      <c r="AD6" s="237"/>
      <c r="AE6" s="237"/>
      <c r="AF6" s="237"/>
    </row>
    <row r="7" spans="1:32" s="3" customFormat="1" ht="20.25" customHeight="1"/>
    <row r="8" spans="1:32" s="3" customFormat="1" ht="20.25" customHeight="1">
      <c r="S8" s="227"/>
      <c r="T8" s="227"/>
      <c r="U8" s="227"/>
      <c r="V8" s="227"/>
      <c r="W8" s="7" t="s">
        <v>76</v>
      </c>
      <c r="X8" s="227"/>
      <c r="Y8" s="227"/>
      <c r="Z8" s="227"/>
      <c r="AA8" s="7" t="s">
        <v>75</v>
      </c>
      <c r="AB8" s="227"/>
      <c r="AC8" s="227"/>
      <c r="AD8" s="227"/>
      <c r="AE8" s="7" t="s">
        <v>74</v>
      </c>
    </row>
    <row r="9" spans="1:32" s="3" customFormat="1" ht="20.25" customHeight="1"/>
    <row r="10" spans="1:32" s="3" customFormat="1" ht="20.25" customHeight="1">
      <c r="A10" s="3" t="s">
        <v>60</v>
      </c>
    </row>
    <row r="11" spans="1:32" s="3" customFormat="1" ht="20.25" customHeight="1"/>
    <row r="12" spans="1:32" s="3" customFormat="1" ht="15.75" customHeight="1">
      <c r="O12" s="195" t="s">
        <v>73</v>
      </c>
      <c r="P12" s="195"/>
      <c r="Q12" s="195"/>
      <c r="R12" s="195"/>
      <c r="S12" s="195"/>
      <c r="T12" s="195"/>
      <c r="U12" s="195"/>
      <c r="V12" s="195"/>
      <c r="W12" s="195"/>
      <c r="X12" s="195"/>
      <c r="Y12" s="195"/>
    </row>
    <row r="13" spans="1:32" s="3" customFormat="1" ht="15.75" customHeight="1">
      <c r="O13" s="195"/>
      <c r="P13" s="195"/>
      <c r="Q13" s="195"/>
      <c r="R13" s="195"/>
      <c r="S13" s="195"/>
      <c r="T13" s="195"/>
      <c r="U13" s="195"/>
      <c r="V13" s="195"/>
      <c r="W13" s="195"/>
      <c r="X13" s="195"/>
      <c r="Y13" s="195"/>
    </row>
    <row r="14" spans="1:32" s="3" customFormat="1" ht="20.25" customHeight="1">
      <c r="O14" s="197"/>
      <c r="P14" s="197"/>
      <c r="Q14" s="197"/>
      <c r="R14" s="197"/>
      <c r="S14" s="197"/>
      <c r="T14" s="197"/>
      <c r="U14" s="197"/>
      <c r="V14" s="197"/>
      <c r="W14" s="197"/>
      <c r="X14" s="197"/>
      <c r="Y14" s="197"/>
      <c r="Z14" s="197"/>
      <c r="AA14" s="197"/>
      <c r="AB14" s="197"/>
      <c r="AC14" s="197"/>
      <c r="AD14" s="196"/>
    </row>
    <row r="15" spans="1:32" s="3" customFormat="1" ht="20.25" customHeight="1">
      <c r="O15" s="197"/>
      <c r="P15" s="197"/>
      <c r="Q15" s="197"/>
      <c r="R15" s="197"/>
      <c r="S15" s="197"/>
      <c r="T15" s="197"/>
      <c r="U15" s="197"/>
      <c r="V15" s="197"/>
      <c r="W15" s="197"/>
      <c r="X15" s="197"/>
      <c r="Y15" s="197"/>
      <c r="Z15" s="197"/>
      <c r="AA15" s="197"/>
      <c r="AB15" s="197"/>
      <c r="AC15" s="197"/>
      <c r="AD15" s="196"/>
    </row>
    <row r="16" spans="1:32" s="3" customFormat="1" ht="20.25" customHeight="1"/>
    <row r="17" spans="1:32" s="3" customFormat="1" ht="20.25" customHeight="1">
      <c r="A17" s="238" t="s">
        <v>65</v>
      </c>
      <c r="B17" s="238"/>
      <c r="C17" s="238"/>
      <c r="D17" s="238"/>
      <c r="E17" s="238"/>
      <c r="F17" s="238"/>
      <c r="G17" s="238"/>
      <c r="H17" s="238"/>
      <c r="I17" s="238"/>
      <c r="J17" s="238"/>
      <c r="K17" s="238"/>
      <c r="L17" s="238"/>
      <c r="M17" s="238"/>
      <c r="N17" s="238"/>
      <c r="O17" s="238"/>
      <c r="P17" s="238"/>
      <c r="Q17" s="238"/>
      <c r="R17" s="238"/>
      <c r="S17" s="238"/>
      <c r="T17" s="238"/>
      <c r="U17" s="238"/>
      <c r="V17" s="238"/>
      <c r="W17" s="238"/>
      <c r="X17" s="238"/>
      <c r="Y17" s="238"/>
      <c r="Z17" s="238"/>
      <c r="AA17" s="238"/>
      <c r="AB17" s="238"/>
      <c r="AC17" s="238"/>
      <c r="AD17" s="238"/>
      <c r="AE17" s="238"/>
      <c r="AF17" s="238"/>
    </row>
    <row r="18" spans="1:32" s="3" customFormat="1" ht="20.25" customHeight="1">
      <c r="A18" s="238"/>
      <c r="B18" s="238"/>
      <c r="C18" s="238"/>
      <c r="D18" s="238"/>
      <c r="E18" s="238"/>
      <c r="F18" s="238"/>
      <c r="G18" s="238"/>
      <c r="H18" s="238"/>
      <c r="I18" s="238"/>
      <c r="J18" s="238"/>
      <c r="K18" s="238"/>
      <c r="L18" s="238"/>
      <c r="M18" s="238"/>
      <c r="N18" s="238"/>
      <c r="O18" s="238"/>
      <c r="P18" s="238"/>
      <c r="Q18" s="238"/>
      <c r="R18" s="238"/>
      <c r="S18" s="238"/>
      <c r="T18" s="238"/>
      <c r="U18" s="238"/>
      <c r="V18" s="238"/>
      <c r="W18" s="238"/>
      <c r="X18" s="238"/>
      <c r="Y18" s="238"/>
      <c r="Z18" s="238"/>
      <c r="AA18" s="238"/>
      <c r="AB18" s="238"/>
      <c r="AC18" s="238"/>
      <c r="AD18" s="238"/>
      <c r="AE18" s="238"/>
      <c r="AF18" s="238"/>
    </row>
    <row r="19" spans="1:32" s="3" customFormat="1" ht="20.25" customHeight="1">
      <c r="A19" s="4"/>
    </row>
    <row r="20" spans="1:32" s="3" customFormat="1" ht="20.25" customHeight="1">
      <c r="B20" s="198" t="s">
        <v>68</v>
      </c>
      <c r="C20" s="199"/>
      <c r="D20" s="199"/>
      <c r="E20" s="199"/>
      <c r="F20" s="199"/>
      <c r="G20" s="199"/>
      <c r="H20" s="199"/>
      <c r="I20" s="199"/>
      <c r="J20" s="200"/>
      <c r="K20" s="207"/>
      <c r="L20" s="208"/>
      <c r="M20" s="208"/>
      <c r="N20" s="208"/>
      <c r="O20" s="208"/>
      <c r="P20" s="208"/>
      <c r="Q20" s="208"/>
      <c r="R20" s="208"/>
      <c r="S20" s="208"/>
      <c r="T20" s="208"/>
      <c r="U20" s="208"/>
      <c r="V20" s="208"/>
      <c r="W20" s="208"/>
      <c r="X20" s="208"/>
      <c r="Y20" s="208"/>
      <c r="Z20" s="208"/>
      <c r="AA20" s="208"/>
      <c r="AB20" s="208"/>
      <c r="AC20" s="208"/>
      <c r="AD20" s="208"/>
      <c r="AE20" s="209"/>
    </row>
    <row r="21" spans="1:32" s="3" customFormat="1" ht="20.25" customHeight="1">
      <c r="B21" s="201"/>
      <c r="C21" s="202"/>
      <c r="D21" s="202"/>
      <c r="E21" s="202"/>
      <c r="F21" s="202"/>
      <c r="G21" s="202"/>
      <c r="H21" s="202"/>
      <c r="I21" s="202"/>
      <c r="J21" s="203"/>
      <c r="K21" s="210"/>
      <c r="L21" s="211"/>
      <c r="M21" s="211"/>
      <c r="N21" s="211"/>
      <c r="O21" s="211"/>
      <c r="P21" s="211"/>
      <c r="Q21" s="211"/>
      <c r="R21" s="211"/>
      <c r="S21" s="211"/>
      <c r="T21" s="211"/>
      <c r="U21" s="211"/>
      <c r="V21" s="211"/>
      <c r="W21" s="211"/>
      <c r="X21" s="211"/>
      <c r="Y21" s="211"/>
      <c r="Z21" s="211"/>
      <c r="AA21" s="211"/>
      <c r="AB21" s="211"/>
      <c r="AC21" s="211"/>
      <c r="AD21" s="211"/>
      <c r="AE21" s="212"/>
    </row>
    <row r="22" spans="1:32" s="3" customFormat="1" ht="20.25" customHeight="1">
      <c r="B22" s="198" t="s">
        <v>69</v>
      </c>
      <c r="C22" s="199"/>
      <c r="D22" s="199"/>
      <c r="E22" s="199"/>
      <c r="F22" s="199"/>
      <c r="G22" s="199"/>
      <c r="H22" s="199"/>
      <c r="I22" s="199"/>
      <c r="J22" s="200"/>
      <c r="K22" s="207"/>
      <c r="L22" s="208"/>
      <c r="M22" s="208"/>
      <c r="N22" s="208"/>
      <c r="O22" s="208"/>
      <c r="P22" s="208"/>
      <c r="Q22" s="208"/>
      <c r="R22" s="208"/>
      <c r="S22" s="208"/>
      <c r="T22" s="208"/>
      <c r="U22" s="208"/>
      <c r="V22" s="208"/>
      <c r="W22" s="208"/>
      <c r="X22" s="208"/>
      <c r="Y22" s="208"/>
      <c r="Z22" s="208"/>
      <c r="AA22" s="208"/>
      <c r="AB22" s="208"/>
      <c r="AC22" s="208"/>
      <c r="AD22" s="208"/>
      <c r="AE22" s="209"/>
    </row>
    <row r="23" spans="1:32" s="3" customFormat="1" ht="20.25" customHeight="1">
      <c r="B23" s="201"/>
      <c r="C23" s="202"/>
      <c r="D23" s="202"/>
      <c r="E23" s="202"/>
      <c r="F23" s="202"/>
      <c r="G23" s="202"/>
      <c r="H23" s="202"/>
      <c r="I23" s="202"/>
      <c r="J23" s="203"/>
      <c r="K23" s="210"/>
      <c r="L23" s="211"/>
      <c r="M23" s="211"/>
      <c r="N23" s="211"/>
      <c r="O23" s="211"/>
      <c r="P23" s="211"/>
      <c r="Q23" s="211"/>
      <c r="R23" s="211"/>
      <c r="S23" s="211"/>
      <c r="T23" s="211"/>
      <c r="U23" s="211"/>
      <c r="V23" s="211"/>
      <c r="W23" s="211"/>
      <c r="X23" s="211"/>
      <c r="Y23" s="211"/>
      <c r="Z23" s="211"/>
      <c r="AA23" s="211"/>
      <c r="AB23" s="211"/>
      <c r="AC23" s="211"/>
      <c r="AD23" s="211"/>
      <c r="AE23" s="212"/>
    </row>
    <row r="24" spans="1:32" s="3" customFormat="1" ht="20.25" customHeight="1">
      <c r="B24" s="177" t="s">
        <v>70</v>
      </c>
      <c r="C24" s="178"/>
      <c r="D24" s="178"/>
      <c r="E24" s="178"/>
      <c r="F24" s="178"/>
      <c r="G24" s="178"/>
      <c r="H24" s="178"/>
      <c r="I24" s="178"/>
      <c r="J24" s="179"/>
      <c r="K24" s="192" t="s">
        <v>91</v>
      </c>
      <c r="L24" s="193"/>
      <c r="M24" s="193"/>
      <c r="N24" s="193"/>
      <c r="O24" s="193"/>
      <c r="P24" s="193"/>
      <c r="Q24" s="191"/>
      <c r="R24" s="191"/>
      <c r="S24" s="191"/>
      <c r="T24" s="9" t="s">
        <v>90</v>
      </c>
      <c r="U24" s="9"/>
      <c r="V24" s="20"/>
      <c r="W24" s="9"/>
      <c r="X24" s="16"/>
      <c r="Y24" s="9"/>
      <c r="Z24" s="9"/>
      <c r="AA24" s="13"/>
      <c r="AB24" s="8"/>
      <c r="AC24" s="8"/>
      <c r="AD24" s="13"/>
      <c r="AE24" s="14"/>
    </row>
    <row r="25" spans="1:32" s="3" customFormat="1" ht="20.25" customHeight="1">
      <c r="B25" s="180"/>
      <c r="C25" s="181"/>
      <c r="D25" s="181"/>
      <c r="E25" s="181"/>
      <c r="F25" s="181"/>
      <c r="G25" s="181"/>
      <c r="H25" s="181"/>
      <c r="I25" s="181"/>
      <c r="J25" s="182"/>
      <c r="K25" s="82" t="s">
        <v>82</v>
      </c>
      <c r="L25" s="80" t="s">
        <v>96</v>
      </c>
      <c r="M25" s="80"/>
      <c r="N25" s="79" t="s">
        <v>82</v>
      </c>
      <c r="O25" s="189" t="s">
        <v>92</v>
      </c>
      <c r="P25" s="189"/>
      <c r="Q25" s="79" t="s">
        <v>82</v>
      </c>
      <c r="R25" s="189" t="s">
        <v>93</v>
      </c>
      <c r="S25" s="189"/>
      <c r="T25" s="79" t="s">
        <v>82</v>
      </c>
      <c r="U25" s="189" t="s">
        <v>94</v>
      </c>
      <c r="V25" s="189"/>
      <c r="W25" s="79" t="s">
        <v>82</v>
      </c>
      <c r="X25" s="190" t="s">
        <v>95</v>
      </c>
      <c r="Y25" s="190"/>
      <c r="Z25" s="190"/>
      <c r="AA25" s="190"/>
      <c r="AB25" s="190"/>
      <c r="AC25" s="190"/>
      <c r="AD25" s="190"/>
      <c r="AE25" s="81" t="s">
        <v>54</v>
      </c>
    </row>
    <row r="26" spans="1:32" s="3" customFormat="1" ht="20.25" customHeight="1">
      <c r="B26" s="183"/>
      <c r="C26" s="184"/>
      <c r="D26" s="184"/>
      <c r="E26" s="184"/>
      <c r="F26" s="184"/>
      <c r="G26" s="184"/>
      <c r="H26" s="184"/>
      <c r="I26" s="184"/>
      <c r="J26" s="185"/>
      <c r="K26" s="83" t="s">
        <v>82</v>
      </c>
      <c r="L26" s="188" t="s">
        <v>95</v>
      </c>
      <c r="M26" s="188"/>
      <c r="N26" s="188"/>
      <c r="O26" s="188"/>
      <c r="P26" s="188"/>
      <c r="Q26" s="188"/>
      <c r="R26" s="188"/>
      <c r="S26" s="188"/>
      <c r="T26" s="188"/>
      <c r="U26" s="188"/>
      <c r="V26" s="188"/>
      <c r="W26" s="188"/>
      <c r="X26" s="188"/>
      <c r="Y26" s="188"/>
      <c r="Z26" s="188"/>
      <c r="AA26" s="188"/>
      <c r="AB26" s="188"/>
      <c r="AC26" s="188"/>
      <c r="AD26" s="188"/>
      <c r="AE26" s="21" t="s">
        <v>54</v>
      </c>
    </row>
    <row r="27" spans="1:32" s="3" customFormat="1" ht="20.25" customHeight="1">
      <c r="B27" s="198" t="s">
        <v>71</v>
      </c>
      <c r="C27" s="199"/>
      <c r="D27" s="199"/>
      <c r="E27" s="199"/>
      <c r="F27" s="199"/>
      <c r="G27" s="199"/>
      <c r="H27" s="199"/>
      <c r="I27" s="199"/>
      <c r="J27" s="200"/>
      <c r="K27" s="186">
        <f>X27*AC27</f>
        <v>0</v>
      </c>
      <c r="L27" s="187"/>
      <c r="M27" s="187"/>
      <c r="N27" s="187"/>
      <c r="O27" s="187"/>
      <c r="P27" s="187" t="s">
        <v>77</v>
      </c>
      <c r="Q27" s="187"/>
      <c r="R27" s="15" t="s">
        <v>130</v>
      </c>
      <c r="S27" s="224" t="s">
        <v>78</v>
      </c>
      <c r="T27" s="224"/>
      <c r="U27" s="224"/>
      <c r="V27" s="224"/>
      <c r="W27" s="10" t="s">
        <v>85</v>
      </c>
      <c r="X27" s="225"/>
      <c r="Y27" s="225"/>
      <c r="Z27" s="225"/>
      <c r="AA27" s="18" t="s">
        <v>5</v>
      </c>
      <c r="AB27" s="17" t="s">
        <v>6</v>
      </c>
      <c r="AC27" s="224"/>
      <c r="AD27" s="224"/>
      <c r="AE27" s="19" t="s">
        <v>8</v>
      </c>
    </row>
    <row r="28" spans="1:32" s="3" customFormat="1" ht="20.25" customHeight="1">
      <c r="B28" s="204"/>
      <c r="C28" s="205"/>
      <c r="D28" s="205"/>
      <c r="E28" s="205"/>
      <c r="F28" s="205"/>
      <c r="G28" s="205"/>
      <c r="H28" s="205"/>
      <c r="I28" s="205"/>
      <c r="J28" s="206"/>
      <c r="K28" s="186"/>
      <c r="L28" s="187"/>
      <c r="M28" s="187"/>
      <c r="N28" s="187"/>
      <c r="O28" s="187"/>
      <c r="P28" s="187"/>
      <c r="Q28" s="187"/>
      <c r="R28" s="15" t="s">
        <v>82</v>
      </c>
      <c r="S28" s="176" t="s">
        <v>83</v>
      </c>
      <c r="T28" s="176"/>
      <c r="U28" s="176"/>
      <c r="V28" s="176"/>
      <c r="W28" s="10" t="s">
        <v>85</v>
      </c>
      <c r="X28" s="225"/>
      <c r="Y28" s="225"/>
      <c r="Z28" s="225"/>
      <c r="AA28" s="18" t="s">
        <v>5</v>
      </c>
      <c r="AB28" s="17" t="s">
        <v>6</v>
      </c>
      <c r="AC28" s="224"/>
      <c r="AD28" s="224"/>
      <c r="AE28" s="19" t="s">
        <v>84</v>
      </c>
    </row>
    <row r="29" spans="1:32" s="3" customFormat="1" ht="20.25" customHeight="1">
      <c r="B29" s="198" t="s">
        <v>72</v>
      </c>
      <c r="C29" s="199"/>
      <c r="D29" s="199"/>
      <c r="E29" s="199"/>
      <c r="F29" s="199"/>
      <c r="G29" s="199"/>
      <c r="H29" s="199"/>
      <c r="I29" s="199"/>
      <c r="J29" s="200"/>
      <c r="K29" s="192" t="s">
        <v>82</v>
      </c>
      <c r="L29" s="215" t="s">
        <v>79</v>
      </c>
      <c r="M29" s="215"/>
      <c r="N29" s="216"/>
      <c r="O29" s="193" t="s">
        <v>82</v>
      </c>
      <c r="P29" s="215" t="s">
        <v>86</v>
      </c>
      <c r="Q29" s="215"/>
      <c r="R29" s="215"/>
      <c r="S29" s="11" t="s">
        <v>82</v>
      </c>
      <c r="T29" s="220" t="s">
        <v>87</v>
      </c>
      <c r="U29" s="220"/>
      <c r="V29" s="220"/>
      <c r="W29" s="220"/>
      <c r="X29" s="220"/>
      <c r="Y29" s="220"/>
      <c r="Z29" s="220"/>
      <c r="AA29" s="220"/>
      <c r="AB29" s="220"/>
      <c r="AC29" s="220"/>
      <c r="AD29" s="220"/>
      <c r="AE29" s="221"/>
    </row>
    <row r="30" spans="1:32" s="3" customFormat="1" ht="20.25" customHeight="1">
      <c r="B30" s="204"/>
      <c r="C30" s="205"/>
      <c r="D30" s="205"/>
      <c r="E30" s="205"/>
      <c r="F30" s="205"/>
      <c r="G30" s="205"/>
      <c r="H30" s="205"/>
      <c r="I30" s="205"/>
      <c r="J30" s="206"/>
      <c r="K30" s="213"/>
      <c r="L30" s="187"/>
      <c r="M30" s="187"/>
      <c r="N30" s="217"/>
      <c r="O30" s="224"/>
      <c r="P30" s="187"/>
      <c r="Q30" s="187"/>
      <c r="R30" s="187"/>
      <c r="S30" s="15" t="s">
        <v>82</v>
      </c>
      <c r="T30" s="222" t="s">
        <v>88</v>
      </c>
      <c r="U30" s="222"/>
      <c r="V30" s="222"/>
      <c r="W30" s="222"/>
      <c r="X30" s="222"/>
      <c r="Y30" s="222"/>
      <c r="Z30" s="222"/>
      <c r="AA30" s="222"/>
      <c r="AB30" s="222"/>
      <c r="AC30" s="222"/>
      <c r="AD30" s="222"/>
      <c r="AE30" s="223"/>
    </row>
    <row r="31" spans="1:32" ht="20.25" customHeight="1">
      <c r="B31" s="201"/>
      <c r="C31" s="202"/>
      <c r="D31" s="202"/>
      <c r="E31" s="202"/>
      <c r="F31" s="202"/>
      <c r="G31" s="202"/>
      <c r="H31" s="202"/>
      <c r="I31" s="202"/>
      <c r="J31" s="203"/>
      <c r="K31" s="214"/>
      <c r="L31" s="218"/>
      <c r="M31" s="218"/>
      <c r="N31" s="219"/>
      <c r="O31" s="226"/>
      <c r="P31" s="218"/>
      <c r="Q31" s="218"/>
      <c r="R31" s="218"/>
      <c r="S31" s="12" t="s">
        <v>82</v>
      </c>
      <c r="T31" s="228" t="s">
        <v>89</v>
      </c>
      <c r="U31" s="228"/>
      <c r="V31" s="228"/>
      <c r="W31" s="228"/>
      <c r="X31" s="228"/>
      <c r="Y31" s="228"/>
      <c r="Z31" s="228"/>
      <c r="AA31" s="228"/>
      <c r="AB31" s="228"/>
      <c r="AC31" s="228"/>
      <c r="AD31" s="228"/>
      <c r="AE31" s="229"/>
      <c r="AF31" s="3"/>
    </row>
    <row r="32" spans="1:32" ht="15.75" customHeight="1"/>
    <row r="33" spans="1:32" ht="15" customHeight="1">
      <c r="A33" s="5"/>
      <c r="B33" s="5"/>
      <c r="C33" s="5"/>
      <c r="D33" s="5"/>
      <c r="E33" s="5"/>
      <c r="F33" s="5"/>
      <c r="G33" s="5"/>
      <c r="H33" s="5"/>
    </row>
    <row r="34" spans="1:32" ht="15" customHeight="1">
      <c r="A34" s="5" t="s">
        <v>61</v>
      </c>
      <c r="B34" s="5"/>
      <c r="C34" s="5"/>
      <c r="D34" s="5"/>
      <c r="E34" s="5"/>
      <c r="F34" s="5"/>
      <c r="G34" s="5"/>
      <c r="H34" s="5"/>
    </row>
    <row r="35" spans="1:32" ht="15" customHeight="1">
      <c r="A35" s="5" t="s">
        <v>62</v>
      </c>
      <c r="G35" s="5"/>
      <c r="H35" s="5"/>
    </row>
    <row r="36" spans="1:32" ht="9.75" customHeight="1">
      <c r="A36" s="5"/>
    </row>
    <row r="37" spans="1:32" ht="19.5" customHeight="1">
      <c r="A37" s="194" t="s">
        <v>369</v>
      </c>
      <c r="B37" s="194"/>
      <c r="C37" s="194"/>
      <c r="D37" s="194"/>
      <c r="E37" s="194"/>
      <c r="F37" s="194"/>
      <c r="G37" s="194"/>
      <c r="H37" s="194"/>
      <c r="I37" s="194"/>
      <c r="J37" s="194"/>
      <c r="K37" s="194"/>
      <c r="L37" s="194"/>
      <c r="M37" s="194"/>
      <c r="N37" s="194"/>
      <c r="O37" s="194"/>
      <c r="P37" s="194"/>
      <c r="Q37" s="194"/>
      <c r="R37" s="194"/>
      <c r="S37" s="194"/>
      <c r="T37" s="194"/>
      <c r="U37" s="194"/>
      <c r="V37" s="194"/>
      <c r="W37" s="194"/>
      <c r="X37" s="194"/>
      <c r="Y37" s="194"/>
      <c r="Z37" s="194"/>
      <c r="AA37" s="194"/>
      <c r="AB37" s="194"/>
      <c r="AC37" s="194"/>
      <c r="AD37" s="194"/>
      <c r="AE37" s="194"/>
      <c r="AF37" s="194"/>
    </row>
    <row r="38" spans="1:32" ht="19.5" customHeight="1">
      <c r="A38" s="194"/>
      <c r="B38" s="194"/>
      <c r="C38" s="194"/>
      <c r="D38" s="194"/>
      <c r="E38" s="194"/>
      <c r="F38" s="194"/>
      <c r="G38" s="194"/>
      <c r="H38" s="194"/>
      <c r="I38" s="194"/>
      <c r="J38" s="194"/>
      <c r="K38" s="194"/>
      <c r="L38" s="194"/>
      <c r="M38" s="194"/>
      <c r="N38" s="194"/>
      <c r="O38" s="194"/>
      <c r="P38" s="194"/>
      <c r="Q38" s="194"/>
      <c r="R38" s="194"/>
      <c r="S38" s="194"/>
      <c r="T38" s="194"/>
      <c r="U38" s="194"/>
      <c r="V38" s="194"/>
      <c r="W38" s="194"/>
      <c r="X38" s="194"/>
      <c r="Y38" s="194"/>
      <c r="Z38" s="194"/>
      <c r="AA38" s="194"/>
      <c r="AB38" s="194"/>
      <c r="AC38" s="194"/>
      <c r="AD38" s="194"/>
      <c r="AE38" s="194"/>
      <c r="AF38" s="194"/>
    </row>
    <row r="39" spans="1:32" ht="19.5" customHeight="1">
      <c r="A39" s="194"/>
      <c r="B39" s="194"/>
      <c r="C39" s="194"/>
      <c r="D39" s="194"/>
      <c r="E39" s="194"/>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row>
    <row r="40" spans="1:32" ht="19.5" customHeight="1">
      <c r="A40" s="194"/>
      <c r="B40" s="194"/>
      <c r="C40" s="194"/>
      <c r="D40" s="194"/>
      <c r="E40" s="194"/>
      <c r="F40" s="194"/>
      <c r="G40" s="194"/>
      <c r="H40" s="194"/>
      <c r="I40" s="194"/>
      <c r="J40" s="194"/>
      <c r="K40" s="194"/>
      <c r="L40" s="194"/>
      <c r="M40" s="194"/>
      <c r="N40" s="194"/>
      <c r="O40" s="194"/>
      <c r="P40" s="194"/>
      <c r="Q40" s="194"/>
      <c r="R40" s="194"/>
      <c r="S40" s="194"/>
      <c r="T40" s="194"/>
      <c r="U40" s="194"/>
      <c r="V40" s="194"/>
      <c r="W40" s="194"/>
      <c r="X40" s="194"/>
      <c r="Y40" s="194"/>
      <c r="Z40" s="194"/>
      <c r="AA40" s="194"/>
      <c r="AB40" s="194"/>
      <c r="AC40" s="194"/>
      <c r="AD40" s="194"/>
      <c r="AE40" s="194"/>
      <c r="AF40" s="194"/>
    </row>
  </sheetData>
  <mergeCells count="44">
    <mergeCell ref="X8:Z8"/>
    <mergeCell ref="S8:V8"/>
    <mergeCell ref="T31:AE31"/>
    <mergeCell ref="S3:W3"/>
    <mergeCell ref="X3:AF3"/>
    <mergeCell ref="X4:AF4"/>
    <mergeCell ref="A6:AF6"/>
    <mergeCell ref="A17:AF18"/>
    <mergeCell ref="AB8:AD8"/>
    <mergeCell ref="S4:W4"/>
    <mergeCell ref="P29:R31"/>
    <mergeCell ref="AC28:AD28"/>
    <mergeCell ref="B27:J28"/>
    <mergeCell ref="B22:J23"/>
    <mergeCell ref="P27:Q28"/>
    <mergeCell ref="S27:V27"/>
    <mergeCell ref="A37:AF40"/>
    <mergeCell ref="O12:Y13"/>
    <mergeCell ref="AD14:AD15"/>
    <mergeCell ref="O14:AC15"/>
    <mergeCell ref="B20:J21"/>
    <mergeCell ref="B29:J31"/>
    <mergeCell ref="K22:AE23"/>
    <mergeCell ref="K20:AE21"/>
    <mergeCell ref="K29:K31"/>
    <mergeCell ref="L29:N31"/>
    <mergeCell ref="T29:AE29"/>
    <mergeCell ref="T30:AE30"/>
    <mergeCell ref="AC27:AD27"/>
    <mergeCell ref="X28:Z28"/>
    <mergeCell ref="X27:Z27"/>
    <mergeCell ref="O29:O31"/>
    <mergeCell ref="S28:V28"/>
    <mergeCell ref="B24:J26"/>
    <mergeCell ref="K27:O28"/>
    <mergeCell ref="L26:N26"/>
    <mergeCell ref="O26:AD26"/>
    <mergeCell ref="U25:V25"/>
    <mergeCell ref="X25:Z25"/>
    <mergeCell ref="AA25:AD25"/>
    <mergeCell ref="Q24:S24"/>
    <mergeCell ref="K24:P24"/>
    <mergeCell ref="O25:P25"/>
    <mergeCell ref="R25:S25"/>
  </mergeCells>
  <phoneticPr fontId="1"/>
  <conditionalFormatting sqref="K27:O28">
    <cfRule type="cellIs" dxfId="40" priority="1" stopIfTrue="1" operator="equal">
      <formula>0</formula>
    </cfRule>
  </conditionalFormatting>
  <pageMargins left="0.98425196850393704" right="0.78740157480314965" top="0.59055118110236215" bottom="0.59055118110236215" header="0.59055118110236215" footer="0.59055118110236215"/>
  <pageSetup paperSize="9" scale="9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B70"/>
  <sheetViews>
    <sheetView tabSelected="1" view="pageLayout" topLeftCell="A52" zoomScaleNormal="100" zoomScaleSheetLayoutView="100" workbookViewId="0">
      <selection activeCell="M70" sqref="M70:Q70"/>
    </sheetView>
  </sheetViews>
  <sheetFormatPr defaultColWidth="3.125" defaultRowHeight="17.649999999999999"/>
  <cols>
    <col min="1" max="2" width="3.125" style="24"/>
    <col min="3" max="3" width="3.25" style="24" customWidth="1"/>
    <col min="4" max="7" width="3.125" style="24"/>
    <col min="8" max="8" width="3.25" style="24" customWidth="1"/>
    <col min="9" max="11" width="3.125" style="24"/>
    <col min="12" max="12" width="3.125" style="24" customWidth="1"/>
    <col min="13" max="13" width="3.125" style="24"/>
    <col min="14" max="14" width="3.125" style="24" customWidth="1"/>
    <col min="15" max="15" width="3.125" style="24"/>
    <col min="16" max="16" width="3.5" style="24" customWidth="1"/>
    <col min="17" max="24" width="3.125" style="24"/>
    <col min="25" max="25" width="3.5" style="27" bestFit="1" customWidth="1"/>
    <col min="26" max="16384" width="3.125" style="24"/>
  </cols>
  <sheetData>
    <row r="1" spans="1:28" s="26" customFormat="1" ht="23.25" customHeight="1">
      <c r="A1" s="250" t="s">
        <v>227</v>
      </c>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
      <c r="AB1" s="25"/>
    </row>
    <row r="3" spans="1:28">
      <c r="A3" s="92" t="s">
        <v>102</v>
      </c>
      <c r="U3" s="270" t="s">
        <v>120</v>
      </c>
      <c r="V3" s="270"/>
      <c r="W3" s="270"/>
      <c r="Y3" s="24"/>
      <c r="Z3" s="24" t="s">
        <v>121</v>
      </c>
    </row>
    <row r="4" spans="1:28" ht="21" customHeight="1">
      <c r="A4" s="253" t="s">
        <v>46</v>
      </c>
      <c r="B4" s="254"/>
      <c r="C4" s="255"/>
      <c r="D4" s="271"/>
      <c r="E4" s="272"/>
      <c r="F4" s="272"/>
      <c r="G4" s="272"/>
      <c r="H4" s="272"/>
      <c r="I4" s="272"/>
      <c r="J4" s="272"/>
      <c r="K4" s="272"/>
      <c r="L4" s="272"/>
      <c r="M4" s="272"/>
      <c r="N4" s="272"/>
      <c r="O4" s="272"/>
      <c r="P4" s="272"/>
      <c r="Q4" s="273"/>
      <c r="R4" s="251" t="s">
        <v>111</v>
      </c>
      <c r="S4" s="252"/>
      <c r="T4" s="283"/>
      <c r="U4" s="271"/>
      <c r="V4" s="272"/>
      <c r="W4" s="272"/>
      <c r="X4" s="272"/>
      <c r="Y4" s="272"/>
      <c r="Z4" s="273"/>
    </row>
    <row r="5" spans="1:28" ht="21" customHeight="1">
      <c r="A5" s="239" t="s">
        <v>42</v>
      </c>
      <c r="B5" s="240"/>
      <c r="C5" s="241"/>
      <c r="D5" s="271"/>
      <c r="E5" s="272"/>
      <c r="F5" s="272"/>
      <c r="G5" s="272"/>
      <c r="H5" s="272"/>
      <c r="I5" s="272"/>
      <c r="J5" s="272"/>
      <c r="K5" s="272"/>
      <c r="L5" s="272"/>
      <c r="M5" s="272"/>
      <c r="N5" s="272"/>
      <c r="O5" s="272"/>
      <c r="P5" s="272"/>
      <c r="Q5" s="273"/>
      <c r="R5" s="244" t="s">
        <v>112</v>
      </c>
      <c r="S5" s="242"/>
      <c r="T5" s="245"/>
      <c r="U5" s="271"/>
      <c r="V5" s="272"/>
      <c r="W5" s="272"/>
      <c r="X5" s="272"/>
      <c r="Y5" s="272"/>
      <c r="Z5" s="273"/>
    </row>
    <row r="6" spans="1:28" ht="21" customHeight="1">
      <c r="A6" s="260" t="s">
        <v>1</v>
      </c>
      <c r="B6" s="261"/>
      <c r="C6" s="262"/>
      <c r="D6" s="271"/>
      <c r="E6" s="272"/>
      <c r="F6" s="272"/>
      <c r="G6" s="272"/>
      <c r="H6" s="272"/>
      <c r="I6" s="272"/>
      <c r="J6" s="272"/>
      <c r="K6" s="272"/>
      <c r="L6" s="272"/>
      <c r="M6" s="272"/>
      <c r="N6" s="272"/>
      <c r="O6" s="272"/>
      <c r="P6" s="272"/>
      <c r="Q6" s="272"/>
      <c r="R6" s="272"/>
      <c r="S6" s="272"/>
      <c r="T6" s="272"/>
      <c r="U6" s="272"/>
      <c r="V6" s="272"/>
      <c r="W6" s="272"/>
      <c r="X6" s="272"/>
      <c r="Y6" s="272"/>
      <c r="Z6" s="273"/>
    </row>
    <row r="8" spans="1:28">
      <c r="A8" s="92" t="s">
        <v>103</v>
      </c>
      <c r="U8" s="270" t="s">
        <v>120</v>
      </c>
      <c r="V8" s="270"/>
      <c r="W8" s="270"/>
      <c r="Y8" s="24"/>
      <c r="Z8" s="24" t="s">
        <v>121</v>
      </c>
    </row>
    <row r="9" spans="1:28" ht="21" customHeight="1">
      <c r="A9" s="277" t="s">
        <v>41</v>
      </c>
      <c r="B9" s="278"/>
      <c r="C9" s="278"/>
      <c r="D9" s="278"/>
      <c r="E9" s="278"/>
      <c r="F9" s="244" t="s">
        <v>0</v>
      </c>
      <c r="G9" s="245"/>
      <c r="H9" s="271"/>
      <c r="I9" s="272"/>
      <c r="J9" s="272"/>
      <c r="K9" s="272"/>
      <c r="L9" s="272"/>
      <c r="M9" s="272"/>
      <c r="N9" s="272"/>
      <c r="O9" s="272"/>
      <c r="P9" s="272"/>
      <c r="Q9" s="273"/>
      <c r="R9" s="244" t="s">
        <v>111</v>
      </c>
      <c r="S9" s="242"/>
      <c r="T9" s="245"/>
      <c r="U9" s="271"/>
      <c r="V9" s="272"/>
      <c r="W9" s="272"/>
      <c r="X9" s="272"/>
      <c r="Y9" s="272"/>
      <c r="Z9" s="273"/>
    </row>
    <row r="10" spans="1:28" ht="21" customHeight="1">
      <c r="A10" s="256" t="s">
        <v>47</v>
      </c>
      <c r="B10" s="257"/>
      <c r="C10" s="257"/>
      <c r="D10" s="257"/>
      <c r="E10" s="257"/>
      <c r="F10" s="258" t="s">
        <v>0</v>
      </c>
      <c r="G10" s="259"/>
      <c r="H10" s="271"/>
      <c r="I10" s="272"/>
      <c r="J10" s="272"/>
      <c r="K10" s="272"/>
      <c r="L10" s="272"/>
      <c r="M10" s="272"/>
      <c r="N10" s="272"/>
      <c r="O10" s="272"/>
      <c r="P10" s="272"/>
      <c r="Q10" s="273"/>
      <c r="R10" s="244" t="s">
        <v>111</v>
      </c>
      <c r="S10" s="242"/>
      <c r="T10" s="245"/>
      <c r="U10" s="271"/>
      <c r="V10" s="272"/>
      <c r="W10" s="272"/>
      <c r="X10" s="272"/>
      <c r="Y10" s="272"/>
      <c r="Z10" s="273"/>
    </row>
    <row r="12" spans="1:28">
      <c r="A12" s="92" t="s">
        <v>104</v>
      </c>
      <c r="U12" s="270" t="s">
        <v>120</v>
      </c>
      <c r="V12" s="270"/>
      <c r="W12" s="270"/>
      <c r="Y12" s="24"/>
      <c r="Z12" s="24" t="s">
        <v>121</v>
      </c>
    </row>
    <row r="13" spans="1:28" ht="21" customHeight="1">
      <c r="A13" s="253" t="s">
        <v>48</v>
      </c>
      <c r="B13" s="254"/>
      <c r="C13" s="254"/>
      <c r="D13" s="254"/>
      <c r="E13" s="254"/>
      <c r="F13" s="244" t="s">
        <v>0</v>
      </c>
      <c r="G13" s="245"/>
      <c r="H13" s="284"/>
      <c r="I13" s="284"/>
      <c r="J13" s="284"/>
      <c r="K13" s="284"/>
      <c r="L13" s="284"/>
      <c r="M13" s="284"/>
      <c r="N13" s="284"/>
      <c r="O13" s="284"/>
      <c r="P13" s="284"/>
      <c r="Q13" s="285"/>
      <c r="R13" s="251" t="s">
        <v>111</v>
      </c>
      <c r="S13" s="252"/>
      <c r="T13" s="283"/>
      <c r="U13" s="271"/>
      <c r="V13" s="272"/>
      <c r="W13" s="272"/>
      <c r="X13" s="272"/>
      <c r="Y13" s="272"/>
      <c r="Z13" s="273"/>
    </row>
    <row r="14" spans="1:28" ht="21" customHeight="1">
      <c r="A14" s="239" t="s">
        <v>42</v>
      </c>
      <c r="B14" s="240"/>
      <c r="C14" s="240"/>
      <c r="D14" s="240"/>
      <c r="E14" s="241"/>
      <c r="F14" s="271"/>
      <c r="G14" s="272"/>
      <c r="H14" s="272"/>
      <c r="I14" s="272"/>
      <c r="J14" s="272"/>
      <c r="K14" s="272"/>
      <c r="L14" s="272"/>
      <c r="M14" s="272"/>
      <c r="N14" s="272"/>
      <c r="O14" s="272"/>
      <c r="P14" s="272"/>
      <c r="Q14" s="272"/>
      <c r="R14" s="272"/>
      <c r="S14" s="272"/>
      <c r="T14" s="272"/>
      <c r="U14" s="272"/>
      <c r="V14" s="272"/>
      <c r="W14" s="272"/>
      <c r="X14" s="272"/>
      <c r="Y14" s="272"/>
      <c r="Z14" s="273"/>
    </row>
    <row r="15" spans="1:28" ht="21" customHeight="1">
      <c r="A15" s="239" t="s">
        <v>45</v>
      </c>
      <c r="B15" s="240"/>
      <c r="C15" s="240"/>
      <c r="D15" s="240"/>
      <c r="E15" s="241"/>
      <c r="F15" s="246"/>
      <c r="G15" s="246"/>
      <c r="H15" s="246"/>
      <c r="I15" s="23" t="s">
        <v>14</v>
      </c>
      <c r="J15" s="242" t="s">
        <v>15</v>
      </c>
      <c r="K15" s="242"/>
      <c r="L15" s="242"/>
      <c r="M15" s="242"/>
      <c r="N15" s="246"/>
      <c r="O15" s="246"/>
      <c r="P15" s="246"/>
      <c r="Q15" s="35" t="s">
        <v>16</v>
      </c>
      <c r="R15" s="35"/>
      <c r="S15" s="35"/>
      <c r="T15" s="35"/>
      <c r="U15" s="35"/>
      <c r="V15" s="35"/>
      <c r="W15" s="35"/>
      <c r="X15" s="35"/>
      <c r="Y15" s="35"/>
      <c r="Z15" s="38"/>
    </row>
    <row r="16" spans="1:28" ht="21" customHeight="1">
      <c r="A16" s="260" t="s">
        <v>43</v>
      </c>
      <c r="B16" s="261"/>
      <c r="C16" s="261"/>
      <c r="D16" s="261"/>
      <c r="E16" s="262"/>
      <c r="F16" s="271"/>
      <c r="G16" s="272"/>
      <c r="H16" s="272"/>
      <c r="I16" s="272"/>
      <c r="J16" s="272"/>
      <c r="K16" s="272"/>
      <c r="L16" s="272"/>
      <c r="M16" s="272"/>
      <c r="N16" s="272"/>
      <c r="O16" s="272"/>
      <c r="P16" s="272"/>
      <c r="Q16" s="272"/>
      <c r="R16" s="272"/>
      <c r="S16" s="272"/>
      <c r="T16" s="272"/>
      <c r="U16" s="272"/>
      <c r="V16" s="272"/>
      <c r="W16" s="272"/>
      <c r="X16" s="272"/>
      <c r="Y16" s="272"/>
      <c r="Z16" s="273"/>
    </row>
    <row r="17" spans="1:26" ht="21" customHeight="1">
      <c r="A17" s="260" t="s">
        <v>44</v>
      </c>
      <c r="B17" s="261"/>
      <c r="C17" s="261"/>
      <c r="D17" s="261"/>
      <c r="E17" s="262"/>
      <c r="F17" s="271"/>
      <c r="G17" s="272"/>
      <c r="H17" s="272"/>
      <c r="I17" s="272"/>
      <c r="J17" s="272"/>
      <c r="K17" s="272"/>
      <c r="L17" s="272"/>
      <c r="M17" s="272"/>
      <c r="N17" s="272"/>
      <c r="O17" s="272"/>
      <c r="P17" s="272"/>
      <c r="Q17" s="272"/>
      <c r="R17" s="272"/>
      <c r="S17" s="272"/>
      <c r="T17" s="272"/>
      <c r="U17" s="272"/>
      <c r="V17" s="272"/>
      <c r="W17" s="272"/>
      <c r="X17" s="272"/>
      <c r="Y17" s="272"/>
      <c r="Z17" s="273"/>
    </row>
    <row r="19" spans="1:26">
      <c r="A19" s="92" t="s">
        <v>105</v>
      </c>
      <c r="U19" s="266" t="s">
        <v>120</v>
      </c>
      <c r="V19" s="266"/>
      <c r="W19" s="266"/>
      <c r="Y19" s="24"/>
      <c r="Z19" s="24" t="s">
        <v>121</v>
      </c>
    </row>
    <row r="20" spans="1:26" ht="21" customHeight="1">
      <c r="A20" s="244" t="s">
        <v>228</v>
      </c>
      <c r="B20" s="242"/>
      <c r="C20" s="242"/>
      <c r="D20" s="242"/>
      <c r="E20" s="245"/>
      <c r="F20" s="244">
        <f>IF(K20="",0,K20*S20*W20)</f>
        <v>0</v>
      </c>
      <c r="G20" s="242"/>
      <c r="H20" s="242"/>
      <c r="I20" s="88" t="s">
        <v>5</v>
      </c>
      <c r="J20" s="88" t="s">
        <v>7</v>
      </c>
      <c r="K20" s="246">
        <f>様式!X27</f>
        <v>0</v>
      </c>
      <c r="L20" s="246"/>
      <c r="M20" s="246"/>
      <c r="N20" s="88" t="s">
        <v>5</v>
      </c>
      <c r="O20" s="242" t="s">
        <v>9</v>
      </c>
      <c r="P20" s="242"/>
      <c r="Q20" s="242"/>
      <c r="R20" s="88" t="s">
        <v>6</v>
      </c>
      <c r="S20" s="246">
        <f>様式!AC27/2</f>
        <v>0</v>
      </c>
      <c r="T20" s="246"/>
      <c r="U20" s="88" t="str">
        <f>_xlfn.IFS(O20="","",O20="容器","本",O20="バルク貯槽","基")</f>
        <v>本</v>
      </c>
      <c r="V20" s="88" t="s">
        <v>6</v>
      </c>
      <c r="W20" s="246">
        <v>2</v>
      </c>
      <c r="X20" s="246"/>
      <c r="Y20" s="242" t="s">
        <v>113</v>
      </c>
      <c r="Z20" s="245"/>
    </row>
    <row r="22" spans="1:26">
      <c r="A22" s="92" t="s">
        <v>106</v>
      </c>
      <c r="U22" s="270" t="s">
        <v>120</v>
      </c>
      <c r="V22" s="270"/>
      <c r="W22" s="270"/>
      <c r="Y22" s="24"/>
      <c r="Z22" s="24" t="s">
        <v>121</v>
      </c>
    </row>
    <row r="23" spans="1:26" ht="21" customHeight="1">
      <c r="A23" s="253" t="s">
        <v>49</v>
      </c>
      <c r="B23" s="254"/>
      <c r="C23" s="254"/>
      <c r="D23" s="254"/>
      <c r="E23" s="255"/>
      <c r="F23" s="251" t="s">
        <v>114</v>
      </c>
      <c r="G23" s="252"/>
      <c r="H23" s="252"/>
      <c r="I23" s="282"/>
      <c r="J23" s="282"/>
      <c r="K23" s="282"/>
      <c r="L23" s="28" t="s">
        <v>4</v>
      </c>
      <c r="M23" s="28" t="s">
        <v>115</v>
      </c>
      <c r="N23" s="28"/>
      <c r="O23" s="264"/>
      <c r="P23" s="264"/>
      <c r="Q23" s="264"/>
      <c r="R23" s="264"/>
      <c r="S23" s="264"/>
      <c r="T23" s="264"/>
      <c r="U23" s="31" t="s">
        <v>117</v>
      </c>
      <c r="V23" s="31"/>
      <c r="W23" s="31"/>
      <c r="X23" s="242">
        <f>IF(F20&gt;=1000,5,2)</f>
        <v>2</v>
      </c>
      <c r="Y23" s="242"/>
      <c r="Z23" s="33" t="s">
        <v>116</v>
      </c>
    </row>
    <row r="24" spans="1:26" ht="21" customHeight="1">
      <c r="A24" s="239" t="s">
        <v>2</v>
      </c>
      <c r="B24" s="240"/>
      <c r="C24" s="240"/>
      <c r="D24" s="240"/>
      <c r="E24" s="241"/>
      <c r="F24" s="244" t="s">
        <v>114</v>
      </c>
      <c r="G24" s="242"/>
      <c r="H24" s="242"/>
      <c r="I24" s="246"/>
      <c r="J24" s="246"/>
      <c r="K24" s="246"/>
      <c r="L24" s="23" t="s">
        <v>4</v>
      </c>
      <c r="M24" s="23" t="s">
        <v>115</v>
      </c>
      <c r="N24" s="23"/>
      <c r="O24" s="243"/>
      <c r="P24" s="243"/>
      <c r="Q24" s="243"/>
      <c r="R24" s="243"/>
      <c r="S24" s="243"/>
      <c r="T24" s="243"/>
      <c r="U24" s="35" t="s">
        <v>117</v>
      </c>
      <c r="V24" s="35"/>
      <c r="W24" s="35"/>
      <c r="X24" s="242" t="str">
        <f>IF(F20&gt;=1000,"16.97","―")</f>
        <v>―</v>
      </c>
      <c r="Y24" s="242"/>
      <c r="Z24" s="36" t="s">
        <v>116</v>
      </c>
    </row>
    <row r="25" spans="1:26" ht="21" customHeight="1">
      <c r="A25" s="260" t="s">
        <v>3</v>
      </c>
      <c r="B25" s="261"/>
      <c r="C25" s="261"/>
      <c r="D25" s="261"/>
      <c r="E25" s="262"/>
      <c r="F25" s="258" t="s">
        <v>114</v>
      </c>
      <c r="G25" s="270"/>
      <c r="H25" s="270"/>
      <c r="I25" s="286"/>
      <c r="J25" s="286"/>
      <c r="K25" s="286"/>
      <c r="L25" s="29" t="s">
        <v>4</v>
      </c>
      <c r="M25" s="29" t="s">
        <v>115</v>
      </c>
      <c r="N25" s="29"/>
      <c r="O25" s="288"/>
      <c r="P25" s="288"/>
      <c r="Q25" s="288"/>
      <c r="R25" s="288"/>
      <c r="S25" s="288"/>
      <c r="T25" s="288"/>
      <c r="U25" s="32" t="s">
        <v>117</v>
      </c>
      <c r="V25" s="32"/>
      <c r="W25" s="32"/>
      <c r="X25" s="242" t="str">
        <f>IF(F20&gt;=1000,"11.31","―")</f>
        <v>―</v>
      </c>
      <c r="Y25" s="242"/>
      <c r="Z25" s="34" t="s">
        <v>116</v>
      </c>
    </row>
    <row r="27" spans="1:26">
      <c r="A27" s="92" t="s">
        <v>107</v>
      </c>
      <c r="U27" s="270" t="s">
        <v>120</v>
      </c>
      <c r="V27" s="270"/>
      <c r="W27" s="270"/>
      <c r="Y27" s="24"/>
      <c r="Z27" s="24" t="s">
        <v>121</v>
      </c>
    </row>
    <row r="28" spans="1:26" ht="21" customHeight="1">
      <c r="A28" s="239" t="s">
        <v>10</v>
      </c>
      <c r="B28" s="240"/>
      <c r="C28" s="241"/>
      <c r="D28" s="109" t="s">
        <v>82</v>
      </c>
      <c r="E28" s="22" t="s">
        <v>98</v>
      </c>
      <c r="F28" s="22"/>
      <c r="G28" s="109" t="s">
        <v>82</v>
      </c>
      <c r="H28" s="41" t="s">
        <v>118</v>
      </c>
      <c r="I28" s="23"/>
      <c r="J28" s="244" t="s">
        <v>11</v>
      </c>
      <c r="K28" s="242"/>
      <c r="L28" s="245"/>
      <c r="M28" s="109" t="s">
        <v>82</v>
      </c>
      <c r="N28" s="22" t="s">
        <v>98</v>
      </c>
      <c r="O28" s="22"/>
      <c r="P28" s="109" t="s">
        <v>82</v>
      </c>
      <c r="Q28" s="41" t="s">
        <v>118</v>
      </c>
      <c r="R28" s="41" t="s">
        <v>119</v>
      </c>
      <c r="S28" s="242"/>
      <c r="T28" s="242"/>
      <c r="U28" s="242"/>
      <c r="V28" s="242"/>
      <c r="W28" s="30" t="s">
        <v>25</v>
      </c>
      <c r="X28" s="246"/>
      <c r="Y28" s="246"/>
      <c r="Z28" s="37" t="s">
        <v>8</v>
      </c>
    </row>
    <row r="29" spans="1:26" ht="21" customHeight="1">
      <c r="A29" s="239" t="s">
        <v>17</v>
      </c>
      <c r="B29" s="240"/>
      <c r="C29" s="241"/>
      <c r="D29" s="287"/>
      <c r="E29" s="287"/>
      <c r="F29" s="287"/>
      <c r="G29" s="42" t="s">
        <v>26</v>
      </c>
      <c r="H29" s="244" t="s">
        <v>12</v>
      </c>
      <c r="I29" s="242"/>
      <c r="J29" s="245"/>
      <c r="K29" s="109" t="s">
        <v>82</v>
      </c>
      <c r="L29" s="22" t="s">
        <v>98</v>
      </c>
      <c r="M29" s="22"/>
      <c r="N29" s="109" t="s">
        <v>82</v>
      </c>
      <c r="O29" s="41" t="s">
        <v>99</v>
      </c>
      <c r="P29" s="41" t="s">
        <v>80</v>
      </c>
      <c r="Q29" s="243"/>
      <c r="R29" s="243"/>
      <c r="S29" s="243"/>
      <c r="T29" s="243"/>
      <c r="U29" s="243"/>
      <c r="V29" s="243"/>
      <c r="W29" s="243"/>
      <c r="X29" s="243"/>
      <c r="Y29" s="243"/>
      <c r="Z29" s="249"/>
    </row>
    <row r="30" spans="1:26" ht="21.75" customHeight="1">
      <c r="A30" s="239" t="s">
        <v>18</v>
      </c>
      <c r="B30" s="240"/>
      <c r="C30" s="241"/>
      <c r="D30" s="109" t="s">
        <v>82</v>
      </c>
      <c r="E30" s="22" t="s">
        <v>98</v>
      </c>
      <c r="F30" s="22"/>
      <c r="G30" s="109" t="s">
        <v>82</v>
      </c>
      <c r="H30" s="41" t="s">
        <v>99</v>
      </c>
      <c r="I30" s="23" t="s">
        <v>80</v>
      </c>
      <c r="J30" s="246"/>
      <c r="K30" s="246"/>
      <c r="L30" s="242" t="s">
        <v>28</v>
      </c>
      <c r="M30" s="242"/>
      <c r="N30" s="246"/>
      <c r="O30" s="246"/>
      <c r="P30" s="40" t="s">
        <v>29</v>
      </c>
      <c r="Q30" s="40" t="s">
        <v>30</v>
      </c>
      <c r="R30" s="246"/>
      <c r="S30" s="246"/>
      <c r="T30" s="246"/>
      <c r="U30" s="43" t="s">
        <v>27</v>
      </c>
      <c r="V30" s="23"/>
      <c r="W30" s="23"/>
      <c r="X30" s="23"/>
      <c r="Y30" s="40"/>
      <c r="Z30" s="38"/>
    </row>
    <row r="31" spans="1:26" ht="21.75" customHeight="1">
      <c r="A31" s="239" t="s">
        <v>217</v>
      </c>
      <c r="B31" s="240"/>
      <c r="C31" s="241"/>
      <c r="D31" s="109" t="s">
        <v>82</v>
      </c>
      <c r="E31" s="22" t="s">
        <v>98</v>
      </c>
      <c r="F31" s="22"/>
      <c r="G31" s="109" t="s">
        <v>82</v>
      </c>
      <c r="H31" s="57" t="s">
        <v>99</v>
      </c>
      <c r="I31" s="23" t="s">
        <v>80</v>
      </c>
      <c r="J31" s="85"/>
      <c r="K31" s="85"/>
      <c r="L31" s="85"/>
      <c r="M31" s="85"/>
      <c r="N31" s="85"/>
      <c r="O31" s="85"/>
      <c r="P31" s="85"/>
      <c r="Q31" s="85"/>
      <c r="R31" s="85"/>
      <c r="S31" s="85"/>
      <c r="T31" s="85"/>
      <c r="U31" s="85"/>
      <c r="V31" s="85"/>
      <c r="W31" s="85"/>
      <c r="X31" s="85"/>
      <c r="Y31" s="85"/>
      <c r="Z31" s="86"/>
    </row>
    <row r="32" spans="1:26" ht="21" customHeight="1"/>
    <row r="33" spans="1:26">
      <c r="A33" s="92" t="s">
        <v>349</v>
      </c>
      <c r="B33" s="92"/>
      <c r="C33" s="92"/>
      <c r="E33" s="48" t="s">
        <v>350</v>
      </c>
      <c r="F33" s="24" t="s">
        <v>351</v>
      </c>
      <c r="I33" s="48" t="s">
        <v>350</v>
      </c>
      <c r="J33" s="24" t="s">
        <v>352</v>
      </c>
      <c r="M33" s="48" t="s">
        <v>350</v>
      </c>
      <c r="N33" s="24" t="s">
        <v>353</v>
      </c>
      <c r="P33" s="119" t="s">
        <v>354</v>
      </c>
      <c r="U33" s="266" t="s">
        <v>120</v>
      </c>
      <c r="V33" s="266"/>
      <c r="W33" s="266"/>
      <c r="Y33" s="24"/>
      <c r="Z33" s="24" t="s">
        <v>121</v>
      </c>
    </row>
    <row r="34" spans="1:26" ht="21" customHeight="1">
      <c r="A34" s="239" t="s">
        <v>20</v>
      </c>
      <c r="B34" s="240"/>
      <c r="C34" s="240"/>
      <c r="D34" s="241"/>
      <c r="E34" s="295"/>
      <c r="F34" s="296"/>
      <c r="G34" s="296"/>
      <c r="H34" s="296"/>
      <c r="I34" s="296"/>
      <c r="J34" s="296"/>
      <c r="K34" s="296"/>
      <c r="L34" s="244" t="s">
        <v>21</v>
      </c>
      <c r="M34" s="242"/>
      <c r="N34" s="242"/>
      <c r="O34" s="295"/>
      <c r="P34" s="296"/>
      <c r="Q34" s="296"/>
      <c r="R34" s="296"/>
      <c r="S34" s="297"/>
      <c r="T34" s="244" t="s">
        <v>22</v>
      </c>
      <c r="U34" s="242"/>
      <c r="V34" s="245"/>
      <c r="W34" s="298"/>
      <c r="X34" s="298"/>
      <c r="Y34" s="23" t="s">
        <v>51</v>
      </c>
      <c r="Z34" s="38"/>
    </row>
    <row r="35" spans="1:26" ht="21" customHeight="1"/>
    <row r="36" spans="1:26">
      <c r="A36" s="92" t="s">
        <v>108</v>
      </c>
      <c r="B36" s="92" t="s">
        <v>199</v>
      </c>
      <c r="C36" s="92"/>
      <c r="U36" s="266" t="s">
        <v>120</v>
      </c>
      <c r="V36" s="266"/>
      <c r="W36" s="266"/>
      <c r="Y36" s="24"/>
      <c r="Z36" s="24" t="s">
        <v>121</v>
      </c>
    </row>
    <row r="37" spans="1:26" ht="21" customHeight="1">
      <c r="A37" s="114" t="s">
        <v>19</v>
      </c>
      <c r="B37" s="22"/>
      <c r="C37" s="22"/>
      <c r="D37" s="22"/>
      <c r="E37" s="94"/>
      <c r="F37" s="109" t="s">
        <v>81</v>
      </c>
      <c r="G37" s="22" t="s">
        <v>98</v>
      </c>
      <c r="H37" s="22"/>
      <c r="I37" s="109" t="s">
        <v>82</v>
      </c>
      <c r="J37" s="22" t="s">
        <v>99</v>
      </c>
      <c r="K37" s="22"/>
      <c r="L37" s="22"/>
      <c r="M37" s="22"/>
      <c r="N37" s="22"/>
      <c r="O37" s="22"/>
      <c r="P37" s="22"/>
      <c r="Q37" s="22"/>
      <c r="R37" s="22"/>
      <c r="S37" s="22"/>
      <c r="T37" s="22"/>
      <c r="U37" s="22"/>
      <c r="V37" s="22"/>
      <c r="W37" s="22"/>
      <c r="X37" s="22"/>
      <c r="Y37" s="22"/>
      <c r="Z37" s="94"/>
    </row>
    <row r="38" spans="1:26" ht="21" customHeight="1">
      <c r="A38" s="274" t="s">
        <v>20</v>
      </c>
      <c r="B38" s="275"/>
      <c r="C38" s="275"/>
      <c r="D38" s="276"/>
      <c r="E38" s="279"/>
      <c r="F38" s="280"/>
      <c r="G38" s="280"/>
      <c r="H38" s="280"/>
      <c r="I38" s="280"/>
      <c r="J38" s="280"/>
      <c r="K38" s="280"/>
      <c r="L38" s="280"/>
      <c r="M38" s="280"/>
      <c r="N38" s="280"/>
      <c r="O38" s="281"/>
      <c r="P38" s="274" t="s">
        <v>21</v>
      </c>
      <c r="Q38" s="275"/>
      <c r="R38" s="275"/>
      <c r="S38" s="276"/>
      <c r="T38" s="279"/>
      <c r="U38" s="280"/>
      <c r="V38" s="280"/>
      <c r="W38" s="280"/>
      <c r="X38" s="280"/>
      <c r="Y38" s="280"/>
      <c r="Z38" s="281"/>
    </row>
    <row r="39" spans="1:26" ht="21" customHeight="1">
      <c r="A39" s="274" t="s">
        <v>23</v>
      </c>
      <c r="B39" s="275"/>
      <c r="C39" s="275"/>
      <c r="D39" s="276"/>
      <c r="E39" s="279"/>
      <c r="F39" s="280"/>
      <c r="G39" s="280"/>
      <c r="H39" s="280"/>
      <c r="I39" s="280"/>
      <c r="J39" s="280"/>
      <c r="K39" s="280"/>
      <c r="L39" s="280"/>
      <c r="M39" s="280"/>
      <c r="N39" s="280"/>
      <c r="O39" s="281"/>
      <c r="P39" s="274" t="s">
        <v>22</v>
      </c>
      <c r="Q39" s="275"/>
      <c r="R39" s="275"/>
      <c r="S39" s="276"/>
      <c r="T39" s="279"/>
      <c r="U39" s="280"/>
      <c r="V39" s="280"/>
      <c r="W39" s="280"/>
      <c r="X39" s="280"/>
      <c r="Y39" s="22" t="s">
        <v>50</v>
      </c>
      <c r="Z39" s="94"/>
    </row>
    <row r="40" spans="1:26" ht="21" customHeight="1">
      <c r="A40" s="299" t="s">
        <v>24</v>
      </c>
      <c r="B40" s="300"/>
      <c r="C40" s="300"/>
      <c r="D40" s="301"/>
      <c r="E40" s="109" t="s">
        <v>82</v>
      </c>
      <c r="F40" s="22" t="s">
        <v>98</v>
      </c>
      <c r="G40" s="22"/>
      <c r="H40" s="109" t="s">
        <v>82</v>
      </c>
      <c r="I40" s="22" t="s">
        <v>99</v>
      </c>
      <c r="J40" s="22" t="s">
        <v>80</v>
      </c>
      <c r="K40" s="22" t="s">
        <v>122</v>
      </c>
      <c r="L40" s="22"/>
      <c r="M40" s="22"/>
      <c r="N40" s="280"/>
      <c r="O40" s="280"/>
      <c r="P40" s="280"/>
      <c r="Q40" s="280"/>
      <c r="R40" s="280"/>
      <c r="S40" s="280"/>
      <c r="T40" s="280"/>
      <c r="U40" s="280"/>
      <c r="V40" s="280"/>
      <c r="W40" s="280"/>
      <c r="X40" s="280"/>
      <c r="Y40" s="280"/>
      <c r="Z40" s="94" t="s">
        <v>121</v>
      </c>
    </row>
    <row r="42" spans="1:26">
      <c r="A42" s="92" t="s">
        <v>109</v>
      </c>
      <c r="U42" s="266" t="s">
        <v>120</v>
      </c>
      <c r="V42" s="266"/>
      <c r="W42" s="266"/>
      <c r="Y42" s="24"/>
      <c r="Z42" s="24" t="s">
        <v>121</v>
      </c>
    </row>
    <row r="43" spans="1:26" ht="21" customHeight="1">
      <c r="A43" s="263"/>
      <c r="B43" s="264"/>
      <c r="C43" s="264"/>
      <c r="D43" s="264"/>
      <c r="E43" s="264"/>
      <c r="F43" s="264"/>
      <c r="G43" s="264"/>
      <c r="H43" s="264"/>
      <c r="I43" s="264"/>
      <c r="J43" s="264"/>
      <c r="K43" s="264"/>
      <c r="L43" s="264"/>
      <c r="M43" s="264"/>
      <c r="N43" s="264"/>
      <c r="O43" s="264"/>
      <c r="P43" s="264"/>
      <c r="Q43" s="264"/>
      <c r="R43" s="264"/>
      <c r="S43" s="264"/>
      <c r="T43" s="264"/>
      <c r="U43" s="264"/>
      <c r="V43" s="264"/>
      <c r="W43" s="264"/>
      <c r="X43" s="264"/>
      <c r="Y43" s="264"/>
      <c r="Z43" s="265"/>
    </row>
    <row r="44" spans="1:26" ht="21" customHeight="1">
      <c r="A44" s="289"/>
      <c r="B44" s="288"/>
      <c r="C44" s="288"/>
      <c r="D44" s="288"/>
      <c r="E44" s="288"/>
      <c r="F44" s="288"/>
      <c r="G44" s="288"/>
      <c r="H44" s="288"/>
      <c r="I44" s="288"/>
      <c r="J44" s="288"/>
      <c r="K44" s="288"/>
      <c r="L44" s="288"/>
      <c r="M44" s="288"/>
      <c r="N44" s="288"/>
      <c r="O44" s="288"/>
      <c r="P44" s="288"/>
      <c r="Q44" s="288"/>
      <c r="R44" s="288"/>
      <c r="S44" s="288"/>
      <c r="T44" s="288"/>
      <c r="U44" s="288"/>
      <c r="V44" s="288"/>
      <c r="W44" s="288"/>
      <c r="X44" s="288"/>
      <c r="Y44" s="288"/>
      <c r="Z44" s="290"/>
    </row>
    <row r="46" spans="1:26">
      <c r="A46" s="92" t="s">
        <v>110</v>
      </c>
      <c r="U46" s="266" t="s">
        <v>120</v>
      </c>
      <c r="V46" s="266"/>
      <c r="W46" s="266"/>
      <c r="Y46" s="24"/>
      <c r="Z46" s="24" t="s">
        <v>121</v>
      </c>
    </row>
    <row r="47" spans="1:26" ht="21.75" customHeight="1">
      <c r="A47" s="244" t="s">
        <v>132</v>
      </c>
      <c r="B47" s="242"/>
      <c r="C47" s="242"/>
      <c r="D47" s="242"/>
      <c r="E47" s="242"/>
      <c r="F47" s="242"/>
      <c r="G47" s="242"/>
      <c r="H47" s="242"/>
      <c r="I47" s="242"/>
      <c r="J47" s="242"/>
      <c r="K47" s="244" t="s">
        <v>133</v>
      </c>
      <c r="L47" s="242"/>
      <c r="M47" s="242"/>
      <c r="N47" s="242"/>
      <c r="O47" s="242"/>
      <c r="P47" s="242"/>
      <c r="Q47" s="242"/>
      <c r="R47" s="242"/>
      <c r="S47" s="242"/>
      <c r="T47" s="242"/>
      <c r="U47" s="291" t="s">
        <v>140</v>
      </c>
      <c r="V47" s="252"/>
      <c r="W47" s="252"/>
      <c r="X47" s="252"/>
      <c r="Y47" s="252"/>
      <c r="Z47" s="283"/>
    </row>
    <row r="48" spans="1:26" ht="21.75" customHeight="1">
      <c r="A48" s="244" t="s">
        <v>135</v>
      </c>
      <c r="B48" s="242"/>
      <c r="C48" s="242"/>
      <c r="D48" s="242"/>
      <c r="E48" s="242"/>
      <c r="F48" s="245"/>
      <c r="G48" s="242" t="s">
        <v>136</v>
      </c>
      <c r="H48" s="242"/>
      <c r="I48" s="242"/>
      <c r="J48" s="245"/>
      <c r="K48" s="244" t="s">
        <v>135</v>
      </c>
      <c r="L48" s="242"/>
      <c r="M48" s="242"/>
      <c r="N48" s="242"/>
      <c r="O48" s="242"/>
      <c r="P48" s="245"/>
      <c r="Q48" s="242" t="s">
        <v>136</v>
      </c>
      <c r="R48" s="242"/>
      <c r="S48" s="242"/>
      <c r="T48" s="242"/>
      <c r="U48" s="258"/>
      <c r="V48" s="270"/>
      <c r="W48" s="270"/>
      <c r="X48" s="270"/>
      <c r="Y48" s="270"/>
      <c r="Z48" s="259"/>
    </row>
    <row r="49" spans="1:26" ht="21" customHeight="1">
      <c r="A49" s="248"/>
      <c r="B49" s="243"/>
      <c r="C49" s="243"/>
      <c r="D49" s="243"/>
      <c r="E49" s="243"/>
      <c r="F49" s="249"/>
      <c r="G49" s="247"/>
      <c r="H49" s="246"/>
      <c r="I49" s="246"/>
      <c r="J49" s="36" t="s">
        <v>131</v>
      </c>
      <c r="K49" s="248"/>
      <c r="L49" s="243"/>
      <c r="M49" s="243"/>
      <c r="N49" s="243"/>
      <c r="O49" s="243"/>
      <c r="P49" s="249"/>
      <c r="Q49" s="247"/>
      <c r="R49" s="246"/>
      <c r="S49" s="246"/>
      <c r="T49" s="36" t="s">
        <v>131</v>
      </c>
      <c r="U49" s="263"/>
      <c r="V49" s="264"/>
      <c r="W49" s="264"/>
      <c r="X49" s="264"/>
      <c r="Y49" s="264"/>
      <c r="Z49" s="265"/>
    </row>
    <row r="50" spans="1:26" ht="21" customHeight="1">
      <c r="A50" s="248"/>
      <c r="B50" s="243"/>
      <c r="C50" s="243"/>
      <c r="D50" s="243"/>
      <c r="E50" s="243"/>
      <c r="F50" s="249"/>
      <c r="G50" s="247"/>
      <c r="H50" s="246"/>
      <c r="I50" s="246"/>
      <c r="J50" s="36" t="s">
        <v>131</v>
      </c>
      <c r="K50" s="248"/>
      <c r="L50" s="243"/>
      <c r="M50" s="243"/>
      <c r="N50" s="243"/>
      <c r="O50" s="243"/>
      <c r="P50" s="249"/>
      <c r="Q50" s="247"/>
      <c r="R50" s="246"/>
      <c r="S50" s="246"/>
      <c r="T50" s="36" t="s">
        <v>131</v>
      </c>
      <c r="U50" s="292"/>
      <c r="V50" s="293"/>
      <c r="W50" s="293"/>
      <c r="X50" s="293"/>
      <c r="Y50" s="293"/>
      <c r="Z50" s="294"/>
    </row>
    <row r="51" spans="1:26" ht="21" customHeight="1">
      <c r="A51" s="248"/>
      <c r="B51" s="243"/>
      <c r="C51" s="243"/>
      <c r="D51" s="243"/>
      <c r="E51" s="243"/>
      <c r="F51" s="249"/>
      <c r="G51" s="247"/>
      <c r="H51" s="246"/>
      <c r="I51" s="246"/>
      <c r="J51" s="36" t="s">
        <v>131</v>
      </c>
      <c r="K51" s="248"/>
      <c r="L51" s="243"/>
      <c r="M51" s="243"/>
      <c r="N51" s="243"/>
      <c r="O51" s="243"/>
      <c r="P51" s="249"/>
      <c r="Q51" s="247"/>
      <c r="R51" s="246"/>
      <c r="S51" s="246"/>
      <c r="T51" s="36" t="s">
        <v>131</v>
      </c>
      <c r="U51" s="292"/>
      <c r="V51" s="293"/>
      <c r="W51" s="293"/>
      <c r="X51" s="293"/>
      <c r="Y51" s="293"/>
      <c r="Z51" s="294"/>
    </row>
    <row r="52" spans="1:26" ht="21" customHeight="1">
      <c r="A52" s="248"/>
      <c r="B52" s="243"/>
      <c r="C52" s="243"/>
      <c r="D52" s="243"/>
      <c r="E52" s="243"/>
      <c r="F52" s="249"/>
      <c r="G52" s="247"/>
      <c r="H52" s="246"/>
      <c r="I52" s="246"/>
      <c r="J52" s="36" t="s">
        <v>131</v>
      </c>
      <c r="K52" s="248"/>
      <c r="L52" s="243"/>
      <c r="M52" s="243"/>
      <c r="N52" s="243"/>
      <c r="O52" s="243"/>
      <c r="P52" s="249"/>
      <c r="Q52" s="247"/>
      <c r="R52" s="246"/>
      <c r="S52" s="246"/>
      <c r="T52" s="36" t="s">
        <v>131</v>
      </c>
      <c r="U52" s="292"/>
      <c r="V52" s="293"/>
      <c r="W52" s="293"/>
      <c r="X52" s="293"/>
      <c r="Y52" s="293"/>
      <c r="Z52" s="294"/>
    </row>
    <row r="53" spans="1:26" ht="21" customHeight="1">
      <c r="A53" s="244" t="s">
        <v>134</v>
      </c>
      <c r="B53" s="242"/>
      <c r="C53" s="242"/>
      <c r="D53" s="242"/>
      <c r="E53" s="242"/>
      <c r="F53" s="245"/>
      <c r="G53" s="247"/>
      <c r="H53" s="246"/>
      <c r="I53" s="246"/>
      <c r="J53" s="36" t="s">
        <v>131</v>
      </c>
      <c r="K53" s="244" t="s">
        <v>134</v>
      </c>
      <c r="L53" s="242"/>
      <c r="M53" s="242"/>
      <c r="N53" s="242"/>
      <c r="O53" s="242"/>
      <c r="P53" s="245"/>
      <c r="Q53" s="247"/>
      <c r="R53" s="246"/>
      <c r="S53" s="246"/>
      <c r="T53" s="36" t="s">
        <v>131</v>
      </c>
      <c r="U53" s="289"/>
      <c r="V53" s="288"/>
      <c r="W53" s="288"/>
      <c r="X53" s="288"/>
      <c r="Y53" s="288"/>
      <c r="Z53" s="290"/>
    </row>
    <row r="55" spans="1:26">
      <c r="A55" s="92" t="s">
        <v>137</v>
      </c>
      <c r="U55" s="266" t="s">
        <v>120</v>
      </c>
      <c r="V55" s="266"/>
      <c r="W55" s="266"/>
      <c r="Y55" s="24"/>
      <c r="Z55" s="24" t="s">
        <v>121</v>
      </c>
    </row>
    <row r="56" spans="1:26" ht="21" customHeight="1">
      <c r="A56" s="253" t="s">
        <v>31</v>
      </c>
      <c r="B56" s="254"/>
      <c r="C56" s="254"/>
      <c r="D56" s="255"/>
      <c r="E56" s="248"/>
      <c r="F56" s="243"/>
      <c r="G56" s="243"/>
      <c r="H56" s="243"/>
      <c r="I56" s="243"/>
      <c r="J56" s="243"/>
      <c r="K56" s="243"/>
      <c r="L56" s="243"/>
      <c r="M56" s="243"/>
      <c r="N56" s="243"/>
      <c r="O56" s="243"/>
      <c r="P56" s="243"/>
      <c r="Q56" s="243"/>
      <c r="R56" s="243"/>
      <c r="S56" s="243"/>
      <c r="T56" s="243"/>
      <c r="U56" s="243"/>
      <c r="V56" s="243"/>
      <c r="W56" s="243"/>
      <c r="X56" s="243"/>
      <c r="Y56" s="243"/>
      <c r="Z56" s="249"/>
    </row>
    <row r="57" spans="1:26" ht="21" customHeight="1">
      <c r="A57" s="239" t="s">
        <v>32</v>
      </c>
      <c r="B57" s="240"/>
      <c r="C57" s="240"/>
      <c r="D57" s="241"/>
      <c r="E57" s="248"/>
      <c r="F57" s="243"/>
      <c r="G57" s="243"/>
      <c r="H57" s="243"/>
      <c r="I57" s="243"/>
      <c r="J57" s="243"/>
      <c r="K57" s="243"/>
      <c r="L57" s="243"/>
      <c r="M57" s="249"/>
      <c r="N57" s="239" t="s">
        <v>33</v>
      </c>
      <c r="O57" s="240"/>
      <c r="P57" s="240"/>
      <c r="Q57" s="241"/>
      <c r="R57" s="248"/>
      <c r="S57" s="243"/>
      <c r="T57" s="243"/>
      <c r="U57" s="243"/>
      <c r="V57" s="243"/>
      <c r="W57" s="243"/>
      <c r="X57" s="243"/>
      <c r="Y57" s="243"/>
      <c r="Z57" s="249"/>
    </row>
    <row r="58" spans="1:26" ht="21" customHeight="1">
      <c r="A58" s="239" t="s">
        <v>52</v>
      </c>
      <c r="B58" s="240"/>
      <c r="C58" s="240"/>
      <c r="D58" s="241"/>
      <c r="E58" s="244" t="s">
        <v>124</v>
      </c>
      <c r="F58" s="242"/>
      <c r="G58" s="109" t="s">
        <v>53</v>
      </c>
      <c r="H58" s="246"/>
      <c r="I58" s="246"/>
      <c r="J58" s="246"/>
      <c r="K58" s="246"/>
      <c r="L58" s="246"/>
      <c r="M58" s="23" t="s">
        <v>123</v>
      </c>
      <c r="N58" s="23"/>
      <c r="O58" s="23"/>
      <c r="P58" s="23"/>
      <c r="Q58" s="23"/>
      <c r="R58" s="23"/>
      <c r="S58" s="23"/>
      <c r="T58" s="23"/>
      <c r="U58" s="23"/>
      <c r="V58" s="23"/>
      <c r="W58" s="23"/>
      <c r="X58" s="23"/>
      <c r="Y58" s="40"/>
      <c r="Z58" s="38" t="s">
        <v>121</v>
      </c>
    </row>
    <row r="59" spans="1:26" ht="21" customHeight="1"/>
    <row r="60" spans="1:26">
      <c r="A60" s="92" t="s">
        <v>138</v>
      </c>
      <c r="U60" s="266" t="s">
        <v>120</v>
      </c>
      <c r="V60" s="266"/>
      <c r="W60" s="266"/>
      <c r="Y60" s="24"/>
      <c r="Z60" s="24" t="s">
        <v>121</v>
      </c>
    </row>
    <row r="61" spans="1:26" ht="21" customHeight="1">
      <c r="A61" s="239" t="s">
        <v>34</v>
      </c>
      <c r="B61" s="240"/>
      <c r="C61" s="240"/>
      <c r="D61" s="240"/>
      <c r="E61" s="241"/>
      <c r="F61" s="109" t="s">
        <v>82</v>
      </c>
      <c r="G61" s="22" t="s">
        <v>98</v>
      </c>
      <c r="H61" s="22"/>
      <c r="I61" s="109" t="s">
        <v>82</v>
      </c>
      <c r="J61" s="23" t="s">
        <v>99</v>
      </c>
      <c r="K61" s="242" t="s">
        <v>125</v>
      </c>
      <c r="L61" s="242"/>
      <c r="M61" s="243"/>
      <c r="N61" s="243"/>
      <c r="O61" s="243"/>
      <c r="P61" s="243"/>
      <c r="Q61" s="243"/>
      <c r="R61" s="243"/>
      <c r="S61" s="244" t="s">
        <v>128</v>
      </c>
      <c r="T61" s="245"/>
      <c r="U61" s="246"/>
      <c r="V61" s="246"/>
      <c r="W61" s="246"/>
      <c r="X61" s="246"/>
      <c r="Y61" s="23" t="s">
        <v>343</v>
      </c>
      <c r="Z61" s="38"/>
    </row>
    <row r="62" spans="1:26" ht="21" customHeight="1">
      <c r="A62" s="239" t="s">
        <v>342</v>
      </c>
      <c r="B62" s="240"/>
      <c r="C62" s="240"/>
      <c r="D62" s="240"/>
      <c r="E62" s="241"/>
      <c r="F62" s="116" t="s">
        <v>82</v>
      </c>
      <c r="G62" s="22" t="s">
        <v>98</v>
      </c>
      <c r="H62" s="22"/>
      <c r="I62" s="116" t="s">
        <v>82</v>
      </c>
      <c r="J62" s="23" t="s">
        <v>99</v>
      </c>
      <c r="K62" s="242" t="s">
        <v>125</v>
      </c>
      <c r="L62" s="242"/>
      <c r="M62" s="243"/>
      <c r="N62" s="243"/>
      <c r="O62" s="243"/>
      <c r="P62" s="243"/>
      <c r="Q62" s="243"/>
      <c r="R62" s="243"/>
      <c r="S62" s="244" t="s">
        <v>22</v>
      </c>
      <c r="T62" s="245"/>
      <c r="U62" s="246"/>
      <c r="V62" s="246"/>
      <c r="W62" s="246"/>
      <c r="X62" s="246"/>
      <c r="Y62" s="23" t="s">
        <v>343</v>
      </c>
      <c r="Z62" s="38"/>
    </row>
    <row r="63" spans="1:26" ht="21" customHeight="1">
      <c r="A63" s="267" t="s">
        <v>35</v>
      </c>
      <c r="B63" s="268"/>
      <c r="C63" s="268"/>
      <c r="D63" s="268"/>
      <c r="E63" s="269"/>
      <c r="F63" s="109" t="s">
        <v>82</v>
      </c>
      <c r="G63" s="22" t="s">
        <v>98</v>
      </c>
      <c r="H63" s="22"/>
      <c r="I63" s="109" t="s">
        <v>82</v>
      </c>
      <c r="J63" s="23" t="s">
        <v>99</v>
      </c>
      <c r="K63" s="242" t="s">
        <v>125</v>
      </c>
      <c r="L63" s="242"/>
      <c r="M63" s="243"/>
      <c r="N63" s="243"/>
      <c r="O63" s="243"/>
      <c r="P63" s="243"/>
      <c r="Q63" s="243"/>
      <c r="R63" s="243"/>
      <c r="S63" s="243"/>
      <c r="T63" s="243"/>
      <c r="U63" s="243"/>
      <c r="V63" s="243"/>
      <c r="W63" s="243"/>
      <c r="X63" s="243"/>
      <c r="Y63" s="243"/>
      <c r="Z63" s="249"/>
    </row>
    <row r="64" spans="1:26" ht="21" customHeight="1">
      <c r="A64" s="239" t="s">
        <v>36</v>
      </c>
      <c r="B64" s="240"/>
      <c r="C64" s="240"/>
      <c r="D64" s="240"/>
      <c r="E64" s="241"/>
      <c r="F64" s="109" t="s">
        <v>82</v>
      </c>
      <c r="G64" s="22" t="s">
        <v>98</v>
      </c>
      <c r="H64" s="22"/>
      <c r="I64" s="109" t="s">
        <v>82</v>
      </c>
      <c r="J64" s="23" t="s">
        <v>99</v>
      </c>
      <c r="K64" s="242" t="s">
        <v>125</v>
      </c>
      <c r="L64" s="242"/>
      <c r="M64" s="243"/>
      <c r="N64" s="243"/>
      <c r="O64" s="243"/>
      <c r="P64" s="243"/>
      <c r="Q64" s="243"/>
      <c r="R64" s="243"/>
      <c r="S64" s="243"/>
      <c r="T64" s="243"/>
      <c r="U64" s="243"/>
      <c r="V64" s="243"/>
      <c r="W64" s="243"/>
      <c r="X64" s="243"/>
      <c r="Y64" s="243"/>
      <c r="Z64" s="249"/>
    </row>
    <row r="65" spans="1:26" ht="21" customHeight="1">
      <c r="A65" s="267" t="s">
        <v>37</v>
      </c>
      <c r="B65" s="268"/>
      <c r="C65" s="268"/>
      <c r="D65" s="268"/>
      <c r="E65" s="269"/>
      <c r="F65" s="109" t="s">
        <v>82</v>
      </c>
      <c r="G65" s="22" t="s">
        <v>98</v>
      </c>
      <c r="H65" s="22"/>
      <c r="I65" s="109" t="s">
        <v>82</v>
      </c>
      <c r="J65" s="23" t="s">
        <v>99</v>
      </c>
      <c r="K65" s="242" t="s">
        <v>125</v>
      </c>
      <c r="L65" s="242"/>
      <c r="M65" s="243"/>
      <c r="N65" s="243"/>
      <c r="O65" s="243"/>
      <c r="P65" s="243"/>
      <c r="Q65" s="243"/>
      <c r="R65" s="243"/>
      <c r="S65" s="243"/>
      <c r="T65" s="243"/>
      <c r="U65" s="243"/>
      <c r="V65" s="243"/>
      <c r="W65" s="243"/>
      <c r="X65" s="243"/>
      <c r="Y65" s="243"/>
      <c r="Z65" s="249"/>
    </row>
    <row r="66" spans="1:26" ht="21" customHeight="1">
      <c r="A66" s="239" t="s">
        <v>38</v>
      </c>
      <c r="B66" s="240"/>
      <c r="C66" s="240"/>
      <c r="D66" s="240"/>
      <c r="E66" s="241"/>
      <c r="F66" s="109" t="s">
        <v>82</v>
      </c>
      <c r="G66" s="22" t="s">
        <v>98</v>
      </c>
      <c r="H66" s="22"/>
      <c r="I66" s="109" t="s">
        <v>82</v>
      </c>
      <c r="J66" s="23" t="s">
        <v>99</v>
      </c>
      <c r="K66" s="242" t="s">
        <v>126</v>
      </c>
      <c r="L66" s="242"/>
      <c r="M66" s="243"/>
      <c r="N66" s="243"/>
      <c r="O66" s="243"/>
      <c r="P66" s="243"/>
      <c r="Q66" s="243"/>
      <c r="R66" s="243"/>
      <c r="S66" s="244" t="s">
        <v>127</v>
      </c>
      <c r="T66" s="245"/>
      <c r="U66" s="243"/>
      <c r="V66" s="243"/>
      <c r="W66" s="243"/>
      <c r="X66" s="243"/>
      <c r="Y66" s="243"/>
      <c r="Z66" s="249"/>
    </row>
    <row r="68" spans="1:26">
      <c r="A68" s="92" t="s">
        <v>139</v>
      </c>
      <c r="U68" s="266" t="s">
        <v>120</v>
      </c>
      <c r="V68" s="266"/>
      <c r="W68" s="266"/>
      <c r="Y68" s="24"/>
      <c r="Z68" s="24" t="s">
        <v>121</v>
      </c>
    </row>
    <row r="69" spans="1:26" ht="21" customHeight="1">
      <c r="A69" s="253" t="s">
        <v>0</v>
      </c>
      <c r="B69" s="254"/>
      <c r="C69" s="254"/>
      <c r="D69" s="254"/>
      <c r="E69" s="263"/>
      <c r="F69" s="264"/>
      <c r="G69" s="264"/>
      <c r="H69" s="264"/>
      <c r="I69" s="264"/>
      <c r="J69" s="264"/>
      <c r="K69" s="264"/>
      <c r="L69" s="264"/>
      <c r="M69" s="264"/>
      <c r="N69" s="264"/>
      <c r="O69" s="264"/>
      <c r="P69" s="264"/>
      <c r="Q69" s="264"/>
      <c r="R69" s="264"/>
      <c r="S69" s="264"/>
      <c r="T69" s="264"/>
      <c r="U69" s="264"/>
      <c r="V69" s="264"/>
      <c r="W69" s="264"/>
      <c r="X69" s="264"/>
      <c r="Y69" s="264"/>
      <c r="Z69" s="265"/>
    </row>
    <row r="70" spans="1:26" ht="21" customHeight="1">
      <c r="A70" s="239" t="s">
        <v>129</v>
      </c>
      <c r="B70" s="240"/>
      <c r="C70" s="240"/>
      <c r="D70" s="240"/>
      <c r="E70" s="244"/>
      <c r="F70" s="242"/>
      <c r="G70" s="242"/>
      <c r="H70" s="109" t="s">
        <v>53</v>
      </c>
      <c r="I70" s="239" t="s">
        <v>39</v>
      </c>
      <c r="J70" s="240"/>
      <c r="K70" s="240"/>
      <c r="L70" s="241"/>
      <c r="M70" s="248"/>
      <c r="N70" s="243"/>
      <c r="O70" s="243"/>
      <c r="P70" s="243"/>
      <c r="Q70" s="249"/>
      <c r="R70" s="239" t="s">
        <v>40</v>
      </c>
      <c r="S70" s="240"/>
      <c r="T70" s="240"/>
      <c r="U70" s="240"/>
      <c r="V70" s="248"/>
      <c r="W70" s="243"/>
      <c r="X70" s="243"/>
      <c r="Y70" s="243"/>
      <c r="Z70" s="249"/>
    </row>
  </sheetData>
  <mergeCells count="171">
    <mergeCell ref="A56:D56"/>
    <mergeCell ref="G51:I51"/>
    <mergeCell ref="Q49:S49"/>
    <mergeCell ref="Q50:S50"/>
    <mergeCell ref="K52:P52"/>
    <mergeCell ref="K53:P53"/>
    <mergeCell ref="G50:I50"/>
    <mergeCell ref="K50:P50"/>
    <mergeCell ref="E39:O39"/>
    <mergeCell ref="A51:F51"/>
    <mergeCell ref="A52:F52"/>
    <mergeCell ref="A53:F53"/>
    <mergeCell ref="A47:J47"/>
    <mergeCell ref="A34:D34"/>
    <mergeCell ref="A39:D39"/>
    <mergeCell ref="K48:P48"/>
    <mergeCell ref="K47:T47"/>
    <mergeCell ref="E34:K34"/>
    <mergeCell ref="T39:X39"/>
    <mergeCell ref="O34:S34"/>
    <mergeCell ref="U46:W46"/>
    <mergeCell ref="P39:S39"/>
    <mergeCell ref="P38:S38"/>
    <mergeCell ref="L34:N34"/>
    <mergeCell ref="T34:V34"/>
    <mergeCell ref="W34:X34"/>
    <mergeCell ref="N40:Y40"/>
    <mergeCell ref="A40:D40"/>
    <mergeCell ref="S66:T66"/>
    <mergeCell ref="U66:Z66"/>
    <mergeCell ref="M66:R66"/>
    <mergeCell ref="M65:Z65"/>
    <mergeCell ref="M64:Z64"/>
    <mergeCell ref="M63:Z63"/>
    <mergeCell ref="X28:Y28"/>
    <mergeCell ref="H29:J29"/>
    <mergeCell ref="J28:L28"/>
    <mergeCell ref="K61:L61"/>
    <mergeCell ref="K63:L63"/>
    <mergeCell ref="K64:L64"/>
    <mergeCell ref="K65:L65"/>
    <mergeCell ref="U55:W55"/>
    <mergeCell ref="A43:Z44"/>
    <mergeCell ref="U36:W36"/>
    <mergeCell ref="U42:W42"/>
    <mergeCell ref="A50:F50"/>
    <mergeCell ref="A61:E61"/>
    <mergeCell ref="G49:I49"/>
    <mergeCell ref="E58:F58"/>
    <mergeCell ref="A58:D58"/>
    <mergeCell ref="H58:L58"/>
    <mergeCell ref="A57:D57"/>
    <mergeCell ref="A5:C5"/>
    <mergeCell ref="H13:Q13"/>
    <mergeCell ref="J15:M15"/>
    <mergeCell ref="N15:P15"/>
    <mergeCell ref="A28:C28"/>
    <mergeCell ref="A25:E25"/>
    <mergeCell ref="A24:E24"/>
    <mergeCell ref="U27:W27"/>
    <mergeCell ref="I25:K25"/>
    <mergeCell ref="F25:H25"/>
    <mergeCell ref="O23:T23"/>
    <mergeCell ref="O24:T24"/>
    <mergeCell ref="O25:T25"/>
    <mergeCell ref="A23:E23"/>
    <mergeCell ref="S28:V28"/>
    <mergeCell ref="D4:Q4"/>
    <mergeCell ref="D5:Q5"/>
    <mergeCell ref="D6:Z6"/>
    <mergeCell ref="U5:Z5"/>
    <mergeCell ref="U4:Z4"/>
    <mergeCell ref="U9:Z9"/>
    <mergeCell ref="U10:Z10"/>
    <mergeCell ref="U13:Z13"/>
    <mergeCell ref="R13:T13"/>
    <mergeCell ref="R4:T4"/>
    <mergeCell ref="R5:T5"/>
    <mergeCell ref="R9:T9"/>
    <mergeCell ref="F9:G9"/>
    <mergeCell ref="F13:G13"/>
    <mergeCell ref="A13:E13"/>
    <mergeCell ref="U33:W33"/>
    <mergeCell ref="U22:W22"/>
    <mergeCell ref="A16:E16"/>
    <mergeCell ref="F17:Z17"/>
    <mergeCell ref="R10:T10"/>
    <mergeCell ref="T38:Z38"/>
    <mergeCell ref="A31:C31"/>
    <mergeCell ref="F24:H24"/>
    <mergeCell ref="I24:K24"/>
    <mergeCell ref="I23:K23"/>
    <mergeCell ref="Q29:Z29"/>
    <mergeCell ref="U19:W19"/>
    <mergeCell ref="F16:Z16"/>
    <mergeCell ref="F14:Z14"/>
    <mergeCell ref="D29:F29"/>
    <mergeCell ref="A29:C29"/>
    <mergeCell ref="E38:O38"/>
    <mergeCell ref="R70:U70"/>
    <mergeCell ref="A69:D69"/>
    <mergeCell ref="I70:L70"/>
    <mergeCell ref="E69:Z69"/>
    <mergeCell ref="A70:D70"/>
    <mergeCell ref="W20:X20"/>
    <mergeCell ref="U68:W68"/>
    <mergeCell ref="E56:Z56"/>
    <mergeCell ref="E57:M57"/>
    <mergeCell ref="R57:Z57"/>
    <mergeCell ref="E70:G70"/>
    <mergeCell ref="M70:Q70"/>
    <mergeCell ref="V70:Z70"/>
    <mergeCell ref="Q53:S53"/>
    <mergeCell ref="A30:C30"/>
    <mergeCell ref="J30:K30"/>
    <mergeCell ref="L30:M30"/>
    <mergeCell ref="N30:O30"/>
    <mergeCell ref="R30:T30"/>
    <mergeCell ref="K66:L66"/>
    <mergeCell ref="A66:E66"/>
    <mergeCell ref="A65:E65"/>
    <mergeCell ref="A64:E64"/>
    <mergeCell ref="A63:E63"/>
    <mergeCell ref="A1:Z1"/>
    <mergeCell ref="X23:Y23"/>
    <mergeCell ref="X24:Y24"/>
    <mergeCell ref="X25:Y25"/>
    <mergeCell ref="Y20:Z20"/>
    <mergeCell ref="F23:H23"/>
    <mergeCell ref="A4:C4"/>
    <mergeCell ref="A10:E10"/>
    <mergeCell ref="F10:G10"/>
    <mergeCell ref="A17:E17"/>
    <mergeCell ref="F15:H15"/>
    <mergeCell ref="A14:E14"/>
    <mergeCell ref="A15:E15"/>
    <mergeCell ref="U3:W3"/>
    <mergeCell ref="U8:W8"/>
    <mergeCell ref="U12:W12"/>
    <mergeCell ref="H10:Q10"/>
    <mergeCell ref="H9:Q9"/>
    <mergeCell ref="A6:C6"/>
    <mergeCell ref="F20:H20"/>
    <mergeCell ref="K20:M20"/>
    <mergeCell ref="S20:T20"/>
    <mergeCell ref="O20:Q20"/>
    <mergeCell ref="A9:E9"/>
    <mergeCell ref="A62:E62"/>
    <mergeCell ref="K62:L62"/>
    <mergeCell ref="M62:R62"/>
    <mergeCell ref="S62:T62"/>
    <mergeCell ref="U62:X62"/>
    <mergeCell ref="A20:E20"/>
    <mergeCell ref="G52:I52"/>
    <mergeCell ref="G53:I53"/>
    <mergeCell ref="A48:F48"/>
    <mergeCell ref="A49:F49"/>
    <mergeCell ref="A38:D38"/>
    <mergeCell ref="M61:R61"/>
    <mergeCell ref="S61:T61"/>
    <mergeCell ref="U61:X61"/>
    <mergeCell ref="Q48:T48"/>
    <mergeCell ref="U47:Z48"/>
    <mergeCell ref="K51:P51"/>
    <mergeCell ref="Q51:S51"/>
    <mergeCell ref="U49:Z53"/>
    <mergeCell ref="Q52:S52"/>
    <mergeCell ref="K49:P49"/>
    <mergeCell ref="U60:W60"/>
    <mergeCell ref="N57:Q57"/>
    <mergeCell ref="G48:J48"/>
  </mergeCells>
  <phoneticPr fontId="1"/>
  <conditionalFormatting sqref="A38:Z40">
    <cfRule type="expression" dxfId="39" priority="1" stopIfTrue="1">
      <formula>$F$37="■"</formula>
    </cfRule>
  </conditionalFormatting>
  <dataValidations disablePrompts="1" count="3">
    <dataValidation type="list" allowBlank="1" showInputMessage="1" showErrorMessage="1" sqref="R20" xr:uid="{00000000-0002-0000-0200-000000000000}">
      <formula1>"容器,バルク貯槽"</formula1>
    </dataValidation>
    <dataValidation type="list" allowBlank="1" showInputMessage="1" showErrorMessage="1" sqref="G28 E40 H40 F37 I37 D30:D31 G30:G31 M28 P28 K29 N29 D28 I61:I66 F61:F66" xr:uid="{00000000-0002-0000-0200-000001000000}">
      <formula1>"□,■"</formula1>
    </dataValidation>
    <dataValidation type="list" allowBlank="1" showInputMessage="1" showErrorMessage="1" sqref="G58 H70" xr:uid="{00000000-0002-0000-0200-000002000000}">
      <formula1>"県,都,道,府"</formula1>
    </dataValidation>
  </dataValidations>
  <pageMargins left="0.70866141732283472" right="0.35433070866141736" top="0.47244094488188981" bottom="0.62992125984251968" header="0.31496062992125984" footer="0.31496062992125984"/>
  <pageSetup paperSize="9" scale="97" firstPageNumber="0" orientation="portrait" useFirstPageNumber="1" r:id="rId1"/>
  <headerFooter differentFirst="1"/>
  <rowBreaks count="1" manualBreakCount="1">
    <brk id="35" max="2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70"/>
  <sheetViews>
    <sheetView view="pageLayout" topLeftCell="A64" zoomScaleNormal="100" zoomScaleSheetLayoutView="100" workbookViewId="0">
      <selection activeCell="P84" sqref="P84"/>
    </sheetView>
  </sheetViews>
  <sheetFormatPr defaultColWidth="3.125" defaultRowHeight="17.649999999999999"/>
  <cols>
    <col min="1" max="2" width="3.125" style="24"/>
    <col min="3" max="3" width="3.25" style="24" customWidth="1"/>
    <col min="4" max="11" width="3.125" style="24"/>
    <col min="12" max="12" width="3.125" style="24" customWidth="1"/>
    <col min="13" max="13" width="3.125" style="24"/>
    <col min="14" max="14" width="3.125" style="24" customWidth="1"/>
    <col min="15" max="15" width="3.125" style="24"/>
    <col min="16" max="16" width="3.5" style="24" customWidth="1"/>
    <col min="17" max="24" width="3.125" style="24"/>
    <col min="25" max="25" width="3.5" style="48" bestFit="1" customWidth="1"/>
    <col min="26" max="16384" width="3.125" style="24"/>
  </cols>
  <sheetData>
    <row r="1" spans="1:26" s="26" customFormat="1" ht="23.25" customHeight="1">
      <c r="A1" s="250" t="s">
        <v>97</v>
      </c>
      <c r="B1" s="250"/>
      <c r="C1" s="250"/>
      <c r="D1" s="250"/>
      <c r="E1" s="250"/>
      <c r="F1" s="250"/>
      <c r="G1" s="250"/>
      <c r="H1" s="250"/>
      <c r="I1" s="250"/>
      <c r="J1" s="250"/>
      <c r="K1" s="250"/>
      <c r="L1" s="250"/>
      <c r="M1" s="250"/>
      <c r="N1" s="250"/>
      <c r="O1" s="250"/>
      <c r="P1" s="250"/>
      <c r="Q1" s="250"/>
      <c r="R1" s="250"/>
      <c r="S1" s="250"/>
      <c r="T1" s="250"/>
      <c r="U1" s="250"/>
      <c r="V1" s="250"/>
      <c r="W1" s="250"/>
      <c r="X1" s="250"/>
      <c r="Y1" s="250"/>
      <c r="Z1" s="250"/>
    </row>
    <row r="3" spans="1:26">
      <c r="A3" s="92" t="s">
        <v>102</v>
      </c>
      <c r="U3" s="270" t="s">
        <v>120</v>
      </c>
      <c r="V3" s="270"/>
      <c r="W3" s="270"/>
      <c r="X3" s="305">
        <v>1</v>
      </c>
      <c r="Y3" s="305"/>
      <c r="Z3" s="24" t="s">
        <v>121</v>
      </c>
    </row>
    <row r="4" spans="1:26" ht="21" customHeight="1">
      <c r="A4" s="253" t="s">
        <v>46</v>
      </c>
      <c r="B4" s="254"/>
      <c r="C4" s="255"/>
      <c r="D4" s="302" t="s">
        <v>141</v>
      </c>
      <c r="E4" s="303"/>
      <c r="F4" s="303"/>
      <c r="G4" s="303"/>
      <c r="H4" s="303"/>
      <c r="I4" s="303"/>
      <c r="J4" s="303"/>
      <c r="K4" s="303"/>
      <c r="L4" s="303"/>
      <c r="M4" s="303"/>
      <c r="N4" s="303"/>
      <c r="O4" s="303"/>
      <c r="P4" s="303"/>
      <c r="Q4" s="304"/>
      <c r="R4" s="251" t="s">
        <v>111</v>
      </c>
      <c r="S4" s="252"/>
      <c r="T4" s="283"/>
      <c r="U4" s="302" t="s">
        <v>142</v>
      </c>
      <c r="V4" s="303"/>
      <c r="W4" s="303"/>
      <c r="X4" s="303"/>
      <c r="Y4" s="303"/>
      <c r="Z4" s="304"/>
    </row>
    <row r="5" spans="1:26" ht="21" customHeight="1">
      <c r="A5" s="239" t="s">
        <v>42</v>
      </c>
      <c r="B5" s="240"/>
      <c r="C5" s="241"/>
      <c r="D5" s="302" t="s">
        <v>143</v>
      </c>
      <c r="E5" s="303"/>
      <c r="F5" s="303"/>
      <c r="G5" s="303"/>
      <c r="H5" s="303"/>
      <c r="I5" s="303"/>
      <c r="J5" s="303"/>
      <c r="K5" s="303"/>
      <c r="L5" s="303"/>
      <c r="M5" s="303"/>
      <c r="N5" s="303"/>
      <c r="O5" s="303"/>
      <c r="P5" s="303"/>
      <c r="Q5" s="304"/>
      <c r="R5" s="244" t="s">
        <v>13</v>
      </c>
      <c r="S5" s="242"/>
      <c r="T5" s="245"/>
      <c r="U5" s="302" t="s">
        <v>144</v>
      </c>
      <c r="V5" s="303"/>
      <c r="W5" s="303"/>
      <c r="X5" s="303"/>
      <c r="Y5" s="303"/>
      <c r="Z5" s="304"/>
    </row>
    <row r="6" spans="1:26" ht="21" customHeight="1">
      <c r="A6" s="260" t="s">
        <v>1</v>
      </c>
      <c r="B6" s="261"/>
      <c r="C6" s="262"/>
      <c r="D6" s="302" t="s">
        <v>145</v>
      </c>
      <c r="E6" s="303"/>
      <c r="F6" s="303"/>
      <c r="G6" s="303"/>
      <c r="H6" s="303"/>
      <c r="I6" s="303"/>
      <c r="J6" s="303"/>
      <c r="K6" s="303"/>
      <c r="L6" s="303"/>
      <c r="M6" s="303"/>
      <c r="N6" s="303"/>
      <c r="O6" s="303"/>
      <c r="P6" s="303"/>
      <c r="Q6" s="303"/>
      <c r="R6" s="303"/>
      <c r="S6" s="303"/>
      <c r="T6" s="303"/>
      <c r="U6" s="303"/>
      <c r="V6" s="303"/>
      <c r="W6" s="303"/>
      <c r="X6" s="303"/>
      <c r="Y6" s="303"/>
      <c r="Z6" s="304"/>
    </row>
    <row r="8" spans="1:26">
      <c r="A8" s="92" t="s">
        <v>103</v>
      </c>
      <c r="U8" s="270" t="s">
        <v>120</v>
      </c>
      <c r="V8" s="270"/>
      <c r="W8" s="270"/>
      <c r="X8" s="270"/>
      <c r="Y8" s="270"/>
      <c r="Z8" s="24" t="s">
        <v>121</v>
      </c>
    </row>
    <row r="9" spans="1:26" ht="21" customHeight="1">
      <c r="A9" s="277" t="s">
        <v>41</v>
      </c>
      <c r="B9" s="278"/>
      <c r="C9" s="278"/>
      <c r="D9" s="278"/>
      <c r="E9" s="278"/>
      <c r="F9" s="244" t="s">
        <v>0</v>
      </c>
      <c r="G9" s="245"/>
      <c r="H9" s="302" t="s">
        <v>146</v>
      </c>
      <c r="I9" s="303"/>
      <c r="J9" s="303"/>
      <c r="K9" s="303"/>
      <c r="L9" s="303"/>
      <c r="M9" s="303"/>
      <c r="N9" s="303"/>
      <c r="O9" s="303"/>
      <c r="P9" s="303"/>
      <c r="Q9" s="304"/>
      <c r="R9" s="244" t="s">
        <v>111</v>
      </c>
      <c r="S9" s="242"/>
      <c r="T9" s="245"/>
      <c r="U9" s="302" t="s">
        <v>142</v>
      </c>
      <c r="V9" s="303"/>
      <c r="W9" s="303"/>
      <c r="X9" s="303"/>
      <c r="Y9" s="303"/>
      <c r="Z9" s="304"/>
    </row>
    <row r="10" spans="1:26" ht="21" customHeight="1">
      <c r="A10" s="256" t="s">
        <v>47</v>
      </c>
      <c r="B10" s="257"/>
      <c r="C10" s="257"/>
      <c r="D10" s="257"/>
      <c r="E10" s="257"/>
      <c r="F10" s="258" t="s">
        <v>0</v>
      </c>
      <c r="G10" s="259"/>
      <c r="H10" s="302" t="s">
        <v>147</v>
      </c>
      <c r="I10" s="303"/>
      <c r="J10" s="303"/>
      <c r="K10" s="303"/>
      <c r="L10" s="303"/>
      <c r="M10" s="303"/>
      <c r="N10" s="303"/>
      <c r="O10" s="303"/>
      <c r="P10" s="303"/>
      <c r="Q10" s="304"/>
      <c r="R10" s="244" t="s">
        <v>111</v>
      </c>
      <c r="S10" s="242"/>
      <c r="T10" s="245"/>
      <c r="U10" s="302" t="s">
        <v>147</v>
      </c>
      <c r="V10" s="303"/>
      <c r="W10" s="303"/>
      <c r="X10" s="303"/>
      <c r="Y10" s="303"/>
      <c r="Z10" s="304"/>
    </row>
    <row r="12" spans="1:26">
      <c r="A12" s="92" t="s">
        <v>104</v>
      </c>
      <c r="U12" s="270" t="s">
        <v>120</v>
      </c>
      <c r="V12" s="270"/>
      <c r="W12" s="270"/>
      <c r="X12" s="305">
        <v>2</v>
      </c>
      <c r="Y12" s="305"/>
      <c r="Z12" s="24" t="s">
        <v>121</v>
      </c>
    </row>
    <row r="13" spans="1:26" ht="21" customHeight="1">
      <c r="A13" s="253" t="s">
        <v>48</v>
      </c>
      <c r="B13" s="254"/>
      <c r="C13" s="254"/>
      <c r="D13" s="254"/>
      <c r="E13" s="254"/>
      <c r="F13" s="244" t="s">
        <v>0</v>
      </c>
      <c r="G13" s="245"/>
      <c r="H13" s="306" t="s">
        <v>205</v>
      </c>
      <c r="I13" s="306"/>
      <c r="J13" s="306"/>
      <c r="K13" s="306"/>
      <c r="L13" s="306"/>
      <c r="M13" s="306"/>
      <c r="N13" s="306"/>
      <c r="O13" s="306"/>
      <c r="P13" s="306"/>
      <c r="Q13" s="307"/>
      <c r="R13" s="251" t="s">
        <v>111</v>
      </c>
      <c r="S13" s="252"/>
      <c r="T13" s="283"/>
      <c r="U13" s="302" t="s">
        <v>148</v>
      </c>
      <c r="V13" s="303"/>
      <c r="W13" s="303"/>
      <c r="X13" s="303"/>
      <c r="Y13" s="303"/>
      <c r="Z13" s="304"/>
    </row>
    <row r="14" spans="1:26" ht="21" customHeight="1">
      <c r="A14" s="239" t="s">
        <v>42</v>
      </c>
      <c r="B14" s="240"/>
      <c r="C14" s="240"/>
      <c r="D14" s="240"/>
      <c r="E14" s="241"/>
      <c r="F14" s="302" t="s">
        <v>220</v>
      </c>
      <c r="G14" s="303"/>
      <c r="H14" s="303"/>
      <c r="I14" s="303"/>
      <c r="J14" s="303"/>
      <c r="K14" s="303"/>
      <c r="L14" s="303"/>
      <c r="M14" s="303"/>
      <c r="N14" s="303"/>
      <c r="O14" s="303"/>
      <c r="P14" s="303"/>
      <c r="Q14" s="303"/>
      <c r="R14" s="303"/>
      <c r="S14" s="303"/>
      <c r="T14" s="303"/>
      <c r="U14" s="303"/>
      <c r="V14" s="303"/>
      <c r="W14" s="303"/>
      <c r="X14" s="303"/>
      <c r="Y14" s="303"/>
      <c r="Z14" s="304"/>
    </row>
    <row r="15" spans="1:26" ht="21" customHeight="1">
      <c r="A15" s="239" t="s">
        <v>45</v>
      </c>
      <c r="B15" s="240"/>
      <c r="C15" s="240"/>
      <c r="D15" s="240"/>
      <c r="E15" s="241"/>
      <c r="F15" s="309">
        <v>10</v>
      </c>
      <c r="G15" s="309"/>
      <c r="H15" s="309"/>
      <c r="I15" s="23" t="s">
        <v>14</v>
      </c>
      <c r="J15" s="242" t="s">
        <v>15</v>
      </c>
      <c r="K15" s="242"/>
      <c r="L15" s="242"/>
      <c r="M15" s="242"/>
      <c r="N15" s="309">
        <v>5</v>
      </c>
      <c r="O15" s="309"/>
      <c r="P15" s="309"/>
      <c r="Q15" s="35" t="s">
        <v>16</v>
      </c>
      <c r="R15" s="35"/>
      <c r="S15" s="35"/>
      <c r="T15" s="35"/>
      <c r="U15" s="35"/>
      <c r="V15" s="35"/>
      <c r="W15" s="35"/>
      <c r="X15" s="35"/>
      <c r="Y15" s="35"/>
      <c r="Z15" s="38"/>
    </row>
    <row r="16" spans="1:26" ht="21" customHeight="1">
      <c r="A16" s="260" t="s">
        <v>43</v>
      </c>
      <c r="B16" s="261"/>
      <c r="C16" s="261"/>
      <c r="D16" s="261"/>
      <c r="E16" s="262"/>
      <c r="F16" s="302" t="s">
        <v>203</v>
      </c>
      <c r="G16" s="303"/>
      <c r="H16" s="303"/>
      <c r="I16" s="303"/>
      <c r="J16" s="303"/>
      <c r="K16" s="303"/>
      <c r="L16" s="303"/>
      <c r="M16" s="303"/>
      <c r="N16" s="303"/>
      <c r="O16" s="303"/>
      <c r="P16" s="303"/>
      <c r="Q16" s="303"/>
      <c r="R16" s="303"/>
      <c r="S16" s="303"/>
      <c r="T16" s="303"/>
      <c r="U16" s="303"/>
      <c r="V16" s="303"/>
      <c r="W16" s="303"/>
      <c r="X16" s="303"/>
      <c r="Y16" s="303"/>
      <c r="Z16" s="304"/>
    </row>
    <row r="17" spans="1:26" ht="21" customHeight="1">
      <c r="A17" s="260" t="s">
        <v>44</v>
      </c>
      <c r="B17" s="261"/>
      <c r="C17" s="261"/>
      <c r="D17" s="261"/>
      <c r="E17" s="262"/>
      <c r="F17" s="308" t="s">
        <v>204</v>
      </c>
      <c r="G17" s="303"/>
      <c r="H17" s="303"/>
      <c r="I17" s="303"/>
      <c r="J17" s="303"/>
      <c r="K17" s="303"/>
      <c r="L17" s="303"/>
      <c r="M17" s="303"/>
      <c r="N17" s="303"/>
      <c r="O17" s="303"/>
      <c r="P17" s="303"/>
      <c r="Q17" s="303"/>
      <c r="R17" s="303"/>
      <c r="S17" s="303"/>
      <c r="T17" s="303"/>
      <c r="U17" s="303"/>
      <c r="V17" s="303"/>
      <c r="W17" s="303"/>
      <c r="X17" s="303"/>
      <c r="Y17" s="303"/>
      <c r="Z17" s="304"/>
    </row>
    <row r="19" spans="1:26">
      <c r="A19" s="92" t="s">
        <v>105</v>
      </c>
      <c r="U19" s="266" t="s">
        <v>120</v>
      </c>
      <c r="V19" s="266"/>
      <c r="W19" s="266"/>
      <c r="X19" s="333">
        <v>3</v>
      </c>
      <c r="Y19" s="333"/>
      <c r="Z19" s="24" t="s">
        <v>121</v>
      </c>
    </row>
    <row r="20" spans="1:26" ht="21" customHeight="1">
      <c r="A20" s="244" t="s">
        <v>228</v>
      </c>
      <c r="B20" s="242"/>
      <c r="C20" s="242"/>
      <c r="D20" s="242"/>
      <c r="E20" s="245"/>
      <c r="F20" s="310">
        <f>IF(K20="","",K20*S20*W20)</f>
        <v>800</v>
      </c>
      <c r="G20" s="311"/>
      <c r="H20" s="311"/>
      <c r="I20" s="88" t="s">
        <v>5</v>
      </c>
      <c r="J20" s="88" t="s">
        <v>7</v>
      </c>
      <c r="K20" s="309">
        <v>50</v>
      </c>
      <c r="L20" s="309"/>
      <c r="M20" s="309"/>
      <c r="N20" s="88" t="s">
        <v>5</v>
      </c>
      <c r="O20" s="242" t="s">
        <v>9</v>
      </c>
      <c r="P20" s="242"/>
      <c r="Q20" s="242"/>
      <c r="R20" s="88" t="s">
        <v>6</v>
      </c>
      <c r="S20" s="309">
        <v>8</v>
      </c>
      <c r="T20" s="309"/>
      <c r="U20" s="88" t="str">
        <f>_xlfn.IFS(O20="","",O20="容器","本",O20="バルク貯槽","基")</f>
        <v>本</v>
      </c>
      <c r="V20" s="88" t="s">
        <v>6</v>
      </c>
      <c r="W20" s="309">
        <v>2</v>
      </c>
      <c r="X20" s="309"/>
      <c r="Y20" s="242" t="s">
        <v>113</v>
      </c>
      <c r="Z20" s="245"/>
    </row>
    <row r="22" spans="1:26">
      <c r="A22" s="92" t="s">
        <v>106</v>
      </c>
      <c r="U22" s="270" t="s">
        <v>120</v>
      </c>
      <c r="V22" s="270"/>
      <c r="W22" s="270"/>
      <c r="X22" s="305" t="s">
        <v>152</v>
      </c>
      <c r="Y22" s="305"/>
      <c r="Z22" s="24" t="s">
        <v>121</v>
      </c>
    </row>
    <row r="23" spans="1:26" ht="21" customHeight="1">
      <c r="A23" s="253" t="s">
        <v>49</v>
      </c>
      <c r="B23" s="254"/>
      <c r="C23" s="254"/>
      <c r="D23" s="254"/>
      <c r="E23" s="255"/>
      <c r="F23" s="251" t="s">
        <v>114</v>
      </c>
      <c r="G23" s="252"/>
      <c r="H23" s="252"/>
      <c r="I23" s="312">
        <v>5</v>
      </c>
      <c r="J23" s="312"/>
      <c r="K23" s="312"/>
      <c r="L23" s="28" t="s">
        <v>4</v>
      </c>
      <c r="M23" s="28" t="s">
        <v>115</v>
      </c>
      <c r="N23" s="28"/>
      <c r="O23" s="312" t="s">
        <v>221</v>
      </c>
      <c r="P23" s="312"/>
      <c r="Q23" s="312"/>
      <c r="R23" s="312"/>
      <c r="S23" s="312"/>
      <c r="T23" s="312"/>
      <c r="U23" s="31" t="s">
        <v>117</v>
      </c>
      <c r="V23" s="31"/>
      <c r="W23" s="31"/>
      <c r="X23" s="313">
        <f>IF(F20&gt;=1000,5,2)</f>
        <v>2</v>
      </c>
      <c r="Y23" s="313"/>
      <c r="Z23" s="33" t="s">
        <v>116</v>
      </c>
    </row>
    <row r="24" spans="1:26" ht="21" customHeight="1">
      <c r="A24" s="239" t="s">
        <v>2</v>
      </c>
      <c r="B24" s="240"/>
      <c r="C24" s="240"/>
      <c r="D24" s="240"/>
      <c r="E24" s="241"/>
      <c r="F24" s="244" t="s">
        <v>114</v>
      </c>
      <c r="G24" s="242"/>
      <c r="H24" s="242"/>
      <c r="I24" s="311">
        <v>200</v>
      </c>
      <c r="J24" s="311"/>
      <c r="K24" s="311"/>
      <c r="L24" s="23" t="s">
        <v>4</v>
      </c>
      <c r="M24" s="23" t="s">
        <v>115</v>
      </c>
      <c r="N24" s="23"/>
      <c r="O24" s="311" t="s">
        <v>149</v>
      </c>
      <c r="P24" s="311"/>
      <c r="Q24" s="311"/>
      <c r="R24" s="311"/>
      <c r="S24" s="311"/>
      <c r="T24" s="311"/>
      <c r="U24" s="35" t="s">
        <v>117</v>
      </c>
      <c r="V24" s="35"/>
      <c r="W24" s="35"/>
      <c r="X24" s="313" t="str">
        <f>IF(F20&gt;=1000,"16.97","―")</f>
        <v>―</v>
      </c>
      <c r="Y24" s="313"/>
      <c r="Z24" s="36" t="s">
        <v>116</v>
      </c>
    </row>
    <row r="25" spans="1:26" ht="21" customHeight="1">
      <c r="A25" s="260" t="s">
        <v>3</v>
      </c>
      <c r="B25" s="261"/>
      <c r="C25" s="261"/>
      <c r="D25" s="261"/>
      <c r="E25" s="262"/>
      <c r="F25" s="258" t="s">
        <v>114</v>
      </c>
      <c r="G25" s="270"/>
      <c r="H25" s="270"/>
      <c r="I25" s="305">
        <v>50</v>
      </c>
      <c r="J25" s="305"/>
      <c r="K25" s="305"/>
      <c r="L25" s="29" t="s">
        <v>4</v>
      </c>
      <c r="M25" s="29" t="s">
        <v>115</v>
      </c>
      <c r="N25" s="29"/>
      <c r="O25" s="305" t="s">
        <v>150</v>
      </c>
      <c r="P25" s="305"/>
      <c r="Q25" s="305"/>
      <c r="R25" s="305"/>
      <c r="S25" s="305"/>
      <c r="T25" s="305"/>
      <c r="U25" s="32" t="s">
        <v>117</v>
      </c>
      <c r="V25" s="32"/>
      <c r="W25" s="32"/>
      <c r="X25" s="313" t="str">
        <f>IF(F20&gt;=1000,"11.31","―")</f>
        <v>―</v>
      </c>
      <c r="Y25" s="313"/>
      <c r="Z25" s="34" t="s">
        <v>116</v>
      </c>
    </row>
    <row r="27" spans="1:26">
      <c r="A27" s="92" t="s">
        <v>107</v>
      </c>
      <c r="U27" s="270" t="s">
        <v>120</v>
      </c>
      <c r="V27" s="270"/>
      <c r="W27" s="270"/>
      <c r="X27" s="305" t="s">
        <v>154</v>
      </c>
      <c r="Y27" s="305"/>
      <c r="Z27" s="24" t="s">
        <v>121</v>
      </c>
    </row>
    <row r="28" spans="1:26" ht="21" customHeight="1">
      <c r="A28" s="239" t="s">
        <v>10</v>
      </c>
      <c r="B28" s="240"/>
      <c r="C28" s="241"/>
      <c r="D28" s="45" t="s">
        <v>82</v>
      </c>
      <c r="E28" s="45" t="s">
        <v>98</v>
      </c>
      <c r="F28" s="45"/>
      <c r="G28" s="50" t="s">
        <v>130</v>
      </c>
      <c r="H28" s="45" t="s">
        <v>99</v>
      </c>
      <c r="I28" s="23"/>
      <c r="J28" s="244" t="s">
        <v>11</v>
      </c>
      <c r="K28" s="242"/>
      <c r="L28" s="245"/>
      <c r="M28" s="45" t="s">
        <v>82</v>
      </c>
      <c r="N28" s="45" t="s">
        <v>98</v>
      </c>
      <c r="O28" s="45"/>
      <c r="P28" s="51" t="s">
        <v>130</v>
      </c>
      <c r="Q28" s="45" t="s">
        <v>99</v>
      </c>
      <c r="R28" s="45" t="s">
        <v>80</v>
      </c>
      <c r="S28" s="311" t="s">
        <v>151</v>
      </c>
      <c r="T28" s="311"/>
      <c r="U28" s="311"/>
      <c r="V28" s="311"/>
      <c r="W28" s="45" t="s">
        <v>25</v>
      </c>
      <c r="X28" s="309">
        <v>1</v>
      </c>
      <c r="Y28" s="309"/>
      <c r="Z28" s="46" t="s">
        <v>8</v>
      </c>
    </row>
    <row r="29" spans="1:26" ht="21" customHeight="1">
      <c r="A29" s="239" t="s">
        <v>17</v>
      </c>
      <c r="B29" s="240"/>
      <c r="C29" s="241"/>
      <c r="D29" s="314">
        <v>5</v>
      </c>
      <c r="E29" s="314"/>
      <c r="F29" s="314"/>
      <c r="G29" s="47" t="s">
        <v>26</v>
      </c>
      <c r="H29" s="244" t="s">
        <v>12</v>
      </c>
      <c r="I29" s="242"/>
      <c r="J29" s="245"/>
      <c r="K29" s="45" t="s">
        <v>82</v>
      </c>
      <c r="L29" s="45" t="s">
        <v>98</v>
      </c>
      <c r="M29" s="45"/>
      <c r="N29" s="51" t="s">
        <v>130</v>
      </c>
      <c r="O29" s="45" t="s">
        <v>99</v>
      </c>
      <c r="P29" s="45" t="s">
        <v>80</v>
      </c>
      <c r="Q29" s="52" t="s">
        <v>153</v>
      </c>
      <c r="R29" s="23"/>
      <c r="S29" s="23"/>
      <c r="T29" s="23"/>
      <c r="U29" s="23"/>
      <c r="V29" s="23"/>
      <c r="W29" s="23"/>
      <c r="X29" s="23"/>
      <c r="Y29" s="23"/>
      <c r="Z29" s="38"/>
    </row>
    <row r="30" spans="1:26" ht="21" customHeight="1">
      <c r="A30" s="239" t="s">
        <v>18</v>
      </c>
      <c r="B30" s="240"/>
      <c r="C30" s="241"/>
      <c r="D30" s="44" t="s">
        <v>82</v>
      </c>
      <c r="E30" s="45" t="s">
        <v>98</v>
      </c>
      <c r="F30" s="45"/>
      <c r="G30" s="51" t="s">
        <v>130</v>
      </c>
      <c r="H30" s="45" t="s">
        <v>99</v>
      </c>
      <c r="I30" s="23" t="s">
        <v>80</v>
      </c>
      <c r="J30" s="309">
        <v>2.36</v>
      </c>
      <c r="K30" s="309"/>
      <c r="L30" s="242" t="s">
        <v>28</v>
      </c>
      <c r="M30" s="242"/>
      <c r="N30" s="309">
        <v>1</v>
      </c>
      <c r="O30" s="309"/>
      <c r="P30" s="45" t="s">
        <v>29</v>
      </c>
      <c r="Q30" s="45" t="s">
        <v>30</v>
      </c>
      <c r="R30" s="309">
        <v>2.36</v>
      </c>
      <c r="S30" s="309"/>
      <c r="T30" s="309"/>
      <c r="U30" s="49" t="s">
        <v>27</v>
      </c>
      <c r="V30" s="23"/>
      <c r="W30" s="23"/>
      <c r="X30" s="23"/>
      <c r="Y30" s="45"/>
      <c r="Z30" s="38"/>
    </row>
    <row r="31" spans="1:26" ht="21" customHeight="1">
      <c r="A31" s="239" t="s">
        <v>217</v>
      </c>
      <c r="B31" s="240"/>
      <c r="C31" s="241"/>
      <c r="D31" s="56" t="s">
        <v>82</v>
      </c>
      <c r="E31" s="57" t="s">
        <v>98</v>
      </c>
      <c r="F31" s="57"/>
      <c r="G31" s="58" t="s">
        <v>130</v>
      </c>
      <c r="H31" s="57" t="s">
        <v>99</v>
      </c>
      <c r="I31" s="23" t="s">
        <v>80</v>
      </c>
      <c r="J31" s="87" t="s">
        <v>218</v>
      </c>
      <c r="K31" s="85"/>
      <c r="L31" s="85"/>
      <c r="M31" s="85"/>
      <c r="N31" s="85"/>
      <c r="O31" s="85"/>
      <c r="P31" s="85"/>
      <c r="Q31" s="85"/>
      <c r="R31" s="85"/>
      <c r="S31" s="85"/>
      <c r="T31" s="85"/>
      <c r="U31" s="85"/>
      <c r="V31" s="85"/>
      <c r="W31" s="85"/>
      <c r="X31" s="85"/>
      <c r="Y31" s="85"/>
      <c r="Z31" s="86"/>
    </row>
    <row r="32" spans="1:26" ht="21" customHeight="1"/>
    <row r="33" spans="1:26">
      <c r="A33" s="92" t="s">
        <v>349</v>
      </c>
      <c r="B33" s="92"/>
      <c r="C33" s="92"/>
      <c r="E33" s="126" t="s">
        <v>355</v>
      </c>
      <c r="F33" s="24" t="s">
        <v>351</v>
      </c>
      <c r="I33" s="48" t="s">
        <v>350</v>
      </c>
      <c r="J33" s="24" t="s">
        <v>352</v>
      </c>
      <c r="M33" s="48" t="s">
        <v>350</v>
      </c>
      <c r="N33" s="24" t="s">
        <v>353</v>
      </c>
      <c r="P33" s="119" t="s">
        <v>354</v>
      </c>
      <c r="U33" s="266" t="s">
        <v>120</v>
      </c>
      <c r="V33" s="266"/>
      <c r="W33" s="266"/>
      <c r="X33" s="305" t="s">
        <v>200</v>
      </c>
      <c r="Y33" s="305"/>
      <c r="Z33" s="24" t="s">
        <v>121</v>
      </c>
    </row>
    <row r="34" spans="1:26" ht="21" customHeight="1">
      <c r="A34" s="239" t="s">
        <v>20</v>
      </c>
      <c r="B34" s="240"/>
      <c r="C34" s="240"/>
      <c r="D34" s="241"/>
      <c r="E34" s="310" t="s">
        <v>155</v>
      </c>
      <c r="F34" s="311"/>
      <c r="G34" s="311"/>
      <c r="H34" s="311"/>
      <c r="I34" s="311"/>
      <c r="J34" s="311"/>
      <c r="K34" s="311"/>
      <c r="L34" s="244" t="s">
        <v>21</v>
      </c>
      <c r="M34" s="242"/>
      <c r="N34" s="242"/>
      <c r="O34" s="310" t="s">
        <v>156</v>
      </c>
      <c r="P34" s="311"/>
      <c r="Q34" s="311"/>
      <c r="R34" s="311"/>
      <c r="S34" s="318"/>
      <c r="T34" s="244" t="s">
        <v>22</v>
      </c>
      <c r="U34" s="242"/>
      <c r="V34" s="245"/>
      <c r="W34" s="311">
        <v>70</v>
      </c>
      <c r="X34" s="311"/>
      <c r="Y34" s="23" t="s">
        <v>51</v>
      </c>
      <c r="Z34" s="38"/>
    </row>
    <row r="35" spans="1:26" ht="21" customHeight="1"/>
    <row r="36" spans="1:26">
      <c r="A36" s="92" t="s">
        <v>108</v>
      </c>
      <c r="B36" s="24" t="s">
        <v>199</v>
      </c>
      <c r="U36" s="266" t="s">
        <v>120</v>
      </c>
      <c r="V36" s="266"/>
      <c r="W36" s="266"/>
      <c r="Y36" s="24"/>
      <c r="Z36" s="24" t="s">
        <v>121</v>
      </c>
    </row>
    <row r="37" spans="1:26" ht="21" customHeight="1">
      <c r="A37" s="39" t="s">
        <v>19</v>
      </c>
      <c r="B37" s="23"/>
      <c r="C37" s="23"/>
      <c r="D37" s="23"/>
      <c r="E37" s="23"/>
      <c r="F37" s="53" t="s">
        <v>130</v>
      </c>
      <c r="G37" s="23" t="s">
        <v>98</v>
      </c>
      <c r="H37" s="23"/>
      <c r="I37" s="45" t="s">
        <v>82</v>
      </c>
      <c r="J37" s="23" t="s">
        <v>99</v>
      </c>
      <c r="K37" s="23"/>
      <c r="L37" s="23"/>
      <c r="M37" s="23"/>
      <c r="N37" s="23"/>
      <c r="O37" s="23"/>
      <c r="P37" s="23"/>
      <c r="Q37" s="23"/>
      <c r="R37" s="23"/>
      <c r="S37" s="23"/>
      <c r="T37" s="23"/>
      <c r="U37" s="23"/>
      <c r="V37" s="23"/>
      <c r="W37" s="23"/>
      <c r="X37" s="23"/>
      <c r="Y37" s="23"/>
      <c r="Z37" s="38"/>
    </row>
    <row r="38" spans="1:26" ht="21" customHeight="1">
      <c r="A38" s="239" t="s">
        <v>20</v>
      </c>
      <c r="B38" s="240"/>
      <c r="C38" s="240"/>
      <c r="D38" s="241"/>
      <c r="E38" s="315"/>
      <c r="F38" s="316"/>
      <c r="G38" s="316"/>
      <c r="H38" s="316"/>
      <c r="I38" s="316"/>
      <c r="J38" s="316"/>
      <c r="K38" s="316"/>
      <c r="L38" s="316"/>
      <c r="M38" s="316"/>
      <c r="N38" s="316"/>
      <c r="O38" s="317"/>
      <c r="P38" s="239" t="s">
        <v>21</v>
      </c>
      <c r="Q38" s="240"/>
      <c r="R38" s="240"/>
      <c r="S38" s="241"/>
      <c r="T38" s="315"/>
      <c r="U38" s="316"/>
      <c r="V38" s="316"/>
      <c r="W38" s="316"/>
      <c r="X38" s="316"/>
      <c r="Y38" s="316"/>
      <c r="Z38" s="317"/>
    </row>
    <row r="39" spans="1:26" ht="21" customHeight="1">
      <c r="A39" s="239" t="s">
        <v>23</v>
      </c>
      <c r="B39" s="240"/>
      <c r="C39" s="240"/>
      <c r="D39" s="241"/>
      <c r="E39" s="315"/>
      <c r="F39" s="316"/>
      <c r="G39" s="316"/>
      <c r="H39" s="316"/>
      <c r="I39" s="316"/>
      <c r="J39" s="316"/>
      <c r="K39" s="316"/>
      <c r="L39" s="316"/>
      <c r="M39" s="316"/>
      <c r="N39" s="316"/>
      <c r="O39" s="317"/>
      <c r="P39" s="239" t="s">
        <v>22</v>
      </c>
      <c r="Q39" s="240"/>
      <c r="R39" s="240"/>
      <c r="S39" s="241"/>
      <c r="T39" s="315"/>
      <c r="U39" s="316"/>
      <c r="V39" s="316"/>
      <c r="W39" s="316"/>
      <c r="X39" s="316"/>
      <c r="Y39" s="54" t="s">
        <v>50</v>
      </c>
      <c r="Z39" s="55"/>
    </row>
    <row r="40" spans="1:26" ht="21" customHeight="1">
      <c r="A40" s="260" t="s">
        <v>24</v>
      </c>
      <c r="B40" s="261"/>
      <c r="C40" s="261"/>
      <c r="D40" s="262"/>
      <c r="E40" s="54" t="s">
        <v>82</v>
      </c>
      <c r="F40" s="54" t="s">
        <v>98</v>
      </c>
      <c r="G40" s="54"/>
      <c r="H40" s="54" t="s">
        <v>82</v>
      </c>
      <c r="I40" s="54" t="s">
        <v>99</v>
      </c>
      <c r="J40" s="54" t="s">
        <v>80</v>
      </c>
      <c r="K40" s="54" t="s">
        <v>122</v>
      </c>
      <c r="L40" s="54"/>
      <c r="M40" s="54"/>
      <c r="N40" s="316"/>
      <c r="O40" s="316"/>
      <c r="P40" s="316"/>
      <c r="Q40" s="316"/>
      <c r="R40" s="316"/>
      <c r="S40" s="316"/>
      <c r="T40" s="316"/>
      <c r="U40" s="316"/>
      <c r="V40" s="316"/>
      <c r="W40" s="316"/>
      <c r="X40" s="316"/>
      <c r="Y40" s="316"/>
      <c r="Z40" s="55" t="s">
        <v>121</v>
      </c>
    </row>
    <row r="42" spans="1:26">
      <c r="A42" s="92" t="s">
        <v>109</v>
      </c>
      <c r="U42" s="266" t="s">
        <v>120</v>
      </c>
      <c r="V42" s="266"/>
      <c r="W42" s="266"/>
      <c r="X42" s="305">
        <v>8</v>
      </c>
      <c r="Y42" s="305"/>
      <c r="Z42" s="24" t="s">
        <v>121</v>
      </c>
    </row>
    <row r="43" spans="1:26" ht="21" customHeight="1">
      <c r="A43" s="319" t="s">
        <v>201</v>
      </c>
      <c r="B43" s="306"/>
      <c r="C43" s="306"/>
      <c r="D43" s="306"/>
      <c r="E43" s="306"/>
      <c r="F43" s="306"/>
      <c r="G43" s="306"/>
      <c r="H43" s="306"/>
      <c r="I43" s="306"/>
      <c r="J43" s="306"/>
      <c r="K43" s="306"/>
      <c r="L43" s="306"/>
      <c r="M43" s="306"/>
      <c r="N43" s="306"/>
      <c r="O43" s="306"/>
      <c r="P43" s="306"/>
      <c r="Q43" s="306"/>
      <c r="R43" s="306"/>
      <c r="S43" s="306"/>
      <c r="T43" s="306"/>
      <c r="U43" s="306"/>
      <c r="V43" s="306"/>
      <c r="W43" s="306"/>
      <c r="X43" s="306"/>
      <c r="Y43" s="306"/>
      <c r="Z43" s="307"/>
    </row>
    <row r="44" spans="1:26" ht="21" customHeight="1">
      <c r="A44" s="328"/>
      <c r="B44" s="329"/>
      <c r="C44" s="329"/>
      <c r="D44" s="329"/>
      <c r="E44" s="329"/>
      <c r="F44" s="329"/>
      <c r="G44" s="329"/>
      <c r="H44" s="329"/>
      <c r="I44" s="329"/>
      <c r="J44" s="329"/>
      <c r="K44" s="329"/>
      <c r="L44" s="329"/>
      <c r="M44" s="329"/>
      <c r="N44" s="329"/>
      <c r="O44" s="329"/>
      <c r="P44" s="329"/>
      <c r="Q44" s="329"/>
      <c r="R44" s="329"/>
      <c r="S44" s="329"/>
      <c r="T44" s="329"/>
      <c r="U44" s="329"/>
      <c r="V44" s="329"/>
      <c r="W44" s="329"/>
      <c r="X44" s="329"/>
      <c r="Y44" s="329"/>
      <c r="Z44" s="330"/>
    </row>
    <row r="46" spans="1:26">
      <c r="A46" s="92" t="s">
        <v>110</v>
      </c>
      <c r="U46" s="266" t="s">
        <v>120</v>
      </c>
      <c r="V46" s="266"/>
      <c r="W46" s="266"/>
      <c r="X46" s="305">
        <v>9</v>
      </c>
      <c r="Y46" s="305"/>
      <c r="Z46" s="24" t="s">
        <v>121</v>
      </c>
    </row>
    <row r="47" spans="1:26" ht="21.75" customHeight="1">
      <c r="A47" s="244" t="s">
        <v>132</v>
      </c>
      <c r="B47" s="242"/>
      <c r="C47" s="242"/>
      <c r="D47" s="242"/>
      <c r="E47" s="242"/>
      <c r="F47" s="242"/>
      <c r="G47" s="242"/>
      <c r="H47" s="242"/>
      <c r="I47" s="242"/>
      <c r="J47" s="242"/>
      <c r="K47" s="244" t="s">
        <v>133</v>
      </c>
      <c r="L47" s="242"/>
      <c r="M47" s="242"/>
      <c r="N47" s="242"/>
      <c r="O47" s="242"/>
      <c r="P47" s="242"/>
      <c r="Q47" s="242"/>
      <c r="R47" s="242"/>
      <c r="S47" s="242"/>
      <c r="T47" s="242"/>
      <c r="U47" s="291" t="s">
        <v>140</v>
      </c>
      <c r="V47" s="252"/>
      <c r="W47" s="252"/>
      <c r="X47" s="252"/>
      <c r="Y47" s="252"/>
      <c r="Z47" s="283"/>
    </row>
    <row r="48" spans="1:26" ht="21.75" customHeight="1">
      <c r="A48" s="244" t="s">
        <v>135</v>
      </c>
      <c r="B48" s="242"/>
      <c r="C48" s="242"/>
      <c r="D48" s="242"/>
      <c r="E48" s="242"/>
      <c r="F48" s="245"/>
      <c r="G48" s="242" t="s">
        <v>136</v>
      </c>
      <c r="H48" s="242"/>
      <c r="I48" s="242"/>
      <c r="J48" s="245"/>
      <c r="K48" s="244" t="s">
        <v>135</v>
      </c>
      <c r="L48" s="242"/>
      <c r="M48" s="242"/>
      <c r="N48" s="242"/>
      <c r="O48" s="242"/>
      <c r="P48" s="245"/>
      <c r="Q48" s="242" t="s">
        <v>136</v>
      </c>
      <c r="R48" s="242"/>
      <c r="S48" s="242"/>
      <c r="T48" s="242"/>
      <c r="U48" s="258"/>
      <c r="V48" s="270"/>
      <c r="W48" s="270"/>
      <c r="X48" s="270"/>
      <c r="Y48" s="270"/>
      <c r="Z48" s="259"/>
    </row>
    <row r="49" spans="1:26" ht="21" customHeight="1">
      <c r="A49" s="310" t="s">
        <v>223</v>
      </c>
      <c r="B49" s="311"/>
      <c r="C49" s="311"/>
      <c r="D49" s="311"/>
      <c r="E49" s="311"/>
      <c r="F49" s="318"/>
      <c r="G49" s="310">
        <v>3</v>
      </c>
      <c r="H49" s="311"/>
      <c r="I49" s="311"/>
      <c r="J49" s="36" t="s">
        <v>131</v>
      </c>
      <c r="K49" s="244" t="s">
        <v>226</v>
      </c>
      <c r="L49" s="242"/>
      <c r="M49" s="242"/>
      <c r="N49" s="242"/>
      <c r="O49" s="242"/>
      <c r="P49" s="245"/>
      <c r="Q49" s="310">
        <v>8</v>
      </c>
      <c r="R49" s="311"/>
      <c r="S49" s="311"/>
      <c r="T49" s="36" t="s">
        <v>131</v>
      </c>
      <c r="U49" s="319" t="s">
        <v>202</v>
      </c>
      <c r="V49" s="320"/>
      <c r="W49" s="320"/>
      <c r="X49" s="320"/>
      <c r="Y49" s="320"/>
      <c r="Z49" s="321"/>
    </row>
    <row r="50" spans="1:26" ht="21" customHeight="1">
      <c r="A50" s="310" t="s">
        <v>224</v>
      </c>
      <c r="B50" s="311"/>
      <c r="C50" s="311"/>
      <c r="D50" s="311"/>
      <c r="E50" s="311"/>
      <c r="F50" s="318"/>
      <c r="G50" s="310">
        <v>2</v>
      </c>
      <c r="H50" s="311"/>
      <c r="I50" s="311"/>
      <c r="J50" s="36" t="s">
        <v>131</v>
      </c>
      <c r="K50" s="244" t="s">
        <v>225</v>
      </c>
      <c r="L50" s="242"/>
      <c r="M50" s="242"/>
      <c r="N50" s="242"/>
      <c r="O50" s="242"/>
      <c r="P50" s="245"/>
      <c r="Q50" s="310">
        <v>2</v>
      </c>
      <c r="R50" s="311"/>
      <c r="S50" s="311"/>
      <c r="T50" s="36" t="s">
        <v>131</v>
      </c>
      <c r="U50" s="322"/>
      <c r="V50" s="323"/>
      <c r="W50" s="323"/>
      <c r="X50" s="323"/>
      <c r="Y50" s="323"/>
      <c r="Z50" s="324"/>
    </row>
    <row r="51" spans="1:26" ht="21" customHeight="1">
      <c r="A51" s="244"/>
      <c r="B51" s="242"/>
      <c r="C51" s="242"/>
      <c r="D51" s="242"/>
      <c r="E51" s="242"/>
      <c r="F51" s="245"/>
      <c r="G51" s="244"/>
      <c r="H51" s="242"/>
      <c r="I51" s="242"/>
      <c r="J51" s="36" t="s">
        <v>131</v>
      </c>
      <c r="K51" s="244"/>
      <c r="L51" s="242"/>
      <c r="M51" s="242"/>
      <c r="N51" s="242"/>
      <c r="O51" s="242"/>
      <c r="P51" s="245"/>
      <c r="Q51" s="244"/>
      <c r="R51" s="242"/>
      <c r="S51" s="242"/>
      <c r="T51" s="36" t="s">
        <v>131</v>
      </c>
      <c r="U51" s="322"/>
      <c r="V51" s="323"/>
      <c r="W51" s="323"/>
      <c r="X51" s="323"/>
      <c r="Y51" s="323"/>
      <c r="Z51" s="324"/>
    </row>
    <row r="52" spans="1:26" ht="21" customHeight="1">
      <c r="A52" s="244"/>
      <c r="B52" s="242"/>
      <c r="C52" s="242"/>
      <c r="D52" s="242"/>
      <c r="E52" s="242"/>
      <c r="F52" s="245"/>
      <c r="G52" s="244"/>
      <c r="H52" s="242"/>
      <c r="I52" s="242"/>
      <c r="J52" s="36" t="s">
        <v>131</v>
      </c>
      <c r="K52" s="244"/>
      <c r="L52" s="242"/>
      <c r="M52" s="242"/>
      <c r="N52" s="242"/>
      <c r="O52" s="242"/>
      <c r="P52" s="245"/>
      <c r="Q52" s="244"/>
      <c r="R52" s="242"/>
      <c r="S52" s="242"/>
      <c r="T52" s="36" t="s">
        <v>131</v>
      </c>
      <c r="U52" s="322"/>
      <c r="V52" s="323"/>
      <c r="W52" s="323"/>
      <c r="X52" s="323"/>
      <c r="Y52" s="323"/>
      <c r="Z52" s="324"/>
    </row>
    <row r="53" spans="1:26" ht="21" customHeight="1">
      <c r="A53" s="244" t="s">
        <v>134</v>
      </c>
      <c r="B53" s="242"/>
      <c r="C53" s="242"/>
      <c r="D53" s="242"/>
      <c r="E53" s="242"/>
      <c r="F53" s="245"/>
      <c r="G53" s="310">
        <v>5</v>
      </c>
      <c r="H53" s="311"/>
      <c r="I53" s="311"/>
      <c r="J53" s="36" t="s">
        <v>131</v>
      </c>
      <c r="K53" s="244" t="s">
        <v>134</v>
      </c>
      <c r="L53" s="242"/>
      <c r="M53" s="242"/>
      <c r="N53" s="242"/>
      <c r="O53" s="242"/>
      <c r="P53" s="245"/>
      <c r="Q53" s="310">
        <v>10</v>
      </c>
      <c r="R53" s="311"/>
      <c r="S53" s="311"/>
      <c r="T53" s="36" t="s">
        <v>131</v>
      </c>
      <c r="U53" s="325"/>
      <c r="V53" s="326"/>
      <c r="W53" s="326"/>
      <c r="X53" s="326"/>
      <c r="Y53" s="326"/>
      <c r="Z53" s="327"/>
    </row>
    <row r="55" spans="1:26">
      <c r="A55" s="92" t="s">
        <v>137</v>
      </c>
      <c r="U55" s="266" t="s">
        <v>120</v>
      </c>
      <c r="V55" s="266"/>
      <c r="W55" s="266"/>
      <c r="X55" s="305" t="s">
        <v>209</v>
      </c>
      <c r="Y55" s="305"/>
      <c r="Z55" s="24" t="s">
        <v>121</v>
      </c>
    </row>
    <row r="56" spans="1:26" ht="21" customHeight="1">
      <c r="A56" s="253" t="s">
        <v>31</v>
      </c>
      <c r="B56" s="254"/>
      <c r="C56" s="254"/>
      <c r="D56" s="255"/>
      <c r="E56" s="302" t="s">
        <v>206</v>
      </c>
      <c r="F56" s="303"/>
      <c r="G56" s="303"/>
      <c r="H56" s="303"/>
      <c r="I56" s="303"/>
      <c r="J56" s="303"/>
      <c r="K56" s="303"/>
      <c r="L56" s="303"/>
      <c r="M56" s="303"/>
      <c r="N56" s="303"/>
      <c r="O56" s="303"/>
      <c r="P56" s="303"/>
      <c r="Q56" s="303"/>
      <c r="R56" s="303"/>
      <c r="S56" s="303"/>
      <c r="T56" s="303"/>
      <c r="U56" s="303"/>
      <c r="V56" s="303"/>
      <c r="W56" s="303"/>
      <c r="X56" s="303"/>
      <c r="Y56" s="303"/>
      <c r="Z56" s="304"/>
    </row>
    <row r="57" spans="1:26" ht="21" customHeight="1">
      <c r="A57" s="239" t="s">
        <v>32</v>
      </c>
      <c r="B57" s="240"/>
      <c r="C57" s="240"/>
      <c r="D57" s="241"/>
      <c r="E57" s="302" t="s">
        <v>207</v>
      </c>
      <c r="F57" s="303"/>
      <c r="G57" s="303"/>
      <c r="H57" s="303"/>
      <c r="I57" s="303"/>
      <c r="J57" s="303"/>
      <c r="K57" s="303"/>
      <c r="L57" s="303"/>
      <c r="M57" s="304"/>
      <c r="N57" s="239" t="s">
        <v>33</v>
      </c>
      <c r="O57" s="240"/>
      <c r="P57" s="240"/>
      <c r="Q57" s="241"/>
      <c r="R57" s="302" t="s">
        <v>203</v>
      </c>
      <c r="S57" s="303"/>
      <c r="T57" s="303"/>
      <c r="U57" s="303"/>
      <c r="V57" s="303"/>
      <c r="W57" s="303"/>
      <c r="X57" s="303"/>
      <c r="Y57" s="303"/>
      <c r="Z57" s="304"/>
    </row>
    <row r="58" spans="1:26" ht="21" customHeight="1">
      <c r="A58" s="239" t="s">
        <v>52</v>
      </c>
      <c r="B58" s="240"/>
      <c r="C58" s="240"/>
      <c r="D58" s="241"/>
      <c r="E58" s="310" t="s">
        <v>124</v>
      </c>
      <c r="F58" s="311"/>
      <c r="G58" s="45" t="s">
        <v>53</v>
      </c>
      <c r="H58" s="309">
        <v>12345678</v>
      </c>
      <c r="I58" s="309"/>
      <c r="J58" s="309"/>
      <c r="K58" s="309"/>
      <c r="L58" s="309"/>
      <c r="M58" s="23" t="s">
        <v>123</v>
      </c>
      <c r="N58" s="23"/>
      <c r="O58" s="23"/>
      <c r="P58" s="23"/>
      <c r="Q58" s="23"/>
      <c r="R58" s="23"/>
      <c r="S58" s="23"/>
      <c r="T58" s="335" t="s">
        <v>208</v>
      </c>
      <c r="U58" s="303"/>
      <c r="V58" s="303"/>
      <c r="W58" s="303"/>
      <c r="X58" s="303"/>
      <c r="Y58" s="303"/>
      <c r="Z58" s="38" t="s">
        <v>121</v>
      </c>
    </row>
    <row r="59" spans="1:26" ht="21" customHeight="1"/>
    <row r="60" spans="1:26">
      <c r="A60" s="92" t="s">
        <v>138</v>
      </c>
      <c r="U60" s="266" t="s">
        <v>120</v>
      </c>
      <c r="V60" s="266"/>
      <c r="W60" s="266"/>
      <c r="X60" s="305" t="s">
        <v>210</v>
      </c>
      <c r="Y60" s="305"/>
      <c r="Z60" s="24" t="s">
        <v>121</v>
      </c>
    </row>
    <row r="61" spans="1:26" ht="21" customHeight="1">
      <c r="A61" s="239" t="s">
        <v>34</v>
      </c>
      <c r="B61" s="240"/>
      <c r="C61" s="240"/>
      <c r="D61" s="240"/>
      <c r="E61" s="241"/>
      <c r="F61" s="45" t="s">
        <v>82</v>
      </c>
      <c r="G61" s="23" t="s">
        <v>98</v>
      </c>
      <c r="H61" s="23"/>
      <c r="I61" s="50" t="s">
        <v>130</v>
      </c>
      <c r="J61" s="23" t="s">
        <v>99</v>
      </c>
      <c r="K61" s="242" t="s">
        <v>125</v>
      </c>
      <c r="L61" s="242"/>
      <c r="M61" s="303" t="s">
        <v>212</v>
      </c>
      <c r="N61" s="303"/>
      <c r="O61" s="303"/>
      <c r="P61" s="303"/>
      <c r="Q61" s="303"/>
      <c r="R61" s="303"/>
      <c r="S61" s="244" t="s">
        <v>22</v>
      </c>
      <c r="T61" s="245"/>
      <c r="U61" s="309">
        <v>25</v>
      </c>
      <c r="V61" s="309"/>
      <c r="W61" s="309"/>
      <c r="X61" s="309"/>
      <c r="Y61" s="23" t="s">
        <v>51</v>
      </c>
      <c r="Z61" s="38"/>
    </row>
    <row r="62" spans="1:26" ht="21" customHeight="1">
      <c r="A62" s="239" t="s">
        <v>342</v>
      </c>
      <c r="B62" s="240"/>
      <c r="C62" s="240"/>
      <c r="D62" s="240"/>
      <c r="E62" s="241"/>
      <c r="F62" s="117" t="s">
        <v>211</v>
      </c>
      <c r="G62" s="23" t="s">
        <v>98</v>
      </c>
      <c r="H62" s="23"/>
      <c r="I62" s="115" t="s">
        <v>82</v>
      </c>
      <c r="J62" s="23" t="s">
        <v>99</v>
      </c>
      <c r="K62" s="242" t="s">
        <v>125</v>
      </c>
      <c r="L62" s="242"/>
      <c r="M62" s="303"/>
      <c r="N62" s="303"/>
      <c r="O62" s="303"/>
      <c r="P62" s="303"/>
      <c r="Q62" s="303"/>
      <c r="R62" s="303"/>
      <c r="S62" s="244" t="s">
        <v>22</v>
      </c>
      <c r="T62" s="245"/>
      <c r="U62" s="309"/>
      <c r="V62" s="309"/>
      <c r="W62" s="309"/>
      <c r="X62" s="309"/>
      <c r="Y62" s="23" t="s">
        <v>51</v>
      </c>
      <c r="Z62" s="38"/>
    </row>
    <row r="63" spans="1:26" ht="21" customHeight="1">
      <c r="A63" s="267" t="s">
        <v>35</v>
      </c>
      <c r="B63" s="268"/>
      <c r="C63" s="268"/>
      <c r="D63" s="268"/>
      <c r="E63" s="269"/>
      <c r="F63" s="51" t="s">
        <v>211</v>
      </c>
      <c r="G63" s="23" t="s">
        <v>98</v>
      </c>
      <c r="H63" s="23"/>
      <c r="I63" s="45" t="s">
        <v>82</v>
      </c>
      <c r="J63" s="23" t="s">
        <v>99</v>
      </c>
      <c r="K63" s="242" t="s">
        <v>125</v>
      </c>
      <c r="L63" s="242"/>
      <c r="M63" s="242"/>
      <c r="N63" s="242"/>
      <c r="O63" s="242"/>
      <c r="P63" s="242"/>
      <c r="Q63" s="242"/>
      <c r="R63" s="242"/>
      <c r="S63" s="242"/>
      <c r="T63" s="242"/>
      <c r="U63" s="242"/>
      <c r="V63" s="242"/>
      <c r="W63" s="242"/>
      <c r="X63" s="242"/>
      <c r="Y63" s="242"/>
      <c r="Z63" s="245"/>
    </row>
    <row r="64" spans="1:26" ht="21" customHeight="1">
      <c r="A64" s="239" t="s">
        <v>36</v>
      </c>
      <c r="B64" s="240"/>
      <c r="C64" s="240"/>
      <c r="D64" s="240"/>
      <c r="E64" s="241"/>
      <c r="F64" s="51" t="s">
        <v>211</v>
      </c>
      <c r="G64" s="23" t="s">
        <v>98</v>
      </c>
      <c r="H64" s="23"/>
      <c r="I64" s="45" t="s">
        <v>82</v>
      </c>
      <c r="J64" s="23" t="s">
        <v>99</v>
      </c>
      <c r="K64" s="242" t="s">
        <v>125</v>
      </c>
      <c r="L64" s="242"/>
      <c r="M64" s="242"/>
      <c r="N64" s="242"/>
      <c r="O64" s="242"/>
      <c r="P64" s="242"/>
      <c r="Q64" s="242"/>
      <c r="R64" s="242"/>
      <c r="S64" s="242"/>
      <c r="T64" s="242"/>
      <c r="U64" s="242"/>
      <c r="V64" s="242"/>
      <c r="W64" s="242"/>
      <c r="X64" s="242"/>
      <c r="Y64" s="242"/>
      <c r="Z64" s="245"/>
    </row>
    <row r="65" spans="1:26" ht="21" customHeight="1">
      <c r="A65" s="267" t="s">
        <v>37</v>
      </c>
      <c r="B65" s="268"/>
      <c r="C65" s="268"/>
      <c r="D65" s="268"/>
      <c r="E65" s="269"/>
      <c r="F65" s="45" t="s">
        <v>82</v>
      </c>
      <c r="G65" s="23" t="s">
        <v>98</v>
      </c>
      <c r="H65" s="23"/>
      <c r="I65" s="51" t="s">
        <v>211</v>
      </c>
      <c r="J65" s="23" t="s">
        <v>99</v>
      </c>
      <c r="K65" s="242" t="s">
        <v>125</v>
      </c>
      <c r="L65" s="242"/>
      <c r="M65" s="303" t="s">
        <v>213</v>
      </c>
      <c r="N65" s="303"/>
      <c r="O65" s="303"/>
      <c r="P65" s="303"/>
      <c r="Q65" s="303"/>
      <c r="R65" s="303"/>
      <c r="S65" s="303"/>
      <c r="T65" s="303"/>
      <c r="U65" s="303"/>
      <c r="V65" s="303"/>
      <c r="W65" s="303"/>
      <c r="X65" s="303"/>
      <c r="Y65" s="303"/>
      <c r="Z65" s="304"/>
    </row>
    <row r="66" spans="1:26" ht="21" customHeight="1">
      <c r="A66" s="239" t="s">
        <v>38</v>
      </c>
      <c r="B66" s="240"/>
      <c r="C66" s="240"/>
      <c r="D66" s="240"/>
      <c r="E66" s="241"/>
      <c r="F66" s="51" t="s">
        <v>211</v>
      </c>
      <c r="G66" s="23" t="s">
        <v>98</v>
      </c>
      <c r="H66" s="23"/>
      <c r="I66" s="45" t="s">
        <v>82</v>
      </c>
      <c r="J66" s="23" t="s">
        <v>99</v>
      </c>
      <c r="K66" s="242" t="s">
        <v>126</v>
      </c>
      <c r="L66" s="242"/>
      <c r="M66" s="242"/>
      <c r="N66" s="242"/>
      <c r="O66" s="242"/>
      <c r="P66" s="242"/>
      <c r="Q66" s="242"/>
      <c r="R66" s="242"/>
      <c r="S66" s="244" t="s">
        <v>21</v>
      </c>
      <c r="T66" s="245"/>
      <c r="U66" s="242"/>
      <c r="V66" s="242"/>
      <c r="W66" s="242"/>
      <c r="X66" s="242"/>
      <c r="Y66" s="242"/>
      <c r="Z66" s="245"/>
    </row>
    <row r="68" spans="1:26">
      <c r="A68" s="92" t="s">
        <v>139</v>
      </c>
      <c r="U68" s="266" t="s">
        <v>120</v>
      </c>
      <c r="V68" s="266"/>
      <c r="W68" s="266"/>
      <c r="X68" s="305">
        <v>15</v>
      </c>
      <c r="Y68" s="305"/>
      <c r="Z68" s="24" t="s">
        <v>121</v>
      </c>
    </row>
    <row r="69" spans="1:26" ht="21" customHeight="1">
      <c r="A69" s="253" t="s">
        <v>0</v>
      </c>
      <c r="B69" s="254"/>
      <c r="C69" s="254"/>
      <c r="D69" s="254"/>
      <c r="E69" s="334" t="s">
        <v>205</v>
      </c>
      <c r="F69" s="306"/>
      <c r="G69" s="306"/>
      <c r="H69" s="306"/>
      <c r="I69" s="306"/>
      <c r="J69" s="306"/>
      <c r="K69" s="306"/>
      <c r="L69" s="306"/>
      <c r="M69" s="306"/>
      <c r="N69" s="306"/>
      <c r="O69" s="306"/>
      <c r="P69" s="306"/>
      <c r="Q69" s="306"/>
      <c r="R69" s="306"/>
      <c r="S69" s="306"/>
      <c r="T69" s="306"/>
      <c r="U69" s="306"/>
      <c r="V69" s="306"/>
      <c r="W69" s="306"/>
      <c r="X69" s="306"/>
      <c r="Y69" s="306"/>
      <c r="Z69" s="307"/>
    </row>
    <row r="70" spans="1:26" ht="21" customHeight="1">
      <c r="A70" s="239" t="s">
        <v>129</v>
      </c>
      <c r="B70" s="240"/>
      <c r="C70" s="240"/>
      <c r="D70" s="240"/>
      <c r="E70" s="331" t="s">
        <v>214</v>
      </c>
      <c r="F70" s="309"/>
      <c r="G70" s="309"/>
      <c r="H70" s="35" t="s">
        <v>53</v>
      </c>
      <c r="I70" s="239" t="s">
        <v>39</v>
      </c>
      <c r="J70" s="240"/>
      <c r="K70" s="240"/>
      <c r="L70" s="241"/>
      <c r="M70" s="332" t="s">
        <v>215</v>
      </c>
      <c r="N70" s="303"/>
      <c r="O70" s="303"/>
      <c r="P70" s="303"/>
      <c r="Q70" s="304"/>
      <c r="R70" s="239" t="s">
        <v>40</v>
      </c>
      <c r="S70" s="240"/>
      <c r="T70" s="240"/>
      <c r="U70" s="240"/>
      <c r="V70" s="302" t="s">
        <v>216</v>
      </c>
      <c r="W70" s="303"/>
      <c r="X70" s="303"/>
      <c r="Y70" s="303"/>
      <c r="Z70" s="304"/>
    </row>
  </sheetData>
  <mergeCells count="183">
    <mergeCell ref="U62:X62"/>
    <mergeCell ref="X68:Y68"/>
    <mergeCell ref="A63:E63"/>
    <mergeCell ref="K63:L63"/>
    <mergeCell ref="M63:Z63"/>
    <mergeCell ref="A64:E64"/>
    <mergeCell ref="K64:L64"/>
    <mergeCell ref="N57:Q57"/>
    <mergeCell ref="R57:Z57"/>
    <mergeCell ref="X55:Y55"/>
    <mergeCell ref="S61:T61"/>
    <mergeCell ref="U61:X61"/>
    <mergeCell ref="T58:Y58"/>
    <mergeCell ref="X60:Y60"/>
    <mergeCell ref="U55:W55"/>
    <mergeCell ref="M64:Z64"/>
    <mergeCell ref="A58:D58"/>
    <mergeCell ref="E58:F58"/>
    <mergeCell ref="H58:L58"/>
    <mergeCell ref="U60:W60"/>
    <mergeCell ref="A61:E61"/>
    <mergeCell ref="K61:L61"/>
    <mergeCell ref="M61:R61"/>
    <mergeCell ref="A62:E62"/>
    <mergeCell ref="K62:L62"/>
    <mergeCell ref="X3:Y3"/>
    <mergeCell ref="X8:Y8"/>
    <mergeCell ref="X12:Y12"/>
    <mergeCell ref="X19:Y19"/>
    <mergeCell ref="X22:Y22"/>
    <mergeCell ref="X27:Y27"/>
    <mergeCell ref="R70:U70"/>
    <mergeCell ref="V70:Z70"/>
    <mergeCell ref="A65:E65"/>
    <mergeCell ref="K65:L65"/>
    <mergeCell ref="M65:Z65"/>
    <mergeCell ref="A66:E66"/>
    <mergeCell ref="K66:L66"/>
    <mergeCell ref="M66:R66"/>
    <mergeCell ref="S66:T66"/>
    <mergeCell ref="U66:Z66"/>
    <mergeCell ref="A56:D56"/>
    <mergeCell ref="E56:Z56"/>
    <mergeCell ref="A57:D57"/>
    <mergeCell ref="E57:M57"/>
    <mergeCell ref="U68:W68"/>
    <mergeCell ref="A69:D69"/>
    <mergeCell ref="E69:Z69"/>
    <mergeCell ref="A31:C31"/>
    <mergeCell ref="A51:F51"/>
    <mergeCell ref="A49:F49"/>
    <mergeCell ref="G49:I49"/>
    <mergeCell ref="K49:P49"/>
    <mergeCell ref="G51:I51"/>
    <mergeCell ref="K51:P51"/>
    <mergeCell ref="Q51:S51"/>
    <mergeCell ref="Q49:S49"/>
    <mergeCell ref="A70:D70"/>
    <mergeCell ref="E70:G70"/>
    <mergeCell ref="I70:L70"/>
    <mergeCell ref="M70:Q70"/>
    <mergeCell ref="A52:F52"/>
    <mergeCell ref="G52:I52"/>
    <mergeCell ref="K52:P52"/>
    <mergeCell ref="Q52:S52"/>
    <mergeCell ref="A53:F53"/>
    <mergeCell ref="G53:I53"/>
    <mergeCell ref="M62:R62"/>
    <mergeCell ref="S62:T62"/>
    <mergeCell ref="U49:Z53"/>
    <mergeCell ref="A50:F50"/>
    <mergeCell ref="G50:I50"/>
    <mergeCell ref="A39:D39"/>
    <mergeCell ref="E39:O39"/>
    <mergeCell ref="P39:S39"/>
    <mergeCell ref="T39:X39"/>
    <mergeCell ref="K48:P48"/>
    <mergeCell ref="Q48:T48"/>
    <mergeCell ref="K47:T47"/>
    <mergeCell ref="A40:D40"/>
    <mergeCell ref="N40:Y40"/>
    <mergeCell ref="U42:W42"/>
    <mergeCell ref="A43:Z44"/>
    <mergeCell ref="U46:W46"/>
    <mergeCell ref="A47:J47"/>
    <mergeCell ref="U47:Z48"/>
    <mergeCell ref="A48:F48"/>
    <mergeCell ref="G48:J48"/>
    <mergeCell ref="X42:Y42"/>
    <mergeCell ref="K53:P53"/>
    <mergeCell ref="Q53:S53"/>
    <mergeCell ref="K50:P50"/>
    <mergeCell ref="Q50:S50"/>
    <mergeCell ref="U36:W36"/>
    <mergeCell ref="A38:D38"/>
    <mergeCell ref="E38:O38"/>
    <mergeCell ref="P38:S38"/>
    <mergeCell ref="T38:Z38"/>
    <mergeCell ref="A34:D34"/>
    <mergeCell ref="E34:K34"/>
    <mergeCell ref="L34:N34"/>
    <mergeCell ref="T34:V34"/>
    <mergeCell ref="O34:S34"/>
    <mergeCell ref="U33:W33"/>
    <mergeCell ref="W34:X34"/>
    <mergeCell ref="A24:E24"/>
    <mergeCell ref="F24:H24"/>
    <mergeCell ref="I24:K24"/>
    <mergeCell ref="O24:T24"/>
    <mergeCell ref="X24:Y24"/>
    <mergeCell ref="A25:E25"/>
    <mergeCell ref="F25:H25"/>
    <mergeCell ref="I25:K25"/>
    <mergeCell ref="O25:T25"/>
    <mergeCell ref="X25:Y25"/>
    <mergeCell ref="U27:W27"/>
    <mergeCell ref="A28:C28"/>
    <mergeCell ref="J28:L28"/>
    <mergeCell ref="S28:V28"/>
    <mergeCell ref="X28:Y28"/>
    <mergeCell ref="A29:C29"/>
    <mergeCell ref="D29:F29"/>
    <mergeCell ref="Y20:Z20"/>
    <mergeCell ref="U22:W22"/>
    <mergeCell ref="A23:E23"/>
    <mergeCell ref="F23:H23"/>
    <mergeCell ref="I23:K23"/>
    <mergeCell ref="O23:T23"/>
    <mergeCell ref="X23:Y23"/>
    <mergeCell ref="A20:E20"/>
    <mergeCell ref="A30:C30"/>
    <mergeCell ref="J30:K30"/>
    <mergeCell ref="L30:M30"/>
    <mergeCell ref="N30:O30"/>
    <mergeCell ref="R30:T30"/>
    <mergeCell ref="X46:Y46"/>
    <mergeCell ref="U8:W8"/>
    <mergeCell ref="A9:E9"/>
    <mergeCell ref="F9:G9"/>
    <mergeCell ref="H9:Q9"/>
    <mergeCell ref="R9:T9"/>
    <mergeCell ref="U9:Z9"/>
    <mergeCell ref="A13:E13"/>
    <mergeCell ref="A14:E14"/>
    <mergeCell ref="F14:Z14"/>
    <mergeCell ref="A10:E10"/>
    <mergeCell ref="F10:G10"/>
    <mergeCell ref="H10:Q10"/>
    <mergeCell ref="R10:T10"/>
    <mergeCell ref="U10:Z10"/>
    <mergeCell ref="U12:W12"/>
    <mergeCell ref="A17:E17"/>
    <mergeCell ref="F17:Z17"/>
    <mergeCell ref="U19:W19"/>
    <mergeCell ref="A15:E15"/>
    <mergeCell ref="F15:H15"/>
    <mergeCell ref="J15:M15"/>
    <mergeCell ref="N15:P15"/>
    <mergeCell ref="A16:E16"/>
    <mergeCell ref="A1:Z1"/>
    <mergeCell ref="U3:W3"/>
    <mergeCell ref="A4:C4"/>
    <mergeCell ref="D4:Q4"/>
    <mergeCell ref="R4:T4"/>
    <mergeCell ref="U4:Z4"/>
    <mergeCell ref="X33:Y33"/>
    <mergeCell ref="F13:G13"/>
    <mergeCell ref="H13:Q13"/>
    <mergeCell ref="R13:T13"/>
    <mergeCell ref="U13:Z13"/>
    <mergeCell ref="A5:C5"/>
    <mergeCell ref="D5:Q5"/>
    <mergeCell ref="R5:T5"/>
    <mergeCell ref="U5:Z5"/>
    <mergeCell ref="A6:C6"/>
    <mergeCell ref="D6:Z6"/>
    <mergeCell ref="F16:Z16"/>
    <mergeCell ref="H29:J29"/>
    <mergeCell ref="F20:H20"/>
    <mergeCell ref="K20:M20"/>
    <mergeCell ref="O20:Q20"/>
    <mergeCell ref="S20:T20"/>
    <mergeCell ref="W20:X20"/>
  </mergeCells>
  <phoneticPr fontId="1"/>
  <dataValidations count="1">
    <dataValidation type="list" allowBlank="1" showInputMessage="1" showErrorMessage="1" sqref="R20" xr:uid="{00000000-0002-0000-0300-000000000000}">
      <formula1>"容器,バルク貯槽"</formula1>
    </dataValidation>
  </dataValidations>
  <pageMargins left="0.70866141732283472" right="0.35433070866141736" top="0.48" bottom="0.63" header="0.31496062992125984" footer="0.31496062992125984"/>
  <pageSetup paperSize="9" scale="97" orientation="portrait" r:id="rId1"/>
  <headerFooter>
    <oddFooter>&amp;C&amp;P / &amp;N ページ</oddFooter>
  </headerFooter>
  <rowBreaks count="1" manualBreakCount="1">
    <brk id="35"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P51"/>
  <sheetViews>
    <sheetView view="pageBreakPreview" topLeftCell="A18" zoomScaleNormal="100" zoomScaleSheetLayoutView="100" workbookViewId="0">
      <selection activeCell="H30" sqref="H30"/>
    </sheetView>
  </sheetViews>
  <sheetFormatPr defaultColWidth="3.625" defaultRowHeight="17.649999999999999"/>
  <cols>
    <col min="1" max="22" width="3.625" customWidth="1"/>
    <col min="23" max="23" width="2.375" customWidth="1"/>
    <col min="24" max="24" width="16.75" customWidth="1"/>
    <col min="25" max="25" width="5.125" style="93" customWidth="1"/>
    <col min="26" max="26" width="16.75" style="93" customWidth="1"/>
    <col min="27" max="27" width="15.625" style="93" bestFit="1" customWidth="1"/>
    <col min="28" max="28" width="11.625" customWidth="1"/>
    <col min="29" max="29" width="11.25" bestFit="1" customWidth="1"/>
  </cols>
  <sheetData>
    <row r="1" spans="1:42" ht="38.25" customHeight="1">
      <c r="A1" s="345" t="s">
        <v>229</v>
      </c>
      <c r="B1" s="345"/>
      <c r="C1" s="345"/>
      <c r="D1" s="345"/>
      <c r="E1" s="345"/>
      <c r="F1" s="345"/>
      <c r="G1" s="345"/>
      <c r="H1" s="345"/>
      <c r="I1" s="345"/>
      <c r="J1" s="345"/>
      <c r="K1" s="345"/>
      <c r="L1" s="345"/>
      <c r="M1" s="345"/>
      <c r="N1" s="345"/>
      <c r="O1" s="345"/>
      <c r="P1" s="345"/>
      <c r="Q1" s="345"/>
      <c r="R1" s="345"/>
      <c r="S1" s="345"/>
      <c r="T1" s="345"/>
      <c r="U1" s="345"/>
      <c r="V1" s="345"/>
      <c r="W1" s="345" t="s">
        <v>292</v>
      </c>
      <c r="X1" s="345"/>
      <c r="Y1" s="345"/>
      <c r="Z1" s="345"/>
      <c r="AA1" s="345"/>
      <c r="AB1" s="345"/>
      <c r="AC1" s="345"/>
      <c r="AD1" s="103"/>
      <c r="AE1" s="103"/>
    </row>
    <row r="2" spans="1:42" ht="11.25" customHeight="1"/>
    <row r="3" spans="1:42" ht="18" thickBot="1">
      <c r="A3" t="s">
        <v>316</v>
      </c>
      <c r="X3" s="347" t="s">
        <v>286</v>
      </c>
      <c r="Y3" s="347" t="s">
        <v>287</v>
      </c>
      <c r="Z3" s="346" t="s">
        <v>288</v>
      </c>
      <c r="AA3" s="347" t="s">
        <v>289</v>
      </c>
      <c r="AB3" s="346" t="s">
        <v>293</v>
      </c>
      <c r="AC3" s="346" t="s">
        <v>290</v>
      </c>
    </row>
    <row r="4" spans="1:42" ht="18.75" customHeight="1">
      <c r="A4" s="159" t="s">
        <v>100</v>
      </c>
      <c r="B4" s="147" t="s">
        <v>233</v>
      </c>
      <c r="C4" s="147"/>
      <c r="D4" s="147"/>
      <c r="E4" s="147"/>
      <c r="F4" s="147"/>
      <c r="G4" s="147"/>
      <c r="H4" s="160"/>
      <c r="I4" s="147" t="s">
        <v>234</v>
      </c>
      <c r="J4" s="147"/>
      <c r="K4" s="147"/>
      <c r="L4" s="147"/>
      <c r="M4" s="147"/>
      <c r="N4" s="147"/>
      <c r="O4" s="350"/>
      <c r="P4" s="350"/>
      <c r="Q4" s="147" t="s">
        <v>235</v>
      </c>
      <c r="R4" s="147"/>
      <c r="S4" s="147"/>
      <c r="T4" s="147"/>
      <c r="U4" s="147"/>
      <c r="V4" s="148"/>
      <c r="X4" s="347"/>
      <c r="Y4" s="347"/>
      <c r="Z4" s="346"/>
      <c r="AA4" s="347"/>
      <c r="AB4" s="346"/>
      <c r="AC4" s="346"/>
    </row>
    <row r="5" spans="1:42">
      <c r="A5" s="161" t="s">
        <v>101</v>
      </c>
      <c r="B5" s="22" t="s">
        <v>237</v>
      </c>
      <c r="C5" s="22"/>
      <c r="D5" s="22"/>
      <c r="E5" s="22"/>
      <c r="F5" s="22"/>
      <c r="G5" s="22"/>
      <c r="H5" s="351">
        <f>AC12</f>
        <v>0</v>
      </c>
      <c r="I5" s="351"/>
      <c r="J5" s="22" t="s">
        <v>238</v>
      </c>
      <c r="K5" s="22" t="s">
        <v>294</v>
      </c>
      <c r="L5" s="22"/>
      <c r="M5" s="22"/>
      <c r="N5" s="22"/>
      <c r="O5" s="22"/>
      <c r="P5" s="22"/>
      <c r="Q5" s="22"/>
      <c r="R5" s="22"/>
      <c r="S5" s="22"/>
      <c r="T5" s="22"/>
      <c r="U5" s="22"/>
      <c r="V5" s="162"/>
      <c r="X5" s="104"/>
      <c r="Y5" s="106"/>
      <c r="Z5" s="106"/>
      <c r="AA5" s="95">
        <f t="shared" ref="AA5:AA11" si="0">Y5*Z5</f>
        <v>0</v>
      </c>
      <c r="AB5" s="106"/>
      <c r="AC5" s="108">
        <f t="shared" ref="AC5:AC11" si="1">AA5*AB5/100</f>
        <v>0</v>
      </c>
    </row>
    <row r="6" spans="1:42">
      <c r="A6" s="163" t="s">
        <v>236</v>
      </c>
      <c r="B6" s="110" t="s">
        <v>301</v>
      </c>
      <c r="C6" s="100"/>
      <c r="D6" s="100"/>
      <c r="E6" s="100"/>
      <c r="F6" s="100"/>
      <c r="G6" s="100"/>
      <c r="H6" s="348"/>
      <c r="I6" s="348"/>
      <c r="J6" s="100" t="s">
        <v>302</v>
      </c>
      <c r="K6" s="100"/>
      <c r="L6" s="100"/>
      <c r="M6" s="100"/>
      <c r="N6" s="100"/>
      <c r="O6" s="100"/>
      <c r="P6" s="100"/>
      <c r="Q6" s="100"/>
      <c r="R6" s="100"/>
      <c r="S6" s="100"/>
      <c r="T6" s="100"/>
      <c r="U6" s="100"/>
      <c r="V6" s="150"/>
      <c r="X6" s="104"/>
      <c r="Y6" s="106"/>
      <c r="Z6" s="106"/>
      <c r="AA6" s="95">
        <f t="shared" si="0"/>
        <v>0</v>
      </c>
      <c r="AB6" s="106"/>
      <c r="AC6" s="108">
        <f t="shared" si="1"/>
        <v>0</v>
      </c>
    </row>
    <row r="7" spans="1:42">
      <c r="A7" s="161" t="s">
        <v>243</v>
      </c>
      <c r="B7" s="22" t="s">
        <v>244</v>
      </c>
      <c r="C7" s="22"/>
      <c r="D7" s="22"/>
      <c r="E7" s="22"/>
      <c r="F7" s="22"/>
      <c r="G7" s="22"/>
      <c r="H7" s="128" t="s">
        <v>309</v>
      </c>
      <c r="I7" s="22" t="s">
        <v>245</v>
      </c>
      <c r="J7" s="22"/>
      <c r="K7" s="128" t="s">
        <v>81</v>
      </c>
      <c r="L7" s="22" t="s">
        <v>246</v>
      </c>
      <c r="M7" s="22"/>
      <c r="N7" s="128" t="s">
        <v>81</v>
      </c>
      <c r="O7" s="22" t="s">
        <v>247</v>
      </c>
      <c r="P7" s="22"/>
      <c r="Q7" s="22"/>
      <c r="R7" s="22"/>
      <c r="S7" s="22"/>
      <c r="T7" s="22"/>
      <c r="U7" s="22"/>
      <c r="V7" s="162"/>
      <c r="X7" s="104"/>
      <c r="Y7" s="106"/>
      <c r="Z7" s="106"/>
      <c r="AA7" s="95">
        <f t="shared" si="0"/>
        <v>0</v>
      </c>
      <c r="AB7" s="106"/>
      <c r="AC7" s="108">
        <f t="shared" si="1"/>
        <v>0</v>
      </c>
    </row>
    <row r="8" spans="1:42">
      <c r="A8" s="164" t="s">
        <v>248</v>
      </c>
      <c r="B8" s="1" t="s">
        <v>249</v>
      </c>
      <c r="C8" s="1"/>
      <c r="D8" s="1"/>
      <c r="E8" s="1"/>
      <c r="F8" s="1"/>
      <c r="G8" s="1"/>
      <c r="H8" s="1"/>
      <c r="I8" s="1"/>
      <c r="J8" s="1"/>
      <c r="K8" s="1"/>
      <c r="L8" s="352" t="str">
        <f t="array" ref="L8">_xlfn.XLOOKUP("○",K12:K13,I12:I13,_xlfn.XLOOKUP("○",T12:T13,R12:S13,""))</f>
        <v/>
      </c>
      <c r="M8" s="352"/>
      <c r="N8" s="1" t="s">
        <v>51</v>
      </c>
      <c r="O8" s="1"/>
      <c r="P8" s="1"/>
      <c r="Q8" s="1"/>
      <c r="R8" s="1"/>
      <c r="S8" s="1"/>
      <c r="T8" s="1"/>
      <c r="U8" s="1"/>
      <c r="V8" s="165"/>
      <c r="X8" s="105"/>
      <c r="Y8" s="107"/>
      <c r="Z8" s="107"/>
      <c r="AA8" s="89">
        <f t="shared" si="0"/>
        <v>0</v>
      </c>
      <c r="AB8" s="107"/>
      <c r="AC8" s="108">
        <f t="shared" si="1"/>
        <v>0</v>
      </c>
    </row>
    <row r="9" spans="1:42" ht="18.75" customHeight="1">
      <c r="A9" s="163"/>
      <c r="B9" s="100"/>
      <c r="C9" s="100"/>
      <c r="D9" s="100"/>
      <c r="E9" s="100"/>
      <c r="F9" s="100"/>
      <c r="G9" s="100"/>
      <c r="H9" s="100"/>
      <c r="I9" s="100"/>
      <c r="J9" s="100"/>
      <c r="K9" s="100"/>
      <c r="L9" s="100"/>
      <c r="M9" s="100"/>
      <c r="N9" s="100"/>
      <c r="O9" s="100"/>
      <c r="P9" s="100"/>
      <c r="Q9" s="100"/>
      <c r="R9" s="100"/>
      <c r="S9" s="100"/>
      <c r="T9" s="100"/>
      <c r="U9" s="100"/>
      <c r="V9" s="150"/>
      <c r="X9" s="105"/>
      <c r="Y9" s="107"/>
      <c r="Z9" s="107"/>
      <c r="AA9" s="89">
        <f t="shared" si="0"/>
        <v>0</v>
      </c>
      <c r="AB9" s="107"/>
      <c r="AC9" s="108">
        <f t="shared" si="1"/>
        <v>0</v>
      </c>
    </row>
    <row r="10" spans="1:42" ht="18.75" customHeight="1">
      <c r="A10" s="149"/>
      <c r="B10" s="100"/>
      <c r="C10" s="353" t="s">
        <v>233</v>
      </c>
      <c r="D10" s="353"/>
      <c r="E10" s="353"/>
      <c r="F10" s="353"/>
      <c r="G10" s="353"/>
      <c r="H10" s="353"/>
      <c r="I10" s="354" t="s">
        <v>250</v>
      </c>
      <c r="J10" s="355"/>
      <c r="K10" s="353" t="s">
        <v>251</v>
      </c>
      <c r="L10" s="353" t="s">
        <v>233</v>
      </c>
      <c r="M10" s="353"/>
      <c r="N10" s="353"/>
      <c r="O10" s="353"/>
      <c r="P10" s="353"/>
      <c r="Q10" s="353"/>
      <c r="R10" s="354" t="s">
        <v>250</v>
      </c>
      <c r="S10" s="355"/>
      <c r="T10" s="353" t="s">
        <v>251</v>
      </c>
      <c r="U10" s="100"/>
      <c r="V10" s="150"/>
      <c r="X10" s="105"/>
      <c r="Y10" s="107"/>
      <c r="Z10" s="107"/>
      <c r="AA10" s="89">
        <f t="shared" si="0"/>
        <v>0</v>
      </c>
      <c r="AB10" s="107"/>
      <c r="AC10" s="108">
        <f t="shared" si="1"/>
        <v>0</v>
      </c>
    </row>
    <row r="11" spans="1:42">
      <c r="A11" s="149"/>
      <c r="B11" s="100"/>
      <c r="C11" s="353"/>
      <c r="D11" s="353"/>
      <c r="E11" s="353"/>
      <c r="F11" s="353"/>
      <c r="G11" s="353"/>
      <c r="H11" s="353"/>
      <c r="I11" s="355"/>
      <c r="J11" s="355"/>
      <c r="K11" s="353"/>
      <c r="L11" s="353"/>
      <c r="M11" s="353"/>
      <c r="N11" s="353"/>
      <c r="O11" s="353"/>
      <c r="P11" s="353"/>
      <c r="Q11" s="353"/>
      <c r="R11" s="355"/>
      <c r="S11" s="355"/>
      <c r="T11" s="353"/>
      <c r="U11" s="100"/>
      <c r="V11" s="150"/>
      <c r="X11" s="104"/>
      <c r="Y11" s="106"/>
      <c r="Z11" s="106"/>
      <c r="AA11" s="95">
        <f t="shared" si="0"/>
        <v>0</v>
      </c>
      <c r="AB11" s="106"/>
      <c r="AC11" s="108">
        <f t="shared" si="1"/>
        <v>0</v>
      </c>
    </row>
    <row r="12" spans="1:42">
      <c r="A12" s="149"/>
      <c r="B12" s="100"/>
      <c r="C12" s="343" t="s">
        <v>252</v>
      </c>
      <c r="D12" s="343"/>
      <c r="E12" s="343"/>
      <c r="F12" s="343"/>
      <c r="G12" s="343"/>
      <c r="H12" s="343"/>
      <c r="I12" s="343" t="str">
        <f>算定根拠用データ!C23</f>
        <v>　</v>
      </c>
      <c r="J12" s="343"/>
      <c r="K12" s="127" t="str">
        <f>IF(O4=95,"○","")</f>
        <v/>
      </c>
      <c r="L12" s="343" t="s">
        <v>253</v>
      </c>
      <c r="M12" s="343"/>
      <c r="N12" s="343"/>
      <c r="O12" s="343"/>
      <c r="P12" s="343"/>
      <c r="Q12" s="343"/>
      <c r="R12" s="343" t="str">
        <f>算定根拠用データ!C25</f>
        <v>　</v>
      </c>
      <c r="S12" s="343"/>
      <c r="T12" s="127" t="str">
        <f>IF(O4=70,"○","")</f>
        <v/>
      </c>
      <c r="U12" s="100"/>
      <c r="V12" s="150"/>
      <c r="X12" s="279" t="s">
        <v>134</v>
      </c>
      <c r="Y12" s="280"/>
      <c r="Z12" s="280"/>
      <c r="AA12" s="280"/>
      <c r="AB12" s="280"/>
      <c r="AC12" s="108">
        <f>SUM(AC5:AC11)</f>
        <v>0</v>
      </c>
    </row>
    <row r="13" spans="1:42">
      <c r="A13" s="149"/>
      <c r="B13" s="100"/>
      <c r="C13" s="343" t="s">
        <v>254</v>
      </c>
      <c r="D13" s="343"/>
      <c r="E13" s="343"/>
      <c r="F13" s="343"/>
      <c r="G13" s="343"/>
      <c r="H13" s="343"/>
      <c r="I13" s="343" t="str">
        <f>算定根拠用データ!C24</f>
        <v>　</v>
      </c>
      <c r="J13" s="343"/>
      <c r="K13" s="127" t="str">
        <f>IF(O4=80,"○","")</f>
        <v/>
      </c>
      <c r="L13" s="343" t="s">
        <v>255</v>
      </c>
      <c r="M13" s="343"/>
      <c r="N13" s="343"/>
      <c r="O13" s="343"/>
      <c r="P13" s="343"/>
      <c r="Q13" s="343"/>
      <c r="R13" s="343" t="str">
        <f>算定根拠用データ!C26</f>
        <v>　</v>
      </c>
      <c r="S13" s="343"/>
      <c r="T13" s="127" t="str">
        <f>IF(O4=60,"○","")</f>
        <v/>
      </c>
      <c r="U13" s="100"/>
      <c r="V13" s="150"/>
    </row>
    <row r="14" spans="1:42" s="93" customFormat="1" ht="8.25" customHeight="1" thickBot="1">
      <c r="A14" s="166"/>
      <c r="B14" s="152"/>
      <c r="C14" s="152"/>
      <c r="D14" s="152"/>
      <c r="E14" s="152"/>
      <c r="F14" s="152"/>
      <c r="G14" s="152"/>
      <c r="H14" s="152"/>
      <c r="I14" s="152"/>
      <c r="J14" s="152"/>
      <c r="K14" s="152"/>
      <c r="L14" s="152"/>
      <c r="M14" s="152"/>
      <c r="N14" s="152"/>
      <c r="O14" s="152"/>
      <c r="P14" s="152"/>
      <c r="Q14" s="152"/>
      <c r="R14" s="152"/>
      <c r="S14" s="152"/>
      <c r="T14" s="152"/>
      <c r="U14" s="152"/>
      <c r="V14" s="154"/>
      <c r="W14"/>
      <c r="X14"/>
      <c r="AB14"/>
      <c r="AC14"/>
      <c r="AD14"/>
      <c r="AE14"/>
      <c r="AF14"/>
      <c r="AG14"/>
      <c r="AH14"/>
      <c r="AI14"/>
      <c r="AJ14"/>
      <c r="AK14"/>
      <c r="AL14"/>
      <c r="AM14"/>
      <c r="AN14"/>
      <c r="AO14"/>
      <c r="AP14"/>
    </row>
    <row r="15" spans="1:42">
      <c r="X15" t="s">
        <v>368</v>
      </c>
      <c r="Y15" s="125"/>
      <c r="Z15" s="125"/>
      <c r="AA15" s="125"/>
    </row>
    <row r="16" spans="1:42" s="93" customFormat="1" ht="18.75" customHeight="1" thickBot="1">
      <c r="A16" t="s">
        <v>300</v>
      </c>
      <c r="B16"/>
      <c r="C16"/>
      <c r="D16"/>
      <c r="E16"/>
      <c r="F16"/>
      <c r="G16"/>
      <c r="H16"/>
      <c r="I16"/>
      <c r="J16"/>
      <c r="K16"/>
      <c r="L16"/>
      <c r="M16"/>
      <c r="N16"/>
      <c r="O16"/>
      <c r="P16"/>
      <c r="Q16"/>
      <c r="R16"/>
      <c r="S16"/>
      <c r="T16"/>
      <c r="U16"/>
      <c r="V16"/>
      <c r="W16"/>
      <c r="X16" s="347" t="s">
        <v>286</v>
      </c>
      <c r="Y16" s="347" t="s">
        <v>287</v>
      </c>
      <c r="Z16" s="346" t="s">
        <v>288</v>
      </c>
      <c r="AA16" s="346" t="s">
        <v>367</v>
      </c>
      <c r="AB16" s="100"/>
      <c r="AC16" s="123"/>
      <c r="AD16"/>
      <c r="AE16"/>
      <c r="AF16"/>
      <c r="AG16"/>
      <c r="AH16"/>
      <c r="AI16"/>
      <c r="AJ16"/>
      <c r="AK16"/>
      <c r="AL16"/>
      <c r="AM16"/>
      <c r="AN16"/>
      <c r="AO16"/>
      <c r="AP16"/>
    </row>
    <row r="17" spans="1:42" s="93" customFormat="1">
      <c r="A17" s="144"/>
      <c r="B17" s="342" t="s">
        <v>297</v>
      </c>
      <c r="C17" s="342"/>
      <c r="D17" s="342"/>
      <c r="E17" s="342"/>
      <c r="F17" s="342"/>
      <c r="G17" s="342"/>
      <c r="H17" s="342"/>
      <c r="I17" s="342"/>
      <c r="J17" s="342"/>
      <c r="K17" s="342"/>
      <c r="L17" s="145" t="s">
        <v>30</v>
      </c>
      <c r="M17" s="342" t="s">
        <v>298</v>
      </c>
      <c r="N17" s="342"/>
      <c r="O17" s="342"/>
      <c r="P17" s="342"/>
      <c r="Q17" s="342"/>
      <c r="R17" s="157"/>
      <c r="S17" s="157"/>
      <c r="T17" s="147"/>
      <c r="U17" s="147"/>
      <c r="V17" s="148"/>
      <c r="X17" s="347"/>
      <c r="Y17" s="347"/>
      <c r="Z17" s="346"/>
      <c r="AA17" s="346"/>
      <c r="AB17" s="100"/>
      <c r="AC17" s="123"/>
      <c r="AE17"/>
      <c r="AF17"/>
      <c r="AG17"/>
      <c r="AH17"/>
      <c r="AI17"/>
      <c r="AJ17"/>
      <c r="AK17"/>
      <c r="AL17"/>
      <c r="AM17"/>
      <c r="AN17"/>
      <c r="AO17"/>
      <c r="AP17"/>
    </row>
    <row r="18" spans="1:42" s="93" customFormat="1">
      <c r="A18" s="149"/>
      <c r="B18" s="100"/>
      <c r="C18" s="129" t="s">
        <v>30</v>
      </c>
      <c r="D18" s="340">
        <f>H5</f>
        <v>0</v>
      </c>
      <c r="E18" s="340"/>
      <c r="F18" s="339" t="s">
        <v>299</v>
      </c>
      <c r="G18" s="339"/>
      <c r="H18" s="132" t="str">
        <f>L8</f>
        <v/>
      </c>
      <c r="I18" s="344" t="s">
        <v>260</v>
      </c>
      <c r="J18" s="344"/>
      <c r="K18" s="129" t="s">
        <v>30</v>
      </c>
      <c r="L18" s="341" t="e">
        <f>D18/H18/14</f>
        <v>#VALUE!</v>
      </c>
      <c r="M18" s="341"/>
      <c r="N18" s="129" t="s">
        <v>359</v>
      </c>
      <c r="O18" s="135"/>
      <c r="P18" s="339" t="s">
        <v>261</v>
      </c>
      <c r="Q18" s="339"/>
      <c r="R18" s="339"/>
      <c r="S18" s="339"/>
      <c r="T18" s="339"/>
      <c r="U18" s="339"/>
      <c r="V18" s="150"/>
      <c r="W18"/>
      <c r="X18" s="347"/>
      <c r="Y18" s="347"/>
      <c r="Z18" s="346"/>
      <c r="AA18" s="346"/>
      <c r="AB18" s="100"/>
      <c r="AC18" s="123"/>
      <c r="AD18"/>
      <c r="AE18"/>
      <c r="AF18"/>
      <c r="AG18"/>
      <c r="AH18"/>
      <c r="AI18"/>
      <c r="AJ18"/>
      <c r="AK18"/>
      <c r="AL18"/>
      <c r="AM18"/>
      <c r="AN18"/>
      <c r="AO18"/>
      <c r="AP18"/>
    </row>
    <row r="19" spans="1:42" s="93" customFormat="1" ht="18.75" customHeight="1">
      <c r="A19" s="149"/>
      <c r="B19" s="100"/>
      <c r="C19" s="129"/>
      <c r="D19" s="131"/>
      <c r="E19" s="131"/>
      <c r="F19" s="100"/>
      <c r="G19" s="100"/>
      <c r="H19" s="129"/>
      <c r="I19" s="129"/>
      <c r="J19" s="129"/>
      <c r="K19" s="129"/>
      <c r="L19" s="129"/>
      <c r="M19" s="129"/>
      <c r="N19" s="129"/>
      <c r="O19" s="129"/>
      <c r="P19" s="129"/>
      <c r="Q19" s="129"/>
      <c r="R19" s="129"/>
      <c r="S19" s="129"/>
      <c r="T19" s="100"/>
      <c r="U19" s="100"/>
      <c r="V19" s="150"/>
      <c r="W19"/>
      <c r="X19" s="138"/>
      <c r="Y19" s="139"/>
      <c r="Z19" s="139"/>
      <c r="AA19" s="122">
        <f>Y19*Z19</f>
        <v>0</v>
      </c>
      <c r="AB19" s="100"/>
      <c r="AC19" s="123"/>
      <c r="AD19"/>
      <c r="AE19"/>
      <c r="AF19"/>
      <c r="AG19"/>
      <c r="AH19"/>
      <c r="AI19"/>
      <c r="AJ19"/>
      <c r="AK19"/>
      <c r="AL19"/>
      <c r="AM19"/>
      <c r="AN19"/>
      <c r="AO19"/>
      <c r="AP19"/>
    </row>
    <row r="20" spans="1:42" s="93" customFormat="1">
      <c r="A20" s="149"/>
      <c r="B20" s="129"/>
      <c r="C20" s="129" t="s">
        <v>262</v>
      </c>
      <c r="D20" s="100" t="s">
        <v>263</v>
      </c>
      <c r="E20" s="129"/>
      <c r="F20" s="131"/>
      <c r="G20" s="131"/>
      <c r="H20" s="129">
        <f>O18</f>
        <v>0</v>
      </c>
      <c r="I20" s="129" t="s">
        <v>6</v>
      </c>
      <c r="J20" s="129">
        <v>2</v>
      </c>
      <c r="K20" s="100" t="s">
        <v>30</v>
      </c>
      <c r="L20" s="129">
        <f>J20*H20</f>
        <v>0</v>
      </c>
      <c r="M20" s="129" t="s">
        <v>8</v>
      </c>
      <c r="N20" s="130"/>
      <c r="O20" s="130"/>
      <c r="P20" s="100"/>
      <c r="Q20" s="100"/>
      <c r="R20" s="100"/>
      <c r="S20" s="100"/>
      <c r="T20" s="100"/>
      <c r="U20" s="100"/>
      <c r="V20" s="150"/>
      <c r="W20"/>
      <c r="X20" s="138"/>
      <c r="Y20" s="139"/>
      <c r="Z20" s="139"/>
      <c r="AA20" s="122">
        <f>Y20*Z20</f>
        <v>0</v>
      </c>
      <c r="AB20" s="100"/>
      <c r="AC20" s="123"/>
      <c r="AD20"/>
      <c r="AE20"/>
      <c r="AF20"/>
      <c r="AG20"/>
      <c r="AH20"/>
      <c r="AI20"/>
      <c r="AJ20"/>
      <c r="AK20"/>
      <c r="AL20"/>
      <c r="AM20"/>
      <c r="AN20"/>
      <c r="AO20"/>
      <c r="AP20"/>
    </row>
    <row r="21" spans="1:42" s="93" customFormat="1" ht="18" thickBot="1">
      <c r="A21" s="151"/>
      <c r="B21" s="153"/>
      <c r="C21" s="153"/>
      <c r="D21" s="152"/>
      <c r="E21" s="153"/>
      <c r="F21" s="158"/>
      <c r="G21" s="158"/>
      <c r="H21" s="153"/>
      <c r="I21" s="153"/>
      <c r="J21" s="153"/>
      <c r="K21" s="152"/>
      <c r="L21" s="153"/>
      <c r="M21" s="153"/>
      <c r="N21" s="155"/>
      <c r="O21" s="155"/>
      <c r="P21" s="152"/>
      <c r="Q21" s="152"/>
      <c r="R21" s="152"/>
      <c r="S21" s="152"/>
      <c r="T21" s="152"/>
      <c r="U21" s="152"/>
      <c r="V21" s="154"/>
      <c r="W21"/>
      <c r="X21" s="138"/>
      <c r="Y21" s="139"/>
      <c r="Z21" s="139"/>
      <c r="AA21" s="122">
        <f>Y21*Z21</f>
        <v>0</v>
      </c>
      <c r="AB21" s="100"/>
      <c r="AC21" s="123"/>
      <c r="AD21"/>
      <c r="AE21"/>
      <c r="AF21"/>
      <c r="AG21"/>
      <c r="AH21"/>
      <c r="AI21"/>
      <c r="AJ21"/>
      <c r="AK21"/>
      <c r="AL21"/>
      <c r="AM21"/>
      <c r="AN21"/>
      <c r="AO21"/>
      <c r="AP21"/>
    </row>
    <row r="22" spans="1:42" s="93" customFormat="1" ht="18.75" customHeight="1">
      <c r="A22"/>
      <c r="B22"/>
      <c r="C22"/>
      <c r="D22"/>
      <c r="E22"/>
      <c r="F22"/>
      <c r="G22"/>
      <c r="H22"/>
      <c r="I22"/>
      <c r="J22"/>
      <c r="K22"/>
      <c r="L22"/>
      <c r="M22"/>
      <c r="N22"/>
      <c r="O22"/>
      <c r="P22"/>
      <c r="Q22"/>
      <c r="R22"/>
      <c r="S22"/>
      <c r="T22"/>
      <c r="U22"/>
      <c r="V22"/>
      <c r="W22"/>
      <c r="X22" s="279" t="s">
        <v>134</v>
      </c>
      <c r="Y22" s="280"/>
      <c r="Z22" s="280"/>
      <c r="AA22" s="108">
        <f>SUM(AA11:AA21)</f>
        <v>0</v>
      </c>
      <c r="AB22" s="100"/>
      <c r="AC22" s="123"/>
      <c r="AD22"/>
      <c r="AE22"/>
      <c r="AF22"/>
      <c r="AG22"/>
      <c r="AH22"/>
      <c r="AI22"/>
      <c r="AJ22"/>
      <c r="AK22"/>
      <c r="AL22"/>
      <c r="AM22"/>
      <c r="AN22"/>
      <c r="AO22"/>
      <c r="AP22"/>
    </row>
    <row r="23" spans="1:42" s="93" customFormat="1" ht="18" thickBot="1">
      <c r="A23" t="s">
        <v>264</v>
      </c>
      <c r="B23"/>
      <c r="C23"/>
      <c r="D23"/>
      <c r="E23"/>
      <c r="F23"/>
      <c r="G23"/>
      <c r="H23"/>
      <c r="I23"/>
      <c r="J23"/>
      <c r="K23"/>
      <c r="L23"/>
      <c r="M23"/>
      <c r="N23"/>
      <c r="O23"/>
      <c r="P23"/>
      <c r="Q23"/>
      <c r="R23"/>
      <c r="S23"/>
      <c r="T23"/>
      <c r="U23"/>
      <c r="V23"/>
      <c r="W23"/>
      <c r="X23" s="121"/>
      <c r="Y23" s="121"/>
      <c r="Z23" s="121"/>
      <c r="AA23" s="123"/>
      <c r="AB23" s="100"/>
      <c r="AC23" s="123"/>
      <c r="AD23"/>
      <c r="AE23"/>
      <c r="AF23"/>
      <c r="AG23"/>
      <c r="AH23"/>
      <c r="AI23"/>
      <c r="AJ23"/>
      <c r="AK23"/>
      <c r="AL23"/>
      <c r="AM23"/>
      <c r="AN23"/>
      <c r="AO23"/>
      <c r="AP23"/>
    </row>
    <row r="24" spans="1:42" s="93" customFormat="1">
      <c r="A24" s="144"/>
      <c r="B24" s="342" t="s">
        <v>265</v>
      </c>
      <c r="C24" s="342"/>
      <c r="D24" s="342"/>
      <c r="E24" s="342"/>
      <c r="F24" s="342"/>
      <c r="G24" s="342"/>
      <c r="H24" s="145" t="s">
        <v>30</v>
      </c>
      <c r="I24" s="342" t="s">
        <v>266</v>
      </c>
      <c r="J24" s="342"/>
      <c r="K24" s="342"/>
      <c r="L24" s="145" t="s">
        <v>30</v>
      </c>
      <c r="M24" s="349">
        <f>H5</f>
        <v>0</v>
      </c>
      <c r="N24" s="349"/>
      <c r="O24" s="145" t="s">
        <v>267</v>
      </c>
      <c r="P24" s="145">
        <v>14</v>
      </c>
      <c r="Q24" s="145" t="s">
        <v>6</v>
      </c>
      <c r="R24" s="145">
        <v>1.5</v>
      </c>
      <c r="S24" s="147"/>
      <c r="T24" s="147"/>
      <c r="U24" s="147"/>
      <c r="V24" s="148"/>
      <c r="W24"/>
      <c r="X24" t="s">
        <v>317</v>
      </c>
      <c r="Z24" s="96" t="s">
        <v>321</v>
      </c>
      <c r="AB24"/>
      <c r="AC24"/>
      <c r="AD24"/>
      <c r="AE24"/>
      <c r="AF24"/>
      <c r="AG24"/>
      <c r="AH24"/>
      <c r="AI24"/>
      <c r="AJ24"/>
      <c r="AK24"/>
      <c r="AL24"/>
      <c r="AM24"/>
      <c r="AN24"/>
      <c r="AO24"/>
      <c r="AP24"/>
    </row>
    <row r="25" spans="1:42" s="93" customFormat="1">
      <c r="A25" s="149"/>
      <c r="B25" s="100"/>
      <c r="C25" s="100"/>
      <c r="D25" s="100"/>
      <c r="E25" s="100"/>
      <c r="F25" s="100"/>
      <c r="G25" s="100"/>
      <c r="H25" s="100"/>
      <c r="I25" s="100"/>
      <c r="J25" s="100"/>
      <c r="K25" s="100"/>
      <c r="L25" s="129" t="s">
        <v>30</v>
      </c>
      <c r="M25" s="341">
        <f>M24/P24*R24</f>
        <v>0</v>
      </c>
      <c r="N25" s="341"/>
      <c r="O25" s="339" t="s">
        <v>344</v>
      </c>
      <c r="P25" s="339"/>
      <c r="Q25" s="336"/>
      <c r="R25" s="336"/>
      <c r="S25" s="118" t="s">
        <v>356</v>
      </c>
      <c r="T25" s="100"/>
      <c r="U25" s="100"/>
      <c r="V25" s="150"/>
      <c r="W25"/>
      <c r="X25" s="142" t="s">
        <v>318</v>
      </c>
      <c r="Y25" s="347" t="s">
        <v>322</v>
      </c>
      <c r="Z25" s="347"/>
      <c r="AD25"/>
      <c r="AE25"/>
      <c r="AF25"/>
      <c r="AG25"/>
      <c r="AH25"/>
      <c r="AI25"/>
      <c r="AJ25"/>
      <c r="AK25"/>
      <c r="AL25"/>
      <c r="AM25"/>
      <c r="AN25"/>
      <c r="AO25"/>
      <c r="AP25"/>
    </row>
    <row r="26" spans="1:42" ht="18.75" customHeight="1" thickBot="1">
      <c r="A26" s="151"/>
      <c r="B26" s="152"/>
      <c r="C26" s="152"/>
      <c r="D26" s="152"/>
      <c r="E26" s="152"/>
      <c r="F26" s="152"/>
      <c r="G26" s="152"/>
      <c r="H26" s="152"/>
      <c r="I26" s="152"/>
      <c r="J26" s="152"/>
      <c r="K26" s="152"/>
      <c r="L26" s="153"/>
      <c r="M26" s="155"/>
      <c r="N26" s="155"/>
      <c r="O26" s="153"/>
      <c r="P26" s="153"/>
      <c r="Q26" s="153"/>
      <c r="R26" s="153"/>
      <c r="S26" s="156"/>
      <c r="T26" s="152"/>
      <c r="U26" s="152"/>
      <c r="V26" s="154"/>
      <c r="X26" s="95" t="s">
        <v>319</v>
      </c>
      <c r="Y26" s="343">
        <v>70</v>
      </c>
      <c r="Z26" s="343"/>
    </row>
    <row r="27" spans="1:42">
      <c r="B27" s="100"/>
      <c r="C27" s="100"/>
      <c r="D27" s="100"/>
      <c r="E27" s="100"/>
      <c r="F27" s="100"/>
      <c r="G27" s="100"/>
      <c r="H27" s="100"/>
      <c r="I27" s="100"/>
      <c r="J27" s="100"/>
      <c r="K27" s="100"/>
      <c r="L27" s="121"/>
      <c r="M27" s="124"/>
      <c r="N27" s="124"/>
      <c r="O27" s="121"/>
      <c r="P27" s="121"/>
      <c r="Q27" s="121"/>
      <c r="R27" s="121"/>
      <c r="S27" s="118"/>
      <c r="T27" s="100"/>
      <c r="U27" s="100"/>
      <c r="V27" s="100"/>
      <c r="X27" s="95" t="s">
        <v>320</v>
      </c>
      <c r="Y27" s="343">
        <v>80</v>
      </c>
      <c r="Z27" s="343"/>
    </row>
    <row r="28" spans="1:42" ht="18.75" customHeight="1" thickBot="1">
      <c r="A28" t="s">
        <v>268</v>
      </c>
      <c r="X28" s="95" t="s">
        <v>347</v>
      </c>
      <c r="Y28" s="343">
        <v>90</v>
      </c>
      <c r="Z28" s="343"/>
    </row>
    <row r="29" spans="1:42">
      <c r="A29" s="144"/>
      <c r="B29" s="145" t="s">
        <v>81</v>
      </c>
      <c r="C29" s="146" t="s">
        <v>269</v>
      </c>
      <c r="D29" s="145"/>
      <c r="E29" s="145"/>
      <c r="F29" s="145"/>
      <c r="G29" s="145"/>
      <c r="H29" s="145" t="s">
        <v>81</v>
      </c>
      <c r="I29" s="147" t="s">
        <v>364</v>
      </c>
      <c r="J29" s="147"/>
      <c r="K29" s="147"/>
      <c r="L29" s="147"/>
      <c r="M29" s="147"/>
      <c r="N29" s="147"/>
      <c r="O29" s="147"/>
      <c r="P29" s="147"/>
      <c r="Q29" s="147"/>
      <c r="R29" s="147"/>
      <c r="S29" s="147"/>
      <c r="T29" s="147"/>
      <c r="U29" s="147"/>
      <c r="V29" s="148"/>
    </row>
    <row r="30" spans="1:42">
      <c r="A30" s="149"/>
      <c r="B30" s="339" t="str">
        <f>算定根拠用データ!B31</f>
        <v>最大消費数量÷28×1.2</v>
      </c>
      <c r="C30" s="339"/>
      <c r="D30" s="339"/>
      <c r="E30" s="339"/>
      <c r="F30" s="339"/>
      <c r="G30" s="339"/>
      <c r="H30" s="129" t="s">
        <v>30</v>
      </c>
      <c r="I30" s="339" t="str">
        <f>算定根拠用データ!C31</f>
        <v>③÷28×1.2</v>
      </c>
      <c r="J30" s="339"/>
      <c r="K30" s="339"/>
      <c r="L30" s="129" t="s">
        <v>30</v>
      </c>
      <c r="M30" s="340">
        <f>AC12</f>
        <v>0</v>
      </c>
      <c r="N30" s="340"/>
      <c r="O30" s="129" t="s">
        <v>267</v>
      </c>
      <c r="P30" s="129">
        <v>28</v>
      </c>
      <c r="Q30" s="129" t="s">
        <v>6</v>
      </c>
      <c r="R30" s="131" t="str">
        <f>算定根拠用データ!E31</f>
        <v/>
      </c>
      <c r="S30" s="100"/>
      <c r="T30" s="100"/>
      <c r="U30" s="100"/>
      <c r="V30" s="150"/>
      <c r="X30" s="113" t="s">
        <v>323</v>
      </c>
    </row>
    <row r="31" spans="1:42" ht="19.149999999999999">
      <c r="A31" s="149"/>
      <c r="B31" s="100"/>
      <c r="C31" s="100"/>
      <c r="D31" s="100"/>
      <c r="E31" s="100"/>
      <c r="F31" s="100"/>
      <c r="G31" s="100"/>
      <c r="H31" s="100"/>
      <c r="I31" s="100"/>
      <c r="J31" s="100"/>
      <c r="K31" s="100"/>
      <c r="L31" s="129" t="s">
        <v>30</v>
      </c>
      <c r="M31" s="341" t="e">
        <f>M30/P30*R30</f>
        <v>#VALUE!</v>
      </c>
      <c r="N31" s="341"/>
      <c r="O31" s="339" t="s">
        <v>348</v>
      </c>
      <c r="P31" s="339"/>
      <c r="Q31" s="336"/>
      <c r="R31" s="336"/>
      <c r="S31" s="337" t="s">
        <v>357</v>
      </c>
      <c r="T31" s="337"/>
      <c r="U31" s="337"/>
      <c r="V31" s="338"/>
      <c r="X31" s="142" t="s">
        <v>324</v>
      </c>
      <c r="Y31" s="356" t="s">
        <v>330</v>
      </c>
      <c r="Z31" s="356"/>
      <c r="AA31" s="143" t="s">
        <v>331</v>
      </c>
      <c r="AB31" s="356" t="s">
        <v>332</v>
      </c>
      <c r="AC31" s="356"/>
    </row>
    <row r="32" spans="1:42">
      <c r="A32" s="149"/>
      <c r="B32" s="100"/>
      <c r="C32" s="100"/>
      <c r="D32" s="100"/>
      <c r="E32" s="100"/>
      <c r="F32" s="100"/>
      <c r="G32" s="100"/>
      <c r="H32" s="100"/>
      <c r="I32" s="100"/>
      <c r="J32" s="100"/>
      <c r="K32" s="100"/>
      <c r="L32" s="129"/>
      <c r="M32" s="130"/>
      <c r="N32" s="130"/>
      <c r="O32" s="129"/>
      <c r="P32" s="129"/>
      <c r="Q32" s="129"/>
      <c r="R32" s="129"/>
      <c r="S32" s="136"/>
      <c r="T32" s="136"/>
      <c r="U32" s="100"/>
      <c r="V32" s="150"/>
      <c r="X32" s="95" t="s">
        <v>328</v>
      </c>
      <c r="Y32" s="343">
        <v>100</v>
      </c>
      <c r="Z32" s="343"/>
      <c r="AA32" s="95">
        <v>100</v>
      </c>
      <c r="AB32" s="343">
        <v>100</v>
      </c>
      <c r="AC32" s="343"/>
    </row>
    <row r="33" spans="1:29">
      <c r="A33" s="149"/>
      <c r="B33" s="129" t="s">
        <v>81</v>
      </c>
      <c r="C33" s="100" t="s">
        <v>365</v>
      </c>
      <c r="D33" s="129"/>
      <c r="E33" s="129"/>
      <c r="F33" s="129"/>
      <c r="G33" s="129"/>
      <c r="H33" s="129"/>
      <c r="I33" s="129"/>
      <c r="J33" s="129"/>
      <c r="K33" s="129"/>
      <c r="L33" s="129"/>
      <c r="M33" s="130"/>
      <c r="N33" s="130"/>
      <c r="O33" s="129"/>
      <c r="P33" s="129"/>
      <c r="Q33" s="129"/>
      <c r="R33" s="129"/>
      <c r="S33" s="136"/>
      <c r="T33" s="136"/>
      <c r="U33" s="100"/>
      <c r="V33" s="150"/>
      <c r="X33" s="95" t="s">
        <v>327</v>
      </c>
      <c r="Y33" s="343">
        <v>70</v>
      </c>
      <c r="Z33" s="343"/>
      <c r="AA33" s="95">
        <v>70</v>
      </c>
      <c r="AB33" s="343">
        <v>95</v>
      </c>
      <c r="AC33" s="343"/>
    </row>
    <row r="34" spans="1:29">
      <c r="A34" s="149"/>
      <c r="B34" s="339" t="s">
        <v>361</v>
      </c>
      <c r="C34" s="339"/>
      <c r="D34" s="339"/>
      <c r="E34" s="339"/>
      <c r="F34" s="339"/>
      <c r="G34" s="339"/>
      <c r="H34" s="129" t="s">
        <v>30</v>
      </c>
      <c r="I34" s="339" t="s">
        <v>370</v>
      </c>
      <c r="J34" s="339"/>
      <c r="K34" s="339"/>
      <c r="L34" s="129" t="s">
        <v>30</v>
      </c>
      <c r="M34" s="340">
        <f>AA22</f>
        <v>0</v>
      </c>
      <c r="N34" s="340"/>
      <c r="O34" s="129" t="s">
        <v>267</v>
      </c>
      <c r="P34" s="129">
        <v>28</v>
      </c>
      <c r="Q34" s="129" t="s">
        <v>6</v>
      </c>
      <c r="R34" s="131">
        <v>1</v>
      </c>
      <c r="S34" s="100"/>
      <c r="T34" s="100"/>
      <c r="U34" s="100"/>
      <c r="V34" s="150"/>
      <c r="X34" s="95" t="s">
        <v>325</v>
      </c>
      <c r="Y34" s="343">
        <v>60</v>
      </c>
      <c r="Z34" s="343"/>
      <c r="AA34" s="95">
        <v>50</v>
      </c>
      <c r="AB34" s="343">
        <v>80</v>
      </c>
      <c r="AC34" s="343"/>
    </row>
    <row r="35" spans="1:29" ht="19.149999999999999">
      <c r="A35" s="149"/>
      <c r="B35" s="100"/>
      <c r="C35" s="100"/>
      <c r="D35" s="100"/>
      <c r="E35" s="100"/>
      <c r="F35" s="100"/>
      <c r="G35" s="100"/>
      <c r="H35" s="100"/>
      <c r="I35" s="100"/>
      <c r="J35" s="100"/>
      <c r="K35" s="100"/>
      <c r="L35" s="129" t="s">
        <v>30</v>
      </c>
      <c r="M35" s="341">
        <f>M34/P34*R34</f>
        <v>0</v>
      </c>
      <c r="N35" s="341"/>
      <c r="O35" s="339" t="s">
        <v>348</v>
      </c>
      <c r="P35" s="339"/>
      <c r="Q35" s="336"/>
      <c r="R35" s="336"/>
      <c r="S35" s="337" t="s">
        <v>357</v>
      </c>
      <c r="T35" s="337"/>
      <c r="U35" s="337"/>
      <c r="V35" s="338"/>
      <c r="X35" s="95" t="s">
        <v>326</v>
      </c>
      <c r="Y35" s="343">
        <v>55</v>
      </c>
      <c r="Z35" s="343"/>
      <c r="AA35" s="95">
        <v>30</v>
      </c>
      <c r="AB35" s="343">
        <v>78</v>
      </c>
      <c r="AC35" s="343"/>
    </row>
    <row r="36" spans="1:29" ht="18.75" customHeight="1" thickBot="1">
      <c r="A36" s="151"/>
      <c r="B36" s="152"/>
      <c r="C36" s="152"/>
      <c r="D36" s="152"/>
      <c r="E36" s="152"/>
      <c r="F36" s="152"/>
      <c r="G36" s="152"/>
      <c r="H36" s="152"/>
      <c r="I36" s="152"/>
      <c r="J36" s="152"/>
      <c r="K36" s="152"/>
      <c r="L36" s="152"/>
      <c r="M36" s="152"/>
      <c r="N36" s="152"/>
      <c r="O36" s="153"/>
      <c r="P36" s="152"/>
      <c r="Q36" s="152"/>
      <c r="R36" s="152"/>
      <c r="S36" s="152"/>
      <c r="T36" s="152"/>
      <c r="U36" s="152"/>
      <c r="V36" s="154"/>
      <c r="X36" s="95" t="s">
        <v>329</v>
      </c>
      <c r="Y36" s="343">
        <v>55</v>
      </c>
      <c r="Z36" s="343"/>
      <c r="AA36" s="95">
        <v>30</v>
      </c>
      <c r="AB36" s="343">
        <v>75</v>
      </c>
      <c r="AC36" s="343"/>
    </row>
    <row r="37" spans="1:29" ht="18.75" customHeight="1">
      <c r="X37" s="140" t="s">
        <v>333</v>
      </c>
      <c r="AA37" s="141" t="s">
        <v>336</v>
      </c>
    </row>
    <row r="38" spans="1:29">
      <c r="X38" s="140" t="s">
        <v>334</v>
      </c>
      <c r="AA38" s="141" t="s">
        <v>345</v>
      </c>
    </row>
    <row r="39" spans="1:29">
      <c r="X39" s="141" t="s">
        <v>335</v>
      </c>
      <c r="AA39" s="141" t="s">
        <v>346</v>
      </c>
    </row>
    <row r="40" spans="1:29">
      <c r="E40" s="93"/>
      <c r="F40" s="93"/>
      <c r="G40" s="93"/>
      <c r="H40" s="93"/>
      <c r="I40" s="93"/>
      <c r="J40" s="93"/>
      <c r="K40" s="93"/>
      <c r="L40" s="93"/>
      <c r="M40" s="93"/>
      <c r="X40" s="96"/>
    </row>
    <row r="41" spans="1:29">
      <c r="X41" s="96"/>
      <c r="Y41" s="125"/>
      <c r="Z41" s="125"/>
      <c r="AA41" s="125"/>
    </row>
    <row r="42" spans="1:29">
      <c r="X42" s="96"/>
      <c r="Y42" s="125"/>
      <c r="Z42" s="125"/>
      <c r="AA42" s="125"/>
    </row>
    <row r="43" spans="1:29">
      <c r="V43" s="93"/>
      <c r="X43" s="96"/>
      <c r="Y43" s="125"/>
      <c r="Z43" s="125"/>
      <c r="AA43" s="125"/>
    </row>
    <row r="45" spans="1:29">
      <c r="Y45" s="125"/>
      <c r="Z45" s="125"/>
      <c r="AA45" s="125"/>
    </row>
    <row r="48" spans="1:29">
      <c r="E48" s="93"/>
      <c r="F48" s="93"/>
      <c r="G48" s="93"/>
      <c r="H48" s="93"/>
      <c r="I48" s="93"/>
      <c r="J48" s="93"/>
      <c r="K48" s="93"/>
      <c r="L48" s="93"/>
      <c r="M48" s="93"/>
    </row>
    <row r="49" spans="6:13">
      <c r="F49" s="93"/>
      <c r="G49" s="93"/>
      <c r="H49" s="93"/>
      <c r="I49" s="93"/>
      <c r="J49" s="93"/>
      <c r="K49" s="93"/>
      <c r="L49" s="93"/>
      <c r="M49" s="93"/>
    </row>
    <row r="50" spans="6:13">
      <c r="F50" s="93"/>
      <c r="G50" s="93"/>
      <c r="H50" s="93"/>
      <c r="I50" s="93"/>
      <c r="J50" s="93"/>
      <c r="K50" s="93"/>
      <c r="L50" s="93"/>
      <c r="M50" s="93"/>
    </row>
    <row r="51" spans="6:13">
      <c r="F51" s="93"/>
      <c r="G51" s="93"/>
      <c r="H51" s="93"/>
      <c r="I51" s="93"/>
      <c r="J51" s="93"/>
      <c r="K51" s="93"/>
      <c r="L51" s="93"/>
      <c r="M51" s="93"/>
    </row>
  </sheetData>
  <mergeCells count="75">
    <mergeCell ref="Y34:Z34"/>
    <mergeCell ref="AB34:AC34"/>
    <mergeCell ref="Y35:Z35"/>
    <mergeCell ref="AB35:AC35"/>
    <mergeCell ref="Y36:Z36"/>
    <mergeCell ref="AB36:AC36"/>
    <mergeCell ref="Y31:Z31"/>
    <mergeCell ref="AB31:AC31"/>
    <mergeCell ref="Y32:Z32"/>
    <mergeCell ref="AB32:AC32"/>
    <mergeCell ref="Y33:Z33"/>
    <mergeCell ref="AB33:AC33"/>
    <mergeCell ref="A1:V1"/>
    <mergeCell ref="O4:P4"/>
    <mergeCell ref="H5:I5"/>
    <mergeCell ref="Y28:Z28"/>
    <mergeCell ref="Y27:Z27"/>
    <mergeCell ref="Y26:Z26"/>
    <mergeCell ref="Y25:Z25"/>
    <mergeCell ref="X12:AB12"/>
    <mergeCell ref="L8:M8"/>
    <mergeCell ref="C10:H11"/>
    <mergeCell ref="I10:J11"/>
    <mergeCell ref="K10:K11"/>
    <mergeCell ref="L10:Q11"/>
    <mergeCell ref="R10:S11"/>
    <mergeCell ref="T10:T11"/>
    <mergeCell ref="P18:U18"/>
    <mergeCell ref="AA16:AA18"/>
    <mergeCell ref="H6:I6"/>
    <mergeCell ref="B17:K17"/>
    <mergeCell ref="Q31:R31"/>
    <mergeCell ref="B24:G24"/>
    <mergeCell ref="I24:K24"/>
    <mergeCell ref="M24:N24"/>
    <mergeCell ref="M25:N25"/>
    <mergeCell ref="Q25:R25"/>
    <mergeCell ref="O25:P25"/>
    <mergeCell ref="O31:P31"/>
    <mergeCell ref="I30:K30"/>
    <mergeCell ref="M30:N30"/>
    <mergeCell ref="M31:N31"/>
    <mergeCell ref="L12:Q12"/>
    <mergeCell ref="R12:S12"/>
    <mergeCell ref="W1:AC1"/>
    <mergeCell ref="AC3:AC4"/>
    <mergeCell ref="AA3:AA4"/>
    <mergeCell ref="Z3:Z4"/>
    <mergeCell ref="Y3:Y4"/>
    <mergeCell ref="X3:X4"/>
    <mergeCell ref="AB3:AB4"/>
    <mergeCell ref="M17:Q17"/>
    <mergeCell ref="F18:G18"/>
    <mergeCell ref="C12:H12"/>
    <mergeCell ref="I12:J12"/>
    <mergeCell ref="X22:Z22"/>
    <mergeCell ref="D18:E18"/>
    <mergeCell ref="I18:J18"/>
    <mergeCell ref="L18:M18"/>
    <mergeCell ref="X16:X18"/>
    <mergeCell ref="Y16:Y18"/>
    <mergeCell ref="Z16:Z18"/>
    <mergeCell ref="C13:H13"/>
    <mergeCell ref="I13:J13"/>
    <mergeCell ref="L13:Q13"/>
    <mergeCell ref="R13:S13"/>
    <mergeCell ref="Q35:R35"/>
    <mergeCell ref="S35:V35"/>
    <mergeCell ref="S31:V31"/>
    <mergeCell ref="B30:G30"/>
    <mergeCell ref="B34:G34"/>
    <mergeCell ref="I34:K34"/>
    <mergeCell ref="M34:N34"/>
    <mergeCell ref="M35:N35"/>
    <mergeCell ref="O35:P35"/>
  </mergeCells>
  <phoneticPr fontId="14"/>
  <conditionalFormatting sqref="H4">
    <cfRule type="notContainsBlanks" dxfId="38" priority="33" stopIfTrue="1">
      <formula>LEN(TRIM(H4))&gt;0</formula>
    </cfRule>
  </conditionalFormatting>
  <conditionalFormatting sqref="L8:M8 Q31">
    <cfRule type="cellIs" dxfId="37" priority="32" operator="notEqual">
      <formula>0</formula>
    </cfRule>
  </conditionalFormatting>
  <conditionalFormatting sqref="O4">
    <cfRule type="notContainsBlanks" dxfId="36" priority="29" stopIfTrue="1">
      <formula>LEN(TRIM(O4))&gt;0</formula>
    </cfRule>
  </conditionalFormatting>
  <conditionalFormatting sqref="K12:K13 T12:T13">
    <cfRule type="expression" dxfId="35" priority="34" stopIfTrue="1">
      <formula>COUNTIF($K$12:$T$13,"○")=1</formula>
    </cfRule>
  </conditionalFormatting>
  <conditionalFormatting sqref="AA5:AC11 AC23 AA23">
    <cfRule type="cellIs" dxfId="34" priority="27" stopIfTrue="1" operator="equal">
      <formula>0</formula>
    </cfRule>
  </conditionalFormatting>
  <conditionalFormatting sqref="O18 Q31:R31">
    <cfRule type="notContainsBlanks" dxfId="33" priority="25" stopIfTrue="1">
      <formula>LEN(TRIM(O18))&gt;0</formula>
    </cfRule>
  </conditionalFormatting>
  <conditionalFormatting sqref="H6">
    <cfRule type="notContainsBlanks" dxfId="32" priority="24" stopIfTrue="1">
      <formula>LEN(TRIM(H6))&gt;0</formula>
    </cfRule>
  </conditionalFormatting>
  <conditionalFormatting sqref="Q31:R33 M30:N33 L18:M18 D18:E18 H18 H20:H21 M24:N27 Q25:R27">
    <cfRule type="expression" dxfId="31" priority="23" stopIfTrue="1">
      <formula>$H$5=0</formula>
    </cfRule>
  </conditionalFormatting>
  <conditionalFormatting sqref="AC12">
    <cfRule type="cellIs" dxfId="30" priority="22" stopIfTrue="1" operator="equal">
      <formula>0</formula>
    </cfRule>
  </conditionalFormatting>
  <conditionalFormatting sqref="H5:I5">
    <cfRule type="cellIs" dxfId="29" priority="21" stopIfTrue="1" operator="equal">
      <formula>0</formula>
    </cfRule>
  </conditionalFormatting>
  <conditionalFormatting sqref="H7 K7 N7">
    <cfRule type="expression" dxfId="28" priority="20" stopIfTrue="1">
      <formula>COUNTIF($H$7:$N$7,"■")=1</formula>
    </cfRule>
  </conditionalFormatting>
  <conditionalFormatting sqref="AB5:AB11 X5:Z11">
    <cfRule type="expression" dxfId="27" priority="19" stopIfTrue="1">
      <formula>COUNTA($X$5:$Z$5,$AB$5)=4</formula>
    </cfRule>
  </conditionalFormatting>
  <conditionalFormatting sqref="AA19:AA20">
    <cfRule type="cellIs" dxfId="26" priority="16" stopIfTrue="1" operator="equal">
      <formula>0</formula>
    </cfRule>
  </conditionalFormatting>
  <conditionalFormatting sqref="X19:Z20">
    <cfRule type="expression" dxfId="25" priority="17" stopIfTrue="1">
      <formula>COUNTA($X$5:$Z$5,$AB$5)=4</formula>
    </cfRule>
  </conditionalFormatting>
  <conditionalFormatting sqref="AA21">
    <cfRule type="cellIs" dxfId="24" priority="14" stopIfTrue="1" operator="equal">
      <formula>0</formula>
    </cfRule>
  </conditionalFormatting>
  <conditionalFormatting sqref="AA22">
    <cfRule type="cellIs" dxfId="23" priority="12" stopIfTrue="1" operator="equal">
      <formula>0</formula>
    </cfRule>
  </conditionalFormatting>
  <conditionalFormatting sqref="X21:Z21">
    <cfRule type="expression" dxfId="22" priority="15" stopIfTrue="1">
      <formula>COUNTA($X$5:$Z$5,$AB$5)=4</formula>
    </cfRule>
  </conditionalFormatting>
  <conditionalFormatting sqref="AC16:AC22">
    <cfRule type="cellIs" dxfId="21" priority="11" stopIfTrue="1" operator="equal">
      <formula>0</formula>
    </cfRule>
  </conditionalFormatting>
  <conditionalFormatting sqref="Q35">
    <cfRule type="cellIs" dxfId="20" priority="10" operator="notEqual">
      <formula>0</formula>
    </cfRule>
  </conditionalFormatting>
  <conditionalFormatting sqref="Q35:R35">
    <cfRule type="expression" dxfId="19" priority="4" stopIfTrue="1">
      <formula>COUNTIF($B$29:$H$29,"■")</formula>
    </cfRule>
    <cfRule type="notContainsBlanks" dxfId="18" priority="9" stopIfTrue="1">
      <formula>LEN(TRIM(Q35))&gt;0</formula>
    </cfRule>
  </conditionalFormatting>
  <conditionalFormatting sqref="Q35:R35 M34:N35">
    <cfRule type="expression" dxfId="17" priority="8" stopIfTrue="1">
      <formula>$H$5=0</formula>
    </cfRule>
  </conditionalFormatting>
  <conditionalFormatting sqref="X19:Z21">
    <cfRule type="expression" dxfId="16" priority="6" stopIfTrue="1">
      <formula>COUNTA($X$19:$Z$19)=3</formula>
    </cfRule>
    <cfRule type="expression" dxfId="15" priority="7" stopIfTrue="1">
      <formula>$B$33="□"</formula>
    </cfRule>
  </conditionalFormatting>
  <conditionalFormatting sqref="Q31:R31">
    <cfRule type="expression" dxfId="14" priority="5" stopIfTrue="1">
      <formula>$B$33="■"</formula>
    </cfRule>
  </conditionalFormatting>
  <conditionalFormatting sqref="Q25">
    <cfRule type="cellIs" dxfId="13" priority="3" operator="notEqual">
      <formula>0</formula>
    </cfRule>
  </conditionalFormatting>
  <conditionalFormatting sqref="Q25:R25">
    <cfRule type="notContainsBlanks" dxfId="12" priority="2" stopIfTrue="1">
      <formula>LEN(TRIM(Q25))&gt;0</formula>
    </cfRule>
  </conditionalFormatting>
  <conditionalFormatting sqref="Q25:R25">
    <cfRule type="expression" dxfId="11" priority="1" stopIfTrue="1">
      <formula>$B$33="■"</formula>
    </cfRule>
  </conditionalFormatting>
  <dataValidations count="3">
    <dataValidation type="list" allowBlank="1" showInputMessage="1" showErrorMessage="1" sqref="H29 B29 N7 H7 K7 B33" xr:uid="{00000000-0002-0000-0400-000000000000}">
      <formula1>"□,■"</formula1>
    </dataValidation>
    <dataValidation type="list" allowBlank="1" showInputMessage="1" showErrorMessage="1" sqref="H4" xr:uid="{00000000-0002-0000-0400-000001000000}">
      <formula1>"い,ろ"</formula1>
    </dataValidation>
    <dataValidation type="list" allowBlank="1" showInputMessage="1" showErrorMessage="1" sqref="O4:P4" xr:uid="{00000000-0002-0000-0400-000002000000}">
      <formula1>"95,80,70,60"</formula1>
    </dataValidation>
  </dataValidations>
  <pageMargins left="0.88541666666666663" right="0.7" top="0.75" bottom="0.75" header="0.3" footer="0.3"/>
  <pageSetup paperSize="9" scale="98" orientation="portrait" r:id="rId1"/>
  <colBreaks count="1" manualBreakCount="1">
    <brk id="22" max="38" man="1"/>
  </col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D65"/>
  <sheetViews>
    <sheetView showWhiteSpace="0" view="pageBreakPreview" topLeftCell="A25" zoomScaleNormal="100" zoomScaleSheetLayoutView="100" zoomScalePageLayoutView="80" workbookViewId="0">
      <selection activeCell="L48" sqref="L48:M48"/>
    </sheetView>
  </sheetViews>
  <sheetFormatPr defaultColWidth="3.625" defaultRowHeight="17.649999999999999"/>
  <cols>
    <col min="1" max="22" width="3.625" customWidth="1"/>
    <col min="23" max="23" width="2.375" customWidth="1"/>
    <col min="24" max="24" width="3.625" customWidth="1"/>
    <col min="25" max="25" width="15.125" bestFit="1" customWidth="1"/>
    <col min="26" max="26" width="9.125" bestFit="1" customWidth="1"/>
    <col min="27" max="27" width="48.5" style="93" bestFit="1" customWidth="1"/>
    <col min="28" max="35" width="5.125" style="93" customWidth="1"/>
    <col min="36" max="36" width="3.625" customWidth="1"/>
  </cols>
  <sheetData>
    <row r="1" spans="1:56" ht="38.25" customHeight="1">
      <c r="A1" s="345" t="s">
        <v>229</v>
      </c>
      <c r="B1" s="345"/>
      <c r="C1" s="345"/>
      <c r="D1" s="345"/>
      <c r="E1" s="345"/>
      <c r="F1" s="345"/>
      <c r="G1" s="345"/>
      <c r="H1" s="345"/>
      <c r="I1" s="345"/>
      <c r="J1" s="345"/>
      <c r="K1" s="345"/>
      <c r="L1" s="345"/>
      <c r="M1" s="345"/>
      <c r="N1" s="345"/>
      <c r="O1" s="345"/>
      <c r="P1" s="345"/>
      <c r="Q1" s="345"/>
      <c r="R1" s="345"/>
      <c r="S1" s="345"/>
      <c r="T1" s="345"/>
      <c r="U1" s="345"/>
      <c r="V1" s="345"/>
    </row>
    <row r="2" spans="1:56" ht="18" thickBot="1">
      <c r="A2" t="s">
        <v>230</v>
      </c>
    </row>
    <row r="3" spans="1:56" ht="18.75" customHeight="1">
      <c r="A3" s="167" t="s">
        <v>100</v>
      </c>
      <c r="B3" s="168" t="s">
        <v>13</v>
      </c>
      <c r="C3" s="168"/>
      <c r="D3" s="168"/>
      <c r="E3" s="168"/>
      <c r="F3" s="168"/>
      <c r="G3" s="168"/>
      <c r="H3" s="363"/>
      <c r="I3" s="363"/>
      <c r="J3" s="168" t="s">
        <v>231</v>
      </c>
      <c r="K3" s="169" t="s">
        <v>232</v>
      </c>
      <c r="L3" s="168"/>
      <c r="M3" s="168"/>
      <c r="N3" s="168"/>
      <c r="O3" s="357" t="str">
        <f>算定根拠用データ!D4</f>
        <v xml:space="preserve"> </v>
      </c>
      <c r="P3" s="357"/>
      <c r="Q3" s="168" t="str">
        <f>IF(O3="連続",")","時間)")</f>
        <v>時間)</v>
      </c>
      <c r="R3" s="168"/>
      <c r="S3" s="168"/>
      <c r="T3" s="168"/>
      <c r="U3" s="168"/>
      <c r="V3" s="170"/>
    </row>
    <row r="4" spans="1:56">
      <c r="A4" s="161" t="s">
        <v>101</v>
      </c>
      <c r="B4" s="22" t="s">
        <v>233</v>
      </c>
      <c r="C4" s="22"/>
      <c r="D4" s="22"/>
      <c r="E4" s="22"/>
      <c r="F4" s="22"/>
      <c r="G4" s="22"/>
      <c r="H4" s="134"/>
      <c r="I4" s="22" t="s">
        <v>234</v>
      </c>
      <c r="J4" s="22"/>
      <c r="K4" s="22"/>
      <c r="L4" s="22"/>
      <c r="M4" s="22"/>
      <c r="N4" s="22"/>
      <c r="O4" s="364"/>
      <c r="P4" s="364"/>
      <c r="Q4" s="22" t="s">
        <v>235</v>
      </c>
      <c r="R4" s="22"/>
      <c r="S4" s="22"/>
      <c r="T4" s="22"/>
      <c r="U4" s="22"/>
      <c r="V4" s="162"/>
    </row>
    <row r="5" spans="1:56" ht="18.75" customHeight="1">
      <c r="A5" s="163" t="s">
        <v>236</v>
      </c>
      <c r="B5" s="100" t="s">
        <v>237</v>
      </c>
      <c r="C5" s="100"/>
      <c r="D5" s="100"/>
      <c r="E5" s="100"/>
      <c r="F5" s="100"/>
      <c r="G5" s="100"/>
      <c r="H5" s="365">
        <f>H3*H8*Q8/100</f>
        <v>0</v>
      </c>
      <c r="I5" s="365"/>
      <c r="J5" s="100" t="s">
        <v>238</v>
      </c>
      <c r="K5" s="100"/>
      <c r="L5" s="100"/>
      <c r="M5" s="100"/>
      <c r="N5" s="100"/>
      <c r="O5" s="100"/>
      <c r="P5" s="100"/>
      <c r="Q5" s="100"/>
      <c r="R5" s="100"/>
      <c r="S5" s="100"/>
      <c r="T5" s="100"/>
      <c r="U5" s="100"/>
      <c r="V5" s="150"/>
    </row>
    <row r="6" spans="1:56" ht="8.25" customHeight="1">
      <c r="A6" s="163"/>
      <c r="B6" s="100"/>
      <c r="C6" s="100"/>
      <c r="D6" s="100"/>
      <c r="E6" s="100"/>
      <c r="F6" s="100"/>
      <c r="G6" s="100"/>
      <c r="H6" s="100"/>
      <c r="I6" s="100"/>
      <c r="J6" s="100"/>
      <c r="K6" s="100"/>
      <c r="L6" s="100"/>
      <c r="M6" s="100"/>
      <c r="N6" s="100"/>
      <c r="O6" s="100"/>
      <c r="P6" s="100"/>
      <c r="Q6" s="100"/>
      <c r="R6" s="100"/>
      <c r="S6" s="100"/>
      <c r="T6" s="100"/>
      <c r="U6" s="100"/>
      <c r="V6" s="150"/>
    </row>
    <row r="7" spans="1:56">
      <c r="A7" s="163"/>
      <c r="B7" s="100" t="s">
        <v>239</v>
      </c>
      <c r="C7" s="100"/>
      <c r="D7" s="111"/>
      <c r="E7" s="111"/>
      <c r="F7" s="111"/>
      <c r="G7" s="111"/>
      <c r="H7" s="111"/>
      <c r="I7" s="111"/>
      <c r="J7" s="100"/>
      <c r="K7" s="100"/>
      <c r="L7" s="100"/>
      <c r="M7" s="100"/>
      <c r="N7" s="111"/>
      <c r="O7" s="100"/>
      <c r="P7" s="100"/>
      <c r="Q7" s="100"/>
      <c r="R7" s="100"/>
      <c r="S7" s="100"/>
      <c r="T7" s="100"/>
      <c r="U7" s="100"/>
      <c r="V7" s="150"/>
      <c r="AD7"/>
      <c r="AE7"/>
      <c r="AF7"/>
      <c r="AG7"/>
      <c r="AH7"/>
      <c r="AI7"/>
    </row>
    <row r="8" spans="1:56">
      <c r="A8" s="163"/>
      <c r="B8" s="100"/>
      <c r="C8" s="129" t="s">
        <v>189</v>
      </c>
      <c r="D8" s="111" t="s">
        <v>240</v>
      </c>
      <c r="E8" s="111"/>
      <c r="F8" s="111"/>
      <c r="G8" s="111"/>
      <c r="H8" s="366"/>
      <c r="I8" s="366"/>
      <c r="J8" s="100" t="s">
        <v>238</v>
      </c>
      <c r="K8" s="100"/>
      <c r="L8" s="129" t="s">
        <v>189</v>
      </c>
      <c r="M8" s="111" t="s">
        <v>241</v>
      </c>
      <c r="N8" s="100"/>
      <c r="O8" s="100"/>
      <c r="P8" s="100"/>
      <c r="Q8" s="341">
        <f>ROUNDUP(IF(H3&lt;5,100,178*H3^(-0.4628)),0)</f>
        <v>100</v>
      </c>
      <c r="R8" s="341"/>
      <c r="S8" s="100" t="s">
        <v>242</v>
      </c>
      <c r="T8" s="100"/>
      <c r="U8" s="100"/>
      <c r="V8" s="150"/>
    </row>
    <row r="9" spans="1:56" s="93" customFormat="1" ht="8.25" customHeight="1">
      <c r="A9" s="163"/>
      <c r="B9" s="100"/>
      <c r="C9" s="100"/>
      <c r="D9" s="100"/>
      <c r="E9" s="100"/>
      <c r="F9" s="100"/>
      <c r="G9" s="100"/>
      <c r="H9" s="100"/>
      <c r="I9" s="100"/>
      <c r="J9" s="100"/>
      <c r="K9" s="100"/>
      <c r="L9" s="100"/>
      <c r="M9" s="100"/>
      <c r="N9" s="100"/>
      <c r="O9" s="100"/>
      <c r="P9" s="100"/>
      <c r="Q9" s="100"/>
      <c r="R9" s="100"/>
      <c r="S9" s="100"/>
      <c r="T9" s="100"/>
      <c r="U9" s="100"/>
      <c r="V9" s="150"/>
      <c r="W9"/>
      <c r="X9"/>
      <c r="Y9"/>
      <c r="Z9"/>
      <c r="AJ9"/>
      <c r="AK9"/>
      <c r="AL9"/>
      <c r="AM9"/>
      <c r="AN9"/>
      <c r="AO9"/>
      <c r="AP9"/>
      <c r="AQ9"/>
      <c r="AR9"/>
      <c r="AS9"/>
      <c r="AT9"/>
      <c r="AU9"/>
      <c r="AV9"/>
      <c r="AW9"/>
      <c r="AX9"/>
      <c r="AY9"/>
      <c r="AZ9"/>
      <c r="BA9"/>
      <c r="BB9"/>
      <c r="BC9"/>
      <c r="BD9"/>
    </row>
    <row r="10" spans="1:56" ht="14.25" customHeight="1">
      <c r="A10" s="163"/>
      <c r="B10" s="100"/>
      <c r="C10" s="371"/>
      <c r="D10" s="371"/>
      <c r="E10" s="371"/>
      <c r="F10" s="371"/>
      <c r="G10" s="371" t="s">
        <v>312</v>
      </c>
      <c r="H10" s="371"/>
      <c r="I10" s="371"/>
      <c r="J10" s="371" t="s">
        <v>313</v>
      </c>
      <c r="K10" s="371"/>
      <c r="L10" s="371"/>
      <c r="M10" s="371"/>
      <c r="N10" s="371"/>
      <c r="O10" s="371"/>
      <c r="P10" s="371"/>
      <c r="Q10" s="371"/>
      <c r="R10" s="371"/>
      <c r="S10" s="371"/>
      <c r="T10" s="100"/>
      <c r="U10" s="100"/>
      <c r="V10" s="150"/>
    </row>
    <row r="11" spans="1:56" ht="14.25" customHeight="1">
      <c r="A11" s="163"/>
      <c r="B11" s="112"/>
      <c r="C11" s="367" t="s">
        <v>303</v>
      </c>
      <c r="D11" s="367"/>
      <c r="E11" s="367"/>
      <c r="F11" s="367"/>
      <c r="G11" s="372">
        <v>37.299999999999997</v>
      </c>
      <c r="H11" s="373"/>
      <c r="I11" s="374"/>
      <c r="J11" s="376" t="s">
        <v>306</v>
      </c>
      <c r="K11" s="377"/>
      <c r="L11" s="377"/>
      <c r="M11" s="377"/>
      <c r="N11" s="377"/>
      <c r="O11" s="377"/>
      <c r="P11" s="377"/>
      <c r="Q11" s="377"/>
      <c r="R11" s="377"/>
      <c r="S11" s="378"/>
      <c r="T11" s="100"/>
      <c r="U11" s="100"/>
      <c r="V11" s="150"/>
    </row>
    <row r="12" spans="1:56" ht="14.25" customHeight="1">
      <c r="A12" s="163"/>
      <c r="B12" s="112"/>
      <c r="C12" s="355"/>
      <c r="D12" s="355"/>
      <c r="E12" s="355"/>
      <c r="F12" s="355"/>
      <c r="G12" s="375">
        <v>32.700000000000003</v>
      </c>
      <c r="H12" s="375"/>
      <c r="I12" s="375"/>
      <c r="J12" s="368" t="s">
        <v>307</v>
      </c>
      <c r="K12" s="369"/>
      <c r="L12" s="369"/>
      <c r="M12" s="369"/>
      <c r="N12" s="369"/>
      <c r="O12" s="369"/>
      <c r="P12" s="369"/>
      <c r="Q12" s="369"/>
      <c r="R12" s="369"/>
      <c r="S12" s="370"/>
      <c r="T12" s="100"/>
      <c r="U12" s="100"/>
      <c r="V12" s="150"/>
    </row>
    <row r="13" spans="1:56" ht="14.25" customHeight="1">
      <c r="A13" s="163"/>
      <c r="B13" s="112"/>
      <c r="C13" s="355"/>
      <c r="D13" s="355"/>
      <c r="E13" s="355"/>
      <c r="F13" s="355"/>
      <c r="G13" s="375">
        <v>28</v>
      </c>
      <c r="H13" s="375"/>
      <c r="I13" s="375"/>
      <c r="J13" s="368" t="s">
        <v>340</v>
      </c>
      <c r="K13" s="369"/>
      <c r="L13" s="369"/>
      <c r="M13" s="369"/>
      <c r="N13" s="369"/>
      <c r="O13" s="369"/>
      <c r="P13" s="369"/>
      <c r="Q13" s="369"/>
      <c r="R13" s="369"/>
      <c r="S13" s="370"/>
      <c r="T13" s="100"/>
      <c r="U13" s="100"/>
      <c r="V13" s="150"/>
    </row>
    <row r="14" spans="1:56" ht="14.25" customHeight="1">
      <c r="A14" s="163"/>
      <c r="B14" s="112"/>
      <c r="C14" s="355" t="s">
        <v>304</v>
      </c>
      <c r="D14" s="355"/>
      <c r="E14" s="355"/>
      <c r="F14" s="355"/>
      <c r="G14" s="375">
        <v>23.3</v>
      </c>
      <c r="H14" s="375"/>
      <c r="I14" s="375"/>
      <c r="J14" s="368" t="s">
        <v>308</v>
      </c>
      <c r="K14" s="369"/>
      <c r="L14" s="369"/>
      <c r="M14" s="369"/>
      <c r="N14" s="369"/>
      <c r="O14" s="369"/>
      <c r="P14" s="369"/>
      <c r="Q14" s="369"/>
      <c r="R14" s="369"/>
      <c r="S14" s="370"/>
      <c r="T14" s="100"/>
      <c r="U14" s="100"/>
      <c r="V14" s="150"/>
    </row>
    <row r="15" spans="1:56" ht="14.25" customHeight="1">
      <c r="A15" s="163"/>
      <c r="B15" s="112"/>
      <c r="C15" s="355" t="s">
        <v>305</v>
      </c>
      <c r="D15" s="355"/>
      <c r="E15" s="355"/>
      <c r="F15" s="355"/>
      <c r="G15" s="375">
        <v>18.7</v>
      </c>
      <c r="H15" s="375"/>
      <c r="I15" s="375"/>
      <c r="J15" s="368" t="s">
        <v>314</v>
      </c>
      <c r="K15" s="369"/>
      <c r="L15" s="369"/>
      <c r="M15" s="369"/>
      <c r="N15" s="369"/>
      <c r="O15" s="369"/>
      <c r="P15" s="369"/>
      <c r="Q15" s="369"/>
      <c r="R15" s="369"/>
      <c r="S15" s="370"/>
      <c r="T15" s="100"/>
      <c r="U15" s="100"/>
      <c r="V15" s="150"/>
    </row>
    <row r="16" spans="1:56" ht="14.25" customHeight="1">
      <c r="A16" s="163"/>
      <c r="B16" s="112"/>
      <c r="C16" s="355"/>
      <c r="D16" s="355"/>
      <c r="E16" s="355"/>
      <c r="F16" s="355"/>
      <c r="G16" s="375">
        <v>14</v>
      </c>
      <c r="H16" s="375"/>
      <c r="I16" s="375"/>
      <c r="J16" s="368" t="s">
        <v>315</v>
      </c>
      <c r="K16" s="369"/>
      <c r="L16" s="369"/>
      <c r="M16" s="369"/>
      <c r="N16" s="369"/>
      <c r="O16" s="369"/>
      <c r="P16" s="369"/>
      <c r="Q16" s="369"/>
      <c r="R16" s="369"/>
      <c r="S16" s="370"/>
      <c r="T16" s="100"/>
      <c r="U16" s="100"/>
      <c r="V16" s="150"/>
      <c r="Z16" s="93"/>
    </row>
    <row r="17" spans="1:56" ht="4.5" customHeight="1">
      <c r="A17" s="163"/>
      <c r="B17" s="100"/>
      <c r="C17" s="100"/>
      <c r="D17" s="100"/>
      <c r="E17" s="100"/>
      <c r="F17" s="100"/>
      <c r="G17" s="100"/>
      <c r="H17" s="100"/>
      <c r="I17" s="100"/>
      <c r="J17" s="100"/>
      <c r="K17" s="100"/>
      <c r="L17" s="100"/>
      <c r="M17" s="100"/>
      <c r="N17" s="100"/>
      <c r="O17" s="100"/>
      <c r="P17" s="100"/>
      <c r="Q17" s="100"/>
      <c r="R17" s="100"/>
      <c r="S17" s="100"/>
      <c r="T17" s="100"/>
      <c r="U17" s="100"/>
      <c r="V17" s="150"/>
    </row>
    <row r="18" spans="1:56">
      <c r="A18" s="161" t="s">
        <v>243</v>
      </c>
      <c r="B18" s="22" t="s">
        <v>244</v>
      </c>
      <c r="C18" s="22"/>
      <c r="D18" s="22"/>
      <c r="E18" s="22"/>
      <c r="F18" s="22"/>
      <c r="G18" s="22"/>
      <c r="H18" s="128" t="s">
        <v>309</v>
      </c>
      <c r="I18" s="22" t="s">
        <v>245</v>
      </c>
      <c r="J18" s="22"/>
      <c r="K18" s="128" t="s">
        <v>81</v>
      </c>
      <c r="L18" s="22" t="s">
        <v>246</v>
      </c>
      <c r="M18" s="22"/>
      <c r="N18" s="128" t="s">
        <v>81</v>
      </c>
      <c r="O18" s="22" t="s">
        <v>247</v>
      </c>
      <c r="P18" s="22"/>
      <c r="Q18" s="22"/>
      <c r="R18" s="22"/>
      <c r="S18" s="22"/>
      <c r="T18" s="22"/>
      <c r="U18" s="22"/>
      <c r="V18" s="162"/>
    </row>
    <row r="19" spans="1:56">
      <c r="A19" s="164" t="s">
        <v>248</v>
      </c>
      <c r="B19" s="1" t="s">
        <v>249</v>
      </c>
      <c r="C19" s="1"/>
      <c r="D19" s="1"/>
      <c r="E19" s="1"/>
      <c r="F19" s="1"/>
      <c r="G19" s="1"/>
      <c r="H19" s="1"/>
      <c r="I19" s="1"/>
      <c r="J19" s="1"/>
      <c r="K19" s="1"/>
      <c r="L19" s="365" t="str">
        <f t="array" ref="L19">_xlfn.XLOOKUP("○",K23:K24,I23:I24,_xlfn.XLOOKUP("○",T23:T24,R23:S24,""))</f>
        <v/>
      </c>
      <c r="M19" s="365"/>
      <c r="N19" s="1" t="s">
        <v>51</v>
      </c>
      <c r="O19" s="1"/>
      <c r="P19" s="1"/>
      <c r="Q19" s="1"/>
      <c r="R19" s="1"/>
      <c r="S19" s="1"/>
      <c r="T19" s="1"/>
      <c r="U19" s="1"/>
      <c r="V19" s="165"/>
      <c r="AB19"/>
      <c r="AC19"/>
    </row>
    <row r="20" spans="1:56" s="93" customFormat="1" ht="8.25" customHeight="1">
      <c r="A20" s="163"/>
      <c r="B20" s="100"/>
      <c r="C20" s="100"/>
      <c r="D20" s="100"/>
      <c r="E20" s="100"/>
      <c r="F20" s="100"/>
      <c r="G20" s="100"/>
      <c r="H20" s="100"/>
      <c r="I20" s="100"/>
      <c r="J20" s="100"/>
      <c r="K20" s="100"/>
      <c r="L20" s="100"/>
      <c r="M20" s="100"/>
      <c r="N20" s="100"/>
      <c r="O20" s="100"/>
      <c r="P20" s="100"/>
      <c r="Q20" s="100"/>
      <c r="R20" s="100"/>
      <c r="S20" s="100"/>
      <c r="T20" s="100"/>
      <c r="U20" s="100"/>
      <c r="V20" s="150"/>
      <c r="W20"/>
      <c r="X20"/>
      <c r="Y20"/>
      <c r="Z20"/>
      <c r="AJ20"/>
      <c r="AK20"/>
      <c r="AL20"/>
      <c r="AM20"/>
      <c r="AN20"/>
      <c r="AO20"/>
      <c r="AP20"/>
      <c r="AQ20"/>
      <c r="AR20"/>
      <c r="AS20"/>
      <c r="AT20"/>
      <c r="AU20"/>
      <c r="AV20"/>
      <c r="AW20"/>
      <c r="AX20"/>
      <c r="AY20"/>
      <c r="AZ20"/>
      <c r="BA20"/>
      <c r="BB20"/>
      <c r="BC20"/>
      <c r="BD20"/>
    </row>
    <row r="21" spans="1:56" s="93" customFormat="1" ht="14.25" customHeight="1">
      <c r="A21" s="149"/>
      <c r="B21" s="100"/>
      <c r="C21" s="360" t="s">
        <v>233</v>
      </c>
      <c r="D21" s="360"/>
      <c r="E21" s="360"/>
      <c r="F21" s="360"/>
      <c r="G21" s="360"/>
      <c r="H21" s="360"/>
      <c r="I21" s="360" t="s">
        <v>250</v>
      </c>
      <c r="J21" s="361"/>
      <c r="K21" s="360" t="s">
        <v>251</v>
      </c>
      <c r="L21" s="360" t="s">
        <v>233</v>
      </c>
      <c r="M21" s="360"/>
      <c r="N21" s="360"/>
      <c r="O21" s="360"/>
      <c r="P21" s="360"/>
      <c r="Q21" s="360"/>
      <c r="R21" s="360" t="s">
        <v>250</v>
      </c>
      <c r="S21" s="361"/>
      <c r="T21" s="360" t="s">
        <v>251</v>
      </c>
      <c r="U21" s="100"/>
      <c r="V21" s="150"/>
      <c r="W21"/>
      <c r="Y21"/>
      <c r="Z21"/>
      <c r="AJ21"/>
      <c r="AK21"/>
      <c r="AL21"/>
      <c r="AM21"/>
      <c r="AN21"/>
      <c r="AO21"/>
      <c r="AP21"/>
      <c r="AQ21"/>
      <c r="AR21"/>
      <c r="AS21"/>
      <c r="AT21"/>
      <c r="AU21"/>
      <c r="AV21"/>
      <c r="AW21"/>
      <c r="AX21"/>
      <c r="AY21"/>
      <c r="AZ21"/>
      <c r="BA21"/>
      <c r="BB21"/>
      <c r="BC21"/>
      <c r="BD21"/>
    </row>
    <row r="22" spans="1:56" s="93" customFormat="1" ht="14.25" customHeight="1">
      <c r="A22" s="149"/>
      <c r="B22" s="100"/>
      <c r="C22" s="360"/>
      <c r="D22" s="360"/>
      <c r="E22" s="360"/>
      <c r="F22" s="360"/>
      <c r="G22" s="360"/>
      <c r="H22" s="360"/>
      <c r="I22" s="361"/>
      <c r="J22" s="361"/>
      <c r="K22" s="360"/>
      <c r="L22" s="360"/>
      <c r="M22" s="360"/>
      <c r="N22" s="360"/>
      <c r="O22" s="360"/>
      <c r="P22" s="360"/>
      <c r="Q22" s="360"/>
      <c r="R22" s="361"/>
      <c r="S22" s="361"/>
      <c r="T22" s="360"/>
      <c r="U22" s="100"/>
      <c r="V22" s="150"/>
      <c r="W22"/>
      <c r="Y22"/>
      <c r="Z22"/>
      <c r="AJ22"/>
      <c r="AK22"/>
      <c r="AL22"/>
      <c r="AM22"/>
      <c r="AN22"/>
      <c r="AO22"/>
      <c r="AP22"/>
      <c r="AQ22"/>
      <c r="AR22"/>
      <c r="AS22"/>
      <c r="AT22"/>
      <c r="AU22"/>
      <c r="AV22"/>
      <c r="AW22"/>
      <c r="AX22"/>
      <c r="AY22"/>
      <c r="AZ22"/>
      <c r="BA22"/>
      <c r="BB22"/>
      <c r="BC22"/>
      <c r="BD22"/>
    </row>
    <row r="23" spans="1:56" s="93" customFormat="1" ht="14.25" customHeight="1">
      <c r="A23" s="149"/>
      <c r="B23" s="100"/>
      <c r="C23" s="361" t="s">
        <v>252</v>
      </c>
      <c r="D23" s="361"/>
      <c r="E23" s="361"/>
      <c r="F23" s="361"/>
      <c r="G23" s="361"/>
      <c r="H23" s="361"/>
      <c r="I23" s="361">
        <f>算定根拠用データ!C9</f>
        <v>0</v>
      </c>
      <c r="J23" s="361"/>
      <c r="K23" s="133" t="str">
        <f>IF(O4=95,"○","")</f>
        <v/>
      </c>
      <c r="L23" s="361" t="s">
        <v>253</v>
      </c>
      <c r="M23" s="361"/>
      <c r="N23" s="361"/>
      <c r="O23" s="361"/>
      <c r="P23" s="361"/>
      <c r="Q23" s="361"/>
      <c r="R23" s="361">
        <f>算定根拠用データ!C11</f>
        <v>0</v>
      </c>
      <c r="S23" s="361"/>
      <c r="T23" s="133" t="str">
        <f>IF(O4=70,"○","")</f>
        <v/>
      </c>
      <c r="U23" s="100"/>
      <c r="V23" s="150"/>
      <c r="W23"/>
      <c r="Y23"/>
      <c r="Z23"/>
      <c r="AJ23"/>
      <c r="AK23"/>
      <c r="AL23"/>
      <c r="AM23"/>
      <c r="AN23"/>
      <c r="AO23"/>
      <c r="AP23"/>
      <c r="AQ23"/>
      <c r="AR23"/>
      <c r="AS23"/>
      <c r="AT23"/>
      <c r="AU23"/>
      <c r="AV23"/>
      <c r="AW23"/>
      <c r="AX23"/>
      <c r="AY23"/>
      <c r="AZ23"/>
      <c r="BA23"/>
      <c r="BB23"/>
      <c r="BC23"/>
      <c r="BD23"/>
    </row>
    <row r="24" spans="1:56" s="93" customFormat="1" ht="14.25" customHeight="1">
      <c r="A24" s="149"/>
      <c r="B24" s="100"/>
      <c r="C24" s="361" t="s">
        <v>254</v>
      </c>
      <c r="D24" s="361"/>
      <c r="E24" s="361"/>
      <c r="F24" s="361"/>
      <c r="G24" s="361"/>
      <c r="H24" s="361"/>
      <c r="I24" s="361">
        <f>算定根拠用データ!C10</f>
        <v>0</v>
      </c>
      <c r="J24" s="361"/>
      <c r="K24" s="133" t="str">
        <f>IF(O4=80,"○","")</f>
        <v/>
      </c>
      <c r="L24" s="361" t="s">
        <v>255</v>
      </c>
      <c r="M24" s="361"/>
      <c r="N24" s="361"/>
      <c r="O24" s="361"/>
      <c r="P24" s="361"/>
      <c r="Q24" s="361"/>
      <c r="R24" s="361">
        <f>算定根拠用データ!C12</f>
        <v>0</v>
      </c>
      <c r="S24" s="361"/>
      <c r="T24" s="133" t="str">
        <f>IF(O4=60,"○","")</f>
        <v/>
      </c>
      <c r="U24" s="100"/>
      <c r="V24" s="150"/>
      <c r="W24"/>
      <c r="X24"/>
      <c r="Y24"/>
      <c r="Z24"/>
      <c r="AJ24"/>
      <c r="AK24"/>
      <c r="AL24"/>
      <c r="AM24"/>
      <c r="AN24"/>
      <c r="AO24"/>
      <c r="AP24"/>
      <c r="AQ24"/>
      <c r="AR24"/>
      <c r="AS24"/>
      <c r="AT24"/>
      <c r="AU24"/>
      <c r="AV24"/>
      <c r="AW24"/>
      <c r="AX24"/>
      <c r="AY24"/>
      <c r="AZ24"/>
      <c r="BA24"/>
      <c r="BB24"/>
      <c r="BC24"/>
      <c r="BD24"/>
    </row>
    <row r="25" spans="1:56" s="93" customFormat="1" ht="4.5" customHeight="1" thickBot="1">
      <c r="A25" s="166"/>
      <c r="B25" s="152"/>
      <c r="C25" s="152"/>
      <c r="D25" s="152"/>
      <c r="E25" s="152"/>
      <c r="F25" s="152"/>
      <c r="G25" s="152"/>
      <c r="H25" s="152"/>
      <c r="I25" s="152"/>
      <c r="J25" s="152"/>
      <c r="K25" s="152"/>
      <c r="L25" s="152"/>
      <c r="M25" s="152"/>
      <c r="N25" s="152"/>
      <c r="O25" s="152"/>
      <c r="P25" s="152"/>
      <c r="Q25" s="152"/>
      <c r="R25" s="152"/>
      <c r="S25" s="152"/>
      <c r="T25" s="152"/>
      <c r="U25" s="152"/>
      <c r="V25" s="154"/>
      <c r="W25"/>
      <c r="X25"/>
      <c r="Y25"/>
      <c r="Z25"/>
      <c r="AJ25"/>
      <c r="AK25"/>
      <c r="AL25"/>
      <c r="AM25"/>
      <c r="AN25"/>
      <c r="AO25"/>
      <c r="AP25"/>
      <c r="AQ25"/>
      <c r="AR25"/>
      <c r="AS25"/>
      <c r="AT25"/>
      <c r="AU25"/>
      <c r="AV25"/>
      <c r="AW25"/>
      <c r="AX25"/>
      <c r="AY25"/>
      <c r="AZ25"/>
      <c r="BA25"/>
      <c r="BB25"/>
      <c r="BC25"/>
      <c r="BD25"/>
    </row>
    <row r="26" spans="1:56" s="125" customFormat="1" ht="10.5" customHeight="1">
      <c r="A26"/>
      <c r="B26"/>
      <c r="C26"/>
      <c r="D26"/>
      <c r="E26"/>
      <c r="F26"/>
      <c r="G26"/>
      <c r="H26"/>
      <c r="I26"/>
      <c r="J26"/>
      <c r="K26"/>
      <c r="L26"/>
      <c r="M26"/>
      <c r="N26"/>
      <c r="O26"/>
      <c r="P26"/>
      <c r="R26"/>
      <c r="S26"/>
      <c r="T26"/>
      <c r="U26"/>
      <c r="V26"/>
      <c r="W26"/>
      <c r="X26"/>
      <c r="Y26"/>
      <c r="Z26"/>
      <c r="AJ26"/>
      <c r="AK26"/>
      <c r="AL26"/>
      <c r="AM26"/>
      <c r="AN26"/>
      <c r="AO26"/>
      <c r="AP26"/>
      <c r="AQ26"/>
      <c r="AR26"/>
      <c r="AS26"/>
      <c r="AT26"/>
      <c r="AU26"/>
      <c r="AV26"/>
      <c r="AW26"/>
      <c r="AX26"/>
      <c r="AY26"/>
      <c r="AZ26"/>
      <c r="BA26"/>
      <c r="BB26"/>
      <c r="BC26"/>
      <c r="BD26"/>
    </row>
    <row r="27" spans="1:56" s="93" customFormat="1" ht="18" thickBot="1">
      <c r="A27" t="s">
        <v>256</v>
      </c>
      <c r="B27"/>
      <c r="C27"/>
      <c r="D27"/>
      <c r="E27"/>
      <c r="F27"/>
      <c r="G27"/>
      <c r="H27"/>
      <c r="I27"/>
      <c r="J27"/>
      <c r="K27"/>
      <c r="L27"/>
      <c r="M27"/>
      <c r="N27"/>
      <c r="O27"/>
      <c r="P27"/>
      <c r="Q27"/>
      <c r="R27"/>
      <c r="S27"/>
      <c r="T27"/>
      <c r="U27"/>
      <c r="V27"/>
      <c r="W27"/>
      <c r="X27"/>
      <c r="Y27"/>
      <c r="Z27"/>
      <c r="AJ27"/>
      <c r="AK27"/>
      <c r="AL27"/>
      <c r="AM27"/>
      <c r="AN27"/>
      <c r="AO27"/>
      <c r="AP27"/>
      <c r="AQ27"/>
      <c r="AR27"/>
      <c r="AS27"/>
      <c r="AT27"/>
      <c r="AU27"/>
      <c r="AV27"/>
      <c r="AW27"/>
      <c r="AX27"/>
      <c r="AY27"/>
      <c r="AZ27"/>
      <c r="BA27"/>
      <c r="BB27"/>
      <c r="BC27"/>
      <c r="BD27"/>
    </row>
    <row r="28" spans="1:56" s="93" customFormat="1">
      <c r="A28" s="144"/>
      <c r="B28" s="342" t="s">
        <v>257</v>
      </c>
      <c r="C28" s="342"/>
      <c r="D28" s="342"/>
      <c r="E28" s="342"/>
      <c r="F28" s="342"/>
      <c r="G28" s="342"/>
      <c r="H28" s="342"/>
      <c r="I28" s="342"/>
      <c r="J28" s="342"/>
      <c r="K28" s="342"/>
      <c r="L28" s="342"/>
      <c r="M28" s="342"/>
      <c r="N28" s="145" t="s">
        <v>30</v>
      </c>
      <c r="O28" s="342" t="s">
        <v>258</v>
      </c>
      <c r="P28" s="342"/>
      <c r="Q28" s="342"/>
      <c r="R28" s="342"/>
      <c r="S28" s="342"/>
      <c r="T28" s="342"/>
      <c r="U28" s="342"/>
      <c r="V28" s="148"/>
      <c r="W28"/>
      <c r="X28"/>
      <c r="Y28"/>
      <c r="Z28"/>
      <c r="AJ28"/>
      <c r="AK28"/>
      <c r="AL28"/>
      <c r="AM28"/>
      <c r="AN28"/>
      <c r="AO28"/>
      <c r="AP28"/>
      <c r="AQ28"/>
      <c r="AR28"/>
      <c r="AS28"/>
      <c r="AT28"/>
      <c r="AU28"/>
      <c r="AV28"/>
      <c r="AW28"/>
      <c r="AX28"/>
      <c r="AY28"/>
      <c r="AZ28"/>
      <c r="BA28"/>
      <c r="BB28"/>
      <c r="BC28"/>
      <c r="BD28"/>
    </row>
    <row r="29" spans="1:56" s="93" customFormat="1">
      <c r="A29" s="149"/>
      <c r="B29" s="100"/>
      <c r="C29" s="129" t="s">
        <v>30</v>
      </c>
      <c r="D29" s="340">
        <f>H5</f>
        <v>0</v>
      </c>
      <c r="E29" s="340"/>
      <c r="F29" s="100" t="s">
        <v>259</v>
      </c>
      <c r="G29" s="100"/>
      <c r="H29" s="100"/>
      <c r="I29" s="100"/>
      <c r="J29" s="137" t="str">
        <f>L19</f>
        <v/>
      </c>
      <c r="K29" s="339" t="s">
        <v>260</v>
      </c>
      <c r="L29" s="339"/>
      <c r="M29" s="129" t="s">
        <v>30</v>
      </c>
      <c r="N29" s="341" t="e">
        <f>D29*0.7*1.1/J29/14</f>
        <v>#VALUE!</v>
      </c>
      <c r="O29" s="341"/>
      <c r="P29" s="129" t="s">
        <v>359</v>
      </c>
      <c r="Q29" s="135"/>
      <c r="R29" s="337" t="s">
        <v>360</v>
      </c>
      <c r="S29" s="337"/>
      <c r="T29" s="337"/>
      <c r="U29" s="337"/>
      <c r="V29" s="338"/>
      <c r="W29"/>
      <c r="X29"/>
      <c r="Y29"/>
      <c r="Z29"/>
      <c r="AJ29"/>
      <c r="AK29"/>
      <c r="AL29"/>
      <c r="AM29"/>
      <c r="AN29"/>
      <c r="AO29"/>
      <c r="AP29"/>
      <c r="AQ29"/>
      <c r="AR29"/>
      <c r="AS29"/>
      <c r="AT29"/>
      <c r="AU29"/>
      <c r="AV29"/>
      <c r="AW29"/>
      <c r="AX29"/>
      <c r="AY29"/>
      <c r="AZ29"/>
      <c r="BA29"/>
      <c r="BB29"/>
      <c r="BC29"/>
      <c r="BD29"/>
    </row>
    <row r="30" spans="1:56" s="93" customFormat="1" ht="5.25" customHeight="1">
      <c r="A30" s="149"/>
      <c r="B30" s="100"/>
      <c r="C30" s="129"/>
      <c r="D30" s="131"/>
      <c r="E30" s="131"/>
      <c r="F30" s="100"/>
      <c r="G30" s="100"/>
      <c r="H30" s="100"/>
      <c r="I30" s="100"/>
      <c r="J30" s="100"/>
      <c r="K30" s="129"/>
      <c r="L30" s="129"/>
      <c r="M30" s="129"/>
      <c r="N30" s="130"/>
      <c r="O30" s="130"/>
      <c r="P30" s="100"/>
      <c r="Q30" s="100"/>
      <c r="R30" s="100"/>
      <c r="S30" s="100"/>
      <c r="T30" s="100"/>
      <c r="U30" s="100"/>
      <c r="V30" s="150"/>
      <c r="W30"/>
      <c r="X30"/>
      <c r="Y30"/>
      <c r="Z30"/>
      <c r="AJ30"/>
      <c r="AK30"/>
      <c r="AL30"/>
      <c r="AM30"/>
      <c r="AN30"/>
      <c r="AO30"/>
      <c r="AP30"/>
      <c r="AQ30"/>
      <c r="AR30"/>
      <c r="AS30"/>
      <c r="AT30"/>
      <c r="AU30"/>
      <c r="AV30"/>
      <c r="AW30"/>
      <c r="AX30"/>
      <c r="AY30"/>
      <c r="AZ30"/>
      <c r="BA30"/>
      <c r="BB30"/>
      <c r="BC30"/>
      <c r="BD30"/>
    </row>
    <row r="31" spans="1:56" s="93" customFormat="1" ht="18" thickBot="1">
      <c r="A31" s="151"/>
      <c r="B31" s="153"/>
      <c r="C31" s="153" t="s">
        <v>262</v>
      </c>
      <c r="D31" s="152" t="s">
        <v>263</v>
      </c>
      <c r="E31" s="153"/>
      <c r="F31" s="158"/>
      <c r="G31" s="158"/>
      <c r="H31" s="153">
        <f>Q29</f>
        <v>0</v>
      </c>
      <c r="I31" s="153" t="s">
        <v>8</v>
      </c>
      <c r="J31" s="153" t="s">
        <v>6</v>
      </c>
      <c r="K31" s="153">
        <v>2</v>
      </c>
      <c r="L31" s="152" t="s">
        <v>30</v>
      </c>
      <c r="M31" s="153">
        <f>K31*H31</f>
        <v>0</v>
      </c>
      <c r="N31" s="153" t="s">
        <v>8</v>
      </c>
      <c r="O31" s="155"/>
      <c r="P31" s="152"/>
      <c r="Q31" s="152"/>
      <c r="R31" s="152"/>
      <c r="S31" s="152"/>
      <c r="T31" s="152"/>
      <c r="U31" s="152"/>
      <c r="V31" s="154"/>
      <c r="W31"/>
      <c r="X31"/>
      <c r="Y31"/>
      <c r="Z31"/>
      <c r="AJ31"/>
      <c r="AK31"/>
      <c r="AL31"/>
      <c r="AM31"/>
      <c r="AN31"/>
      <c r="AO31"/>
      <c r="AP31"/>
      <c r="AQ31"/>
      <c r="AR31"/>
      <c r="AS31"/>
      <c r="AT31"/>
      <c r="AU31"/>
      <c r="AV31"/>
      <c r="AW31"/>
      <c r="AX31"/>
      <c r="AY31"/>
      <c r="AZ31"/>
      <c r="BA31"/>
      <c r="BB31"/>
      <c r="BC31"/>
      <c r="BD31"/>
    </row>
    <row r="32" spans="1:56" s="93" customFormat="1" ht="10.5" customHeight="1">
      <c r="A32"/>
      <c r="B32"/>
      <c r="C32"/>
      <c r="D32"/>
      <c r="E32"/>
      <c r="F32"/>
      <c r="G32"/>
      <c r="H32"/>
      <c r="I32"/>
      <c r="J32"/>
      <c r="K32"/>
      <c r="L32"/>
      <c r="M32"/>
      <c r="N32"/>
      <c r="O32"/>
      <c r="P32"/>
      <c r="R32"/>
      <c r="S32"/>
      <c r="T32"/>
      <c r="U32"/>
      <c r="V32"/>
      <c r="W32"/>
      <c r="X32"/>
      <c r="Y32"/>
      <c r="Z32"/>
      <c r="AJ32"/>
      <c r="AK32"/>
      <c r="AL32"/>
      <c r="AM32"/>
      <c r="AN32"/>
      <c r="AO32"/>
      <c r="AP32"/>
      <c r="AQ32"/>
      <c r="AR32"/>
      <c r="AS32"/>
      <c r="AT32"/>
      <c r="AU32"/>
      <c r="AV32"/>
      <c r="AW32"/>
      <c r="AX32"/>
      <c r="AY32"/>
      <c r="AZ32"/>
      <c r="BA32"/>
      <c r="BB32"/>
      <c r="BC32"/>
      <c r="BD32"/>
    </row>
    <row r="33" spans="1:56" s="93" customFormat="1" ht="18" thickBot="1">
      <c r="A33" t="s">
        <v>264</v>
      </c>
      <c r="B33"/>
      <c r="C33"/>
      <c r="D33"/>
      <c r="E33"/>
      <c r="F33"/>
      <c r="G33"/>
      <c r="H33"/>
      <c r="I33"/>
      <c r="J33"/>
      <c r="K33"/>
      <c r="L33"/>
      <c r="M33"/>
      <c r="N33"/>
      <c r="O33"/>
      <c r="P33"/>
      <c r="Q33"/>
      <c r="R33"/>
      <c r="S33"/>
      <c r="T33"/>
      <c r="U33"/>
      <c r="V33"/>
      <c r="W33"/>
      <c r="X33"/>
      <c r="Y33"/>
      <c r="Z33"/>
      <c r="AJ33"/>
      <c r="AK33"/>
      <c r="AL33"/>
      <c r="AM33"/>
      <c r="AN33"/>
      <c r="AO33"/>
      <c r="AP33"/>
      <c r="AQ33"/>
      <c r="AR33"/>
      <c r="AS33"/>
      <c r="AT33"/>
      <c r="AU33"/>
      <c r="AV33"/>
      <c r="AW33"/>
      <c r="AX33"/>
      <c r="AY33"/>
      <c r="AZ33"/>
      <c r="BA33"/>
      <c r="BB33"/>
      <c r="BC33"/>
      <c r="BD33"/>
    </row>
    <row r="34" spans="1:56" s="93" customFormat="1">
      <c r="A34" s="144"/>
      <c r="B34" s="342" t="s">
        <v>265</v>
      </c>
      <c r="C34" s="342"/>
      <c r="D34" s="342"/>
      <c r="E34" s="342"/>
      <c r="F34" s="342"/>
      <c r="G34" s="342"/>
      <c r="H34" s="145" t="s">
        <v>30</v>
      </c>
      <c r="I34" s="342" t="s">
        <v>266</v>
      </c>
      <c r="J34" s="342"/>
      <c r="K34" s="342"/>
      <c r="L34" s="145" t="s">
        <v>30</v>
      </c>
      <c r="M34" s="349">
        <f>H5</f>
        <v>0</v>
      </c>
      <c r="N34" s="349"/>
      <c r="O34" s="145" t="s">
        <v>267</v>
      </c>
      <c r="P34" s="145">
        <v>14</v>
      </c>
      <c r="Q34" s="145" t="s">
        <v>6</v>
      </c>
      <c r="R34" s="145">
        <v>1.5</v>
      </c>
      <c r="S34" s="147"/>
      <c r="T34" s="147"/>
      <c r="U34" s="147"/>
      <c r="V34" s="148"/>
      <c r="W34"/>
      <c r="X34"/>
      <c r="Y34"/>
      <c r="Z34"/>
      <c r="AJ34"/>
      <c r="AK34"/>
      <c r="AL34"/>
      <c r="AM34"/>
      <c r="AN34"/>
      <c r="AO34"/>
      <c r="AP34"/>
      <c r="AQ34"/>
      <c r="AR34"/>
      <c r="AS34"/>
      <c r="AT34"/>
      <c r="AU34"/>
      <c r="AV34"/>
      <c r="AW34"/>
      <c r="AX34"/>
      <c r="AY34"/>
      <c r="AZ34"/>
      <c r="BA34"/>
      <c r="BB34"/>
      <c r="BC34"/>
      <c r="BD34"/>
    </row>
    <row r="35" spans="1:56" s="93" customFormat="1" ht="18" thickBot="1">
      <c r="A35" s="151"/>
      <c r="B35" s="152"/>
      <c r="C35" s="152"/>
      <c r="D35" s="152"/>
      <c r="E35" s="152"/>
      <c r="F35" s="152"/>
      <c r="G35" s="152"/>
      <c r="H35" s="152"/>
      <c r="I35" s="152"/>
      <c r="J35" s="152"/>
      <c r="K35" s="152"/>
      <c r="L35" s="153" t="s">
        <v>30</v>
      </c>
      <c r="M35" s="362">
        <f>M34/P34*R34</f>
        <v>0</v>
      </c>
      <c r="N35" s="362"/>
      <c r="O35" s="359" t="s">
        <v>344</v>
      </c>
      <c r="P35" s="359"/>
      <c r="Q35" s="358"/>
      <c r="R35" s="358"/>
      <c r="S35" s="156" t="s">
        <v>356</v>
      </c>
      <c r="T35" s="153"/>
      <c r="U35" s="153"/>
      <c r="V35" s="154"/>
      <c r="W35"/>
      <c r="X35"/>
      <c r="Y35"/>
      <c r="Z35"/>
      <c r="AJ35"/>
      <c r="AK35"/>
      <c r="AL35"/>
      <c r="AM35"/>
      <c r="AN35"/>
      <c r="AO35"/>
      <c r="AP35"/>
      <c r="AQ35"/>
      <c r="AR35"/>
      <c r="AS35"/>
      <c r="AT35"/>
      <c r="AU35"/>
      <c r="AV35"/>
      <c r="AW35"/>
      <c r="AX35"/>
      <c r="AY35"/>
      <c r="AZ35"/>
      <c r="BA35"/>
      <c r="BB35"/>
      <c r="BC35"/>
      <c r="BD35"/>
    </row>
    <row r="36" spans="1:56" ht="10.5" customHeight="1"/>
    <row r="37" spans="1:56" ht="18" thickBot="1">
      <c r="A37" t="s">
        <v>268</v>
      </c>
      <c r="I37" s="100"/>
      <c r="O37" s="100"/>
    </row>
    <row r="38" spans="1:56">
      <c r="A38" s="144"/>
      <c r="B38" s="160" t="s">
        <v>81</v>
      </c>
      <c r="C38" s="146" t="s">
        <v>342</v>
      </c>
      <c r="D38" s="145"/>
      <c r="E38" s="145"/>
      <c r="F38" s="145"/>
      <c r="G38" s="160" t="s">
        <v>81</v>
      </c>
      <c r="H38" s="147" t="s">
        <v>364</v>
      </c>
      <c r="I38" s="147"/>
      <c r="J38" s="147"/>
      <c r="K38" s="147"/>
      <c r="L38" s="147"/>
      <c r="M38" s="147"/>
      <c r="N38" s="147"/>
      <c r="O38" s="147"/>
      <c r="P38" s="147"/>
      <c r="Q38" s="147"/>
      <c r="R38" s="147"/>
      <c r="S38" s="147"/>
      <c r="T38" s="147"/>
      <c r="U38" s="147"/>
      <c r="V38" s="148"/>
    </row>
    <row r="39" spans="1:56" ht="5.25" customHeight="1">
      <c r="A39" s="149"/>
      <c r="B39" s="100"/>
      <c r="C39" s="100"/>
      <c r="D39" s="100"/>
      <c r="E39" s="100"/>
      <c r="F39" s="100"/>
      <c r="G39" s="100"/>
      <c r="H39" s="100"/>
      <c r="I39" s="100"/>
      <c r="J39" s="100"/>
      <c r="K39" s="100"/>
      <c r="L39" s="100"/>
      <c r="M39" s="100"/>
      <c r="N39" s="100"/>
      <c r="O39" s="100"/>
      <c r="P39" s="100"/>
      <c r="Q39" s="100"/>
      <c r="R39" s="100"/>
      <c r="S39" s="100"/>
      <c r="T39" s="100"/>
      <c r="U39" s="100"/>
      <c r="V39" s="150"/>
      <c r="AA39" s="125"/>
      <c r="AB39" s="125"/>
      <c r="AC39" s="125"/>
      <c r="AD39" s="125"/>
      <c r="AE39" s="125"/>
      <c r="AF39" s="125"/>
      <c r="AG39" s="125"/>
      <c r="AH39" s="125"/>
      <c r="AI39" s="125"/>
    </row>
    <row r="40" spans="1:56" ht="18.75" customHeight="1">
      <c r="A40" s="149"/>
      <c r="B40" s="339" t="str">
        <f>算定根拠用データ!B17</f>
        <v>最大消費数量÷28×1.2</v>
      </c>
      <c r="C40" s="339"/>
      <c r="D40" s="339"/>
      <c r="E40" s="339"/>
      <c r="F40" s="339"/>
      <c r="G40" s="339"/>
      <c r="H40" s="129" t="s">
        <v>30</v>
      </c>
      <c r="I40" s="339" t="str">
        <f>算定根拠用データ!C17</f>
        <v>③÷28×1.2</v>
      </c>
      <c r="J40" s="339"/>
      <c r="K40" s="339"/>
      <c r="L40" s="129" t="s">
        <v>30</v>
      </c>
      <c r="M40" s="340" t="str">
        <f t="array" ref="M40">_xlfn.IFS(B38="■",H5,G38="■",H5,TRUE,"")</f>
        <v/>
      </c>
      <c r="N40" s="340"/>
      <c r="O40" s="129" t="s">
        <v>267</v>
      </c>
      <c r="P40" s="129">
        <v>28</v>
      </c>
      <c r="Q40" s="129" t="s">
        <v>6</v>
      </c>
      <c r="R40" s="131" t="str">
        <f>算定根拠用データ!E17</f>
        <v/>
      </c>
      <c r="S40" s="100"/>
      <c r="T40" s="100"/>
      <c r="U40" s="100"/>
      <c r="V40" s="150"/>
      <c r="AA40" s="125"/>
      <c r="AB40" s="125"/>
      <c r="AC40" s="125"/>
      <c r="AD40" s="125"/>
      <c r="AE40" s="125"/>
      <c r="AF40" s="125"/>
      <c r="AG40" s="125"/>
      <c r="AH40" s="125"/>
      <c r="AI40" s="125"/>
    </row>
    <row r="41" spans="1:56" ht="19.149999999999999">
      <c r="A41" s="149"/>
      <c r="B41" s="100"/>
      <c r="C41" s="100"/>
      <c r="D41" s="100"/>
      <c r="E41" s="100"/>
      <c r="F41" s="100"/>
      <c r="G41" s="100"/>
      <c r="H41" s="100"/>
      <c r="I41" s="100"/>
      <c r="J41" s="100"/>
      <c r="K41" s="100"/>
      <c r="L41" s="129" t="s">
        <v>30</v>
      </c>
      <c r="M41" s="341" t="str">
        <f>IF(M40="","",M40/P40*R40)</f>
        <v/>
      </c>
      <c r="N41" s="341"/>
      <c r="O41" s="339" t="s">
        <v>341</v>
      </c>
      <c r="P41" s="339"/>
      <c r="Q41" s="336"/>
      <c r="R41" s="336"/>
      <c r="S41" s="337" t="s">
        <v>357</v>
      </c>
      <c r="T41" s="337"/>
      <c r="U41" s="337"/>
      <c r="V41" s="338"/>
      <c r="AA41" s="125"/>
      <c r="AB41" s="125"/>
      <c r="AC41" s="125"/>
      <c r="AD41" s="125"/>
      <c r="AE41" s="125"/>
      <c r="AF41" s="125"/>
      <c r="AG41" s="125"/>
      <c r="AH41" s="125"/>
      <c r="AI41" s="125"/>
    </row>
    <row r="42" spans="1:56" ht="5.25" customHeight="1">
      <c r="A42" s="149"/>
      <c r="B42" s="100"/>
      <c r="C42" s="100"/>
      <c r="D42" s="100"/>
      <c r="E42" s="100"/>
      <c r="F42" s="100"/>
      <c r="G42" s="100"/>
      <c r="H42" s="100"/>
      <c r="I42" s="100"/>
      <c r="J42" s="100"/>
      <c r="K42" s="100"/>
      <c r="L42" s="100"/>
      <c r="M42" s="100"/>
      <c r="N42" s="100"/>
      <c r="O42" s="100"/>
      <c r="P42" s="100"/>
      <c r="Q42" s="100"/>
      <c r="R42" s="100"/>
      <c r="S42" s="100"/>
      <c r="T42" s="100"/>
      <c r="U42" s="100"/>
      <c r="V42" s="150"/>
      <c r="AA42" s="125"/>
      <c r="AB42" s="125"/>
      <c r="AC42" s="125"/>
      <c r="AD42" s="125"/>
      <c r="AE42" s="125"/>
      <c r="AF42" s="125"/>
      <c r="AG42" s="125"/>
      <c r="AH42" s="125"/>
      <c r="AI42" s="125"/>
    </row>
    <row r="43" spans="1:56">
      <c r="A43" s="149"/>
      <c r="B43" s="135" t="s">
        <v>211</v>
      </c>
      <c r="C43" s="100" t="s">
        <v>365</v>
      </c>
      <c r="D43" s="129"/>
      <c r="E43" s="129"/>
      <c r="F43" s="129"/>
      <c r="G43" s="129"/>
      <c r="H43" s="129"/>
      <c r="I43" s="129"/>
      <c r="J43" s="129"/>
      <c r="K43" s="129"/>
      <c r="L43" s="129"/>
      <c r="M43" s="100"/>
      <c r="N43" s="129"/>
      <c r="O43" s="129"/>
      <c r="P43" s="129"/>
      <c r="Q43" s="129"/>
      <c r="R43" s="100"/>
      <c r="S43" s="100"/>
      <c r="T43" s="129"/>
      <c r="U43" s="129"/>
      <c r="V43" s="150"/>
    </row>
    <row r="44" spans="1:56" ht="5.25" customHeight="1">
      <c r="A44" s="149"/>
      <c r="B44" s="100"/>
      <c r="C44" s="100"/>
      <c r="D44" s="100"/>
      <c r="E44" s="100"/>
      <c r="F44" s="100"/>
      <c r="G44" s="100"/>
      <c r="H44" s="100"/>
      <c r="I44" s="100"/>
      <c r="J44" s="100"/>
      <c r="K44" s="100"/>
      <c r="L44" s="100"/>
      <c r="M44" s="100"/>
      <c r="N44" s="100"/>
      <c r="O44" s="100"/>
      <c r="P44" s="100"/>
      <c r="Q44" s="100"/>
      <c r="R44" s="100"/>
      <c r="S44" s="100"/>
      <c r="T44" s="100"/>
      <c r="U44" s="100"/>
      <c r="V44" s="150"/>
    </row>
    <row r="45" spans="1:56">
      <c r="A45" s="149"/>
      <c r="B45" s="343" t="s">
        <v>366</v>
      </c>
      <c r="C45" s="343"/>
      <c r="D45" s="343"/>
      <c r="E45" s="343"/>
      <c r="F45" s="343" t="s">
        <v>358</v>
      </c>
      <c r="G45" s="343"/>
      <c r="H45" s="343"/>
      <c r="I45" s="100"/>
      <c r="J45" s="339" t="s">
        <v>362</v>
      </c>
      <c r="K45" s="339"/>
      <c r="L45" s="339"/>
      <c r="M45" s="339"/>
      <c r="N45" s="339"/>
      <c r="O45" s="339"/>
      <c r="P45" s="100"/>
      <c r="Q45" s="100"/>
      <c r="R45" s="100"/>
      <c r="S45" s="100"/>
      <c r="T45" s="100"/>
      <c r="U45" s="100"/>
      <c r="V45" s="150"/>
    </row>
    <row r="46" spans="1:56">
      <c r="A46" s="149"/>
      <c r="B46" s="343"/>
      <c r="C46" s="343"/>
      <c r="D46" s="343"/>
      <c r="E46" s="343"/>
      <c r="F46" s="343"/>
      <c r="G46" s="343"/>
      <c r="H46" s="343"/>
      <c r="I46" s="100"/>
      <c r="J46" s="100"/>
      <c r="K46" s="129" t="s">
        <v>30</v>
      </c>
      <c r="L46" s="339" t="s">
        <v>370</v>
      </c>
      <c r="M46" s="339"/>
      <c r="N46" s="339"/>
      <c r="O46" s="100"/>
      <c r="P46" s="100"/>
      <c r="Q46" s="100"/>
      <c r="R46" s="100"/>
      <c r="S46" s="100"/>
      <c r="T46" s="100"/>
      <c r="U46" s="100"/>
      <c r="V46" s="150"/>
      <c r="AA46" s="125"/>
      <c r="AB46" s="125"/>
      <c r="AC46" s="125"/>
      <c r="AD46" s="125"/>
      <c r="AE46" s="125"/>
      <c r="AF46" s="125"/>
      <c r="AG46" s="125"/>
      <c r="AH46" s="125"/>
      <c r="AI46" s="125"/>
    </row>
    <row r="47" spans="1:56">
      <c r="A47" s="149"/>
      <c r="B47" s="343"/>
      <c r="C47" s="343"/>
      <c r="D47" s="343"/>
      <c r="E47" s="343"/>
      <c r="F47" s="343"/>
      <c r="G47" s="343"/>
      <c r="H47" s="343"/>
      <c r="I47" s="100"/>
      <c r="J47" s="100"/>
      <c r="K47" s="129" t="s">
        <v>30</v>
      </c>
      <c r="L47" s="340">
        <f>IF(B43="■",F49,"")</f>
        <v>0</v>
      </c>
      <c r="M47" s="340"/>
      <c r="N47" s="129" t="s">
        <v>267</v>
      </c>
      <c r="O47" s="129">
        <v>28</v>
      </c>
      <c r="P47" s="129" t="s">
        <v>6</v>
      </c>
      <c r="Q47" s="131">
        <v>1</v>
      </c>
      <c r="R47" s="100"/>
      <c r="S47" s="100"/>
      <c r="T47" s="100"/>
      <c r="U47" s="100"/>
      <c r="V47" s="150"/>
      <c r="AA47" s="125"/>
      <c r="AB47" s="125"/>
      <c r="AC47" s="125"/>
      <c r="AD47" s="125"/>
      <c r="AE47" s="125"/>
      <c r="AF47" s="125"/>
      <c r="AG47" s="125"/>
      <c r="AH47" s="125"/>
      <c r="AI47" s="125"/>
    </row>
    <row r="48" spans="1:56" ht="19.149999999999999">
      <c r="A48" s="149"/>
      <c r="B48" s="343"/>
      <c r="C48" s="343"/>
      <c r="D48" s="343"/>
      <c r="E48" s="343"/>
      <c r="F48" s="343"/>
      <c r="G48" s="343"/>
      <c r="H48" s="343"/>
      <c r="I48" s="100"/>
      <c r="J48" s="100"/>
      <c r="K48" s="129" t="s">
        <v>30</v>
      </c>
      <c r="L48" s="341">
        <f>IF(L47="","",L47/O47*Q47)</f>
        <v>0</v>
      </c>
      <c r="M48" s="341"/>
      <c r="N48" s="339" t="s">
        <v>341</v>
      </c>
      <c r="O48" s="339"/>
      <c r="P48" s="336"/>
      <c r="Q48" s="336"/>
      <c r="R48" s="337" t="s">
        <v>357</v>
      </c>
      <c r="S48" s="337"/>
      <c r="T48" s="337"/>
      <c r="U48" s="337"/>
      <c r="V48" s="150"/>
      <c r="AA48" s="125"/>
      <c r="AB48" s="125"/>
      <c r="AC48" s="125"/>
      <c r="AD48" s="125"/>
      <c r="AE48" s="125"/>
      <c r="AF48" s="125"/>
      <c r="AG48" s="125"/>
      <c r="AH48" s="125"/>
      <c r="AI48" s="125"/>
    </row>
    <row r="49" spans="1:35">
      <c r="A49" s="149"/>
      <c r="B49" s="343" t="s">
        <v>363</v>
      </c>
      <c r="C49" s="343"/>
      <c r="D49" s="343"/>
      <c r="E49" s="343"/>
      <c r="F49" s="343">
        <f>SUM(F46:H48)</f>
        <v>0</v>
      </c>
      <c r="G49" s="343"/>
      <c r="H49" s="343"/>
      <c r="I49" s="100"/>
      <c r="J49" s="100"/>
      <c r="K49" s="100"/>
      <c r="L49" s="129"/>
      <c r="M49" s="100"/>
      <c r="N49" s="100"/>
      <c r="O49" s="100"/>
      <c r="P49" s="100"/>
      <c r="Q49" s="100"/>
      <c r="R49" s="100"/>
      <c r="S49" s="100"/>
      <c r="T49" s="100"/>
      <c r="U49" s="100"/>
      <c r="V49" s="150"/>
      <c r="AA49" s="125"/>
      <c r="AB49" s="125"/>
      <c r="AC49" s="125"/>
      <c r="AD49" s="125"/>
      <c r="AE49" s="125"/>
      <c r="AF49" s="125"/>
      <c r="AG49" s="125"/>
      <c r="AH49" s="125"/>
      <c r="AI49" s="125"/>
    </row>
    <row r="50" spans="1:35" ht="6.75" customHeight="1" thickBot="1">
      <c r="A50" s="151"/>
      <c r="B50" s="152"/>
      <c r="C50" s="152"/>
      <c r="D50" s="152"/>
      <c r="E50" s="152"/>
      <c r="F50" s="152"/>
      <c r="G50" s="152"/>
      <c r="H50" s="152"/>
      <c r="I50" s="152"/>
      <c r="J50" s="152"/>
      <c r="K50" s="152"/>
      <c r="L50" s="153"/>
      <c r="M50" s="152"/>
      <c r="N50" s="152"/>
      <c r="O50" s="152"/>
      <c r="P50" s="152"/>
      <c r="Q50" s="152"/>
      <c r="R50" s="152"/>
      <c r="S50" s="152"/>
      <c r="T50" s="152"/>
      <c r="U50" s="152"/>
      <c r="V50" s="154"/>
    </row>
    <row r="52" spans="1:35">
      <c r="L52" s="93"/>
      <c r="M52" s="93"/>
    </row>
    <row r="53" spans="1:35">
      <c r="L53" s="93"/>
      <c r="M53" s="93"/>
    </row>
    <row r="54" spans="1:35">
      <c r="E54" s="93"/>
      <c r="F54" s="93"/>
      <c r="G54" s="93"/>
      <c r="H54" s="93"/>
      <c r="I54" s="93"/>
      <c r="J54" s="93"/>
      <c r="K54" s="93"/>
      <c r="L54" s="93"/>
      <c r="M54" s="93"/>
    </row>
    <row r="62" spans="1:35">
      <c r="E62" s="93"/>
      <c r="F62" s="93"/>
      <c r="G62" s="93"/>
      <c r="H62" s="93"/>
      <c r="I62" s="93"/>
      <c r="J62" s="93"/>
      <c r="K62" s="93"/>
      <c r="L62" s="93"/>
      <c r="M62" s="93"/>
    </row>
    <row r="63" spans="1:35">
      <c r="C63" s="96"/>
      <c r="D63" s="93"/>
      <c r="E63" s="93"/>
      <c r="F63" s="93"/>
      <c r="G63" s="93"/>
      <c r="H63" s="93"/>
      <c r="I63" s="93"/>
      <c r="J63" s="93"/>
      <c r="K63" s="93"/>
      <c r="L63" s="93"/>
      <c r="M63" s="93"/>
    </row>
    <row r="64" spans="1:35">
      <c r="C64" s="96"/>
      <c r="D64" s="93"/>
      <c r="E64" s="93"/>
      <c r="F64" s="93"/>
      <c r="G64" s="93"/>
      <c r="H64" s="93"/>
      <c r="I64" s="93"/>
      <c r="J64" s="93"/>
      <c r="K64" s="93"/>
      <c r="L64" s="93"/>
      <c r="M64" s="93"/>
    </row>
    <row r="65" spans="3:13">
      <c r="C65" s="96"/>
      <c r="D65" s="93"/>
      <c r="E65" s="93"/>
      <c r="F65" s="93"/>
      <c r="G65" s="93"/>
      <c r="H65" s="93"/>
      <c r="I65" s="93"/>
      <c r="J65" s="93"/>
      <c r="K65" s="93"/>
      <c r="L65" s="93"/>
      <c r="M65" s="93"/>
    </row>
  </sheetData>
  <mergeCells count="76">
    <mergeCell ref="J10:S10"/>
    <mergeCell ref="C10:F10"/>
    <mergeCell ref="G10:I10"/>
    <mergeCell ref="G11:I11"/>
    <mergeCell ref="G12:I12"/>
    <mergeCell ref="J12:S12"/>
    <mergeCell ref="J11:S11"/>
    <mergeCell ref="C14:F14"/>
    <mergeCell ref="C11:F13"/>
    <mergeCell ref="J16:S16"/>
    <mergeCell ref="J15:S15"/>
    <mergeCell ref="K21:K22"/>
    <mergeCell ref="L21:Q22"/>
    <mergeCell ref="R21:S22"/>
    <mergeCell ref="G15:I15"/>
    <mergeCell ref="J13:S13"/>
    <mergeCell ref="G16:I16"/>
    <mergeCell ref="J14:S14"/>
    <mergeCell ref="G14:I14"/>
    <mergeCell ref="G13:I13"/>
    <mergeCell ref="M34:N34"/>
    <mergeCell ref="M35:N35"/>
    <mergeCell ref="N29:O29"/>
    <mergeCell ref="Q8:R8"/>
    <mergeCell ref="A1:V1"/>
    <mergeCell ref="H3:I3"/>
    <mergeCell ref="O4:P4"/>
    <mergeCell ref="H5:I5"/>
    <mergeCell ref="L24:Q24"/>
    <mergeCell ref="R29:V29"/>
    <mergeCell ref="R24:S24"/>
    <mergeCell ref="L19:M19"/>
    <mergeCell ref="C21:H22"/>
    <mergeCell ref="I21:J22"/>
    <mergeCell ref="H8:I8"/>
    <mergeCell ref="C15:F16"/>
    <mergeCell ref="I24:J24"/>
    <mergeCell ref="D29:E29"/>
    <mergeCell ref="K29:L29"/>
    <mergeCell ref="B34:G34"/>
    <mergeCell ref="I34:K34"/>
    <mergeCell ref="O3:P3"/>
    <mergeCell ref="B40:G40"/>
    <mergeCell ref="I40:K40"/>
    <mergeCell ref="M40:N40"/>
    <mergeCell ref="M41:N41"/>
    <mergeCell ref="B28:M28"/>
    <mergeCell ref="O28:U28"/>
    <mergeCell ref="Q35:R35"/>
    <mergeCell ref="O35:P35"/>
    <mergeCell ref="O41:P41"/>
    <mergeCell ref="T21:T22"/>
    <mergeCell ref="C23:H23"/>
    <mergeCell ref="I23:J23"/>
    <mergeCell ref="L23:Q23"/>
    <mergeCell ref="R23:S23"/>
    <mergeCell ref="C24:H24"/>
    <mergeCell ref="B46:E46"/>
    <mergeCell ref="B45:E45"/>
    <mergeCell ref="B48:E48"/>
    <mergeCell ref="B49:E49"/>
    <mergeCell ref="S41:V41"/>
    <mergeCell ref="Q41:R41"/>
    <mergeCell ref="P48:Q48"/>
    <mergeCell ref="R48:U48"/>
    <mergeCell ref="F47:H47"/>
    <mergeCell ref="F48:H48"/>
    <mergeCell ref="B47:E47"/>
    <mergeCell ref="F49:H49"/>
    <mergeCell ref="J45:O45"/>
    <mergeCell ref="L46:N46"/>
    <mergeCell ref="L47:M47"/>
    <mergeCell ref="L48:M48"/>
    <mergeCell ref="N48:O48"/>
    <mergeCell ref="F45:H45"/>
    <mergeCell ref="F46:H46"/>
  </mergeCells>
  <phoneticPr fontId="14"/>
  <conditionalFormatting sqref="H3:I3 H4 O4:P4 H8:I8 Q29 Q35:R35 Q41:R41 P48:Q48">
    <cfRule type="notContainsBlanks" dxfId="10" priority="12" stopIfTrue="1">
      <formula>LEN(TRIM(H3))&gt;0</formula>
    </cfRule>
  </conditionalFormatting>
  <conditionalFormatting sqref="D29:E29 N29:O29 H5:I5 M34:N35 I23:J24 R23:S24 Q8">
    <cfRule type="expression" dxfId="9" priority="11" stopIfTrue="1">
      <formula>$H$3=0</formula>
    </cfRule>
  </conditionalFormatting>
  <conditionalFormatting sqref="H31 M31">
    <cfRule type="expression" dxfId="8" priority="10" stopIfTrue="1">
      <formula>$Q$29=0</formula>
    </cfRule>
  </conditionalFormatting>
  <conditionalFormatting sqref="K18 H18 N18">
    <cfRule type="expression" dxfId="7" priority="9" stopIfTrue="1">
      <formula>COUNTIF($H$18:$N$18,"■")=1</formula>
    </cfRule>
  </conditionalFormatting>
  <conditionalFormatting sqref="B38 B43 G38">
    <cfRule type="expression" dxfId="6" priority="8" stopIfTrue="1">
      <formula>COUNTIF($B$38:$G$43,"■")=1</formula>
    </cfRule>
  </conditionalFormatting>
  <conditionalFormatting sqref="F49:H49">
    <cfRule type="cellIs" dxfId="5" priority="7" stopIfTrue="1" operator="equal">
      <formula>0</formula>
    </cfRule>
  </conditionalFormatting>
  <conditionalFormatting sqref="H8:I8">
    <cfRule type="notContainsBlanks" dxfId="4" priority="5" stopIfTrue="1">
      <formula>LEN(TRIM(H8))&gt;0</formula>
    </cfRule>
  </conditionalFormatting>
  <conditionalFormatting sqref="Q41:R41">
    <cfRule type="expression" dxfId="3" priority="4" stopIfTrue="1">
      <formula>$B$43="■"</formula>
    </cfRule>
  </conditionalFormatting>
  <conditionalFormatting sqref="P48:Q48">
    <cfRule type="expression" dxfId="2" priority="3" stopIfTrue="1">
      <formula>OR($B$38="■",$G$38="■")</formula>
    </cfRule>
  </conditionalFormatting>
  <conditionalFormatting sqref="B46:H48">
    <cfRule type="expression" dxfId="1" priority="1" stopIfTrue="1">
      <formula>COUNTA($B$46:$H$46)=2</formula>
    </cfRule>
    <cfRule type="expression" dxfId="0" priority="2" stopIfTrue="1">
      <formula>$B$43="■"</formula>
    </cfRule>
  </conditionalFormatting>
  <dataValidations count="4">
    <dataValidation type="list" allowBlank="1" showInputMessage="1" showErrorMessage="1" sqref="H8:I8" xr:uid="{00000000-0002-0000-0500-000000000000}">
      <formula1>$G$11:$G$16</formula1>
    </dataValidation>
    <dataValidation type="list" allowBlank="1" showInputMessage="1" showErrorMessage="1" sqref="O4:P4" xr:uid="{00000000-0002-0000-0500-000001000000}">
      <formula1>"95,80,70,60"</formula1>
    </dataValidation>
    <dataValidation type="list" allowBlank="1" showInputMessage="1" showErrorMessage="1" sqref="H4" xr:uid="{00000000-0002-0000-0500-000002000000}">
      <formula1>"い,ろ"</formula1>
    </dataValidation>
    <dataValidation type="list" allowBlank="1" showInputMessage="1" showErrorMessage="1" sqref="N18 B43 G38 H18 K18 B38" xr:uid="{00000000-0002-0000-0500-000003000000}">
      <formula1>"□,■"</formula1>
    </dataValidation>
  </dataValidations>
  <pageMargins left="0.7" right="0.7" top="0.75" bottom="0.37" header="0.3" footer="0.3"/>
  <pageSetup paperSize="9" scale="98"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V31"/>
  <sheetViews>
    <sheetView workbookViewId="0">
      <selection activeCell="A16" sqref="A16"/>
    </sheetView>
  </sheetViews>
  <sheetFormatPr defaultRowHeight="17.649999999999999"/>
  <cols>
    <col min="3" max="4" width="5.25" bestFit="1" customWidth="1"/>
    <col min="5" max="9" width="7.875" customWidth="1"/>
    <col min="10" max="11" width="7.375" bestFit="1" customWidth="1"/>
    <col min="12" max="14" width="4.5" bestFit="1" customWidth="1"/>
    <col min="15" max="15" width="5.5" bestFit="1" customWidth="1"/>
    <col min="16" max="16" width="5.375" bestFit="1" customWidth="1"/>
    <col min="17" max="18" width="4.5" bestFit="1" customWidth="1"/>
    <col min="19" max="19" width="5.5" bestFit="1" customWidth="1"/>
    <col min="20" max="20" width="4.5" bestFit="1" customWidth="1"/>
    <col min="21" max="21" width="5.5" bestFit="1" customWidth="1"/>
    <col min="22" max="22" width="3.375" bestFit="1" customWidth="1"/>
  </cols>
  <sheetData>
    <row r="2" spans="1:22" ht="18" thickBot="1">
      <c r="A2" t="s">
        <v>291</v>
      </c>
    </row>
    <row r="3" spans="1:22">
      <c r="A3" s="343" t="s">
        <v>270</v>
      </c>
      <c r="B3" s="343"/>
      <c r="C3" s="279"/>
      <c r="D3" s="101" t="s">
        <v>251</v>
      </c>
      <c r="E3" s="90">
        <v>0</v>
      </c>
      <c r="F3" s="90" t="s">
        <v>271</v>
      </c>
      <c r="G3" s="95" t="s">
        <v>272</v>
      </c>
      <c r="H3" s="95" t="s">
        <v>273</v>
      </c>
      <c r="I3" s="95" t="s">
        <v>274</v>
      </c>
      <c r="J3" s="95" t="s">
        <v>275</v>
      </c>
      <c r="K3" s="95" t="s">
        <v>276</v>
      </c>
    </row>
    <row r="4" spans="1:22" ht="18" thickBot="1">
      <c r="A4" s="343" t="s">
        <v>277</v>
      </c>
      <c r="B4" s="343"/>
      <c r="C4" s="279"/>
      <c r="D4" s="102" t="str">
        <f t="array" ref="D4">_xlfn.IFS('算定根拠(集団供給)'!H3&lt;3,E4,'算定根拠(集団供給)'!H3&lt;8,G4,'算定根拠(集団供給)'!H3&lt;15,H4,'算定根拠(集団供給)'!H3&lt;31,I4,'算定根拠(集団供給)'!H3&lt;51,J4,'算定根拠(集団供給)'!H3&lt;70,K4)</f>
        <v xml:space="preserve"> </v>
      </c>
      <c r="E4" s="90" t="s">
        <v>310</v>
      </c>
      <c r="F4" s="90">
        <v>1</v>
      </c>
      <c r="G4" s="95">
        <v>1.5</v>
      </c>
      <c r="H4" s="95">
        <v>2</v>
      </c>
      <c r="I4" s="95">
        <v>3</v>
      </c>
      <c r="J4" s="95">
        <v>4</v>
      </c>
      <c r="K4" s="95" t="s">
        <v>278</v>
      </c>
    </row>
    <row r="6" spans="1:22">
      <c r="A6" s="353" t="s">
        <v>279</v>
      </c>
      <c r="B6" s="353"/>
      <c r="C6" s="343" t="s">
        <v>251</v>
      </c>
      <c r="D6" s="343">
        <v>1</v>
      </c>
      <c r="E6" s="343"/>
      <c r="F6" s="343"/>
      <c r="G6" s="343">
        <v>1.5</v>
      </c>
      <c r="H6" s="343"/>
      <c r="I6" s="343"/>
      <c r="J6" s="343">
        <v>2</v>
      </c>
      <c r="K6" s="343"/>
      <c r="L6" s="343"/>
      <c r="M6" s="343">
        <v>3</v>
      </c>
      <c r="N6" s="343"/>
      <c r="O6" s="343"/>
      <c r="P6" s="343">
        <v>4</v>
      </c>
      <c r="Q6" s="343"/>
      <c r="R6" s="343"/>
      <c r="S6" s="343" t="s">
        <v>278</v>
      </c>
      <c r="T6" s="343"/>
      <c r="U6" s="343"/>
    </row>
    <row r="7" spans="1:22">
      <c r="A7" s="353"/>
      <c r="B7" s="353"/>
      <c r="C7" s="343"/>
      <c r="D7" s="95" t="s">
        <v>247</v>
      </c>
      <c r="E7" s="95" t="s">
        <v>246</v>
      </c>
      <c r="F7" s="97" t="s">
        <v>280</v>
      </c>
      <c r="G7" s="95" t="s">
        <v>281</v>
      </c>
      <c r="H7" s="95" t="s">
        <v>247</v>
      </c>
      <c r="I7" s="95" t="s">
        <v>246</v>
      </c>
      <c r="J7" s="95" t="s">
        <v>281</v>
      </c>
      <c r="K7" s="95" t="s">
        <v>247</v>
      </c>
      <c r="L7" s="95" t="s">
        <v>246</v>
      </c>
      <c r="M7" s="95" t="s">
        <v>247</v>
      </c>
      <c r="N7" s="95" t="s">
        <v>246</v>
      </c>
      <c r="O7" s="97" t="s">
        <v>280</v>
      </c>
      <c r="P7" s="95" t="s">
        <v>281</v>
      </c>
      <c r="Q7" s="95" t="s">
        <v>247</v>
      </c>
      <c r="R7" s="95" t="s">
        <v>246</v>
      </c>
      <c r="S7" s="95" t="s">
        <v>281</v>
      </c>
      <c r="T7" s="95" t="s">
        <v>247</v>
      </c>
      <c r="U7" s="95" t="s">
        <v>246</v>
      </c>
    </row>
    <row r="8" spans="1:22" ht="18" thickBot="1">
      <c r="A8" s="380"/>
      <c r="B8" s="380"/>
      <c r="C8" s="381"/>
      <c r="D8" s="98" t="str">
        <f>IF(算定根拠用データ!$D$4=D6,IF('算定根拠(集団供給)'!$N$18="■","○",""),"")</f>
        <v/>
      </c>
      <c r="E8" s="98" t="str">
        <f>IF(算定根拠用データ!$D$4=D6,IF('算定根拠(集団供給)'!$K$18="■","○",""),"")</f>
        <v/>
      </c>
      <c r="F8" s="98" t="str">
        <f>IF(算定根拠用データ!$D$4=D6,IF('算定根拠(集団供給)'!$H$18="■","○",""),"")</f>
        <v/>
      </c>
      <c r="G8" s="98" t="str">
        <f>IF(算定根拠用データ!$D$4=G6,IF('算定根拠(集団供給)'!$N$18="■","○",""),"")</f>
        <v/>
      </c>
      <c r="H8" s="98" t="str">
        <f>IF(算定根拠用データ!$D$4=G6,IF('算定根拠(集団供給)'!$K$18="■","○",""),"")</f>
        <v/>
      </c>
      <c r="I8" s="98" t="str">
        <f>IF(算定根拠用データ!$D$4=G6,IF('算定根拠(集団供給)'!$H$18="■","○",""),"")</f>
        <v/>
      </c>
      <c r="J8" s="98" t="str">
        <f>IF(算定根拠用データ!$D$4=J6,IF('算定根拠(集団供給)'!$N$18="■","○",""),"")</f>
        <v/>
      </c>
      <c r="K8" s="98" t="str">
        <f>IF(算定根拠用データ!$D$4=J6,IF('算定根拠(集団供給)'!$K$18="■","○",""),"")</f>
        <v/>
      </c>
      <c r="L8" s="98" t="str">
        <f>IF(算定根拠用データ!$D$4=J6,IF('算定根拠(集団供給)'!$H$18="■","○",""),"")</f>
        <v/>
      </c>
      <c r="M8" s="98" t="str">
        <f>IF(算定根拠用データ!$D$4=M6,IF('算定根拠(集団供給)'!$N$18="■","○",""),"")</f>
        <v/>
      </c>
      <c r="N8" s="98" t="str">
        <f>IF(算定根拠用データ!$D$4=M6,IF('算定根拠(集団供給)'!$K$18="■","○",""),"")</f>
        <v/>
      </c>
      <c r="O8" s="98" t="str">
        <f>IF(算定根拠用データ!$D$4=M6,IF('算定根拠(集団供給)'!$H$18="■","○",""),"")</f>
        <v/>
      </c>
      <c r="P8" s="98" t="str">
        <f>IF(算定根拠用データ!$D$4=P6,IF('算定根拠(集団供給)'!$N$18="■","○",""),"")</f>
        <v/>
      </c>
      <c r="Q8" s="98" t="str">
        <f>IF(算定根拠用データ!$D$4=P6,IF('算定根拠(集団供給)'!$K$18="■","○",""),"")</f>
        <v/>
      </c>
      <c r="R8" s="98" t="str">
        <f>IF(算定根拠用データ!$D$4=P6,IF('算定根拠(集団供給)'!$H$18="■","○",""),"")</f>
        <v/>
      </c>
      <c r="S8" s="98" t="str">
        <f>IF(算定根拠用データ!$D$4=S6,IF('算定根拠(集団供給)'!$N$18="■","○",""),"")</f>
        <v/>
      </c>
      <c r="T8" s="98" t="str">
        <f>IF(算定根拠用データ!$D$4=S6,IF('算定根拠(集団供給)'!$K$18="■","○",""),"")</f>
        <v/>
      </c>
      <c r="U8" s="98" t="str">
        <f>IF(算定根拠用データ!$D$4=S6,IF('算定根拠(集団供給)'!$H$18="■","○",""),"")</f>
        <v/>
      </c>
      <c r="V8" s="93" t="str">
        <f>IF(COUNTIF(D8:U8,"○")=0,"○","")</f>
        <v>○</v>
      </c>
    </row>
    <row r="9" spans="1:22" ht="18" thickTop="1">
      <c r="A9" s="379">
        <v>95</v>
      </c>
      <c r="B9" s="379"/>
      <c r="C9" s="99">
        <f>_xlfn.XLOOKUP("○",$D$8:$V$8,D9:V9)</f>
        <v>0</v>
      </c>
      <c r="D9" s="99">
        <v>5.5</v>
      </c>
      <c r="E9" s="99">
        <v>4.4000000000000004</v>
      </c>
      <c r="F9" s="99">
        <v>3.4</v>
      </c>
      <c r="G9" s="99">
        <v>3.9</v>
      </c>
      <c r="H9" s="99">
        <v>3.17</v>
      </c>
      <c r="I9" s="99">
        <v>2.5</v>
      </c>
      <c r="J9" s="99">
        <v>3.6</v>
      </c>
      <c r="K9" s="99">
        <v>2.9</v>
      </c>
      <c r="L9" s="99">
        <v>2.2999999999999998</v>
      </c>
      <c r="M9" s="99">
        <v>3</v>
      </c>
      <c r="N9" s="99">
        <v>2.4</v>
      </c>
      <c r="O9" s="99">
        <v>1.9</v>
      </c>
      <c r="P9" s="99">
        <v>2.6</v>
      </c>
      <c r="Q9" s="99">
        <v>2.2000000000000002</v>
      </c>
      <c r="R9" s="99">
        <v>1.8</v>
      </c>
      <c r="S9" s="99">
        <v>2.5</v>
      </c>
      <c r="T9" s="99">
        <v>2</v>
      </c>
      <c r="U9" s="99">
        <v>1.6</v>
      </c>
    </row>
    <row r="10" spans="1:22">
      <c r="A10" s="343">
        <v>80</v>
      </c>
      <c r="B10" s="343"/>
      <c r="C10" s="99">
        <f>_xlfn.XLOOKUP("○",$D$8:$V$8,D10:V10)</f>
        <v>0</v>
      </c>
      <c r="D10" s="95">
        <v>4.2</v>
      </c>
      <c r="E10" s="95">
        <v>3.2</v>
      </c>
      <c r="F10" s="95">
        <v>2.1</v>
      </c>
      <c r="G10" s="95">
        <v>3.03</v>
      </c>
      <c r="H10" s="95">
        <v>2.37</v>
      </c>
      <c r="I10" s="95">
        <v>1.63</v>
      </c>
      <c r="J10" s="95">
        <v>2.7</v>
      </c>
      <c r="K10" s="95">
        <v>2.1</v>
      </c>
      <c r="L10" s="95">
        <v>1.4</v>
      </c>
      <c r="M10" s="95">
        <v>2.2000000000000002</v>
      </c>
      <c r="N10" s="95">
        <v>1.7</v>
      </c>
      <c r="O10" s="95">
        <v>1.2</v>
      </c>
      <c r="P10" s="95">
        <v>1.9</v>
      </c>
      <c r="Q10" s="95">
        <v>1.5</v>
      </c>
      <c r="R10" s="95">
        <v>1.1000000000000001</v>
      </c>
      <c r="S10" s="95">
        <v>1.8</v>
      </c>
      <c r="T10" s="95">
        <v>1.4</v>
      </c>
      <c r="U10" s="95">
        <v>1.05</v>
      </c>
    </row>
    <row r="11" spans="1:22">
      <c r="A11" s="343">
        <v>70</v>
      </c>
      <c r="B11" s="343"/>
      <c r="C11" s="99">
        <f>_xlfn.XLOOKUP("○",$D$8:$V$8,D11:V11)</f>
        <v>0</v>
      </c>
      <c r="D11" s="95">
        <v>3.1</v>
      </c>
      <c r="E11" s="95">
        <v>2.1</v>
      </c>
      <c r="F11" s="95">
        <v>1.05</v>
      </c>
      <c r="G11" s="95">
        <v>2.2999999999999998</v>
      </c>
      <c r="H11" s="95">
        <v>1.63</v>
      </c>
      <c r="I11" s="95">
        <v>0.93</v>
      </c>
      <c r="J11" s="95">
        <v>2</v>
      </c>
      <c r="K11" s="95">
        <v>1.4</v>
      </c>
      <c r="L11" s="95">
        <v>0.8</v>
      </c>
      <c r="M11" s="95">
        <v>1.7</v>
      </c>
      <c r="N11" s="95">
        <v>1.2</v>
      </c>
      <c r="O11" s="95">
        <v>0.72</v>
      </c>
      <c r="P11" s="95">
        <v>1.5</v>
      </c>
      <c r="Q11" s="95">
        <v>1.1000000000000001</v>
      </c>
      <c r="R11" s="95">
        <v>0.7</v>
      </c>
      <c r="S11" s="95">
        <v>1.4</v>
      </c>
      <c r="T11" s="95">
        <v>1</v>
      </c>
      <c r="U11" s="95">
        <v>0.6</v>
      </c>
    </row>
    <row r="12" spans="1:22">
      <c r="A12" s="343">
        <v>60</v>
      </c>
      <c r="B12" s="343"/>
      <c r="C12" s="99">
        <f>_xlfn.XLOOKUP("○",$D$8:$V$8,D12:V12)</f>
        <v>0</v>
      </c>
      <c r="D12" s="95">
        <v>2.2999999999999998</v>
      </c>
      <c r="E12" s="95">
        <v>1.4</v>
      </c>
      <c r="F12" s="95"/>
      <c r="G12" s="95">
        <v>1.77</v>
      </c>
      <c r="H12" s="95">
        <v>1.17</v>
      </c>
      <c r="I12" s="95"/>
      <c r="J12" s="95">
        <v>1.5</v>
      </c>
      <c r="K12" s="95">
        <v>1</v>
      </c>
      <c r="L12" s="95"/>
      <c r="M12" s="95">
        <v>1.3</v>
      </c>
      <c r="N12" s="95">
        <v>0.9</v>
      </c>
      <c r="O12" s="95"/>
      <c r="P12" s="95">
        <v>1.2</v>
      </c>
      <c r="Q12" s="95">
        <v>0.8</v>
      </c>
      <c r="R12" s="95"/>
      <c r="S12" s="95">
        <v>1.1499999999999999</v>
      </c>
      <c r="T12" s="95">
        <v>0.7</v>
      </c>
      <c r="U12" s="95"/>
    </row>
    <row r="14" spans="1:22">
      <c r="A14" t="s">
        <v>311</v>
      </c>
    </row>
    <row r="15" spans="1:22">
      <c r="A15">
        <f>COUNTIF('算定根拠(集団供給)'!G38,"■")</f>
        <v>0</v>
      </c>
      <c r="B15" s="96" t="s">
        <v>282</v>
      </c>
      <c r="C15" s="120" t="s">
        <v>283</v>
      </c>
      <c r="E15" s="120">
        <v>1</v>
      </c>
    </row>
    <row r="16" spans="1:22">
      <c r="A16">
        <f>COUNTIF('算定根拠(集団供給)'!B38,"■")</f>
        <v>0</v>
      </c>
      <c r="B16" s="96" t="s">
        <v>284</v>
      </c>
      <c r="C16" s="120" t="s">
        <v>285</v>
      </c>
      <c r="E16" s="120">
        <v>1.2</v>
      </c>
    </row>
    <row r="17" spans="1:22">
      <c r="B17" s="96" t="str">
        <f>VLOOKUP(1,A15:E16,2)</f>
        <v>最大消費数量÷28×1.2</v>
      </c>
      <c r="C17" s="120" t="str">
        <f>VLOOKUP(1,A15:E16,3)</f>
        <v>③÷28×1.2</v>
      </c>
      <c r="E17" s="120" t="str">
        <f>_xlfn.XLOOKUP(1,A15:A16,E15:E16,"")</f>
        <v/>
      </c>
    </row>
    <row r="19" spans="1:22">
      <c r="A19" t="s">
        <v>295</v>
      </c>
    </row>
    <row r="20" spans="1:22">
      <c r="A20" s="353" t="s">
        <v>279</v>
      </c>
      <c r="B20" s="353"/>
      <c r="C20" s="343" t="s">
        <v>251</v>
      </c>
      <c r="D20" s="343">
        <v>1</v>
      </c>
      <c r="E20" s="343"/>
      <c r="F20" s="343"/>
      <c r="G20" s="343">
        <v>1.5</v>
      </c>
      <c r="H20" s="343"/>
      <c r="I20" s="343"/>
      <c r="J20" s="343">
        <v>2</v>
      </c>
      <c r="K20" s="343"/>
      <c r="L20" s="343"/>
      <c r="M20" s="343">
        <v>3</v>
      </c>
      <c r="N20" s="343"/>
      <c r="O20" s="343"/>
      <c r="P20" s="343">
        <v>4</v>
      </c>
      <c r="Q20" s="343"/>
      <c r="R20" s="343"/>
      <c r="S20" s="343" t="s">
        <v>278</v>
      </c>
      <c r="T20" s="343"/>
      <c r="U20" s="343"/>
    </row>
    <row r="21" spans="1:22">
      <c r="A21" s="353"/>
      <c r="B21" s="353"/>
      <c r="C21" s="343"/>
      <c r="D21" s="95" t="s">
        <v>247</v>
      </c>
      <c r="E21" s="95" t="s">
        <v>246</v>
      </c>
      <c r="F21" s="97" t="s">
        <v>280</v>
      </c>
      <c r="G21" s="95" t="s">
        <v>281</v>
      </c>
      <c r="H21" s="95" t="s">
        <v>247</v>
      </c>
      <c r="I21" s="95" t="s">
        <v>246</v>
      </c>
      <c r="J21" s="95" t="s">
        <v>281</v>
      </c>
      <c r="K21" s="95" t="s">
        <v>247</v>
      </c>
      <c r="L21" s="95" t="s">
        <v>246</v>
      </c>
      <c r="M21" s="95" t="s">
        <v>247</v>
      </c>
      <c r="N21" s="95" t="s">
        <v>246</v>
      </c>
      <c r="O21" s="97" t="s">
        <v>280</v>
      </c>
      <c r="P21" s="95" t="s">
        <v>281</v>
      </c>
      <c r="Q21" s="95" t="s">
        <v>247</v>
      </c>
      <c r="R21" s="95" t="s">
        <v>246</v>
      </c>
      <c r="S21" s="95" t="s">
        <v>281</v>
      </c>
      <c r="T21" s="95" t="s">
        <v>247</v>
      </c>
      <c r="U21" s="95" t="s">
        <v>246</v>
      </c>
    </row>
    <row r="22" spans="1:22" ht="18" thickBot="1">
      <c r="A22" s="380"/>
      <c r="B22" s="380"/>
      <c r="C22" s="381"/>
      <c r="D22" s="98" t="str">
        <f>IF('算定根拠(戸別供給・業務用)'!$H$6=D20,IF('算定根拠(戸別供給・業務用)'!$N$7="■","○",""),"")</f>
        <v/>
      </c>
      <c r="E22" s="98" t="str">
        <f>IF('算定根拠(戸別供給・業務用)'!$H$6=D20,IF('算定根拠(戸別供給・業務用)'!$K$7="■","○",""),"")</f>
        <v/>
      </c>
      <c r="F22" s="98" t="str">
        <f>IF('算定根拠(戸別供給・業務用)'!$H$6=E20,IF('算定根拠(戸別供給・業務用)'!$H$7="■","○",""),"")</f>
        <v/>
      </c>
      <c r="G22" s="98" t="str">
        <f>IF('算定根拠(戸別供給・業務用)'!$H$6=G20,IF('算定根拠(戸別供給・業務用)'!$N$7="■","○",""),"")</f>
        <v/>
      </c>
      <c r="H22" s="98" t="str">
        <f>IF('算定根拠(戸別供給・業務用)'!$H$6=G20,IF('算定根拠(戸別供給・業務用)'!$K$7="■","○",""),"")</f>
        <v/>
      </c>
      <c r="I22" s="98" t="str">
        <f>IF('算定根拠(戸別供給・業務用)'!$H$6=H20,IF('算定根拠(戸別供給・業務用)'!$H$7="■","○",""),"")</f>
        <v/>
      </c>
      <c r="J22" s="98" t="str">
        <f>IF('算定根拠(戸別供給・業務用)'!$H$6=J20,IF('算定根拠(戸別供給・業務用)'!$N$7="■","○",""),"")</f>
        <v/>
      </c>
      <c r="K22" s="98" t="str">
        <f>IF('算定根拠(戸別供給・業務用)'!$H$6=J20,IF('算定根拠(戸別供給・業務用)'!$K$7="■","○",""),"")</f>
        <v/>
      </c>
      <c r="L22" s="98" t="str">
        <f>IF('算定根拠(戸別供給・業務用)'!$H$6=K20,IF('算定根拠(戸別供給・業務用)'!$H$7="■","○",""),"")</f>
        <v/>
      </c>
      <c r="M22" s="98" t="str">
        <f>IF('算定根拠(戸別供給・業務用)'!$H$6=M20,IF('算定根拠(戸別供給・業務用)'!$N$7="■","○",""),"")</f>
        <v/>
      </c>
      <c r="N22" s="98" t="str">
        <f>IF('算定根拠(戸別供給・業務用)'!$H$6=M20,IF('算定根拠(戸別供給・業務用)'!$K$7="■","○",""),"")</f>
        <v/>
      </c>
      <c r="O22" s="98" t="str">
        <f>IF('算定根拠(戸別供給・業務用)'!$H$6=N20,IF('算定根拠(戸別供給・業務用)'!$H$7="■","○",""),"")</f>
        <v/>
      </c>
      <c r="P22" s="98" t="str">
        <f>IF('算定根拠(戸別供給・業務用)'!$H$6=P20,IF('算定根拠(戸別供給・業務用)'!$N$7="■","○",""),"")</f>
        <v/>
      </c>
      <c r="Q22" s="98" t="str">
        <f>IF('算定根拠(戸別供給・業務用)'!$H$6=P20,IF('算定根拠(戸別供給・業務用)'!$K$7="■","○",""),"")</f>
        <v/>
      </c>
      <c r="R22" s="98" t="str">
        <f>IF('算定根拠(戸別供給・業務用)'!$H$6=Q20,IF('算定根拠(戸別供給・業務用)'!$H$7="■","○",""),"")</f>
        <v/>
      </c>
      <c r="S22" s="98" t="str">
        <f>IF('算定根拠(戸別供給・業務用)'!$H$6=S20,IF('算定根拠(戸別供給・業務用)'!$N$7="■","○",""),"")</f>
        <v/>
      </c>
      <c r="T22" s="98" t="str">
        <f>IF('算定根拠(戸別供給・業務用)'!$H$6=S20,IF('算定根拠(戸別供給・業務用)'!$K$7="■","○",""),"")</f>
        <v/>
      </c>
      <c r="U22" s="98" t="str">
        <f>IF('算定根拠(戸別供給・業務用)'!$H$6=T20,IF('算定根拠(戸別供給・業務用)'!$H$7="■","○",""),"")</f>
        <v/>
      </c>
      <c r="V22" s="93" t="str">
        <f>IF(COUNTIF(D22:U22,"○")=0,"○","")</f>
        <v>○</v>
      </c>
    </row>
    <row r="23" spans="1:22" ht="18" thickTop="1">
      <c r="A23" s="379">
        <v>95</v>
      </c>
      <c r="B23" s="379"/>
      <c r="C23" s="99" t="str">
        <f>_xlfn.XLOOKUP("○",$D$22:$V$22,D23:V23)</f>
        <v>　</v>
      </c>
      <c r="D23" s="99">
        <v>5.5</v>
      </c>
      <c r="E23" s="99">
        <v>4.4000000000000004</v>
      </c>
      <c r="F23" s="99">
        <v>3.4</v>
      </c>
      <c r="G23" s="99">
        <v>3.9</v>
      </c>
      <c r="H23" s="99">
        <v>3.17</v>
      </c>
      <c r="I23" s="99">
        <v>2.5</v>
      </c>
      <c r="J23" s="99">
        <v>3.6</v>
      </c>
      <c r="K23" s="99">
        <v>2.9</v>
      </c>
      <c r="L23" s="99">
        <v>2.2999999999999998</v>
      </c>
      <c r="M23" s="99">
        <v>3</v>
      </c>
      <c r="N23" s="99">
        <v>2.4</v>
      </c>
      <c r="O23" s="99">
        <v>1.9</v>
      </c>
      <c r="P23" s="99">
        <v>2.6</v>
      </c>
      <c r="Q23" s="99">
        <v>2.2000000000000002</v>
      </c>
      <c r="R23" s="99">
        <v>1.8</v>
      </c>
      <c r="S23" s="99">
        <v>2.5</v>
      </c>
      <c r="T23" s="99">
        <v>2</v>
      </c>
      <c r="U23" s="99">
        <v>1.6</v>
      </c>
      <c r="V23" t="s">
        <v>296</v>
      </c>
    </row>
    <row r="24" spans="1:22">
      <c r="A24" s="343">
        <v>80</v>
      </c>
      <c r="B24" s="343"/>
      <c r="C24" s="99" t="str">
        <f>_xlfn.XLOOKUP("○",$D$22:$V$22,D24:V24)</f>
        <v>　</v>
      </c>
      <c r="D24" s="95">
        <v>4.2</v>
      </c>
      <c r="E24" s="95">
        <v>3.2</v>
      </c>
      <c r="F24" s="95">
        <v>2.1</v>
      </c>
      <c r="G24" s="95">
        <v>3.03</v>
      </c>
      <c r="H24" s="95">
        <v>2.37</v>
      </c>
      <c r="I24" s="95">
        <v>1.63</v>
      </c>
      <c r="J24" s="95">
        <v>2.7</v>
      </c>
      <c r="K24" s="95">
        <v>2.1</v>
      </c>
      <c r="L24" s="95">
        <v>1.4</v>
      </c>
      <c r="M24" s="95">
        <v>2.2000000000000002</v>
      </c>
      <c r="N24" s="95">
        <v>1.7</v>
      </c>
      <c r="O24" s="95">
        <v>1.2</v>
      </c>
      <c r="P24" s="95">
        <v>1.9</v>
      </c>
      <c r="Q24" s="95">
        <v>1.5</v>
      </c>
      <c r="R24" s="95">
        <v>1.1000000000000001</v>
      </c>
      <c r="S24" s="95">
        <v>1.8</v>
      </c>
      <c r="T24" s="95">
        <v>1.4</v>
      </c>
      <c r="U24" s="95">
        <v>1.05</v>
      </c>
      <c r="V24" t="s">
        <v>296</v>
      </c>
    </row>
    <row r="25" spans="1:22">
      <c r="A25" s="343">
        <v>70</v>
      </c>
      <c r="B25" s="343"/>
      <c r="C25" s="99" t="str">
        <f>_xlfn.XLOOKUP("○",$D$22:$V$22,D25:V25)</f>
        <v>　</v>
      </c>
      <c r="D25" s="95">
        <v>3.1</v>
      </c>
      <c r="E25" s="95">
        <v>2.1</v>
      </c>
      <c r="F25" s="95">
        <v>1.05</v>
      </c>
      <c r="G25" s="95">
        <v>2.2999999999999998</v>
      </c>
      <c r="H25" s="95">
        <v>1.63</v>
      </c>
      <c r="I25" s="95">
        <v>0.93</v>
      </c>
      <c r="J25" s="95">
        <v>2</v>
      </c>
      <c r="K25" s="95">
        <v>1.4</v>
      </c>
      <c r="L25" s="95">
        <v>0.8</v>
      </c>
      <c r="M25" s="95">
        <v>1.7</v>
      </c>
      <c r="N25" s="95">
        <v>1.2</v>
      </c>
      <c r="O25" s="95">
        <v>0.72</v>
      </c>
      <c r="P25" s="95">
        <v>1.5</v>
      </c>
      <c r="Q25" s="95">
        <v>1.1000000000000001</v>
      </c>
      <c r="R25" s="95">
        <v>0.7</v>
      </c>
      <c r="S25" s="95">
        <v>1.4</v>
      </c>
      <c r="T25" s="95">
        <v>1</v>
      </c>
      <c r="U25" s="95">
        <v>0.6</v>
      </c>
      <c r="V25" t="s">
        <v>296</v>
      </c>
    </row>
    <row r="26" spans="1:22">
      <c r="A26" s="343">
        <v>60</v>
      </c>
      <c r="B26" s="343"/>
      <c r="C26" s="99" t="str">
        <f>_xlfn.XLOOKUP("○",$D$22:$V$22,D26:V26)</f>
        <v>　</v>
      </c>
      <c r="D26" s="95">
        <v>2.2999999999999998</v>
      </c>
      <c r="E26" s="95">
        <v>1.4</v>
      </c>
      <c r="F26" s="95"/>
      <c r="G26" s="95">
        <v>1.77</v>
      </c>
      <c r="H26" s="95">
        <v>1.17</v>
      </c>
      <c r="I26" s="95"/>
      <c r="J26" s="95">
        <v>1.5</v>
      </c>
      <c r="K26" s="95">
        <v>1</v>
      </c>
      <c r="L26" s="95"/>
      <c r="M26" s="95">
        <v>1.3</v>
      </c>
      <c r="N26" s="95">
        <v>0.9</v>
      </c>
      <c r="O26" s="95"/>
      <c r="P26" s="95">
        <v>1.2</v>
      </c>
      <c r="Q26" s="95">
        <v>0.8</v>
      </c>
      <c r="R26" s="95"/>
      <c r="S26" s="95">
        <v>1.1499999999999999</v>
      </c>
      <c r="T26" s="95">
        <v>0.7</v>
      </c>
      <c r="U26" s="95"/>
      <c r="V26" t="s">
        <v>296</v>
      </c>
    </row>
    <row r="28" spans="1:22">
      <c r="A28" t="s">
        <v>311</v>
      </c>
    </row>
    <row r="29" spans="1:22">
      <c r="A29">
        <f>COUNTIF('算定根拠(戸別供給・業務用)'!H29,"■")</f>
        <v>0</v>
      </c>
      <c r="B29" s="96" t="s">
        <v>282</v>
      </c>
      <c r="C29" s="93" t="s">
        <v>283</v>
      </c>
      <c r="E29" s="93">
        <v>1</v>
      </c>
    </row>
    <row r="30" spans="1:22">
      <c r="A30">
        <f>COUNTIF('算定根拠(戸別供給・業務用)'!B29,"■")</f>
        <v>0</v>
      </c>
      <c r="B30" s="96" t="s">
        <v>284</v>
      </c>
      <c r="C30" s="93" t="s">
        <v>285</v>
      </c>
      <c r="E30" s="93">
        <v>1.2</v>
      </c>
    </row>
    <row r="31" spans="1:22">
      <c r="B31" s="96" t="str">
        <f>VLOOKUP(1,A29:E30,2)</f>
        <v>最大消費数量÷28×1.2</v>
      </c>
      <c r="C31" s="93" t="str">
        <f>VLOOKUP(1,A29:E30,3)</f>
        <v>③÷28×1.2</v>
      </c>
      <c r="E31" s="93" t="str">
        <f>_xlfn.XLOOKUP(1,A29:A30,E29:E30,"")</f>
        <v/>
      </c>
    </row>
  </sheetData>
  <mergeCells count="26">
    <mergeCell ref="A3:C3"/>
    <mergeCell ref="A4:C4"/>
    <mergeCell ref="A11:B11"/>
    <mergeCell ref="A12:B12"/>
    <mergeCell ref="J6:L6"/>
    <mergeCell ref="A9:B9"/>
    <mergeCell ref="A10:B10"/>
    <mergeCell ref="A6:B8"/>
    <mergeCell ref="C6:C8"/>
    <mergeCell ref="M6:O6"/>
    <mergeCell ref="D20:F20"/>
    <mergeCell ref="G20:I20"/>
    <mergeCell ref="P6:R6"/>
    <mergeCell ref="S6:U6"/>
    <mergeCell ref="D6:F6"/>
    <mergeCell ref="G6:I6"/>
    <mergeCell ref="S20:U20"/>
    <mergeCell ref="A25:B25"/>
    <mergeCell ref="A26:B26"/>
    <mergeCell ref="J20:L20"/>
    <mergeCell ref="M20:O20"/>
    <mergeCell ref="P20:R20"/>
    <mergeCell ref="A23:B23"/>
    <mergeCell ref="A24:B24"/>
    <mergeCell ref="A20:B22"/>
    <mergeCell ref="C20:C22"/>
  </mergeCells>
  <phoneticPr fontId="1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必要書類</vt:lpstr>
      <vt:lpstr>様式</vt:lpstr>
      <vt:lpstr>明細書</vt:lpstr>
      <vt:lpstr>明細書(記入例)</vt:lpstr>
      <vt:lpstr>算定根拠(戸別供給・業務用)</vt:lpstr>
      <vt:lpstr>算定根拠(集団供給)</vt:lpstr>
      <vt:lpstr>算定根拠用データ</vt:lpstr>
      <vt:lpstr>'算定根拠(戸別供給・業務用)'!Print_Area</vt:lpstr>
      <vt:lpstr>'算定根拠(集団供給)'!Print_Area</vt:lpstr>
      <vt:lpstr>明細書!Print_Area</vt:lpstr>
      <vt:lpstr>'明細書(記入例)'!Print_Area</vt:lpstr>
      <vt:lpstr>明細書!Print_Titles</vt:lpstr>
      <vt:lpstr>'明細書(記入例)'!Print_Titles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王丸　祐華（危機管理防災課）</dc:creator>
  <cp:lastModifiedBy>中尾　文音（危機管理防災課）</cp:lastModifiedBy>
  <cp:lastPrinted>2024-12-27T00:56:51Z</cp:lastPrinted>
  <dcterms:created xsi:type="dcterms:W3CDTF">2020-11-02T00:03:10Z</dcterms:created>
  <dcterms:modified xsi:type="dcterms:W3CDTF">2024-12-27T00:57:13Z</dcterms:modified>
</cp:coreProperties>
</file>