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691BA5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4_出生\"/>
    </mc:Choice>
  </mc:AlternateContent>
  <bookViews>
    <workbookView xWindow="0" yWindow="0" windowWidth="28800" windowHeight="12120"/>
  </bookViews>
  <sheets>
    <sheet name="第05表" sheetId="1" r:id="rId1"/>
  </sheets>
  <definedNames>
    <definedName name="_xlnm.Print_Area" localSheetId="0">第05表!$A$1:$AJ$43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AH43" i="1" s="1"/>
  <c r="E43" i="1"/>
  <c r="D43" i="1" s="1"/>
  <c r="AF42" i="1"/>
  <c r="AE42" i="1"/>
  <c r="AE34" i="1" s="1"/>
  <c r="AD42" i="1"/>
  <c r="AC42" i="1"/>
  <c r="AB42" i="1"/>
  <c r="AA42" i="1"/>
  <c r="Z42" i="1"/>
  <c r="Y42" i="1"/>
  <c r="Y34" i="1" s="1"/>
  <c r="X42" i="1"/>
  <c r="W42" i="1"/>
  <c r="W34" i="1" s="1"/>
  <c r="V42" i="1"/>
  <c r="U42" i="1"/>
  <c r="T42" i="1"/>
  <c r="S42" i="1"/>
  <c r="S34" i="1" s="1"/>
  <c r="R42" i="1"/>
  <c r="Q42" i="1"/>
  <c r="Q34" i="1" s="1"/>
  <c r="P42" i="1"/>
  <c r="O42" i="1"/>
  <c r="O34" i="1" s="1"/>
  <c r="N42" i="1"/>
  <c r="M42" i="1"/>
  <c r="L42" i="1"/>
  <c r="K42" i="1"/>
  <c r="J42" i="1"/>
  <c r="I42" i="1"/>
  <c r="I34" i="1" s="1"/>
  <c r="H42" i="1"/>
  <c r="G42" i="1"/>
  <c r="E42" i="1" s="1"/>
  <c r="F41" i="1"/>
  <c r="AH41" i="1" s="1"/>
  <c r="E41" i="1"/>
  <c r="D41" i="1" s="1"/>
  <c r="F40" i="1"/>
  <c r="AH40" i="1" s="1"/>
  <c r="E40" i="1"/>
  <c r="AG40" i="1" s="1"/>
  <c r="F39" i="1"/>
  <c r="AH39" i="1" s="1"/>
  <c r="E39" i="1"/>
  <c r="AF38" i="1"/>
  <c r="AE38" i="1"/>
  <c r="AD38" i="1"/>
  <c r="AD34" i="1" s="1"/>
  <c r="AC38" i="1"/>
  <c r="AB38" i="1"/>
  <c r="AB34" i="1" s="1"/>
  <c r="AA38" i="1"/>
  <c r="Z38" i="1"/>
  <c r="Z34" i="1" s="1"/>
  <c r="Y38" i="1"/>
  <c r="X38" i="1"/>
  <c r="X34" i="1" s="1"/>
  <c r="W38" i="1"/>
  <c r="V38" i="1"/>
  <c r="V34" i="1" s="1"/>
  <c r="U38" i="1"/>
  <c r="T38" i="1"/>
  <c r="T34" i="1" s="1"/>
  <c r="S38" i="1"/>
  <c r="R38" i="1"/>
  <c r="R34" i="1" s="1"/>
  <c r="Q38" i="1"/>
  <c r="P38" i="1"/>
  <c r="O38" i="1"/>
  <c r="N38" i="1"/>
  <c r="N34" i="1" s="1"/>
  <c r="M38" i="1"/>
  <c r="L38" i="1"/>
  <c r="L34" i="1" s="1"/>
  <c r="K38" i="1"/>
  <c r="J38" i="1"/>
  <c r="J34" i="1" s="1"/>
  <c r="I38" i="1"/>
  <c r="H38" i="1"/>
  <c r="F38" i="1" s="1"/>
  <c r="AH38" i="1" s="1"/>
  <c r="G38" i="1"/>
  <c r="E38" i="1" s="1"/>
  <c r="F37" i="1"/>
  <c r="AH37" i="1" s="1"/>
  <c r="E37" i="1"/>
  <c r="AG37" i="1" s="1"/>
  <c r="AH36" i="1"/>
  <c r="F36" i="1"/>
  <c r="E36" i="1"/>
  <c r="AG36" i="1" s="1"/>
  <c r="F35" i="1"/>
  <c r="AH35" i="1" s="1"/>
  <c r="E35" i="1"/>
  <c r="AF34" i="1"/>
  <c r="AC34" i="1"/>
  <c r="AA34" i="1"/>
  <c r="U34" i="1"/>
  <c r="P34" i="1"/>
  <c r="M34" i="1"/>
  <c r="K34" i="1"/>
  <c r="F33" i="1"/>
  <c r="AH33" i="1" s="1"/>
  <c r="E33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E32" i="1" s="1"/>
  <c r="F31" i="1"/>
  <c r="AH31" i="1" s="1"/>
  <c r="E31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E30" i="1"/>
  <c r="AG30" i="1" s="1"/>
  <c r="F29" i="1"/>
  <c r="AH29" i="1" s="1"/>
  <c r="E29" i="1"/>
  <c r="D29" i="1" s="1"/>
  <c r="AF28" i="1"/>
  <c r="AE28" i="1"/>
  <c r="AD28" i="1"/>
  <c r="AC28" i="1"/>
  <c r="AB28" i="1"/>
  <c r="AA28" i="1"/>
  <c r="AA8" i="1" s="1"/>
  <c r="Z28" i="1"/>
  <c r="Y28" i="1"/>
  <c r="X28" i="1"/>
  <c r="W28" i="1"/>
  <c r="W8" i="1" s="1"/>
  <c r="V28" i="1"/>
  <c r="U28" i="1"/>
  <c r="T28" i="1"/>
  <c r="S28" i="1"/>
  <c r="S8" i="1" s="1"/>
  <c r="S6" i="1" s="1"/>
  <c r="R28" i="1"/>
  <c r="Q28" i="1"/>
  <c r="P28" i="1"/>
  <c r="O28" i="1"/>
  <c r="N28" i="1"/>
  <c r="M28" i="1"/>
  <c r="L28" i="1"/>
  <c r="K28" i="1"/>
  <c r="K8" i="1" s="1"/>
  <c r="J28" i="1"/>
  <c r="I28" i="1"/>
  <c r="H28" i="1"/>
  <c r="G28" i="1"/>
  <c r="E28" i="1" s="1"/>
  <c r="F27" i="1"/>
  <c r="AH27" i="1" s="1"/>
  <c r="E27" i="1"/>
  <c r="D27" i="1" s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E26" i="1" s="1"/>
  <c r="AG26" i="1" s="1"/>
  <c r="F25" i="1"/>
  <c r="AH25" i="1" s="1"/>
  <c r="E25" i="1"/>
  <c r="AG24" i="1"/>
  <c r="F24" i="1"/>
  <c r="AH24" i="1" s="1"/>
  <c r="E24" i="1"/>
  <c r="D24" i="1" s="1"/>
  <c r="AG23" i="1"/>
  <c r="F23" i="1"/>
  <c r="AH23" i="1" s="1"/>
  <c r="E23" i="1"/>
  <c r="D23" i="1" s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F22" i="1" s="1"/>
  <c r="AH22" i="1" s="1"/>
  <c r="G22" i="1"/>
  <c r="E22" i="1" s="1"/>
  <c r="AG21" i="1"/>
  <c r="F21" i="1"/>
  <c r="AH21" i="1" s="1"/>
  <c r="E21" i="1"/>
  <c r="D21" i="1" s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F20" i="1" s="1"/>
  <c r="AH20" i="1" s="1"/>
  <c r="G20" i="1"/>
  <c r="E20" i="1" s="1"/>
  <c r="AG19" i="1"/>
  <c r="F19" i="1"/>
  <c r="AH19" i="1" s="1"/>
  <c r="E19" i="1"/>
  <c r="D19" i="1" s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F18" i="1" s="1"/>
  <c r="AH18" i="1" s="1"/>
  <c r="G18" i="1"/>
  <c r="E18" i="1" s="1"/>
  <c r="AG17" i="1"/>
  <c r="F17" i="1"/>
  <c r="AH17" i="1" s="1"/>
  <c r="E17" i="1"/>
  <c r="D17" i="1" s="1"/>
  <c r="AH16" i="1"/>
  <c r="F16" i="1"/>
  <c r="E16" i="1"/>
  <c r="AG16" i="1" s="1"/>
  <c r="F15" i="1"/>
  <c r="AH15" i="1" s="1"/>
  <c r="E15" i="1"/>
  <c r="AF14" i="1"/>
  <c r="AE14" i="1"/>
  <c r="AD14" i="1"/>
  <c r="AD8" i="1" s="1"/>
  <c r="AC14" i="1"/>
  <c r="AB14" i="1"/>
  <c r="AA14" i="1"/>
  <c r="Z14" i="1"/>
  <c r="Y14" i="1"/>
  <c r="X14" i="1"/>
  <c r="W14" i="1"/>
  <c r="V14" i="1"/>
  <c r="V8" i="1" s="1"/>
  <c r="U14" i="1"/>
  <c r="T14" i="1"/>
  <c r="S14" i="1"/>
  <c r="R14" i="1"/>
  <c r="R8" i="1" s="1"/>
  <c r="Q14" i="1"/>
  <c r="P14" i="1"/>
  <c r="O14" i="1"/>
  <c r="N14" i="1"/>
  <c r="N8" i="1" s="1"/>
  <c r="M14" i="1"/>
  <c r="L14" i="1"/>
  <c r="K14" i="1"/>
  <c r="J14" i="1"/>
  <c r="I14" i="1"/>
  <c r="H14" i="1"/>
  <c r="G14" i="1"/>
  <c r="E14" i="1"/>
  <c r="AG14" i="1" s="1"/>
  <c r="F13" i="1"/>
  <c r="AH13" i="1" s="1"/>
  <c r="E13" i="1"/>
  <c r="D13" i="1" s="1"/>
  <c r="F12" i="1"/>
  <c r="AH12" i="1" s="1"/>
  <c r="E12" i="1"/>
  <c r="AG12" i="1" s="1"/>
  <c r="F11" i="1"/>
  <c r="AH11" i="1" s="1"/>
  <c r="E11" i="1"/>
  <c r="AG11" i="1" s="1"/>
  <c r="F10" i="1"/>
  <c r="D10" i="1" s="1"/>
  <c r="E10" i="1"/>
  <c r="AG10" i="1" s="1"/>
  <c r="AE9" i="1"/>
  <c r="AC9" i="1"/>
  <c r="AA9" i="1"/>
  <c r="Y9" i="1"/>
  <c r="W9" i="1"/>
  <c r="U9" i="1"/>
  <c r="S9" i="1"/>
  <c r="Q9" i="1"/>
  <c r="O9" i="1"/>
  <c r="M9" i="1"/>
  <c r="K9" i="1"/>
  <c r="I9" i="1"/>
  <c r="G9" i="1"/>
  <c r="AE8" i="1"/>
  <c r="AC8" i="1"/>
  <c r="Z8" i="1"/>
  <c r="Y8" i="1"/>
  <c r="U8" i="1"/>
  <c r="Q8" i="1"/>
  <c r="O8" i="1"/>
  <c r="M8" i="1"/>
  <c r="J8" i="1"/>
  <c r="I8" i="1"/>
  <c r="AF7" i="1"/>
  <c r="AE7" i="1"/>
  <c r="AE6" i="1" s="1"/>
  <c r="AD7" i="1"/>
  <c r="AC7" i="1"/>
  <c r="AC6" i="1" s="1"/>
  <c r="AB7" i="1"/>
  <c r="AA7" i="1"/>
  <c r="AA6" i="1" s="1"/>
  <c r="Z7" i="1"/>
  <c r="Y7" i="1"/>
  <c r="Y6" i="1" s="1"/>
  <c r="X7" i="1"/>
  <c r="W7" i="1"/>
  <c r="W6" i="1" s="1"/>
  <c r="V7" i="1"/>
  <c r="U7" i="1"/>
  <c r="T7" i="1"/>
  <c r="S7" i="1"/>
  <c r="R7" i="1"/>
  <c r="Q7" i="1"/>
  <c r="Q6" i="1" s="1"/>
  <c r="P7" i="1"/>
  <c r="O7" i="1"/>
  <c r="O6" i="1" s="1"/>
  <c r="N7" i="1"/>
  <c r="M7" i="1"/>
  <c r="M6" i="1" s="1"/>
  <c r="L7" i="1"/>
  <c r="K7" i="1"/>
  <c r="K6" i="1" s="1"/>
  <c r="J7" i="1"/>
  <c r="I7" i="1"/>
  <c r="I6" i="1" s="1"/>
  <c r="H7" i="1"/>
  <c r="G7" i="1"/>
  <c r="E9" i="1" l="1"/>
  <c r="AH10" i="1"/>
  <c r="D16" i="1"/>
  <c r="D25" i="1"/>
  <c r="F26" i="1"/>
  <c r="F28" i="1"/>
  <c r="AH28" i="1" s="1"/>
  <c r="G34" i="1"/>
  <c r="E34" i="1" s="1"/>
  <c r="D34" i="1" s="1"/>
  <c r="D35" i="1"/>
  <c r="D39" i="1"/>
  <c r="F42" i="1"/>
  <c r="AH42" i="1" s="1"/>
  <c r="G8" i="1"/>
  <c r="E8" i="1" s="1"/>
  <c r="D11" i="1"/>
  <c r="F14" i="1"/>
  <c r="P8" i="1"/>
  <c r="P6" i="1" s="1"/>
  <c r="AB8" i="1"/>
  <c r="AB6" i="1" s="1"/>
  <c r="J9" i="1"/>
  <c r="R9" i="1"/>
  <c r="V9" i="1"/>
  <c r="Z9" i="1"/>
  <c r="AD9" i="1"/>
  <c r="F30" i="1"/>
  <c r="F32" i="1"/>
  <c r="AH32" i="1" s="1"/>
  <c r="H34" i="1"/>
  <c r="F34" i="1" s="1"/>
  <c r="AH34" i="1" s="1"/>
  <c r="U6" i="1"/>
  <c r="L8" i="1"/>
  <c r="L6" i="1" s="1"/>
  <c r="T8" i="1"/>
  <c r="T6" i="1" s="1"/>
  <c r="X8" i="1"/>
  <c r="X6" i="1" s="1"/>
  <c r="AF8" i="1"/>
  <c r="AF6" i="1" s="1"/>
  <c r="N9" i="1"/>
  <c r="J6" i="1"/>
  <c r="N6" i="1"/>
  <c r="R6" i="1"/>
  <c r="V6" i="1"/>
  <c r="Z6" i="1"/>
  <c r="AD6" i="1"/>
  <c r="D12" i="1"/>
  <c r="D15" i="1"/>
  <c r="D31" i="1"/>
  <c r="D33" i="1"/>
  <c r="D36" i="1"/>
  <c r="D37" i="1"/>
  <c r="AG39" i="1"/>
  <c r="AG28" i="1"/>
  <c r="D28" i="1"/>
  <c r="D42" i="1"/>
  <c r="AG42" i="1"/>
  <c r="AG9" i="1"/>
  <c r="D26" i="1"/>
  <c r="AH26" i="1"/>
  <c r="AG32" i="1"/>
  <c r="D30" i="1"/>
  <c r="AH30" i="1"/>
  <c r="AG8" i="1"/>
  <c r="AH14" i="1"/>
  <c r="D14" i="1"/>
  <c r="AG18" i="1"/>
  <c r="D18" i="1"/>
  <c r="AG20" i="1"/>
  <c r="D20" i="1"/>
  <c r="AG22" i="1"/>
  <c r="D22" i="1"/>
  <c r="AG38" i="1"/>
  <c r="D38" i="1"/>
  <c r="F7" i="1"/>
  <c r="AH7" i="1" s="1"/>
  <c r="H9" i="1"/>
  <c r="L9" i="1"/>
  <c r="P9" i="1"/>
  <c r="T9" i="1"/>
  <c r="X9" i="1"/>
  <c r="AB9" i="1"/>
  <c r="AF9" i="1"/>
  <c r="E7" i="1"/>
  <c r="H8" i="1"/>
  <c r="AG13" i="1"/>
  <c r="AG15" i="1"/>
  <c r="AG25" i="1"/>
  <c r="AG27" i="1"/>
  <c r="AG29" i="1"/>
  <c r="AG31" i="1"/>
  <c r="AG33" i="1"/>
  <c r="AG35" i="1"/>
  <c r="D40" i="1"/>
  <c r="AG41" i="1"/>
  <c r="AG43" i="1"/>
  <c r="AG34" i="1" l="1"/>
  <c r="D32" i="1"/>
  <c r="G6" i="1"/>
  <c r="E6" i="1" s="1"/>
  <c r="AG6" i="1" s="1"/>
  <c r="F8" i="1"/>
  <c r="H6" i="1"/>
  <c r="F6" i="1" s="1"/>
  <c r="F9" i="1"/>
  <c r="D7" i="1"/>
  <c r="AG7" i="1"/>
  <c r="AH9" i="1" l="1"/>
  <c r="D9" i="1"/>
  <c r="AH8" i="1"/>
  <c r="D8" i="1"/>
  <c r="AH6" i="1"/>
  <c r="D6" i="1"/>
</calcChain>
</file>

<file path=xl/sharedStrings.xml><?xml version="1.0" encoding="utf-8"?>
<sst xmlns="http://schemas.openxmlformats.org/spreadsheetml/2006/main" count="139" uniqueCount="71">
  <si>
    <t>第５表　出生数，性・出生時の体重・市町別</t>
    <phoneticPr fontId="2"/>
  </si>
  <si>
    <t>平成28年</t>
    <phoneticPr fontId="2"/>
  </si>
  <si>
    <t>総　　　数</t>
  </si>
  <si>
    <t>1.0㎏未満</t>
  </si>
  <si>
    <t>　1.0㎏以上</t>
  </si>
  <si>
    <t>　1.5㎏以上</t>
  </si>
  <si>
    <t>　2.0㎏以上</t>
  </si>
  <si>
    <t>　2.5㎏以上</t>
  </si>
  <si>
    <t>　2.5㎏</t>
  </si>
  <si>
    <t>　3.0㎏以上</t>
  </si>
  <si>
    <t>　3.5㎏以上</t>
  </si>
  <si>
    <t>　4.0㎏以上</t>
  </si>
  <si>
    <t>　4.5㎏以上</t>
  </si>
  <si>
    <t>5.0㎏</t>
  </si>
  <si>
    <t>不詳</t>
  </si>
  <si>
    <t>総体重</t>
    <rPh sb="0" eb="1">
      <t>ソウ</t>
    </rPh>
    <rPh sb="1" eb="3">
      <t>タイジュウ</t>
    </rPh>
    <phoneticPr fontId="2"/>
  </si>
  <si>
    <t>平均体重</t>
  </si>
  <si>
    <t>市　町　</t>
    <phoneticPr fontId="2"/>
  </si>
  <si>
    <t>1.5㎏未満</t>
  </si>
  <si>
    <t>2.0㎏未満</t>
  </si>
  <si>
    <t>2.5㎏未満</t>
  </si>
  <si>
    <t>3.0㎏未満</t>
  </si>
  <si>
    <t>（再掲）</t>
  </si>
  <si>
    <t>3.5㎏未満</t>
  </si>
  <si>
    <t>4.0㎏未満</t>
  </si>
  <si>
    <t>4.5㎏未満</t>
  </si>
  <si>
    <t>5.0㎏未満</t>
  </si>
  <si>
    <t>以　　上</t>
  </si>
  <si>
    <t>ｋｇ</t>
  </si>
  <si>
    <t>ｺｰﾄﾞ</t>
    <phoneticPr fontId="2"/>
  </si>
  <si>
    <t>総数</t>
  </si>
  <si>
    <t>男</t>
  </si>
  <si>
    <t>女</t>
  </si>
  <si>
    <t>総　　数</t>
  </si>
  <si>
    <t>市　　計</t>
  </si>
  <si>
    <t>郡　　計</t>
  </si>
  <si>
    <t>佐賀中部保健所</t>
  </si>
  <si>
    <t xml:space="preserve">  佐  賀　市</t>
  </si>
  <si>
    <t>　多　久　市</t>
  </si>
  <si>
    <t>　小　城　市</t>
    <rPh sb="1" eb="2">
      <t>ショウ</t>
    </rPh>
    <rPh sb="3" eb="4">
      <t>シロ</t>
    </rPh>
    <phoneticPr fontId="2"/>
  </si>
  <si>
    <t>　神　埼　市</t>
    <rPh sb="1" eb="2">
      <t>カミ</t>
    </rPh>
    <rPh sb="3" eb="4">
      <t>サキ</t>
    </rPh>
    <rPh sb="5" eb="6">
      <t>シ</t>
    </rPh>
    <phoneticPr fontId="2"/>
  </si>
  <si>
    <t>　佐　賀　郡</t>
  </si>
  <si>
    <t>川副町</t>
  </si>
  <si>
    <t>東与賀町</t>
  </si>
  <si>
    <t>久保田町</t>
  </si>
  <si>
    <t>　神　埼　郡</t>
  </si>
  <si>
    <t>吉野ヶ里町</t>
    <rPh sb="0" eb="4">
      <t>ヨシノガリ</t>
    </rPh>
    <rPh sb="4" eb="5">
      <t>マチ</t>
    </rPh>
    <phoneticPr fontId="2"/>
  </si>
  <si>
    <t>鳥栖保健所</t>
  </si>
  <si>
    <t>　鳥　栖　市</t>
  </si>
  <si>
    <t>　三 養 基 郡</t>
  </si>
  <si>
    <t>基山町</t>
  </si>
  <si>
    <t>上峰町</t>
  </si>
  <si>
    <t>みやき町</t>
  </si>
  <si>
    <t>唐津保健所</t>
  </si>
  <si>
    <t>　唐　津　市</t>
  </si>
  <si>
    <t>　東 松 浦 郡</t>
  </si>
  <si>
    <t>玄海町</t>
  </si>
  <si>
    <t>伊万里保健所</t>
  </si>
  <si>
    <t>　伊 万 里 市</t>
  </si>
  <si>
    <t>　西 松 浦 郡</t>
  </si>
  <si>
    <t>有田町</t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</si>
  <si>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</si>
  <si>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</si>
  <si>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</si>
  <si>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rPh sb="5" eb="6">
      <t>シ</t>
    </rPh>
    <phoneticPr fontId="2"/>
  </si>
  <si>
    <t>　杵　島　郡</t>
  </si>
  <si>
    <t>大町町</t>
  </si>
  <si>
    <t>江北町</t>
  </si>
  <si>
    <t>白石町</t>
  </si>
  <si>
    <t>　藤　津　郡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</si>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</sst>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 * #\ ##0;_ * \-#\ ##0;_ * &quot;-&quot;\ ;_ @"/>
    <numFmt numFmtId="177" formatCode="_ * #\ ##0;_ * \-#\ ##0;_ * &quot;-&quot;;_ @"/>
    <numFmt numFmtId="178" formatCode="* #\ ##0.00;_ *-#\ ##0.00;_ * &quot;-&quot;;_ @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7" fillId="2" borderId="0" xfId="0" quotePrefix="1" applyFont="1" applyFill="1" applyAlignment="1"/>
    <xf numFmtId="176" fontId="7" fillId="0" borderId="16" xfId="0" applyNumberFormat="1" applyFont="1" applyBorder="1" applyAlignment="1"/>
    <xf numFmtId="177" fontId="7" fillId="3" borderId="17" xfId="0" applyNumberFormat="1" applyFont="1" applyFill="1" applyBorder="1" applyAlignment="1">
      <alignment horizontal="right"/>
    </xf>
    <xf numFmtId="178" fontId="7" fillId="0" borderId="10" xfId="0" applyNumberFormat="1" applyFont="1" applyBorder="1" applyAlignment="1">
      <alignment horizontal="right"/>
    </xf>
    <xf numFmtId="178" fontId="7" fillId="0" borderId="16" xfId="0" applyNumberFormat="1" applyFont="1" applyBorder="1" applyAlignment="1">
      <alignment horizontal="right"/>
    </xf>
    <xf numFmtId="0" fontId="8" fillId="0" borderId="0" xfId="0" applyFont="1"/>
    <xf numFmtId="177" fontId="7" fillId="3" borderId="16" xfId="0" applyNumberFormat="1" applyFont="1" applyFill="1" applyBorder="1" applyAlignment="1">
      <alignment horizontal="right"/>
    </xf>
    <xf numFmtId="178" fontId="7" fillId="0" borderId="16" xfId="0" applyNumberFormat="1" applyFont="1" applyBorder="1" applyAlignment="1">
      <alignment horizontal="left"/>
    </xf>
    <xf numFmtId="0" fontId="6" fillId="2" borderId="0" xfId="0" quotePrefix="1" applyFont="1" applyFill="1" applyAlignment="1"/>
    <xf numFmtId="176" fontId="6" fillId="0" borderId="16" xfId="0" applyNumberFormat="1" applyFont="1" applyBorder="1" applyAlignment="1"/>
    <xf numFmtId="177" fontId="6" fillId="3" borderId="16" xfId="0" applyNumberFormat="1" applyFont="1" applyFill="1" applyBorder="1" applyAlignment="1">
      <alignment horizontal="right"/>
    </xf>
    <xf numFmtId="178" fontId="6" fillId="0" borderId="10" xfId="0" applyNumberFormat="1" applyFont="1" applyBorder="1" applyAlignment="1">
      <alignment horizontal="right"/>
    </xf>
    <xf numFmtId="178" fontId="6" fillId="0" borderId="16" xfId="0" applyNumberFormat="1" applyFont="1" applyBorder="1" applyAlignment="1">
      <alignment horizontal="right"/>
    </xf>
    <xf numFmtId="0" fontId="6" fillId="2" borderId="19" xfId="0" quotePrefix="1" applyFont="1" applyFill="1" applyBorder="1" applyAlignment="1"/>
    <xf numFmtId="176" fontId="6" fillId="0" borderId="20" xfId="0" applyNumberFormat="1" applyFont="1" applyBorder="1" applyAlignment="1"/>
    <xf numFmtId="177" fontId="6" fillId="3" borderId="20" xfId="0" applyNumberFormat="1" applyFont="1" applyFill="1" applyBorder="1" applyAlignment="1">
      <alignment horizontal="right"/>
    </xf>
    <xf numFmtId="178" fontId="6" fillId="0" borderId="21" xfId="0" applyNumberFormat="1" applyFont="1" applyBorder="1" applyAlignment="1">
      <alignment horizontal="right"/>
    </xf>
    <xf numFmtId="178" fontId="6" fillId="0" borderId="20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Continuous" vertical="center"/>
    </xf>
    <xf numFmtId="0" fontId="6" fillId="4" borderId="0" xfId="0" applyFont="1" applyFill="1" applyBorder="1" applyAlignment="1">
      <alignment horizontal="centerContinuous" vertical="center"/>
    </xf>
    <xf numFmtId="0" fontId="6" fillId="4" borderId="12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7" fillId="4" borderId="6" xfId="0" applyFont="1" applyFill="1" applyBorder="1" applyAlignment="1"/>
    <xf numFmtId="0" fontId="7" fillId="4" borderId="0" xfId="0" applyFont="1" applyFill="1" applyBorder="1" applyAlignment="1"/>
    <xf numFmtId="0" fontId="7" fillId="4" borderId="0" xfId="0" applyFont="1" applyFill="1" applyBorder="1" applyAlignment="1">
      <alignment horizontal="distributed"/>
    </xf>
    <xf numFmtId="0" fontId="6" fillId="4" borderId="6" xfId="0" applyFont="1" applyFill="1" applyBorder="1" applyAlignment="1"/>
    <xf numFmtId="0" fontId="6" fillId="4" borderId="0" xfId="0" applyFont="1" applyFill="1" applyBorder="1" applyAlignment="1">
      <alignment horizontal="distributed"/>
    </xf>
    <xf numFmtId="0" fontId="6" fillId="4" borderId="18" xfId="0" applyFont="1" applyFill="1" applyBorder="1" applyAlignment="1"/>
    <xf numFmtId="0" fontId="6" fillId="4" borderId="19" xfId="0" applyFont="1" applyFill="1" applyBorder="1" applyAlignment="1">
      <alignment horizontal="distributed"/>
    </xf>
    <xf numFmtId="0" fontId="6" fillId="4" borderId="3" xfId="0" applyFont="1" applyFill="1" applyBorder="1" applyAlignment="1">
      <alignment horizontal="centerContinuous"/>
    </xf>
    <xf numFmtId="0" fontId="6" fillId="4" borderId="2" xfId="0" applyFont="1" applyFill="1" applyBorder="1" applyAlignment="1">
      <alignment horizontal="centerContinuous"/>
    </xf>
    <xf numFmtId="0" fontId="6" fillId="4" borderId="4" xfId="0" applyFont="1" applyFill="1" applyBorder="1" applyAlignment="1">
      <alignment horizontal="centerContinuous"/>
    </xf>
    <xf numFmtId="0" fontId="6" fillId="4" borderId="2" xfId="0" applyFont="1" applyFill="1" applyBorder="1" applyAlignment="1"/>
    <xf numFmtId="0" fontId="6" fillId="4" borderId="4" xfId="0" applyFont="1" applyFill="1" applyBorder="1" applyAlignment="1"/>
    <xf numFmtId="0" fontId="6" fillId="4" borderId="3" xfId="0" applyFont="1" applyFill="1" applyBorder="1" applyAlignment="1"/>
    <xf numFmtId="0" fontId="6" fillId="4" borderId="3" xfId="0" applyFont="1" applyFill="1" applyBorder="1"/>
    <xf numFmtId="0" fontId="6" fillId="4" borderId="5" xfId="0" applyFont="1" applyFill="1" applyBorder="1"/>
    <xf numFmtId="0" fontId="6" fillId="4" borderId="7" xfId="0" applyFont="1" applyFill="1" applyBorder="1"/>
    <xf numFmtId="0" fontId="6" fillId="4" borderId="8" xfId="0" applyFont="1" applyFill="1" applyBorder="1"/>
    <xf numFmtId="0" fontId="6" fillId="4" borderId="9" xfId="0" applyFont="1" applyFill="1" applyBorder="1"/>
    <xf numFmtId="0" fontId="6" fillId="4" borderId="8" xfId="0" applyFont="1" applyFill="1" applyBorder="1" applyAlignment="1">
      <alignment horizontal="centerContinuous"/>
    </xf>
    <xf numFmtId="0" fontId="6" fillId="4" borderId="9" xfId="0" applyFont="1" applyFill="1" applyBorder="1" applyAlignment="1">
      <alignment horizontal="centerContinuous"/>
    </xf>
    <xf numFmtId="0" fontId="6" fillId="4" borderId="7" xfId="0" applyFont="1" applyFill="1" applyBorder="1" applyAlignment="1">
      <alignment horizontal="centerContinuous"/>
    </xf>
    <xf numFmtId="0" fontId="6" fillId="4" borderId="7" xfId="0" applyFont="1" applyFill="1" applyBorder="1" applyAlignment="1"/>
    <xf numFmtId="0" fontId="6" fillId="4" borderId="9" xfId="0" applyFont="1" applyFill="1" applyBorder="1" applyAlignment="1"/>
    <xf numFmtId="0" fontId="6" fillId="4" borderId="10" xfId="0" applyFont="1" applyFill="1" applyBorder="1" applyAlignment="1">
      <alignment horizontal="centerContinuous"/>
    </xf>
    <xf numFmtId="0" fontId="6" fillId="4" borderId="11" xfId="0" applyFont="1" applyFill="1" applyBorder="1" applyAlignment="1">
      <alignment horizontal="centerContinuous"/>
    </xf>
    <xf numFmtId="0" fontId="6" fillId="4" borderId="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/>
    <xf numFmtId="0" fontId="7" fillId="4" borderId="10" xfId="0" applyFont="1" applyFill="1" applyBorder="1" applyAlignment="1">
      <alignment horizontal="centerContinuous"/>
    </xf>
    <xf numFmtId="0" fontId="7" fillId="4" borderId="11" xfId="0" applyFont="1" applyFill="1" applyBorder="1" applyAlignment="1">
      <alignment horizontal="centerContinuous"/>
    </xf>
    <xf numFmtId="0" fontId="7" fillId="4" borderId="10" xfId="0" applyFont="1" applyFill="1" applyBorder="1" applyAlignment="1"/>
    <xf numFmtId="0" fontId="7" fillId="4" borderId="11" xfId="0" applyFont="1" applyFill="1" applyBorder="1" applyAlignment="1"/>
    <xf numFmtId="0" fontId="7" fillId="4" borderId="11" xfId="0" applyFont="1" applyFill="1" applyBorder="1" applyAlignment="1">
      <alignment horizontal="distributed"/>
    </xf>
    <xf numFmtId="0" fontId="6" fillId="4" borderId="10" xfId="0" applyFont="1" applyFill="1" applyBorder="1" applyAlignment="1"/>
    <xf numFmtId="0" fontId="6" fillId="4" borderId="11" xfId="0" applyFont="1" applyFill="1" applyBorder="1" applyAlignment="1">
      <alignment horizontal="distributed"/>
    </xf>
    <xf numFmtId="0" fontId="6" fillId="4" borderId="21" xfId="0" applyFont="1" applyFill="1" applyBorder="1" applyAlignment="1"/>
    <xf numFmtId="0" fontId="6" fillId="4" borderId="22" xfId="0" applyFont="1" applyFill="1" applyBorder="1" applyAlignment="1">
      <alignment horizontal="distributed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2"/>
    <pageSetUpPr fitToPage="1"/>
  </sheetPr>
  <dimension ref="A1:AJ63"/>
  <sheetViews>
    <sheetView tabSelected="1" view="pageBreakPreview" zoomScale="78" zoomScaleNormal="75" zoomScaleSheetLayoutView="78" workbookViewId="0">
      <selection activeCell="AL10" sqref="AL10"/>
    </sheetView>
  </sheetViews>
  <sheetFormatPr defaultRowHeight="13.5" x14ac:dyDescent="0.15"/>
  <cols>
    <col min="1" max="1" width="3.25" style="1" customWidth="1"/>
    <col min="2" max="2" width="11.625" style="1" customWidth="1"/>
    <col min="3" max="3" width="5" style="1" hidden="1" customWidth="1"/>
    <col min="4" max="6" width="6.75" style="1" customWidth="1"/>
    <col min="7" max="14" width="6.125" style="1" customWidth="1"/>
    <col min="15" max="16" width="6.75" style="1" customWidth="1"/>
    <col min="17" max="18" width="6.125" style="1" customWidth="1"/>
    <col min="19" max="20" width="6.875" style="1" customWidth="1"/>
    <col min="21" max="30" width="6.125" style="1" customWidth="1"/>
    <col min="31" max="32" width="10.375" style="1" hidden="1" customWidth="1"/>
    <col min="33" max="34" width="6.75" style="1" customWidth="1"/>
    <col min="35" max="35" width="3" style="2" customWidth="1"/>
    <col min="36" max="36" width="10.375" style="2" customWidth="1"/>
    <col min="37" max="16384" width="9" style="1"/>
  </cols>
  <sheetData>
    <row r="1" spans="1:36" s="4" customFormat="1" ht="18.75" x14ac:dyDescent="0.2">
      <c r="A1" s="3" t="s">
        <v>0</v>
      </c>
      <c r="AI1" s="5"/>
      <c r="AJ1" s="6" t="s">
        <v>1</v>
      </c>
    </row>
    <row r="2" spans="1:36" ht="8.25" customHeight="1" thickBot="1" x14ac:dyDescent="0.2">
      <c r="AI2" s="1"/>
      <c r="AJ2" s="1"/>
    </row>
    <row r="3" spans="1:36" ht="18" customHeight="1" x14ac:dyDescent="0.15">
      <c r="A3" s="26"/>
      <c r="B3" s="27"/>
      <c r="C3" s="27"/>
      <c r="D3" s="41" t="s">
        <v>2</v>
      </c>
      <c r="E3" s="42"/>
      <c r="F3" s="43"/>
      <c r="G3" s="42" t="s">
        <v>3</v>
      </c>
      <c r="H3" s="43"/>
      <c r="I3" s="44" t="s">
        <v>4</v>
      </c>
      <c r="J3" s="45"/>
      <c r="K3" s="44" t="s">
        <v>5</v>
      </c>
      <c r="L3" s="45"/>
      <c r="M3" s="44" t="s">
        <v>6</v>
      </c>
      <c r="N3" s="45"/>
      <c r="O3" s="44" t="s">
        <v>7</v>
      </c>
      <c r="P3" s="45"/>
      <c r="Q3" s="42" t="s">
        <v>8</v>
      </c>
      <c r="R3" s="43"/>
      <c r="S3" s="46" t="s">
        <v>9</v>
      </c>
      <c r="T3" s="45"/>
      <c r="U3" s="44" t="s">
        <v>10</v>
      </c>
      <c r="V3" s="45"/>
      <c r="W3" s="44" t="s">
        <v>11</v>
      </c>
      <c r="X3" s="45"/>
      <c r="Y3" s="44" t="s">
        <v>12</v>
      </c>
      <c r="Z3" s="45"/>
      <c r="AA3" s="42" t="s">
        <v>13</v>
      </c>
      <c r="AB3" s="43"/>
      <c r="AC3" s="74" t="s">
        <v>14</v>
      </c>
      <c r="AD3" s="75"/>
      <c r="AE3" s="74" t="s">
        <v>15</v>
      </c>
      <c r="AF3" s="75"/>
      <c r="AG3" s="42" t="s">
        <v>16</v>
      </c>
      <c r="AH3" s="43"/>
      <c r="AI3" s="47"/>
      <c r="AJ3" s="48"/>
    </row>
    <row r="4" spans="1:36" ht="18" customHeight="1" x14ac:dyDescent="0.15">
      <c r="A4" s="28" t="s">
        <v>17</v>
      </c>
      <c r="B4" s="29"/>
      <c r="C4" s="29"/>
      <c r="D4" s="49"/>
      <c r="E4" s="50"/>
      <c r="F4" s="51"/>
      <c r="G4" s="50"/>
      <c r="H4" s="51"/>
      <c r="I4" s="52" t="s">
        <v>18</v>
      </c>
      <c r="J4" s="53"/>
      <c r="K4" s="52" t="s">
        <v>19</v>
      </c>
      <c r="L4" s="53"/>
      <c r="M4" s="52" t="s">
        <v>20</v>
      </c>
      <c r="N4" s="53"/>
      <c r="O4" s="52" t="s">
        <v>21</v>
      </c>
      <c r="P4" s="53"/>
      <c r="Q4" s="54" t="s">
        <v>22</v>
      </c>
      <c r="R4" s="53"/>
      <c r="S4" s="54" t="s">
        <v>23</v>
      </c>
      <c r="T4" s="53"/>
      <c r="U4" s="52" t="s">
        <v>24</v>
      </c>
      <c r="V4" s="53"/>
      <c r="W4" s="52" t="s">
        <v>25</v>
      </c>
      <c r="X4" s="53"/>
      <c r="Y4" s="52" t="s">
        <v>26</v>
      </c>
      <c r="Z4" s="53"/>
      <c r="AA4" s="52" t="s">
        <v>27</v>
      </c>
      <c r="AB4" s="53"/>
      <c r="AC4" s="55"/>
      <c r="AD4" s="56"/>
      <c r="AE4" s="52" t="s">
        <v>28</v>
      </c>
      <c r="AF4" s="53"/>
      <c r="AG4" s="52" t="s">
        <v>28</v>
      </c>
      <c r="AH4" s="53"/>
      <c r="AI4" s="57" t="s">
        <v>17</v>
      </c>
      <c r="AJ4" s="58"/>
    </row>
    <row r="5" spans="1:36" ht="18" customHeight="1" x14ac:dyDescent="0.15">
      <c r="A5" s="30"/>
      <c r="B5" s="31"/>
      <c r="C5" s="59" t="s">
        <v>29</v>
      </c>
      <c r="D5" s="60" t="s">
        <v>30</v>
      </c>
      <c r="E5" s="61" t="s">
        <v>31</v>
      </c>
      <c r="F5" s="61" t="s">
        <v>32</v>
      </c>
      <c r="G5" s="61" t="s">
        <v>31</v>
      </c>
      <c r="H5" s="61" t="s">
        <v>32</v>
      </c>
      <c r="I5" s="61" t="s">
        <v>31</v>
      </c>
      <c r="J5" s="61" t="s">
        <v>32</v>
      </c>
      <c r="K5" s="61" t="s">
        <v>31</v>
      </c>
      <c r="L5" s="61" t="s">
        <v>32</v>
      </c>
      <c r="M5" s="61" t="s">
        <v>31</v>
      </c>
      <c r="N5" s="61" t="s">
        <v>32</v>
      </c>
      <c r="O5" s="61" t="s">
        <v>31</v>
      </c>
      <c r="P5" s="60" t="s">
        <v>32</v>
      </c>
      <c r="Q5" s="60" t="s">
        <v>31</v>
      </c>
      <c r="R5" s="61" t="s">
        <v>32</v>
      </c>
      <c r="S5" s="60" t="s">
        <v>31</v>
      </c>
      <c r="T5" s="61" t="s">
        <v>32</v>
      </c>
      <c r="U5" s="61" t="s">
        <v>31</v>
      </c>
      <c r="V5" s="61" t="s">
        <v>32</v>
      </c>
      <c r="W5" s="61" t="s">
        <v>31</v>
      </c>
      <c r="X5" s="61" t="s">
        <v>32</v>
      </c>
      <c r="Y5" s="61" t="s">
        <v>31</v>
      </c>
      <c r="Z5" s="61" t="s">
        <v>32</v>
      </c>
      <c r="AA5" s="61" t="s">
        <v>31</v>
      </c>
      <c r="AB5" s="61" t="s">
        <v>32</v>
      </c>
      <c r="AC5" s="61" t="s">
        <v>31</v>
      </c>
      <c r="AD5" s="61" t="s">
        <v>32</v>
      </c>
      <c r="AE5" s="61" t="s">
        <v>31</v>
      </c>
      <c r="AF5" s="62" t="s">
        <v>32</v>
      </c>
      <c r="AG5" s="63" t="s">
        <v>31</v>
      </c>
      <c r="AH5" s="61" t="s">
        <v>32</v>
      </c>
      <c r="AI5" s="49"/>
      <c r="AJ5" s="64"/>
    </row>
    <row r="6" spans="1:36" s="12" customFormat="1" ht="26.25" customHeight="1" x14ac:dyDescent="0.15">
      <c r="A6" s="32" t="s">
        <v>33</v>
      </c>
      <c r="B6" s="33"/>
      <c r="C6" s="7"/>
      <c r="D6" s="8">
        <f>E6+F6</f>
        <v>6811</v>
      </c>
      <c r="E6" s="8">
        <f>G6+I6+K6+M6+O6+S6+U6+W6+Y6+AA6+AC6</f>
        <v>3495</v>
      </c>
      <c r="F6" s="8">
        <f>H6+J6+L6+N6+P6+T6+V6+X6+Z6+AB6+AD6</f>
        <v>3316</v>
      </c>
      <c r="G6" s="9">
        <f>SUM(G7:G8)</f>
        <v>5</v>
      </c>
      <c r="H6" s="9">
        <f t="shared" ref="H6:AD6" si="0">SUM(H7:H8)</f>
        <v>11</v>
      </c>
      <c r="I6" s="9">
        <f t="shared" si="0"/>
        <v>15</v>
      </c>
      <c r="J6" s="9">
        <f t="shared" si="0"/>
        <v>13</v>
      </c>
      <c r="K6" s="9">
        <f t="shared" si="0"/>
        <v>38</v>
      </c>
      <c r="L6" s="9">
        <f t="shared" si="0"/>
        <v>34</v>
      </c>
      <c r="M6" s="9">
        <f t="shared" si="0"/>
        <v>244</v>
      </c>
      <c r="N6" s="9">
        <f t="shared" si="0"/>
        <v>278</v>
      </c>
      <c r="O6" s="9">
        <f t="shared" si="0"/>
        <v>1180</v>
      </c>
      <c r="P6" s="9">
        <f t="shared" si="0"/>
        <v>1411</v>
      </c>
      <c r="Q6" s="9">
        <f t="shared" si="0"/>
        <v>5</v>
      </c>
      <c r="R6" s="9">
        <f t="shared" si="0"/>
        <v>3</v>
      </c>
      <c r="S6" s="9">
        <f t="shared" si="0"/>
        <v>1542</v>
      </c>
      <c r="T6" s="9">
        <f t="shared" si="0"/>
        <v>1277</v>
      </c>
      <c r="U6" s="9">
        <f t="shared" si="0"/>
        <v>428</v>
      </c>
      <c r="V6" s="9">
        <f t="shared" si="0"/>
        <v>273</v>
      </c>
      <c r="W6" s="9">
        <f t="shared" si="0"/>
        <v>40</v>
      </c>
      <c r="X6" s="9">
        <f t="shared" si="0"/>
        <v>19</v>
      </c>
      <c r="Y6" s="9">
        <f t="shared" si="0"/>
        <v>3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>SUM(AE7:AE8)</f>
        <v>10680376</v>
      </c>
      <c r="AF6" s="9">
        <f>SUM(AF7:AF8)</f>
        <v>9835185</v>
      </c>
      <c r="AG6" s="10">
        <f>IF(E6-AC6=0,0,AE6/(E6-AC6)/1000)</f>
        <v>3.0559015736766808</v>
      </c>
      <c r="AH6" s="11">
        <f t="shared" ref="AH6:AH43" si="1">IF(F6-AD6=0,0,AF6/(F6-AD6)/1000)</f>
        <v>2.9659785886610375</v>
      </c>
      <c r="AI6" s="65" t="s">
        <v>33</v>
      </c>
      <c r="AJ6" s="66"/>
    </row>
    <row r="7" spans="1:36" s="12" customFormat="1" ht="26.25" customHeight="1" x14ac:dyDescent="0.15">
      <c r="A7" s="32" t="s">
        <v>34</v>
      </c>
      <c r="B7" s="33"/>
      <c r="C7" s="7"/>
      <c r="D7" s="8">
        <f t="shared" ref="D7:D43" si="2">E7+F7</f>
        <v>5778</v>
      </c>
      <c r="E7" s="8">
        <f t="shared" ref="E7:F43" si="3">G7+I7+K7+M7+O7+S7+U7+W7+Y7+AA7+AC7</f>
        <v>2960</v>
      </c>
      <c r="F7" s="8">
        <f t="shared" si="3"/>
        <v>2818</v>
      </c>
      <c r="G7" s="13">
        <f>G10+G11+G12+G13+G21+G27+G31+G35+G36+G37</f>
        <v>5</v>
      </c>
      <c r="H7" s="13">
        <f t="shared" ref="H7:AD7" si="4">H10+H11+H12+H13+H21+H27+H31+H35+H36+H37</f>
        <v>11</v>
      </c>
      <c r="I7" s="13">
        <f t="shared" si="4"/>
        <v>10</v>
      </c>
      <c r="J7" s="13">
        <f t="shared" si="4"/>
        <v>11</v>
      </c>
      <c r="K7" s="13">
        <f t="shared" si="4"/>
        <v>30</v>
      </c>
      <c r="L7" s="13">
        <f t="shared" si="4"/>
        <v>29</v>
      </c>
      <c r="M7" s="13">
        <f t="shared" si="4"/>
        <v>196</v>
      </c>
      <c r="N7" s="13">
        <f t="shared" si="4"/>
        <v>235</v>
      </c>
      <c r="O7" s="13">
        <f t="shared" si="4"/>
        <v>1019</v>
      </c>
      <c r="P7" s="13">
        <f t="shared" si="4"/>
        <v>1194</v>
      </c>
      <c r="Q7" s="13">
        <f t="shared" si="4"/>
        <v>5</v>
      </c>
      <c r="R7" s="13">
        <f t="shared" si="4"/>
        <v>3</v>
      </c>
      <c r="S7" s="13">
        <f t="shared" si="4"/>
        <v>1299</v>
      </c>
      <c r="T7" s="13">
        <f t="shared" si="4"/>
        <v>1081</v>
      </c>
      <c r="U7" s="13">
        <f t="shared" si="4"/>
        <v>367</v>
      </c>
      <c r="V7" s="13">
        <f t="shared" si="4"/>
        <v>241</v>
      </c>
      <c r="W7" s="13">
        <f t="shared" si="4"/>
        <v>31</v>
      </c>
      <c r="X7" s="13">
        <f t="shared" si="4"/>
        <v>16</v>
      </c>
      <c r="Y7" s="13">
        <f t="shared" si="4"/>
        <v>3</v>
      </c>
      <c r="Z7" s="13">
        <f t="shared" si="4"/>
        <v>0</v>
      </c>
      <c r="AA7" s="13">
        <f t="shared" si="4"/>
        <v>0</v>
      </c>
      <c r="AB7" s="13">
        <f t="shared" si="4"/>
        <v>0</v>
      </c>
      <c r="AC7" s="13">
        <f t="shared" si="4"/>
        <v>0</v>
      </c>
      <c r="AD7" s="13">
        <f t="shared" si="4"/>
        <v>0</v>
      </c>
      <c r="AE7" s="13">
        <f>AE10+AE11+AE12+AE13+AE21+AE27+AE31+AE35+AE36+AE37</f>
        <v>9055048</v>
      </c>
      <c r="AF7" s="13">
        <f>AF10+AF11+AF12+AF13+AF21+AF27+AF31+AF35+AF36+AF37</f>
        <v>8358426</v>
      </c>
      <c r="AG7" s="10">
        <f t="shared" ref="AG7:AG43" si="5">IF(E7-AC7=0,0,AE7/(E7-AC7)/1000)</f>
        <v>3.0591378378378375</v>
      </c>
      <c r="AH7" s="11">
        <f t="shared" si="1"/>
        <v>2.9660844570617462</v>
      </c>
      <c r="AI7" s="65" t="s">
        <v>34</v>
      </c>
      <c r="AJ7" s="66"/>
    </row>
    <row r="8" spans="1:36" s="12" customFormat="1" ht="26.25" customHeight="1" x14ac:dyDescent="0.15">
      <c r="A8" s="32" t="s">
        <v>35</v>
      </c>
      <c r="B8" s="33"/>
      <c r="C8" s="7"/>
      <c r="D8" s="8">
        <f t="shared" si="2"/>
        <v>1033</v>
      </c>
      <c r="E8" s="8">
        <f t="shared" si="3"/>
        <v>535</v>
      </c>
      <c r="F8" s="8">
        <f t="shared" si="3"/>
        <v>498</v>
      </c>
      <c r="G8" s="13">
        <f>G14+G18+G22+G28+G38+G32+G42</f>
        <v>0</v>
      </c>
      <c r="H8" s="13">
        <f t="shared" ref="H8:AD8" si="6">H14+H18+H22+H28+H38+H32+H42</f>
        <v>0</v>
      </c>
      <c r="I8" s="13">
        <f t="shared" si="6"/>
        <v>5</v>
      </c>
      <c r="J8" s="13">
        <f t="shared" si="6"/>
        <v>2</v>
      </c>
      <c r="K8" s="13">
        <f t="shared" si="6"/>
        <v>8</v>
      </c>
      <c r="L8" s="13">
        <f t="shared" si="6"/>
        <v>5</v>
      </c>
      <c r="M8" s="13">
        <f t="shared" si="6"/>
        <v>48</v>
      </c>
      <c r="N8" s="13">
        <f t="shared" si="6"/>
        <v>43</v>
      </c>
      <c r="O8" s="13">
        <f t="shared" si="6"/>
        <v>161</v>
      </c>
      <c r="P8" s="13">
        <f t="shared" si="6"/>
        <v>217</v>
      </c>
      <c r="Q8" s="13">
        <f t="shared" si="6"/>
        <v>0</v>
      </c>
      <c r="R8" s="13">
        <f t="shared" si="6"/>
        <v>0</v>
      </c>
      <c r="S8" s="13">
        <f t="shared" si="6"/>
        <v>243</v>
      </c>
      <c r="T8" s="13">
        <f t="shared" si="6"/>
        <v>196</v>
      </c>
      <c r="U8" s="13">
        <f t="shared" si="6"/>
        <v>61</v>
      </c>
      <c r="V8" s="13">
        <f t="shared" si="6"/>
        <v>32</v>
      </c>
      <c r="W8" s="13">
        <f t="shared" si="6"/>
        <v>9</v>
      </c>
      <c r="X8" s="13">
        <f t="shared" si="6"/>
        <v>3</v>
      </c>
      <c r="Y8" s="13">
        <f t="shared" si="6"/>
        <v>0</v>
      </c>
      <c r="Z8" s="13">
        <f t="shared" si="6"/>
        <v>0</v>
      </c>
      <c r="AA8" s="13">
        <f t="shared" si="6"/>
        <v>0</v>
      </c>
      <c r="AB8" s="13">
        <f t="shared" si="6"/>
        <v>0</v>
      </c>
      <c r="AC8" s="13">
        <f t="shared" si="6"/>
        <v>0</v>
      </c>
      <c r="AD8" s="13">
        <f t="shared" si="6"/>
        <v>0</v>
      </c>
      <c r="AE8" s="13">
        <f>AE14+AE18+AE22+AE28+AE38+AE32+AE42</f>
        <v>1625328</v>
      </c>
      <c r="AF8" s="13">
        <f>AF14+AF18+AF22+AF28+AF38+AF32+AF42</f>
        <v>1476759</v>
      </c>
      <c r="AG8" s="10">
        <f t="shared" si="5"/>
        <v>3.0379962616822431</v>
      </c>
      <c r="AH8" s="11">
        <f t="shared" si="1"/>
        <v>2.9653795180722891</v>
      </c>
      <c r="AI8" s="65" t="s">
        <v>35</v>
      </c>
      <c r="AJ8" s="66"/>
    </row>
    <row r="9" spans="1:36" s="12" customFormat="1" ht="26.25" customHeight="1" x14ac:dyDescent="0.15">
      <c r="A9" s="34" t="s">
        <v>36</v>
      </c>
      <c r="B9" s="35"/>
      <c r="C9" s="7"/>
      <c r="D9" s="8">
        <f t="shared" si="2"/>
        <v>2916</v>
      </c>
      <c r="E9" s="8">
        <f t="shared" si="3"/>
        <v>1495</v>
      </c>
      <c r="F9" s="8">
        <f t="shared" si="3"/>
        <v>1421</v>
      </c>
      <c r="G9" s="13">
        <f>SUM(G10:G14,G18)</f>
        <v>2</v>
      </c>
      <c r="H9" s="13">
        <f t="shared" ref="H9:AD9" si="7">SUM(H10:H14,H18)</f>
        <v>3</v>
      </c>
      <c r="I9" s="13">
        <f t="shared" si="7"/>
        <v>7</v>
      </c>
      <c r="J9" s="13">
        <f t="shared" si="7"/>
        <v>2</v>
      </c>
      <c r="K9" s="13">
        <f t="shared" si="7"/>
        <v>14</v>
      </c>
      <c r="L9" s="13">
        <f t="shared" si="7"/>
        <v>15</v>
      </c>
      <c r="M9" s="13">
        <f t="shared" si="7"/>
        <v>103</v>
      </c>
      <c r="N9" s="13">
        <f t="shared" si="7"/>
        <v>116</v>
      </c>
      <c r="O9" s="13">
        <f t="shared" si="7"/>
        <v>470</v>
      </c>
      <c r="P9" s="13">
        <f t="shared" si="7"/>
        <v>592</v>
      </c>
      <c r="Q9" s="13">
        <f t="shared" si="7"/>
        <v>2</v>
      </c>
      <c r="R9" s="13">
        <f t="shared" si="7"/>
        <v>1</v>
      </c>
      <c r="S9" s="13">
        <f t="shared" si="7"/>
        <v>676</v>
      </c>
      <c r="T9" s="13">
        <f t="shared" si="7"/>
        <v>565</v>
      </c>
      <c r="U9" s="13">
        <f t="shared" si="7"/>
        <v>206</v>
      </c>
      <c r="V9" s="13">
        <f t="shared" si="7"/>
        <v>116</v>
      </c>
      <c r="W9" s="13">
        <f t="shared" si="7"/>
        <v>16</v>
      </c>
      <c r="X9" s="13">
        <f t="shared" si="7"/>
        <v>12</v>
      </c>
      <c r="Y9" s="13">
        <f t="shared" si="7"/>
        <v>1</v>
      </c>
      <c r="Z9" s="13">
        <f t="shared" si="7"/>
        <v>0</v>
      </c>
      <c r="AA9" s="13">
        <f t="shared" si="7"/>
        <v>0</v>
      </c>
      <c r="AB9" s="13">
        <f t="shared" si="7"/>
        <v>0</v>
      </c>
      <c r="AC9" s="13">
        <f t="shared" si="7"/>
        <v>0</v>
      </c>
      <c r="AD9" s="13">
        <f t="shared" si="7"/>
        <v>0</v>
      </c>
      <c r="AE9" s="13">
        <f>SUM(AE10:AE14,AE18)</f>
        <v>4605745</v>
      </c>
      <c r="AF9" s="13">
        <f>SUM(AF10:AF14,AF18)</f>
        <v>4240752</v>
      </c>
      <c r="AG9" s="10">
        <f t="shared" si="5"/>
        <v>3.0807658862876255</v>
      </c>
      <c r="AH9" s="11">
        <f t="shared" si="1"/>
        <v>2.9843434201266712</v>
      </c>
      <c r="AI9" s="67" t="s">
        <v>36</v>
      </c>
      <c r="AJ9" s="68"/>
    </row>
    <row r="10" spans="1:36" s="12" customFormat="1" ht="26.25" customHeight="1" x14ac:dyDescent="0.15">
      <c r="A10" s="34" t="s">
        <v>37</v>
      </c>
      <c r="B10" s="35"/>
      <c r="C10" s="7">
        <v>201</v>
      </c>
      <c r="D10" s="8">
        <f t="shared" si="2"/>
        <v>1976</v>
      </c>
      <c r="E10" s="8">
        <f t="shared" si="3"/>
        <v>984</v>
      </c>
      <c r="F10" s="8">
        <f t="shared" si="3"/>
        <v>992</v>
      </c>
      <c r="G10" s="13">
        <v>2</v>
      </c>
      <c r="H10" s="13">
        <v>2</v>
      </c>
      <c r="I10" s="13">
        <v>3</v>
      </c>
      <c r="J10" s="13">
        <v>2</v>
      </c>
      <c r="K10" s="13">
        <v>7</v>
      </c>
      <c r="L10" s="13">
        <v>11</v>
      </c>
      <c r="M10" s="13">
        <v>71</v>
      </c>
      <c r="N10" s="13">
        <v>80</v>
      </c>
      <c r="O10" s="13">
        <v>308</v>
      </c>
      <c r="P10" s="13">
        <v>414</v>
      </c>
      <c r="Q10" s="13">
        <v>1</v>
      </c>
      <c r="R10" s="13">
        <v>1</v>
      </c>
      <c r="S10" s="13">
        <v>447</v>
      </c>
      <c r="T10" s="13">
        <v>397</v>
      </c>
      <c r="U10" s="13">
        <v>136</v>
      </c>
      <c r="V10" s="13">
        <v>79</v>
      </c>
      <c r="W10" s="13">
        <v>9</v>
      </c>
      <c r="X10" s="13">
        <v>7</v>
      </c>
      <c r="Y10" s="13">
        <v>1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3032540</v>
      </c>
      <c r="AF10" s="13">
        <v>2952983</v>
      </c>
      <c r="AG10" s="10">
        <f t="shared" si="5"/>
        <v>3.0818495934959351</v>
      </c>
      <c r="AH10" s="11">
        <f t="shared" si="1"/>
        <v>2.9767973790322579</v>
      </c>
      <c r="AI10" s="67" t="s">
        <v>37</v>
      </c>
      <c r="AJ10" s="68"/>
    </row>
    <row r="11" spans="1:36" s="12" customFormat="1" ht="26.25" customHeight="1" x14ac:dyDescent="0.15">
      <c r="A11" s="34" t="s">
        <v>38</v>
      </c>
      <c r="B11" s="35"/>
      <c r="C11" s="7">
        <v>204</v>
      </c>
      <c r="D11" s="8">
        <f t="shared" si="2"/>
        <v>123</v>
      </c>
      <c r="E11" s="8">
        <f t="shared" si="3"/>
        <v>68</v>
      </c>
      <c r="F11" s="8">
        <f t="shared" si="3"/>
        <v>55</v>
      </c>
      <c r="G11" s="13">
        <v>0</v>
      </c>
      <c r="H11" s="13">
        <v>1</v>
      </c>
      <c r="I11" s="13">
        <v>0</v>
      </c>
      <c r="J11" s="13">
        <v>0</v>
      </c>
      <c r="K11" s="13">
        <v>1</v>
      </c>
      <c r="L11" s="13">
        <v>1</v>
      </c>
      <c r="M11" s="13">
        <v>3</v>
      </c>
      <c r="N11" s="13">
        <v>1</v>
      </c>
      <c r="O11" s="13">
        <v>26</v>
      </c>
      <c r="P11" s="13">
        <v>21</v>
      </c>
      <c r="Q11" s="13">
        <v>0</v>
      </c>
      <c r="R11" s="13">
        <v>0</v>
      </c>
      <c r="S11" s="13">
        <v>28</v>
      </c>
      <c r="T11" s="13">
        <v>30</v>
      </c>
      <c r="U11" s="13">
        <v>9</v>
      </c>
      <c r="V11" s="13">
        <v>1</v>
      </c>
      <c r="W11" s="13">
        <v>1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208742</v>
      </c>
      <c r="AF11" s="13">
        <v>164957</v>
      </c>
      <c r="AG11" s="10">
        <f t="shared" si="5"/>
        <v>3.0697352941176468</v>
      </c>
      <c r="AH11" s="11">
        <f t="shared" si="1"/>
        <v>2.9992181818181818</v>
      </c>
      <c r="AI11" s="67" t="s">
        <v>38</v>
      </c>
      <c r="AJ11" s="68"/>
    </row>
    <row r="12" spans="1:36" s="12" customFormat="1" ht="26.25" customHeight="1" x14ac:dyDescent="0.15">
      <c r="A12" s="34" t="s">
        <v>39</v>
      </c>
      <c r="B12" s="35"/>
      <c r="C12" s="7">
        <v>208</v>
      </c>
      <c r="D12" s="8">
        <f t="shared" si="2"/>
        <v>407</v>
      </c>
      <c r="E12" s="8">
        <f t="shared" si="3"/>
        <v>231</v>
      </c>
      <c r="F12" s="8">
        <f t="shared" si="3"/>
        <v>176</v>
      </c>
      <c r="G12" s="13">
        <v>0</v>
      </c>
      <c r="H12" s="13">
        <v>0</v>
      </c>
      <c r="I12" s="13">
        <v>1</v>
      </c>
      <c r="J12" s="13">
        <v>0</v>
      </c>
      <c r="K12" s="13">
        <v>3</v>
      </c>
      <c r="L12" s="13">
        <v>3</v>
      </c>
      <c r="M12" s="13">
        <v>13</v>
      </c>
      <c r="N12" s="13">
        <v>17</v>
      </c>
      <c r="O12" s="13">
        <v>70</v>
      </c>
      <c r="P12" s="13">
        <v>73</v>
      </c>
      <c r="Q12" s="13">
        <v>1</v>
      </c>
      <c r="R12" s="13">
        <v>0</v>
      </c>
      <c r="S12" s="13">
        <v>110</v>
      </c>
      <c r="T12" s="13">
        <v>62</v>
      </c>
      <c r="U12" s="13">
        <v>32</v>
      </c>
      <c r="V12" s="13">
        <v>19</v>
      </c>
      <c r="W12" s="13">
        <v>2</v>
      </c>
      <c r="X12" s="13">
        <v>2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714857</v>
      </c>
      <c r="AF12" s="13">
        <v>523008</v>
      </c>
      <c r="AG12" s="10">
        <f>IF(E12-AC12=0,0,AE12/(E12-AC12)/1000)</f>
        <v>3.0946190476190476</v>
      </c>
      <c r="AH12" s="14">
        <f>IF(F12-AD12=0,0,AF12/(F12-AD12)/1000)</f>
        <v>2.9716363636363634</v>
      </c>
      <c r="AI12" s="67" t="s">
        <v>39</v>
      </c>
      <c r="AJ12" s="68"/>
    </row>
    <row r="13" spans="1:36" s="12" customFormat="1" ht="26.25" customHeight="1" x14ac:dyDescent="0.15">
      <c r="A13" s="34" t="s">
        <v>40</v>
      </c>
      <c r="B13" s="35"/>
      <c r="C13" s="7">
        <v>210</v>
      </c>
      <c r="D13" s="8">
        <f>E13+F13</f>
        <v>251</v>
      </c>
      <c r="E13" s="8">
        <f>G13+I13+K13+M13+O13+S13+U13+W13+Y13+AA13+AC13</f>
        <v>128</v>
      </c>
      <c r="F13" s="8">
        <f>H13+J13+L13+N13+P13+T13+V13+X13+Z13+AB13+AD13</f>
        <v>123</v>
      </c>
      <c r="G13" s="13">
        <v>0</v>
      </c>
      <c r="H13" s="13">
        <v>0</v>
      </c>
      <c r="I13" s="13">
        <v>2</v>
      </c>
      <c r="J13" s="13">
        <v>0</v>
      </c>
      <c r="K13" s="13">
        <v>1</v>
      </c>
      <c r="L13" s="13">
        <v>0</v>
      </c>
      <c r="M13" s="13">
        <v>10</v>
      </c>
      <c r="N13" s="13">
        <v>12</v>
      </c>
      <c r="O13" s="13">
        <v>45</v>
      </c>
      <c r="P13" s="13">
        <v>52</v>
      </c>
      <c r="Q13" s="13">
        <v>0</v>
      </c>
      <c r="R13" s="13">
        <v>0</v>
      </c>
      <c r="S13" s="13">
        <v>48</v>
      </c>
      <c r="T13" s="13">
        <v>45</v>
      </c>
      <c r="U13" s="13">
        <v>19</v>
      </c>
      <c r="V13" s="13">
        <v>12</v>
      </c>
      <c r="W13" s="13">
        <v>3</v>
      </c>
      <c r="X13" s="13">
        <v>2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392610</v>
      </c>
      <c r="AF13" s="13">
        <v>371725</v>
      </c>
      <c r="AG13" s="10">
        <f>IF(E13-AC13=0,0,AE13/(E13-AC13)/1000)</f>
        <v>3.0672656250000001</v>
      </c>
      <c r="AH13" s="14">
        <f>IF(F13-AD13=0,0,AF13/(F13-AD13)/1000)</f>
        <v>3.0221544715447153</v>
      </c>
      <c r="AI13" s="67" t="s">
        <v>40</v>
      </c>
      <c r="AJ13" s="68"/>
    </row>
    <row r="14" spans="1:36" s="12" customFormat="1" ht="24.75" hidden="1" customHeight="1" x14ac:dyDescent="0.15">
      <c r="A14" s="34" t="s">
        <v>41</v>
      </c>
      <c r="B14" s="36"/>
      <c r="C14" s="7"/>
      <c r="D14" s="8">
        <f t="shared" si="2"/>
        <v>0</v>
      </c>
      <c r="E14" s="8">
        <f t="shared" si="3"/>
        <v>0</v>
      </c>
      <c r="F14" s="8">
        <f t="shared" si="3"/>
        <v>0</v>
      </c>
      <c r="G14" s="13">
        <f>SUM(G15:G17)</f>
        <v>0</v>
      </c>
      <c r="H14" s="13">
        <f t="shared" ref="H14:AD14" si="8">SUM(H15:H17)</f>
        <v>0</v>
      </c>
      <c r="I14" s="13">
        <f t="shared" si="8"/>
        <v>0</v>
      </c>
      <c r="J14" s="13">
        <f t="shared" si="8"/>
        <v>0</v>
      </c>
      <c r="K14" s="13">
        <f t="shared" si="8"/>
        <v>0</v>
      </c>
      <c r="L14" s="13">
        <f t="shared" si="8"/>
        <v>0</v>
      </c>
      <c r="M14" s="13">
        <f t="shared" si="8"/>
        <v>0</v>
      </c>
      <c r="N14" s="13">
        <f t="shared" si="8"/>
        <v>0</v>
      </c>
      <c r="O14" s="13">
        <f t="shared" si="8"/>
        <v>0</v>
      </c>
      <c r="P14" s="13">
        <f t="shared" si="8"/>
        <v>0</v>
      </c>
      <c r="Q14" s="13">
        <f t="shared" si="8"/>
        <v>0</v>
      </c>
      <c r="R14" s="13">
        <f t="shared" si="8"/>
        <v>0</v>
      </c>
      <c r="S14" s="13">
        <f t="shared" si="8"/>
        <v>0</v>
      </c>
      <c r="T14" s="13">
        <f t="shared" si="8"/>
        <v>0</v>
      </c>
      <c r="U14" s="13">
        <f t="shared" si="8"/>
        <v>0</v>
      </c>
      <c r="V14" s="13">
        <f t="shared" si="8"/>
        <v>0</v>
      </c>
      <c r="W14" s="13">
        <f t="shared" si="8"/>
        <v>0</v>
      </c>
      <c r="X14" s="13">
        <f t="shared" si="8"/>
        <v>0</v>
      </c>
      <c r="Y14" s="13">
        <f t="shared" si="8"/>
        <v>0</v>
      </c>
      <c r="Z14" s="13">
        <f t="shared" si="8"/>
        <v>0</v>
      </c>
      <c r="AA14" s="13">
        <f t="shared" si="8"/>
        <v>0</v>
      </c>
      <c r="AB14" s="13">
        <f t="shared" si="8"/>
        <v>0</v>
      </c>
      <c r="AC14" s="13">
        <f t="shared" si="8"/>
        <v>0</v>
      </c>
      <c r="AD14" s="13">
        <f t="shared" si="8"/>
        <v>0</v>
      </c>
      <c r="AE14" s="13">
        <f>SUM(AE15:AE17)</f>
        <v>0</v>
      </c>
      <c r="AF14" s="13">
        <f>SUM(AF15:AF17)</f>
        <v>0</v>
      </c>
      <c r="AG14" s="10">
        <f t="shared" si="5"/>
        <v>0</v>
      </c>
      <c r="AH14" s="11">
        <f t="shared" si="1"/>
        <v>0</v>
      </c>
      <c r="AI14" s="67" t="s">
        <v>41</v>
      </c>
      <c r="AJ14" s="69"/>
    </row>
    <row r="15" spans="1:36" s="12" customFormat="1" ht="24.75" hidden="1" customHeight="1" x14ac:dyDescent="0.15">
      <c r="A15" s="34"/>
      <c r="B15" s="36" t="s">
        <v>42</v>
      </c>
      <c r="C15" s="7">
        <v>302</v>
      </c>
      <c r="D15" s="8">
        <f t="shared" si="2"/>
        <v>0</v>
      </c>
      <c r="E15" s="8">
        <f t="shared" si="3"/>
        <v>0</v>
      </c>
      <c r="F15" s="8">
        <f t="shared" si="3"/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0">
        <f t="shared" si="5"/>
        <v>0</v>
      </c>
      <c r="AH15" s="11">
        <f t="shared" si="1"/>
        <v>0</v>
      </c>
      <c r="AI15" s="67"/>
      <c r="AJ15" s="69" t="s">
        <v>42</v>
      </c>
    </row>
    <row r="16" spans="1:36" s="12" customFormat="1" ht="24.75" hidden="1" customHeight="1" x14ac:dyDescent="0.15">
      <c r="A16" s="34"/>
      <c r="B16" s="36" t="s">
        <v>43</v>
      </c>
      <c r="C16" s="7">
        <v>303</v>
      </c>
      <c r="D16" s="8">
        <f t="shared" si="2"/>
        <v>0</v>
      </c>
      <c r="E16" s="8">
        <f t="shared" si="3"/>
        <v>0</v>
      </c>
      <c r="F16" s="8">
        <f t="shared" si="3"/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0">
        <f t="shared" si="5"/>
        <v>0</v>
      </c>
      <c r="AH16" s="11">
        <f t="shared" si="1"/>
        <v>0</v>
      </c>
      <c r="AI16" s="67"/>
      <c r="AJ16" s="69" t="s">
        <v>43</v>
      </c>
    </row>
    <row r="17" spans="1:36" s="12" customFormat="1" ht="24.75" hidden="1" customHeight="1" x14ac:dyDescent="0.15">
      <c r="A17" s="34"/>
      <c r="B17" s="36" t="s">
        <v>44</v>
      </c>
      <c r="C17" s="7">
        <v>304</v>
      </c>
      <c r="D17" s="8">
        <f t="shared" si="2"/>
        <v>0</v>
      </c>
      <c r="E17" s="8">
        <f t="shared" si="3"/>
        <v>0</v>
      </c>
      <c r="F17" s="8">
        <f t="shared" si="3"/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0">
        <f t="shared" si="5"/>
        <v>0</v>
      </c>
      <c r="AH17" s="11">
        <f t="shared" si="1"/>
        <v>0</v>
      </c>
      <c r="AI17" s="67"/>
      <c r="AJ17" s="69" t="s">
        <v>44</v>
      </c>
    </row>
    <row r="18" spans="1:36" s="12" customFormat="1" ht="26.25" customHeight="1" x14ac:dyDescent="0.15">
      <c r="A18" s="34" t="s">
        <v>45</v>
      </c>
      <c r="B18" s="36"/>
      <c r="C18" s="7"/>
      <c r="D18" s="8">
        <f t="shared" si="2"/>
        <v>159</v>
      </c>
      <c r="E18" s="8">
        <f t="shared" si="3"/>
        <v>84</v>
      </c>
      <c r="F18" s="8">
        <f t="shared" si="3"/>
        <v>75</v>
      </c>
      <c r="G18" s="13">
        <f>SUM(G19)</f>
        <v>0</v>
      </c>
      <c r="H18" s="13">
        <f t="shared" ref="H18:AF18" si="9">SUM(H19)</f>
        <v>0</v>
      </c>
      <c r="I18" s="13">
        <f t="shared" si="9"/>
        <v>1</v>
      </c>
      <c r="J18" s="13">
        <f t="shared" si="9"/>
        <v>0</v>
      </c>
      <c r="K18" s="13">
        <f t="shared" si="9"/>
        <v>2</v>
      </c>
      <c r="L18" s="13">
        <f t="shared" si="9"/>
        <v>0</v>
      </c>
      <c r="M18" s="13">
        <f t="shared" si="9"/>
        <v>6</v>
      </c>
      <c r="N18" s="13">
        <f t="shared" si="9"/>
        <v>6</v>
      </c>
      <c r="O18" s="13">
        <f t="shared" si="9"/>
        <v>21</v>
      </c>
      <c r="P18" s="13">
        <f t="shared" si="9"/>
        <v>32</v>
      </c>
      <c r="Q18" s="13">
        <f t="shared" si="9"/>
        <v>0</v>
      </c>
      <c r="R18" s="13">
        <f t="shared" si="9"/>
        <v>0</v>
      </c>
      <c r="S18" s="13">
        <f t="shared" si="9"/>
        <v>43</v>
      </c>
      <c r="T18" s="13">
        <f t="shared" si="9"/>
        <v>31</v>
      </c>
      <c r="U18" s="13">
        <f t="shared" si="9"/>
        <v>10</v>
      </c>
      <c r="V18" s="13">
        <f t="shared" si="9"/>
        <v>5</v>
      </c>
      <c r="W18" s="13">
        <f t="shared" si="9"/>
        <v>1</v>
      </c>
      <c r="X18" s="13">
        <f t="shared" si="9"/>
        <v>1</v>
      </c>
      <c r="Y18" s="13">
        <f t="shared" si="9"/>
        <v>0</v>
      </c>
      <c r="Z18" s="13">
        <f t="shared" si="9"/>
        <v>0</v>
      </c>
      <c r="AA18" s="13">
        <f t="shared" si="9"/>
        <v>0</v>
      </c>
      <c r="AB18" s="13">
        <f t="shared" si="9"/>
        <v>0</v>
      </c>
      <c r="AC18" s="13">
        <f t="shared" si="9"/>
        <v>0</v>
      </c>
      <c r="AD18" s="13">
        <f t="shared" si="9"/>
        <v>0</v>
      </c>
      <c r="AE18" s="13">
        <f t="shared" si="9"/>
        <v>256996</v>
      </c>
      <c r="AF18" s="13">
        <f t="shared" si="9"/>
        <v>228079</v>
      </c>
      <c r="AG18" s="10">
        <f t="shared" si="5"/>
        <v>3.0594761904761905</v>
      </c>
      <c r="AH18" s="11">
        <f t="shared" si="1"/>
        <v>3.0410533333333332</v>
      </c>
      <c r="AI18" s="67" t="s">
        <v>45</v>
      </c>
      <c r="AJ18" s="69"/>
    </row>
    <row r="19" spans="1:36" ht="26.25" customHeight="1" x14ac:dyDescent="0.15">
      <c r="A19" s="37"/>
      <c r="B19" s="38" t="s">
        <v>46</v>
      </c>
      <c r="C19" s="15">
        <v>327</v>
      </c>
      <c r="D19" s="16">
        <f>E19+F19</f>
        <v>159</v>
      </c>
      <c r="E19" s="16">
        <f>G19+I19+K19+M19+O19+S19+U19+W19+Y19+AA19+AC19</f>
        <v>84</v>
      </c>
      <c r="F19" s="16">
        <f>H19+J19+L19+N19+P19+T19+V19+X19+Z19+AB19+AD19</f>
        <v>75</v>
      </c>
      <c r="G19" s="17">
        <v>0</v>
      </c>
      <c r="H19" s="17">
        <v>0</v>
      </c>
      <c r="I19" s="17">
        <v>1</v>
      </c>
      <c r="J19" s="17">
        <v>0</v>
      </c>
      <c r="K19" s="17">
        <v>2</v>
      </c>
      <c r="L19" s="17">
        <v>0</v>
      </c>
      <c r="M19" s="17">
        <v>6</v>
      </c>
      <c r="N19" s="17">
        <v>6</v>
      </c>
      <c r="O19" s="17">
        <v>21</v>
      </c>
      <c r="P19" s="17">
        <v>32</v>
      </c>
      <c r="Q19" s="17">
        <v>0</v>
      </c>
      <c r="R19" s="17">
        <v>0</v>
      </c>
      <c r="S19" s="17">
        <v>43</v>
      </c>
      <c r="T19" s="17">
        <v>31</v>
      </c>
      <c r="U19" s="17">
        <v>10</v>
      </c>
      <c r="V19" s="17">
        <v>5</v>
      </c>
      <c r="W19" s="17">
        <v>1</v>
      </c>
      <c r="X19" s="17">
        <v>1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256996</v>
      </c>
      <c r="AF19" s="17">
        <v>228079</v>
      </c>
      <c r="AG19" s="18">
        <f>IF(E19-AC19=0,0,AE19/(E19-AC19)/1000)</f>
        <v>3.0594761904761905</v>
      </c>
      <c r="AH19" s="19">
        <f>IF(F19-AD19=0,0,AF19/(F19-AD19)/1000)</f>
        <v>3.0410533333333332</v>
      </c>
      <c r="AI19" s="70"/>
      <c r="AJ19" s="71" t="s">
        <v>46</v>
      </c>
    </row>
    <row r="20" spans="1:36" s="12" customFormat="1" ht="26.25" customHeight="1" x14ac:dyDescent="0.15">
      <c r="A20" s="34" t="s">
        <v>47</v>
      </c>
      <c r="B20" s="36"/>
      <c r="C20" s="7"/>
      <c r="D20" s="8">
        <f t="shared" si="2"/>
        <v>1073</v>
      </c>
      <c r="E20" s="8">
        <f t="shared" si="3"/>
        <v>567</v>
      </c>
      <c r="F20" s="8">
        <f t="shared" si="3"/>
        <v>506</v>
      </c>
      <c r="G20" s="13">
        <f>SUM(G21:G22)</f>
        <v>1</v>
      </c>
      <c r="H20" s="13">
        <f t="shared" ref="H20:AD20" si="10">SUM(H21:H22)</f>
        <v>3</v>
      </c>
      <c r="I20" s="13">
        <f t="shared" si="10"/>
        <v>2</v>
      </c>
      <c r="J20" s="13">
        <f t="shared" si="10"/>
        <v>1</v>
      </c>
      <c r="K20" s="13">
        <f t="shared" si="10"/>
        <v>9</v>
      </c>
      <c r="L20" s="13">
        <f t="shared" si="10"/>
        <v>5</v>
      </c>
      <c r="M20" s="13">
        <f t="shared" si="10"/>
        <v>45</v>
      </c>
      <c r="N20" s="13">
        <f t="shared" si="10"/>
        <v>32</v>
      </c>
      <c r="O20" s="13">
        <f t="shared" si="10"/>
        <v>202</v>
      </c>
      <c r="P20" s="13">
        <f t="shared" si="10"/>
        <v>231</v>
      </c>
      <c r="Q20" s="13">
        <f t="shared" si="10"/>
        <v>1</v>
      </c>
      <c r="R20" s="13">
        <f t="shared" si="10"/>
        <v>1</v>
      </c>
      <c r="S20" s="13">
        <f t="shared" si="10"/>
        <v>236</v>
      </c>
      <c r="T20" s="13">
        <f t="shared" si="10"/>
        <v>192</v>
      </c>
      <c r="U20" s="13">
        <f t="shared" si="10"/>
        <v>63</v>
      </c>
      <c r="V20" s="13">
        <f t="shared" si="10"/>
        <v>40</v>
      </c>
      <c r="W20" s="13">
        <f t="shared" si="10"/>
        <v>8</v>
      </c>
      <c r="X20" s="13">
        <f t="shared" si="10"/>
        <v>2</v>
      </c>
      <c r="Y20" s="13">
        <f t="shared" si="10"/>
        <v>1</v>
      </c>
      <c r="Z20" s="13">
        <f t="shared" si="10"/>
        <v>0</v>
      </c>
      <c r="AA20" s="13">
        <f t="shared" si="10"/>
        <v>0</v>
      </c>
      <c r="AB20" s="13">
        <f t="shared" si="10"/>
        <v>0</v>
      </c>
      <c r="AC20" s="13">
        <f t="shared" si="10"/>
        <v>0</v>
      </c>
      <c r="AD20" s="13">
        <f t="shared" si="10"/>
        <v>0</v>
      </c>
      <c r="AE20" s="13">
        <f>SUM(AE21:AE22)</f>
        <v>1713526</v>
      </c>
      <c r="AF20" s="13">
        <f>SUM(AF21:AF22)</f>
        <v>1499417</v>
      </c>
      <c r="AG20" s="10">
        <f t="shared" si="5"/>
        <v>3.0220917107583771</v>
      </c>
      <c r="AH20" s="11">
        <f t="shared" si="1"/>
        <v>2.9632747035573126</v>
      </c>
      <c r="AI20" s="67" t="s">
        <v>47</v>
      </c>
      <c r="AJ20" s="69"/>
    </row>
    <row r="21" spans="1:36" s="12" customFormat="1" ht="26.25" customHeight="1" x14ac:dyDescent="0.15">
      <c r="A21" s="34" t="s">
        <v>48</v>
      </c>
      <c r="B21" s="36"/>
      <c r="C21" s="7">
        <v>203</v>
      </c>
      <c r="D21" s="8">
        <f t="shared" si="2"/>
        <v>684</v>
      </c>
      <c r="E21" s="8">
        <f t="shared" si="3"/>
        <v>361</v>
      </c>
      <c r="F21" s="8">
        <f t="shared" si="3"/>
        <v>323</v>
      </c>
      <c r="G21" s="13">
        <v>1</v>
      </c>
      <c r="H21" s="13">
        <v>3</v>
      </c>
      <c r="I21" s="13">
        <v>0</v>
      </c>
      <c r="J21" s="13">
        <v>0</v>
      </c>
      <c r="K21" s="13">
        <v>6</v>
      </c>
      <c r="L21" s="13">
        <v>4</v>
      </c>
      <c r="M21" s="13">
        <v>25</v>
      </c>
      <c r="N21" s="13">
        <v>24</v>
      </c>
      <c r="O21" s="13">
        <v>137</v>
      </c>
      <c r="P21" s="13">
        <v>144</v>
      </c>
      <c r="Q21" s="13">
        <v>1</v>
      </c>
      <c r="R21" s="13">
        <v>1</v>
      </c>
      <c r="S21" s="13">
        <v>152</v>
      </c>
      <c r="T21" s="13">
        <v>119</v>
      </c>
      <c r="U21" s="13">
        <v>35</v>
      </c>
      <c r="V21" s="13">
        <v>28</v>
      </c>
      <c r="W21" s="13">
        <v>4</v>
      </c>
      <c r="X21" s="13">
        <v>1</v>
      </c>
      <c r="Y21" s="13">
        <v>1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1087902</v>
      </c>
      <c r="AF21" s="13">
        <v>953611</v>
      </c>
      <c r="AG21" s="10">
        <f t="shared" si="5"/>
        <v>3.0135789473684214</v>
      </c>
      <c r="AH21" s="11">
        <f t="shared" si="1"/>
        <v>2.952356037151703</v>
      </c>
      <c r="AI21" s="67" t="s">
        <v>48</v>
      </c>
      <c r="AJ21" s="69"/>
    </row>
    <row r="22" spans="1:36" s="12" customFormat="1" ht="26.25" customHeight="1" x14ac:dyDescent="0.15">
      <c r="A22" s="34" t="s">
        <v>49</v>
      </c>
      <c r="B22" s="36"/>
      <c r="C22" s="7"/>
      <c r="D22" s="8">
        <f t="shared" si="2"/>
        <v>389</v>
      </c>
      <c r="E22" s="8">
        <f t="shared" si="3"/>
        <v>206</v>
      </c>
      <c r="F22" s="8">
        <f t="shared" si="3"/>
        <v>183</v>
      </c>
      <c r="G22" s="13">
        <f>SUM(G23:G25)</f>
        <v>0</v>
      </c>
      <c r="H22" s="13">
        <f t="shared" ref="H22:AD22" si="11">SUM(H23:H25)</f>
        <v>0</v>
      </c>
      <c r="I22" s="13">
        <f t="shared" si="11"/>
        <v>2</v>
      </c>
      <c r="J22" s="13">
        <f t="shared" si="11"/>
        <v>1</v>
      </c>
      <c r="K22" s="13">
        <f t="shared" si="11"/>
        <v>3</v>
      </c>
      <c r="L22" s="13">
        <f t="shared" si="11"/>
        <v>1</v>
      </c>
      <c r="M22" s="13">
        <f t="shared" si="11"/>
        <v>20</v>
      </c>
      <c r="N22" s="13">
        <f t="shared" si="11"/>
        <v>8</v>
      </c>
      <c r="O22" s="13">
        <f t="shared" si="11"/>
        <v>65</v>
      </c>
      <c r="P22" s="13">
        <f t="shared" si="11"/>
        <v>87</v>
      </c>
      <c r="Q22" s="13">
        <f t="shared" si="11"/>
        <v>0</v>
      </c>
      <c r="R22" s="13">
        <f t="shared" si="11"/>
        <v>0</v>
      </c>
      <c r="S22" s="13">
        <f t="shared" si="11"/>
        <v>84</v>
      </c>
      <c r="T22" s="13">
        <f t="shared" si="11"/>
        <v>73</v>
      </c>
      <c r="U22" s="13">
        <f t="shared" si="11"/>
        <v>28</v>
      </c>
      <c r="V22" s="13">
        <f t="shared" si="11"/>
        <v>12</v>
      </c>
      <c r="W22" s="13">
        <f t="shared" si="11"/>
        <v>4</v>
      </c>
      <c r="X22" s="13">
        <f t="shared" si="11"/>
        <v>1</v>
      </c>
      <c r="Y22" s="13">
        <f t="shared" si="11"/>
        <v>0</v>
      </c>
      <c r="Z22" s="13">
        <f t="shared" si="11"/>
        <v>0</v>
      </c>
      <c r="AA22" s="13">
        <f t="shared" si="11"/>
        <v>0</v>
      </c>
      <c r="AB22" s="13">
        <f t="shared" si="11"/>
        <v>0</v>
      </c>
      <c r="AC22" s="13">
        <f t="shared" si="11"/>
        <v>0</v>
      </c>
      <c r="AD22" s="13">
        <f t="shared" si="11"/>
        <v>0</v>
      </c>
      <c r="AE22" s="13">
        <f>SUM(AE23:AE25)</f>
        <v>625624</v>
      </c>
      <c r="AF22" s="13">
        <f>SUM(AF23:AF25)</f>
        <v>545806</v>
      </c>
      <c r="AG22" s="10">
        <f t="shared" si="5"/>
        <v>3.0370097087378638</v>
      </c>
      <c r="AH22" s="11">
        <f t="shared" si="1"/>
        <v>2.9825464480874317</v>
      </c>
      <c r="AI22" s="67" t="s">
        <v>49</v>
      </c>
      <c r="AJ22" s="69"/>
    </row>
    <row r="23" spans="1:36" ht="26.25" customHeight="1" x14ac:dyDescent="0.15">
      <c r="A23" s="37"/>
      <c r="B23" s="38" t="s">
        <v>50</v>
      </c>
      <c r="C23" s="15">
        <v>341</v>
      </c>
      <c r="D23" s="16">
        <f t="shared" si="2"/>
        <v>117</v>
      </c>
      <c r="E23" s="16">
        <f t="shared" si="3"/>
        <v>61</v>
      </c>
      <c r="F23" s="16">
        <f t="shared" si="3"/>
        <v>56</v>
      </c>
      <c r="G23" s="17">
        <v>0</v>
      </c>
      <c r="H23" s="17">
        <v>0</v>
      </c>
      <c r="I23" s="17">
        <v>1</v>
      </c>
      <c r="J23" s="17">
        <v>1</v>
      </c>
      <c r="K23" s="17">
        <v>2</v>
      </c>
      <c r="L23" s="17">
        <v>1</v>
      </c>
      <c r="M23" s="17">
        <v>5</v>
      </c>
      <c r="N23" s="17">
        <v>1</v>
      </c>
      <c r="O23" s="17">
        <v>21</v>
      </c>
      <c r="P23" s="17">
        <v>25</v>
      </c>
      <c r="Q23" s="17">
        <v>0</v>
      </c>
      <c r="R23" s="17">
        <v>0</v>
      </c>
      <c r="S23" s="17">
        <v>24</v>
      </c>
      <c r="T23" s="17">
        <v>25</v>
      </c>
      <c r="U23" s="17">
        <v>7</v>
      </c>
      <c r="V23" s="17">
        <v>2</v>
      </c>
      <c r="W23" s="17">
        <v>1</v>
      </c>
      <c r="X23" s="17">
        <v>1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182431</v>
      </c>
      <c r="AF23" s="17">
        <v>166460</v>
      </c>
      <c r="AG23" s="18">
        <f t="shared" si="5"/>
        <v>2.9906721311475408</v>
      </c>
      <c r="AH23" s="19">
        <f t="shared" si="1"/>
        <v>2.9725000000000001</v>
      </c>
      <c r="AI23" s="70"/>
      <c r="AJ23" s="71" t="s">
        <v>50</v>
      </c>
    </row>
    <row r="24" spans="1:36" ht="26.25" customHeight="1" x14ac:dyDescent="0.15">
      <c r="A24" s="37"/>
      <c r="B24" s="38" t="s">
        <v>51</v>
      </c>
      <c r="C24" s="15">
        <v>345</v>
      </c>
      <c r="D24" s="16">
        <f t="shared" si="2"/>
        <v>81</v>
      </c>
      <c r="E24" s="16">
        <f t="shared" si="3"/>
        <v>46</v>
      </c>
      <c r="F24" s="16">
        <f t="shared" si="3"/>
        <v>35</v>
      </c>
      <c r="G24" s="17">
        <v>0</v>
      </c>
      <c r="H24" s="17">
        <v>0</v>
      </c>
      <c r="I24" s="17">
        <v>1</v>
      </c>
      <c r="J24" s="17">
        <v>0</v>
      </c>
      <c r="K24" s="17">
        <v>0</v>
      </c>
      <c r="L24" s="17">
        <v>0</v>
      </c>
      <c r="M24" s="17">
        <v>4</v>
      </c>
      <c r="N24" s="17">
        <v>1</v>
      </c>
      <c r="O24" s="17">
        <v>11</v>
      </c>
      <c r="P24" s="17">
        <v>19</v>
      </c>
      <c r="Q24" s="17">
        <v>0</v>
      </c>
      <c r="R24" s="17">
        <v>0</v>
      </c>
      <c r="S24" s="17">
        <v>20</v>
      </c>
      <c r="T24" s="17">
        <v>12</v>
      </c>
      <c r="U24" s="17">
        <v>10</v>
      </c>
      <c r="V24" s="17">
        <v>3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141922</v>
      </c>
      <c r="AF24" s="17">
        <v>103486</v>
      </c>
      <c r="AG24" s="18">
        <f t="shared" si="5"/>
        <v>3.0852608695652175</v>
      </c>
      <c r="AH24" s="19">
        <f t="shared" si="1"/>
        <v>2.9567428571428573</v>
      </c>
      <c r="AI24" s="70"/>
      <c r="AJ24" s="71" t="s">
        <v>51</v>
      </c>
    </row>
    <row r="25" spans="1:36" ht="26.25" customHeight="1" x14ac:dyDescent="0.15">
      <c r="A25" s="37"/>
      <c r="B25" s="38" t="s">
        <v>52</v>
      </c>
      <c r="C25" s="15">
        <v>346</v>
      </c>
      <c r="D25" s="16">
        <f t="shared" si="2"/>
        <v>191</v>
      </c>
      <c r="E25" s="16">
        <f t="shared" si="3"/>
        <v>99</v>
      </c>
      <c r="F25" s="16">
        <f t="shared" si="3"/>
        <v>92</v>
      </c>
      <c r="G25" s="17">
        <v>0</v>
      </c>
      <c r="H25" s="17">
        <v>0</v>
      </c>
      <c r="I25" s="17">
        <v>0</v>
      </c>
      <c r="J25" s="17">
        <v>0</v>
      </c>
      <c r="K25" s="17">
        <v>1</v>
      </c>
      <c r="L25" s="17">
        <v>0</v>
      </c>
      <c r="M25" s="17">
        <v>11</v>
      </c>
      <c r="N25" s="17">
        <v>6</v>
      </c>
      <c r="O25" s="17">
        <v>33</v>
      </c>
      <c r="P25" s="17">
        <v>43</v>
      </c>
      <c r="Q25" s="17">
        <v>0</v>
      </c>
      <c r="R25" s="17">
        <v>0</v>
      </c>
      <c r="S25" s="17">
        <v>40</v>
      </c>
      <c r="T25" s="17">
        <v>36</v>
      </c>
      <c r="U25" s="17">
        <v>11</v>
      </c>
      <c r="V25" s="17">
        <v>7</v>
      </c>
      <c r="W25" s="17">
        <v>3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301271</v>
      </c>
      <c r="AF25" s="17">
        <v>275860</v>
      </c>
      <c r="AG25" s="18">
        <f t="shared" si="5"/>
        <v>3.0431414141414144</v>
      </c>
      <c r="AH25" s="19">
        <f t="shared" si="1"/>
        <v>2.998478260869565</v>
      </c>
      <c r="AI25" s="70"/>
      <c r="AJ25" s="71" t="s">
        <v>52</v>
      </c>
    </row>
    <row r="26" spans="1:36" s="12" customFormat="1" ht="26.25" customHeight="1" x14ac:dyDescent="0.15">
      <c r="A26" s="34" t="s">
        <v>53</v>
      </c>
      <c r="B26" s="36"/>
      <c r="C26" s="7"/>
      <c r="D26" s="8">
        <f t="shared" si="2"/>
        <v>1034</v>
      </c>
      <c r="E26" s="8">
        <f t="shared" si="3"/>
        <v>524</v>
      </c>
      <c r="F26" s="8">
        <f t="shared" si="3"/>
        <v>510</v>
      </c>
      <c r="G26" s="13">
        <f>SUM(G27:G28)</f>
        <v>1</v>
      </c>
      <c r="H26" s="13">
        <f t="shared" ref="H26:AD26" si="12">SUM(H27:H28)</f>
        <v>3</v>
      </c>
      <c r="I26" s="13">
        <f t="shared" si="12"/>
        <v>2</v>
      </c>
      <c r="J26" s="13">
        <f t="shared" si="12"/>
        <v>4</v>
      </c>
      <c r="K26" s="13">
        <f t="shared" si="12"/>
        <v>3</v>
      </c>
      <c r="L26" s="13">
        <f t="shared" si="12"/>
        <v>4</v>
      </c>
      <c r="M26" s="13">
        <f t="shared" si="12"/>
        <v>32</v>
      </c>
      <c r="N26" s="13">
        <f t="shared" si="12"/>
        <v>36</v>
      </c>
      <c r="O26" s="13">
        <f t="shared" si="12"/>
        <v>187</v>
      </c>
      <c r="P26" s="13">
        <f t="shared" si="12"/>
        <v>222</v>
      </c>
      <c r="Q26" s="13">
        <f t="shared" si="12"/>
        <v>0</v>
      </c>
      <c r="R26" s="13">
        <f t="shared" si="12"/>
        <v>0</v>
      </c>
      <c r="S26" s="13">
        <f t="shared" si="12"/>
        <v>235</v>
      </c>
      <c r="T26" s="13">
        <f t="shared" si="12"/>
        <v>196</v>
      </c>
      <c r="U26" s="13">
        <f t="shared" si="12"/>
        <v>58</v>
      </c>
      <c r="V26" s="13">
        <f t="shared" si="12"/>
        <v>44</v>
      </c>
      <c r="W26" s="13">
        <f t="shared" si="12"/>
        <v>5</v>
      </c>
      <c r="X26" s="13">
        <f t="shared" si="12"/>
        <v>1</v>
      </c>
      <c r="Y26" s="13">
        <f t="shared" si="12"/>
        <v>1</v>
      </c>
      <c r="Z26" s="13">
        <f t="shared" si="12"/>
        <v>0</v>
      </c>
      <c r="AA26" s="13">
        <f t="shared" si="12"/>
        <v>0</v>
      </c>
      <c r="AB26" s="13">
        <f t="shared" si="12"/>
        <v>0</v>
      </c>
      <c r="AC26" s="13">
        <f t="shared" si="12"/>
        <v>0</v>
      </c>
      <c r="AD26" s="13">
        <f t="shared" si="12"/>
        <v>0</v>
      </c>
      <c r="AE26" s="13">
        <f>SUM(AE27:AE28)</f>
        <v>1600776</v>
      </c>
      <c r="AF26" s="13">
        <f>SUM(AF27:AF28)</f>
        <v>1509761</v>
      </c>
      <c r="AG26" s="10">
        <f t="shared" si="5"/>
        <v>3.054916030534351</v>
      </c>
      <c r="AH26" s="11">
        <f t="shared" si="1"/>
        <v>2.9603156862745101</v>
      </c>
      <c r="AI26" s="67" t="s">
        <v>53</v>
      </c>
      <c r="AJ26" s="69"/>
    </row>
    <row r="27" spans="1:36" s="12" customFormat="1" ht="26.25" customHeight="1" x14ac:dyDescent="0.15">
      <c r="A27" s="34" t="s">
        <v>54</v>
      </c>
      <c r="B27" s="36"/>
      <c r="C27" s="7">
        <v>202</v>
      </c>
      <c r="D27" s="8">
        <f t="shared" si="2"/>
        <v>1007</v>
      </c>
      <c r="E27" s="8">
        <f t="shared" si="3"/>
        <v>512</v>
      </c>
      <c r="F27" s="8">
        <f t="shared" si="3"/>
        <v>495</v>
      </c>
      <c r="G27" s="13">
        <v>1</v>
      </c>
      <c r="H27" s="13">
        <v>3</v>
      </c>
      <c r="I27" s="13">
        <v>2</v>
      </c>
      <c r="J27" s="13">
        <v>4</v>
      </c>
      <c r="K27" s="13">
        <v>3</v>
      </c>
      <c r="L27" s="13">
        <v>4</v>
      </c>
      <c r="M27" s="13">
        <v>31</v>
      </c>
      <c r="N27" s="13">
        <v>35</v>
      </c>
      <c r="O27" s="13">
        <v>183</v>
      </c>
      <c r="P27" s="13">
        <v>215</v>
      </c>
      <c r="Q27" s="13">
        <v>0</v>
      </c>
      <c r="R27" s="13">
        <v>0</v>
      </c>
      <c r="S27" s="13">
        <v>230</v>
      </c>
      <c r="T27" s="13">
        <v>189</v>
      </c>
      <c r="U27" s="13">
        <v>57</v>
      </c>
      <c r="V27" s="13">
        <v>44</v>
      </c>
      <c r="W27" s="13">
        <v>4</v>
      </c>
      <c r="X27" s="13">
        <v>1</v>
      </c>
      <c r="Y27" s="13">
        <v>1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1562910</v>
      </c>
      <c r="AF27" s="13">
        <v>1465525</v>
      </c>
      <c r="AG27" s="10">
        <f t="shared" si="5"/>
        <v>3.0525585937500002</v>
      </c>
      <c r="AH27" s="11">
        <f t="shared" si="1"/>
        <v>2.9606565656565658</v>
      </c>
      <c r="AI27" s="67" t="s">
        <v>54</v>
      </c>
      <c r="AJ27" s="69"/>
    </row>
    <row r="28" spans="1:36" s="12" customFormat="1" ht="26.25" customHeight="1" x14ac:dyDescent="0.15">
      <c r="A28" s="34" t="s">
        <v>55</v>
      </c>
      <c r="B28" s="36"/>
      <c r="C28" s="7"/>
      <c r="D28" s="8">
        <f t="shared" si="2"/>
        <v>27</v>
      </c>
      <c r="E28" s="8">
        <f t="shared" si="3"/>
        <v>12</v>
      </c>
      <c r="F28" s="8">
        <f t="shared" si="3"/>
        <v>15</v>
      </c>
      <c r="G28" s="13">
        <f>SUM(G29)</f>
        <v>0</v>
      </c>
      <c r="H28" s="13">
        <f t="shared" ref="H28:AF28" si="13">SUM(H29)</f>
        <v>0</v>
      </c>
      <c r="I28" s="13">
        <f t="shared" si="13"/>
        <v>0</v>
      </c>
      <c r="J28" s="13">
        <f t="shared" si="13"/>
        <v>0</v>
      </c>
      <c r="K28" s="13">
        <f t="shared" si="13"/>
        <v>0</v>
      </c>
      <c r="L28" s="13">
        <f t="shared" si="13"/>
        <v>0</v>
      </c>
      <c r="M28" s="13">
        <f t="shared" si="13"/>
        <v>1</v>
      </c>
      <c r="N28" s="13">
        <f t="shared" si="13"/>
        <v>1</v>
      </c>
      <c r="O28" s="13">
        <f t="shared" si="13"/>
        <v>4</v>
      </c>
      <c r="P28" s="13">
        <f t="shared" si="13"/>
        <v>7</v>
      </c>
      <c r="Q28" s="13">
        <f t="shared" si="13"/>
        <v>0</v>
      </c>
      <c r="R28" s="13">
        <f t="shared" si="13"/>
        <v>0</v>
      </c>
      <c r="S28" s="13">
        <f t="shared" si="13"/>
        <v>5</v>
      </c>
      <c r="T28" s="13">
        <f t="shared" si="13"/>
        <v>7</v>
      </c>
      <c r="U28" s="13">
        <f t="shared" si="13"/>
        <v>1</v>
      </c>
      <c r="V28" s="13">
        <f t="shared" si="13"/>
        <v>0</v>
      </c>
      <c r="W28" s="13">
        <f t="shared" si="13"/>
        <v>1</v>
      </c>
      <c r="X28" s="13">
        <f t="shared" si="13"/>
        <v>0</v>
      </c>
      <c r="Y28" s="13">
        <f t="shared" si="13"/>
        <v>0</v>
      </c>
      <c r="Z28" s="13">
        <f t="shared" si="13"/>
        <v>0</v>
      </c>
      <c r="AA28" s="13">
        <f t="shared" si="13"/>
        <v>0</v>
      </c>
      <c r="AB28" s="13">
        <f t="shared" si="13"/>
        <v>0</v>
      </c>
      <c r="AC28" s="13">
        <f t="shared" si="13"/>
        <v>0</v>
      </c>
      <c r="AD28" s="13">
        <f t="shared" si="13"/>
        <v>0</v>
      </c>
      <c r="AE28" s="13">
        <f t="shared" si="13"/>
        <v>37866</v>
      </c>
      <c r="AF28" s="13">
        <f t="shared" si="13"/>
        <v>44236</v>
      </c>
      <c r="AG28" s="10">
        <f t="shared" si="5"/>
        <v>3.1555</v>
      </c>
      <c r="AH28" s="11">
        <f t="shared" si="1"/>
        <v>2.9490666666666665</v>
      </c>
      <c r="AI28" s="67" t="s">
        <v>55</v>
      </c>
      <c r="AJ28" s="69"/>
    </row>
    <row r="29" spans="1:36" ht="26.25" customHeight="1" x14ac:dyDescent="0.15">
      <c r="A29" s="37"/>
      <c r="B29" s="38" t="s">
        <v>56</v>
      </c>
      <c r="C29" s="15">
        <v>387</v>
      </c>
      <c r="D29" s="16">
        <f t="shared" si="2"/>
        <v>27</v>
      </c>
      <c r="E29" s="16">
        <f t="shared" si="3"/>
        <v>12</v>
      </c>
      <c r="F29" s="16">
        <f t="shared" si="3"/>
        <v>15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1</v>
      </c>
      <c r="N29" s="17">
        <v>1</v>
      </c>
      <c r="O29" s="17">
        <v>4</v>
      </c>
      <c r="P29" s="17">
        <v>7</v>
      </c>
      <c r="Q29" s="17">
        <v>0</v>
      </c>
      <c r="R29" s="17">
        <v>0</v>
      </c>
      <c r="S29" s="17">
        <v>5</v>
      </c>
      <c r="T29" s="17">
        <v>7</v>
      </c>
      <c r="U29" s="17">
        <v>1</v>
      </c>
      <c r="V29" s="17">
        <v>0</v>
      </c>
      <c r="W29" s="17">
        <v>1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37866</v>
      </c>
      <c r="AF29" s="17">
        <v>44236</v>
      </c>
      <c r="AG29" s="18">
        <f t="shared" si="5"/>
        <v>3.1555</v>
      </c>
      <c r="AH29" s="19">
        <f t="shared" si="1"/>
        <v>2.9490666666666665</v>
      </c>
      <c r="AI29" s="70"/>
      <c r="AJ29" s="71" t="s">
        <v>56</v>
      </c>
    </row>
    <row r="30" spans="1:36" s="12" customFormat="1" ht="26.25" customHeight="1" x14ac:dyDescent="0.15">
      <c r="A30" s="34" t="s">
        <v>57</v>
      </c>
      <c r="B30" s="36"/>
      <c r="C30" s="7"/>
      <c r="D30" s="8">
        <f t="shared" si="2"/>
        <v>630</v>
      </c>
      <c r="E30" s="8">
        <f t="shared" si="3"/>
        <v>319</v>
      </c>
      <c r="F30" s="8">
        <f t="shared" si="3"/>
        <v>311</v>
      </c>
      <c r="G30" s="13">
        <f>SUM(G31:G32)</f>
        <v>0</v>
      </c>
      <c r="H30" s="13">
        <f t="shared" ref="H30:AD30" si="14">SUM(H31:H32)</f>
        <v>0</v>
      </c>
      <c r="I30" s="13">
        <f t="shared" si="14"/>
        <v>1</v>
      </c>
      <c r="J30" s="13">
        <f t="shared" si="14"/>
        <v>2</v>
      </c>
      <c r="K30" s="13">
        <f t="shared" si="14"/>
        <v>6</v>
      </c>
      <c r="L30" s="13">
        <f t="shared" si="14"/>
        <v>3</v>
      </c>
      <c r="M30" s="13">
        <f t="shared" si="14"/>
        <v>20</v>
      </c>
      <c r="N30" s="13">
        <f t="shared" si="14"/>
        <v>38</v>
      </c>
      <c r="O30" s="13">
        <f t="shared" si="14"/>
        <v>115</v>
      </c>
      <c r="P30" s="13">
        <f t="shared" si="14"/>
        <v>142</v>
      </c>
      <c r="Q30" s="13">
        <f t="shared" si="14"/>
        <v>2</v>
      </c>
      <c r="R30" s="13">
        <f t="shared" si="14"/>
        <v>1</v>
      </c>
      <c r="S30" s="13">
        <f t="shared" si="14"/>
        <v>147</v>
      </c>
      <c r="T30" s="13">
        <f t="shared" si="14"/>
        <v>102</v>
      </c>
      <c r="U30" s="13">
        <f t="shared" si="14"/>
        <v>27</v>
      </c>
      <c r="V30" s="13">
        <f t="shared" si="14"/>
        <v>23</v>
      </c>
      <c r="W30" s="13">
        <f t="shared" si="14"/>
        <v>3</v>
      </c>
      <c r="X30" s="13">
        <f t="shared" si="14"/>
        <v>1</v>
      </c>
      <c r="Y30" s="13">
        <f t="shared" si="14"/>
        <v>0</v>
      </c>
      <c r="Z30" s="13">
        <f t="shared" si="14"/>
        <v>0</v>
      </c>
      <c r="AA30" s="13">
        <f t="shared" si="14"/>
        <v>0</v>
      </c>
      <c r="AB30" s="13">
        <f t="shared" si="14"/>
        <v>0</v>
      </c>
      <c r="AC30" s="13">
        <f t="shared" si="14"/>
        <v>0</v>
      </c>
      <c r="AD30" s="13">
        <f t="shared" si="14"/>
        <v>0</v>
      </c>
      <c r="AE30" s="13">
        <f>SUM(AE31:AE32)</f>
        <v>964745</v>
      </c>
      <c r="AF30" s="13">
        <f>SUM(AF31:AF32)</f>
        <v>906987</v>
      </c>
      <c r="AG30" s="10">
        <f t="shared" si="5"/>
        <v>3.0242789968652035</v>
      </c>
      <c r="AH30" s="11">
        <f t="shared" si="1"/>
        <v>2.9163569131832796</v>
      </c>
      <c r="AI30" s="67" t="s">
        <v>57</v>
      </c>
      <c r="AJ30" s="69"/>
    </row>
    <row r="31" spans="1:36" s="12" customFormat="1" ht="26.25" customHeight="1" x14ac:dyDescent="0.15">
      <c r="A31" s="34" t="s">
        <v>58</v>
      </c>
      <c r="B31" s="36"/>
      <c r="C31" s="7">
        <v>205</v>
      </c>
      <c r="D31" s="8">
        <f t="shared" si="2"/>
        <v>485</v>
      </c>
      <c r="E31" s="8">
        <f t="shared" si="3"/>
        <v>247</v>
      </c>
      <c r="F31" s="8">
        <f t="shared" si="3"/>
        <v>238</v>
      </c>
      <c r="G31" s="13">
        <v>0</v>
      </c>
      <c r="H31" s="13">
        <v>0</v>
      </c>
      <c r="I31" s="13">
        <v>0</v>
      </c>
      <c r="J31" s="13">
        <v>1</v>
      </c>
      <c r="K31" s="13">
        <v>5</v>
      </c>
      <c r="L31" s="13">
        <v>3</v>
      </c>
      <c r="M31" s="13">
        <v>15</v>
      </c>
      <c r="N31" s="13">
        <v>30</v>
      </c>
      <c r="O31" s="13">
        <v>94</v>
      </c>
      <c r="P31" s="13">
        <v>108</v>
      </c>
      <c r="Q31" s="13">
        <v>2</v>
      </c>
      <c r="R31" s="13">
        <v>1</v>
      </c>
      <c r="S31" s="13">
        <v>107</v>
      </c>
      <c r="T31" s="13">
        <v>79</v>
      </c>
      <c r="U31" s="13">
        <v>23</v>
      </c>
      <c r="V31" s="13">
        <v>16</v>
      </c>
      <c r="W31" s="13">
        <v>3</v>
      </c>
      <c r="X31" s="13">
        <v>1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750023</v>
      </c>
      <c r="AF31" s="13">
        <v>692077</v>
      </c>
      <c r="AG31" s="10">
        <f t="shared" si="5"/>
        <v>3.0365303643724695</v>
      </c>
      <c r="AH31" s="11">
        <f t="shared" si="1"/>
        <v>2.9078865546218484</v>
      </c>
      <c r="AI31" s="67" t="s">
        <v>58</v>
      </c>
      <c r="AJ31" s="69"/>
    </row>
    <row r="32" spans="1:36" s="12" customFormat="1" ht="26.25" customHeight="1" x14ac:dyDescent="0.15">
      <c r="A32" s="34" t="s">
        <v>59</v>
      </c>
      <c r="B32" s="36"/>
      <c r="C32" s="7"/>
      <c r="D32" s="8">
        <f t="shared" si="2"/>
        <v>145</v>
      </c>
      <c r="E32" s="8">
        <f t="shared" si="3"/>
        <v>72</v>
      </c>
      <c r="F32" s="8">
        <f t="shared" si="3"/>
        <v>73</v>
      </c>
      <c r="G32" s="13">
        <f>SUM(G33)</f>
        <v>0</v>
      </c>
      <c r="H32" s="13">
        <f t="shared" ref="H32:AF32" si="15">SUM(H33)</f>
        <v>0</v>
      </c>
      <c r="I32" s="13">
        <f t="shared" si="15"/>
        <v>1</v>
      </c>
      <c r="J32" s="13">
        <f t="shared" si="15"/>
        <v>1</v>
      </c>
      <c r="K32" s="13">
        <f t="shared" si="15"/>
        <v>1</v>
      </c>
      <c r="L32" s="13">
        <f t="shared" si="15"/>
        <v>0</v>
      </c>
      <c r="M32" s="13">
        <f t="shared" si="15"/>
        <v>5</v>
      </c>
      <c r="N32" s="13">
        <f t="shared" si="15"/>
        <v>8</v>
      </c>
      <c r="O32" s="13">
        <f t="shared" si="15"/>
        <v>21</v>
      </c>
      <c r="P32" s="13">
        <f t="shared" si="15"/>
        <v>34</v>
      </c>
      <c r="Q32" s="13">
        <f t="shared" si="15"/>
        <v>0</v>
      </c>
      <c r="R32" s="13">
        <f t="shared" si="15"/>
        <v>0</v>
      </c>
      <c r="S32" s="13">
        <f t="shared" si="15"/>
        <v>40</v>
      </c>
      <c r="T32" s="13">
        <f t="shared" si="15"/>
        <v>23</v>
      </c>
      <c r="U32" s="13">
        <f t="shared" si="15"/>
        <v>4</v>
      </c>
      <c r="V32" s="13">
        <f t="shared" si="15"/>
        <v>7</v>
      </c>
      <c r="W32" s="13">
        <f t="shared" si="15"/>
        <v>0</v>
      </c>
      <c r="X32" s="13">
        <f t="shared" si="15"/>
        <v>0</v>
      </c>
      <c r="Y32" s="13">
        <f t="shared" si="15"/>
        <v>0</v>
      </c>
      <c r="Z32" s="13">
        <f t="shared" si="15"/>
        <v>0</v>
      </c>
      <c r="AA32" s="13">
        <f t="shared" si="15"/>
        <v>0</v>
      </c>
      <c r="AB32" s="13">
        <f t="shared" si="15"/>
        <v>0</v>
      </c>
      <c r="AC32" s="13">
        <f t="shared" si="15"/>
        <v>0</v>
      </c>
      <c r="AD32" s="13">
        <f t="shared" si="15"/>
        <v>0</v>
      </c>
      <c r="AE32" s="13">
        <f t="shared" si="15"/>
        <v>214722</v>
      </c>
      <c r="AF32" s="13">
        <f t="shared" si="15"/>
        <v>214910</v>
      </c>
      <c r="AG32" s="10">
        <f t="shared" si="5"/>
        <v>2.9822500000000001</v>
      </c>
      <c r="AH32" s="11">
        <f t="shared" si="1"/>
        <v>2.9439726027397262</v>
      </c>
      <c r="AI32" s="67" t="s">
        <v>59</v>
      </c>
      <c r="AJ32" s="69"/>
    </row>
    <row r="33" spans="1:36" ht="26.25" customHeight="1" x14ac:dyDescent="0.15">
      <c r="A33" s="37"/>
      <c r="B33" s="38" t="s">
        <v>60</v>
      </c>
      <c r="C33" s="15">
        <v>401</v>
      </c>
      <c r="D33" s="16">
        <f t="shared" si="2"/>
        <v>145</v>
      </c>
      <c r="E33" s="16">
        <f t="shared" si="3"/>
        <v>72</v>
      </c>
      <c r="F33" s="16">
        <f t="shared" si="3"/>
        <v>73</v>
      </c>
      <c r="G33" s="17">
        <v>0</v>
      </c>
      <c r="H33" s="17">
        <v>0</v>
      </c>
      <c r="I33" s="17">
        <v>1</v>
      </c>
      <c r="J33" s="17">
        <v>1</v>
      </c>
      <c r="K33" s="17">
        <v>1</v>
      </c>
      <c r="L33" s="17">
        <v>0</v>
      </c>
      <c r="M33" s="17">
        <v>5</v>
      </c>
      <c r="N33" s="17">
        <v>8</v>
      </c>
      <c r="O33" s="17">
        <v>21</v>
      </c>
      <c r="P33" s="17">
        <v>34</v>
      </c>
      <c r="Q33" s="17">
        <v>0</v>
      </c>
      <c r="R33" s="17">
        <v>0</v>
      </c>
      <c r="S33" s="17">
        <v>40</v>
      </c>
      <c r="T33" s="17">
        <v>23</v>
      </c>
      <c r="U33" s="17">
        <v>4</v>
      </c>
      <c r="V33" s="17">
        <v>7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214722</v>
      </c>
      <c r="AF33" s="17">
        <v>214910</v>
      </c>
      <c r="AG33" s="18">
        <f t="shared" si="5"/>
        <v>2.9822500000000001</v>
      </c>
      <c r="AH33" s="19">
        <f t="shared" si="1"/>
        <v>2.9439726027397262</v>
      </c>
      <c r="AI33" s="70"/>
      <c r="AJ33" s="71" t="s">
        <v>60</v>
      </c>
    </row>
    <row r="34" spans="1:36" s="12" customFormat="1" ht="26.25" customHeight="1" x14ac:dyDescent="0.15">
      <c r="A34" s="34" t="s">
        <v>61</v>
      </c>
      <c r="B34" s="36"/>
      <c r="C34" s="7"/>
      <c r="D34" s="8">
        <f t="shared" si="2"/>
        <v>1158</v>
      </c>
      <c r="E34" s="8">
        <f t="shared" si="3"/>
        <v>590</v>
      </c>
      <c r="F34" s="8">
        <f t="shared" si="3"/>
        <v>568</v>
      </c>
      <c r="G34" s="13">
        <f>SUM(G35:G38,G42)</f>
        <v>1</v>
      </c>
      <c r="H34" s="13">
        <f t="shared" ref="H34:AD34" si="16">SUM(H35:H38,H42)</f>
        <v>2</v>
      </c>
      <c r="I34" s="13">
        <f t="shared" si="16"/>
        <v>3</v>
      </c>
      <c r="J34" s="13">
        <f t="shared" si="16"/>
        <v>4</v>
      </c>
      <c r="K34" s="13">
        <f t="shared" si="16"/>
        <v>6</v>
      </c>
      <c r="L34" s="13">
        <f t="shared" si="16"/>
        <v>7</v>
      </c>
      <c r="M34" s="13">
        <f t="shared" si="16"/>
        <v>44</v>
      </c>
      <c r="N34" s="13">
        <f t="shared" si="16"/>
        <v>56</v>
      </c>
      <c r="O34" s="13">
        <f t="shared" si="16"/>
        <v>206</v>
      </c>
      <c r="P34" s="13">
        <f t="shared" si="16"/>
        <v>224</v>
      </c>
      <c r="Q34" s="13">
        <f t="shared" si="16"/>
        <v>0</v>
      </c>
      <c r="R34" s="13">
        <f t="shared" si="16"/>
        <v>0</v>
      </c>
      <c r="S34" s="13">
        <f t="shared" si="16"/>
        <v>248</v>
      </c>
      <c r="T34" s="13">
        <f t="shared" si="16"/>
        <v>222</v>
      </c>
      <c r="U34" s="13">
        <f t="shared" si="16"/>
        <v>74</v>
      </c>
      <c r="V34" s="13">
        <f t="shared" si="16"/>
        <v>50</v>
      </c>
      <c r="W34" s="13">
        <f t="shared" si="16"/>
        <v>8</v>
      </c>
      <c r="X34" s="13">
        <f t="shared" si="16"/>
        <v>3</v>
      </c>
      <c r="Y34" s="13">
        <f t="shared" si="16"/>
        <v>0</v>
      </c>
      <c r="Z34" s="13">
        <f t="shared" si="16"/>
        <v>0</v>
      </c>
      <c r="AA34" s="13">
        <f t="shared" si="16"/>
        <v>0</v>
      </c>
      <c r="AB34" s="13">
        <f t="shared" si="16"/>
        <v>0</v>
      </c>
      <c r="AC34" s="13">
        <f t="shared" si="16"/>
        <v>0</v>
      </c>
      <c r="AD34" s="13">
        <f t="shared" si="16"/>
        <v>0</v>
      </c>
      <c r="AE34" s="13">
        <f>SUM(AE35:AE38,AE42)</f>
        <v>1795584</v>
      </c>
      <c r="AF34" s="13">
        <f>SUM(AF35:AF38,AF42)</f>
        <v>1678268</v>
      </c>
      <c r="AG34" s="10">
        <f t="shared" si="5"/>
        <v>3.0433627118644067</v>
      </c>
      <c r="AH34" s="11">
        <f t="shared" si="1"/>
        <v>2.9546971830985918</v>
      </c>
      <c r="AI34" s="67" t="s">
        <v>61</v>
      </c>
      <c r="AJ34" s="69"/>
    </row>
    <row r="35" spans="1:36" s="12" customFormat="1" ht="26.25" customHeight="1" x14ac:dyDescent="0.15">
      <c r="A35" s="34" t="s">
        <v>62</v>
      </c>
      <c r="B35" s="36"/>
      <c r="C35" s="7">
        <v>206</v>
      </c>
      <c r="D35" s="8">
        <f t="shared" si="2"/>
        <v>405</v>
      </c>
      <c r="E35" s="8">
        <f t="shared" si="3"/>
        <v>208</v>
      </c>
      <c r="F35" s="8">
        <f t="shared" si="3"/>
        <v>197</v>
      </c>
      <c r="G35" s="13">
        <v>0</v>
      </c>
      <c r="H35" s="13">
        <v>1</v>
      </c>
      <c r="I35" s="13">
        <v>1</v>
      </c>
      <c r="J35" s="13">
        <v>1</v>
      </c>
      <c r="K35" s="13">
        <v>3</v>
      </c>
      <c r="L35" s="13">
        <v>2</v>
      </c>
      <c r="M35" s="13">
        <v>16</v>
      </c>
      <c r="N35" s="13">
        <v>13</v>
      </c>
      <c r="O35" s="13">
        <v>78</v>
      </c>
      <c r="P35" s="13">
        <v>82</v>
      </c>
      <c r="Q35" s="13">
        <v>0</v>
      </c>
      <c r="R35" s="13">
        <v>0</v>
      </c>
      <c r="S35" s="13">
        <v>83</v>
      </c>
      <c r="T35" s="13">
        <v>77</v>
      </c>
      <c r="U35" s="13">
        <v>25</v>
      </c>
      <c r="V35" s="13">
        <v>21</v>
      </c>
      <c r="W35" s="13">
        <v>2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628689</v>
      </c>
      <c r="AF35" s="13">
        <v>583919</v>
      </c>
      <c r="AG35" s="10">
        <f>IF(E35-AC35=0,0,AE35/(E35-AC35)/1000)</f>
        <v>3.022543269230769</v>
      </c>
      <c r="AH35" s="11">
        <f t="shared" si="1"/>
        <v>2.964055837563452</v>
      </c>
      <c r="AI35" s="67" t="s">
        <v>62</v>
      </c>
      <c r="AJ35" s="69"/>
    </row>
    <row r="36" spans="1:36" s="12" customFormat="1" ht="26.25" customHeight="1" x14ac:dyDescent="0.15">
      <c r="A36" s="34" t="s">
        <v>63</v>
      </c>
      <c r="B36" s="36"/>
      <c r="C36" s="7">
        <v>207</v>
      </c>
      <c r="D36" s="8">
        <f t="shared" si="2"/>
        <v>245</v>
      </c>
      <c r="E36" s="8">
        <f t="shared" si="3"/>
        <v>121</v>
      </c>
      <c r="F36" s="8">
        <f t="shared" si="3"/>
        <v>124</v>
      </c>
      <c r="G36" s="13">
        <v>1</v>
      </c>
      <c r="H36" s="13">
        <v>0</v>
      </c>
      <c r="I36" s="13">
        <v>1</v>
      </c>
      <c r="J36" s="13">
        <v>2</v>
      </c>
      <c r="K36" s="13">
        <v>0</v>
      </c>
      <c r="L36" s="13">
        <v>0</v>
      </c>
      <c r="M36" s="13">
        <v>5</v>
      </c>
      <c r="N36" s="13">
        <v>16</v>
      </c>
      <c r="O36" s="13">
        <v>44</v>
      </c>
      <c r="P36" s="13">
        <v>52</v>
      </c>
      <c r="Q36" s="13">
        <v>0</v>
      </c>
      <c r="R36" s="13">
        <v>0</v>
      </c>
      <c r="S36" s="13">
        <v>46</v>
      </c>
      <c r="T36" s="13">
        <v>40</v>
      </c>
      <c r="U36" s="13">
        <v>21</v>
      </c>
      <c r="V36" s="13">
        <v>12</v>
      </c>
      <c r="W36" s="13">
        <v>3</v>
      </c>
      <c r="X36" s="13">
        <v>2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374787</v>
      </c>
      <c r="AF36" s="13">
        <v>366927</v>
      </c>
      <c r="AG36" s="10">
        <f t="shared" si="5"/>
        <v>3.0974132231404958</v>
      </c>
      <c r="AH36" s="11">
        <f t="shared" si="1"/>
        <v>2.9590887096774194</v>
      </c>
      <c r="AI36" s="67" t="s">
        <v>63</v>
      </c>
      <c r="AJ36" s="69"/>
    </row>
    <row r="37" spans="1:36" s="12" customFormat="1" ht="26.25" customHeight="1" x14ac:dyDescent="0.15">
      <c r="A37" s="34" t="s">
        <v>64</v>
      </c>
      <c r="B37" s="36"/>
      <c r="C37" s="7">
        <v>209</v>
      </c>
      <c r="D37" s="8">
        <f>E37+F37</f>
        <v>195</v>
      </c>
      <c r="E37" s="8">
        <f>G37+I37+K37+M37+O37+S37+U37+W37+Y37+AA37+AC37</f>
        <v>100</v>
      </c>
      <c r="F37" s="8">
        <f>H37+J37+L37+N37+P37+T37+V37+X37+Z37+AB37+AD37</f>
        <v>95</v>
      </c>
      <c r="G37" s="13">
        <v>0</v>
      </c>
      <c r="H37" s="13">
        <v>1</v>
      </c>
      <c r="I37" s="13">
        <v>0</v>
      </c>
      <c r="J37" s="13">
        <v>1</v>
      </c>
      <c r="K37" s="13">
        <v>1</v>
      </c>
      <c r="L37" s="13">
        <v>1</v>
      </c>
      <c r="M37" s="13">
        <v>7</v>
      </c>
      <c r="N37" s="13">
        <v>7</v>
      </c>
      <c r="O37" s="13">
        <v>34</v>
      </c>
      <c r="P37" s="13">
        <v>33</v>
      </c>
      <c r="Q37" s="13">
        <v>0</v>
      </c>
      <c r="R37" s="13">
        <v>0</v>
      </c>
      <c r="S37" s="13">
        <v>48</v>
      </c>
      <c r="T37" s="13">
        <v>43</v>
      </c>
      <c r="U37" s="13">
        <v>10</v>
      </c>
      <c r="V37" s="13">
        <v>9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301988</v>
      </c>
      <c r="AF37" s="13">
        <v>283694</v>
      </c>
      <c r="AG37" s="10">
        <f>IF(E37-AC37=0,0,AE37/(E37-AC37)/1000)</f>
        <v>3.0198800000000001</v>
      </c>
      <c r="AH37" s="11">
        <f>IF(F37-AD37=0,0,AF37/(F37-AD37)/1000)</f>
        <v>2.9862526315789473</v>
      </c>
      <c r="AI37" s="67" t="s">
        <v>64</v>
      </c>
      <c r="AJ37" s="69"/>
    </row>
    <row r="38" spans="1:36" s="12" customFormat="1" ht="26.25" customHeight="1" x14ac:dyDescent="0.15">
      <c r="A38" s="34" t="s">
        <v>65</v>
      </c>
      <c r="B38" s="36"/>
      <c r="C38" s="7"/>
      <c r="D38" s="8">
        <f t="shared" si="2"/>
        <v>272</v>
      </c>
      <c r="E38" s="8">
        <f t="shared" si="3"/>
        <v>139</v>
      </c>
      <c r="F38" s="8">
        <f t="shared" si="3"/>
        <v>133</v>
      </c>
      <c r="G38" s="13">
        <f>SUM(G39:G41)</f>
        <v>0</v>
      </c>
      <c r="H38" s="13">
        <f t="shared" ref="H38:AD38" si="17">SUM(H39:H41)</f>
        <v>0</v>
      </c>
      <c r="I38" s="13">
        <f t="shared" si="17"/>
        <v>1</v>
      </c>
      <c r="J38" s="13">
        <f t="shared" si="17"/>
        <v>0</v>
      </c>
      <c r="K38" s="13">
        <f t="shared" si="17"/>
        <v>2</v>
      </c>
      <c r="L38" s="13">
        <f t="shared" si="17"/>
        <v>3</v>
      </c>
      <c r="M38" s="13">
        <f t="shared" si="17"/>
        <v>14</v>
      </c>
      <c r="N38" s="13">
        <f t="shared" si="17"/>
        <v>20</v>
      </c>
      <c r="O38" s="13">
        <f t="shared" si="17"/>
        <v>43</v>
      </c>
      <c r="P38" s="13">
        <f t="shared" si="17"/>
        <v>54</v>
      </c>
      <c r="Q38" s="13">
        <f t="shared" si="17"/>
        <v>0</v>
      </c>
      <c r="R38" s="13">
        <f t="shared" si="17"/>
        <v>0</v>
      </c>
      <c r="S38" s="13">
        <f t="shared" si="17"/>
        <v>60</v>
      </c>
      <c r="T38" s="13">
        <f t="shared" si="17"/>
        <v>50</v>
      </c>
      <c r="U38" s="13">
        <f t="shared" si="17"/>
        <v>16</v>
      </c>
      <c r="V38" s="13">
        <f t="shared" si="17"/>
        <v>6</v>
      </c>
      <c r="W38" s="13">
        <f t="shared" si="17"/>
        <v>3</v>
      </c>
      <c r="X38" s="13">
        <f t="shared" si="17"/>
        <v>0</v>
      </c>
      <c r="Y38" s="13">
        <f t="shared" si="17"/>
        <v>0</v>
      </c>
      <c r="Z38" s="13">
        <f t="shared" si="17"/>
        <v>0</v>
      </c>
      <c r="AA38" s="13">
        <f t="shared" si="17"/>
        <v>0</v>
      </c>
      <c r="AB38" s="13">
        <f t="shared" si="17"/>
        <v>0</v>
      </c>
      <c r="AC38" s="13">
        <f t="shared" si="17"/>
        <v>0</v>
      </c>
      <c r="AD38" s="13">
        <f t="shared" si="17"/>
        <v>0</v>
      </c>
      <c r="AE38" s="13">
        <f>SUM(AE39:AE41)</f>
        <v>422261</v>
      </c>
      <c r="AF38" s="13">
        <f>SUM(AF39:AF41)</f>
        <v>384360</v>
      </c>
      <c r="AG38" s="10">
        <f t="shared" si="5"/>
        <v>3.0378489208633095</v>
      </c>
      <c r="AH38" s="11">
        <f t="shared" si="1"/>
        <v>2.8899248120300753</v>
      </c>
      <c r="AI38" s="67" t="s">
        <v>65</v>
      </c>
      <c r="AJ38" s="69"/>
    </row>
    <row r="39" spans="1:36" ht="26.25" customHeight="1" x14ac:dyDescent="0.15">
      <c r="A39" s="37"/>
      <c r="B39" s="38" t="s">
        <v>66</v>
      </c>
      <c r="C39" s="15">
        <v>423</v>
      </c>
      <c r="D39" s="16">
        <f t="shared" si="2"/>
        <v>27</v>
      </c>
      <c r="E39" s="16">
        <f t="shared" si="3"/>
        <v>13</v>
      </c>
      <c r="F39" s="16">
        <f t="shared" si="3"/>
        <v>14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1</v>
      </c>
      <c r="M39" s="17">
        <v>1</v>
      </c>
      <c r="N39" s="17">
        <v>2</v>
      </c>
      <c r="O39" s="17">
        <v>5</v>
      </c>
      <c r="P39" s="17">
        <v>3</v>
      </c>
      <c r="Q39" s="17">
        <v>0</v>
      </c>
      <c r="R39" s="17">
        <v>0</v>
      </c>
      <c r="S39" s="17">
        <v>3</v>
      </c>
      <c r="T39" s="17">
        <v>7</v>
      </c>
      <c r="U39" s="17">
        <v>4</v>
      </c>
      <c r="V39" s="17">
        <v>1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40205</v>
      </c>
      <c r="AF39" s="17">
        <v>40807</v>
      </c>
      <c r="AG39" s="18">
        <f t="shared" si="5"/>
        <v>3.0926923076923076</v>
      </c>
      <c r="AH39" s="19">
        <f t="shared" si="1"/>
        <v>2.9147857142857143</v>
      </c>
      <c r="AI39" s="70"/>
      <c r="AJ39" s="71" t="s">
        <v>66</v>
      </c>
    </row>
    <row r="40" spans="1:36" ht="26.25" customHeight="1" x14ac:dyDescent="0.15">
      <c r="A40" s="37"/>
      <c r="B40" s="38" t="s">
        <v>67</v>
      </c>
      <c r="C40" s="15">
        <v>424</v>
      </c>
      <c r="D40" s="16">
        <f t="shared" si="2"/>
        <v>95</v>
      </c>
      <c r="E40" s="16">
        <f t="shared" si="3"/>
        <v>46</v>
      </c>
      <c r="F40" s="16">
        <f t="shared" si="3"/>
        <v>49</v>
      </c>
      <c r="G40" s="17">
        <v>0</v>
      </c>
      <c r="H40" s="17">
        <v>0</v>
      </c>
      <c r="I40" s="17">
        <v>0</v>
      </c>
      <c r="J40" s="17">
        <v>0</v>
      </c>
      <c r="K40" s="17">
        <v>2</v>
      </c>
      <c r="L40" s="17">
        <v>0</v>
      </c>
      <c r="M40" s="17">
        <v>5</v>
      </c>
      <c r="N40" s="17">
        <v>6</v>
      </c>
      <c r="O40" s="17">
        <v>16</v>
      </c>
      <c r="P40" s="17">
        <v>19</v>
      </c>
      <c r="Q40" s="17">
        <v>0</v>
      </c>
      <c r="R40" s="17">
        <v>0</v>
      </c>
      <c r="S40" s="17">
        <v>19</v>
      </c>
      <c r="T40" s="17">
        <v>22</v>
      </c>
      <c r="U40" s="17">
        <v>3</v>
      </c>
      <c r="V40" s="17">
        <v>2</v>
      </c>
      <c r="W40" s="17">
        <v>1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136124</v>
      </c>
      <c r="AF40" s="17">
        <v>144094</v>
      </c>
      <c r="AG40" s="18">
        <f t="shared" si="5"/>
        <v>2.9592173913043478</v>
      </c>
      <c r="AH40" s="19">
        <f t="shared" si="1"/>
        <v>2.9406938775510203</v>
      </c>
      <c r="AI40" s="70"/>
      <c r="AJ40" s="71" t="s">
        <v>67</v>
      </c>
    </row>
    <row r="41" spans="1:36" ht="26.25" customHeight="1" x14ac:dyDescent="0.15">
      <c r="A41" s="37"/>
      <c r="B41" s="38" t="s">
        <v>68</v>
      </c>
      <c r="C41" s="15">
        <v>425</v>
      </c>
      <c r="D41" s="16">
        <f t="shared" si="2"/>
        <v>150</v>
      </c>
      <c r="E41" s="16">
        <f t="shared" si="3"/>
        <v>80</v>
      </c>
      <c r="F41" s="16">
        <f t="shared" si="3"/>
        <v>70</v>
      </c>
      <c r="G41" s="17">
        <v>0</v>
      </c>
      <c r="H41" s="17">
        <v>0</v>
      </c>
      <c r="I41" s="17">
        <v>1</v>
      </c>
      <c r="J41" s="17">
        <v>0</v>
      </c>
      <c r="K41" s="17">
        <v>0</v>
      </c>
      <c r="L41" s="17">
        <v>2</v>
      </c>
      <c r="M41" s="17">
        <v>8</v>
      </c>
      <c r="N41" s="17">
        <v>12</v>
      </c>
      <c r="O41" s="17">
        <v>22</v>
      </c>
      <c r="P41" s="17">
        <v>32</v>
      </c>
      <c r="Q41" s="17">
        <v>0</v>
      </c>
      <c r="R41" s="17">
        <v>0</v>
      </c>
      <c r="S41" s="17">
        <v>38</v>
      </c>
      <c r="T41" s="17">
        <v>21</v>
      </c>
      <c r="U41" s="17">
        <v>9</v>
      </c>
      <c r="V41" s="17">
        <v>3</v>
      </c>
      <c r="W41" s="17">
        <v>2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245932</v>
      </c>
      <c r="AF41" s="17">
        <v>199459</v>
      </c>
      <c r="AG41" s="18">
        <f t="shared" si="5"/>
        <v>3.0741499999999999</v>
      </c>
      <c r="AH41" s="19">
        <f t="shared" si="1"/>
        <v>2.8494142857142855</v>
      </c>
      <c r="AI41" s="70"/>
      <c r="AJ41" s="71" t="s">
        <v>68</v>
      </c>
    </row>
    <row r="42" spans="1:36" s="12" customFormat="1" ht="26.25" customHeight="1" x14ac:dyDescent="0.15">
      <c r="A42" s="34" t="s">
        <v>69</v>
      </c>
      <c r="B42" s="36"/>
      <c r="C42" s="7"/>
      <c r="D42" s="8">
        <f t="shared" si="2"/>
        <v>41</v>
      </c>
      <c r="E42" s="8">
        <f t="shared" si="3"/>
        <v>22</v>
      </c>
      <c r="F42" s="8">
        <f t="shared" si="3"/>
        <v>19</v>
      </c>
      <c r="G42" s="13">
        <f>SUM(G43:G43)</f>
        <v>0</v>
      </c>
      <c r="H42" s="13">
        <f t="shared" ref="H42:AF42" si="18">SUM(H43:H43)</f>
        <v>0</v>
      </c>
      <c r="I42" s="13">
        <f t="shared" si="18"/>
        <v>0</v>
      </c>
      <c r="J42" s="13">
        <f t="shared" si="18"/>
        <v>0</v>
      </c>
      <c r="K42" s="13">
        <f t="shared" si="18"/>
        <v>0</v>
      </c>
      <c r="L42" s="13">
        <f t="shared" si="18"/>
        <v>1</v>
      </c>
      <c r="M42" s="13">
        <f t="shared" si="18"/>
        <v>2</v>
      </c>
      <c r="N42" s="13">
        <f t="shared" si="18"/>
        <v>0</v>
      </c>
      <c r="O42" s="13">
        <f t="shared" si="18"/>
        <v>7</v>
      </c>
      <c r="P42" s="13">
        <f t="shared" si="18"/>
        <v>3</v>
      </c>
      <c r="Q42" s="13">
        <f t="shared" si="18"/>
        <v>0</v>
      </c>
      <c r="R42" s="13">
        <f t="shared" si="18"/>
        <v>0</v>
      </c>
      <c r="S42" s="13">
        <f t="shared" si="18"/>
        <v>11</v>
      </c>
      <c r="T42" s="13">
        <f t="shared" si="18"/>
        <v>12</v>
      </c>
      <c r="U42" s="13">
        <f t="shared" si="18"/>
        <v>2</v>
      </c>
      <c r="V42" s="13">
        <f t="shared" si="18"/>
        <v>2</v>
      </c>
      <c r="W42" s="13">
        <f t="shared" si="18"/>
        <v>0</v>
      </c>
      <c r="X42" s="13">
        <f t="shared" si="18"/>
        <v>1</v>
      </c>
      <c r="Y42" s="13">
        <f t="shared" si="18"/>
        <v>0</v>
      </c>
      <c r="Z42" s="13">
        <f t="shared" si="18"/>
        <v>0</v>
      </c>
      <c r="AA42" s="13">
        <f t="shared" si="18"/>
        <v>0</v>
      </c>
      <c r="AB42" s="13">
        <f t="shared" si="18"/>
        <v>0</v>
      </c>
      <c r="AC42" s="13">
        <f t="shared" si="18"/>
        <v>0</v>
      </c>
      <c r="AD42" s="13">
        <f t="shared" si="18"/>
        <v>0</v>
      </c>
      <c r="AE42" s="13">
        <f t="shared" si="18"/>
        <v>67859</v>
      </c>
      <c r="AF42" s="13">
        <f t="shared" si="18"/>
        <v>59368</v>
      </c>
      <c r="AG42" s="10">
        <f t="shared" si="5"/>
        <v>3.0844999999999998</v>
      </c>
      <c r="AH42" s="11">
        <f t="shared" si="1"/>
        <v>3.1246315789473682</v>
      </c>
      <c r="AI42" s="67" t="s">
        <v>69</v>
      </c>
      <c r="AJ42" s="69"/>
    </row>
    <row r="43" spans="1:36" ht="26.25" customHeight="1" thickBot="1" x14ac:dyDescent="0.2">
      <c r="A43" s="39"/>
      <c r="B43" s="40" t="s">
        <v>70</v>
      </c>
      <c r="C43" s="20">
        <v>441</v>
      </c>
      <c r="D43" s="21">
        <f t="shared" si="2"/>
        <v>41</v>
      </c>
      <c r="E43" s="21">
        <f t="shared" si="3"/>
        <v>22</v>
      </c>
      <c r="F43" s="21">
        <f t="shared" si="3"/>
        <v>19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1</v>
      </c>
      <c r="M43" s="22">
        <v>2</v>
      </c>
      <c r="N43" s="22">
        <v>0</v>
      </c>
      <c r="O43" s="22">
        <v>7</v>
      </c>
      <c r="P43" s="22">
        <v>3</v>
      </c>
      <c r="Q43" s="22">
        <v>0</v>
      </c>
      <c r="R43" s="22">
        <v>0</v>
      </c>
      <c r="S43" s="22">
        <v>11</v>
      </c>
      <c r="T43" s="22">
        <v>12</v>
      </c>
      <c r="U43" s="22">
        <v>2</v>
      </c>
      <c r="V43" s="22">
        <v>2</v>
      </c>
      <c r="W43" s="22">
        <v>0</v>
      </c>
      <c r="X43" s="22">
        <v>1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67859</v>
      </c>
      <c r="AF43" s="22">
        <v>59368</v>
      </c>
      <c r="AG43" s="23">
        <f t="shared" si="5"/>
        <v>3.0844999999999998</v>
      </c>
      <c r="AH43" s="24">
        <f t="shared" si="1"/>
        <v>3.1246315789473682</v>
      </c>
      <c r="AI43" s="72"/>
      <c r="AJ43" s="73" t="s">
        <v>70</v>
      </c>
    </row>
    <row r="44" spans="1:36" x14ac:dyDescent="0.15">
      <c r="AG44" s="25"/>
      <c r="AH44" s="25"/>
    </row>
    <row r="45" spans="1:36" x14ac:dyDescent="0.15">
      <c r="AG45" s="25"/>
      <c r="AH45" s="25"/>
    </row>
    <row r="46" spans="1:36" x14ac:dyDescent="0.15">
      <c r="AG46" s="25"/>
      <c r="AH46" s="25"/>
    </row>
    <row r="47" spans="1:36" x14ac:dyDescent="0.15">
      <c r="AG47" s="25"/>
      <c r="AH47" s="25"/>
    </row>
    <row r="48" spans="1:36" s="2" customForma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5"/>
      <c r="AH48" s="25"/>
    </row>
    <row r="49" spans="1:34" s="2" customForma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5"/>
      <c r="AH49" s="25"/>
    </row>
    <row r="50" spans="1:34" s="2" customForma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5"/>
      <c r="AH50" s="25"/>
    </row>
    <row r="51" spans="1:34" s="2" customForma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5"/>
      <c r="AH51" s="25"/>
    </row>
    <row r="52" spans="1:34" s="2" customForma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5"/>
      <c r="AH52" s="25"/>
    </row>
    <row r="53" spans="1:34" s="2" customForma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5"/>
      <c r="AH53" s="25"/>
    </row>
    <row r="54" spans="1:34" s="2" customForma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5"/>
      <c r="AH54" s="25"/>
    </row>
    <row r="55" spans="1:34" s="2" customForma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5"/>
      <c r="AH55" s="25"/>
    </row>
    <row r="56" spans="1:34" s="2" customForma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5"/>
      <c r="AH56" s="25"/>
    </row>
    <row r="57" spans="1:34" s="2" customForma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5"/>
      <c r="AH57" s="25"/>
    </row>
    <row r="58" spans="1:34" s="2" customForma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5"/>
      <c r="AH58" s="25"/>
    </row>
    <row r="59" spans="1:34" s="2" customForma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5"/>
      <c r="AH59" s="25"/>
    </row>
    <row r="60" spans="1:34" s="2" customForma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5"/>
      <c r="AH60" s="25"/>
    </row>
    <row r="61" spans="1:34" s="2" customForma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5"/>
      <c r="AH61" s="25"/>
    </row>
    <row r="62" spans="1:34" s="2" customForma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5"/>
      <c r="AH62" s="25"/>
    </row>
    <row r="63" spans="1:34" s="2" customForma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</sheetData>
  <mergeCells count="2">
    <mergeCell ref="AC3:AD3"/>
    <mergeCell ref="AE3:AF3"/>
  </mergeCells>
  <phoneticPr fontId="2"/>
  <pageMargins left="0.78740157480314965" right="0.31496062992125984" top="0.19685039370078741" bottom="0" header="0" footer="0"/>
  <pageSetup paperSize="8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第05表</vt:lpstr>
      <vt:lpstr>第05表!Print_Area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2018-01-25T08:03:45Z</cp:lastPrinted>
  <dcterms:created xsi:type="dcterms:W3CDTF">2018-01-25T06:07:11Z</dcterms:created>
  <dcterms:modified xsi:type="dcterms:W3CDTF">2018-01-25T08:03:57Z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