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dh10110860\財政担当共有フォルダー\13-2公営企業一般\29公営企業一般\平成28年度経営比較分析表\300125【依頼】平成28年度決算「経営比較分析表」の分析等について\05総務省へURL報告、県HP公表、団体へ公表依頼、団体へ公表のお知らせ\☆HP公表データ（経営比較分析表）\03公共\"/>
    </mc:Choice>
  </mc:AlternateContent>
  <workbookProtection workbookPassword="B319" lockStructure="1"/>
  <bookViews>
    <workbookView xWindow="0" yWindow="0" windowWidth="20490" windowHeight="7935"/>
  </bookViews>
  <sheets>
    <sheet name="法非適用_下水道事業" sheetId="4" r:id="rId1"/>
    <sheet name="データ" sheetId="5" state="hidden" r:id="rId2"/>
  </sheets>
  <calcPr calcId="171027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BB8" i="4" s="1"/>
  <c r="T6" i="5"/>
  <c r="S6" i="5"/>
  <c r="AL8" i="4" s="1"/>
  <c r="R6" i="5"/>
  <c r="AD10" i="4" s="1"/>
  <c r="Q6" i="5"/>
  <c r="W10" i="4" s="1"/>
  <c r="P6" i="5"/>
  <c r="O6" i="5"/>
  <c r="N6" i="5"/>
  <c r="B10" i="4" s="1"/>
  <c r="M6" i="5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AT10" i="4"/>
  <c r="P10" i="4"/>
  <c r="I10" i="4"/>
  <c r="AT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<sst xmlns="http://schemas.openxmlformats.org/spreadsheetml/2006/main" count="240" uniqueCount="126">
  <si>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</si>
  <si>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</si>
  <si>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</si>
  <si>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</si>
  <si>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</si>
  <si>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</si>
  <si>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</si>
  <si>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</si>
  <si>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</si>
  <si>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</si>
  <si>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</si>
  <si>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</si>
  <si>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</si>
  <si>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</si>
  <si>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</si>
  <si>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</si>
  <si>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</si>
  <si>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</si>
  <si>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</si>
  <si>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</si>
  <si>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</si>
  <si>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</si>
  <si>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</si>
  <si>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</si>
  <si>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</si>
  <si>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</si>
  <si>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</si>
  <si>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</si>
  <si>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</si>
  <si>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</si>
  <si>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</si>
  <si>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</si>
  <si>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</si>
  <si>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</si>
  <si>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</si>
  <si>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</si>
  <si>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</si>
  <si>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</si>
  <si>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</si>
  <si>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</si>
  <si>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</si>
  <si>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</si>
  <si>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</si>
  <si>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</si>
  <si>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</si>
  <si>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</si>
  <si>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</si>
  <si>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</si>
  <si>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</si>
  <si>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</si>
  <si>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</si>
  <si>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</si>
  <si>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</si>
  <si>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</si>
  <si>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</si>
  <si>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</si>
  <si>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</si>
  <si>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</si>
  <si>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</si>
  <si>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</si>
  <si>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</si>
  <si>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</si>
  <si>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</si>
  <si>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</si>
  <si>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</si>
  <si>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</si>
  <si>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</si>
  <si>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</si>
  <si>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</si>
  <si>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</si>
  <si>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</si>
  <si>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</si>
  <si>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</si>
  <si>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</si>
  <si>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</si>
  <si>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</si>
  <si>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</si>
  <si>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</si>
  <si>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</si>
  <si>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</si>
  <si>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</si>
  <si>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</si>
  <si>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</si>
  <si>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</si>
  <si>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</si>
  <si>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</si>
  <si>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</si>
  <si>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</si>
  <si>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</si>
  <si>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</si>
  <si>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</si>
  <si>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</si>
  <si>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</si>
  <si>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</si>
  <si>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</si>
  <si>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</si>
  <si>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</si>
  <si>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</si>
  <si>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</si>
  <si>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</si>
  <si>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</si>
  <si>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</si>
  <si>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</si>
  <si>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</si>
  <si>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</si>
  <si>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</si>
  <si>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</si>
  <si>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</si>
  <si>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</si>
  <si>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</si>
  <si>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佐賀県　嬉野市</t>
  </si>
  <si>
    <t>法非適用</t>
  </si>
  <si>
    <t>下水道事業</t>
  </si>
  <si>
    <t>公共下水道</t>
  </si>
  <si>
    <t>Cc3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</si>
  <si>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</si>
  <si>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</si>
  <si>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</si>
  <si>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</si>
  <si>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</si>
  <si>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</si>
  <si>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</si>
  <si>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平成13年より整備を開始しており、管渠等の老朽化はまだ発生していない。</t>
    <phoneticPr fontId="4"/>
  </si>
  <si>
    <t>全体を見てみると、問題点は使用料に関することが多くなっている。使用料を見直すことによって経費回収率の改善させ、また、新規加入者を増やすことで、施設利用率や水洗化率等の改善を行っていきたい。</t>
    <phoneticPr fontId="4"/>
  </si>
  <si>
    <t>非設置</t>
    <rPh sb="0" eb="1">
      <t>ヒ</t>
    </rPh>
    <rPh sb="1" eb="3">
      <t>セッチ</t>
    </rPh>
    <phoneticPr fontId="4"/>
  </si>
  <si>
    <t>①収益的収支比率は100%未満であり赤字となっている。H28年は前年比-1.49ポイントと微減し、⑤経費回収率は約50％に留まっており、使用料以外の収入（一般会計繰入金）に依存している状況になっている。
④企業債残高対事業規模比率は年々減少している。H28年度は平均値と比べると、受益者が分散している地理的要因による建設コスト高の為、高い水準にあるが、さらなる改善を進めていく必要がある。
⑤経費回収率は約50％であるが、半分以上が使用料以外（一般会計繰入金）から賄っているのが現状である。使用料が適切であるか見直す必要がある。
⑥汚水処理原価は、受益者が分散している地理的要因により、平均値より高くなっている。接続率の増加や維持管理費の見直しにより、汚水処理原価を低くしていく必要がある。
⑦施設利用率は、受益者が分散している地理的要因により、平均値を大きく下回っている。処理施設の利用状況や規模を考える必要がある。
⑧水洗化率は整備中の事業であるため、平均値と比べると低い水準となっているが、年々微増している。
しかし、大きな変化では無く殆ど横ばいの状態であるため、料金の見直しが無い限り使用料の増加は見込めない。接続数の増加のための取組だけでなく、使用料の見直しも必要である。</t>
    <rPh sb="46" eb="47">
      <t>ゲン</t>
    </rPh>
    <rPh sb="77" eb="79">
      <t>イッパン</t>
    </rPh>
    <rPh sb="79" eb="81">
      <t>カイケイ</t>
    </rPh>
    <rPh sb="81" eb="83">
      <t>クリイレ</t>
    </rPh>
    <rPh sb="83" eb="84">
      <t>キン</t>
    </rPh>
    <rPh sb="141" eb="144">
      <t>ジュエキシャ</t>
    </rPh>
    <rPh sb="145" eb="147">
      <t>ブンサン</t>
    </rPh>
    <rPh sb="151" eb="154">
      <t>チリテキ</t>
    </rPh>
    <rPh sb="154" eb="156">
      <t>ヨウイン</t>
    </rPh>
    <rPh sb="159" eb="161">
      <t>ケンセツ</t>
    </rPh>
    <rPh sb="164" eb="165">
      <t>タカ</t>
    </rPh>
    <rPh sb="166" eb="167">
      <t>タメ</t>
    </rPh>
    <rPh sb="168" eb="169">
      <t>タカ</t>
    </rPh>
    <rPh sb="224" eb="226">
      <t>イッパン</t>
    </rPh>
    <rPh sb="226" eb="228">
      <t>カイケイ</t>
    </rPh>
    <rPh sb="228" eb="230">
      <t>クリイレ</t>
    </rPh>
    <rPh sb="230" eb="231">
      <t>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</si>
</sst>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  <xf numFmtId="0" fontId="21" fillId="0" borderId="6" xfId="1" applyFont="1" applyBorder="1" applyAlignment="1" applyProtection="1">
      <alignment horizontal="left" vertical="top" wrapText="1"/>
      <protection locked="0"/>
    </xf>
    <xf numFmtId="0" fontId="21" fillId="0" borderId="0" xfId="1" applyFont="1" applyBorder="1" applyAlignment="1" applyProtection="1">
      <alignment horizontal="left" vertical="top" wrapText="1"/>
      <protection locked="0"/>
    </xf>
    <xf numFmtId="0" fontId="21" fillId="0" borderId="7" xfId="1" applyFont="1" applyBorder="1" applyAlignment="1" applyProtection="1">
      <alignment horizontal="left" vertical="top" wrapText="1"/>
      <protection locked="0"/>
    </xf>
    <xf numFmtId="0" fontId="21" fillId="0" borderId="8" xfId="1" applyFont="1" applyBorder="1" applyAlignment="1" applyProtection="1">
      <alignment horizontal="left" vertical="top" wrapText="1"/>
      <protection locked="0"/>
    </xf>
    <xf numFmtId="0" fontId="21" fillId="0" borderId="1" xfId="1" applyFont="1" applyBorder="1" applyAlignment="1" applyProtection="1">
      <alignment horizontal="left" vertical="top" wrapText="1"/>
      <protection locked="0"/>
    </xf>
    <xf numFmtId="0" fontId="21" fillId="0" borderId="9" xfId="1" applyFont="1" applyBorder="1" applyAlignment="1" applyProtection="1">
      <alignment horizontal="left" vertical="top" wrapText="1"/>
      <protection locked="0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1B-476A-B52F-03EFAC835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203176"/>
        <c:axId val="353203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0.18</c:v>
                </c:pt>
                <c:pt idx="1">
                  <c:v>0.19</c:v>
                </c:pt>
                <c:pt idx="2">
                  <c:v>0.16</c:v>
                </c:pt>
                <c:pt idx="3">
                  <c:v>0.33</c:v>
                </c:pt>
                <c:pt idx="4">
                  <c:v>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1B-476A-B52F-03EFAC835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203176"/>
        <c:axId val="353203560"/>
      </c:lineChart>
      <c:dateAx>
        <c:axId val="353203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3203560"/>
        <c:crosses val="autoZero"/>
        <c:auto val="1"/>
        <c:lblOffset val="100"/>
        <c:baseTimeUnit val="years"/>
      </c:dateAx>
      <c:valAx>
        <c:axId val="353203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3203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23.8</c:v>
                </c:pt>
                <c:pt idx="1">
                  <c:v>24.2</c:v>
                </c:pt>
                <c:pt idx="2">
                  <c:v>24.2</c:v>
                </c:pt>
                <c:pt idx="3">
                  <c:v>26.93</c:v>
                </c:pt>
                <c:pt idx="4">
                  <c:v>28.17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72-45DD-A792-DDBEE0C16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201328"/>
        <c:axId val="354201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40.07</c:v>
                </c:pt>
                <c:pt idx="1">
                  <c:v>39.92</c:v>
                </c:pt>
                <c:pt idx="2">
                  <c:v>41.63</c:v>
                </c:pt>
                <c:pt idx="3">
                  <c:v>44.89</c:v>
                </c:pt>
                <c:pt idx="4">
                  <c:v>40.75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72-45DD-A792-DDBEE0C16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201328"/>
        <c:axId val="354201720"/>
      </c:lineChart>
      <c:dateAx>
        <c:axId val="354201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4201720"/>
        <c:crosses val="autoZero"/>
        <c:auto val="1"/>
        <c:lblOffset val="100"/>
        <c:baseTimeUnit val="years"/>
      </c:dateAx>
      <c:valAx>
        <c:axId val="354201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4201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46.77</c:v>
                </c:pt>
                <c:pt idx="1">
                  <c:v>47.03</c:v>
                </c:pt>
                <c:pt idx="2">
                  <c:v>49.87</c:v>
                </c:pt>
                <c:pt idx="3">
                  <c:v>50.38</c:v>
                </c:pt>
                <c:pt idx="4">
                  <c:v>57.57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46-407D-BDAB-58C8975A3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202896"/>
        <c:axId val="354203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66</c:v>
                </c:pt>
                <c:pt idx="1">
                  <c:v>65.86</c:v>
                </c:pt>
                <c:pt idx="2">
                  <c:v>66.33</c:v>
                </c:pt>
                <c:pt idx="3">
                  <c:v>64.89</c:v>
                </c:pt>
                <c:pt idx="4">
                  <c:v>64.97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46-407D-BDAB-58C8975A3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202896"/>
        <c:axId val="354203288"/>
      </c:lineChart>
      <c:dateAx>
        <c:axId val="354202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4203288"/>
        <c:crosses val="autoZero"/>
        <c:auto val="1"/>
        <c:lblOffset val="100"/>
        <c:baseTimeUnit val="years"/>
      </c:dateAx>
      <c:valAx>
        <c:axId val="354203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4202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63.21</c:v>
                </c:pt>
                <c:pt idx="1">
                  <c:v>62.13</c:v>
                </c:pt>
                <c:pt idx="2">
                  <c:v>80.05</c:v>
                </c:pt>
                <c:pt idx="3">
                  <c:v>82.54</c:v>
                </c:pt>
                <c:pt idx="4">
                  <c:v>81.05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69-41A2-8CD6-51D99422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469696"/>
        <c:axId val="354470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69-41A2-8CD6-51D99422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469696"/>
        <c:axId val="354470080"/>
      </c:lineChart>
      <c:dateAx>
        <c:axId val="354469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4470080"/>
        <c:crosses val="autoZero"/>
        <c:auto val="1"/>
        <c:lblOffset val="100"/>
        <c:baseTimeUnit val="years"/>
      </c:dateAx>
      <c:valAx>
        <c:axId val="354470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4469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D9-420A-8EE5-75F11F29F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500520"/>
        <c:axId val="354500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D9-420A-8EE5-75F11F29F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500520"/>
        <c:axId val="354500904"/>
      </c:lineChart>
      <c:dateAx>
        <c:axId val="354500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4500904"/>
        <c:crosses val="autoZero"/>
        <c:auto val="1"/>
        <c:lblOffset val="100"/>
        <c:baseTimeUnit val="years"/>
      </c:dateAx>
      <c:valAx>
        <c:axId val="354500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4500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E0-4DE1-B457-6852AD660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478576"/>
        <c:axId val="354560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E0-4DE1-B457-6852AD660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478576"/>
        <c:axId val="354560992"/>
      </c:lineChart>
      <c:dateAx>
        <c:axId val="354478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4560992"/>
        <c:crosses val="autoZero"/>
        <c:auto val="1"/>
        <c:lblOffset val="100"/>
        <c:baseTimeUnit val="years"/>
      </c:dateAx>
      <c:valAx>
        <c:axId val="354560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4478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D9-4167-B323-9A7DC7F83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735944"/>
        <c:axId val="246736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D9-4167-B323-9A7DC7F83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735944"/>
        <c:axId val="246736336"/>
      </c:lineChart>
      <c:dateAx>
        <c:axId val="246735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6736336"/>
        <c:crosses val="autoZero"/>
        <c:auto val="1"/>
        <c:lblOffset val="100"/>
        <c:baseTimeUnit val="years"/>
      </c:dateAx>
      <c:valAx>
        <c:axId val="246736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6735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7-4200-8F74-F4A8A850D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737512"/>
        <c:axId val="246737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97-4200-8F74-F4A8A850D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737512"/>
        <c:axId val="246737904"/>
      </c:lineChart>
      <c:dateAx>
        <c:axId val="246737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6737904"/>
        <c:crosses val="autoZero"/>
        <c:auto val="1"/>
        <c:lblOffset val="100"/>
        <c:baseTimeUnit val="years"/>
      </c:dateAx>
      <c:valAx>
        <c:axId val="246737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6737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2490.85</c:v>
                </c:pt>
                <c:pt idx="1">
                  <c:v>2463.0100000000002</c:v>
                </c:pt>
                <c:pt idx="2">
                  <c:v>1926.79</c:v>
                </c:pt>
                <c:pt idx="3">
                  <c:v>1793.28</c:v>
                </c:pt>
                <c:pt idx="4">
                  <c:v>1679.66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85-408B-82C6-FEACEAD2B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739080"/>
        <c:axId val="246739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1574.53</c:v>
                </c:pt>
                <c:pt idx="1">
                  <c:v>1506.51</c:v>
                </c:pt>
                <c:pt idx="2">
                  <c:v>1315.67</c:v>
                </c:pt>
                <c:pt idx="3">
                  <c:v>1240.1600000000001</c:v>
                </c:pt>
                <c:pt idx="4">
                  <c:v>1193.49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85-408B-82C6-FEACEAD2B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739080"/>
        <c:axId val="246739472"/>
      </c:lineChart>
      <c:dateAx>
        <c:axId val="246739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6739472"/>
        <c:crosses val="autoZero"/>
        <c:auto val="1"/>
        <c:lblOffset val="100"/>
        <c:baseTimeUnit val="years"/>
      </c:dateAx>
      <c:valAx>
        <c:axId val="246739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6739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44.72</c:v>
                </c:pt>
                <c:pt idx="1">
                  <c:v>44.07</c:v>
                </c:pt>
                <c:pt idx="2">
                  <c:v>49.47</c:v>
                </c:pt>
                <c:pt idx="3">
                  <c:v>51.39</c:v>
                </c:pt>
                <c:pt idx="4">
                  <c:v>48.98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A3-4AC9-B02E-C23CE6C87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740648"/>
        <c:axId val="246741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57.36</c:v>
                </c:pt>
                <c:pt idx="1">
                  <c:v>57.33</c:v>
                </c:pt>
                <c:pt idx="2">
                  <c:v>60.78</c:v>
                </c:pt>
                <c:pt idx="3">
                  <c:v>60.17</c:v>
                </c:pt>
                <c:pt idx="4">
                  <c:v>65.569999999999993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A3-4AC9-B02E-C23CE6C87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740648"/>
        <c:axId val="246741040"/>
      </c:lineChart>
      <c:dateAx>
        <c:axId val="246740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6741040"/>
        <c:crosses val="autoZero"/>
        <c:auto val="1"/>
        <c:lblOffset val="100"/>
        <c:baseTimeUnit val="years"/>
      </c:dateAx>
      <c:valAx>
        <c:axId val="246741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6740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339.42</c:v>
                </c:pt>
                <c:pt idx="1">
                  <c:v>344.94</c:v>
                </c:pt>
                <c:pt idx="2">
                  <c:v>314.77999999999997</c:v>
                </c:pt>
                <c:pt idx="3">
                  <c:v>306.54000000000002</c:v>
                </c:pt>
                <c:pt idx="4">
                  <c:v>322.89999999999998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0-465B-BAF8-7BCD8FA7B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199760"/>
        <c:axId val="354200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279.91000000000003</c:v>
                </c:pt>
                <c:pt idx="1">
                  <c:v>284.52999999999997</c:v>
                </c:pt>
                <c:pt idx="2">
                  <c:v>276.26</c:v>
                </c:pt>
                <c:pt idx="3">
                  <c:v>281.52999999999997</c:v>
                </c:pt>
                <c:pt idx="4">
                  <c:v>263.04000000000002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10-465B-BAF8-7BCD8FA7B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99760"/>
        <c:axId val="354200152"/>
      </c:lineChart>
      <c:dateAx>
        <c:axId val="354199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4200152"/>
        <c:crosses val="autoZero"/>
        <c:auto val="1"/>
        <c:lblOffset val="100"/>
        <c:baseTimeUnit val="years"/>
      </c:dateAx>
      <c:valAx>
        <c:axId val="354200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4199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L1" zoomScale="90" zoomScaleNormal="90" workbookViewId="0">
      <selection activeCell="BL16" sqref="BL16:BZ44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3" t="str">
        <f>データ!H6</f>
        <v>佐賀県　嬉野市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公共下水道</v>
      </c>
      <c r="Q8" s="48"/>
      <c r="R8" s="48"/>
      <c r="S8" s="48"/>
      <c r="T8" s="48"/>
      <c r="U8" s="48"/>
      <c r="V8" s="48"/>
      <c r="W8" s="48" t="str">
        <f>データ!L6</f>
        <v>Cc3</v>
      </c>
      <c r="X8" s="48"/>
      <c r="Y8" s="48"/>
      <c r="Z8" s="48"/>
      <c r="AA8" s="48"/>
      <c r="AB8" s="48"/>
      <c r="AC8" s="48"/>
      <c r="AD8" s="49" t="s">
        <v>124</v>
      </c>
      <c r="AE8" s="49"/>
      <c r="AF8" s="49"/>
      <c r="AG8" s="49"/>
      <c r="AH8" s="49"/>
      <c r="AI8" s="49"/>
      <c r="AJ8" s="49"/>
      <c r="AK8" s="4"/>
      <c r="AL8" s="50">
        <f>データ!S6</f>
        <v>27020</v>
      </c>
      <c r="AM8" s="50"/>
      <c r="AN8" s="50"/>
      <c r="AO8" s="50"/>
      <c r="AP8" s="50"/>
      <c r="AQ8" s="50"/>
      <c r="AR8" s="50"/>
      <c r="AS8" s="50"/>
      <c r="AT8" s="45">
        <f>データ!T6</f>
        <v>126.41</v>
      </c>
      <c r="AU8" s="45"/>
      <c r="AV8" s="45"/>
      <c r="AW8" s="45"/>
      <c r="AX8" s="45"/>
      <c r="AY8" s="45"/>
      <c r="AZ8" s="45"/>
      <c r="BA8" s="45"/>
      <c r="BB8" s="45">
        <f>データ!U6</f>
        <v>213.75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24.79</v>
      </c>
      <c r="Q10" s="45"/>
      <c r="R10" s="45"/>
      <c r="S10" s="45"/>
      <c r="T10" s="45"/>
      <c r="U10" s="45"/>
      <c r="V10" s="45"/>
      <c r="W10" s="45">
        <f>データ!Q6</f>
        <v>89.33</v>
      </c>
      <c r="X10" s="45"/>
      <c r="Y10" s="45"/>
      <c r="Z10" s="45"/>
      <c r="AA10" s="45"/>
      <c r="AB10" s="45"/>
      <c r="AC10" s="45"/>
      <c r="AD10" s="50">
        <f>データ!R6</f>
        <v>2910</v>
      </c>
      <c r="AE10" s="50"/>
      <c r="AF10" s="50"/>
      <c r="AG10" s="50"/>
      <c r="AH10" s="50"/>
      <c r="AI10" s="50"/>
      <c r="AJ10" s="50"/>
      <c r="AK10" s="2"/>
      <c r="AL10" s="50">
        <f>データ!V6</f>
        <v>6644</v>
      </c>
      <c r="AM10" s="50"/>
      <c r="AN10" s="50"/>
      <c r="AO10" s="50"/>
      <c r="AP10" s="50"/>
      <c r="AQ10" s="50"/>
      <c r="AR10" s="50"/>
      <c r="AS10" s="50"/>
      <c r="AT10" s="45">
        <f>データ!W6</f>
        <v>2.61</v>
      </c>
      <c r="AU10" s="45"/>
      <c r="AV10" s="45"/>
      <c r="AW10" s="45"/>
      <c r="AX10" s="45"/>
      <c r="AY10" s="45"/>
      <c r="AZ10" s="45"/>
      <c r="BA10" s="45"/>
      <c r="BB10" s="45">
        <f>データ!X6</f>
        <v>2545.59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84" t="s">
        <v>125</v>
      </c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6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84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6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84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6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84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6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84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6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84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6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84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6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84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6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84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6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84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6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84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6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84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6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84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6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84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6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84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6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84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6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84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6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84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6"/>
    </row>
    <row r="34" spans="1:78" ht="13.5" customHeight="1" x14ac:dyDescent="0.15">
      <c r="A34" s="2"/>
      <c r="B34" s="17"/>
      <c r="C34" s="69" t="s">
        <v>27</v>
      </c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20"/>
      <c r="R34" s="69" t="s">
        <v>28</v>
      </c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20"/>
      <c r="AG34" s="69" t="s">
        <v>29</v>
      </c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20"/>
      <c r="AV34" s="69" t="s">
        <v>30</v>
      </c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19"/>
      <c r="BK34" s="2"/>
      <c r="BL34" s="84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86"/>
    </row>
    <row r="35" spans="1:78" ht="13.5" customHeight="1" x14ac:dyDescent="0.15">
      <c r="A35" s="2"/>
      <c r="B35" s="17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20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20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20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19"/>
      <c r="BK35" s="2"/>
      <c r="BL35" s="84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6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84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86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84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  <c r="BZ37" s="86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84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6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84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86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84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  <c r="BZ40" s="86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84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  <c r="BZ41" s="86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84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86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84"/>
      <c r="BM43" s="85"/>
      <c r="BN43" s="85"/>
      <c r="BO43" s="85"/>
      <c r="BP43" s="85"/>
      <c r="BQ43" s="85"/>
      <c r="BR43" s="85"/>
      <c r="BS43" s="85"/>
      <c r="BT43" s="85"/>
      <c r="BU43" s="85"/>
      <c r="BV43" s="85"/>
      <c r="BW43" s="85"/>
      <c r="BX43" s="85"/>
      <c r="BY43" s="85"/>
      <c r="BZ43" s="86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87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9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70" t="s">
        <v>122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 x14ac:dyDescent="0.15">
      <c r="A56" s="2"/>
      <c r="B56" s="17"/>
      <c r="C56" s="69" t="s">
        <v>32</v>
      </c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20"/>
      <c r="R56" s="69" t="s">
        <v>33</v>
      </c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20"/>
      <c r="AG56" s="69" t="s">
        <v>34</v>
      </c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20"/>
      <c r="AV56" s="69" t="s">
        <v>35</v>
      </c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19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 x14ac:dyDescent="0.15">
      <c r="A57" s="2"/>
      <c r="B57" s="17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20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20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20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19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70" t="s">
        <v>123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 x14ac:dyDescent="0.15">
      <c r="A79" s="2"/>
      <c r="B79" s="17"/>
      <c r="C79" s="69" t="s">
        <v>38</v>
      </c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20"/>
      <c r="V79" s="20"/>
      <c r="W79" s="69" t="s">
        <v>39</v>
      </c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20"/>
      <c r="AP79" s="20"/>
      <c r="AQ79" s="69" t="s">
        <v>40</v>
      </c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18"/>
      <c r="BJ79" s="19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 x14ac:dyDescent="0.15">
      <c r="A80" s="2"/>
      <c r="B80" s="17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20"/>
      <c r="V80" s="20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20"/>
      <c r="AP80" s="20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18"/>
      <c r="BJ80" s="19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【728.30】</v>
      </c>
      <c r="I86" s="26" t="str">
        <f>データ!CA6</f>
        <v>【100.04】</v>
      </c>
      <c r="J86" s="26" t="str">
        <f>データ!CL6</f>
        <v>【137.82】</v>
      </c>
      <c r="K86" s="26" t="str">
        <f>データ!CW6</f>
        <v>【60.09】</v>
      </c>
      <c r="L86" s="26" t="str">
        <f>データ!DH6</f>
        <v>【94.90】</v>
      </c>
      <c r="M86" s="26" t="s">
        <v>56</v>
      </c>
      <c r="N86" s="26" t="s">
        <v>56</v>
      </c>
      <c r="O86" s="26" t="str">
        <f>データ!EO6</f>
        <v>【0.27】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 x14ac:dyDescent="0.15">
      <c r="A6" s="28" t="s">
        <v>109</v>
      </c>
      <c r="B6" s="33">
        <f>B7</f>
        <v>2016</v>
      </c>
      <c r="C6" s="33">
        <f t="shared" ref="C6:X6" si="3">C7</f>
        <v>412091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佐賀県　嬉野市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Cc3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24.79</v>
      </c>
      <c r="Q6" s="34">
        <f t="shared" si="3"/>
        <v>89.33</v>
      </c>
      <c r="R6" s="34">
        <f t="shared" si="3"/>
        <v>2910</v>
      </c>
      <c r="S6" s="34">
        <f t="shared" si="3"/>
        <v>27020</v>
      </c>
      <c r="T6" s="34">
        <f t="shared" si="3"/>
        <v>126.41</v>
      </c>
      <c r="U6" s="34">
        <f t="shared" si="3"/>
        <v>213.75</v>
      </c>
      <c r="V6" s="34">
        <f t="shared" si="3"/>
        <v>6644</v>
      </c>
      <c r="W6" s="34">
        <f t="shared" si="3"/>
        <v>2.61</v>
      </c>
      <c r="X6" s="34">
        <f t="shared" si="3"/>
        <v>2545.59</v>
      </c>
      <c r="Y6" s="35">
        <f>IF(Y7="",NA(),Y7)</f>
        <v>63.21</v>
      </c>
      <c r="Z6" s="35">
        <f t="shared" ref="Z6:AH6" si="4">IF(Z7="",NA(),Z7)</f>
        <v>62.13</v>
      </c>
      <c r="AA6" s="35">
        <f t="shared" si="4"/>
        <v>80.05</v>
      </c>
      <c r="AB6" s="35">
        <f t="shared" si="4"/>
        <v>82.54</v>
      </c>
      <c r="AC6" s="35">
        <f t="shared" si="4"/>
        <v>81.05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2490.85</v>
      </c>
      <c r="BG6" s="35">
        <f t="shared" ref="BG6:BO6" si="7">IF(BG7="",NA(),BG7)</f>
        <v>2463.0100000000002</v>
      </c>
      <c r="BH6" s="35">
        <f t="shared" si="7"/>
        <v>1926.79</v>
      </c>
      <c r="BI6" s="35">
        <f t="shared" si="7"/>
        <v>1793.28</v>
      </c>
      <c r="BJ6" s="35">
        <f t="shared" si="7"/>
        <v>1679.66</v>
      </c>
      <c r="BK6" s="35">
        <f t="shared" si="7"/>
        <v>1574.53</v>
      </c>
      <c r="BL6" s="35">
        <f t="shared" si="7"/>
        <v>1506.51</v>
      </c>
      <c r="BM6" s="35">
        <f t="shared" si="7"/>
        <v>1315.67</v>
      </c>
      <c r="BN6" s="35">
        <f t="shared" si="7"/>
        <v>1240.1600000000001</v>
      </c>
      <c r="BO6" s="35">
        <f t="shared" si="7"/>
        <v>1193.49</v>
      </c>
      <c r="BP6" s="34" t="str">
        <f>IF(BP7="","",IF(BP7="-","【-】","【"&amp;SUBSTITUTE(TEXT(BP7,"#,##0.00"),"-","△")&amp;"】"))</f>
        <v>【728.30】</v>
      </c>
      <c r="BQ6" s="35">
        <f>IF(BQ7="",NA(),BQ7)</f>
        <v>44.72</v>
      </c>
      <c r="BR6" s="35">
        <f t="shared" ref="BR6:BZ6" si="8">IF(BR7="",NA(),BR7)</f>
        <v>44.07</v>
      </c>
      <c r="BS6" s="35">
        <f t="shared" si="8"/>
        <v>49.47</v>
      </c>
      <c r="BT6" s="35">
        <f t="shared" si="8"/>
        <v>51.39</v>
      </c>
      <c r="BU6" s="35">
        <f t="shared" si="8"/>
        <v>48.98</v>
      </c>
      <c r="BV6" s="35">
        <f t="shared" si="8"/>
        <v>57.36</v>
      </c>
      <c r="BW6" s="35">
        <f t="shared" si="8"/>
        <v>57.33</v>
      </c>
      <c r="BX6" s="35">
        <f t="shared" si="8"/>
        <v>60.78</v>
      </c>
      <c r="BY6" s="35">
        <f t="shared" si="8"/>
        <v>60.17</v>
      </c>
      <c r="BZ6" s="35">
        <f t="shared" si="8"/>
        <v>65.569999999999993</v>
      </c>
      <c r="CA6" s="34" t="str">
        <f>IF(CA7="","",IF(CA7="-","【-】","【"&amp;SUBSTITUTE(TEXT(CA7,"#,##0.00"),"-","△")&amp;"】"))</f>
        <v>【100.04】</v>
      </c>
      <c r="CB6" s="35">
        <f>IF(CB7="",NA(),CB7)</f>
        <v>339.42</v>
      </c>
      <c r="CC6" s="35">
        <f t="shared" ref="CC6:CK6" si="9">IF(CC7="",NA(),CC7)</f>
        <v>344.94</v>
      </c>
      <c r="CD6" s="35">
        <f t="shared" si="9"/>
        <v>314.77999999999997</v>
      </c>
      <c r="CE6" s="35">
        <f t="shared" si="9"/>
        <v>306.54000000000002</v>
      </c>
      <c r="CF6" s="35">
        <f t="shared" si="9"/>
        <v>322.89999999999998</v>
      </c>
      <c r="CG6" s="35">
        <f t="shared" si="9"/>
        <v>279.91000000000003</v>
      </c>
      <c r="CH6" s="35">
        <f t="shared" si="9"/>
        <v>284.52999999999997</v>
      </c>
      <c r="CI6" s="35">
        <f t="shared" si="9"/>
        <v>276.26</v>
      </c>
      <c r="CJ6" s="35">
        <f t="shared" si="9"/>
        <v>281.52999999999997</v>
      </c>
      <c r="CK6" s="35">
        <f t="shared" si="9"/>
        <v>263.04000000000002</v>
      </c>
      <c r="CL6" s="34" t="str">
        <f>IF(CL7="","",IF(CL7="-","【-】","【"&amp;SUBSTITUTE(TEXT(CL7,"#,##0.00"),"-","△")&amp;"】"))</f>
        <v>【137.82】</v>
      </c>
      <c r="CM6" s="35">
        <f>IF(CM7="",NA(),CM7)</f>
        <v>23.8</v>
      </c>
      <c r="CN6" s="35">
        <f t="shared" ref="CN6:CV6" si="10">IF(CN7="",NA(),CN7)</f>
        <v>24.2</v>
      </c>
      <c r="CO6" s="35">
        <f t="shared" si="10"/>
        <v>24.2</v>
      </c>
      <c r="CP6" s="35">
        <f t="shared" si="10"/>
        <v>26.93</v>
      </c>
      <c r="CQ6" s="35">
        <f t="shared" si="10"/>
        <v>28.17</v>
      </c>
      <c r="CR6" s="35">
        <f t="shared" si="10"/>
        <v>40.07</v>
      </c>
      <c r="CS6" s="35">
        <f t="shared" si="10"/>
        <v>39.92</v>
      </c>
      <c r="CT6" s="35">
        <f t="shared" si="10"/>
        <v>41.63</v>
      </c>
      <c r="CU6" s="35">
        <f t="shared" si="10"/>
        <v>44.89</v>
      </c>
      <c r="CV6" s="35">
        <f t="shared" si="10"/>
        <v>40.75</v>
      </c>
      <c r="CW6" s="34" t="str">
        <f>IF(CW7="","",IF(CW7="-","【-】","【"&amp;SUBSTITUTE(TEXT(CW7,"#,##0.00"),"-","△")&amp;"】"))</f>
        <v>【60.09】</v>
      </c>
      <c r="CX6" s="35">
        <f>IF(CX7="",NA(),CX7)</f>
        <v>46.77</v>
      </c>
      <c r="CY6" s="35">
        <f t="shared" ref="CY6:DG6" si="11">IF(CY7="",NA(),CY7)</f>
        <v>47.03</v>
      </c>
      <c r="CZ6" s="35">
        <f t="shared" si="11"/>
        <v>49.87</v>
      </c>
      <c r="DA6" s="35">
        <f t="shared" si="11"/>
        <v>50.38</v>
      </c>
      <c r="DB6" s="35">
        <f t="shared" si="11"/>
        <v>57.57</v>
      </c>
      <c r="DC6" s="35">
        <f t="shared" si="11"/>
        <v>66</v>
      </c>
      <c r="DD6" s="35">
        <f t="shared" si="11"/>
        <v>65.86</v>
      </c>
      <c r="DE6" s="35">
        <f t="shared" si="11"/>
        <v>66.33</v>
      </c>
      <c r="DF6" s="35">
        <f t="shared" si="11"/>
        <v>64.89</v>
      </c>
      <c r="DG6" s="35">
        <f t="shared" si="11"/>
        <v>64.97</v>
      </c>
      <c r="DH6" s="34" t="str">
        <f>IF(DH7="","",IF(DH7="-","【-】","【"&amp;SUBSTITUTE(TEXT(DH7,"#,##0.00"),"-","△")&amp;"】"))</f>
        <v>【94.90】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0.18</v>
      </c>
      <c r="EK6" s="35">
        <f t="shared" si="14"/>
        <v>0.19</v>
      </c>
      <c r="EL6" s="35">
        <f t="shared" si="14"/>
        <v>0.16</v>
      </c>
      <c r="EM6" s="35">
        <f t="shared" si="14"/>
        <v>0.33</v>
      </c>
      <c r="EN6" s="35">
        <f t="shared" si="14"/>
        <v>0.21</v>
      </c>
      <c r="EO6" s="34" t="str">
        <f>IF(EO7="","",IF(EO7="-","【-】","【"&amp;SUBSTITUTE(TEXT(EO7,"#,##0.00"),"-","△")&amp;"】"))</f>
        <v>【0.27】</v>
      </c>
    </row>
    <row r="7" spans="1:145" s="36" customFormat="1" x14ac:dyDescent="0.15">
      <c r="A7" s="28"/>
      <c r="B7" s="37">
        <v>2016</v>
      </c>
      <c r="C7" s="37">
        <v>412091</v>
      </c>
      <c r="D7" s="37">
        <v>47</v>
      </c>
      <c r="E7" s="37">
        <v>17</v>
      </c>
      <c r="F7" s="37">
        <v>1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24.79</v>
      </c>
      <c r="Q7" s="38">
        <v>89.33</v>
      </c>
      <c r="R7" s="38">
        <v>2910</v>
      </c>
      <c r="S7" s="38">
        <v>27020</v>
      </c>
      <c r="T7" s="38">
        <v>126.41</v>
      </c>
      <c r="U7" s="38">
        <v>213.75</v>
      </c>
      <c r="V7" s="38">
        <v>6644</v>
      </c>
      <c r="W7" s="38">
        <v>2.61</v>
      </c>
      <c r="X7" s="38">
        <v>2545.59</v>
      </c>
      <c r="Y7" s="38">
        <v>63.21</v>
      </c>
      <c r="Z7" s="38">
        <v>62.13</v>
      </c>
      <c r="AA7" s="38">
        <v>80.05</v>
      </c>
      <c r="AB7" s="38">
        <v>82.54</v>
      </c>
      <c r="AC7" s="38">
        <v>81.05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2490.85</v>
      </c>
      <c r="BG7" s="38">
        <v>2463.0100000000002</v>
      </c>
      <c r="BH7" s="38">
        <v>1926.79</v>
      </c>
      <c r="BI7" s="38">
        <v>1793.28</v>
      </c>
      <c r="BJ7" s="38">
        <v>1679.66</v>
      </c>
      <c r="BK7" s="38">
        <v>1574.53</v>
      </c>
      <c r="BL7" s="38">
        <v>1506.51</v>
      </c>
      <c r="BM7" s="38">
        <v>1315.67</v>
      </c>
      <c r="BN7" s="38">
        <v>1240.1600000000001</v>
      </c>
      <c r="BO7" s="38">
        <v>1193.49</v>
      </c>
      <c r="BP7" s="38">
        <v>728.3</v>
      </c>
      <c r="BQ7" s="38">
        <v>44.72</v>
      </c>
      <c r="BR7" s="38">
        <v>44.07</v>
      </c>
      <c r="BS7" s="38">
        <v>49.47</v>
      </c>
      <c r="BT7" s="38">
        <v>51.39</v>
      </c>
      <c r="BU7" s="38">
        <v>48.98</v>
      </c>
      <c r="BV7" s="38">
        <v>57.36</v>
      </c>
      <c r="BW7" s="38">
        <v>57.33</v>
      </c>
      <c r="BX7" s="38">
        <v>60.78</v>
      </c>
      <c r="BY7" s="38">
        <v>60.17</v>
      </c>
      <c r="BZ7" s="38">
        <v>65.569999999999993</v>
      </c>
      <c r="CA7" s="38">
        <v>100.04</v>
      </c>
      <c r="CB7" s="38">
        <v>339.42</v>
      </c>
      <c r="CC7" s="38">
        <v>344.94</v>
      </c>
      <c r="CD7" s="38">
        <v>314.77999999999997</v>
      </c>
      <c r="CE7" s="38">
        <v>306.54000000000002</v>
      </c>
      <c r="CF7" s="38">
        <v>322.89999999999998</v>
      </c>
      <c r="CG7" s="38">
        <v>279.91000000000003</v>
      </c>
      <c r="CH7" s="38">
        <v>284.52999999999997</v>
      </c>
      <c r="CI7" s="38">
        <v>276.26</v>
      </c>
      <c r="CJ7" s="38">
        <v>281.52999999999997</v>
      </c>
      <c r="CK7" s="38">
        <v>263.04000000000002</v>
      </c>
      <c r="CL7" s="38">
        <v>137.82</v>
      </c>
      <c r="CM7" s="38">
        <v>23.8</v>
      </c>
      <c r="CN7" s="38">
        <v>24.2</v>
      </c>
      <c r="CO7" s="38">
        <v>24.2</v>
      </c>
      <c r="CP7" s="38">
        <v>26.93</v>
      </c>
      <c r="CQ7" s="38">
        <v>28.17</v>
      </c>
      <c r="CR7" s="38">
        <v>40.07</v>
      </c>
      <c r="CS7" s="38">
        <v>39.92</v>
      </c>
      <c r="CT7" s="38">
        <v>41.63</v>
      </c>
      <c r="CU7" s="38">
        <v>44.89</v>
      </c>
      <c r="CV7" s="38">
        <v>40.75</v>
      </c>
      <c r="CW7" s="38">
        <v>60.09</v>
      </c>
      <c r="CX7" s="38">
        <v>46.77</v>
      </c>
      <c r="CY7" s="38">
        <v>47.03</v>
      </c>
      <c r="CZ7" s="38">
        <v>49.87</v>
      </c>
      <c r="DA7" s="38">
        <v>50.38</v>
      </c>
      <c r="DB7" s="38">
        <v>57.57</v>
      </c>
      <c r="DC7" s="38">
        <v>66</v>
      </c>
      <c r="DD7" s="38">
        <v>65.86</v>
      </c>
      <c r="DE7" s="38">
        <v>66.33</v>
      </c>
      <c r="DF7" s="38">
        <v>64.89</v>
      </c>
      <c r="DG7" s="38">
        <v>64.97</v>
      </c>
      <c r="DH7" s="38">
        <v>94.9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0.18</v>
      </c>
      <c r="EK7" s="38">
        <v>0.19</v>
      </c>
      <c r="EL7" s="38">
        <v>0.16</v>
      </c>
      <c r="EM7" s="38">
        <v>0.33</v>
      </c>
      <c r="EN7" s="38">
        <v>0.21</v>
      </c>
      <c r="EO7" s="38">
        <v>0.27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田久保　克明（市町支援課）</cp:lastModifiedBy>
  <cp:lastPrinted>2018-02-19T02:07:56Z</cp:lastPrinted>
  <dcterms:created xsi:type="dcterms:W3CDTF">2017-12-25T02:13:06Z</dcterms:created>
  <dcterms:modified xsi:type="dcterms:W3CDTF">2018-02-22T04:09:49Z</dcterms:modified>
  <cp:category/>
</cp:coreProperties>
</file>