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B319" lockStructure="1"/>
  <bookViews>
    <workbookView xWindow="10305" yWindow="-15" windowWidth="10200" windowHeight="8100"/>
  </bookViews>
  <sheets>
    <sheet name="法適用_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F85" i="4" s="1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AT8" i="4" s="1"/>
  <c r="R6" i="5"/>
  <c r="Q6" i="5"/>
  <c r="W10" i="4" s="1"/>
  <c r="P6" i="5"/>
  <c r="P10" i="4" s="1"/>
  <c r="O6" i="5"/>
  <c r="N6" i="5"/>
  <c r="M6" i="5"/>
  <c r="L6" i="5"/>
  <c r="K6" i="5"/>
  <c r="J6" i="5"/>
  <c r="I6" i="5"/>
  <c r="B8" i="4" s="1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E85" i="4"/>
  <c r="BB10" i="4"/>
  <c r="AT10" i="4"/>
  <c r="AL10" i="4"/>
  <c r="I10" i="4"/>
  <c r="B10" i="4"/>
  <c r="BB8" i="4"/>
  <c r="AL8" i="4"/>
  <c r="W8" i="4"/>
  <c r="P8" i="4"/>
  <c r="I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<sst xmlns="http://schemas.openxmlformats.org/spreadsheetml/2006/main" count="232" uniqueCount="120">
  <si>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</si>
  <si>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</si>
  <si>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</si>
  <si>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</si>
  <si>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</si>
  <si>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</si>
  <si>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</si>
  <si>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</si>
  <si>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</si>
  <si>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</si>
  <si>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</si>
  <si>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</si>
  <si>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</si>
  <si>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</si>
  <si>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</si>
  <si>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</si>
  <si>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現在給水人口(人)</t>
    <phoneticPr fontId="7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</si>
  <si>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7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</si>
  <si>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</si>
  <si>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</si>
  <si>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</si>
  <si>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</si>
  <si>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</si>
  <si>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</si>
  <si>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</si>
  <si>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</si>
  <si>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「経常損益」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</si>
  <si>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</si>
  <si>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</si>
  <si>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</si>
  <si>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</si>
  <si>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</si>
  <si>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</si>
  <si>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</si>
  <si>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</si>
  <si>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</si>
  <si>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</si>
  <si>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</si>
  <si>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「管路の経年化の状況」</t>
    <rPh sb="1" eb="3">
      <t>カンロ</t>
    </rPh>
    <rPh sb="4" eb="7">
      <t>ケイネンカ</t>
    </rPh>
    <rPh sb="8" eb="10">
      <t>ジョウキョウ</t>
    </rPh>
    <phoneticPr fontId="7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</si>
  <si>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7"/>
  </si>
  <si>
    <t>※　平成24年度から平成25年度における各指標の類似団体平均値は、当時の事業数を基に算出していますが、管路経年化率及び管路更新率については、平成26年度の事業数を基に類似団体平均値を算出しています。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カンロ</t>
    </rPh>
    <rPh sb="53" eb="56">
      <t>ケイネンカ</t>
    </rPh>
    <rPh sb="56" eb="57">
      <t>リツ</t>
    </rPh>
    <rPh sb="57" eb="58">
      <t>オヨ</t>
    </rPh>
    <rPh sb="59" eb="61">
      <t>カンロ</t>
    </rPh>
    <rPh sb="61" eb="63">
      <t>コウシン</t>
    </rPh>
    <rPh sb="63" eb="64">
      <t>リツ</t>
    </rPh>
    <rPh sb="70" eb="72">
      <t>ヘイセイ</t>
    </rPh>
    <rPh sb="74" eb="76">
      <t>ネンド</t>
    </rPh>
    <rPh sb="77" eb="79">
      <t>ジギョウ</t>
    </rPh>
    <rPh sb="79" eb="80">
      <t>スウ</t>
    </rPh>
    <rPh sb="81" eb="82">
      <t>モト</t>
    </rPh>
    <rPh sb="83" eb="85">
      <t>ルイジ</t>
    </rPh>
    <rPh sb="85" eb="87">
      <t>ダンタイ</t>
    </rPh>
    <rPh sb="87" eb="89">
      <t>ヘイキン</t>
    </rPh>
    <rPh sb="89" eb="90">
      <t>アタイ</t>
    </rPh>
    <rPh sb="91" eb="93">
      <t>サンシュツ</t>
    </rPh>
    <phoneticPr fontId="3"/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</si>
  <si>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</si>
  <si>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</si>
  <si>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</si>
  <si>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</si>
  <si>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</si>
  <si>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</si>
  <si>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</si>
  <si>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</si>
  <si>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</si>
  <si>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</si>
  <si>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</si>
  <si>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</si>
  <si>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</si>
  <si>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</si>
  <si>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</si>
  <si>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</si>
  <si>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</si>
  <si>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</si>
  <si>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</si>
  <si>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</si>
  <si>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</si>
  <si>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</si>
  <si>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</si>
  <si>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</si>
  <si>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</si>
  <si>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①経常収支比率(％)</t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</si>
  <si>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</si>
  <si>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</si>
  <si>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7"/>
  </si>
  <si>
    <t>⑤料金回収率(％)</t>
    <rPh sb="1" eb="3">
      <t>リョウキン</t>
    </rPh>
    <rPh sb="3" eb="5">
      <t>カイシュウ</t>
    </rPh>
    <rPh sb="5" eb="6">
      <t>リツ</t>
    </rPh>
    <phoneticPr fontId="7"/>
  </si>
  <si>
    <t>⑥給水原価(円)</t>
    <rPh sb="1" eb="3">
      <t>キュウスイ</t>
    </rPh>
    <rPh sb="3" eb="5">
      <t>ゲンカ</t>
    </rPh>
    <rPh sb="6" eb="7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</si>
  <si>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</si>
  <si>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⑧有収率(％)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</si>
  <si>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</si>
  <si>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②管路経年化率(％)</t>
    <rPh sb="1" eb="3">
      <t>カンロ</t>
    </rPh>
    <rPh sb="3" eb="6">
      <t>ケイネンカ</t>
    </rPh>
    <rPh sb="6" eb="7">
      <t>リツ</t>
    </rPh>
    <phoneticPr fontId="7"/>
  </si>
  <si>
    <t>③管路更新率(％)</t>
    <rPh sb="1" eb="3">
      <t>カンロ</t>
    </rPh>
    <rPh sb="3" eb="5">
      <t>コウシン</t>
    </rPh>
    <rPh sb="5" eb="6">
      <t>リツ</t>
    </rPh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</si>
  <si>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</si>
  <si>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</si>
  <si>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</si>
  <si>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</si>
  <si>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</si>
  <si>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</si>
  <si>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</si>
  <si>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</si>
  <si>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</si>
  <si>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</si>
  <si>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</si>
  <si>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</si>
  <si>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</si>
  <si>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給水人口</t>
    <rPh sb="0" eb="2">
      <t>キュウスイ</t>
    </rPh>
    <rPh sb="2" eb="4">
      <t>ジンコウ</t>
    </rPh>
    <phoneticPr fontId="7"/>
  </si>
  <si>
    <t>給水区域面積</t>
  </si>
  <si>
    <t>給水人口密度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</si>
  <si>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</si>
  <si>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</si>
  <si>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</si>
  <si>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</si>
  <si>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</si>
  <si>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</si>
  <si>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</si>
  <si>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</si>
  <si>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</si>
  <si>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</si>
  <si>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</si>
  <si>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</si>
  <si>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佐賀県　武雄市</t>
  </si>
  <si>
    <t>法適用</t>
  </si>
  <si>
    <t>水道事業</t>
  </si>
  <si>
    <t>末端給水事業</t>
  </si>
  <si>
    <t>A5</t>
  </si>
  <si>
    <t>-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</si>
  <si>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</si>
  <si>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</si>
  <si>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</si>
  <si>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</si>
  <si>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</si>
  <si>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非設置</t>
    <rPh sb="0" eb="1">
      <t>ヒ</t>
    </rPh>
    <rPh sb="1" eb="3">
      <t>セッチ</t>
    </rPh>
    <phoneticPr fontId="4"/>
  </si>
  <si>
    <t>　有形固定資産減価償却率について平均値と同程度で推移しており、類似団体と同水準で施設の老朽化が進んでいることが判断できる。
　老朽管更新・漏水調査を継続して実施しているが、引き続き計画的な管路更新や有収率の向上に努める。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rPh sb="16" eb="19">
      <t>ヘイキンチ</t>
    </rPh>
    <rPh sb="20" eb="23">
      <t>ドウテイド</t>
    </rPh>
    <rPh sb="24" eb="26">
      <t>スイイ</t>
    </rPh>
    <rPh sb="31" eb="33">
      <t>ルイジ</t>
    </rPh>
    <rPh sb="33" eb="35">
      <t>ダンタイ</t>
    </rPh>
    <rPh sb="36" eb="39">
      <t>ドウスイジュン</t>
    </rPh>
    <rPh sb="40" eb="42">
      <t>シセツ</t>
    </rPh>
    <rPh sb="43" eb="46">
      <t>ロウキュウカ</t>
    </rPh>
    <rPh sb="47" eb="48">
      <t>スス</t>
    </rPh>
    <rPh sb="55" eb="57">
      <t>ハンダン</t>
    </rPh>
    <rPh sb="63" eb="65">
      <t>ロウキュウ</t>
    </rPh>
    <rPh sb="65" eb="66">
      <t>カン</t>
    </rPh>
    <rPh sb="66" eb="68">
      <t>コウシン</t>
    </rPh>
    <rPh sb="69" eb="71">
      <t>ロウスイ</t>
    </rPh>
    <rPh sb="71" eb="73">
      <t>チョウサ</t>
    </rPh>
    <rPh sb="74" eb="76">
      <t>ケイゾク</t>
    </rPh>
    <rPh sb="78" eb="80">
      <t>ジッシ</t>
    </rPh>
    <rPh sb="86" eb="87">
      <t>ヒ</t>
    </rPh>
    <rPh sb="88" eb="89">
      <t>ツヅ</t>
    </rPh>
    <rPh sb="90" eb="93">
      <t>ケイカクテキ</t>
    </rPh>
    <rPh sb="94" eb="96">
      <t>カンロ</t>
    </rPh>
    <rPh sb="96" eb="98">
      <t>コウシン</t>
    </rPh>
    <rPh sb="99" eb="101">
      <t>ユウシュウ</t>
    </rPh>
    <rPh sb="101" eb="102">
      <t>リツ</t>
    </rPh>
    <rPh sb="103" eb="105">
      <t>コウジョウ</t>
    </rPh>
    <rPh sb="106" eb="107">
      <t>ツト</t>
    </rPh>
    <phoneticPr fontId="7"/>
  </si>
  <si>
    <t>　経営は概ね安定しているが、給水人口の減少、施設の老朽化等経営環境が厳しくなることが見込まれる中、サービス維持のため計画的・効率的な経営が求められる。
　市民負担の軽減も考慮しながら、経営努力を行うとともに施設の統廃合や広域事業統合を進める。</t>
    <rPh sb="1" eb="3">
      <t>ケイエイ</t>
    </rPh>
    <rPh sb="4" eb="5">
      <t>オオム</t>
    </rPh>
    <rPh sb="6" eb="8">
      <t>アンテイ</t>
    </rPh>
    <rPh sb="14" eb="16">
      <t>キュウスイ</t>
    </rPh>
    <rPh sb="16" eb="18">
      <t>ジンコウ</t>
    </rPh>
    <rPh sb="19" eb="21">
      <t>ゲンショウ</t>
    </rPh>
    <rPh sb="22" eb="24">
      <t>シセツ</t>
    </rPh>
    <rPh sb="25" eb="28">
      <t>ロウキュウカ</t>
    </rPh>
    <rPh sb="28" eb="29">
      <t>トウ</t>
    </rPh>
    <rPh sb="29" eb="31">
      <t>ケイエイ</t>
    </rPh>
    <rPh sb="31" eb="33">
      <t>カンキョウ</t>
    </rPh>
    <rPh sb="34" eb="35">
      <t>キビ</t>
    </rPh>
    <rPh sb="42" eb="44">
      <t>ミコ</t>
    </rPh>
    <rPh sb="47" eb="48">
      <t>ナカ</t>
    </rPh>
    <rPh sb="53" eb="55">
      <t>イジ</t>
    </rPh>
    <rPh sb="58" eb="61">
      <t>ケイカクテキ</t>
    </rPh>
    <rPh sb="62" eb="65">
      <t>コウリツテキ</t>
    </rPh>
    <rPh sb="66" eb="68">
      <t>ケイエイ</t>
    </rPh>
    <rPh sb="69" eb="70">
      <t>モト</t>
    </rPh>
    <rPh sb="77" eb="79">
      <t>シミン</t>
    </rPh>
    <rPh sb="79" eb="81">
      <t>フタン</t>
    </rPh>
    <rPh sb="82" eb="84">
      <t>ケイゲン</t>
    </rPh>
    <rPh sb="85" eb="87">
      <t>コウリョ</t>
    </rPh>
    <rPh sb="92" eb="94">
      <t>ケイエイ</t>
    </rPh>
    <rPh sb="94" eb="96">
      <t>ドリョク</t>
    </rPh>
    <rPh sb="97" eb="98">
      <t>オコナ</t>
    </rPh>
    <rPh sb="103" eb="105">
      <t>シセツ</t>
    </rPh>
    <rPh sb="106" eb="109">
      <t>トウハイゴウ</t>
    </rPh>
    <rPh sb="110" eb="112">
      <t>コウイキ</t>
    </rPh>
    <rPh sb="112" eb="114">
      <t>ジギョウ</t>
    </rPh>
    <rPh sb="114" eb="116">
      <t>トウゴウ</t>
    </rPh>
    <rPh sb="117" eb="118">
      <t>スス</t>
    </rPh>
    <phoneticPr fontId="7"/>
  </si>
  <si>
    <r>
      <t>　経常収支比率が１００％以上で推移し、また流動比率も高水準で推移していること等から、経営の健全性は確保できていると判断できる。
　一方、給水原価は類似団体と比較し高水準で推移し、</t>
    </r>
    <r>
      <rPr>
        <sz val="11"/>
        <rFont val="ＭＳ ゴシック"/>
        <family val="3"/>
        <charset val="128"/>
      </rPr>
      <t>また平成２６年１０月の料金減額改定の影響により供給単価が低減しており、</t>
    </r>
    <r>
      <rPr>
        <sz val="11"/>
        <color theme="1"/>
        <rFont val="ＭＳ ゴシック"/>
        <family val="3"/>
        <charset val="128"/>
      </rPr>
      <t>料金回収率は平成２７年度に引き続き１００％を下回っている。
　未収金対策も含めた料金収入確保や、有利な資材調達・計画的な建設投資による経費節減に努め、経営安定を図る。</t>
    </r>
    <rPh sb="1" eb="3">
      <t>ケイジョウ</t>
    </rPh>
    <rPh sb="3" eb="5">
      <t>シュウシ</t>
    </rPh>
    <rPh sb="5" eb="7">
      <t>ヒリツ</t>
    </rPh>
    <rPh sb="12" eb="14">
      <t>イジョウ</t>
    </rPh>
    <rPh sb="15" eb="17">
      <t>スイイ</t>
    </rPh>
    <rPh sb="21" eb="23">
      <t>リュウドウ</t>
    </rPh>
    <rPh sb="23" eb="25">
      <t>ヒリツ</t>
    </rPh>
    <rPh sb="26" eb="29">
      <t>コウスイジュン</t>
    </rPh>
    <rPh sb="30" eb="32">
      <t>スイイ</t>
    </rPh>
    <rPh sb="38" eb="39">
      <t>トウ</t>
    </rPh>
    <rPh sb="42" eb="44">
      <t>ケイエイ</t>
    </rPh>
    <rPh sb="45" eb="48">
      <t>ケンゼンセイ</t>
    </rPh>
    <rPh sb="49" eb="51">
      <t>カクホ</t>
    </rPh>
    <rPh sb="57" eb="59">
      <t>ハンダン</t>
    </rPh>
    <rPh sb="65" eb="67">
      <t>イッポウ</t>
    </rPh>
    <rPh sb="68" eb="70">
      <t>キュウスイ</t>
    </rPh>
    <rPh sb="70" eb="72">
      <t>ゲンカ</t>
    </rPh>
    <rPh sb="73" eb="75">
      <t>ルイジ</t>
    </rPh>
    <rPh sb="75" eb="77">
      <t>ダンタイ</t>
    </rPh>
    <rPh sb="78" eb="80">
      <t>ヒカク</t>
    </rPh>
    <rPh sb="81" eb="84">
      <t>コウスイジュン</t>
    </rPh>
    <rPh sb="85" eb="87">
      <t>スイイ</t>
    </rPh>
    <rPh sb="91" eb="93">
      <t>ヘイセイ</t>
    </rPh>
    <rPh sb="95" eb="96">
      <t>ネン</t>
    </rPh>
    <rPh sb="98" eb="99">
      <t>ツキ</t>
    </rPh>
    <rPh sb="100" eb="102">
      <t>リョウキン</t>
    </rPh>
    <rPh sb="102" eb="104">
      <t>ゲンガク</t>
    </rPh>
    <rPh sb="104" eb="106">
      <t>カイテイ</t>
    </rPh>
    <rPh sb="107" eb="109">
      <t>エイキョウ</t>
    </rPh>
    <rPh sb="112" eb="114">
      <t>キョウキュウ</t>
    </rPh>
    <rPh sb="114" eb="116">
      <t>タンカ</t>
    </rPh>
    <rPh sb="117" eb="119">
      <t>テイゲン</t>
    </rPh>
    <rPh sb="130" eb="132">
      <t>ヘイセイ</t>
    </rPh>
    <rPh sb="134" eb="136">
      <t>ネンド</t>
    </rPh>
    <rPh sb="137" eb="138">
      <t>ヒ</t>
    </rPh>
    <rPh sb="139" eb="140">
      <t>ツヅ</t>
    </rPh>
    <rPh sb="146" eb="148">
      <t>シタマワ</t>
    </rPh>
    <rPh sb="155" eb="158">
      <t>ミシュウキン</t>
    </rPh>
    <rPh sb="158" eb="160">
      <t>タイサク</t>
    </rPh>
    <rPh sb="161" eb="162">
      <t>フク</t>
    </rPh>
    <rPh sb="164" eb="166">
      <t>リョウキン</t>
    </rPh>
    <rPh sb="166" eb="168">
      <t>シュウニュウ</t>
    </rPh>
    <rPh sb="168" eb="170">
      <t>カクホ</t>
    </rPh>
    <rPh sb="172" eb="174">
      <t>ユウリ</t>
    </rPh>
    <rPh sb="175" eb="177">
      <t>シザイ</t>
    </rPh>
    <rPh sb="177" eb="179">
      <t>チョウタツ</t>
    </rPh>
    <rPh sb="180" eb="183">
      <t>ケイカクテキ</t>
    </rPh>
    <rPh sb="184" eb="186">
      <t>ケンセツ</t>
    </rPh>
    <rPh sb="186" eb="188">
      <t>トウシ</t>
    </rPh>
    <rPh sb="191" eb="193">
      <t>ケイヒ</t>
    </rPh>
    <rPh sb="193" eb="195">
      <t>セツゲン</t>
    </rPh>
    <rPh sb="196" eb="197">
      <t>ツト</t>
    </rPh>
    <rPh sb="199" eb="201">
      <t>ケイエイ</t>
    </rPh>
    <rPh sb="201" eb="203">
      <t>アンテイ</t>
    </rPh>
    <rPh sb="204" eb="205">
      <t>ハカ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</si>
</sst>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  <xf numFmtId="0" fontId="2" fillId="0" borderId="0">
      <alignment vertical="center"/>
    </xf>
    <xf numFmtId="0" fontId="18" fillId="0" borderId="0"/>
    <xf numFmtId="0" fontId="16" fillId="0" borderId="0"/>
    <xf numFmtId="0" fontId="19" fillId="0" borderId="0">
      <alignment vertical="center"/>
    </xf>
    <xf numFmtId="0" fontId="14" fillId="0" borderId="0">
      <alignment vertical="center"/>
    </xf>
    <xf numFmtId="0" fontId="18" fillId="0" borderId="0"/>
    <xf numFmtId="0" fontId="1" fillId="0" borderId="0">
      <alignment vertical="center"/>
    </xf>
    <xf numFmtId="0" fontId="16" fillId="0" borderId="0"/>
    <xf numFmtId="0" fontId="20" fillId="0" borderId="0">
      <alignment vertical="center"/>
    </xf>
    <xf numFmtId="0" fontId="21" fillId="0" borderId="0"/>
  </cellStyleXfs>
  <cellXfs count="96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5" fillId="0" borderId="0" xfId="1" applyFont="1" applyBorder="1">
      <alignment vertical="center"/>
    </xf>
    <xf numFmtId="0" fontId="9" fillId="0" borderId="6" xfId="1" applyFont="1" applyBorder="1" applyAlignment="1">
      <alignment vertical="center"/>
    </xf>
    <xf numFmtId="0" fontId="9" fillId="0" borderId="7" xfId="1" applyFont="1" applyBorder="1" applyAlignment="1">
      <alignment vertical="center"/>
    </xf>
    <xf numFmtId="0" fontId="9" fillId="0" borderId="8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10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5" fillId="0" borderId="9" xfId="1" applyFont="1" applyBorder="1">
      <alignment vertical="center"/>
    </xf>
    <xf numFmtId="0" fontId="5" fillId="0" borderId="10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11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12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>
      <alignment vertical="center"/>
    </xf>
    <xf numFmtId="0" fontId="17" fillId="0" borderId="0" xfId="1" applyFont="1" applyProtection="1">
      <alignment vertical="center"/>
      <protection hidden="1"/>
    </xf>
    <xf numFmtId="0" fontId="17" fillId="0" borderId="0" xfId="1" applyFont="1">
      <alignment vertical="center"/>
    </xf>
    <xf numFmtId="0" fontId="2" fillId="3" borderId="5" xfId="1" applyFill="1" applyBorder="1">
      <alignment vertical="center"/>
    </xf>
    <xf numFmtId="0" fontId="2" fillId="3" borderId="13" xfId="1" applyFill="1" applyBorder="1">
      <alignment vertical="center"/>
    </xf>
    <xf numFmtId="0" fontId="2" fillId="3" borderId="14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5" xfId="1" applyFill="1" applyBorder="1" applyAlignment="1">
      <alignment vertical="center" shrinkToFit="1"/>
    </xf>
    <xf numFmtId="0" fontId="2" fillId="4" borderId="5" xfId="1" applyNumberFormat="1" applyFill="1" applyBorder="1" applyAlignment="1">
      <alignment vertical="center" shrinkToFit="1"/>
    </xf>
    <xf numFmtId="177" fontId="0" fillId="4" borderId="5" xfId="2" applyNumberFormat="1" applyFont="1" applyFill="1" applyBorder="1" applyAlignment="1">
      <alignment vertical="center" shrinkToFit="1"/>
    </xf>
    <xf numFmtId="178" fontId="0" fillId="4" borderId="5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5" xfId="1" applyNumberFormat="1" applyBorder="1" applyAlignment="1">
      <alignment vertical="center" shrinkToFit="1"/>
    </xf>
    <xf numFmtId="177" fontId="0" fillId="0" borderId="5" xfId="2" applyNumberFormat="1" applyFont="1" applyBorder="1" applyAlignment="1">
      <alignment vertical="center" shrinkToFit="1"/>
    </xf>
    <xf numFmtId="40" fontId="2" fillId="0" borderId="0" xfId="1" applyNumberFormat="1">
      <alignment vertical="center"/>
    </xf>
    <xf numFmtId="179" fontId="0" fillId="0" borderId="0" xfId="2" applyNumberFormat="1" applyFont="1" applyBorder="1" applyAlignment="1">
      <alignment vertical="center" shrinkToFit="1"/>
    </xf>
    <xf numFmtId="0" fontId="2" fillId="2" borderId="5" xfId="1" applyFill="1" applyBorder="1">
      <alignment vertical="center"/>
    </xf>
    <xf numFmtId="180" fontId="2" fillId="0" borderId="5" xfId="1" applyNumberFormat="1" applyBorder="1">
      <alignment vertical="center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49" fontId="3" fillId="0" borderId="0" xfId="1" applyNumberFormat="1" applyFont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>
      <alignment horizontal="center" vertical="center" shrinkToFit="1"/>
    </xf>
    <xf numFmtId="0" fontId="3" fillId="2" borderId="3" xfId="1" applyFont="1" applyFill="1" applyBorder="1" applyAlignment="1">
      <alignment horizontal="center" vertical="center" shrinkToFit="1"/>
    </xf>
    <xf numFmtId="0" fontId="3" fillId="2" borderId="4" xfId="1" applyFont="1" applyFill="1" applyBorder="1" applyAlignment="1">
      <alignment horizontal="center" vertical="center" shrinkToFit="1"/>
    </xf>
    <xf numFmtId="0" fontId="3" fillId="2" borderId="5" xfId="1" applyFont="1" applyFill="1" applyBorder="1" applyAlignment="1">
      <alignment horizontal="center" vertical="center" shrinkToFit="1"/>
    </xf>
    <xf numFmtId="177" fontId="5" fillId="0" borderId="2" xfId="1" applyNumberFormat="1" applyFont="1" applyBorder="1" applyAlignment="1" applyProtection="1">
      <alignment horizontal="center" vertical="center" shrinkToFit="1"/>
      <protection hidden="1"/>
    </xf>
    <xf numFmtId="177" fontId="5" fillId="0" borderId="3" xfId="1" applyNumberFormat="1" applyFont="1" applyBorder="1" applyAlignment="1" applyProtection="1">
      <alignment horizontal="center" vertical="center" shrinkToFit="1"/>
      <protection hidden="1"/>
    </xf>
    <xf numFmtId="177" fontId="5" fillId="0" borderId="5" xfId="1" applyNumberFormat="1" applyFont="1" applyBorder="1" applyAlignment="1" applyProtection="1">
      <alignment horizontal="center" vertical="center" shrinkToFit="1"/>
      <protection hidden="1"/>
    </xf>
    <xf numFmtId="0" fontId="10" fillId="0" borderId="9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 shrinkToFit="1"/>
      <protection hidden="1"/>
    </xf>
    <xf numFmtId="0" fontId="5" fillId="0" borderId="3" xfId="1" applyNumberFormat="1" applyFont="1" applyBorder="1" applyAlignment="1" applyProtection="1">
      <alignment horizontal="center" vertical="center" shrinkToFit="1"/>
      <protection hidden="1"/>
    </xf>
    <xf numFmtId="0" fontId="5" fillId="0" borderId="4" xfId="1" applyNumberFormat="1" applyFont="1" applyBorder="1" applyAlignment="1" applyProtection="1">
      <alignment horizontal="center" vertical="center" shrinkToFit="1"/>
      <protection hidden="1"/>
    </xf>
    <xf numFmtId="0" fontId="5" fillId="0" borderId="5" xfId="1" applyNumberFormat="1" applyFont="1" applyBorder="1" applyAlignment="1" applyProtection="1">
      <alignment horizontal="center" vertical="center" shrinkToFit="1"/>
      <protection hidden="1"/>
    </xf>
    <xf numFmtId="0" fontId="5" fillId="0" borderId="5" xfId="1" applyNumberFormat="1" applyFont="1" applyBorder="1" applyAlignment="1" applyProtection="1">
      <alignment horizontal="center" vertical="center" shrinkToFit="1"/>
      <protection locked="0"/>
    </xf>
    <xf numFmtId="176" fontId="5" fillId="0" borderId="5" xfId="1" applyNumberFormat="1" applyFont="1" applyBorder="1" applyAlignment="1" applyProtection="1">
      <alignment horizontal="center" vertical="center" shrinkToFit="1"/>
      <protection hidden="1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77" fontId="5" fillId="0" borderId="4" xfId="1" applyNumberFormat="1" applyFont="1" applyBorder="1" applyAlignment="1" applyProtection="1">
      <alignment horizontal="center" vertical="center" shrinkToFit="1"/>
      <protection hidden="1"/>
    </xf>
    <xf numFmtId="0" fontId="3" fillId="0" borderId="1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13" fillId="0" borderId="6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13" fillId="0" borderId="8" xfId="1" applyFont="1" applyBorder="1" applyAlignment="1">
      <alignment horizontal="left" vertical="center"/>
    </xf>
    <xf numFmtId="0" fontId="13" fillId="0" borderId="9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10" xfId="1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2" fillId="3" borderId="5" xfId="1" applyFill="1" applyBorder="1" applyAlignment="1">
      <alignment horizontal="center" vertical="center"/>
    </xf>
    <xf numFmtId="0" fontId="2" fillId="3" borderId="6" xfId="1" applyFill="1" applyBorder="1" applyAlignment="1">
      <alignment horizontal="center" vertical="center"/>
    </xf>
    <xf numFmtId="0" fontId="2" fillId="3" borderId="7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1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12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 wrapText="1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0.63</c:v>
                </c:pt>
                <c:pt idx="1">
                  <c:v>1.22</c:v>
                </c:pt>
                <c:pt idx="2">
                  <c:v>0.48</c:v>
                </c:pt>
                <c:pt idx="3">
                  <c:v>0.87</c:v>
                </c:pt>
                <c:pt idx="4">
                  <c:v>0.62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930432"/>
        <c:axId val="949323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0.78</c:v>
                </c:pt>
                <c:pt idx="1">
                  <c:v>0.83</c:v>
                </c:pt>
                <c:pt idx="2">
                  <c:v>0.6</c:v>
                </c:pt>
                <c:pt idx="3">
                  <c:v>0.56000000000000005</c:v>
                </c:pt>
                <c:pt idx="4">
                  <c:v>0.61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930432"/>
        <c:axId val="94932352"/>
      </c:lineChart>
      <c:dateAx>
        <c:axId val="94930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4932352"/>
        <c:crosses val="autoZero"/>
        <c:auto val="1"/>
        <c:lblOffset val="100"/>
        <c:baseTimeUnit val="years"/>
      </c:dateAx>
      <c:valAx>
        <c:axId val="949323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4930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113.55</c:v>
                </c:pt>
                <c:pt idx="1">
                  <c:v>113.2</c:v>
                </c:pt>
                <c:pt idx="2">
                  <c:v>104.75</c:v>
                </c:pt>
                <c:pt idx="3">
                  <c:v>100.49</c:v>
                </c:pt>
                <c:pt idx="4">
                  <c:v>103.54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276608"/>
        <c:axId val="482785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108.24</c:v>
                </c:pt>
                <c:pt idx="1">
                  <c:v>107.8</c:v>
                </c:pt>
                <c:pt idx="2">
                  <c:v>109.04</c:v>
                </c:pt>
                <c:pt idx="3">
                  <c:v>109.64</c:v>
                </c:pt>
                <c:pt idx="4">
                  <c:v>110.95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276608"/>
        <c:axId val="48278528"/>
      </c:lineChart>
      <c:dateAx>
        <c:axId val="482766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8278528"/>
        <c:crosses val="autoZero"/>
        <c:auto val="1"/>
        <c:lblOffset val="100"/>
        <c:baseTimeUnit val="years"/>
      </c:dateAx>
      <c:valAx>
        <c:axId val="482785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82766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41.84</c:v>
                </c:pt>
                <c:pt idx="1">
                  <c:v>42.89</c:v>
                </c:pt>
                <c:pt idx="2">
                  <c:v>52.29</c:v>
                </c:pt>
                <c:pt idx="3">
                  <c:v>53.39</c:v>
                </c:pt>
                <c:pt idx="4">
                  <c:v>54.62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592064"/>
        <c:axId val="97593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38.69</c:v>
                </c:pt>
                <c:pt idx="1">
                  <c:v>39.65</c:v>
                </c:pt>
                <c:pt idx="2">
                  <c:v>44.31</c:v>
                </c:pt>
                <c:pt idx="3">
                  <c:v>45.75</c:v>
                </c:pt>
                <c:pt idx="4">
                  <c:v>46.9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592064"/>
        <c:axId val="97593984"/>
      </c:lineChart>
      <c:dateAx>
        <c:axId val="975920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593984"/>
        <c:crosses val="autoZero"/>
        <c:auto val="1"/>
        <c:lblOffset val="100"/>
        <c:baseTimeUnit val="years"/>
      </c:dateAx>
      <c:valAx>
        <c:axId val="97593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5920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5.31</c:v>
                </c:pt>
                <c:pt idx="1">
                  <c:v>5.46</c:v>
                </c:pt>
                <c:pt idx="2">
                  <c:v>5.41</c:v>
                </c:pt>
                <c:pt idx="3">
                  <c:v>6.06</c:v>
                </c:pt>
                <c:pt idx="4">
                  <c:v>5.42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640832"/>
        <c:axId val="9764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8.4</c:v>
                </c:pt>
                <c:pt idx="1">
                  <c:v>9.7100000000000009</c:v>
                </c:pt>
                <c:pt idx="2">
                  <c:v>10.09</c:v>
                </c:pt>
                <c:pt idx="3">
                  <c:v>10.54</c:v>
                </c:pt>
                <c:pt idx="4">
                  <c:v>12.03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640832"/>
        <c:axId val="97642752"/>
      </c:lineChart>
      <c:dateAx>
        <c:axId val="976408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642752"/>
        <c:crosses val="autoZero"/>
        <c:auto val="1"/>
        <c:lblOffset val="100"/>
        <c:baseTimeUnit val="years"/>
      </c:dateAx>
      <c:valAx>
        <c:axId val="976427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64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977664"/>
        <c:axId val="98992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4.46</c:v>
                </c:pt>
                <c:pt idx="1">
                  <c:v>4.3899999999999997</c:v>
                </c:pt>
                <c:pt idx="2">
                  <c:v>3.77</c:v>
                </c:pt>
                <c:pt idx="3">
                  <c:v>3.62</c:v>
                </c:pt>
                <c:pt idx="4">
                  <c:v>3.91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977664"/>
        <c:axId val="98992128"/>
      </c:lineChart>
      <c:dateAx>
        <c:axId val="989776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8992128"/>
        <c:crosses val="autoZero"/>
        <c:auto val="1"/>
        <c:lblOffset val="100"/>
        <c:baseTimeUnit val="years"/>
      </c:dateAx>
      <c:valAx>
        <c:axId val="989921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8977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454.85</c:v>
                </c:pt>
                <c:pt idx="1">
                  <c:v>875.33</c:v>
                </c:pt>
                <c:pt idx="2">
                  <c:v>453.74</c:v>
                </c:pt>
                <c:pt idx="3">
                  <c:v>442.8</c:v>
                </c:pt>
                <c:pt idx="4">
                  <c:v>346.67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010048"/>
        <c:axId val="99011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701</c:v>
                </c:pt>
                <c:pt idx="1">
                  <c:v>739.59</c:v>
                </c:pt>
                <c:pt idx="2">
                  <c:v>382.09</c:v>
                </c:pt>
                <c:pt idx="3">
                  <c:v>371.31</c:v>
                </c:pt>
                <c:pt idx="4">
                  <c:v>377.63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010048"/>
        <c:axId val="99011968"/>
      </c:lineChart>
      <c:dateAx>
        <c:axId val="990100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011968"/>
        <c:crosses val="autoZero"/>
        <c:auto val="1"/>
        <c:lblOffset val="100"/>
        <c:baseTimeUnit val="years"/>
      </c:dateAx>
      <c:valAx>
        <c:axId val="990119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010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279.75</c:v>
                </c:pt>
                <c:pt idx="1">
                  <c:v>254.61</c:v>
                </c:pt>
                <c:pt idx="2">
                  <c:v>243</c:v>
                </c:pt>
                <c:pt idx="3">
                  <c:v>233.36</c:v>
                </c:pt>
                <c:pt idx="4">
                  <c:v>210.66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032448"/>
        <c:axId val="99051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330.99</c:v>
                </c:pt>
                <c:pt idx="1">
                  <c:v>324.08999999999997</c:v>
                </c:pt>
                <c:pt idx="2">
                  <c:v>385.06</c:v>
                </c:pt>
                <c:pt idx="3">
                  <c:v>373.09</c:v>
                </c:pt>
                <c:pt idx="4">
                  <c:v>364.71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032448"/>
        <c:axId val="99051008"/>
      </c:lineChart>
      <c:dateAx>
        <c:axId val="990324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051008"/>
        <c:crosses val="autoZero"/>
        <c:auto val="1"/>
        <c:lblOffset val="100"/>
        <c:baseTimeUnit val="years"/>
      </c:dateAx>
      <c:valAx>
        <c:axId val="990510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0324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107.75</c:v>
                </c:pt>
                <c:pt idx="1">
                  <c:v>109.03</c:v>
                </c:pt>
                <c:pt idx="2">
                  <c:v>102.17</c:v>
                </c:pt>
                <c:pt idx="3">
                  <c:v>96.91</c:v>
                </c:pt>
                <c:pt idx="4">
                  <c:v>99.23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064832"/>
        <c:axId val="113058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100.27</c:v>
                </c:pt>
                <c:pt idx="1">
                  <c:v>99.46</c:v>
                </c:pt>
                <c:pt idx="2">
                  <c:v>99.07</c:v>
                </c:pt>
                <c:pt idx="3">
                  <c:v>99.99</c:v>
                </c:pt>
                <c:pt idx="4">
                  <c:v>100.65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064832"/>
        <c:axId val="113058944"/>
      </c:lineChart>
      <c:dateAx>
        <c:axId val="990648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3058944"/>
        <c:crosses val="autoZero"/>
        <c:auto val="1"/>
        <c:lblOffset val="100"/>
        <c:baseTimeUnit val="years"/>
      </c:dateAx>
      <c:valAx>
        <c:axId val="1130589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064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230</c:v>
                </c:pt>
                <c:pt idx="1">
                  <c:v>227.48</c:v>
                </c:pt>
                <c:pt idx="2">
                  <c:v>233.86</c:v>
                </c:pt>
                <c:pt idx="3">
                  <c:v>233.09</c:v>
                </c:pt>
                <c:pt idx="4">
                  <c:v>227.14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076480"/>
        <c:axId val="11308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169.62</c:v>
                </c:pt>
                <c:pt idx="1">
                  <c:v>171.78</c:v>
                </c:pt>
                <c:pt idx="2">
                  <c:v>173.03</c:v>
                </c:pt>
                <c:pt idx="3">
                  <c:v>171.15</c:v>
                </c:pt>
                <c:pt idx="4">
                  <c:v>170.19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076480"/>
        <c:axId val="113082752"/>
      </c:lineChart>
      <c:dateAx>
        <c:axId val="1130764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3082752"/>
        <c:crosses val="autoZero"/>
        <c:auto val="1"/>
        <c:lblOffset val="100"/>
        <c:baseTimeUnit val="years"/>
      </c:dateAx>
      <c:valAx>
        <c:axId val="1130827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30764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69.13</c:v>
                </c:pt>
                <c:pt idx="1">
                  <c:v>68.599999999999994</c:v>
                </c:pt>
                <c:pt idx="2">
                  <c:v>51.63</c:v>
                </c:pt>
                <c:pt idx="3">
                  <c:v>51.19</c:v>
                </c:pt>
                <c:pt idx="4">
                  <c:v>51.5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104768"/>
        <c:axId val="1131233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59.88</c:v>
                </c:pt>
                <c:pt idx="1">
                  <c:v>59.68</c:v>
                </c:pt>
                <c:pt idx="2">
                  <c:v>58.58</c:v>
                </c:pt>
                <c:pt idx="3">
                  <c:v>58.53</c:v>
                </c:pt>
                <c:pt idx="4">
                  <c:v>59.01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104768"/>
        <c:axId val="113123328"/>
      </c:lineChart>
      <c:dateAx>
        <c:axId val="1131047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3123328"/>
        <c:crosses val="autoZero"/>
        <c:auto val="1"/>
        <c:lblOffset val="100"/>
        <c:baseTimeUnit val="years"/>
      </c:dateAx>
      <c:valAx>
        <c:axId val="1131233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31047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74.55</c:v>
                </c:pt>
                <c:pt idx="1">
                  <c:v>75.5</c:v>
                </c:pt>
                <c:pt idx="2">
                  <c:v>78.94</c:v>
                </c:pt>
                <c:pt idx="3">
                  <c:v>80.209999999999994</c:v>
                </c:pt>
                <c:pt idx="4">
                  <c:v>80.510000000000005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157632"/>
        <c:axId val="1131595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87.65</c:v>
                </c:pt>
                <c:pt idx="1">
                  <c:v>87.63</c:v>
                </c:pt>
                <c:pt idx="2">
                  <c:v>85.23</c:v>
                </c:pt>
                <c:pt idx="3">
                  <c:v>85.26</c:v>
                </c:pt>
                <c:pt idx="4">
                  <c:v>85.37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157632"/>
        <c:axId val="113159552"/>
      </c:lineChart>
      <c:dateAx>
        <c:axId val="1131576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3159552"/>
        <c:crosses val="autoZero"/>
        <c:auto val="1"/>
        <c:lblOffset val="100"/>
        <c:baseTimeUnit val="years"/>
      </c:dateAx>
      <c:valAx>
        <c:axId val="1131595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31576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【114.35】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【262.87】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【270.87】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【163.27】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【105.59】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【47.91】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K13" zoomScaleNormal="100" workbookViewId="0">
      <selection activeCell="CD25" sqref="CD25"/>
    </sheetView>
  </sheetViews>
  <sheetFormatPr defaultColWidth="2.625" defaultRowHeight="13.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4" t="s">
        <v>0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</row>
    <row r="3" spans="1:78" ht="9.75" customHeight="1">
      <c r="A3" s="2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</row>
    <row r="4" spans="1:78" ht="9.75" customHeight="1">
      <c r="A4" s="2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</row>
    <row r="5" spans="1:7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>
      <c r="A6" s="2"/>
      <c r="B6" s="45" t="str">
        <f>データ!H6</f>
        <v>佐賀県　武雄市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6"/>
      <c r="AE6" s="46"/>
      <c r="AF6" s="46"/>
      <c r="AG6" s="46"/>
      <c r="AH6" s="5"/>
      <c r="AI6" s="5"/>
      <c r="AJ6" s="5"/>
      <c r="AK6" s="5"/>
      <c r="AL6" s="5"/>
      <c r="AM6" s="5"/>
      <c r="AN6" s="5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>
      <c r="A7" s="2"/>
      <c r="B7" s="47" t="s">
        <v>1</v>
      </c>
      <c r="C7" s="48"/>
      <c r="D7" s="48"/>
      <c r="E7" s="48"/>
      <c r="F7" s="48"/>
      <c r="G7" s="48"/>
      <c r="H7" s="48"/>
      <c r="I7" s="47" t="s">
        <v>2</v>
      </c>
      <c r="J7" s="48"/>
      <c r="K7" s="48"/>
      <c r="L7" s="48"/>
      <c r="M7" s="48"/>
      <c r="N7" s="48"/>
      <c r="O7" s="49"/>
      <c r="P7" s="50" t="s">
        <v>3</v>
      </c>
      <c r="Q7" s="50"/>
      <c r="R7" s="50"/>
      <c r="S7" s="50"/>
      <c r="T7" s="50"/>
      <c r="U7" s="50"/>
      <c r="V7" s="50"/>
      <c r="W7" s="50" t="s">
        <v>4</v>
      </c>
      <c r="X7" s="50"/>
      <c r="Y7" s="50"/>
      <c r="Z7" s="50"/>
      <c r="AA7" s="50"/>
      <c r="AB7" s="50"/>
      <c r="AC7" s="50"/>
      <c r="AD7" s="50" t="s">
        <v>5</v>
      </c>
      <c r="AE7" s="50"/>
      <c r="AF7" s="50"/>
      <c r="AG7" s="50"/>
      <c r="AH7" s="50"/>
      <c r="AI7" s="50"/>
      <c r="AJ7" s="50"/>
      <c r="AK7" s="5"/>
      <c r="AL7" s="50" t="s">
        <v>6</v>
      </c>
      <c r="AM7" s="50"/>
      <c r="AN7" s="50"/>
      <c r="AO7" s="50"/>
      <c r="AP7" s="50"/>
      <c r="AQ7" s="50"/>
      <c r="AR7" s="50"/>
      <c r="AS7" s="50"/>
      <c r="AT7" s="47" t="s">
        <v>7</v>
      </c>
      <c r="AU7" s="48"/>
      <c r="AV7" s="48"/>
      <c r="AW7" s="48"/>
      <c r="AX7" s="48"/>
      <c r="AY7" s="48"/>
      <c r="AZ7" s="48"/>
      <c r="BA7" s="48"/>
      <c r="BB7" s="50" t="s">
        <v>8</v>
      </c>
      <c r="BC7" s="50"/>
      <c r="BD7" s="50"/>
      <c r="BE7" s="50"/>
      <c r="BF7" s="50"/>
      <c r="BG7" s="50"/>
      <c r="BH7" s="50"/>
      <c r="BI7" s="50"/>
      <c r="BJ7" s="4"/>
      <c r="BK7" s="4"/>
      <c r="BL7" s="6" t="s">
        <v>9</v>
      </c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8"/>
    </row>
    <row r="8" spans="1:78" ht="18.75" customHeight="1">
      <c r="A8" s="2"/>
      <c r="B8" s="56" t="str">
        <f>データ!$I$6</f>
        <v>法適用</v>
      </c>
      <c r="C8" s="57"/>
      <c r="D8" s="57"/>
      <c r="E8" s="57"/>
      <c r="F8" s="57"/>
      <c r="G8" s="57"/>
      <c r="H8" s="57"/>
      <c r="I8" s="56" t="str">
        <f>データ!$J$6</f>
        <v>水道事業</v>
      </c>
      <c r="J8" s="57"/>
      <c r="K8" s="57"/>
      <c r="L8" s="57"/>
      <c r="M8" s="57"/>
      <c r="N8" s="57"/>
      <c r="O8" s="58"/>
      <c r="P8" s="59" t="str">
        <f>データ!$K$6</f>
        <v>末端給水事業</v>
      </c>
      <c r="Q8" s="59"/>
      <c r="R8" s="59"/>
      <c r="S8" s="59"/>
      <c r="T8" s="59"/>
      <c r="U8" s="59"/>
      <c r="V8" s="59"/>
      <c r="W8" s="59" t="str">
        <f>データ!$L$6</f>
        <v>A5</v>
      </c>
      <c r="X8" s="59"/>
      <c r="Y8" s="59"/>
      <c r="Z8" s="59"/>
      <c r="AA8" s="59"/>
      <c r="AB8" s="59"/>
      <c r="AC8" s="59"/>
      <c r="AD8" s="60" t="s">
        <v>116</v>
      </c>
      <c r="AE8" s="60"/>
      <c r="AF8" s="60"/>
      <c r="AG8" s="60"/>
      <c r="AH8" s="60"/>
      <c r="AI8" s="60"/>
      <c r="AJ8" s="60"/>
      <c r="AK8" s="5"/>
      <c r="AL8" s="61">
        <f>データ!$R$6</f>
        <v>49674</v>
      </c>
      <c r="AM8" s="61"/>
      <c r="AN8" s="61"/>
      <c r="AO8" s="61"/>
      <c r="AP8" s="61"/>
      <c r="AQ8" s="61"/>
      <c r="AR8" s="61"/>
      <c r="AS8" s="61"/>
      <c r="AT8" s="51">
        <f>データ!$S$6</f>
        <v>195.4</v>
      </c>
      <c r="AU8" s="52"/>
      <c r="AV8" s="52"/>
      <c r="AW8" s="52"/>
      <c r="AX8" s="52"/>
      <c r="AY8" s="52"/>
      <c r="AZ8" s="52"/>
      <c r="BA8" s="52"/>
      <c r="BB8" s="53">
        <f>データ!$T$6</f>
        <v>254.22</v>
      </c>
      <c r="BC8" s="53"/>
      <c r="BD8" s="53"/>
      <c r="BE8" s="53"/>
      <c r="BF8" s="53"/>
      <c r="BG8" s="53"/>
      <c r="BH8" s="53"/>
      <c r="BI8" s="53"/>
      <c r="BJ8" s="4"/>
      <c r="BK8" s="4"/>
      <c r="BL8" s="54" t="s">
        <v>10</v>
      </c>
      <c r="BM8" s="55"/>
      <c r="BN8" s="9" t="s">
        <v>11</v>
      </c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1"/>
    </row>
    <row r="9" spans="1:78" ht="18.75" customHeight="1">
      <c r="A9" s="2"/>
      <c r="B9" s="47" t="s">
        <v>12</v>
      </c>
      <c r="C9" s="48"/>
      <c r="D9" s="48"/>
      <c r="E9" s="48"/>
      <c r="F9" s="48"/>
      <c r="G9" s="48"/>
      <c r="H9" s="48"/>
      <c r="I9" s="47" t="s">
        <v>13</v>
      </c>
      <c r="J9" s="48"/>
      <c r="K9" s="48"/>
      <c r="L9" s="48"/>
      <c r="M9" s="48"/>
      <c r="N9" s="48"/>
      <c r="O9" s="49"/>
      <c r="P9" s="50" t="s">
        <v>14</v>
      </c>
      <c r="Q9" s="50"/>
      <c r="R9" s="50"/>
      <c r="S9" s="50"/>
      <c r="T9" s="50"/>
      <c r="U9" s="50"/>
      <c r="V9" s="50"/>
      <c r="W9" s="50" t="s">
        <v>15</v>
      </c>
      <c r="X9" s="50"/>
      <c r="Y9" s="50"/>
      <c r="Z9" s="50"/>
      <c r="AA9" s="50"/>
      <c r="AB9" s="50"/>
      <c r="AC9" s="50"/>
      <c r="AD9" s="2"/>
      <c r="AE9" s="2"/>
      <c r="AF9" s="2"/>
      <c r="AG9" s="2"/>
      <c r="AH9" s="5"/>
      <c r="AI9" s="5"/>
      <c r="AJ9" s="5"/>
      <c r="AK9" s="5"/>
      <c r="AL9" s="50" t="s">
        <v>16</v>
      </c>
      <c r="AM9" s="50"/>
      <c r="AN9" s="50"/>
      <c r="AO9" s="50"/>
      <c r="AP9" s="50"/>
      <c r="AQ9" s="50"/>
      <c r="AR9" s="50"/>
      <c r="AS9" s="50"/>
      <c r="AT9" s="47" t="s">
        <v>17</v>
      </c>
      <c r="AU9" s="48"/>
      <c r="AV9" s="48"/>
      <c r="AW9" s="48"/>
      <c r="AX9" s="48"/>
      <c r="AY9" s="48"/>
      <c r="AZ9" s="48"/>
      <c r="BA9" s="48"/>
      <c r="BB9" s="50" t="s">
        <v>18</v>
      </c>
      <c r="BC9" s="50"/>
      <c r="BD9" s="50"/>
      <c r="BE9" s="50"/>
      <c r="BF9" s="50"/>
      <c r="BG9" s="50"/>
      <c r="BH9" s="50"/>
      <c r="BI9" s="50"/>
      <c r="BJ9" s="4"/>
      <c r="BK9" s="4"/>
      <c r="BL9" s="62" t="s">
        <v>19</v>
      </c>
      <c r="BM9" s="63"/>
      <c r="BN9" s="12" t="s">
        <v>20</v>
      </c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4"/>
    </row>
    <row r="10" spans="1:78" ht="18.75" customHeight="1">
      <c r="A10" s="2"/>
      <c r="B10" s="51" t="str">
        <f>データ!$N$6</f>
        <v>-</v>
      </c>
      <c r="C10" s="52"/>
      <c r="D10" s="52"/>
      <c r="E10" s="52"/>
      <c r="F10" s="52"/>
      <c r="G10" s="52"/>
      <c r="H10" s="52"/>
      <c r="I10" s="51">
        <f>データ!$O$6</f>
        <v>84.25</v>
      </c>
      <c r="J10" s="52"/>
      <c r="K10" s="52"/>
      <c r="L10" s="52"/>
      <c r="M10" s="52"/>
      <c r="N10" s="52"/>
      <c r="O10" s="64"/>
      <c r="P10" s="53">
        <f>データ!$P$6</f>
        <v>99.05</v>
      </c>
      <c r="Q10" s="53"/>
      <c r="R10" s="53"/>
      <c r="S10" s="53"/>
      <c r="T10" s="53"/>
      <c r="U10" s="53"/>
      <c r="V10" s="53"/>
      <c r="W10" s="61">
        <f>データ!$Q$6</f>
        <v>4568</v>
      </c>
      <c r="X10" s="61"/>
      <c r="Y10" s="61"/>
      <c r="Z10" s="61"/>
      <c r="AA10" s="61"/>
      <c r="AB10" s="61"/>
      <c r="AC10" s="61"/>
      <c r="AD10" s="2"/>
      <c r="AE10" s="2"/>
      <c r="AF10" s="2"/>
      <c r="AG10" s="2"/>
      <c r="AH10" s="5"/>
      <c r="AI10" s="5"/>
      <c r="AJ10" s="5"/>
      <c r="AK10" s="5"/>
      <c r="AL10" s="61">
        <f>データ!$U$6</f>
        <v>48962</v>
      </c>
      <c r="AM10" s="61"/>
      <c r="AN10" s="61"/>
      <c r="AO10" s="61"/>
      <c r="AP10" s="61"/>
      <c r="AQ10" s="61"/>
      <c r="AR10" s="61"/>
      <c r="AS10" s="61"/>
      <c r="AT10" s="51">
        <f>データ!$V$6</f>
        <v>195.44</v>
      </c>
      <c r="AU10" s="52"/>
      <c r="AV10" s="52"/>
      <c r="AW10" s="52"/>
      <c r="AX10" s="52"/>
      <c r="AY10" s="52"/>
      <c r="AZ10" s="52"/>
      <c r="BA10" s="52"/>
      <c r="BB10" s="53">
        <f>データ!$W$6</f>
        <v>250.52</v>
      </c>
      <c r="BC10" s="53"/>
      <c r="BD10" s="53"/>
      <c r="BE10" s="53"/>
      <c r="BF10" s="53"/>
      <c r="BG10" s="53"/>
      <c r="BH10" s="53"/>
      <c r="BI10" s="53"/>
      <c r="BJ10" s="2"/>
      <c r="BK10" s="2"/>
      <c r="BL10" s="65" t="s">
        <v>21</v>
      </c>
      <c r="BM10" s="66"/>
      <c r="BN10" s="15" t="s">
        <v>22</v>
      </c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7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7" t="s">
        <v>23</v>
      </c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</row>
    <row r="14" spans="1:78" ht="13.5" customHeight="1">
      <c r="A14" s="2"/>
      <c r="B14" s="69" t="s">
        <v>24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1"/>
      <c r="BK14" s="2"/>
      <c r="BL14" s="75" t="s">
        <v>25</v>
      </c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7"/>
    </row>
    <row r="15" spans="1:78" ht="13.5" customHeight="1">
      <c r="A15" s="2"/>
      <c r="B15" s="72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4"/>
      <c r="BK15" s="2"/>
      <c r="BL15" s="78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80"/>
    </row>
    <row r="16" spans="1:78" ht="13.5" customHeight="1">
      <c r="A16" s="2"/>
      <c r="B16" s="18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19"/>
      <c r="BK16" s="2"/>
      <c r="BL16" s="81" t="s">
        <v>119</v>
      </c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3"/>
    </row>
    <row r="17" spans="1:78" ht="13.5" customHeight="1">
      <c r="A17" s="2"/>
      <c r="B17" s="18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19"/>
      <c r="BK17" s="2"/>
      <c r="BL17" s="81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3"/>
    </row>
    <row r="18" spans="1:78" ht="13.5" customHeight="1">
      <c r="A18" s="2"/>
      <c r="B18" s="18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19"/>
      <c r="BK18" s="2"/>
      <c r="BL18" s="81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3"/>
    </row>
    <row r="19" spans="1:78" ht="13.5" customHeight="1">
      <c r="A19" s="2"/>
      <c r="B19" s="18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19"/>
      <c r="BK19" s="2"/>
      <c r="BL19" s="81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3"/>
    </row>
    <row r="20" spans="1:78" ht="13.5" customHeight="1">
      <c r="A20" s="2"/>
      <c r="B20" s="18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19"/>
      <c r="BK20" s="2"/>
      <c r="BL20" s="81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3"/>
    </row>
    <row r="21" spans="1:78" ht="13.5" customHeight="1">
      <c r="A21" s="2"/>
      <c r="B21" s="18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19"/>
      <c r="BK21" s="2"/>
      <c r="BL21" s="81"/>
      <c r="BM21" s="82"/>
      <c r="BN21" s="8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3"/>
    </row>
    <row r="22" spans="1:78" ht="13.5" customHeight="1">
      <c r="A22" s="2"/>
      <c r="B22" s="18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19"/>
      <c r="BK22" s="2"/>
      <c r="BL22" s="81"/>
      <c r="BM22" s="82"/>
      <c r="BN22" s="8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3"/>
    </row>
    <row r="23" spans="1:78" ht="13.5" customHeight="1">
      <c r="A23" s="2"/>
      <c r="B23" s="18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19"/>
      <c r="BK23" s="2"/>
      <c r="BL23" s="81"/>
      <c r="BM23" s="82"/>
      <c r="BN23" s="82"/>
      <c r="BO23" s="82"/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83"/>
    </row>
    <row r="24" spans="1:78" ht="13.5" customHeight="1">
      <c r="A24" s="2"/>
      <c r="B24" s="18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19"/>
      <c r="BK24" s="2"/>
      <c r="BL24" s="81"/>
      <c r="BM24" s="82"/>
      <c r="BN24" s="8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3"/>
    </row>
    <row r="25" spans="1:78" ht="13.5" customHeight="1">
      <c r="A25" s="2"/>
      <c r="B25" s="18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19"/>
      <c r="BK25" s="2"/>
      <c r="BL25" s="81"/>
      <c r="BM25" s="82"/>
      <c r="BN25" s="8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3"/>
    </row>
    <row r="26" spans="1:78" ht="13.5" customHeight="1">
      <c r="A26" s="2"/>
      <c r="B26" s="18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19"/>
      <c r="BK26" s="2"/>
      <c r="BL26" s="81"/>
      <c r="BM26" s="82"/>
      <c r="BN26" s="8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3"/>
    </row>
    <row r="27" spans="1:78" ht="13.5" customHeight="1">
      <c r="A27" s="2"/>
      <c r="B27" s="18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19"/>
      <c r="BK27" s="2"/>
      <c r="BL27" s="81"/>
      <c r="BM27" s="82"/>
      <c r="BN27" s="8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3"/>
    </row>
    <row r="28" spans="1:78" ht="13.5" customHeight="1">
      <c r="A28" s="2"/>
      <c r="B28" s="18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19"/>
      <c r="BK28" s="2"/>
      <c r="BL28" s="81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3"/>
    </row>
    <row r="29" spans="1:78" ht="13.5" customHeight="1">
      <c r="A29" s="2"/>
      <c r="B29" s="18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19"/>
      <c r="BK29" s="2"/>
      <c r="BL29" s="81"/>
      <c r="BM29" s="82"/>
      <c r="BN29" s="8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3"/>
    </row>
    <row r="30" spans="1:78" ht="13.5" customHeight="1">
      <c r="A30" s="2"/>
      <c r="B30" s="18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19"/>
      <c r="BK30" s="2"/>
      <c r="BL30" s="81"/>
      <c r="BM30" s="82"/>
      <c r="BN30" s="8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3"/>
    </row>
    <row r="31" spans="1:78" ht="13.5" customHeight="1">
      <c r="A31" s="2"/>
      <c r="B31" s="18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19"/>
      <c r="BK31" s="2"/>
      <c r="BL31" s="81"/>
      <c r="BM31" s="82"/>
      <c r="BN31" s="8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3"/>
    </row>
    <row r="32" spans="1:78" ht="13.5" customHeight="1">
      <c r="A32" s="2"/>
      <c r="B32" s="18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19"/>
      <c r="BK32" s="2"/>
      <c r="BL32" s="81"/>
      <c r="BM32" s="82"/>
      <c r="BN32" s="8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3"/>
    </row>
    <row r="33" spans="1:78" ht="13.5" customHeight="1">
      <c r="A33" s="2"/>
      <c r="B33" s="18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19"/>
      <c r="BK33" s="2"/>
      <c r="BL33" s="81"/>
      <c r="BM33" s="82"/>
      <c r="BN33" s="8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3"/>
    </row>
    <row r="34" spans="1:78" ht="13.5" customHeight="1">
      <c r="A34" s="2"/>
      <c r="B34" s="18"/>
      <c r="C34" s="84" t="s">
        <v>26</v>
      </c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20"/>
      <c r="R34" s="84" t="s">
        <v>27</v>
      </c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20"/>
      <c r="AG34" s="84" t="s">
        <v>28</v>
      </c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20"/>
      <c r="AV34" s="84" t="s">
        <v>29</v>
      </c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19"/>
      <c r="BK34" s="2"/>
      <c r="BL34" s="81"/>
      <c r="BM34" s="82"/>
      <c r="BN34" s="8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3"/>
    </row>
    <row r="35" spans="1:78" ht="13.5" customHeight="1">
      <c r="A35" s="2"/>
      <c r="B35" s="18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20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20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20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19"/>
      <c r="BK35" s="2"/>
      <c r="BL35" s="81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3"/>
    </row>
    <row r="36" spans="1:78" ht="13.5" customHeight="1">
      <c r="A36" s="2"/>
      <c r="B36" s="18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19"/>
      <c r="BK36" s="2"/>
      <c r="BL36" s="81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3"/>
    </row>
    <row r="37" spans="1:78" ht="13.5" customHeight="1">
      <c r="A37" s="2"/>
      <c r="B37" s="18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19"/>
      <c r="BK37" s="2"/>
      <c r="BL37" s="81"/>
      <c r="BM37" s="82"/>
      <c r="BN37" s="8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3"/>
    </row>
    <row r="38" spans="1:78" ht="13.5" customHeight="1">
      <c r="A38" s="2"/>
      <c r="B38" s="18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19"/>
      <c r="BK38" s="2"/>
      <c r="BL38" s="81"/>
      <c r="BM38" s="82"/>
      <c r="BN38" s="8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3"/>
    </row>
    <row r="39" spans="1:78" ht="13.5" customHeight="1">
      <c r="A39" s="2"/>
      <c r="B39" s="18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19"/>
      <c r="BK39" s="2"/>
      <c r="BL39" s="81"/>
      <c r="BM39" s="82"/>
      <c r="BN39" s="8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3"/>
    </row>
    <row r="40" spans="1:78" ht="13.5" customHeight="1">
      <c r="A40" s="2"/>
      <c r="B40" s="18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19"/>
      <c r="BK40" s="2"/>
      <c r="BL40" s="81"/>
      <c r="BM40" s="82"/>
      <c r="BN40" s="8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3"/>
    </row>
    <row r="41" spans="1:78" ht="13.5" customHeight="1">
      <c r="A41" s="2"/>
      <c r="B41" s="18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19"/>
      <c r="BK41" s="2"/>
      <c r="BL41" s="81"/>
      <c r="BM41" s="82"/>
      <c r="BN41" s="8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3"/>
    </row>
    <row r="42" spans="1:78" ht="13.5" customHeight="1">
      <c r="A42" s="2"/>
      <c r="B42" s="18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19"/>
      <c r="BK42" s="2"/>
      <c r="BL42" s="81"/>
      <c r="BM42" s="82"/>
      <c r="BN42" s="8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3"/>
    </row>
    <row r="43" spans="1:78" ht="13.5" customHeight="1">
      <c r="A43" s="2"/>
      <c r="B43" s="18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19"/>
      <c r="BK43" s="2"/>
      <c r="BL43" s="81"/>
      <c r="BM43" s="82"/>
      <c r="BN43" s="8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3"/>
    </row>
    <row r="44" spans="1:78" ht="13.5" customHeight="1">
      <c r="A44" s="2"/>
      <c r="B44" s="18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19"/>
      <c r="BK44" s="2"/>
      <c r="BL44" s="81"/>
      <c r="BM44" s="82"/>
      <c r="BN44" s="8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3"/>
    </row>
    <row r="45" spans="1:78" ht="13.5" customHeight="1">
      <c r="A45" s="2"/>
      <c r="B45" s="18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19"/>
      <c r="BK45" s="2"/>
      <c r="BL45" s="75" t="s">
        <v>30</v>
      </c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7"/>
    </row>
    <row r="46" spans="1:78" ht="13.5" customHeight="1">
      <c r="A46" s="2"/>
      <c r="B46" s="18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19"/>
      <c r="BK46" s="2"/>
      <c r="BL46" s="78"/>
      <c r="BM46" s="79"/>
      <c r="BN46" s="79"/>
      <c r="BO46" s="79"/>
      <c r="BP46" s="79"/>
      <c r="BQ46" s="79"/>
      <c r="BR46" s="79"/>
      <c r="BS46" s="79"/>
      <c r="BT46" s="79"/>
      <c r="BU46" s="79"/>
      <c r="BV46" s="79"/>
      <c r="BW46" s="79"/>
      <c r="BX46" s="79"/>
      <c r="BY46" s="79"/>
      <c r="BZ46" s="80"/>
    </row>
    <row r="47" spans="1:78" ht="13.5" customHeight="1">
      <c r="A47" s="2"/>
      <c r="B47" s="18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19"/>
      <c r="BK47" s="2"/>
      <c r="BL47" s="81" t="s">
        <v>117</v>
      </c>
      <c r="BM47" s="82"/>
      <c r="BN47" s="82"/>
      <c r="BO47" s="82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3"/>
    </row>
    <row r="48" spans="1:78" ht="13.5" customHeight="1">
      <c r="A48" s="2"/>
      <c r="B48" s="18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19"/>
      <c r="BK48" s="2"/>
      <c r="BL48" s="81"/>
      <c r="BM48" s="82"/>
      <c r="BN48" s="82"/>
      <c r="BO48" s="82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3"/>
    </row>
    <row r="49" spans="1:78" ht="13.5" customHeight="1">
      <c r="A49" s="2"/>
      <c r="B49" s="18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19"/>
      <c r="BK49" s="2"/>
      <c r="BL49" s="81"/>
      <c r="BM49" s="82"/>
      <c r="BN49" s="82"/>
      <c r="BO49" s="82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3"/>
    </row>
    <row r="50" spans="1:78" ht="13.5" customHeight="1">
      <c r="A50" s="2"/>
      <c r="B50" s="18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19"/>
      <c r="BK50" s="2"/>
      <c r="BL50" s="81"/>
      <c r="BM50" s="82"/>
      <c r="BN50" s="82"/>
      <c r="BO50" s="82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3"/>
    </row>
    <row r="51" spans="1:78" ht="13.5" customHeight="1">
      <c r="A51" s="2"/>
      <c r="B51" s="18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19"/>
      <c r="BK51" s="2"/>
      <c r="BL51" s="81"/>
      <c r="BM51" s="82"/>
      <c r="BN51" s="82"/>
      <c r="BO51" s="82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3"/>
    </row>
    <row r="52" spans="1:78" ht="13.5" customHeight="1">
      <c r="A52" s="2"/>
      <c r="B52" s="18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19"/>
      <c r="BK52" s="2"/>
      <c r="BL52" s="81"/>
      <c r="BM52" s="82"/>
      <c r="BN52" s="82"/>
      <c r="BO52" s="82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3"/>
    </row>
    <row r="53" spans="1:78" ht="13.5" customHeight="1">
      <c r="A53" s="2"/>
      <c r="B53" s="18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19"/>
      <c r="BK53" s="2"/>
      <c r="BL53" s="81"/>
      <c r="BM53" s="82"/>
      <c r="BN53" s="82"/>
      <c r="BO53" s="82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3"/>
    </row>
    <row r="54" spans="1:78" ht="13.5" customHeight="1">
      <c r="A54" s="2"/>
      <c r="B54" s="18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19"/>
      <c r="BK54" s="2"/>
      <c r="BL54" s="81"/>
      <c r="BM54" s="82"/>
      <c r="BN54" s="82"/>
      <c r="BO54" s="82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3"/>
    </row>
    <row r="55" spans="1:78" ht="13.5" customHeight="1">
      <c r="A55" s="2"/>
      <c r="B55" s="18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19"/>
      <c r="BK55" s="2"/>
      <c r="BL55" s="81"/>
      <c r="BM55" s="82"/>
      <c r="BN55" s="82"/>
      <c r="BO55" s="82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3"/>
    </row>
    <row r="56" spans="1:78" ht="13.5" customHeight="1">
      <c r="A56" s="2"/>
      <c r="B56" s="18"/>
      <c r="C56" s="84" t="s">
        <v>31</v>
      </c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20"/>
      <c r="R56" s="84" t="s">
        <v>32</v>
      </c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20"/>
      <c r="AG56" s="84" t="s">
        <v>33</v>
      </c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20"/>
      <c r="AV56" s="84" t="s">
        <v>34</v>
      </c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19"/>
      <c r="BK56" s="2"/>
      <c r="BL56" s="81"/>
      <c r="BM56" s="82"/>
      <c r="BN56" s="82"/>
      <c r="BO56" s="82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3"/>
    </row>
    <row r="57" spans="1:78" ht="13.5" customHeight="1">
      <c r="A57" s="2"/>
      <c r="B57" s="18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20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20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20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19"/>
      <c r="BK57" s="2"/>
      <c r="BL57" s="81"/>
      <c r="BM57" s="82"/>
      <c r="BN57" s="82"/>
      <c r="BO57" s="82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3"/>
    </row>
    <row r="58" spans="1:78" ht="13.5" customHeight="1">
      <c r="A58" s="2"/>
      <c r="B58" s="18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81"/>
      <c r="BM58" s="82"/>
      <c r="BN58" s="82"/>
      <c r="BO58" s="82"/>
      <c r="BP58" s="82"/>
      <c r="BQ58" s="82"/>
      <c r="BR58" s="82"/>
      <c r="BS58" s="82"/>
      <c r="BT58" s="82"/>
      <c r="BU58" s="82"/>
      <c r="BV58" s="82"/>
      <c r="BW58" s="82"/>
      <c r="BX58" s="82"/>
      <c r="BY58" s="82"/>
      <c r="BZ58" s="83"/>
    </row>
    <row r="59" spans="1:78" ht="13.5" customHeight="1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81"/>
      <c r="BM59" s="82"/>
      <c r="BN59" s="82"/>
      <c r="BO59" s="82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3"/>
    </row>
    <row r="60" spans="1:78" ht="13.5" customHeight="1">
      <c r="A60" s="2"/>
      <c r="B60" s="72" t="s">
        <v>35</v>
      </c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74"/>
      <c r="BK60" s="2"/>
      <c r="BL60" s="81"/>
      <c r="BM60" s="82"/>
      <c r="BN60" s="82"/>
      <c r="BO60" s="82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3"/>
    </row>
    <row r="61" spans="1:78" ht="13.5" customHeight="1">
      <c r="A61" s="2"/>
      <c r="B61" s="72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3"/>
      <c r="BJ61" s="74"/>
      <c r="BK61" s="2"/>
      <c r="BL61" s="81"/>
      <c r="BM61" s="82"/>
      <c r="BN61" s="82"/>
      <c r="BO61" s="82"/>
      <c r="BP61" s="82"/>
      <c r="BQ61" s="82"/>
      <c r="BR61" s="82"/>
      <c r="BS61" s="82"/>
      <c r="BT61" s="82"/>
      <c r="BU61" s="82"/>
      <c r="BV61" s="82"/>
      <c r="BW61" s="82"/>
      <c r="BX61" s="82"/>
      <c r="BY61" s="82"/>
      <c r="BZ61" s="83"/>
    </row>
    <row r="62" spans="1:78" ht="13.5" customHeight="1">
      <c r="A62" s="2"/>
      <c r="B62" s="18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19"/>
      <c r="BK62" s="2"/>
      <c r="BL62" s="81"/>
      <c r="BM62" s="82"/>
      <c r="BN62" s="82"/>
      <c r="BO62" s="82"/>
      <c r="BP62" s="82"/>
      <c r="BQ62" s="82"/>
      <c r="BR62" s="82"/>
      <c r="BS62" s="82"/>
      <c r="BT62" s="82"/>
      <c r="BU62" s="82"/>
      <c r="BV62" s="82"/>
      <c r="BW62" s="82"/>
      <c r="BX62" s="82"/>
      <c r="BY62" s="82"/>
      <c r="BZ62" s="83"/>
    </row>
    <row r="63" spans="1:78" ht="13.5" customHeight="1">
      <c r="A63" s="2"/>
      <c r="B63" s="18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19"/>
      <c r="BK63" s="2"/>
      <c r="BL63" s="81"/>
      <c r="BM63" s="82"/>
      <c r="BN63" s="82"/>
      <c r="BO63" s="82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3"/>
    </row>
    <row r="64" spans="1:78" ht="13.5" customHeight="1">
      <c r="A64" s="2"/>
      <c r="B64" s="18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19"/>
      <c r="BK64" s="2"/>
      <c r="BL64" s="75" t="s">
        <v>36</v>
      </c>
      <c r="BM64" s="76"/>
      <c r="BN64" s="76"/>
      <c r="BO64" s="76"/>
      <c r="BP64" s="76"/>
      <c r="BQ64" s="76"/>
      <c r="BR64" s="76"/>
      <c r="BS64" s="76"/>
      <c r="BT64" s="76"/>
      <c r="BU64" s="76"/>
      <c r="BV64" s="76"/>
      <c r="BW64" s="76"/>
      <c r="BX64" s="76"/>
      <c r="BY64" s="76"/>
      <c r="BZ64" s="77"/>
    </row>
    <row r="65" spans="1:78" ht="13.5" customHeight="1">
      <c r="A65" s="2"/>
      <c r="B65" s="18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19"/>
      <c r="BK65" s="2"/>
      <c r="BL65" s="78"/>
      <c r="BM65" s="79"/>
      <c r="BN65" s="79"/>
      <c r="BO65" s="79"/>
      <c r="BP65" s="79"/>
      <c r="BQ65" s="79"/>
      <c r="BR65" s="79"/>
      <c r="BS65" s="79"/>
      <c r="BT65" s="79"/>
      <c r="BU65" s="79"/>
      <c r="BV65" s="79"/>
      <c r="BW65" s="79"/>
      <c r="BX65" s="79"/>
      <c r="BY65" s="79"/>
      <c r="BZ65" s="80"/>
    </row>
    <row r="66" spans="1:78" ht="13.5" customHeight="1">
      <c r="A66" s="2"/>
      <c r="B66" s="18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19"/>
      <c r="BK66" s="2"/>
      <c r="BL66" s="81" t="s">
        <v>118</v>
      </c>
      <c r="BM66" s="82"/>
      <c r="BN66" s="82"/>
      <c r="BO66" s="82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3"/>
    </row>
    <row r="67" spans="1:78" ht="13.5" customHeight="1">
      <c r="A67" s="2"/>
      <c r="B67" s="18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19"/>
      <c r="BK67" s="2"/>
      <c r="BL67" s="81"/>
      <c r="BM67" s="82"/>
      <c r="BN67" s="82"/>
      <c r="BO67" s="82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3"/>
    </row>
    <row r="68" spans="1:78" ht="13.5" customHeight="1">
      <c r="A68" s="2"/>
      <c r="B68" s="18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19"/>
      <c r="BK68" s="2"/>
      <c r="BL68" s="81"/>
      <c r="BM68" s="82"/>
      <c r="BN68" s="82"/>
      <c r="BO68" s="82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3"/>
    </row>
    <row r="69" spans="1:78" ht="13.5" customHeight="1">
      <c r="A69" s="2"/>
      <c r="B69" s="18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19"/>
      <c r="BK69" s="2"/>
      <c r="BL69" s="81"/>
      <c r="BM69" s="82"/>
      <c r="BN69" s="82"/>
      <c r="BO69" s="82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3"/>
    </row>
    <row r="70" spans="1:78" ht="13.5" customHeight="1">
      <c r="A70" s="2"/>
      <c r="B70" s="18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19"/>
      <c r="BK70" s="2"/>
      <c r="BL70" s="81"/>
      <c r="BM70" s="82"/>
      <c r="BN70" s="82"/>
      <c r="BO70" s="82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3"/>
    </row>
    <row r="71" spans="1:78" ht="13.5" customHeight="1">
      <c r="A71" s="2"/>
      <c r="B71" s="18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19"/>
      <c r="BK71" s="2"/>
      <c r="BL71" s="81"/>
      <c r="BM71" s="82"/>
      <c r="BN71" s="82"/>
      <c r="BO71" s="82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3"/>
    </row>
    <row r="72" spans="1:78" ht="13.5" customHeight="1">
      <c r="A72" s="2"/>
      <c r="B72" s="18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19"/>
      <c r="BK72" s="2"/>
      <c r="BL72" s="81"/>
      <c r="BM72" s="82"/>
      <c r="BN72" s="82"/>
      <c r="BO72" s="82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3"/>
    </row>
    <row r="73" spans="1:78" ht="13.5" customHeight="1">
      <c r="A73" s="2"/>
      <c r="B73" s="18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19"/>
      <c r="BK73" s="2"/>
      <c r="BL73" s="81"/>
      <c r="BM73" s="82"/>
      <c r="BN73" s="82"/>
      <c r="BO73" s="82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3"/>
    </row>
    <row r="74" spans="1:78" ht="13.5" customHeight="1">
      <c r="A74" s="2"/>
      <c r="B74" s="18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19"/>
      <c r="BK74" s="2"/>
      <c r="BL74" s="81"/>
      <c r="BM74" s="82"/>
      <c r="BN74" s="82"/>
      <c r="BO74" s="82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3"/>
    </row>
    <row r="75" spans="1:78" ht="13.5" customHeight="1">
      <c r="A75" s="2"/>
      <c r="B75" s="18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19"/>
      <c r="BK75" s="2"/>
      <c r="BL75" s="81"/>
      <c r="BM75" s="82"/>
      <c r="BN75" s="82"/>
      <c r="BO75" s="82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3"/>
    </row>
    <row r="76" spans="1:78" ht="13.5" customHeight="1">
      <c r="A76" s="2"/>
      <c r="B76" s="18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19"/>
      <c r="BK76" s="2"/>
      <c r="BL76" s="81"/>
      <c r="BM76" s="82"/>
      <c r="BN76" s="82"/>
      <c r="BO76" s="82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83"/>
    </row>
    <row r="77" spans="1:78" ht="13.5" customHeight="1">
      <c r="A77" s="2"/>
      <c r="B77" s="18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19"/>
      <c r="BK77" s="2"/>
      <c r="BL77" s="81"/>
      <c r="BM77" s="82"/>
      <c r="BN77" s="82"/>
      <c r="BO77" s="82"/>
      <c r="BP77" s="82"/>
      <c r="BQ77" s="82"/>
      <c r="BR77" s="82"/>
      <c r="BS77" s="82"/>
      <c r="BT77" s="82"/>
      <c r="BU77" s="82"/>
      <c r="BV77" s="82"/>
      <c r="BW77" s="82"/>
      <c r="BX77" s="82"/>
      <c r="BY77" s="82"/>
      <c r="BZ77" s="83"/>
    </row>
    <row r="78" spans="1:78" ht="13.5" customHeight="1">
      <c r="A78" s="2"/>
      <c r="B78" s="18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19"/>
      <c r="BK78" s="2"/>
      <c r="BL78" s="81"/>
      <c r="BM78" s="82"/>
      <c r="BN78" s="8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3"/>
    </row>
    <row r="79" spans="1:78" ht="13.5" customHeight="1">
      <c r="A79" s="2"/>
      <c r="B79" s="18"/>
      <c r="C79" s="84" t="s">
        <v>37</v>
      </c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20"/>
      <c r="V79" s="20"/>
      <c r="W79" s="84" t="s">
        <v>38</v>
      </c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84"/>
      <c r="AM79" s="84"/>
      <c r="AN79" s="84"/>
      <c r="AO79" s="20"/>
      <c r="AP79" s="20"/>
      <c r="AQ79" s="84" t="s">
        <v>39</v>
      </c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84"/>
      <c r="BD79" s="84"/>
      <c r="BE79" s="84"/>
      <c r="BF79" s="84"/>
      <c r="BG79" s="84"/>
      <c r="BH79" s="84"/>
      <c r="BI79" s="5"/>
      <c r="BJ79" s="19"/>
      <c r="BK79" s="2"/>
      <c r="BL79" s="81"/>
      <c r="BM79" s="82"/>
      <c r="BN79" s="8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3"/>
    </row>
    <row r="80" spans="1:78" ht="13.5" customHeight="1">
      <c r="A80" s="2"/>
      <c r="B80" s="18"/>
      <c r="C80" s="84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20"/>
      <c r="V80" s="20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84"/>
      <c r="AO80" s="20"/>
      <c r="AP80" s="20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84"/>
      <c r="BD80" s="84"/>
      <c r="BE80" s="84"/>
      <c r="BF80" s="84"/>
      <c r="BG80" s="84"/>
      <c r="BH80" s="84"/>
      <c r="BI80" s="5"/>
      <c r="BJ80" s="19"/>
      <c r="BK80" s="2"/>
      <c r="BL80" s="81"/>
      <c r="BM80" s="82"/>
      <c r="BN80" s="8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3"/>
    </row>
    <row r="81" spans="1:78" ht="13.5" customHeight="1">
      <c r="A81" s="2"/>
      <c r="B81" s="18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5"/>
      <c r="V81" s="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5"/>
      <c r="AP81" s="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5"/>
      <c r="BJ81" s="19"/>
      <c r="BK81" s="2"/>
      <c r="BL81" s="81"/>
      <c r="BM81" s="82"/>
      <c r="BN81" s="82"/>
      <c r="BO81" s="82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3"/>
    </row>
    <row r="82" spans="1:78" ht="13.5" customHeight="1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85"/>
      <c r="BM82" s="86"/>
      <c r="BN82" s="86"/>
      <c r="BO82" s="86"/>
      <c r="BP82" s="86"/>
      <c r="BQ82" s="86"/>
      <c r="BR82" s="86"/>
      <c r="BS82" s="86"/>
      <c r="BT82" s="86"/>
      <c r="BU82" s="86"/>
      <c r="BV82" s="86"/>
      <c r="BW82" s="86"/>
      <c r="BX82" s="86"/>
      <c r="BY82" s="86"/>
      <c r="BZ82" s="87"/>
    </row>
    <row r="83" spans="1:78">
      <c r="C83" s="26" t="s">
        <v>40</v>
      </c>
    </row>
    <row r="84" spans="1:78" hidden="1">
      <c r="B84" s="27" t="s">
        <v>41</v>
      </c>
      <c r="C84" s="27"/>
      <c r="D84" s="27"/>
      <c r="E84" s="27" t="s">
        <v>42</v>
      </c>
      <c r="F84" s="27" t="s">
        <v>43</v>
      </c>
      <c r="G84" s="27" t="s">
        <v>44</v>
      </c>
      <c r="H84" s="27" t="s">
        <v>45</v>
      </c>
      <c r="I84" s="27" t="s">
        <v>46</v>
      </c>
      <c r="J84" s="27" t="s">
        <v>47</v>
      </c>
      <c r="K84" s="27" t="s">
        <v>48</v>
      </c>
      <c r="L84" s="27" t="s">
        <v>49</v>
      </c>
      <c r="M84" s="27" t="s">
        <v>50</v>
      </c>
      <c r="N84" s="27" t="s">
        <v>51</v>
      </c>
      <c r="O84" s="27" t="s">
        <v>52</v>
      </c>
    </row>
    <row r="85" spans="1:78" hidden="1">
      <c r="B85" s="27"/>
      <c r="C85" s="27"/>
      <c r="D85" s="27"/>
      <c r="E85" s="27" t="str">
        <f>データ!AH6</f>
        <v>【114.35】</v>
      </c>
      <c r="F85" s="27" t="str">
        <f>データ!AS6</f>
        <v>【0.79】</v>
      </c>
      <c r="G85" s="27" t="str">
        <f>データ!BD6</f>
        <v>【262.87】</v>
      </c>
      <c r="H85" s="27" t="str">
        <f>データ!BO6</f>
        <v>【270.87】</v>
      </c>
      <c r="I85" s="27" t="str">
        <f>データ!BZ6</f>
        <v>【105.59】</v>
      </c>
      <c r="J85" s="27" t="str">
        <f>データ!CK6</f>
        <v>【163.27】</v>
      </c>
      <c r="K85" s="27" t="str">
        <f>データ!CV6</f>
        <v>【59.94】</v>
      </c>
      <c r="L85" s="27" t="str">
        <f>データ!DG6</f>
        <v>【90.22】</v>
      </c>
      <c r="M85" s="27" t="str">
        <f>データ!DR6</f>
        <v>【47.91】</v>
      </c>
      <c r="N85" s="27" t="str">
        <f>データ!EC6</f>
        <v>【15.00】</v>
      </c>
      <c r="O85" s="27" t="str">
        <f>データ!EN6</f>
        <v>【0.76】</v>
      </c>
    </row>
  </sheetData>
  <sheetProtection password="B319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topLeftCell="DV1" workbookViewId="0">
      <selection activeCell="X4" sqref="X4:AH4"/>
    </sheetView>
  </sheetViews>
  <sheetFormatPr defaultRowHeight="13.5"/>
  <cols>
    <col min="1" max="1" width="9" style="3"/>
    <col min="2" max="144" width="11.875" style="3" customWidth="1"/>
    <col min="145" max="16384" width="9" style="3"/>
  </cols>
  <sheetData>
    <row r="1" spans="1:144">
      <c r="A1" s="3" t="s">
        <v>53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>
      <c r="A2" s="29" t="s">
        <v>54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>
      <c r="A3" s="29" t="s">
        <v>55</v>
      </c>
      <c r="B3" s="30" t="s">
        <v>56</v>
      </c>
      <c r="C3" s="30" t="s">
        <v>57</v>
      </c>
      <c r="D3" s="30" t="s">
        <v>58</v>
      </c>
      <c r="E3" s="30" t="s">
        <v>59</v>
      </c>
      <c r="F3" s="30" t="s">
        <v>60</v>
      </c>
      <c r="G3" s="30" t="s">
        <v>61</v>
      </c>
      <c r="H3" s="89" t="s">
        <v>62</v>
      </c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1"/>
      <c r="X3" s="95" t="s">
        <v>63</v>
      </c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 t="s">
        <v>64</v>
      </c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</row>
    <row r="4" spans="1:144">
      <c r="A4" s="29" t="s">
        <v>65</v>
      </c>
      <c r="B4" s="31"/>
      <c r="C4" s="31"/>
      <c r="D4" s="31"/>
      <c r="E4" s="31"/>
      <c r="F4" s="31"/>
      <c r="G4" s="31"/>
      <c r="H4" s="92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4"/>
      <c r="X4" s="88" t="s">
        <v>66</v>
      </c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 t="s">
        <v>67</v>
      </c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 t="s">
        <v>68</v>
      </c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 t="s">
        <v>69</v>
      </c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 t="s">
        <v>70</v>
      </c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 t="s">
        <v>71</v>
      </c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 t="s">
        <v>72</v>
      </c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 t="s">
        <v>73</v>
      </c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 t="s">
        <v>74</v>
      </c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 t="s">
        <v>75</v>
      </c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 t="s">
        <v>76</v>
      </c>
      <c r="EE4" s="88"/>
      <c r="EF4" s="88"/>
      <c r="EG4" s="88"/>
      <c r="EH4" s="88"/>
      <c r="EI4" s="88"/>
      <c r="EJ4" s="88"/>
      <c r="EK4" s="88"/>
      <c r="EL4" s="88"/>
      <c r="EM4" s="88"/>
      <c r="EN4" s="88"/>
    </row>
    <row r="5" spans="1:144">
      <c r="A5" s="29" t="s">
        <v>77</v>
      </c>
      <c r="B5" s="32"/>
      <c r="C5" s="32"/>
      <c r="D5" s="32"/>
      <c r="E5" s="32"/>
      <c r="F5" s="32"/>
      <c r="G5" s="32"/>
      <c r="H5" s="33" t="s">
        <v>78</v>
      </c>
      <c r="I5" s="33" t="s">
        <v>79</v>
      </c>
      <c r="J5" s="33" t="s">
        <v>80</v>
      </c>
      <c r="K5" s="33" t="s">
        <v>81</v>
      </c>
      <c r="L5" s="33" t="s">
        <v>82</v>
      </c>
      <c r="M5" s="33" t="s">
        <v>5</v>
      </c>
      <c r="N5" s="33" t="s">
        <v>83</v>
      </c>
      <c r="O5" s="33" t="s">
        <v>84</v>
      </c>
      <c r="P5" s="33" t="s">
        <v>85</v>
      </c>
      <c r="Q5" s="33" t="s">
        <v>86</v>
      </c>
      <c r="R5" s="33" t="s">
        <v>87</v>
      </c>
      <c r="S5" s="33" t="s">
        <v>88</v>
      </c>
      <c r="T5" s="33" t="s">
        <v>89</v>
      </c>
      <c r="U5" s="33" t="s">
        <v>90</v>
      </c>
      <c r="V5" s="33" t="s">
        <v>91</v>
      </c>
      <c r="W5" s="33" t="s">
        <v>92</v>
      </c>
      <c r="X5" s="33" t="s">
        <v>93</v>
      </c>
      <c r="Y5" s="33" t="s">
        <v>94</v>
      </c>
      <c r="Z5" s="33" t="s">
        <v>95</v>
      </c>
      <c r="AA5" s="33" t="s">
        <v>96</v>
      </c>
      <c r="AB5" s="33" t="s">
        <v>97</v>
      </c>
      <c r="AC5" s="33" t="s">
        <v>98</v>
      </c>
      <c r="AD5" s="33" t="s">
        <v>99</v>
      </c>
      <c r="AE5" s="33" t="s">
        <v>100</v>
      </c>
      <c r="AF5" s="33" t="s">
        <v>101</v>
      </c>
      <c r="AG5" s="33" t="s">
        <v>102</v>
      </c>
      <c r="AH5" s="33" t="s">
        <v>41</v>
      </c>
      <c r="AI5" s="33" t="s">
        <v>93</v>
      </c>
      <c r="AJ5" s="33" t="s">
        <v>94</v>
      </c>
      <c r="AK5" s="33" t="s">
        <v>95</v>
      </c>
      <c r="AL5" s="33" t="s">
        <v>96</v>
      </c>
      <c r="AM5" s="33" t="s">
        <v>97</v>
      </c>
      <c r="AN5" s="33" t="s">
        <v>98</v>
      </c>
      <c r="AO5" s="33" t="s">
        <v>99</v>
      </c>
      <c r="AP5" s="33" t="s">
        <v>100</v>
      </c>
      <c r="AQ5" s="33" t="s">
        <v>101</v>
      </c>
      <c r="AR5" s="33" t="s">
        <v>102</v>
      </c>
      <c r="AS5" s="33" t="s">
        <v>103</v>
      </c>
      <c r="AT5" s="33" t="s">
        <v>93</v>
      </c>
      <c r="AU5" s="33" t="s">
        <v>94</v>
      </c>
      <c r="AV5" s="33" t="s">
        <v>95</v>
      </c>
      <c r="AW5" s="33" t="s">
        <v>96</v>
      </c>
      <c r="AX5" s="33" t="s">
        <v>97</v>
      </c>
      <c r="AY5" s="33" t="s">
        <v>98</v>
      </c>
      <c r="AZ5" s="33" t="s">
        <v>99</v>
      </c>
      <c r="BA5" s="33" t="s">
        <v>100</v>
      </c>
      <c r="BB5" s="33" t="s">
        <v>101</v>
      </c>
      <c r="BC5" s="33" t="s">
        <v>102</v>
      </c>
      <c r="BD5" s="33" t="s">
        <v>103</v>
      </c>
      <c r="BE5" s="33" t="s">
        <v>93</v>
      </c>
      <c r="BF5" s="33" t="s">
        <v>94</v>
      </c>
      <c r="BG5" s="33" t="s">
        <v>95</v>
      </c>
      <c r="BH5" s="33" t="s">
        <v>96</v>
      </c>
      <c r="BI5" s="33" t="s">
        <v>97</v>
      </c>
      <c r="BJ5" s="33" t="s">
        <v>98</v>
      </c>
      <c r="BK5" s="33" t="s">
        <v>99</v>
      </c>
      <c r="BL5" s="33" t="s">
        <v>100</v>
      </c>
      <c r="BM5" s="33" t="s">
        <v>101</v>
      </c>
      <c r="BN5" s="33" t="s">
        <v>102</v>
      </c>
      <c r="BO5" s="33" t="s">
        <v>103</v>
      </c>
      <c r="BP5" s="33" t="s">
        <v>93</v>
      </c>
      <c r="BQ5" s="33" t="s">
        <v>94</v>
      </c>
      <c r="BR5" s="33" t="s">
        <v>95</v>
      </c>
      <c r="BS5" s="33" t="s">
        <v>96</v>
      </c>
      <c r="BT5" s="33" t="s">
        <v>97</v>
      </c>
      <c r="BU5" s="33" t="s">
        <v>98</v>
      </c>
      <c r="BV5" s="33" t="s">
        <v>99</v>
      </c>
      <c r="BW5" s="33" t="s">
        <v>100</v>
      </c>
      <c r="BX5" s="33" t="s">
        <v>101</v>
      </c>
      <c r="BY5" s="33" t="s">
        <v>102</v>
      </c>
      <c r="BZ5" s="33" t="s">
        <v>103</v>
      </c>
      <c r="CA5" s="33" t="s">
        <v>93</v>
      </c>
      <c r="CB5" s="33" t="s">
        <v>94</v>
      </c>
      <c r="CC5" s="33" t="s">
        <v>95</v>
      </c>
      <c r="CD5" s="33" t="s">
        <v>96</v>
      </c>
      <c r="CE5" s="33" t="s">
        <v>97</v>
      </c>
      <c r="CF5" s="33" t="s">
        <v>98</v>
      </c>
      <c r="CG5" s="33" t="s">
        <v>99</v>
      </c>
      <c r="CH5" s="33" t="s">
        <v>100</v>
      </c>
      <c r="CI5" s="33" t="s">
        <v>101</v>
      </c>
      <c r="CJ5" s="33" t="s">
        <v>102</v>
      </c>
      <c r="CK5" s="33" t="s">
        <v>103</v>
      </c>
      <c r="CL5" s="33" t="s">
        <v>93</v>
      </c>
      <c r="CM5" s="33" t="s">
        <v>94</v>
      </c>
      <c r="CN5" s="33" t="s">
        <v>95</v>
      </c>
      <c r="CO5" s="33" t="s">
        <v>96</v>
      </c>
      <c r="CP5" s="33" t="s">
        <v>97</v>
      </c>
      <c r="CQ5" s="33" t="s">
        <v>98</v>
      </c>
      <c r="CR5" s="33" t="s">
        <v>99</v>
      </c>
      <c r="CS5" s="33" t="s">
        <v>100</v>
      </c>
      <c r="CT5" s="33" t="s">
        <v>101</v>
      </c>
      <c r="CU5" s="33" t="s">
        <v>102</v>
      </c>
      <c r="CV5" s="33" t="s">
        <v>103</v>
      </c>
      <c r="CW5" s="33" t="s">
        <v>93</v>
      </c>
      <c r="CX5" s="33" t="s">
        <v>94</v>
      </c>
      <c r="CY5" s="33" t="s">
        <v>95</v>
      </c>
      <c r="CZ5" s="33" t="s">
        <v>96</v>
      </c>
      <c r="DA5" s="33" t="s">
        <v>97</v>
      </c>
      <c r="DB5" s="33" t="s">
        <v>98</v>
      </c>
      <c r="DC5" s="33" t="s">
        <v>99</v>
      </c>
      <c r="DD5" s="33" t="s">
        <v>100</v>
      </c>
      <c r="DE5" s="33" t="s">
        <v>101</v>
      </c>
      <c r="DF5" s="33" t="s">
        <v>102</v>
      </c>
      <c r="DG5" s="33" t="s">
        <v>103</v>
      </c>
      <c r="DH5" s="33" t="s">
        <v>93</v>
      </c>
      <c r="DI5" s="33" t="s">
        <v>94</v>
      </c>
      <c r="DJ5" s="33" t="s">
        <v>95</v>
      </c>
      <c r="DK5" s="33" t="s">
        <v>96</v>
      </c>
      <c r="DL5" s="33" t="s">
        <v>97</v>
      </c>
      <c r="DM5" s="33" t="s">
        <v>98</v>
      </c>
      <c r="DN5" s="33" t="s">
        <v>99</v>
      </c>
      <c r="DO5" s="33" t="s">
        <v>100</v>
      </c>
      <c r="DP5" s="33" t="s">
        <v>101</v>
      </c>
      <c r="DQ5" s="33" t="s">
        <v>102</v>
      </c>
      <c r="DR5" s="33" t="s">
        <v>103</v>
      </c>
      <c r="DS5" s="33" t="s">
        <v>93</v>
      </c>
      <c r="DT5" s="33" t="s">
        <v>94</v>
      </c>
      <c r="DU5" s="33" t="s">
        <v>95</v>
      </c>
      <c r="DV5" s="33" t="s">
        <v>96</v>
      </c>
      <c r="DW5" s="33" t="s">
        <v>97</v>
      </c>
      <c r="DX5" s="33" t="s">
        <v>98</v>
      </c>
      <c r="DY5" s="33" t="s">
        <v>99</v>
      </c>
      <c r="DZ5" s="33" t="s">
        <v>100</v>
      </c>
      <c r="EA5" s="33" t="s">
        <v>101</v>
      </c>
      <c r="EB5" s="33" t="s">
        <v>102</v>
      </c>
      <c r="EC5" s="33" t="s">
        <v>103</v>
      </c>
      <c r="ED5" s="33" t="s">
        <v>93</v>
      </c>
      <c r="EE5" s="33" t="s">
        <v>94</v>
      </c>
      <c r="EF5" s="33" t="s">
        <v>95</v>
      </c>
      <c r="EG5" s="33" t="s">
        <v>96</v>
      </c>
      <c r="EH5" s="33" t="s">
        <v>97</v>
      </c>
      <c r="EI5" s="33" t="s">
        <v>98</v>
      </c>
      <c r="EJ5" s="33" t="s">
        <v>99</v>
      </c>
      <c r="EK5" s="33" t="s">
        <v>100</v>
      </c>
      <c r="EL5" s="33" t="s">
        <v>101</v>
      </c>
      <c r="EM5" s="33" t="s">
        <v>102</v>
      </c>
      <c r="EN5" s="33" t="s">
        <v>103</v>
      </c>
    </row>
    <row r="6" spans="1:144" s="37" customFormat="1">
      <c r="A6" s="29" t="s">
        <v>104</v>
      </c>
      <c r="B6" s="34">
        <f>B7</f>
        <v>2016</v>
      </c>
      <c r="C6" s="34">
        <f t="shared" ref="C6:W6" si="3">C7</f>
        <v>412066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1</v>
      </c>
      <c r="H6" s="34" t="str">
        <f t="shared" si="3"/>
        <v>佐賀県　武雄市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末端給水事業</v>
      </c>
      <c r="L6" s="34" t="str">
        <f t="shared" si="3"/>
        <v>A5</v>
      </c>
      <c r="M6" s="34">
        <f t="shared" si="3"/>
        <v>0</v>
      </c>
      <c r="N6" s="35" t="str">
        <f t="shared" si="3"/>
        <v>-</v>
      </c>
      <c r="O6" s="35">
        <f t="shared" si="3"/>
        <v>84.25</v>
      </c>
      <c r="P6" s="35">
        <f t="shared" si="3"/>
        <v>99.05</v>
      </c>
      <c r="Q6" s="35">
        <f t="shared" si="3"/>
        <v>4568</v>
      </c>
      <c r="R6" s="35">
        <f t="shared" si="3"/>
        <v>49674</v>
      </c>
      <c r="S6" s="35">
        <f t="shared" si="3"/>
        <v>195.4</v>
      </c>
      <c r="T6" s="35">
        <f t="shared" si="3"/>
        <v>254.22</v>
      </c>
      <c r="U6" s="35">
        <f t="shared" si="3"/>
        <v>48962</v>
      </c>
      <c r="V6" s="35">
        <f t="shared" si="3"/>
        <v>195.44</v>
      </c>
      <c r="W6" s="35">
        <f t="shared" si="3"/>
        <v>250.52</v>
      </c>
      <c r="X6" s="36">
        <f>IF(X7="",NA(),X7)</f>
        <v>113.55</v>
      </c>
      <c r="Y6" s="36">
        <f t="shared" ref="Y6:AG6" si="4">IF(Y7="",NA(),Y7)</f>
        <v>113.2</v>
      </c>
      <c r="Z6" s="36">
        <f t="shared" si="4"/>
        <v>104.75</v>
      </c>
      <c r="AA6" s="36">
        <f t="shared" si="4"/>
        <v>100.49</v>
      </c>
      <c r="AB6" s="36">
        <f t="shared" si="4"/>
        <v>103.54</v>
      </c>
      <c r="AC6" s="36">
        <f t="shared" si="4"/>
        <v>108.24</v>
      </c>
      <c r="AD6" s="36">
        <f t="shared" si="4"/>
        <v>107.8</v>
      </c>
      <c r="AE6" s="36">
        <f t="shared" si="4"/>
        <v>109.04</v>
      </c>
      <c r="AF6" s="36">
        <f t="shared" si="4"/>
        <v>109.64</v>
      </c>
      <c r="AG6" s="36">
        <f t="shared" si="4"/>
        <v>110.95</v>
      </c>
      <c r="AH6" s="35" t="str">
        <f>IF(AH7="","",IF(AH7="-","【-】","【"&amp;SUBSTITUTE(TEXT(AH7,"#,##0.00"),"-","△")&amp;"】"))</f>
        <v>【114.35】</v>
      </c>
      <c r="AI6" s="35">
        <f>IF(AI7="",NA(),AI7)</f>
        <v>0</v>
      </c>
      <c r="AJ6" s="35">
        <f t="shared" ref="AJ6:AR6" si="5">IF(AJ7="",NA(),AJ7)</f>
        <v>0</v>
      </c>
      <c r="AK6" s="35">
        <f t="shared" si="5"/>
        <v>0</v>
      </c>
      <c r="AL6" s="35">
        <f t="shared" si="5"/>
        <v>0</v>
      </c>
      <c r="AM6" s="35">
        <f t="shared" si="5"/>
        <v>0</v>
      </c>
      <c r="AN6" s="36">
        <f t="shared" si="5"/>
        <v>4.46</v>
      </c>
      <c r="AO6" s="36">
        <f t="shared" si="5"/>
        <v>4.3899999999999997</v>
      </c>
      <c r="AP6" s="36">
        <f t="shared" si="5"/>
        <v>3.77</v>
      </c>
      <c r="AQ6" s="36">
        <f t="shared" si="5"/>
        <v>3.62</v>
      </c>
      <c r="AR6" s="36">
        <f t="shared" si="5"/>
        <v>3.91</v>
      </c>
      <c r="AS6" s="35" t="str">
        <f>IF(AS7="","",IF(AS7="-","【-】","【"&amp;SUBSTITUTE(TEXT(AS7,"#,##0.00"),"-","△")&amp;"】"))</f>
        <v>【0.79】</v>
      </c>
      <c r="AT6" s="36">
        <f>IF(AT7="",NA(),AT7)</f>
        <v>454.85</v>
      </c>
      <c r="AU6" s="36">
        <f t="shared" ref="AU6:BC6" si="6">IF(AU7="",NA(),AU7)</f>
        <v>875.33</v>
      </c>
      <c r="AV6" s="36">
        <f t="shared" si="6"/>
        <v>453.74</v>
      </c>
      <c r="AW6" s="36">
        <f t="shared" si="6"/>
        <v>442.8</v>
      </c>
      <c r="AX6" s="36">
        <f t="shared" si="6"/>
        <v>346.67</v>
      </c>
      <c r="AY6" s="36">
        <f t="shared" si="6"/>
        <v>701</v>
      </c>
      <c r="AZ6" s="36">
        <f t="shared" si="6"/>
        <v>739.59</v>
      </c>
      <c r="BA6" s="36">
        <f t="shared" si="6"/>
        <v>382.09</v>
      </c>
      <c r="BB6" s="36">
        <f t="shared" si="6"/>
        <v>371.31</v>
      </c>
      <c r="BC6" s="36">
        <f t="shared" si="6"/>
        <v>377.63</v>
      </c>
      <c r="BD6" s="35" t="str">
        <f>IF(BD7="","",IF(BD7="-","【-】","【"&amp;SUBSTITUTE(TEXT(BD7,"#,##0.00"),"-","△")&amp;"】"))</f>
        <v>【262.87】</v>
      </c>
      <c r="BE6" s="36">
        <f>IF(BE7="",NA(),BE7)</f>
        <v>279.75</v>
      </c>
      <c r="BF6" s="36">
        <f t="shared" ref="BF6:BN6" si="7">IF(BF7="",NA(),BF7)</f>
        <v>254.61</v>
      </c>
      <c r="BG6" s="36">
        <f t="shared" si="7"/>
        <v>243</v>
      </c>
      <c r="BH6" s="36">
        <f t="shared" si="7"/>
        <v>233.36</v>
      </c>
      <c r="BI6" s="36">
        <f t="shared" si="7"/>
        <v>210.66</v>
      </c>
      <c r="BJ6" s="36">
        <f t="shared" si="7"/>
        <v>330.99</v>
      </c>
      <c r="BK6" s="36">
        <f t="shared" si="7"/>
        <v>324.08999999999997</v>
      </c>
      <c r="BL6" s="36">
        <f t="shared" si="7"/>
        <v>385.06</v>
      </c>
      <c r="BM6" s="36">
        <f t="shared" si="7"/>
        <v>373.09</v>
      </c>
      <c r="BN6" s="36">
        <f t="shared" si="7"/>
        <v>364.71</v>
      </c>
      <c r="BO6" s="35" t="str">
        <f>IF(BO7="","",IF(BO7="-","【-】","【"&amp;SUBSTITUTE(TEXT(BO7,"#,##0.00"),"-","△")&amp;"】"))</f>
        <v>【270.87】</v>
      </c>
      <c r="BP6" s="36">
        <f>IF(BP7="",NA(),BP7)</f>
        <v>107.75</v>
      </c>
      <c r="BQ6" s="36">
        <f t="shared" ref="BQ6:BY6" si="8">IF(BQ7="",NA(),BQ7)</f>
        <v>109.03</v>
      </c>
      <c r="BR6" s="36">
        <f t="shared" si="8"/>
        <v>102.17</v>
      </c>
      <c r="BS6" s="36">
        <f t="shared" si="8"/>
        <v>96.91</v>
      </c>
      <c r="BT6" s="36">
        <f t="shared" si="8"/>
        <v>99.23</v>
      </c>
      <c r="BU6" s="36">
        <f t="shared" si="8"/>
        <v>100.27</v>
      </c>
      <c r="BV6" s="36">
        <f t="shared" si="8"/>
        <v>99.46</v>
      </c>
      <c r="BW6" s="36">
        <f t="shared" si="8"/>
        <v>99.07</v>
      </c>
      <c r="BX6" s="36">
        <f t="shared" si="8"/>
        <v>99.99</v>
      </c>
      <c r="BY6" s="36">
        <f t="shared" si="8"/>
        <v>100.65</v>
      </c>
      <c r="BZ6" s="35" t="str">
        <f>IF(BZ7="","",IF(BZ7="-","【-】","【"&amp;SUBSTITUTE(TEXT(BZ7,"#,##0.00"),"-","△")&amp;"】"))</f>
        <v>【105.59】</v>
      </c>
      <c r="CA6" s="36">
        <f>IF(CA7="",NA(),CA7)</f>
        <v>230</v>
      </c>
      <c r="CB6" s="36">
        <f t="shared" ref="CB6:CJ6" si="9">IF(CB7="",NA(),CB7)</f>
        <v>227.48</v>
      </c>
      <c r="CC6" s="36">
        <f t="shared" si="9"/>
        <v>233.86</v>
      </c>
      <c r="CD6" s="36">
        <f t="shared" si="9"/>
        <v>233.09</v>
      </c>
      <c r="CE6" s="36">
        <f t="shared" si="9"/>
        <v>227.14</v>
      </c>
      <c r="CF6" s="36">
        <f t="shared" si="9"/>
        <v>169.62</v>
      </c>
      <c r="CG6" s="36">
        <f t="shared" si="9"/>
        <v>171.78</v>
      </c>
      <c r="CH6" s="36">
        <f t="shared" si="9"/>
        <v>173.03</v>
      </c>
      <c r="CI6" s="36">
        <f t="shared" si="9"/>
        <v>171.15</v>
      </c>
      <c r="CJ6" s="36">
        <f t="shared" si="9"/>
        <v>170.19</v>
      </c>
      <c r="CK6" s="35" t="str">
        <f>IF(CK7="","",IF(CK7="-","【-】","【"&amp;SUBSTITUTE(TEXT(CK7,"#,##0.00"),"-","△")&amp;"】"))</f>
        <v>【163.27】</v>
      </c>
      <c r="CL6" s="36">
        <f>IF(CL7="",NA(),CL7)</f>
        <v>69.13</v>
      </c>
      <c r="CM6" s="36">
        <f t="shared" ref="CM6:CU6" si="10">IF(CM7="",NA(),CM7)</f>
        <v>68.599999999999994</v>
      </c>
      <c r="CN6" s="36">
        <f t="shared" si="10"/>
        <v>51.63</v>
      </c>
      <c r="CO6" s="36">
        <f t="shared" si="10"/>
        <v>51.19</v>
      </c>
      <c r="CP6" s="36">
        <f t="shared" si="10"/>
        <v>51.5</v>
      </c>
      <c r="CQ6" s="36">
        <f t="shared" si="10"/>
        <v>59.88</v>
      </c>
      <c r="CR6" s="36">
        <f t="shared" si="10"/>
        <v>59.68</v>
      </c>
      <c r="CS6" s="36">
        <f t="shared" si="10"/>
        <v>58.58</v>
      </c>
      <c r="CT6" s="36">
        <f t="shared" si="10"/>
        <v>58.53</v>
      </c>
      <c r="CU6" s="36">
        <f t="shared" si="10"/>
        <v>59.01</v>
      </c>
      <c r="CV6" s="35" t="str">
        <f>IF(CV7="","",IF(CV7="-","【-】","【"&amp;SUBSTITUTE(TEXT(CV7,"#,##0.00"),"-","△")&amp;"】"))</f>
        <v>【59.94】</v>
      </c>
      <c r="CW6" s="36">
        <f>IF(CW7="",NA(),CW7)</f>
        <v>74.55</v>
      </c>
      <c r="CX6" s="36">
        <f t="shared" ref="CX6:DF6" si="11">IF(CX7="",NA(),CX7)</f>
        <v>75.5</v>
      </c>
      <c r="CY6" s="36">
        <f t="shared" si="11"/>
        <v>78.94</v>
      </c>
      <c r="CZ6" s="36">
        <f t="shared" si="11"/>
        <v>80.209999999999994</v>
      </c>
      <c r="DA6" s="36">
        <f t="shared" si="11"/>
        <v>80.510000000000005</v>
      </c>
      <c r="DB6" s="36">
        <f t="shared" si="11"/>
        <v>87.65</v>
      </c>
      <c r="DC6" s="36">
        <f t="shared" si="11"/>
        <v>87.63</v>
      </c>
      <c r="DD6" s="36">
        <f t="shared" si="11"/>
        <v>85.23</v>
      </c>
      <c r="DE6" s="36">
        <f t="shared" si="11"/>
        <v>85.26</v>
      </c>
      <c r="DF6" s="36">
        <f t="shared" si="11"/>
        <v>85.37</v>
      </c>
      <c r="DG6" s="35" t="str">
        <f>IF(DG7="","",IF(DG7="-","【-】","【"&amp;SUBSTITUTE(TEXT(DG7,"#,##0.00"),"-","△")&amp;"】"))</f>
        <v>【90.22】</v>
      </c>
      <c r="DH6" s="36">
        <f>IF(DH7="",NA(),DH7)</f>
        <v>41.84</v>
      </c>
      <c r="DI6" s="36">
        <f t="shared" ref="DI6:DQ6" si="12">IF(DI7="",NA(),DI7)</f>
        <v>42.89</v>
      </c>
      <c r="DJ6" s="36">
        <f t="shared" si="12"/>
        <v>52.29</v>
      </c>
      <c r="DK6" s="36">
        <f t="shared" si="12"/>
        <v>53.39</v>
      </c>
      <c r="DL6" s="36">
        <f t="shared" si="12"/>
        <v>54.62</v>
      </c>
      <c r="DM6" s="36">
        <f t="shared" si="12"/>
        <v>38.69</v>
      </c>
      <c r="DN6" s="36">
        <f t="shared" si="12"/>
        <v>39.65</v>
      </c>
      <c r="DO6" s="36">
        <f t="shared" si="12"/>
        <v>44.31</v>
      </c>
      <c r="DP6" s="36">
        <f t="shared" si="12"/>
        <v>45.75</v>
      </c>
      <c r="DQ6" s="36">
        <f t="shared" si="12"/>
        <v>46.9</v>
      </c>
      <c r="DR6" s="35" t="str">
        <f>IF(DR7="","",IF(DR7="-","【-】","【"&amp;SUBSTITUTE(TEXT(DR7,"#,##0.00"),"-","△")&amp;"】"))</f>
        <v>【47.91】</v>
      </c>
      <c r="DS6" s="36">
        <f>IF(DS7="",NA(),DS7)</f>
        <v>5.31</v>
      </c>
      <c r="DT6" s="36">
        <f t="shared" ref="DT6:EB6" si="13">IF(DT7="",NA(),DT7)</f>
        <v>5.46</v>
      </c>
      <c r="DU6" s="36">
        <f t="shared" si="13"/>
        <v>5.41</v>
      </c>
      <c r="DV6" s="36">
        <f t="shared" si="13"/>
        <v>6.06</v>
      </c>
      <c r="DW6" s="36">
        <f t="shared" si="13"/>
        <v>5.42</v>
      </c>
      <c r="DX6" s="36">
        <f t="shared" si="13"/>
        <v>8.4</v>
      </c>
      <c r="DY6" s="36">
        <f t="shared" si="13"/>
        <v>9.7100000000000009</v>
      </c>
      <c r="DZ6" s="36">
        <f t="shared" si="13"/>
        <v>10.09</v>
      </c>
      <c r="EA6" s="36">
        <f t="shared" si="13"/>
        <v>10.54</v>
      </c>
      <c r="EB6" s="36">
        <f t="shared" si="13"/>
        <v>12.03</v>
      </c>
      <c r="EC6" s="35" t="str">
        <f>IF(EC7="","",IF(EC7="-","【-】","【"&amp;SUBSTITUTE(TEXT(EC7,"#,##0.00"),"-","△")&amp;"】"))</f>
        <v>【15.00】</v>
      </c>
      <c r="ED6" s="36">
        <f>IF(ED7="",NA(),ED7)</f>
        <v>0.63</v>
      </c>
      <c r="EE6" s="36">
        <f t="shared" ref="EE6:EM6" si="14">IF(EE7="",NA(),EE7)</f>
        <v>1.22</v>
      </c>
      <c r="EF6" s="36">
        <f t="shared" si="14"/>
        <v>0.48</v>
      </c>
      <c r="EG6" s="36">
        <f t="shared" si="14"/>
        <v>0.87</v>
      </c>
      <c r="EH6" s="36">
        <f t="shared" si="14"/>
        <v>0.62</v>
      </c>
      <c r="EI6" s="36">
        <f t="shared" si="14"/>
        <v>0.78</v>
      </c>
      <c r="EJ6" s="36">
        <f t="shared" si="14"/>
        <v>0.83</v>
      </c>
      <c r="EK6" s="36">
        <f t="shared" si="14"/>
        <v>0.6</v>
      </c>
      <c r="EL6" s="36">
        <f t="shared" si="14"/>
        <v>0.56000000000000005</v>
      </c>
      <c r="EM6" s="36">
        <f t="shared" si="14"/>
        <v>0.61</v>
      </c>
      <c r="EN6" s="35" t="str">
        <f>IF(EN7="","",IF(EN7="-","【-】","【"&amp;SUBSTITUTE(TEXT(EN7,"#,##0.00"),"-","△")&amp;"】"))</f>
        <v>【0.76】</v>
      </c>
    </row>
    <row r="7" spans="1:144" s="37" customFormat="1">
      <c r="A7" s="29"/>
      <c r="B7" s="38">
        <v>2016</v>
      </c>
      <c r="C7" s="38">
        <v>412066</v>
      </c>
      <c r="D7" s="38">
        <v>46</v>
      </c>
      <c r="E7" s="38">
        <v>1</v>
      </c>
      <c r="F7" s="38">
        <v>0</v>
      </c>
      <c r="G7" s="38">
        <v>1</v>
      </c>
      <c r="H7" s="38" t="s">
        <v>105</v>
      </c>
      <c r="I7" s="38" t="s">
        <v>106</v>
      </c>
      <c r="J7" s="38" t="s">
        <v>107</v>
      </c>
      <c r="K7" s="38" t="s">
        <v>108</v>
      </c>
      <c r="L7" s="38" t="s">
        <v>109</v>
      </c>
      <c r="M7" s="38"/>
      <c r="N7" s="39" t="s">
        <v>110</v>
      </c>
      <c r="O7" s="39">
        <v>84.25</v>
      </c>
      <c r="P7" s="39">
        <v>99.05</v>
      </c>
      <c r="Q7" s="39">
        <v>4568</v>
      </c>
      <c r="R7" s="39">
        <v>49674</v>
      </c>
      <c r="S7" s="39">
        <v>195.4</v>
      </c>
      <c r="T7" s="39">
        <v>254.22</v>
      </c>
      <c r="U7" s="39">
        <v>48962</v>
      </c>
      <c r="V7" s="39">
        <v>195.44</v>
      </c>
      <c r="W7" s="39">
        <v>250.52</v>
      </c>
      <c r="X7" s="39">
        <v>113.55</v>
      </c>
      <c r="Y7" s="39">
        <v>113.2</v>
      </c>
      <c r="Z7" s="39">
        <v>104.75</v>
      </c>
      <c r="AA7" s="39">
        <v>100.49</v>
      </c>
      <c r="AB7" s="39">
        <v>103.54</v>
      </c>
      <c r="AC7" s="39">
        <v>108.24</v>
      </c>
      <c r="AD7" s="39">
        <v>107.8</v>
      </c>
      <c r="AE7" s="39">
        <v>109.04</v>
      </c>
      <c r="AF7" s="39">
        <v>109.64</v>
      </c>
      <c r="AG7" s="39">
        <v>110.95</v>
      </c>
      <c r="AH7" s="39">
        <v>114.35</v>
      </c>
      <c r="AI7" s="39">
        <v>0</v>
      </c>
      <c r="AJ7" s="39">
        <v>0</v>
      </c>
      <c r="AK7" s="39">
        <v>0</v>
      </c>
      <c r="AL7" s="39">
        <v>0</v>
      </c>
      <c r="AM7" s="39">
        <v>0</v>
      </c>
      <c r="AN7" s="39">
        <v>4.46</v>
      </c>
      <c r="AO7" s="39">
        <v>4.3899999999999997</v>
      </c>
      <c r="AP7" s="39">
        <v>3.77</v>
      </c>
      <c r="AQ7" s="39">
        <v>3.62</v>
      </c>
      <c r="AR7" s="39">
        <v>3.91</v>
      </c>
      <c r="AS7" s="39">
        <v>0.79</v>
      </c>
      <c r="AT7" s="39">
        <v>454.85</v>
      </c>
      <c r="AU7" s="39">
        <v>875.33</v>
      </c>
      <c r="AV7" s="39">
        <v>453.74</v>
      </c>
      <c r="AW7" s="39">
        <v>442.8</v>
      </c>
      <c r="AX7" s="39">
        <v>346.67</v>
      </c>
      <c r="AY7" s="39">
        <v>701</v>
      </c>
      <c r="AZ7" s="39">
        <v>739.59</v>
      </c>
      <c r="BA7" s="39">
        <v>382.09</v>
      </c>
      <c r="BB7" s="39">
        <v>371.31</v>
      </c>
      <c r="BC7" s="39">
        <v>377.63</v>
      </c>
      <c r="BD7" s="39">
        <v>262.87</v>
      </c>
      <c r="BE7" s="39">
        <v>279.75</v>
      </c>
      <c r="BF7" s="39">
        <v>254.61</v>
      </c>
      <c r="BG7" s="39">
        <v>243</v>
      </c>
      <c r="BH7" s="39">
        <v>233.36</v>
      </c>
      <c r="BI7" s="39">
        <v>210.66</v>
      </c>
      <c r="BJ7" s="39">
        <v>330.99</v>
      </c>
      <c r="BK7" s="39">
        <v>324.08999999999997</v>
      </c>
      <c r="BL7" s="39">
        <v>385.06</v>
      </c>
      <c r="BM7" s="39">
        <v>373.09</v>
      </c>
      <c r="BN7" s="39">
        <v>364.71</v>
      </c>
      <c r="BO7" s="39">
        <v>270.87</v>
      </c>
      <c r="BP7" s="39">
        <v>107.75</v>
      </c>
      <c r="BQ7" s="39">
        <v>109.03</v>
      </c>
      <c r="BR7" s="39">
        <v>102.17</v>
      </c>
      <c r="BS7" s="39">
        <v>96.91</v>
      </c>
      <c r="BT7" s="39">
        <v>99.23</v>
      </c>
      <c r="BU7" s="39">
        <v>100.27</v>
      </c>
      <c r="BV7" s="39">
        <v>99.46</v>
      </c>
      <c r="BW7" s="39">
        <v>99.07</v>
      </c>
      <c r="BX7" s="39">
        <v>99.99</v>
      </c>
      <c r="BY7" s="39">
        <v>100.65</v>
      </c>
      <c r="BZ7" s="39">
        <v>105.59</v>
      </c>
      <c r="CA7" s="39">
        <v>230</v>
      </c>
      <c r="CB7" s="39">
        <v>227.48</v>
      </c>
      <c r="CC7" s="39">
        <v>233.86</v>
      </c>
      <c r="CD7" s="39">
        <v>233.09</v>
      </c>
      <c r="CE7" s="39">
        <v>227.14</v>
      </c>
      <c r="CF7" s="39">
        <v>169.62</v>
      </c>
      <c r="CG7" s="39">
        <v>171.78</v>
      </c>
      <c r="CH7" s="39">
        <v>173.03</v>
      </c>
      <c r="CI7" s="39">
        <v>171.15</v>
      </c>
      <c r="CJ7" s="39">
        <v>170.19</v>
      </c>
      <c r="CK7" s="39">
        <v>163.27000000000001</v>
      </c>
      <c r="CL7" s="39">
        <v>69.13</v>
      </c>
      <c r="CM7" s="39">
        <v>68.599999999999994</v>
      </c>
      <c r="CN7" s="39">
        <v>51.63</v>
      </c>
      <c r="CO7" s="39">
        <v>51.19</v>
      </c>
      <c r="CP7" s="39">
        <v>51.5</v>
      </c>
      <c r="CQ7" s="39">
        <v>59.88</v>
      </c>
      <c r="CR7" s="39">
        <v>59.68</v>
      </c>
      <c r="CS7" s="39">
        <v>58.58</v>
      </c>
      <c r="CT7" s="39">
        <v>58.53</v>
      </c>
      <c r="CU7" s="39">
        <v>59.01</v>
      </c>
      <c r="CV7" s="39">
        <v>59.94</v>
      </c>
      <c r="CW7" s="39">
        <v>74.55</v>
      </c>
      <c r="CX7" s="39">
        <v>75.5</v>
      </c>
      <c r="CY7" s="39">
        <v>78.94</v>
      </c>
      <c r="CZ7" s="39">
        <v>80.209999999999994</v>
      </c>
      <c r="DA7" s="39">
        <v>80.510000000000005</v>
      </c>
      <c r="DB7" s="39">
        <v>87.65</v>
      </c>
      <c r="DC7" s="39">
        <v>87.63</v>
      </c>
      <c r="DD7" s="39">
        <v>85.23</v>
      </c>
      <c r="DE7" s="39">
        <v>85.26</v>
      </c>
      <c r="DF7" s="39">
        <v>85.37</v>
      </c>
      <c r="DG7" s="39">
        <v>90.22</v>
      </c>
      <c r="DH7" s="39">
        <v>41.84</v>
      </c>
      <c r="DI7" s="39">
        <v>42.89</v>
      </c>
      <c r="DJ7" s="39">
        <v>52.29</v>
      </c>
      <c r="DK7" s="39">
        <v>53.39</v>
      </c>
      <c r="DL7" s="39">
        <v>54.62</v>
      </c>
      <c r="DM7" s="39">
        <v>38.69</v>
      </c>
      <c r="DN7" s="39">
        <v>39.65</v>
      </c>
      <c r="DO7" s="39">
        <v>44.31</v>
      </c>
      <c r="DP7" s="39">
        <v>45.75</v>
      </c>
      <c r="DQ7" s="39">
        <v>46.9</v>
      </c>
      <c r="DR7" s="39">
        <v>47.91</v>
      </c>
      <c r="DS7" s="39">
        <v>5.31</v>
      </c>
      <c r="DT7" s="39">
        <v>5.46</v>
      </c>
      <c r="DU7" s="39">
        <v>5.41</v>
      </c>
      <c r="DV7" s="39">
        <v>6.06</v>
      </c>
      <c r="DW7" s="39">
        <v>5.42</v>
      </c>
      <c r="DX7" s="39">
        <v>8.4</v>
      </c>
      <c r="DY7" s="39">
        <v>9.7100000000000009</v>
      </c>
      <c r="DZ7" s="39">
        <v>10.09</v>
      </c>
      <c r="EA7" s="39">
        <v>10.54</v>
      </c>
      <c r="EB7" s="39">
        <v>12.03</v>
      </c>
      <c r="EC7" s="39">
        <v>15</v>
      </c>
      <c r="ED7" s="39">
        <v>0.63</v>
      </c>
      <c r="EE7" s="39">
        <v>1.22</v>
      </c>
      <c r="EF7" s="39">
        <v>0.48</v>
      </c>
      <c r="EG7" s="39">
        <v>0.87</v>
      </c>
      <c r="EH7" s="39">
        <v>0.62</v>
      </c>
      <c r="EI7" s="39">
        <v>0.78</v>
      </c>
      <c r="EJ7" s="39">
        <v>0.83</v>
      </c>
      <c r="EK7" s="39">
        <v>0.6</v>
      </c>
      <c r="EL7" s="39">
        <v>0.56000000000000005</v>
      </c>
      <c r="EM7" s="39">
        <v>0.61</v>
      </c>
      <c r="EN7" s="39">
        <v>0.76</v>
      </c>
    </row>
    <row r="8" spans="1:144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>
      <c r="A9" s="42"/>
      <c r="B9" s="42" t="s">
        <v>111</v>
      </c>
      <c r="C9" s="42" t="s">
        <v>112</v>
      </c>
      <c r="D9" s="42" t="s">
        <v>113</v>
      </c>
      <c r="E9" s="42" t="s">
        <v>114</v>
      </c>
      <c r="F9" s="42" t="s">
        <v>115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>
      <c r="A10" s="42" t="s">
        <v>56</v>
      </c>
      <c r="B10" s="43">
        <f>DATEVALUE($B$6-4&amp;"年1月1日")</f>
        <v>40909</v>
      </c>
      <c r="C10" s="43">
        <f>DATEVALUE($B$6-3&amp;"年1月1日")</f>
        <v>41275</v>
      </c>
      <c r="D10" s="43">
        <f>DATEVALUE($B$6-2&amp;"年1月1日")</f>
        <v>41640</v>
      </c>
      <c r="E10" s="43">
        <f>DATEVALUE($B$6-1&amp;"年1月1日")</f>
        <v>42005</v>
      </c>
      <c r="F10" s="43">
        <f>DATEVALUE($B$6&amp;"年1月1日")</f>
        <v>42370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master</cp:lastModifiedBy>
  <dcterms:created xsi:type="dcterms:W3CDTF">2017-12-25T01:36:58Z</dcterms:created>
  <dcterms:modified xsi:type="dcterms:W3CDTF">2018-02-20T04:18:39Z</dcterms:modified>
  <cp:category/>
</cp:coreProperties>
</file>