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4AC2D656-0A9B-40F5-B03C-E56FEB4BC0D0}" xr6:coauthVersionLast="47" xr6:coauthVersionMax="47" xr10:uidLastSave="{00000000-0000-0000-0000-000000000000}"/>
  <bookViews>
    <workbookView xWindow="4020" yWindow="855" windowWidth="16410" windowHeight="11295" tabRatio="734" xr2:uid="{00000000-000D-0000-FFFF-FFFF00000000}"/>
  </bookViews>
  <sheets>
    <sheet name="入力シート" sheetId="24" r:id="rId1"/>
    <sheet name="DATA" sheetId="26" state="hidden" r:id="rId2"/>
    <sheet name="チェックシート" sheetId="25" r:id="rId3"/>
    <sheet name="資格審査申請書（様式３）" sheetId="22" r:id="rId4"/>
    <sheet name="申請書受付票" sheetId="3" r:id="rId5"/>
    <sheet name="出資状況調査票" sheetId="4" r:id="rId6"/>
    <sheet name="技術士等の人数に係る調書" sheetId="27" r:id="rId7"/>
    <sheet name="技術士等の人数に係る調書【総括表】" sheetId="30" r:id="rId8"/>
    <sheet name="技術者経歴書" sheetId="31" r:id="rId9"/>
    <sheet name="営業経歴書" sheetId="32" r:id="rId10"/>
    <sheet name="実績調書" sheetId="33" r:id="rId11"/>
  </sheets>
  <definedNames>
    <definedName name="_xlnm.Print_Area" localSheetId="9">営業経歴書!$A$1:$H$17</definedName>
    <definedName name="_xlnm.Print_Area" localSheetId="6">技術士等の人数に係る調書!$A$1:$J$32</definedName>
    <definedName name="_xlnm.Print_Area" localSheetId="7">技術士等の人数に係る調書【総括表】!$A$1:$J$47</definedName>
    <definedName name="_xlnm.Print_Area" localSheetId="8">技術者経歴書!$A$1:$J$32</definedName>
    <definedName name="_xlnm.Print_Area" localSheetId="3">'資格審査申請書（様式３）'!$A$1:$AO$77</definedName>
    <definedName name="_xlnm.Print_Area" localSheetId="10">実績調書!$A$1:$I$49</definedName>
    <definedName name="_xlnm.Print_Area" localSheetId="5">出資状況調査票!$A$1:$D$25</definedName>
    <definedName name="_xlnm.Print_Area" localSheetId="4">申請書受付票!$A$1:$E$19</definedName>
    <definedName name="_xlnm.Print_Area" localSheetId="0">入力シート!$A$1:$Y$98</definedName>
    <definedName name="_xlnm.Print_Titles" localSheetId="6">技術士等の人数に係る調書!$10:$12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 i="33" l="1"/>
  <c r="H1" i="32"/>
  <c r="J1" i="31"/>
  <c r="J1" i="30"/>
  <c r="J1" i="27"/>
  <c r="E1" i="3"/>
  <c r="AO1" i="22"/>
  <c r="I2" i="25"/>
  <c r="I112" i="27"/>
  <c r="I111" i="27"/>
  <c r="I110" i="27"/>
  <c r="I109" i="27"/>
  <c r="I108" i="27"/>
  <c r="I107" i="27"/>
  <c r="I106" i="27"/>
  <c r="I105" i="27"/>
  <c r="I104" i="27"/>
  <c r="I103" i="27"/>
  <c r="I102" i="27"/>
  <c r="I101" i="27"/>
  <c r="I100" i="27"/>
  <c r="I99" i="27"/>
  <c r="I98" i="27"/>
  <c r="I97" i="27"/>
  <c r="I96" i="27"/>
  <c r="I95" i="27"/>
  <c r="I94" i="27"/>
  <c r="I93" i="27"/>
  <c r="I92" i="27"/>
  <c r="I91" i="27"/>
  <c r="I90" i="27"/>
  <c r="I89" i="27"/>
  <c r="I88" i="27"/>
  <c r="I87" i="27"/>
  <c r="I86" i="27"/>
  <c r="I85" i="27"/>
  <c r="I84" i="27"/>
  <c r="I83" i="27"/>
  <c r="I82" i="27"/>
  <c r="I81" i="27"/>
  <c r="I80" i="27"/>
  <c r="I79" i="27"/>
  <c r="I78" i="27"/>
  <c r="I77" i="27"/>
  <c r="I76" i="27"/>
  <c r="I75" i="27"/>
  <c r="I74" i="27"/>
  <c r="I73" i="27"/>
  <c r="I72" i="27"/>
  <c r="I71" i="27"/>
  <c r="I70" i="27"/>
  <c r="I69" i="27"/>
  <c r="I68" i="27"/>
  <c r="I67" i="27"/>
  <c r="I66" i="27"/>
  <c r="I65" i="27"/>
  <c r="I64" i="27"/>
  <c r="I63" i="27"/>
  <c r="I62" i="27"/>
  <c r="I61" i="27"/>
  <c r="I60" i="27"/>
  <c r="I59" i="27"/>
  <c r="I58" i="27"/>
  <c r="I57" i="27"/>
  <c r="I56" i="27"/>
  <c r="I55" i="27"/>
  <c r="I54" i="27"/>
  <c r="I53" i="27"/>
  <c r="I52" i="27"/>
  <c r="I51" i="27"/>
  <c r="I50" i="27"/>
  <c r="I49" i="27"/>
  <c r="I48" i="27"/>
  <c r="I47" i="27"/>
  <c r="I46" i="27"/>
  <c r="I45" i="27"/>
  <c r="I44" i="27"/>
  <c r="I43" i="27"/>
  <c r="I42" i="27"/>
  <c r="I41" i="27"/>
  <c r="I40" i="27"/>
  <c r="I39" i="27"/>
  <c r="I38" i="27"/>
  <c r="I37" i="27"/>
  <c r="I36" i="27"/>
  <c r="I35" i="27"/>
  <c r="I34" i="27"/>
  <c r="I33" i="27"/>
  <c r="AC52" i="22" l="1"/>
  <c r="Y23" i="22"/>
  <c r="S15" i="22"/>
  <c r="T15" i="22"/>
  <c r="U15" i="22"/>
  <c r="V15" i="22"/>
  <c r="W15" i="22"/>
  <c r="R15" i="22"/>
  <c r="Q15" i="22"/>
  <c r="P15" i="22"/>
  <c r="J15" i="22"/>
  <c r="I68" i="22" l="1"/>
  <c r="H68" i="22"/>
  <c r="AO62" i="22"/>
  <c r="AN62" i="22"/>
  <c r="AO60" i="22"/>
  <c r="AN60" i="22"/>
  <c r="AO58" i="22"/>
  <c r="AN58" i="22"/>
  <c r="AO56" i="22"/>
  <c r="AN56" i="22"/>
  <c r="AO54" i="22"/>
  <c r="AN54" i="22"/>
  <c r="AO52" i="22"/>
  <c r="AN52" i="22"/>
  <c r="AO50" i="22"/>
  <c r="AN50" i="22"/>
  <c r="AA62" i="22"/>
  <c r="Z62" i="22"/>
  <c r="AA60" i="22"/>
  <c r="Z60" i="22"/>
  <c r="AA58" i="22"/>
  <c r="Z58" i="22"/>
  <c r="AA56" i="22"/>
  <c r="Z56" i="22"/>
  <c r="AA54" i="22"/>
  <c r="Z54" i="22"/>
  <c r="AA52" i="22"/>
  <c r="Z52" i="22"/>
  <c r="AA50" i="22"/>
  <c r="Z50" i="22"/>
  <c r="M62" i="22"/>
  <c r="L62" i="22"/>
  <c r="M60" i="22"/>
  <c r="L60" i="22"/>
  <c r="M58" i="22"/>
  <c r="L58" i="22"/>
  <c r="M56" i="22"/>
  <c r="L56" i="22"/>
  <c r="M54" i="22"/>
  <c r="L54" i="22"/>
  <c r="M52" i="22"/>
  <c r="L52" i="22"/>
  <c r="M50" i="22"/>
  <c r="L50" i="22"/>
  <c r="AM62" i="22"/>
  <c r="AL62" i="22"/>
  <c r="AM60" i="22"/>
  <c r="AL60" i="22"/>
  <c r="AM58" i="22"/>
  <c r="AL58" i="22"/>
  <c r="AM56" i="22"/>
  <c r="AL56" i="22"/>
  <c r="AM54" i="22"/>
  <c r="AL54" i="22"/>
  <c r="AM52" i="22"/>
  <c r="AL52" i="22"/>
  <c r="AM50" i="22"/>
  <c r="AL50" i="22"/>
  <c r="Y62" i="22"/>
  <c r="X62" i="22"/>
  <c r="Y60" i="22"/>
  <c r="X60" i="22"/>
  <c r="Y58" i="22"/>
  <c r="X58" i="22"/>
  <c r="Y56" i="22"/>
  <c r="X56" i="22"/>
  <c r="Y54" i="22"/>
  <c r="X54" i="22"/>
  <c r="Y52" i="22"/>
  <c r="X52" i="22"/>
  <c r="Y50" i="22"/>
  <c r="X50" i="22"/>
  <c r="K62" i="22"/>
  <c r="J62" i="22"/>
  <c r="K60" i="22"/>
  <c r="J60" i="22"/>
  <c r="K58" i="22"/>
  <c r="J58" i="22"/>
  <c r="K56" i="22"/>
  <c r="J56" i="22"/>
  <c r="K54" i="22"/>
  <c r="J54" i="22"/>
  <c r="K52" i="22"/>
  <c r="J52" i="22"/>
  <c r="K50" i="22"/>
  <c r="J50" i="22"/>
  <c r="AK62" i="22"/>
  <c r="AJ62" i="22"/>
  <c r="AK60" i="22"/>
  <c r="AJ60" i="22"/>
  <c r="AK58" i="22"/>
  <c r="AJ58" i="22"/>
  <c r="AK56" i="22"/>
  <c r="AJ56" i="22"/>
  <c r="AK54" i="22"/>
  <c r="AJ54" i="22"/>
  <c r="AK52" i="22"/>
  <c r="AJ52" i="22"/>
  <c r="AK50" i="22"/>
  <c r="AJ50" i="22"/>
  <c r="W62" i="22"/>
  <c r="V62" i="22"/>
  <c r="W60" i="22"/>
  <c r="V60" i="22"/>
  <c r="W58" i="22"/>
  <c r="V58" i="22"/>
  <c r="W56" i="22"/>
  <c r="V56" i="22"/>
  <c r="W54" i="22"/>
  <c r="V54" i="22"/>
  <c r="W52" i="22"/>
  <c r="V52" i="22"/>
  <c r="W50" i="22"/>
  <c r="V50" i="22"/>
  <c r="I62" i="22"/>
  <c r="H62" i="22"/>
  <c r="I60" i="22"/>
  <c r="H60" i="22"/>
  <c r="I58" i="22"/>
  <c r="H58" i="22"/>
  <c r="I56" i="22"/>
  <c r="H56" i="22"/>
  <c r="I54" i="22"/>
  <c r="H54" i="22"/>
  <c r="I52" i="22"/>
  <c r="H52" i="22"/>
  <c r="I50" i="22"/>
  <c r="H50" i="22"/>
  <c r="H44" i="22"/>
  <c r="A68" i="22"/>
  <c r="G68" i="22"/>
  <c r="K68" i="22"/>
  <c r="Q68" i="22"/>
  <c r="S68" i="22"/>
  <c r="Y68" i="22"/>
  <c r="AA68" i="22"/>
  <c r="AG68" i="22"/>
  <c r="AI68" i="22"/>
  <c r="AO68" i="22"/>
  <c r="K70" i="22"/>
  <c r="Q70" i="22"/>
  <c r="S70" i="22"/>
  <c r="Y70" i="22"/>
  <c r="AA70" i="22"/>
  <c r="AG70" i="22"/>
  <c r="A50" i="22"/>
  <c r="G50" i="22"/>
  <c r="O50" i="22"/>
  <c r="U50" i="22"/>
  <c r="AC50" i="22"/>
  <c r="AI50" i="22"/>
  <c r="A52" i="22"/>
  <c r="G52" i="22"/>
  <c r="O52" i="22"/>
  <c r="U52" i="22"/>
  <c r="AI52" i="22"/>
  <c r="A54" i="22"/>
  <c r="G54" i="22"/>
  <c r="O54" i="22"/>
  <c r="U54" i="22"/>
  <c r="AC54" i="22"/>
  <c r="AI54" i="22"/>
  <c r="A56" i="22"/>
  <c r="G56" i="22"/>
  <c r="O56" i="22"/>
  <c r="U56" i="22"/>
  <c r="AC56" i="22"/>
  <c r="AI56" i="22"/>
  <c r="A58" i="22"/>
  <c r="G58" i="22"/>
  <c r="O58" i="22"/>
  <c r="U58" i="22"/>
  <c r="AC58" i="22"/>
  <c r="AI58" i="22"/>
  <c r="A60" i="22"/>
  <c r="G60" i="22"/>
  <c r="O60" i="22"/>
  <c r="U60" i="22"/>
  <c r="AC60" i="22"/>
  <c r="AI60" i="22"/>
  <c r="A62" i="22"/>
  <c r="G62" i="22"/>
  <c r="O62" i="22"/>
  <c r="U62" i="22"/>
  <c r="AC62" i="22"/>
  <c r="AI62" i="22"/>
  <c r="I44" i="22"/>
  <c r="M76" i="22" l="1"/>
  <c r="N76" i="22"/>
  <c r="O76" i="22"/>
  <c r="P76" i="22"/>
  <c r="Q76" i="22"/>
  <c r="R76" i="22"/>
  <c r="S76" i="22"/>
  <c r="T76" i="22"/>
  <c r="U76" i="22"/>
  <c r="V76" i="22"/>
  <c r="W76" i="22"/>
  <c r="X76" i="22"/>
  <c r="Y76" i="22"/>
  <c r="Z76" i="22"/>
  <c r="AA76" i="22"/>
  <c r="AB76" i="22"/>
  <c r="AC76" i="22"/>
  <c r="AD76" i="22"/>
  <c r="AE76" i="22"/>
  <c r="L76" i="22"/>
  <c r="A76" i="22" l="1"/>
  <c r="A74" i="22"/>
  <c r="A44" i="22"/>
  <c r="I14" i="27"/>
  <c r="I15" i="27"/>
  <c r="I16" i="27"/>
  <c r="I17" i="27"/>
  <c r="I18" i="27"/>
  <c r="I19" i="27"/>
  <c r="I20" i="27"/>
  <c r="I21" i="27"/>
  <c r="I22" i="27"/>
  <c r="I23" i="27"/>
  <c r="I24" i="27"/>
  <c r="I25" i="27"/>
  <c r="I26" i="27"/>
  <c r="I27" i="27"/>
  <c r="I28" i="27"/>
  <c r="I29" i="27"/>
  <c r="I30" i="27"/>
  <c r="I31" i="27"/>
  <c r="I32" i="27"/>
  <c r="I13" i="27"/>
  <c r="E32" i="30" l="1"/>
  <c r="E24" i="30"/>
  <c r="I15" i="30"/>
  <c r="I13" i="30"/>
  <c r="I11" i="30"/>
  <c r="E44" i="30"/>
  <c r="E30" i="30"/>
  <c r="E20" i="30"/>
  <c r="E37" i="30"/>
  <c r="E23" i="30"/>
  <c r="I39" i="30"/>
  <c r="E19" i="30"/>
  <c r="E36" i="30"/>
  <c r="I32" i="30"/>
  <c r="E15" i="30"/>
  <c r="E35" i="30"/>
  <c r="E17" i="30"/>
  <c r="I17" i="30"/>
  <c r="I38" i="30"/>
  <c r="I22" i="30"/>
  <c r="E39" i="30"/>
  <c r="E25" i="30"/>
  <c r="I41" i="30"/>
  <c r="E21" i="30"/>
  <c r="E38" i="30"/>
  <c r="E13" i="30"/>
  <c r="I36" i="30"/>
  <c r="I18" i="30"/>
  <c r="I31" i="30"/>
  <c r="E18" i="30"/>
  <c r="I37" i="30"/>
  <c r="E26" i="30"/>
  <c r="I40" i="30"/>
  <c r="I24" i="30"/>
  <c r="E41" i="30"/>
  <c r="E27" i="30"/>
  <c r="I43" i="30"/>
  <c r="I23" i="30"/>
  <c r="E40" i="30"/>
  <c r="I34" i="30"/>
  <c r="I42" i="30"/>
  <c r="I26" i="30"/>
  <c r="E43" i="30"/>
  <c r="E29" i="30"/>
  <c r="I12" i="30"/>
  <c r="I25" i="30"/>
  <c r="E42" i="30"/>
  <c r="I28" i="30"/>
  <c r="I14" i="30"/>
  <c r="E31" i="30"/>
  <c r="I27" i="30"/>
  <c r="E28" i="30"/>
  <c r="E14" i="30"/>
  <c r="I30" i="30"/>
  <c r="I16" i="30"/>
  <c r="I33" i="30"/>
  <c r="I29" i="30"/>
  <c r="E16" i="30"/>
  <c r="I35" i="30"/>
  <c r="E22" i="30"/>
  <c r="I20" i="30"/>
  <c r="E34" i="30"/>
  <c r="E10" i="30"/>
  <c r="I19" i="30"/>
  <c r="E12" i="30"/>
  <c r="I46" i="30" l="1"/>
  <c r="S44" i="22"/>
  <c r="K44" i="22"/>
  <c r="O23" i="22" l="1"/>
  <c r="P23" i="22"/>
  <c r="Q23" i="22"/>
  <c r="R23" i="22"/>
  <c r="S23" i="22"/>
  <c r="T23" i="22"/>
  <c r="U23" i="22"/>
  <c r="V23" i="22"/>
  <c r="W23" i="22"/>
  <c r="N23" i="22"/>
  <c r="AI35" i="22" l="1"/>
  <c r="AJ35" i="22"/>
  <c r="AK35" i="22"/>
  <c r="AL35" i="22"/>
  <c r="E32" i="22"/>
  <c r="F32" i="22"/>
  <c r="G32" i="22"/>
  <c r="H32" i="22"/>
  <c r="I32" i="22"/>
  <c r="J32" i="22"/>
  <c r="K32" i="22"/>
  <c r="L32" i="22"/>
  <c r="M32" i="22"/>
  <c r="N32" i="22"/>
  <c r="O32" i="22"/>
  <c r="P32" i="22"/>
  <c r="Q32" i="22"/>
  <c r="E29" i="22"/>
  <c r="F29" i="22"/>
  <c r="G29" i="22"/>
  <c r="H29" i="22"/>
  <c r="I29" i="22"/>
  <c r="J29" i="22"/>
  <c r="K29" i="22"/>
  <c r="L29" i="22"/>
  <c r="M29" i="22"/>
  <c r="N29" i="22"/>
  <c r="O29" i="22"/>
  <c r="P29" i="22"/>
  <c r="Q29" i="22"/>
  <c r="R29" i="22"/>
  <c r="S29" i="22"/>
  <c r="T29" i="22"/>
  <c r="U29" i="22"/>
  <c r="V29" i="22"/>
  <c r="W29" i="22"/>
  <c r="X29" i="22"/>
  <c r="Y29" i="22"/>
  <c r="Z29" i="22"/>
  <c r="AA29" i="22"/>
  <c r="AB29" i="22"/>
  <c r="AC29" i="22"/>
  <c r="AD29" i="22"/>
  <c r="AE29" i="22"/>
  <c r="AF29" i="22"/>
  <c r="AG29" i="22"/>
  <c r="AH29" i="22"/>
  <c r="AI29" i="22"/>
  <c r="AJ29" i="22"/>
  <c r="AK29" i="22"/>
  <c r="AL29" i="22"/>
  <c r="X26" i="22" l="1"/>
  <c r="AF9" i="22" l="1"/>
  <c r="AF11" i="22"/>
  <c r="E2" i="26"/>
  <c r="AO6" i="22" l="1"/>
  <c r="D3" i="4"/>
  <c r="D32" i="22" l="1"/>
  <c r="E15" i="26"/>
  <c r="V28" i="24"/>
  <c r="E17" i="26"/>
  <c r="E4" i="26"/>
  <c r="D4" i="4" s="1"/>
  <c r="E8" i="26"/>
  <c r="R26" i="24"/>
  <c r="E6" i="26"/>
  <c r="E11" i="26"/>
  <c r="C11" i="3" l="1"/>
  <c r="E5" i="30"/>
  <c r="G5" i="27"/>
  <c r="G7" i="27"/>
  <c r="E7" i="30"/>
  <c r="C13" i="3"/>
  <c r="E4" i="32"/>
  <c r="C6" i="31"/>
  <c r="E6" i="30"/>
  <c r="G6" i="27"/>
  <c r="C6" i="33"/>
  <c r="D5" i="4"/>
  <c r="F20" i="22"/>
  <c r="N20" i="22"/>
  <c r="Q20" i="22"/>
  <c r="G20" i="22"/>
  <c r="O20" i="22"/>
  <c r="H20" i="22"/>
  <c r="P20" i="22"/>
  <c r="I20" i="22"/>
  <c r="J20" i="22"/>
  <c r="R20" i="22"/>
  <c r="K20" i="22"/>
  <c r="D20" i="22"/>
  <c r="M20" i="22"/>
  <c r="L20" i="22"/>
  <c r="E20" i="22"/>
  <c r="F18" i="22"/>
  <c r="J18" i="22"/>
  <c r="N18" i="22"/>
  <c r="R18" i="22"/>
  <c r="V18" i="22"/>
  <c r="Z18" i="22"/>
  <c r="AD18" i="22"/>
  <c r="AH18" i="22"/>
  <c r="AL18" i="22"/>
  <c r="H18" i="22"/>
  <c r="L18" i="22"/>
  <c r="P18" i="22"/>
  <c r="X18" i="22"/>
  <c r="AF18" i="22"/>
  <c r="I18" i="22"/>
  <c r="U18" i="22"/>
  <c r="AC18" i="22"/>
  <c r="AK18" i="22"/>
  <c r="G18" i="22"/>
  <c r="K18" i="22"/>
  <c r="O18" i="22"/>
  <c r="S18" i="22"/>
  <c r="W18" i="22"/>
  <c r="AA18" i="22"/>
  <c r="AE18" i="22"/>
  <c r="AI18" i="22"/>
  <c r="T18" i="22"/>
  <c r="AB18" i="22"/>
  <c r="AJ18" i="22"/>
  <c r="E18" i="22"/>
  <c r="M18" i="22"/>
  <c r="Q18" i="22"/>
  <c r="Y18" i="22"/>
  <c r="AG18" i="22"/>
  <c r="G5" i="25"/>
  <c r="AF10" i="22"/>
  <c r="D6" i="4"/>
  <c r="N10" i="22"/>
  <c r="N9" i="22"/>
  <c r="N11" i="22"/>
  <c r="G4" i="25"/>
  <c r="C12" i="3"/>
  <c r="G3" i="25"/>
  <c r="D18" i="22"/>
  <c r="E12" i="26"/>
  <c r="E13" i="26" s="1"/>
  <c r="D23" i="22" l="1"/>
  <c r="H23" i="22"/>
  <c r="F23" i="22"/>
  <c r="E23" i="22"/>
  <c r="G23" i="22"/>
  <c r="I26" i="22"/>
  <c r="J26" i="22"/>
  <c r="K26" i="22"/>
  <c r="H26" i="22"/>
  <c r="E26" i="22"/>
  <c r="F26" i="22"/>
  <c r="D26" i="22"/>
  <c r="R26" i="22"/>
  <c r="D37" i="22"/>
  <c r="E37" i="22"/>
  <c r="F37" i="22"/>
  <c r="G37" i="22"/>
  <c r="H37" i="22"/>
  <c r="I37" i="22"/>
  <c r="J37" i="22"/>
  <c r="K37" i="22"/>
  <c r="L37" i="22"/>
  <c r="M37" i="22"/>
  <c r="N37" i="22"/>
  <c r="O37" i="22"/>
  <c r="P37" i="22"/>
  <c r="Q37" i="22"/>
  <c r="R37" i="22"/>
  <c r="D35" i="22"/>
  <c r="E35" i="22"/>
  <c r="F35" i="22"/>
  <c r="G35" i="22"/>
  <c r="H35" i="22"/>
  <c r="I35" i="22"/>
  <c r="J35" i="22"/>
  <c r="K35" i="22"/>
  <c r="L35" i="22"/>
  <c r="M35" i="22"/>
  <c r="N35" i="22"/>
  <c r="O35" i="22"/>
  <c r="P35" i="22"/>
  <c r="Q35" i="22"/>
  <c r="R35" i="22"/>
  <c r="S35" i="22"/>
  <c r="T35" i="22"/>
  <c r="U35" i="22"/>
  <c r="V35" i="22"/>
  <c r="W35" i="22"/>
  <c r="X35" i="22"/>
  <c r="Y35" i="22"/>
  <c r="Z35" i="22"/>
  <c r="AA35" i="22"/>
  <c r="AB35" i="22"/>
  <c r="AC35" i="22"/>
  <c r="AD35" i="22"/>
  <c r="AE35" i="22"/>
  <c r="AF35" i="22"/>
  <c r="AG35" i="22"/>
  <c r="AH35" i="22"/>
  <c r="D29" i="22"/>
  <c r="V26" i="22" l="1"/>
  <c r="U26" i="22"/>
  <c r="T26" i="22"/>
  <c r="S26" i="22"/>
</calcChain>
</file>

<file path=xl/sharedStrings.xml><?xml version="1.0" encoding="utf-8"?>
<sst xmlns="http://schemas.openxmlformats.org/spreadsheetml/2006/main" count="706" uniqueCount="448">
  <si>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</si>
  <si>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</si>
  <si>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</si>
  <si>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</si>
  <si>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</si>
  <si>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10"/>
  </si>
  <si>
    <t>【記入要領】</t>
    <rPh sb="1" eb="3">
      <t>キニュウ</t>
    </rPh>
    <rPh sb="3" eb="5">
      <t>ヨウリョウ</t>
    </rPh>
    <phoneticPr fontId="10"/>
  </si>
  <si>
    <t xml:space="preserve"> 国名：</t>
    <rPh sb="1" eb="2">
      <t>クニ</t>
    </rPh>
    <rPh sb="2" eb="3">
      <t>メイ</t>
    </rPh>
    <phoneticPr fontId="10"/>
  </si>
  <si>
    <t>人事面に深い関係</t>
    <rPh sb="0" eb="3">
      <t>ジンジメン</t>
    </rPh>
    <rPh sb="4" eb="5">
      <t>フカ</t>
    </rPh>
    <rPh sb="6" eb="8">
      <t>カンケイ</t>
    </rPh>
    <phoneticPr fontId="10"/>
  </si>
  <si>
    <t xml:space="preserve"> 会社名1：</t>
    <rPh sb="1" eb="3">
      <t>カイシャ</t>
    </rPh>
    <rPh sb="3" eb="4">
      <t>メイ</t>
    </rPh>
    <phoneticPr fontId="10"/>
  </si>
  <si>
    <t xml:space="preserve"> 会社名2：</t>
    <rPh sb="1" eb="3">
      <t>カイシャ</t>
    </rPh>
    <rPh sb="3" eb="4">
      <t>メイ</t>
    </rPh>
    <phoneticPr fontId="10"/>
  </si>
  <si>
    <t xml:space="preserve"> 会社名3：</t>
    <rPh sb="1" eb="3">
      <t>カイシャ</t>
    </rPh>
    <rPh sb="3" eb="4">
      <t>メイ</t>
    </rPh>
    <phoneticPr fontId="10"/>
  </si>
  <si>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10"/>
  </si>
  <si>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10"/>
  </si>
  <si>
    <t>　1. 同族会社が日本国籍の場合は、会社名を記入する。</t>
    <rPh sb="9" eb="11">
      <t>ニホン</t>
    </rPh>
    <rPh sb="11" eb="13">
      <t>コクセキ</t>
    </rPh>
    <rPh sb="14" eb="16">
      <t>バアイ</t>
    </rPh>
    <rPh sb="18" eb="20">
      <t>カイシャ</t>
    </rPh>
    <rPh sb="20" eb="21">
      <t>メイ</t>
    </rPh>
    <rPh sb="22" eb="24">
      <t>キニュウ</t>
    </rPh>
    <phoneticPr fontId="10"/>
  </si>
  <si>
    <t>　2. 同族会社が外国籍の場合は、国名を記入する。</t>
    <rPh sb="9" eb="10">
      <t>ソト</t>
    </rPh>
    <rPh sb="10" eb="12">
      <t>コクセキ</t>
    </rPh>
    <rPh sb="13" eb="15">
      <t>バアイ</t>
    </rPh>
    <phoneticPr fontId="10"/>
  </si>
  <si>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10"/>
  </si>
  <si>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10"/>
  </si>
  <si>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10"/>
  </si>
  <si>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10"/>
  </si>
  <si>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10"/>
  </si>
  <si>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10"/>
  </si>
  <si>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10"/>
  </si>
  <si>
    <t>1. 日本国籍会社　　　</t>
    <rPh sb="3" eb="5">
      <t>ニホン</t>
    </rPh>
    <rPh sb="5" eb="7">
      <t>コクセキ</t>
    </rPh>
    <rPh sb="7" eb="9">
      <t>カイシャ</t>
    </rPh>
    <phoneticPr fontId="10"/>
  </si>
  <si>
    <t>2. 外国籍会社</t>
    <rPh sb="3" eb="5">
      <t>ガイコク</t>
    </rPh>
    <rPh sb="5" eb="6">
      <t>セキ</t>
    </rPh>
    <rPh sb="6" eb="8">
      <t>カイシャ</t>
    </rPh>
    <phoneticPr fontId="10"/>
  </si>
  <si>
    <t>商号又は名称</t>
    <phoneticPr fontId="1"/>
  </si>
  <si>
    <t>業種</t>
    <rPh sb="0" eb="2">
      <t>ギョウシュ</t>
    </rPh>
    <phoneticPr fontId="1"/>
  </si>
  <si>
    <t>備考</t>
    <rPh sb="0" eb="2">
      <t>ビコウ</t>
    </rPh>
    <phoneticPr fontId="1"/>
  </si>
  <si>
    <t>注1</t>
    <rPh sb="0" eb="1">
      <t>チュウ</t>
    </rPh>
    <phoneticPr fontId="10"/>
  </si>
  <si>
    <t>株式会社には、有限会社（会社法施行後は「特例有限会社」という。）を含む。</t>
    <phoneticPr fontId="1"/>
  </si>
  <si>
    <t>注2</t>
    <rPh sb="0" eb="1">
      <t>チュウ</t>
    </rPh>
    <phoneticPr fontId="10"/>
  </si>
  <si>
    <t>注3</t>
    <rPh sb="0" eb="1">
      <t>チュウ</t>
    </rPh>
    <phoneticPr fontId="10"/>
  </si>
  <si>
    <t>注4</t>
    <rPh sb="0" eb="1">
      <t>チュウ</t>
    </rPh>
    <phoneticPr fontId="10"/>
  </si>
  <si>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</si>
  <si>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</si>
  <si>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</si>
  <si>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</si>
  <si>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</si>
  <si>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</si>
  <si>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</si>
  <si>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商号又は名称</t>
  </si>
  <si>
    <t>カード番号</t>
    <rPh sb="3" eb="5">
      <t>バンゴウ</t>
    </rPh>
    <phoneticPr fontId="1"/>
  </si>
  <si>
    <t>受付番号</t>
    <phoneticPr fontId="1"/>
  </si>
  <si>
    <t>代表者氏名</t>
    <rPh sb="0" eb="3">
      <t>ダイヒョウシャ</t>
    </rPh>
    <rPh sb="3" eb="5">
      <t>シメイ</t>
    </rPh>
    <phoneticPr fontId="1"/>
  </si>
  <si>
    <t>－</t>
    <phoneticPr fontId="1"/>
  </si>
  <si>
    <t xml:space="preserve"> </t>
    <phoneticPr fontId="1"/>
  </si>
  <si>
    <r>
      <t>佐賀県知事　</t>
    </r>
    <r>
      <rPr>
        <sz val="16"/>
        <color theme="1"/>
        <rFont val="Yu Gothic UI"/>
        <family val="3"/>
        <charset val="128"/>
      </rPr>
      <t>　様</t>
    </r>
    <rPh sb="0" eb="3">
      <t>サガケン</t>
    </rPh>
    <rPh sb="3" eb="5">
      <t>チジ</t>
    </rPh>
    <rPh sb="7" eb="8">
      <t>サマ</t>
    </rPh>
    <phoneticPr fontId="10"/>
  </si>
  <si>
    <t>希望</t>
    <rPh sb="0" eb="2">
      <t>キボウ</t>
    </rPh>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</si>
  <si>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</si>
  <si>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</si>
  <si>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</si>
  <si>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</si>
  <si>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</si>
  <si>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</si>
  <si>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</si>
  <si>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</si>
  <si>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10"/>
  </si>
  <si>
    <t>代表者職・氏名</t>
    <phoneticPr fontId="1"/>
  </si>
  <si>
    <t>代表者職・氏名</t>
    <rPh sb="0" eb="3">
      <t>ダイヒョウシャ</t>
    </rPh>
    <rPh sb="3" eb="4">
      <t>ショク</t>
    </rPh>
    <rPh sb="5" eb="7">
      <t>シメイ</t>
    </rPh>
    <phoneticPr fontId="10"/>
  </si>
  <si>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</si>
  <si>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</si>
  <si>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</si>
  <si>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10"/>
  </si>
  <si>
    <t>徴収猶予許可通知書（写し）</t>
    <rPh sb="0" eb="2">
      <t>チョウシュウ</t>
    </rPh>
    <rPh sb="2" eb="4">
      <t>ユウヨ</t>
    </rPh>
    <rPh sb="4" eb="6">
      <t>キョカ</t>
    </rPh>
    <rPh sb="6" eb="9">
      <t>ツウチショ</t>
    </rPh>
    <rPh sb="10" eb="11">
      <t>ウツ</t>
    </rPh>
    <phoneticPr fontId="10"/>
  </si>
  <si>
    <t>納税の猶予許可通知書（写し）</t>
    <rPh sb="0" eb="2">
      <t>ノウゼイ</t>
    </rPh>
    <rPh sb="3" eb="5">
      <t>ユウヨ</t>
    </rPh>
    <rPh sb="5" eb="7">
      <t>キョカ</t>
    </rPh>
    <rPh sb="7" eb="10">
      <t>ツウチショ</t>
    </rPh>
    <rPh sb="11" eb="12">
      <t>ウツ</t>
    </rPh>
    <phoneticPr fontId="10"/>
  </si>
  <si>
    <t>消費税等に未納がないことの証明書（写し可）</t>
    <rPh sb="0" eb="3">
      <t>ショウヒゼイ</t>
    </rPh>
    <rPh sb="3" eb="4">
      <t>トウ</t>
    </rPh>
    <rPh sb="5" eb="7">
      <t>ミノウ</t>
    </rPh>
    <rPh sb="13" eb="16">
      <t>ショウメイショ</t>
    </rPh>
    <rPh sb="17" eb="18">
      <t>ウツ</t>
    </rPh>
    <rPh sb="19" eb="20">
      <t>カ</t>
    </rPh>
    <phoneticPr fontId="10"/>
  </si>
  <si>
    <t>行政書士に委任する場合</t>
    <phoneticPr fontId="1"/>
  </si>
  <si>
    <t>委任状（行政書士）</t>
    <rPh sb="0" eb="3">
      <t>イニンジョウ</t>
    </rPh>
    <rPh sb="4" eb="8">
      <t>ギョウセイショシ</t>
    </rPh>
    <phoneticPr fontId="10"/>
  </si>
  <si>
    <t>提出書類</t>
    <rPh sb="0" eb="4">
      <t>テイシュツショルイ</t>
    </rPh>
    <phoneticPr fontId="1"/>
  </si>
  <si>
    <t>商号又は名称</t>
    <rPh sb="0" eb="3">
      <t>ショウゴウマタ</t>
    </rPh>
    <rPh sb="4" eb="6">
      <t>メイショウ</t>
    </rPh>
    <phoneticPr fontId="1"/>
  </si>
  <si>
    <t>代表者職・氏名</t>
    <rPh sb="0" eb="3">
      <t>ダイヒョウシャ</t>
    </rPh>
    <rPh sb="3" eb="4">
      <t>ショク</t>
    </rPh>
    <rPh sb="5" eb="7">
      <t>シメイ</t>
    </rPh>
    <phoneticPr fontId="1"/>
  </si>
  <si>
    <t>書類作成担当者</t>
    <rPh sb="0" eb="7">
      <t>ショルイサクセイタントウシャ</t>
    </rPh>
    <phoneticPr fontId="1"/>
  </si>
  <si>
    <t>✔</t>
    <phoneticPr fontId="1"/>
  </si>
  <si>
    <t>代表者職名</t>
    <rPh sb="0" eb="3">
      <t>ダイヒョウシャ</t>
    </rPh>
    <rPh sb="3" eb="5">
      <t>ショクメイ</t>
    </rPh>
    <phoneticPr fontId="1"/>
  </si>
  <si>
    <t>申請者</t>
    <rPh sb="0" eb="3">
      <t>シンセイシャ</t>
    </rPh>
    <phoneticPr fontId="1"/>
  </si>
  <si>
    <t>メールアドレス</t>
    <phoneticPr fontId="1"/>
  </si>
  <si>
    <t>市区町村コード</t>
    <rPh sb="0" eb="4">
      <t>シクチョウソン</t>
    </rPh>
    <phoneticPr fontId="1"/>
  </si>
  <si>
    <t>基本情報</t>
    <rPh sb="0" eb="4">
      <t>キホンジョウホウ</t>
    </rPh>
    <phoneticPr fontId="1"/>
  </si>
  <si>
    <t>－</t>
    <phoneticPr fontId="1"/>
  </si>
  <si>
    <t>※全項目入力必須</t>
    <rPh sb="1" eb="4">
      <t>ゼンコウモク</t>
    </rPh>
    <rPh sb="4" eb="6">
      <t>ニュウリョク</t>
    </rPh>
    <rPh sb="6" eb="8">
      <t>ヒッス</t>
    </rPh>
    <phoneticPr fontId="1"/>
  </si>
  <si>
    <t>※50文字まで</t>
    <rPh sb="3" eb="5">
      <t>モジ</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</si>
  <si>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</si>
  <si>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</si>
  <si>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</si>
  <si>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</si>
  <si>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</si>
  <si>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</si>
  <si>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</si>
  <si>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</si>
  <si>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</si>
  <si>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</si>
  <si>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</si>
  <si>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</si>
  <si>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</si>
  <si>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</si>
  <si>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</si>
  <si>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</si>
  <si>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</si>
  <si>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</si>
  <si>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</si>
  <si>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</si>
  <si>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市町名</t>
    <rPh sb="0" eb="3">
      <t>シマチメイ</t>
    </rPh>
    <phoneticPr fontId="1"/>
  </si>
  <si>
    <t>市区町村コード</t>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</si>
  <si>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</si>
  <si>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</si>
  <si>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</si>
  <si>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---選択---</t>
    <rPh sb="3" eb="5">
      <t>センタク</t>
    </rPh>
    <phoneticPr fontId="1"/>
  </si>
  <si>
    <t>41201</t>
    <phoneticPr fontId="1"/>
  </si>
  <si>
    <t>41202</t>
    <phoneticPr fontId="1"/>
  </si>
  <si>
    <t>41203</t>
    <phoneticPr fontId="1"/>
  </si>
  <si>
    <t>41204</t>
    <phoneticPr fontId="1"/>
  </si>
  <si>
    <t>41205</t>
    <phoneticPr fontId="1"/>
  </si>
  <si>
    <t>41206</t>
    <phoneticPr fontId="1"/>
  </si>
  <si>
    <t>41207</t>
    <phoneticPr fontId="1"/>
  </si>
  <si>
    <t>41208</t>
    <phoneticPr fontId="1"/>
  </si>
  <si>
    <t>41209</t>
    <phoneticPr fontId="1"/>
  </si>
  <si>
    <t>41210</t>
    <phoneticPr fontId="1"/>
  </si>
  <si>
    <t>41327</t>
    <phoneticPr fontId="1"/>
  </si>
  <si>
    <t>41341</t>
    <phoneticPr fontId="1"/>
  </si>
  <si>
    <t>41345</t>
    <phoneticPr fontId="1"/>
  </si>
  <si>
    <t>41346</t>
    <phoneticPr fontId="1"/>
  </si>
  <si>
    <t>41387</t>
    <phoneticPr fontId="1"/>
  </si>
  <si>
    <t>41401</t>
    <phoneticPr fontId="1"/>
  </si>
  <si>
    <t>41423</t>
    <phoneticPr fontId="1"/>
  </si>
  <si>
    <t>41424</t>
    <phoneticPr fontId="1"/>
  </si>
  <si>
    <t>41425</t>
    <phoneticPr fontId="1"/>
  </si>
  <si>
    <t>41441</t>
    <phoneticPr fontId="1"/>
  </si>
  <si>
    <t>代表者職氏名</t>
    <rPh sb="0" eb="3">
      <t>ダイヒョウシャ</t>
    </rPh>
    <rPh sb="3" eb="6">
      <t>ショクシメイ</t>
    </rPh>
    <phoneticPr fontId="1"/>
  </si>
  <si>
    <t>商号又は名称（空白を削除）</t>
    <phoneticPr fontId="1"/>
  </si>
  <si>
    <t>商号又は名称フリガナからﾞﾟ・．を削除</t>
    <rPh sb="17" eb="19">
      <t>サクジョ</t>
    </rPh>
    <phoneticPr fontId="1"/>
  </si>
  <si>
    <t>所在地</t>
    <rPh sb="0" eb="3">
      <t>ショザイチ</t>
    </rPh>
    <phoneticPr fontId="1"/>
  </si>
  <si>
    <t>所在市町選択</t>
    <rPh sb="0" eb="2">
      <t>ショザイ</t>
    </rPh>
    <rPh sb="2" eb="3">
      <t>シ</t>
    </rPh>
    <rPh sb="3" eb="4">
      <t>マチ</t>
    </rPh>
    <rPh sb="4" eb="6">
      <t>センタク</t>
    </rPh>
    <phoneticPr fontId="1"/>
  </si>
  <si>
    <t>建設業許可番号</t>
    <rPh sb="0" eb="3">
      <t>ケンセツギョウ</t>
    </rPh>
    <rPh sb="3" eb="7">
      <t>キョカバンゴウ</t>
    </rPh>
    <phoneticPr fontId="1"/>
  </si>
  <si>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</si>
  <si>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</si>
  <si>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</si>
  <si>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</si>
  <si>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</si>
  <si>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</si>
  <si>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</si>
  <si>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</si>
  <si>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姓</t>
    <rPh sb="0" eb="1">
      <t>セイ</t>
    </rPh>
    <phoneticPr fontId="1"/>
  </si>
  <si>
    <t>名</t>
    <rPh sb="0" eb="1">
      <t>メイ</t>
    </rPh>
    <phoneticPr fontId="1"/>
  </si>
  <si>
    <t>---</t>
    <phoneticPr fontId="1"/>
  </si>
  <si>
    <t>商号又は名称 フリガナ</t>
    <rPh sb="0" eb="2">
      <t>ショウゴウ</t>
    </rPh>
    <rPh sb="2" eb="3">
      <t>マタ</t>
    </rPh>
    <rPh sb="4" eb="6">
      <t>メイショウ</t>
    </rPh>
    <phoneticPr fontId="1"/>
  </si>
  <si>
    <r>
      <t>所在地1</t>
    </r>
    <r>
      <rPr>
        <sz val="8"/>
        <color theme="1"/>
        <rFont val="Yu Gothic UI"/>
        <family val="3"/>
        <charset val="128"/>
      </rPr>
      <t>（市町まで）</t>
    </r>
    <rPh sb="0" eb="3">
      <t>ショザイチ</t>
    </rPh>
    <rPh sb="5" eb="7">
      <t>シマチ</t>
    </rPh>
    <phoneticPr fontId="1"/>
  </si>
  <si>
    <t>※法人種別（「カブシキガイシャ」等）を除く</t>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</si>
  <si>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</si>
  <si>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</si>
  <si>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</si>
  <si>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</si>
  <si>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</si>
  <si>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</si>
  <si>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佐賀県建設工事等入札参加資格審査申請書（県内建設関連業）</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ケンナイ</t>
    </rPh>
    <rPh sb="22" eb="24">
      <t>ケンセツ</t>
    </rPh>
    <rPh sb="24" eb="26">
      <t>カンレン</t>
    </rPh>
    <rPh sb="26" eb="27">
      <t>ギョウ</t>
    </rPh>
    <phoneticPr fontId="10"/>
  </si>
  <si>
    <t>業者コード</t>
    <rPh sb="0" eb="2">
      <t>ギョウシャ</t>
    </rPh>
    <phoneticPr fontId="1"/>
  </si>
  <si>
    <t>申請区分</t>
    <rPh sb="0" eb="2">
      <t>シンセイ</t>
    </rPh>
    <rPh sb="2" eb="4">
      <t>クブン</t>
    </rPh>
    <phoneticPr fontId="1"/>
  </si>
  <si>
    <t>市区町村コード</t>
    <rPh sb="0" eb="2">
      <t>シク</t>
    </rPh>
    <rPh sb="2" eb="4">
      <t>チョウソン</t>
    </rPh>
    <phoneticPr fontId="10"/>
  </si>
  <si>
    <t>部門</t>
    <rPh sb="0" eb="2">
      <t>ブモン</t>
    </rPh>
    <phoneticPr fontId="1"/>
  </si>
  <si>
    <t>土質及び基礎</t>
    <phoneticPr fontId="1"/>
  </si>
  <si>
    <t>トンネル</t>
    <phoneticPr fontId="1"/>
  </si>
  <si>
    <t>建設環境</t>
    <phoneticPr fontId="1"/>
  </si>
  <si>
    <t>機械</t>
    <phoneticPr fontId="1"/>
  </si>
  <si>
    <t>電気電子</t>
    <phoneticPr fontId="1"/>
  </si>
  <si>
    <t>廃棄物</t>
    <phoneticPr fontId="1"/>
  </si>
  <si>
    <t>地質調査</t>
    <phoneticPr fontId="1"/>
  </si>
  <si>
    <t>土地調査</t>
    <phoneticPr fontId="1"/>
  </si>
  <si>
    <t>土地評価</t>
    <phoneticPr fontId="1"/>
  </si>
  <si>
    <t>物件</t>
    <phoneticPr fontId="1"/>
  </si>
  <si>
    <t>機械工作物</t>
    <phoneticPr fontId="1"/>
  </si>
  <si>
    <t>事業損失</t>
    <phoneticPr fontId="1"/>
  </si>
  <si>
    <t>補償関連</t>
    <phoneticPr fontId="1"/>
  </si>
  <si>
    <t>環境調査</t>
    <phoneticPr fontId="1"/>
  </si>
  <si>
    <t>その他</t>
    <phoneticPr fontId="1"/>
  </si>
  <si>
    <t>101</t>
    <phoneticPr fontId="1"/>
  </si>
  <si>
    <t>201</t>
    <phoneticPr fontId="1"/>
  </si>
  <si>
    <t>202</t>
    <phoneticPr fontId="1"/>
  </si>
  <si>
    <t>301</t>
    <phoneticPr fontId="1"/>
  </si>
  <si>
    <t>302</t>
    <phoneticPr fontId="1"/>
  </si>
  <si>
    <t>303</t>
    <phoneticPr fontId="1"/>
  </si>
  <si>
    <t>304</t>
    <phoneticPr fontId="1"/>
  </si>
  <si>
    <t>305</t>
    <phoneticPr fontId="1"/>
  </si>
  <si>
    <t>306</t>
    <phoneticPr fontId="1"/>
  </si>
  <si>
    <t>307</t>
    <phoneticPr fontId="1"/>
  </si>
  <si>
    <t>308</t>
    <phoneticPr fontId="1"/>
  </si>
  <si>
    <t>309</t>
    <phoneticPr fontId="1"/>
  </si>
  <si>
    <t>310</t>
    <phoneticPr fontId="1"/>
  </si>
  <si>
    <t>311</t>
    <phoneticPr fontId="1"/>
  </si>
  <si>
    <t>312</t>
    <phoneticPr fontId="1"/>
  </si>
  <si>
    <t>313</t>
    <phoneticPr fontId="1"/>
  </si>
  <si>
    <t>314</t>
    <phoneticPr fontId="1"/>
  </si>
  <si>
    <t>315</t>
    <phoneticPr fontId="1"/>
  </si>
  <si>
    <t>316</t>
    <phoneticPr fontId="1"/>
  </si>
  <si>
    <t>317</t>
    <phoneticPr fontId="1"/>
  </si>
  <si>
    <t>318</t>
    <phoneticPr fontId="1"/>
  </si>
  <si>
    <t>319</t>
    <phoneticPr fontId="1"/>
  </si>
  <si>
    <t>320</t>
    <phoneticPr fontId="1"/>
  </si>
  <si>
    <t>321</t>
    <phoneticPr fontId="1"/>
  </si>
  <si>
    <t>401</t>
    <phoneticPr fontId="1"/>
  </si>
  <si>
    <t>501</t>
    <phoneticPr fontId="1"/>
  </si>
  <si>
    <t>502</t>
    <phoneticPr fontId="1"/>
  </si>
  <si>
    <t>503</t>
    <phoneticPr fontId="1"/>
  </si>
  <si>
    <t>504</t>
    <phoneticPr fontId="1"/>
  </si>
  <si>
    <t>505</t>
    <phoneticPr fontId="1"/>
  </si>
  <si>
    <t>506</t>
    <phoneticPr fontId="1"/>
  </si>
  <si>
    <t>507</t>
    <phoneticPr fontId="1"/>
  </si>
  <si>
    <t>601</t>
    <phoneticPr fontId="1"/>
  </si>
  <si>
    <t>602</t>
    <phoneticPr fontId="1"/>
  </si>
  <si>
    <t>入札参加を希望する部門</t>
    <rPh sb="9" eb="11">
      <t>ブモン</t>
    </rPh>
    <phoneticPr fontId="1"/>
  </si>
  <si>
    <t>登録</t>
    <rPh sb="0" eb="2">
      <t>トウロク</t>
    </rPh>
    <phoneticPr fontId="1"/>
  </si>
  <si>
    <t>測量士数</t>
    <rPh sb="0" eb="2">
      <t>ソクリョウ</t>
    </rPh>
    <rPh sb="2" eb="3">
      <t>シ</t>
    </rPh>
    <rPh sb="3" eb="4">
      <t>カズ</t>
    </rPh>
    <phoneticPr fontId="1"/>
  </si>
  <si>
    <t>技術士数</t>
    <phoneticPr fontId="1"/>
  </si>
  <si>
    <t>RCCM数</t>
    <phoneticPr fontId="1"/>
  </si>
  <si>
    <t>鋼構造及び
コンクリート</t>
    <phoneticPr fontId="1"/>
  </si>
  <si>
    <t>施工計画、施工
設備及び積算</t>
    <phoneticPr fontId="1"/>
  </si>
  <si>
    <t>建築関係
コンサルタント</t>
    <rPh sb="0" eb="2">
      <t>ケンチク</t>
    </rPh>
    <rPh sb="2" eb="4">
      <t>カンケイ</t>
    </rPh>
    <phoneticPr fontId="1"/>
  </si>
  <si>
    <t>建築士事務所</t>
    <rPh sb="0" eb="3">
      <t>ケンチクシ</t>
    </rPh>
    <rPh sb="3" eb="5">
      <t>ジム</t>
    </rPh>
    <rPh sb="5" eb="6">
      <t>ショ</t>
    </rPh>
    <phoneticPr fontId="1"/>
  </si>
  <si>
    <t>測量一般</t>
    <phoneticPr fontId="1"/>
  </si>
  <si>
    <t>河川、砂防及び
海岸・海洋</t>
    <rPh sb="0" eb="2">
      <t>カセン</t>
    </rPh>
    <rPh sb="3" eb="5">
      <t>サボウ</t>
    </rPh>
    <rPh sb="5" eb="6">
      <t>オヨ</t>
    </rPh>
    <rPh sb="8" eb="10">
      <t>カイガン</t>
    </rPh>
    <rPh sb="11" eb="13">
      <t>カイヨウ</t>
    </rPh>
    <phoneticPr fontId="1"/>
  </si>
  <si>
    <t>港湾及び空港</t>
    <rPh sb="0" eb="2">
      <t>コウワン</t>
    </rPh>
    <rPh sb="2" eb="3">
      <t>オヨ</t>
    </rPh>
    <rPh sb="4" eb="6">
      <t>クウコウ</t>
    </rPh>
    <phoneticPr fontId="1"/>
  </si>
  <si>
    <t>電力土木</t>
    <rPh sb="0" eb="2">
      <t>デンリョク</t>
    </rPh>
    <rPh sb="2" eb="4">
      <t>ドボク</t>
    </rPh>
    <phoneticPr fontId="1"/>
  </si>
  <si>
    <t>道路</t>
    <phoneticPr fontId="1"/>
  </si>
  <si>
    <t>鉄道</t>
    <phoneticPr fontId="1"/>
  </si>
  <si>
    <t>上水道及び
工業用水道</t>
    <rPh sb="0" eb="3">
      <t>ジョウスイドウ</t>
    </rPh>
    <rPh sb="3" eb="4">
      <t>オヨ</t>
    </rPh>
    <rPh sb="6" eb="8">
      <t>コウギョウ</t>
    </rPh>
    <rPh sb="8" eb="9">
      <t>ヨウ</t>
    </rPh>
    <rPh sb="9" eb="11">
      <t>スイドウ</t>
    </rPh>
    <phoneticPr fontId="1"/>
  </si>
  <si>
    <t>下水道</t>
    <phoneticPr fontId="1"/>
  </si>
  <si>
    <t>農業土木</t>
    <phoneticPr fontId="1"/>
  </si>
  <si>
    <t>森林土木</t>
    <phoneticPr fontId="1"/>
  </si>
  <si>
    <t>水産土木</t>
    <phoneticPr fontId="1"/>
  </si>
  <si>
    <t>造園</t>
    <phoneticPr fontId="1"/>
  </si>
  <si>
    <t>都市計画及び
地方計画</t>
    <phoneticPr fontId="1"/>
  </si>
  <si>
    <t>地質</t>
    <phoneticPr fontId="1"/>
  </si>
  <si>
    <t>認定技術
管理者数</t>
    <rPh sb="0" eb="4">
      <t>ニンテイ</t>
    </rPh>
    <rPh sb="5" eb="8">
      <t>カンリシャ</t>
    </rPh>
    <rPh sb="8" eb="9">
      <t>スウ</t>
    </rPh>
    <phoneticPr fontId="1"/>
  </si>
  <si>
    <t>地質調査
技士数</t>
    <rPh sb="0" eb="2">
      <t>チシツ</t>
    </rPh>
    <rPh sb="2" eb="4">
      <t>チョウサ</t>
    </rPh>
    <rPh sb="5" eb="7">
      <t>ギシ</t>
    </rPh>
    <rPh sb="7" eb="8">
      <t>カズ</t>
    </rPh>
    <phoneticPr fontId="1"/>
  </si>
  <si>
    <t>建築関係建設コンサルタント業務（2部門）</t>
    <rPh sb="0" eb="4">
      <t>ケンチクカンケイ</t>
    </rPh>
    <rPh sb="4" eb="6">
      <t>ケンセツ</t>
    </rPh>
    <rPh sb="13" eb="15">
      <t>ギョウム</t>
    </rPh>
    <phoneticPr fontId="1"/>
  </si>
  <si>
    <t>測量業務（1部門）</t>
    <rPh sb="0" eb="4">
      <t>ソクリョウギョウム</t>
    </rPh>
    <rPh sb="6" eb="8">
      <t>ブモン</t>
    </rPh>
    <phoneticPr fontId="1"/>
  </si>
  <si>
    <t>土木関係建設コンサルタント業務（21部門）</t>
    <rPh sb="0" eb="2">
      <t>ドボク</t>
    </rPh>
    <rPh sb="2" eb="4">
      <t>カンケイ</t>
    </rPh>
    <rPh sb="4" eb="6">
      <t>ケンセツ</t>
    </rPh>
    <rPh sb="13" eb="15">
      <t>ギョウム</t>
    </rPh>
    <phoneticPr fontId="1"/>
  </si>
  <si>
    <t>地質調査業務（1部門）</t>
    <rPh sb="0" eb="4">
      <t>チシツチョウサ</t>
    </rPh>
    <rPh sb="4" eb="6">
      <t>ギョウム</t>
    </rPh>
    <phoneticPr fontId="1"/>
  </si>
  <si>
    <t>補償関係コンサルタント業務（7部門）</t>
    <rPh sb="0" eb="2">
      <t>ホショウ</t>
    </rPh>
    <rPh sb="2" eb="4">
      <t>カンケイ</t>
    </rPh>
    <rPh sb="11" eb="13">
      <t>ギョウム</t>
    </rPh>
    <phoneticPr fontId="1"/>
  </si>
  <si>
    <t>環境調査業務及びその他の業務（1部門）</t>
    <rPh sb="0" eb="4">
      <t>カンキョウチョウサ</t>
    </rPh>
    <rPh sb="4" eb="6">
      <t>ギョウム</t>
    </rPh>
    <rPh sb="6" eb="7">
      <t>オヨ</t>
    </rPh>
    <rPh sb="10" eb="11">
      <t>ホカ</t>
    </rPh>
    <rPh sb="12" eb="14">
      <t>ギョウム</t>
    </rPh>
    <phoneticPr fontId="1"/>
  </si>
  <si>
    <t>佐賀県建設工事等入札参加資格審査申請書（県内建設関連業）
基本情報入力シート</t>
    <rPh sb="22" eb="24">
      <t>ケンセツ</t>
    </rPh>
    <rPh sb="24" eb="26">
      <t>カンレン</t>
    </rPh>
    <rPh sb="26" eb="27">
      <t>ギョウ</t>
    </rPh>
    <rPh sb="29" eb="33">
      <t>キホンジョウホウ</t>
    </rPh>
    <rPh sb="33" eb="35">
      <t>ニュウリョク</t>
    </rPh>
    <phoneticPr fontId="1"/>
  </si>
  <si>
    <t>※「代表取締役」等</t>
    <rPh sb="2" eb="4">
      <t>ダイヒョウ</t>
    </rPh>
    <rPh sb="4" eb="7">
      <t>トリシマリヤク</t>
    </rPh>
    <rPh sb="8" eb="9">
      <t>ナド</t>
    </rPh>
    <phoneticPr fontId="1"/>
  </si>
  <si>
    <t>※「営業部」「総務課」等</t>
    <rPh sb="2" eb="4">
      <t>エイギョウ</t>
    </rPh>
    <rPh sb="4" eb="5">
      <t>ブ</t>
    </rPh>
    <rPh sb="7" eb="10">
      <t>ソウムカ</t>
    </rPh>
    <rPh sb="11" eb="12">
      <t>トウ</t>
    </rPh>
    <phoneticPr fontId="1"/>
  </si>
  <si>
    <t>登録</t>
    <rPh sb="0" eb="2">
      <t>トウロク</t>
    </rPh>
    <phoneticPr fontId="1"/>
  </si>
  <si>
    <t>技術士数</t>
    <rPh sb="0" eb="3">
      <t>ギジュツシ</t>
    </rPh>
    <rPh sb="3" eb="4">
      <t>スウ</t>
    </rPh>
    <phoneticPr fontId="1"/>
  </si>
  <si>
    <t>RCCM数</t>
    <rPh sb="4" eb="5">
      <t>スウ</t>
    </rPh>
    <phoneticPr fontId="1"/>
  </si>
  <si>
    <t>認定技術
管理者数</t>
    <rPh sb="0" eb="2">
      <t>ニンテイ</t>
    </rPh>
    <rPh sb="2" eb="4">
      <t>ギジュツ</t>
    </rPh>
    <rPh sb="5" eb="7">
      <t>カンリ</t>
    </rPh>
    <rPh sb="7" eb="8">
      <t>シャ</t>
    </rPh>
    <rPh sb="8" eb="9">
      <t>スウ</t>
    </rPh>
    <phoneticPr fontId="1"/>
  </si>
  <si>
    <t>測量士数</t>
    <rPh sb="0" eb="3">
      <t>ソクリョウシ</t>
    </rPh>
    <rPh sb="3" eb="4">
      <t>スウ</t>
    </rPh>
    <phoneticPr fontId="1"/>
  </si>
  <si>
    <t>地質調査
技士数</t>
    <phoneticPr fontId="1"/>
  </si>
  <si>
    <t>営業補償・特殊補償</t>
    <phoneticPr fontId="1"/>
  </si>
  <si>
    <t>建築関係コンサルタント</t>
    <rPh sb="0" eb="2">
      <t>ケンチク</t>
    </rPh>
    <rPh sb="2" eb="4">
      <t>カンケイ</t>
    </rPh>
    <phoneticPr fontId="1"/>
  </si>
  <si>
    <t>入札参加を希望する部門</t>
    <rPh sb="0" eb="4">
      <t>ニュウサツサンカ</t>
    </rPh>
    <rPh sb="5" eb="7">
      <t>キボウ</t>
    </rPh>
    <rPh sb="9" eb="11">
      <t>ブモン</t>
    </rPh>
    <phoneticPr fontId="1"/>
  </si>
  <si>
    <t>希望業種の「希望」欄に○をつけ、部門ごとに必要な情報を入力してください。</t>
    <rPh sb="6" eb="8">
      <t>キボウ</t>
    </rPh>
    <rPh sb="9" eb="10">
      <t>ラン</t>
    </rPh>
    <rPh sb="16" eb="18">
      <t>ブモン</t>
    </rPh>
    <rPh sb="21" eb="23">
      <t>ヒツヨウ</t>
    </rPh>
    <rPh sb="24" eb="26">
      <t>ジョウホウ</t>
    </rPh>
    <rPh sb="27" eb="29">
      <t>ニュウリョク</t>
    </rPh>
    <phoneticPr fontId="1"/>
  </si>
  <si>
    <t>佐賀県建設工事等入札参加資格申請書（建設関連業）を下記のとおり受け付けました。</t>
    <rPh sb="20" eb="23">
      <t>カンレンギョウ</t>
    </rPh>
    <phoneticPr fontId="1"/>
  </si>
  <si>
    <t>整理番号10</t>
    <rPh sb="0" eb="4">
      <t>セイリバンゴウ</t>
    </rPh>
    <phoneticPr fontId="1"/>
  </si>
  <si>
    <t>申請者</t>
    <phoneticPr fontId="1"/>
  </si>
  <si>
    <t>所在地</t>
  </si>
  <si>
    <t>生年月日</t>
    <rPh sb="0" eb="4">
      <t>セイネンガッピ</t>
    </rPh>
    <phoneticPr fontId="1"/>
  </si>
  <si>
    <t>月</t>
    <rPh sb="0" eb="1">
      <t>ツキ</t>
    </rPh>
    <phoneticPr fontId="1"/>
  </si>
  <si>
    <t>日</t>
    <rPh sb="0" eb="1">
      <t>ヒ</t>
    </rPh>
    <phoneticPr fontId="1"/>
  </si>
  <si>
    <t>技術士等の人数に係る調書</t>
    <phoneticPr fontId="1"/>
  </si>
  <si>
    <t>法令による免許等</t>
    <rPh sb="0" eb="2">
      <t>ホウレイ</t>
    </rPh>
    <rPh sb="5" eb="7">
      <t>メンキョ</t>
    </rPh>
    <rPh sb="7" eb="8">
      <t>ナド</t>
    </rPh>
    <phoneticPr fontId="1"/>
  </si>
  <si>
    <t>免許等</t>
    <rPh sb="0" eb="2">
      <t>メンキョ</t>
    </rPh>
    <rPh sb="2" eb="3">
      <t>ナド</t>
    </rPh>
    <phoneticPr fontId="1"/>
  </si>
  <si>
    <t>測量士</t>
    <rPh sb="0" eb="2">
      <t>ソクリョウ</t>
    </rPh>
    <rPh sb="2" eb="3">
      <t>シ</t>
    </rPh>
    <phoneticPr fontId="4"/>
  </si>
  <si>
    <t>測量士</t>
    <rPh sb="0" eb="2">
      <t>ソクリョウ</t>
    </rPh>
    <rPh sb="2" eb="3">
      <t>シ</t>
    </rPh>
    <phoneticPr fontId="10"/>
  </si>
  <si>
    <t>技術士</t>
    <phoneticPr fontId="4"/>
  </si>
  <si>
    <t>認定技術管理者</t>
    <phoneticPr fontId="4"/>
  </si>
  <si>
    <t>RCCM</t>
    <phoneticPr fontId="4"/>
  </si>
  <si>
    <t>地質調査技士</t>
    <rPh sb="0" eb="2">
      <t>チシツ</t>
    </rPh>
    <rPh sb="2" eb="4">
      <t>チョウサ</t>
    </rPh>
    <rPh sb="4" eb="6">
      <t>ギシ</t>
    </rPh>
    <phoneticPr fontId="4"/>
  </si>
  <si>
    <t>地質調査技士</t>
    <rPh sb="0" eb="2">
      <t>チシツ</t>
    </rPh>
    <rPh sb="2" eb="4">
      <t>チョウサ</t>
    </rPh>
    <rPh sb="4" eb="6">
      <t>ギシ</t>
    </rPh>
    <phoneticPr fontId="10"/>
  </si>
  <si>
    <t>技術士</t>
  </si>
  <si>
    <t>資格名</t>
    <rPh sb="0" eb="2">
      <t>シカク</t>
    </rPh>
    <rPh sb="2" eb="3">
      <t>メイ</t>
    </rPh>
    <phoneticPr fontId="1"/>
  </si>
  <si>
    <t>RCCM</t>
  </si>
  <si>
    <t>部門名選択肢</t>
    <rPh sb="0" eb="3">
      <t>ブモンメイ</t>
    </rPh>
    <rPh sb="3" eb="6">
      <t>センタクシ</t>
    </rPh>
    <phoneticPr fontId="1"/>
  </si>
  <si>
    <t>資格名選択肢</t>
    <rPh sb="0" eb="3">
      <t>シカクメイ</t>
    </rPh>
    <rPh sb="3" eb="6">
      <t>センタクシ</t>
    </rPh>
    <phoneticPr fontId="1"/>
  </si>
  <si>
    <t>［河川砂防及び海岸・海洋］</t>
  </si>
  <si>
    <t>［河川砂防及び海岸・海洋］</t>
    <rPh sb="1" eb="3">
      <t>カセン</t>
    </rPh>
    <rPh sb="3" eb="5">
      <t>サボウ</t>
    </rPh>
    <rPh sb="5" eb="6">
      <t>オヨ</t>
    </rPh>
    <rPh sb="7" eb="9">
      <t>カイガン</t>
    </rPh>
    <rPh sb="10" eb="12">
      <t>カイヨウ</t>
    </rPh>
    <phoneticPr fontId="10"/>
  </si>
  <si>
    <t>［港湾及び空港］</t>
    <rPh sb="1" eb="3">
      <t>コウワン</t>
    </rPh>
    <rPh sb="3" eb="4">
      <t>オヨ</t>
    </rPh>
    <rPh sb="5" eb="7">
      <t>クウコウ</t>
    </rPh>
    <phoneticPr fontId="10"/>
  </si>
  <si>
    <t>［電力土木］</t>
    <rPh sb="1" eb="3">
      <t>デンリョク</t>
    </rPh>
    <rPh sb="3" eb="5">
      <t>ドボク</t>
    </rPh>
    <phoneticPr fontId="10"/>
  </si>
  <si>
    <t>［道路］</t>
    <rPh sb="1" eb="3">
      <t>ドウロ</t>
    </rPh>
    <phoneticPr fontId="10"/>
  </si>
  <si>
    <t>［鉄道］</t>
    <rPh sb="1" eb="3">
      <t>テツドウ</t>
    </rPh>
    <phoneticPr fontId="10"/>
  </si>
  <si>
    <t>［上水道及び工業用水道］</t>
    <rPh sb="1" eb="4">
      <t>ジョウスイドウ</t>
    </rPh>
    <rPh sb="4" eb="5">
      <t>オヨ</t>
    </rPh>
    <rPh sb="6" eb="9">
      <t>コウギョウヨウ</t>
    </rPh>
    <rPh sb="9" eb="11">
      <t>スイドウ</t>
    </rPh>
    <phoneticPr fontId="10"/>
  </si>
  <si>
    <t>［下水道］</t>
    <rPh sb="1" eb="4">
      <t>ゲスイドウ</t>
    </rPh>
    <phoneticPr fontId="10"/>
  </si>
  <si>
    <t>［農業土木］</t>
    <rPh sb="1" eb="3">
      <t>ノウギョウ</t>
    </rPh>
    <rPh sb="3" eb="5">
      <t>ドボク</t>
    </rPh>
    <phoneticPr fontId="10"/>
  </si>
  <si>
    <t>［森林土木］</t>
    <rPh sb="1" eb="3">
      <t>シンリン</t>
    </rPh>
    <rPh sb="3" eb="5">
      <t>ドボク</t>
    </rPh>
    <phoneticPr fontId="10"/>
  </si>
  <si>
    <t>［水産土木］</t>
    <rPh sb="1" eb="3">
      <t>スイサン</t>
    </rPh>
    <rPh sb="3" eb="5">
      <t>ドボク</t>
    </rPh>
    <phoneticPr fontId="10"/>
  </si>
  <si>
    <t>［造園］</t>
    <rPh sb="1" eb="3">
      <t>ゾウエン</t>
    </rPh>
    <phoneticPr fontId="10"/>
  </si>
  <si>
    <t>［都市計画及び地方計画］</t>
    <rPh sb="1" eb="3">
      <t>トシ</t>
    </rPh>
    <rPh sb="3" eb="5">
      <t>ケイカク</t>
    </rPh>
    <rPh sb="5" eb="6">
      <t>オヨ</t>
    </rPh>
    <rPh sb="7" eb="9">
      <t>チホウ</t>
    </rPh>
    <rPh sb="9" eb="11">
      <t>ケイカク</t>
    </rPh>
    <phoneticPr fontId="10"/>
  </si>
  <si>
    <t>［地質］</t>
    <rPh sb="1" eb="3">
      <t>チシツ</t>
    </rPh>
    <phoneticPr fontId="10"/>
  </si>
  <si>
    <t>［土質及び基礎］</t>
    <rPh sb="1" eb="3">
      <t>ドシツ</t>
    </rPh>
    <rPh sb="3" eb="4">
      <t>オヨ</t>
    </rPh>
    <rPh sb="5" eb="7">
      <t>キソ</t>
    </rPh>
    <phoneticPr fontId="10"/>
  </si>
  <si>
    <t>［鋼構造及びコンクリート］</t>
    <rPh sb="1" eb="2">
      <t>ハガネ</t>
    </rPh>
    <rPh sb="2" eb="4">
      <t>コウゾウ</t>
    </rPh>
    <rPh sb="4" eb="5">
      <t>オヨ</t>
    </rPh>
    <phoneticPr fontId="10"/>
  </si>
  <si>
    <t>［トンネル］</t>
    <phoneticPr fontId="10"/>
  </si>
  <si>
    <t>［施工計画施工設備及び積算］</t>
    <rPh sb="1" eb="3">
      <t>セコウ</t>
    </rPh>
    <rPh sb="3" eb="5">
      <t>ケイカク</t>
    </rPh>
    <rPh sb="5" eb="7">
      <t>セコウ</t>
    </rPh>
    <rPh sb="7" eb="9">
      <t>セツビ</t>
    </rPh>
    <rPh sb="9" eb="10">
      <t>オヨ</t>
    </rPh>
    <rPh sb="11" eb="13">
      <t>セキサン</t>
    </rPh>
    <phoneticPr fontId="10"/>
  </si>
  <si>
    <t>［建設環境］</t>
    <rPh sb="1" eb="3">
      <t>ケンセツ</t>
    </rPh>
    <rPh sb="3" eb="5">
      <t>カンキョウ</t>
    </rPh>
    <phoneticPr fontId="10"/>
  </si>
  <si>
    <t>［機械］</t>
    <rPh sb="1" eb="3">
      <t>キカイ</t>
    </rPh>
    <phoneticPr fontId="10"/>
  </si>
  <si>
    <t>［電気電子］</t>
    <rPh sb="1" eb="3">
      <t>デンキ</t>
    </rPh>
    <rPh sb="3" eb="5">
      <t>デンシ</t>
    </rPh>
    <phoneticPr fontId="10"/>
  </si>
  <si>
    <t>［廃棄物］</t>
    <rPh sb="1" eb="4">
      <t>ハイキブツ</t>
    </rPh>
    <phoneticPr fontId="10"/>
  </si>
  <si>
    <t>認定技術管理者</t>
  </si>
  <si>
    <r>
      <rPr>
        <sz val="20"/>
        <color theme="1"/>
        <rFont val="游ゴシック Medium"/>
        <family val="3"/>
        <charset val="128"/>
      </rPr>
      <t>部門名</t>
    </r>
    <r>
      <rPr>
        <sz val="16"/>
        <color theme="1"/>
        <rFont val="游ゴシック Medium"/>
        <family val="3"/>
        <charset val="128"/>
      </rPr>
      <t xml:space="preserve">
</t>
    </r>
    <r>
      <rPr>
        <sz val="16"/>
        <color rgb="FFFF0000"/>
        <rFont val="游ゴシック Medium"/>
        <family val="3"/>
        <charset val="128"/>
      </rPr>
      <t>※土木関係建設コンサル
タント業務のみ記載</t>
    </r>
    <rPh sb="0" eb="2">
      <t>ブモン</t>
    </rPh>
    <rPh sb="2" eb="3">
      <t>メイ</t>
    </rPh>
    <rPh sb="5" eb="7">
      <t>ドボク</t>
    </rPh>
    <rPh sb="7" eb="9">
      <t>カンケイ</t>
    </rPh>
    <rPh sb="9" eb="11">
      <t>ケンセツ</t>
    </rPh>
    <rPh sb="19" eb="21">
      <t>ギョウム</t>
    </rPh>
    <rPh sb="23" eb="25">
      <t>キサイ</t>
    </rPh>
    <phoneticPr fontId="1"/>
  </si>
  <si>
    <t>技術士等の人数に係る調書【総括表】</t>
    <phoneticPr fontId="1"/>
  </si>
  <si>
    <t>有資格者</t>
    <phoneticPr fontId="1"/>
  </si>
  <si>
    <t>全職員数
（延人数）</t>
    <phoneticPr fontId="1"/>
  </si>
  <si>
    <t>合計人数</t>
    <rPh sb="0" eb="4">
      <t>ゴウケイニンズウ</t>
    </rPh>
    <phoneticPr fontId="1"/>
  </si>
  <si>
    <t>※この様式は自動計算です</t>
  </si>
  <si>
    <t>［都市計画及び地方計画］</t>
    <rPh sb="1" eb="3">
      <t>トシ</t>
    </rPh>
    <rPh sb="3" eb="5">
      <t>ケイカク</t>
    </rPh>
    <rPh sb="5" eb="6">
      <t>オヨ</t>
    </rPh>
    <rPh sb="7" eb="9">
      <t>チホウ</t>
    </rPh>
    <rPh sb="9" eb="11">
      <t>ケイカク</t>
    </rPh>
    <phoneticPr fontId="4"/>
  </si>
  <si>
    <t>［地質］</t>
    <rPh sb="1" eb="3">
      <t>チシツ</t>
    </rPh>
    <phoneticPr fontId="4"/>
  </si>
  <si>
    <t>［港湾及び空港］</t>
    <rPh sb="1" eb="3">
      <t>コウワン</t>
    </rPh>
    <rPh sb="3" eb="4">
      <t>オヨ</t>
    </rPh>
    <rPh sb="5" eb="7">
      <t>クウコウ</t>
    </rPh>
    <phoneticPr fontId="4"/>
  </si>
  <si>
    <t>［土質及び基礎］</t>
    <rPh sb="1" eb="3">
      <t>ドシツ</t>
    </rPh>
    <rPh sb="3" eb="4">
      <t>オヨ</t>
    </rPh>
    <rPh sb="5" eb="7">
      <t>キソ</t>
    </rPh>
    <phoneticPr fontId="4"/>
  </si>
  <si>
    <t>［電力土木］</t>
    <rPh sb="1" eb="3">
      <t>デンリョク</t>
    </rPh>
    <rPh sb="3" eb="5">
      <t>ドボク</t>
    </rPh>
    <phoneticPr fontId="4"/>
  </si>
  <si>
    <t>［鋼構造及びコンクリート］</t>
    <rPh sb="1" eb="2">
      <t>ハガネ</t>
    </rPh>
    <rPh sb="2" eb="4">
      <t>コウゾウ</t>
    </rPh>
    <rPh sb="4" eb="5">
      <t>オヨ</t>
    </rPh>
    <phoneticPr fontId="4"/>
  </si>
  <si>
    <t>［道路］</t>
    <rPh sb="1" eb="3">
      <t>ドウロ</t>
    </rPh>
    <phoneticPr fontId="4"/>
  </si>
  <si>
    <t>［トンネル］</t>
    <phoneticPr fontId="4"/>
  </si>
  <si>
    <t>［鉄道］</t>
    <rPh sb="1" eb="3">
      <t>テツドウ</t>
    </rPh>
    <phoneticPr fontId="4"/>
  </si>
  <si>
    <t>［施工計画施工設備及び積算］</t>
    <rPh sb="1" eb="3">
      <t>セコウ</t>
    </rPh>
    <rPh sb="3" eb="5">
      <t>ケイカク</t>
    </rPh>
    <rPh sb="5" eb="7">
      <t>セコウ</t>
    </rPh>
    <rPh sb="7" eb="9">
      <t>セツビ</t>
    </rPh>
    <rPh sb="9" eb="10">
      <t>オヨ</t>
    </rPh>
    <rPh sb="11" eb="13">
      <t>セキサン</t>
    </rPh>
    <phoneticPr fontId="4"/>
  </si>
  <si>
    <t>［上水道及び工業用水道］</t>
    <rPh sb="1" eb="4">
      <t>ジョウスイドウ</t>
    </rPh>
    <rPh sb="4" eb="5">
      <t>オヨ</t>
    </rPh>
    <rPh sb="6" eb="9">
      <t>コウギョウヨウ</t>
    </rPh>
    <rPh sb="9" eb="11">
      <t>スイドウ</t>
    </rPh>
    <phoneticPr fontId="4"/>
  </si>
  <si>
    <t>［建設環境］</t>
    <rPh sb="1" eb="3">
      <t>ケンセツ</t>
    </rPh>
    <rPh sb="3" eb="5">
      <t>カンキョウ</t>
    </rPh>
    <phoneticPr fontId="4"/>
  </si>
  <si>
    <t>［下水道］</t>
    <rPh sb="1" eb="4">
      <t>ゲスイドウ</t>
    </rPh>
    <phoneticPr fontId="4"/>
  </si>
  <si>
    <t>［機械］</t>
    <rPh sb="1" eb="3">
      <t>キカイ</t>
    </rPh>
    <phoneticPr fontId="4"/>
  </si>
  <si>
    <t>［農業土木］</t>
    <rPh sb="1" eb="3">
      <t>ノウギョウ</t>
    </rPh>
    <rPh sb="3" eb="5">
      <t>ドボク</t>
    </rPh>
    <phoneticPr fontId="4"/>
  </si>
  <si>
    <t>［電気電子］</t>
    <rPh sb="1" eb="3">
      <t>デンキ</t>
    </rPh>
    <rPh sb="3" eb="5">
      <t>デンシ</t>
    </rPh>
    <phoneticPr fontId="4"/>
  </si>
  <si>
    <t>［森林土木］</t>
    <rPh sb="1" eb="3">
      <t>シンリン</t>
    </rPh>
    <rPh sb="3" eb="5">
      <t>ドボク</t>
    </rPh>
    <phoneticPr fontId="4"/>
  </si>
  <si>
    <t>［廃棄物］</t>
    <rPh sb="1" eb="4">
      <t>ハイキブツ</t>
    </rPh>
    <phoneticPr fontId="4"/>
  </si>
  <si>
    <t>［水産土木］</t>
    <rPh sb="1" eb="3">
      <t>スイサン</t>
    </rPh>
    <rPh sb="3" eb="5">
      <t>ドボク</t>
    </rPh>
    <phoneticPr fontId="4"/>
  </si>
  <si>
    <t>［造園］</t>
    <rPh sb="1" eb="3">
      <t>ゾウエン</t>
    </rPh>
    <phoneticPr fontId="4"/>
  </si>
  <si>
    <t>（種類）</t>
    <rPh sb="1" eb="3">
      <t>シュルイ</t>
    </rPh>
    <phoneticPr fontId="10"/>
  </si>
  <si>
    <t>最終学歴</t>
    <rPh sb="0" eb="2">
      <t>サイシュウ</t>
    </rPh>
    <rPh sb="2" eb="4">
      <t>ガクレキ</t>
    </rPh>
    <phoneticPr fontId="10"/>
  </si>
  <si>
    <t>法令による免許等</t>
    <rPh sb="0" eb="2">
      <t>ホウレイ</t>
    </rPh>
    <rPh sb="5" eb="7">
      <t>メンキョ</t>
    </rPh>
    <rPh sb="7" eb="8">
      <t>トウ</t>
    </rPh>
    <phoneticPr fontId="10"/>
  </si>
  <si>
    <t>実務経験
年月数</t>
    <rPh sb="0" eb="2">
      <t>ジツム</t>
    </rPh>
    <rPh sb="2" eb="4">
      <t>ケイケン</t>
    </rPh>
    <rPh sb="5" eb="6">
      <t>ネン</t>
    </rPh>
    <rPh sb="6" eb="8">
      <t>ツキスウ</t>
    </rPh>
    <phoneticPr fontId="10"/>
  </si>
  <si>
    <t>学校の種類</t>
    <rPh sb="0" eb="2">
      <t>ガッコウ</t>
    </rPh>
    <rPh sb="3" eb="5">
      <t>シュルイ</t>
    </rPh>
    <phoneticPr fontId="10"/>
  </si>
  <si>
    <t>専攻学科</t>
    <rPh sb="0" eb="2">
      <t>センコウ</t>
    </rPh>
    <rPh sb="2" eb="4">
      <t>ガッカ</t>
    </rPh>
    <phoneticPr fontId="10"/>
  </si>
  <si>
    <t>氏名</t>
    <rPh sb="0" eb="1">
      <t>シ</t>
    </rPh>
    <rPh sb="1" eb="2">
      <t>メイ</t>
    </rPh>
    <phoneticPr fontId="10"/>
  </si>
  <si>
    <t>名称</t>
    <rPh sb="0" eb="1">
      <t>メイ</t>
    </rPh>
    <rPh sb="1" eb="2">
      <t>ショウ</t>
    </rPh>
    <phoneticPr fontId="10"/>
  </si>
  <si>
    <t>実務経歴</t>
    <rPh sb="0" eb="1">
      <t>ミ</t>
    </rPh>
    <rPh sb="1" eb="2">
      <t>ツトム</t>
    </rPh>
    <rPh sb="2" eb="3">
      <t>ヘ</t>
    </rPh>
    <rPh sb="3" eb="4">
      <t>レキ</t>
    </rPh>
    <phoneticPr fontId="10"/>
  </si>
  <si>
    <t>部門</t>
    <rPh sb="0" eb="1">
      <t>ブ</t>
    </rPh>
    <rPh sb="1" eb="2">
      <t>モン</t>
    </rPh>
    <phoneticPr fontId="10"/>
  </si>
  <si>
    <t>技術者経歴書</t>
    <rPh sb="0" eb="1">
      <t>ワザ</t>
    </rPh>
    <rPh sb="1" eb="2">
      <t>ジュツ</t>
    </rPh>
    <rPh sb="2" eb="3">
      <t>モノ</t>
    </rPh>
    <rPh sb="3" eb="4">
      <t>キョウ</t>
    </rPh>
    <rPh sb="4" eb="5">
      <t>レキ</t>
    </rPh>
    <rPh sb="5" eb="6">
      <t>ショ</t>
    </rPh>
    <phoneticPr fontId="10"/>
  </si>
  <si>
    <t>〔記載要領〕</t>
    <rPh sb="1" eb="3">
      <t>キサイ</t>
    </rPh>
    <rPh sb="3" eb="5">
      <t>ヨウリョウ</t>
    </rPh>
    <phoneticPr fontId="10"/>
  </si>
  <si>
    <t>取得年月日</t>
    <phoneticPr fontId="1"/>
  </si>
  <si>
    <t>　年　月</t>
    <rPh sb="1" eb="2">
      <t>ネン</t>
    </rPh>
    <rPh sb="3" eb="4">
      <t>ガツ</t>
    </rPh>
    <phoneticPr fontId="1"/>
  </si>
  <si>
    <t>/ 　/</t>
    <phoneticPr fontId="1"/>
  </si>
  <si>
    <t>商号又は名称</t>
    <phoneticPr fontId="1"/>
  </si>
  <si>
    <t>2 「学校の種類」の欄には、大学、高等専門学校等の別を記載すること。</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キサイ</t>
    </rPh>
    <phoneticPr fontId="10"/>
  </si>
  <si>
    <t>創業後の沿革</t>
    <rPh sb="0" eb="2">
      <t>ソウギョウ</t>
    </rPh>
    <rPh sb="2" eb="3">
      <t>ゴ</t>
    </rPh>
    <rPh sb="4" eb="6">
      <t>エンカク</t>
    </rPh>
    <phoneticPr fontId="10"/>
  </si>
  <si>
    <t>営業の沿革</t>
    <rPh sb="0" eb="1">
      <t>エイ</t>
    </rPh>
    <rPh sb="1" eb="2">
      <t>ギョウ</t>
    </rPh>
    <rPh sb="3" eb="4">
      <t>エン</t>
    </rPh>
    <rPh sb="4" eb="5">
      <t>カワ</t>
    </rPh>
    <phoneticPr fontId="10"/>
  </si>
  <si>
    <t>創業</t>
    <rPh sb="0" eb="1">
      <t>キズ</t>
    </rPh>
    <rPh sb="1" eb="2">
      <t>ギョウ</t>
    </rPh>
    <phoneticPr fontId="10"/>
  </si>
  <si>
    <t>　　年　　　月　　　日</t>
    <rPh sb="2" eb="3">
      <t>ネン</t>
    </rPh>
    <rPh sb="6" eb="7">
      <t>ツキ</t>
    </rPh>
    <rPh sb="10" eb="11">
      <t>ヒ</t>
    </rPh>
    <phoneticPr fontId="10"/>
  </si>
  <si>
    <t>営業経歴書</t>
    <rPh sb="0" eb="5">
      <t>エイギョウケイレキショ</t>
    </rPh>
    <phoneticPr fontId="1"/>
  </si>
  <si>
    <t>実績調書</t>
    <rPh sb="0" eb="4">
      <t>ジッセキチョウショ</t>
    </rPh>
    <phoneticPr fontId="10"/>
  </si>
  <si>
    <t>注文者</t>
    <rPh sb="0" eb="3">
      <t>チュウモンシャ</t>
    </rPh>
    <phoneticPr fontId="10"/>
  </si>
  <si>
    <t>着工年月</t>
    <phoneticPr fontId="1"/>
  </si>
  <si>
    <t>完成（予定）年月</t>
    <phoneticPr fontId="1"/>
  </si>
  <si>
    <t>件名</t>
    <rPh sb="0" eb="2">
      <t>ケンメイ</t>
    </rPh>
    <phoneticPr fontId="1"/>
  </si>
  <si>
    <t>業務履行場所
の都道府県名</t>
    <phoneticPr fontId="1"/>
  </si>
  <si>
    <t>元請
下請
区分</t>
    <rPh sb="0" eb="2">
      <t>モトウ</t>
    </rPh>
    <rPh sb="3" eb="5">
      <t>シタウケ</t>
    </rPh>
    <rPh sb="6" eb="8">
      <t>クブン</t>
    </rPh>
    <phoneticPr fontId="10"/>
  </si>
  <si>
    <t>　　　年　　月</t>
    <rPh sb="3" eb="4">
      <t>ネン</t>
    </rPh>
    <rPh sb="6" eb="7">
      <t>ツキ</t>
    </rPh>
    <phoneticPr fontId="1"/>
  </si>
  <si>
    <t>請負金額
（千円）</t>
    <rPh sb="2" eb="4">
      <t>キンガク</t>
    </rPh>
    <phoneticPr fontId="1"/>
  </si>
  <si>
    <t>4 下請については、「注文者」の欄には元請業者名を記載し、「件名」の欄には下請件名を記載すること。</t>
    <phoneticPr fontId="10"/>
  </si>
  <si>
    <t>6 「請負金額」は、消費税込みの金額を記載すること。</t>
    <phoneticPr fontId="10"/>
  </si>
  <si>
    <t>3 「元請下請区分」については、元請または下請と記載すること。</t>
    <phoneticPr fontId="10"/>
  </si>
  <si>
    <t>佐賀県伊万里市博多駅南1-11-27AS-OFFICE博多208号</t>
  </si>
  <si>
    <t>エヌ・ティ・ティ・データ・カスタマサービス株式会社</t>
  </si>
  <si>
    <t>代表取締役社長　大田原　三郎太</t>
  </si>
  <si>
    <t>所在地</t>
    <phoneticPr fontId="1"/>
  </si>
  <si>
    <t>（登録業種区分）</t>
    <phoneticPr fontId="10"/>
  </si>
  <si>
    <t>※具体的な業種名</t>
    <rPh sb="1" eb="4">
      <t>グタイテキ</t>
    </rPh>
    <rPh sb="5" eb="8">
      <t>ギョウシュメイ</t>
    </rPh>
    <phoneticPr fontId="1"/>
  </si>
  <si>
    <t>※具体的な業種名：</t>
    <phoneticPr fontId="1"/>
  </si>
  <si>
    <t>※20文字まで</t>
    <phoneticPr fontId="1"/>
  </si>
  <si>
    <t>◆環境調査業務及びその他の業務（1部門）</t>
    <phoneticPr fontId="1"/>
  </si>
  <si>
    <t>◆地質調査業務（1部門）</t>
    <phoneticPr fontId="1"/>
  </si>
  <si>
    <t>◆補償関係コンサルタント業務（7部門）</t>
    <phoneticPr fontId="1"/>
  </si>
  <si>
    <t>◆土木関係建設コンサルタント業務（21部門）</t>
    <phoneticPr fontId="1"/>
  </si>
  <si>
    <t>◆測量業務（1部門）</t>
    <phoneticPr fontId="1"/>
  </si>
  <si>
    <t>◆建築関係建設コンサルタント業務（2部門）</t>
    <phoneticPr fontId="1"/>
  </si>
  <si>
    <t>※「登録」欄には、それぞれの部門の法令等に基づく登録がある場合は「1」、ない場合は「0」をご記入ください。</t>
    <rPh sb="2" eb="4">
      <t>トウロク</t>
    </rPh>
    <rPh sb="5" eb="6">
      <t>ラン</t>
    </rPh>
    <rPh sb="14" eb="16">
      <t>ブモン</t>
    </rPh>
    <rPh sb="17" eb="19">
      <t>ホウレイ</t>
    </rPh>
    <rPh sb="19" eb="20">
      <t>ナド</t>
    </rPh>
    <rPh sb="21" eb="22">
      <t>モト</t>
    </rPh>
    <rPh sb="24" eb="26">
      <t>トウロク</t>
    </rPh>
    <rPh sb="29" eb="31">
      <t>バアイ</t>
    </rPh>
    <rPh sb="38" eb="40">
      <t>バアイ</t>
    </rPh>
    <rPh sb="46" eb="48">
      <t>キニュウ</t>
    </rPh>
    <phoneticPr fontId="1"/>
  </si>
  <si>
    <t>様式3</t>
    <rPh sb="0" eb="2">
      <t>ヨウシキ</t>
    </rPh>
    <phoneticPr fontId="1"/>
  </si>
  <si>
    <t>提出書類チェックシート【県内建設関連業】</t>
    <rPh sb="0" eb="4">
      <t>テイシュツショルイ</t>
    </rPh>
    <rPh sb="12" eb="14">
      <t>ケンナイ</t>
    </rPh>
    <rPh sb="14" eb="16">
      <t>ケンセツ</t>
    </rPh>
    <rPh sb="16" eb="19">
      <t>カンレンギョウ</t>
    </rPh>
    <phoneticPr fontId="1"/>
  </si>
  <si>
    <t>測量法第55条の8第1項および第2項の規定に基づく書類の写し</t>
    <rPh sb="28" eb="29">
      <t>ウツ</t>
    </rPh>
    <phoneticPr fontId="10"/>
  </si>
  <si>
    <t>現況報告書の写し</t>
    <rPh sb="0" eb="2">
      <t>ゲンキョウ</t>
    </rPh>
    <rPh sb="2" eb="5">
      <t>ホウコクショ</t>
    </rPh>
    <rPh sb="6" eb="7">
      <t>ウツ</t>
    </rPh>
    <phoneticPr fontId="10"/>
  </si>
  <si>
    <t>登録（更新）通知または登録証明書等（写し）</t>
    <rPh sb="0" eb="2">
      <t>トウロク</t>
    </rPh>
    <rPh sb="3" eb="5">
      <t>コウシン</t>
    </rPh>
    <rPh sb="6" eb="8">
      <t>ツウチ</t>
    </rPh>
    <phoneticPr fontId="10"/>
  </si>
  <si>
    <t>建設コンサルタント</t>
    <phoneticPr fontId="1"/>
  </si>
  <si>
    <t>補償コンサルタント</t>
    <phoneticPr fontId="1"/>
  </si>
  <si>
    <t>測量</t>
    <phoneticPr fontId="1"/>
  </si>
  <si>
    <t>建築士事務所</t>
    <phoneticPr fontId="1"/>
  </si>
  <si>
    <t>地質調査</t>
    <phoneticPr fontId="1"/>
  </si>
  <si>
    <t>建設コンサルタント</t>
    <rPh sb="0" eb="2">
      <t>ケンセツ</t>
    </rPh>
    <phoneticPr fontId="1"/>
  </si>
  <si>
    <t>建設コンサルタント技術管理者認定通知書の写し</t>
    <phoneticPr fontId="1"/>
  </si>
  <si>
    <t>RCCM登録証の写し</t>
    <phoneticPr fontId="1"/>
  </si>
  <si>
    <t>地質調査</t>
    <rPh sb="0" eb="4">
      <t>チシツチョウサ</t>
    </rPh>
    <phoneticPr fontId="1"/>
  </si>
  <si>
    <t>地質調査技士登録証の写し</t>
    <phoneticPr fontId="1"/>
  </si>
  <si>
    <t>様式3記載の人数分</t>
    <rPh sb="0" eb="2">
      <t>ヨウシキ</t>
    </rPh>
    <rPh sb="3" eb="5">
      <t>キサイ</t>
    </rPh>
    <rPh sb="6" eb="8">
      <t>ニンズウ</t>
    </rPh>
    <rPh sb="8" eb="9">
      <t>ブン</t>
    </rPh>
    <phoneticPr fontId="1"/>
  </si>
  <si>
    <t>営業所配置要1名分</t>
    <rPh sb="0" eb="3">
      <t>エイギョウショ</t>
    </rPh>
    <rPh sb="3" eb="5">
      <t>ハイチ</t>
    </rPh>
    <rPh sb="5" eb="6">
      <t>ヨウ</t>
    </rPh>
    <rPh sb="7" eb="8">
      <t>メイ</t>
    </rPh>
    <rPh sb="8" eb="9">
      <t>ブン</t>
    </rPh>
    <phoneticPr fontId="1"/>
  </si>
  <si>
    <t>直近の健康保険・厚生年金保険被保険者標準報酬決定通知書の写し　★</t>
    <rPh sb="0" eb="2">
      <t>チョッキン</t>
    </rPh>
    <rPh sb="3" eb="5">
      <t>ケンコウ</t>
    </rPh>
    <rPh sb="5" eb="7">
      <t>ホケン</t>
    </rPh>
    <rPh sb="8" eb="10">
      <t>コウセイ</t>
    </rPh>
    <rPh sb="10" eb="12">
      <t>ネンキン</t>
    </rPh>
    <rPh sb="12" eb="14">
      <t>ホケン</t>
    </rPh>
    <rPh sb="14" eb="15">
      <t>ヒ</t>
    </rPh>
    <rPh sb="15" eb="18">
      <t>ホケンシャ</t>
    </rPh>
    <rPh sb="18" eb="20">
      <t>ヒョウジュン</t>
    </rPh>
    <rPh sb="20" eb="22">
      <t>ホウシュウ</t>
    </rPh>
    <rPh sb="22" eb="24">
      <t>ケッテイ</t>
    </rPh>
    <rPh sb="24" eb="27">
      <t>ツウチショ</t>
    </rPh>
    <phoneticPr fontId="10"/>
  </si>
  <si>
    <t>基準日までの直近3か月の賃金台帳および出勤簿の写し</t>
    <phoneticPr fontId="10"/>
  </si>
  <si>
    <t>★で確認できない場合</t>
    <phoneticPr fontId="1"/>
  </si>
  <si>
    <r>
      <t>測量士名簿記載事項証明書（3か月以内のもの）</t>
    </r>
    <r>
      <rPr>
        <u/>
        <sz val="14"/>
        <color rgb="FFFF0000"/>
        <rFont val="游ゴシック Medium"/>
        <family val="3"/>
        <charset val="128"/>
      </rPr>
      <t>（原本）</t>
    </r>
    <phoneticPr fontId="1"/>
  </si>
  <si>
    <r>
      <t>個人県民税に未納がないことの証明書（3か月以内のもの）</t>
    </r>
    <r>
      <rPr>
        <u/>
        <sz val="14"/>
        <color rgb="FFFF0000"/>
        <rFont val="游ゴシック Medium"/>
        <family val="3"/>
        <charset val="128"/>
      </rPr>
      <t>（原本）</t>
    </r>
    <rPh sb="0" eb="2">
      <t>コジン</t>
    </rPh>
    <rPh sb="2" eb="5">
      <t>ケンミンゼイ</t>
    </rPh>
    <rPh sb="6" eb="8">
      <t>ミノウ</t>
    </rPh>
    <rPh sb="14" eb="17">
      <t>ショウメイショ</t>
    </rPh>
    <rPh sb="28" eb="30">
      <t>ゲンポン</t>
    </rPh>
    <phoneticPr fontId="10"/>
  </si>
  <si>
    <r>
      <t>法人の登記事項証明書または代表者の身分証明書（3か月以内のもの）</t>
    </r>
    <r>
      <rPr>
        <u/>
        <sz val="14"/>
        <color rgb="FFFF0000"/>
        <rFont val="游ゴシック Medium"/>
        <family val="3"/>
        <charset val="128"/>
      </rPr>
      <t>（原本）</t>
    </r>
    <phoneticPr fontId="10"/>
  </si>
  <si>
    <t>登録または指定等を受けていることを証するものの写し</t>
    <rPh sb="0" eb="2">
      <t>トウロク</t>
    </rPh>
    <rPh sb="5" eb="7">
      <t>シテイ</t>
    </rPh>
    <rPh sb="7" eb="8">
      <t>トウ</t>
    </rPh>
    <rPh sb="9" eb="10">
      <t>ウ</t>
    </rPh>
    <rPh sb="17" eb="18">
      <t>ショウ</t>
    </rPh>
    <rPh sb="23" eb="24">
      <t>ウツ</t>
    </rPh>
    <phoneticPr fontId="10"/>
  </si>
  <si>
    <t>計量証明事業登録証等、調査分析できる物質について確認できるもの</t>
    <rPh sb="0" eb="2">
      <t>ケイリョウ</t>
    </rPh>
    <rPh sb="2" eb="4">
      <t>ショウメイ</t>
    </rPh>
    <rPh sb="4" eb="9">
      <t>ジギョウトウロクショウ</t>
    </rPh>
    <rPh sb="9" eb="10">
      <t>ナド</t>
    </rPh>
    <rPh sb="11" eb="15">
      <t>チョウサブンセキ</t>
    </rPh>
    <rPh sb="18" eb="20">
      <t>ブッシツ</t>
    </rPh>
    <rPh sb="24" eb="26">
      <t>カクニン</t>
    </rPh>
    <phoneticPr fontId="1"/>
  </si>
  <si>
    <t>計量証明のみ</t>
    <phoneticPr fontId="1"/>
  </si>
  <si>
    <t>環境、その他</t>
    <rPh sb="0" eb="2">
      <t>カンキョウ</t>
    </rPh>
    <rPh sb="5" eb="6">
      <t>ホカ</t>
    </rPh>
    <phoneticPr fontId="1"/>
  </si>
  <si>
    <t>※行政書士が申請する場合は、「所属」欄に
行政書士事務所名を明記してください。</t>
    <phoneticPr fontId="1"/>
  </si>
  <si>
    <t>※自動入力</t>
    <phoneticPr fontId="1"/>
  </si>
  <si>
    <t>※平成15年度以降に佐賀県の入札参加資格を取得したことがある場合は「更新申請」を選択</t>
    <rPh sb="40" eb="42">
      <t>センタク</t>
    </rPh>
    <phoneticPr fontId="1"/>
  </si>
  <si>
    <t>※1人で複数の資格を有している場合は、資格ごとに1行ずつ記載してください。</t>
    <rPh sb="2" eb="3">
      <t>ニン</t>
    </rPh>
    <rPh sb="4" eb="6">
      <t>フクスウ</t>
    </rPh>
    <rPh sb="7" eb="9">
      <t>シカク</t>
    </rPh>
    <rPh sb="10" eb="11">
      <t>ユウ</t>
    </rPh>
    <rPh sb="15" eb="17">
      <t>バアイ</t>
    </rPh>
    <rPh sb="19" eb="21">
      <t>シカク</t>
    </rPh>
    <rPh sb="24" eb="26">
      <t>イチギョウ</t>
    </rPh>
    <rPh sb="28" eb="30">
      <t>キサイ</t>
    </rPh>
    <phoneticPr fontId="1"/>
  </si>
  <si>
    <r>
      <t xml:space="preserve">5 </t>
    </r>
    <r>
      <rPr>
        <u/>
        <sz val="16"/>
        <rFont val="Yu Gothic UI"/>
        <family val="3"/>
        <charset val="128"/>
      </rPr>
      <t>「部門」の欄には、実務経歴に係る部門を記載すること。（例：測量、道路、下水道）</t>
    </r>
    <rPh sb="3" eb="5">
      <t>ブモン</t>
    </rPh>
    <rPh sb="7" eb="8">
      <t>ラン</t>
    </rPh>
    <rPh sb="11" eb="13">
      <t>ジツム</t>
    </rPh>
    <rPh sb="13" eb="15">
      <t>ケイレキ</t>
    </rPh>
    <rPh sb="16" eb="17">
      <t>カカ</t>
    </rPh>
    <rPh sb="18" eb="20">
      <t>ブモン</t>
    </rPh>
    <rPh sb="21" eb="23">
      <t>キサイ</t>
    </rPh>
    <rPh sb="29" eb="30">
      <t>レイ</t>
    </rPh>
    <rPh sb="31" eb="33">
      <t>ソクリョウ</t>
    </rPh>
    <rPh sb="34" eb="36">
      <t>ドウロ</t>
    </rPh>
    <rPh sb="37" eb="40">
      <t>ゲスイドウ</t>
    </rPh>
    <phoneticPr fontId="10"/>
  </si>
  <si>
    <t>1 本表は、土木、建築もしくは設備または職種の各別に作成すること。
　また、氏名の記載は、営業所（本店または支店もしくは常時契約を締結する事務所）ごとにまとめて行い、その直前に（　）書きで
　当該営業所名を記載すること。</t>
    <rPh sb="2" eb="3">
      <t>ホン</t>
    </rPh>
    <rPh sb="3" eb="4">
      <t>ヒョウ</t>
    </rPh>
    <rPh sb="6" eb="8">
      <t>ドボク</t>
    </rPh>
    <rPh sb="9" eb="11">
      <t>ケンチク</t>
    </rPh>
    <rPh sb="15" eb="17">
      <t>セツビ</t>
    </rPh>
    <rPh sb="20" eb="22">
      <t>ショクシュ</t>
    </rPh>
    <rPh sb="23" eb="25">
      <t>カクベツ</t>
    </rPh>
    <rPh sb="26" eb="28">
      <t>サクセイ</t>
    </rPh>
    <phoneticPr fontId="10"/>
  </si>
  <si>
    <t>3 「法令による免許等」欄には、業務に関し法律または命令による免許または技術もしくは技能の認定を受けたものを記載すること。
　（例：○○建築士、○○土木施工管理技士）</t>
    <rPh sb="3" eb="5">
      <t>ホウレイ</t>
    </rPh>
    <rPh sb="8" eb="10">
      <t>メンキョ</t>
    </rPh>
    <rPh sb="10" eb="11">
      <t>トウ</t>
    </rPh>
    <rPh sb="12" eb="13">
      <t>ラン</t>
    </rPh>
    <rPh sb="16" eb="18">
      <t>ギョウム</t>
    </rPh>
    <rPh sb="19" eb="20">
      <t>カン</t>
    </rPh>
    <rPh sb="21" eb="23">
      <t>ホウリツ</t>
    </rPh>
    <rPh sb="26" eb="28">
      <t>メイレイ</t>
    </rPh>
    <rPh sb="31" eb="33">
      <t>メンキョ</t>
    </rPh>
    <rPh sb="36" eb="38">
      <t>ギジュツ</t>
    </rPh>
    <rPh sb="42" eb="44">
      <t>ギノウ</t>
    </rPh>
    <rPh sb="45" eb="47">
      <t>ニンテイ</t>
    </rPh>
    <rPh sb="48" eb="49">
      <t>ウ</t>
    </rPh>
    <rPh sb="54" eb="56">
      <t>キサイ</t>
    </rPh>
    <phoneticPr fontId="10"/>
  </si>
  <si>
    <t>4 「実務経歴」の欄には、最近のものから記載し、純粋に測量、建設コンサルタント等業務に従事した職種および地位を記載すること。</t>
    <rPh sb="3" eb="5">
      <t>ジツム</t>
    </rPh>
    <rPh sb="5" eb="7">
      <t>ケイレキ</t>
    </rPh>
    <rPh sb="9" eb="10">
      <t>ラン</t>
    </rPh>
    <rPh sb="13" eb="15">
      <t>サイキン</t>
    </rPh>
    <rPh sb="20" eb="22">
      <t>キサイ</t>
    </rPh>
    <rPh sb="24" eb="26">
      <t>ジュンスイ</t>
    </rPh>
    <rPh sb="27" eb="29">
      <t>ソクリョウ</t>
    </rPh>
    <rPh sb="30" eb="32">
      <t>ケンセツ</t>
    </rPh>
    <rPh sb="39" eb="40">
      <t>トウ</t>
    </rPh>
    <rPh sb="40" eb="42">
      <t>ギョウム</t>
    </rPh>
    <rPh sb="43" eb="45">
      <t>ジュウジ</t>
    </rPh>
    <rPh sb="47" eb="49">
      <t>ショクシュ</t>
    </rPh>
    <rPh sb="52" eb="54">
      <t>チイ</t>
    </rPh>
    <rPh sb="55" eb="57">
      <t>キサイ</t>
    </rPh>
    <phoneticPr fontId="10"/>
  </si>
  <si>
    <t>※過去の入札参加資格決定通知に記載されているもの。不明な場合は空白可。</t>
    <rPh sb="1" eb="3">
      <t>カコ</t>
    </rPh>
    <rPh sb="4" eb="10">
      <t>ニュウサツサンカシカク</t>
    </rPh>
    <rPh sb="10" eb="14">
      <t>ケッテイツウチ</t>
    </rPh>
    <rPh sb="15" eb="17">
      <t>キサイ</t>
    </rPh>
    <rPh sb="25" eb="27">
      <t>フメイ</t>
    </rPh>
    <rPh sb="28" eb="30">
      <t>バアイ</t>
    </rPh>
    <rPh sb="31" eb="33">
      <t>クウハク</t>
    </rPh>
    <rPh sb="33" eb="34">
      <t>カ</t>
    </rPh>
    <phoneticPr fontId="1"/>
  </si>
  <si>
    <t>※新規申請の場合は記載不要。</t>
    <phoneticPr fontId="1"/>
  </si>
  <si>
    <t>（所在地1以降）</t>
    <phoneticPr fontId="1"/>
  </si>
  <si>
    <t>所在地2</t>
    <rPh sb="0" eb="3">
      <t>ショザイチ</t>
    </rPh>
    <phoneticPr fontId="1"/>
  </si>
  <si>
    <t>整理番号11</t>
    <rPh sb="0" eb="4">
      <t>セイリバンゴウ</t>
    </rPh>
    <phoneticPr fontId="1"/>
  </si>
  <si>
    <t>なし</t>
    <phoneticPr fontId="1"/>
  </si>
  <si>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11"/>
  </si>
  <si>
    <t>※「丁目」「番地」「番」「号」での記入ではなく、「-」に書き換えて記入。（例：1丁目2番3号 → 1-2-3）</t>
    <phoneticPr fontId="1"/>
  </si>
  <si>
    <t>申請書受付票（持参する場合のみ）</t>
    <rPh sb="0" eb="3">
      <t>シンセイショ</t>
    </rPh>
    <rPh sb="3" eb="5">
      <t>ウケツケ</t>
    </rPh>
    <rPh sb="5" eb="6">
      <t>ヒョウ</t>
    </rPh>
    <rPh sb="7" eb="9">
      <t>ジサン</t>
    </rPh>
    <rPh sb="11" eb="13">
      <t>バアイ</t>
    </rPh>
    <phoneticPr fontId="10"/>
  </si>
  <si>
    <t>共有</t>
    <rPh sb="0" eb="2">
      <t>キョウユウ</t>
    </rPh>
    <phoneticPr fontId="1"/>
  </si>
  <si>
    <t>佐賀県建設工事等入札参加資格審査申請書（県内建設関連業）　[様式3]</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ケンナイ</t>
    </rPh>
    <rPh sb="22" eb="24">
      <t>ケンセツ</t>
    </rPh>
    <rPh sb="24" eb="26">
      <t>カンレン</t>
    </rPh>
    <rPh sb="26" eb="27">
      <t>ギョウ</t>
    </rPh>
    <rPh sb="30" eb="32">
      <t>ヨウシキ</t>
    </rPh>
    <phoneticPr fontId="10"/>
  </si>
  <si>
    <t>出資状況等に関する調査票</t>
    <rPh sb="0" eb="2">
      <t>シュッシ</t>
    </rPh>
    <rPh sb="2" eb="4">
      <t>ジョウキョウ</t>
    </rPh>
    <rPh sb="4" eb="5">
      <t>トウ</t>
    </rPh>
    <rPh sb="6" eb="7">
      <t>カン</t>
    </rPh>
    <rPh sb="9" eb="11">
      <t>チョウサ</t>
    </rPh>
    <rPh sb="11" eb="12">
      <t>ヒョウ</t>
    </rPh>
    <phoneticPr fontId="10"/>
  </si>
  <si>
    <t>誓約書</t>
    <rPh sb="0" eb="3">
      <t>セイヤクショ</t>
    </rPh>
    <phoneticPr fontId="10"/>
  </si>
  <si>
    <t>【必須】</t>
    <rPh sb="1" eb="3">
      <t>ヒッス</t>
    </rPh>
    <phoneticPr fontId="1"/>
  </si>
  <si>
    <r>
      <rPr>
        <sz val="14"/>
        <color theme="1"/>
        <rFont val="游ゴシック Medium"/>
        <family val="3"/>
        <charset val="128"/>
      </rPr>
      <t>【必須】</t>
    </r>
    <r>
      <rPr>
        <b/>
        <sz val="14"/>
        <color rgb="FFC00000"/>
        <rFont val="游ゴシック Medium"/>
        <family val="3"/>
        <charset val="128"/>
      </rPr>
      <t>必ず両面印刷</t>
    </r>
    <rPh sb="1" eb="3">
      <t>ヒッス</t>
    </rPh>
    <rPh sb="4" eb="5">
      <t>カナラ</t>
    </rPh>
    <phoneticPr fontId="1"/>
  </si>
  <si>
    <t>対象の規模等</t>
    <rPh sb="0" eb="2">
      <t>タイショウ</t>
    </rPh>
    <rPh sb="3" eb="5">
      <t>キボ</t>
    </rPh>
    <rPh sb="5" eb="6">
      <t>トウ</t>
    </rPh>
    <phoneticPr fontId="1"/>
  </si>
  <si>
    <t>※下記記載要領を確認の上作成してください。</t>
    <phoneticPr fontId="1"/>
  </si>
  <si>
    <t>5 「対象の規模等」の欄には、例えば、設計の階数・構造・延べ面積等を記載すること。</t>
    <phoneticPr fontId="10"/>
  </si>
  <si>
    <t>　個人事業主の場合
　【どちらか必須】</t>
    <rPh sb="7" eb="9">
      <t>バアイ</t>
    </rPh>
    <rPh sb="16" eb="18">
      <t>ヒッス</t>
    </rPh>
    <phoneticPr fontId="1"/>
  </si>
  <si>
    <t>　【どちらか必須】</t>
    <phoneticPr fontId="1"/>
  </si>
  <si>
    <r>
      <t>1 本表は、</t>
    </r>
    <r>
      <rPr>
        <u/>
        <sz val="16"/>
        <color rgb="FFFF0000"/>
        <rFont val="Yu Gothic UI"/>
        <family val="3"/>
        <charset val="128"/>
      </rPr>
      <t>登録を受けた業種の各別またはその他の営業の種類の各別に作成</t>
    </r>
    <r>
      <rPr>
        <sz val="16"/>
        <rFont val="Yu Gothic UI"/>
        <family val="3"/>
        <charset val="128"/>
      </rPr>
      <t>すること。</t>
    </r>
    <rPh sb="2" eb="3">
      <t>ホン</t>
    </rPh>
    <rPh sb="3" eb="4">
      <t>ヒョウ</t>
    </rPh>
    <rPh sb="6" eb="8">
      <t>トウロク</t>
    </rPh>
    <rPh sb="9" eb="10">
      <t>ウ</t>
    </rPh>
    <rPh sb="12" eb="14">
      <t>ギョウシュ</t>
    </rPh>
    <rPh sb="15" eb="16">
      <t>カク</t>
    </rPh>
    <rPh sb="16" eb="17">
      <t>ベツ</t>
    </rPh>
    <rPh sb="22" eb="23">
      <t>タ</t>
    </rPh>
    <rPh sb="24" eb="26">
      <t>エイギョウ</t>
    </rPh>
    <rPh sb="27" eb="29">
      <t>シュルイ</t>
    </rPh>
    <rPh sb="30" eb="31">
      <t>カク</t>
    </rPh>
    <rPh sb="31" eb="32">
      <t>ベツ</t>
    </rPh>
    <rPh sb="33" eb="35">
      <t>サクセイ</t>
    </rPh>
    <phoneticPr fontId="10"/>
  </si>
  <si>
    <r>
      <t>2 本表は、</t>
    </r>
    <r>
      <rPr>
        <u/>
        <sz val="16"/>
        <color rgb="FFFF0000"/>
        <rFont val="Yu Gothic UI"/>
        <family val="3"/>
        <charset val="128"/>
      </rPr>
      <t>直前1年間の主な完成業務及び直前1年間に着手した主な未完成業務</t>
    </r>
    <r>
      <rPr>
        <sz val="16"/>
        <rFont val="Yu Gothic UI"/>
        <family val="3"/>
        <charset val="128"/>
      </rPr>
      <t>について記載すること。</t>
    </r>
    <phoneticPr fontId="10"/>
  </si>
  <si>
    <t>技術士等の人数に係る調書　[整理番号10]</t>
    <phoneticPr fontId="1"/>
  </si>
  <si>
    <t>技術士等の人数に係る調書【総括表】　[整理番号11]</t>
    <phoneticPr fontId="1"/>
  </si>
  <si>
    <t>技術者経歴書　[整理番号17]</t>
    <rPh sb="0" eb="3">
      <t>ギジュツシャ</t>
    </rPh>
    <rPh sb="3" eb="6">
      <t>ケイレキショ</t>
    </rPh>
    <rPh sb="8" eb="10">
      <t>セイリ</t>
    </rPh>
    <rPh sb="10" eb="12">
      <t>バンゴウ</t>
    </rPh>
    <phoneticPr fontId="10"/>
  </si>
  <si>
    <t>営業経歴書　[整理番号18]</t>
    <phoneticPr fontId="10"/>
  </si>
  <si>
    <t>実績調書　[整理番号19]</t>
    <phoneticPr fontId="10"/>
  </si>
  <si>
    <t>整理番号17</t>
    <rPh sb="0" eb="4">
      <t>セイリバンゴウ</t>
    </rPh>
    <phoneticPr fontId="1"/>
  </si>
  <si>
    <t>整理番号18</t>
    <rPh sb="0" eb="2">
      <t>セイリ</t>
    </rPh>
    <rPh sb="2" eb="4">
      <t>バンゴウ</t>
    </rPh>
    <phoneticPr fontId="1"/>
  </si>
  <si>
    <t>整理番号19</t>
    <rPh sb="0" eb="2">
      <t>セイリ</t>
    </rPh>
    <rPh sb="2" eb="4">
      <t>バンゴウ</t>
    </rPh>
    <phoneticPr fontId="1"/>
  </si>
  <si>
    <t>ver9.20</t>
    <phoneticPr fontId="1"/>
  </si>
  <si>
    <t>---選択---</t>
  </si>
  <si>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10"/>
  </si>
  <si>
    <t xml:space="preserve"> 資格を有している場合
 【直近のもののみで可】</t>
    <rPh sb="1" eb="3">
      <t>シカク</t>
    </rPh>
    <rPh sb="4" eb="5">
      <t>ユウ</t>
    </rPh>
    <rPh sb="9" eb="11">
      <t>バアイ</t>
    </rPh>
    <rPh sb="14" eb="16">
      <t>チョッキン</t>
    </rPh>
    <rPh sb="22" eb="23">
      <t>カ</t>
    </rPh>
    <phoneticPr fontId="1"/>
  </si>
  <si>
    <t>　法人の場合
　【いずれか必須】</t>
    <rPh sb="1" eb="3">
      <t>ホウジン</t>
    </rPh>
    <rPh sb="4" eb="6">
      <t>バアイ</t>
    </rPh>
    <rPh sb="13" eb="15">
      <t>ヒッス</t>
    </rPh>
    <phoneticPr fontId="1"/>
  </si>
  <si>
    <r>
      <t>佐賀県税に未納がないことの証明書（3か月以内のもの）</t>
    </r>
    <r>
      <rPr>
        <u/>
        <sz val="14"/>
        <color rgb="FFFF0000"/>
        <rFont val="游ゴシック Medium"/>
        <family val="3"/>
        <charset val="128"/>
      </rPr>
      <t>（原本）</t>
    </r>
    <phoneticPr fontId="1"/>
  </si>
  <si>
    <t>県税納付状況確認同意書</t>
    <phoneticPr fontId="10"/>
  </si>
  <si>
    <t>測量士登録証（測量士登録証明書）または測量士の登録について（通知）等の写し</t>
    <phoneticPr fontId="1"/>
  </si>
  <si>
    <t>国または都道府県の登録がない部門</t>
    <rPh sb="4" eb="8">
      <t>トドウフケン</t>
    </rPh>
    <phoneticPr fontId="1"/>
  </si>
  <si>
    <t>令和８年度入札参加資格決定通知書の写し</t>
    <phoneticPr fontId="1"/>
  </si>
  <si>
    <t>（令和９・１０年度）</t>
    <rPh sb="1" eb="3">
      <t>レイワ</t>
    </rPh>
    <phoneticPr fontId="1"/>
  </si>
  <si>
    <r>
      <t>　令和９年度及び１０年度において、佐賀県が発注する建設関連業の競争入札に参加する資格の審査を申請します。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10" eb="12">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</si>
</sst>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61">
    <font>
      <sz val="11"/>
      <color theme="1"/>
      <name val="Yu Gothic"/>
      <family val="2"/>
      <scheme val="minor"/>
    </font>
    <font>
      <sz val="6"/>
      <name val="Yu Gothic"/>
      <family val="3"/>
      <charset val="128"/>
      <scheme val="minor"/>
    </font>
    <font>
      <sz val="16"/>
      <color theme="1"/>
      <name val="游ゴシック Medium"/>
      <family val="3"/>
      <charset val="128"/>
    </font>
    <font>
      <sz val="20"/>
      <color theme="1"/>
      <name val="游ゴシック Medium"/>
      <family val="3"/>
      <charset val="128"/>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sz val="18"/>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b/>
      <sz val="14"/>
      <color theme="0"/>
      <name val="Yu Gothic UI"/>
      <family val="3"/>
      <charset val="128"/>
    </font>
    <font>
      <sz val="14"/>
      <color theme="1"/>
      <name val="游ゴシック Medium"/>
      <family val="3"/>
      <charset val="128"/>
    </font>
    <font>
      <b/>
      <sz val="24"/>
      <color theme="1"/>
      <name val="游ゴシック Medium"/>
      <family val="3"/>
      <charset val="128"/>
    </font>
    <font>
      <sz val="18"/>
      <color theme="1"/>
      <name val="游ゴシック Medium"/>
      <family val="3"/>
      <charset val="128"/>
    </font>
    <font>
      <sz val="12"/>
      <color theme="1"/>
      <name val="游ゴシック Medium"/>
      <family val="3"/>
      <charset val="128"/>
    </font>
    <font>
      <sz val="11"/>
      <color theme="1"/>
      <name val="Yu Gothic"/>
      <family val="3"/>
      <charset val="128"/>
      <scheme val="minor"/>
    </font>
    <font>
      <sz val="16"/>
      <color theme="1"/>
      <name val="Yu Gothic"/>
      <family val="3"/>
      <charset val="128"/>
      <scheme val="minor"/>
    </font>
    <font>
      <sz val="16"/>
      <color rgb="FFFF0000"/>
      <name val="游ゴシック Medium"/>
      <family val="3"/>
      <charset val="128"/>
    </font>
    <font>
      <sz val="18"/>
      <color rgb="FFFF0000"/>
      <name val="游ゴシック Medium"/>
      <family val="3"/>
      <charset val="128"/>
    </font>
    <font>
      <sz val="11"/>
      <color theme="1"/>
      <name val="Yu Gothic"/>
      <family val="2"/>
      <scheme val="minor"/>
    </font>
    <font>
      <b/>
      <sz val="24"/>
      <name val="游ゴシック Medium"/>
      <family val="3"/>
      <charset val="128"/>
    </font>
    <font>
      <sz val="12"/>
      <name val="游ゴシック Medium"/>
      <family val="3"/>
      <charset val="128"/>
    </font>
    <font>
      <sz val="10"/>
      <color rgb="FFC00000"/>
      <name val="Yu Gothic UI"/>
      <family val="3"/>
      <charset val="128"/>
    </font>
    <font>
      <b/>
      <sz val="14"/>
      <color rgb="FFC00000"/>
      <name val="游ゴシック Medium"/>
      <family val="3"/>
      <charset val="128"/>
    </font>
    <font>
      <u/>
      <sz val="14"/>
      <color rgb="FFFF0000"/>
      <name val="游ゴシック Medium"/>
      <family val="3"/>
      <charset val="128"/>
    </font>
    <font>
      <u/>
      <sz val="16"/>
      <name val="Yu Gothic UI"/>
      <family val="3"/>
      <charset val="128"/>
    </font>
    <font>
      <sz val="22"/>
      <color theme="1"/>
      <name val="Century Gothic"/>
      <family val="2"/>
    </font>
    <font>
      <u val="double"/>
      <sz val="9"/>
      <color rgb="FFC00000"/>
      <name val="Yu Gothic UI"/>
      <family val="3"/>
      <charset val="128"/>
    </font>
    <font>
      <sz val="12"/>
      <color rgb="FFFF0000"/>
      <name val="游ゴシック Medium"/>
      <family val="3"/>
      <charset val="128"/>
    </font>
    <font>
      <u/>
      <sz val="16"/>
      <color rgb="FFFF0000"/>
      <name val="Yu Gothic UI"/>
      <family val="3"/>
      <charset val="128"/>
    </font>
  </fonts>
  <fills count="11">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rgb="FF002060"/>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tint="-0.249977111117893"/>
        <bgColor indexed="64"/>
      </patternFill>
    </fill>
  </fills>
  <borders count="6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thin">
        <color indexed="64"/>
      </left>
      <right style="hair">
        <color indexed="64"/>
      </right>
      <top style="thin">
        <color indexed="64"/>
      </top>
      <bottom style="thin">
        <color indexed="64"/>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top style="thick">
        <color rgb="FF002060"/>
      </top>
      <bottom/>
      <diagonal/>
    </border>
    <border>
      <left style="thin">
        <color rgb="FF002060"/>
      </left>
      <right/>
      <top style="thick">
        <color rgb="FF002060"/>
      </top>
      <bottom style="thin">
        <color rgb="FF002060"/>
      </bottom>
      <diagonal/>
    </border>
    <border>
      <left/>
      <right/>
      <top style="thick">
        <color rgb="FF002060"/>
      </top>
      <bottom style="thin">
        <color rgb="FF002060"/>
      </bottom>
      <diagonal/>
    </border>
    <border>
      <left/>
      <right style="thin">
        <color rgb="FF002060"/>
      </right>
      <top style="thick">
        <color rgb="FF002060"/>
      </top>
      <bottom style="thin">
        <color rgb="FF002060"/>
      </bottom>
      <diagonal/>
    </border>
    <border>
      <left/>
      <right style="thin">
        <color indexed="64"/>
      </right>
      <top style="thick">
        <color rgb="FF002060"/>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tted">
        <color indexed="64"/>
      </top>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s>
  <cellStyleXfs count="5">
    <xf numFmtId="0" fontId="0" fillId="0" borderId="0"/>
    <xf numFmtId="0" fontId="9" fillId="0" borderId="0"/>
    <xf numFmtId="0" fontId="9" fillId="0" borderId="0">
      <alignment vertical="center"/>
    </xf>
    <xf numFmtId="0" fontId="46" fillId="0" borderId="0">
      <alignment vertical="center"/>
    </xf>
    <xf numFmtId="38" fontId="50" fillId="0" borderId="0" applyFont="0" applyFill="0" applyBorder="0" applyAlignment="0" applyProtection="0">
      <alignment vertical="center"/>
    </xf>
  </cellStyleXfs>
  <cellXfs count="433">
    <xf numFmtId="0" fontId="0" fillId="0" borderId="0" xfId="0"/>
    <xf numFmtId="0" fontId="4"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4" fillId="0" borderId="1" xfId="0" applyFont="1" applyBorder="1" applyAlignment="1">
      <alignment vertical="center"/>
    </xf>
    <xf numFmtId="0" fontId="12" fillId="0" borderId="0" xfId="1" applyFont="1" applyAlignment="1">
      <alignment vertical="center" wrapText="1"/>
    </xf>
    <xf numFmtId="0" fontId="12" fillId="0" borderId="0" xfId="1" applyFont="1" applyAlignment="1">
      <alignment horizontal="center" vertical="center"/>
    </xf>
    <xf numFmtId="0" fontId="12" fillId="0" borderId="0" xfId="1" applyFont="1" applyAlignment="1">
      <alignment horizontal="left" vertical="center"/>
    </xf>
    <xf numFmtId="0" fontId="12" fillId="0" borderId="5" xfId="1" applyFont="1" applyBorder="1" applyAlignment="1">
      <alignment vertical="center"/>
    </xf>
    <xf numFmtId="0" fontId="12" fillId="0" borderId="0" xfId="1" applyFont="1" applyAlignment="1">
      <alignment vertical="center"/>
    </xf>
    <xf numFmtId="0" fontId="12" fillId="0" borderId="7" xfId="1" applyFont="1" applyBorder="1" applyAlignment="1">
      <alignment vertical="center"/>
    </xf>
    <xf numFmtId="0" fontId="12" fillId="0" borderId="0" xfId="1" applyFont="1" applyAlignment="1">
      <alignment horizontal="right" vertical="center"/>
    </xf>
    <xf numFmtId="0" fontId="13" fillId="0" borderId="0" xfId="1" applyFont="1" applyAlignment="1">
      <alignment vertical="center"/>
    </xf>
    <xf numFmtId="0" fontId="3" fillId="0" borderId="0" xfId="0" applyFont="1" applyAlignment="1">
      <alignment vertical="center"/>
    </xf>
    <xf numFmtId="0" fontId="2" fillId="0" borderId="0" xfId="0" applyFont="1" applyAlignment="1">
      <alignment vertical="center"/>
    </xf>
    <xf numFmtId="0" fontId="4" fillId="3" borderId="1" xfId="0" applyFont="1" applyFill="1" applyBorder="1" applyAlignment="1">
      <alignment horizontal="center" vertical="center"/>
    </xf>
    <xf numFmtId="0" fontId="13" fillId="3" borderId="0" xfId="1" applyFont="1" applyFill="1" applyAlignment="1">
      <alignment horizontal="center" vertical="center" wrapText="1"/>
    </xf>
    <xf numFmtId="49" fontId="13" fillId="3" borderId="0" xfId="1" applyNumberFormat="1" applyFont="1" applyFill="1" applyAlignment="1">
      <alignment horizontal="left" vertical="center" wrapText="1" indent="1"/>
    </xf>
    <xf numFmtId="0" fontId="17" fillId="0" borderId="0" xfId="0" applyFont="1" applyAlignment="1">
      <alignment vertical="center"/>
    </xf>
    <xf numFmtId="0" fontId="14" fillId="0" borderId="0" xfId="1" applyFont="1" applyAlignment="1">
      <alignment vertical="center"/>
    </xf>
    <xf numFmtId="0" fontId="14" fillId="0" borderId="0" xfId="1" applyFont="1" applyAlignment="1">
      <alignment horizontal="center" vertical="center"/>
    </xf>
    <xf numFmtId="0" fontId="14" fillId="0" borderId="0" xfId="1" applyFont="1" applyAlignment="1">
      <alignment vertical="center" wrapText="1"/>
    </xf>
    <xf numFmtId="58" fontId="14" fillId="0" borderId="0" xfId="1" applyNumberFormat="1" applyFont="1" applyAlignment="1">
      <alignment horizontal="left" vertical="center"/>
    </xf>
    <xf numFmtId="58" fontId="14" fillId="0" borderId="0" xfId="1" applyNumberFormat="1" applyFont="1" applyAlignment="1">
      <alignment horizontal="right" vertical="center"/>
    </xf>
    <xf numFmtId="0" fontId="18" fillId="0" borderId="0" xfId="1" applyFont="1" applyAlignment="1">
      <alignment vertical="center"/>
    </xf>
    <xf numFmtId="0" fontId="18" fillId="0" borderId="0" xfId="1" applyFont="1" applyAlignment="1">
      <alignment horizontal="center" vertical="center"/>
    </xf>
    <xf numFmtId="0" fontId="14" fillId="0" borderId="2" xfId="1" applyFont="1" applyBorder="1" applyAlignment="1">
      <alignment horizontal="center" vertical="center"/>
    </xf>
    <xf numFmtId="0" fontId="18" fillId="0" borderId="0" xfId="1" applyFont="1" applyAlignment="1">
      <alignment horizontal="center" vertical="center" wrapText="1"/>
    </xf>
    <xf numFmtId="0" fontId="14" fillId="0" borderId="0" xfId="1" applyFont="1" applyAlignment="1">
      <alignment horizontal="left" vertical="center" indent="1"/>
    </xf>
    <xf numFmtId="0" fontId="14" fillId="0" borderId="19" xfId="1" applyFont="1" applyBorder="1" applyAlignment="1">
      <alignment horizontal="center" vertical="center"/>
    </xf>
    <xf numFmtId="0" fontId="14" fillId="0" borderId="20" xfId="1" applyFont="1" applyBorder="1" applyAlignment="1">
      <alignment horizontal="center" vertical="center"/>
    </xf>
    <xf numFmtId="0" fontId="14" fillId="0" borderId="21" xfId="1" applyFont="1" applyBorder="1" applyAlignment="1">
      <alignment horizontal="center" vertical="center"/>
    </xf>
    <xf numFmtId="0" fontId="14" fillId="0" borderId="22" xfId="1" applyFont="1" applyBorder="1" applyAlignment="1">
      <alignment horizontal="center" vertical="center"/>
    </xf>
    <xf numFmtId="0" fontId="14" fillId="0" borderId="23" xfId="1" applyFont="1" applyBorder="1" applyAlignment="1">
      <alignment horizontal="center" vertical="center"/>
    </xf>
    <xf numFmtId="0" fontId="14" fillId="0" borderId="24" xfId="1" applyFont="1" applyBorder="1" applyAlignment="1">
      <alignment horizontal="center" vertical="center"/>
    </xf>
    <xf numFmtId="0" fontId="14" fillId="0" borderId="25" xfId="1" applyFont="1" applyBorder="1" applyAlignment="1">
      <alignment horizontal="center" vertical="center"/>
    </xf>
    <xf numFmtId="0" fontId="12" fillId="0" borderId="3" xfId="1" applyFont="1" applyBorder="1" applyAlignment="1">
      <alignment horizontal="left" vertical="center" indent="1"/>
    </xf>
    <xf numFmtId="0" fontId="12" fillId="0" borderId="4" xfId="1" applyFont="1" applyBorder="1" applyAlignment="1">
      <alignment horizontal="left" vertical="center" indent="1"/>
    </xf>
    <xf numFmtId="0" fontId="27" fillId="0" borderId="0" xfId="1" applyFont="1" applyAlignment="1">
      <alignment vertical="center"/>
    </xf>
    <xf numFmtId="0" fontId="27" fillId="0" borderId="0" xfId="1" applyFont="1" applyAlignment="1">
      <alignment horizontal="center" vertical="center"/>
    </xf>
    <xf numFmtId="0" fontId="27" fillId="0" borderId="3" xfId="1" applyFont="1" applyBorder="1" applyAlignment="1">
      <alignment horizontal="left" vertical="center" indent="1"/>
    </xf>
    <xf numFmtId="0" fontId="27" fillId="0" borderId="0" xfId="1" applyFont="1" applyAlignment="1">
      <alignment horizontal="left" vertical="center" indent="1"/>
    </xf>
    <xf numFmtId="0" fontId="27" fillId="3" borderId="2" xfId="1" applyFont="1" applyFill="1" applyBorder="1" applyAlignment="1">
      <alignment horizontal="center" vertical="center"/>
    </xf>
    <xf numFmtId="0" fontId="27" fillId="0" borderId="16" xfId="1" applyFont="1" applyBorder="1" applyAlignment="1">
      <alignment horizontal="center" vertical="center"/>
    </xf>
    <xf numFmtId="0" fontId="27" fillId="0" borderId="14" xfId="1" applyFont="1" applyBorder="1" applyAlignment="1">
      <alignment horizontal="center" vertical="center"/>
    </xf>
    <xf numFmtId="0" fontId="27" fillId="0" borderId="15" xfId="1" applyFont="1" applyBorder="1" applyAlignment="1">
      <alignment horizontal="center" vertical="center"/>
    </xf>
    <xf numFmtId="0" fontId="27" fillId="0" borderId="16" xfId="1" quotePrefix="1" applyFont="1" applyBorder="1" applyAlignment="1">
      <alignment horizontal="center" vertical="center"/>
    </xf>
    <xf numFmtId="0" fontId="27" fillId="0" borderId="5" xfId="1" applyFont="1" applyBorder="1" applyAlignment="1">
      <alignment horizontal="center" vertical="center"/>
    </xf>
    <xf numFmtId="0" fontId="27" fillId="0" borderId="12" xfId="1" applyFont="1" applyBorder="1" applyAlignment="1">
      <alignment horizontal="center" vertical="center"/>
    </xf>
    <xf numFmtId="0" fontId="27" fillId="0" borderId="9" xfId="1" applyFont="1" applyBorder="1" applyAlignment="1">
      <alignment horizontal="center" vertical="center"/>
    </xf>
    <xf numFmtId="0" fontId="27" fillId="0" borderId="6" xfId="1" applyFont="1" applyBorder="1" applyAlignment="1">
      <alignment horizontal="center" vertical="center"/>
    </xf>
    <xf numFmtId="0" fontId="27" fillId="3" borderId="13" xfId="1" applyFont="1" applyFill="1" applyBorder="1" applyAlignment="1">
      <alignment horizontal="center" vertical="center"/>
    </xf>
    <xf numFmtId="0" fontId="27" fillId="0" borderId="3" xfId="1" applyFont="1" applyBorder="1" applyAlignment="1">
      <alignment horizontal="center" vertical="center"/>
    </xf>
    <xf numFmtId="0" fontId="27" fillId="0" borderId="11" xfId="1" applyFont="1" applyBorder="1" applyAlignment="1">
      <alignment horizontal="center" vertical="center"/>
    </xf>
    <xf numFmtId="0" fontId="27" fillId="0" borderId="10" xfId="1" applyFont="1" applyBorder="1" applyAlignment="1">
      <alignment horizontal="center" vertical="center"/>
    </xf>
    <xf numFmtId="0" fontId="27" fillId="0" borderId="4" xfId="1" applyFont="1" applyBorder="1" applyAlignment="1">
      <alignment horizontal="center" vertical="center"/>
    </xf>
    <xf numFmtId="0" fontId="27" fillId="3" borderId="4" xfId="1" applyFont="1" applyFill="1" applyBorder="1" applyAlignment="1">
      <alignment horizontal="center" vertical="center"/>
    </xf>
    <xf numFmtId="0" fontId="27" fillId="0" borderId="7" xfId="1" applyFont="1" applyBorder="1" applyAlignment="1">
      <alignment horizontal="center" vertical="center"/>
    </xf>
    <xf numFmtId="0" fontId="27" fillId="0" borderId="6" xfId="1" quotePrefix="1" applyFont="1" applyBorder="1" applyAlignment="1">
      <alignment horizontal="center" vertical="center"/>
    </xf>
    <xf numFmtId="0" fontId="29" fillId="0" borderId="0" xfId="0" applyFont="1" applyAlignment="1">
      <alignment vertical="center"/>
    </xf>
    <xf numFmtId="0" fontId="31"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33" fillId="0" borderId="0" xfId="0" applyFont="1" applyAlignment="1">
      <alignment horizontal="center" vertical="center"/>
    </xf>
    <xf numFmtId="0" fontId="30" fillId="0" borderId="0" xfId="0" applyFont="1" applyAlignment="1">
      <alignment horizontal="right" vertical="center"/>
    </xf>
    <xf numFmtId="0" fontId="35" fillId="0" borderId="0" xfId="0" applyFont="1" applyAlignment="1">
      <alignment vertical="center"/>
    </xf>
    <xf numFmtId="0" fontId="35" fillId="4" borderId="35" xfId="0" applyFont="1" applyFill="1" applyBorder="1" applyAlignment="1">
      <alignment horizontal="center" vertical="center"/>
    </xf>
    <xf numFmtId="0" fontId="35" fillId="0" borderId="2" xfId="0" applyFont="1" applyBorder="1" applyAlignment="1">
      <alignment vertical="center"/>
    </xf>
    <xf numFmtId="0" fontId="35" fillId="0" borderId="35" xfId="0" applyFont="1" applyBorder="1" applyAlignment="1">
      <alignment vertical="center"/>
    </xf>
    <xf numFmtId="0" fontId="35" fillId="0" borderId="35" xfId="0" quotePrefix="1" applyFont="1" applyBorder="1" applyAlignment="1">
      <alignment vertical="center"/>
    </xf>
    <xf numFmtId="49" fontId="35" fillId="0" borderId="35" xfId="0" applyNumberFormat="1" applyFont="1" applyBorder="1" applyAlignment="1">
      <alignment horizontal="center" vertical="center"/>
    </xf>
    <xf numFmtId="0" fontId="4" fillId="0" borderId="0" xfId="0" applyFont="1" applyAlignment="1">
      <alignment vertical="top"/>
    </xf>
    <xf numFmtId="0" fontId="4" fillId="0" borderId="0" xfId="0" applyFont="1" applyAlignment="1">
      <alignment horizontal="left" vertical="top" indent="2"/>
    </xf>
    <xf numFmtId="0" fontId="12" fillId="0" borderId="34" xfId="1" applyFont="1" applyBorder="1" applyAlignment="1">
      <alignment vertical="center"/>
    </xf>
    <xf numFmtId="0" fontId="29" fillId="0" borderId="3" xfId="0" applyFont="1" applyBorder="1" applyAlignment="1">
      <alignment vertical="center"/>
    </xf>
    <xf numFmtId="0" fontId="33" fillId="0" borderId="3" xfId="0" applyFont="1" applyBorder="1" applyAlignment="1">
      <alignment vertical="center"/>
    </xf>
    <xf numFmtId="49" fontId="29" fillId="0" borderId="0" xfId="0" applyNumberFormat="1" applyFont="1" applyAlignment="1">
      <alignment vertical="center"/>
    </xf>
    <xf numFmtId="0" fontId="29" fillId="0" borderId="0" xfId="0" applyFont="1" applyAlignment="1">
      <alignment horizontal="center" vertical="center"/>
    </xf>
    <xf numFmtId="0" fontId="36" fillId="0" borderId="0" xfId="0" applyFont="1"/>
    <xf numFmtId="0" fontId="29" fillId="0" borderId="0" xfId="0" applyFont="1" applyAlignment="1">
      <alignment horizontal="left" vertical="center"/>
    </xf>
    <xf numFmtId="0" fontId="32" fillId="0" borderId="0" xfId="0" applyFont="1" applyAlignment="1">
      <alignment horizontal="left" vertical="center"/>
    </xf>
    <xf numFmtId="0" fontId="37" fillId="0" borderId="0" xfId="0" applyFont="1" applyAlignment="1">
      <alignment horizontal="center" vertical="center"/>
    </xf>
    <xf numFmtId="0" fontId="37" fillId="0" borderId="0" xfId="0" applyFont="1" applyAlignment="1">
      <alignment vertical="center"/>
    </xf>
    <xf numFmtId="49" fontId="35" fillId="0" borderId="35" xfId="0" quotePrefix="1" applyNumberFormat="1" applyFont="1" applyBorder="1" applyAlignment="1">
      <alignment horizontal="center" vertical="center"/>
    </xf>
    <xf numFmtId="0" fontId="32" fillId="0" borderId="12" xfId="0" applyFont="1" applyBorder="1" applyAlignment="1">
      <alignment vertical="center"/>
    </xf>
    <xf numFmtId="0" fontId="33" fillId="0" borderId="12" xfId="0" applyFont="1" applyBorder="1" applyAlignment="1">
      <alignment vertical="center"/>
    </xf>
    <xf numFmtId="0" fontId="32" fillId="0" borderId="12" xfId="0" applyFont="1" applyBorder="1" applyAlignment="1">
      <alignment horizontal="left" vertical="center"/>
    </xf>
    <xf numFmtId="0" fontId="30" fillId="0" borderId="3" xfId="0" applyFont="1" applyBorder="1" applyAlignment="1">
      <alignment vertical="center"/>
    </xf>
    <xf numFmtId="0" fontId="35" fillId="0" borderId="0" xfId="0" applyFont="1" applyAlignment="1">
      <alignment vertical="center" wrapText="1"/>
    </xf>
    <xf numFmtId="0" fontId="39" fillId="0" borderId="0" xfId="0" applyFont="1" applyAlignment="1">
      <alignment vertical="center"/>
    </xf>
    <xf numFmtId="0" fontId="14" fillId="0" borderId="18" xfId="1" applyFont="1" applyBorder="1" applyAlignment="1">
      <alignment horizontal="center" vertical="center"/>
    </xf>
    <xf numFmtId="49" fontId="14" fillId="0" borderId="0" xfId="1" applyNumberFormat="1" applyFont="1" applyAlignment="1">
      <alignment horizontal="center" vertical="center"/>
    </xf>
    <xf numFmtId="0" fontId="14" fillId="0" borderId="13" xfId="1" applyFont="1" applyBorder="1" applyAlignment="1">
      <alignment horizontal="center" vertical="center"/>
    </xf>
    <xf numFmtId="0" fontId="18" fillId="0" borderId="4" xfId="1" applyFont="1" applyBorder="1" applyAlignment="1">
      <alignment horizontal="center" vertical="center"/>
    </xf>
    <xf numFmtId="0" fontId="18" fillId="0" borderId="3" xfId="1" applyFont="1" applyBorder="1" applyAlignment="1">
      <alignment horizontal="center" vertical="center"/>
    </xf>
    <xf numFmtId="0" fontId="18" fillId="0" borderId="0" xfId="1" applyFont="1" applyAlignment="1">
      <alignment vertical="center" wrapText="1"/>
    </xf>
    <xf numFmtId="0" fontId="15" fillId="0" borderId="0" xfId="1" applyFont="1" applyAlignment="1">
      <alignment horizontal="center" vertical="center"/>
    </xf>
    <xf numFmtId="49" fontId="15" fillId="0" borderId="2" xfId="1" applyNumberFormat="1" applyFont="1" applyBorder="1" applyAlignment="1">
      <alignment horizontal="center" vertical="center"/>
    </xf>
    <xf numFmtId="0" fontId="15" fillId="0" borderId="0" xfId="1" applyFont="1" applyAlignment="1">
      <alignment vertical="center"/>
    </xf>
    <xf numFmtId="0" fontId="40" fillId="0" borderId="0" xfId="1" applyFont="1" applyAlignment="1">
      <alignment horizontal="center" vertical="center"/>
    </xf>
    <xf numFmtId="0" fontId="40" fillId="0" borderId="0" xfId="1" applyFont="1" applyAlignment="1">
      <alignment vertical="center"/>
    </xf>
    <xf numFmtId="49" fontId="40" fillId="0" borderId="0" xfId="1" applyNumberFormat="1" applyFont="1" applyAlignment="1">
      <alignment horizontal="center" vertical="center"/>
    </xf>
    <xf numFmtId="0" fontId="30" fillId="0" borderId="0" xfId="0" applyFont="1" applyAlignment="1">
      <alignment horizontal="center" vertical="center"/>
    </xf>
    <xf numFmtId="0" fontId="40" fillId="0" borderId="15" xfId="1" applyFont="1" applyBorder="1" applyAlignment="1">
      <alignment horizontal="center" vertical="center"/>
    </xf>
    <xf numFmtId="0" fontId="40" fillId="0" borderId="7" xfId="1" applyFont="1" applyBorder="1" applyAlignment="1">
      <alignment horizontal="center" vertical="center"/>
    </xf>
    <xf numFmtId="0" fontId="15" fillId="6" borderId="41" xfId="1" applyFont="1" applyFill="1" applyBorder="1" applyAlignment="1">
      <alignment horizontal="center" vertical="center"/>
    </xf>
    <xf numFmtId="0" fontId="15" fillId="6" borderId="42" xfId="1" applyFont="1" applyFill="1" applyBorder="1" applyAlignment="1">
      <alignment horizontal="center" vertical="center"/>
    </xf>
    <xf numFmtId="0" fontId="15" fillId="6" borderId="42" xfId="1" applyFont="1" applyFill="1" applyBorder="1" applyAlignment="1">
      <alignment vertical="center"/>
    </xf>
    <xf numFmtId="0" fontId="15" fillId="6" borderId="43" xfId="1" applyFont="1" applyFill="1" applyBorder="1" applyAlignment="1">
      <alignment vertical="center"/>
    </xf>
    <xf numFmtId="0" fontId="15" fillId="6" borderId="41" xfId="1" applyFont="1" applyFill="1" applyBorder="1" applyAlignment="1">
      <alignment vertical="center"/>
    </xf>
    <xf numFmtId="0" fontId="30" fillId="0" borderId="0" xfId="0" applyFont="1" applyAlignment="1">
      <alignment vertical="center"/>
    </xf>
    <xf numFmtId="0" fontId="31" fillId="0" borderId="2" xfId="0" applyFont="1" applyBorder="1" applyAlignment="1">
      <alignment vertical="center"/>
    </xf>
    <xf numFmtId="0" fontId="31" fillId="0" borderId="2" xfId="0" applyFont="1" applyBorder="1" applyAlignment="1">
      <alignment horizontal="center" vertical="center"/>
    </xf>
    <xf numFmtId="0" fontId="30" fillId="0" borderId="2" xfId="0" applyFont="1" applyBorder="1" applyAlignment="1">
      <alignment horizontal="center" vertical="center"/>
    </xf>
    <xf numFmtId="0" fontId="42" fillId="0" borderId="0" xfId="0" applyFont="1" applyAlignment="1">
      <alignment vertical="center"/>
    </xf>
    <xf numFmtId="0" fontId="44" fillId="0" borderId="0" xfId="0" applyFont="1" applyAlignment="1">
      <alignment vertical="center"/>
    </xf>
    <xf numFmtId="0" fontId="45" fillId="0" borderId="0" xfId="0" applyFont="1" applyAlignment="1">
      <alignment vertical="center"/>
    </xf>
    <xf numFmtId="0" fontId="2" fillId="3" borderId="5" xfId="0" applyFont="1" applyFill="1" applyBorder="1" applyAlignment="1">
      <alignment horizontal="center" vertical="center" wrapText="1"/>
    </xf>
    <xf numFmtId="0" fontId="47" fillId="0" borderId="0" xfId="3" applyFont="1">
      <alignment vertical="center"/>
    </xf>
    <xf numFmtId="0" fontId="44" fillId="0" borderId="0" xfId="0" applyFont="1" applyAlignment="1">
      <alignment horizontal="center" vertical="center"/>
    </xf>
    <xf numFmtId="0" fontId="44" fillId="0" borderId="3" xfId="0" applyFont="1" applyBorder="1" applyAlignment="1">
      <alignment horizontal="left" vertical="center" indent="1"/>
    </xf>
    <xf numFmtId="0" fontId="44" fillId="0" borderId="4" xfId="0" applyFont="1" applyBorder="1" applyAlignment="1">
      <alignment horizontal="left" vertical="center" indent="1"/>
    </xf>
    <xf numFmtId="0" fontId="2" fillId="3" borderId="2" xfId="0" applyFont="1" applyFill="1" applyBorder="1" applyAlignment="1">
      <alignment horizontal="center" vertical="center" wrapText="1"/>
    </xf>
    <xf numFmtId="0" fontId="2" fillId="0" borderId="16" xfId="0" applyFont="1" applyBorder="1" applyAlignment="1">
      <alignment horizontal="left" vertical="center" indent="1"/>
    </xf>
    <xf numFmtId="0" fontId="2" fillId="0" borderId="16" xfId="0" applyFont="1" applyBorder="1" applyAlignment="1">
      <alignment horizontal="center" vertical="center" wrapText="1"/>
    </xf>
    <xf numFmtId="0" fontId="2" fillId="0" borderId="12" xfId="0" applyFont="1" applyBorder="1" applyAlignment="1">
      <alignment vertical="center"/>
    </xf>
    <xf numFmtId="0" fontId="2" fillId="0" borderId="0" xfId="0" applyFont="1" applyAlignment="1">
      <alignment horizontal="left" vertical="center" indent="1"/>
    </xf>
    <xf numFmtId="0" fontId="2" fillId="0" borderId="13" xfId="0" applyFont="1" applyBorder="1" applyAlignment="1">
      <alignment horizontal="left" vertical="center" indent="1"/>
    </xf>
    <xf numFmtId="0" fontId="2" fillId="0" borderId="3" xfId="0" applyFont="1" applyBorder="1" applyAlignment="1">
      <alignment vertical="center"/>
    </xf>
    <xf numFmtId="176" fontId="2" fillId="0" borderId="52" xfId="0" applyNumberFormat="1" applyFont="1" applyBorder="1" applyAlignment="1">
      <alignment vertical="center"/>
    </xf>
    <xf numFmtId="177" fontId="2" fillId="0" borderId="52" xfId="0" applyNumberFormat="1" applyFont="1" applyBorder="1" applyAlignment="1">
      <alignment vertical="center"/>
    </xf>
    <xf numFmtId="0" fontId="49" fillId="0" borderId="0" xfId="0" applyFont="1" applyAlignment="1">
      <alignment vertical="center"/>
    </xf>
    <xf numFmtId="0" fontId="0" fillId="0" borderId="0" xfId="0" applyAlignment="1">
      <alignment vertical="center"/>
    </xf>
    <xf numFmtId="0" fontId="12" fillId="0" borderId="0" xfId="1" applyFont="1"/>
    <xf numFmtId="0" fontId="12" fillId="0" borderId="2" xfId="1" applyFont="1" applyBorder="1" applyAlignment="1">
      <alignment horizontal="center" vertical="center"/>
    </xf>
    <xf numFmtId="0" fontId="26" fillId="0" borderId="0" xfId="1" applyFont="1" applyAlignment="1">
      <alignment vertical="center"/>
    </xf>
    <xf numFmtId="0" fontId="28" fillId="0" borderId="0" xfId="1" applyFont="1" applyAlignment="1">
      <alignment vertical="center"/>
    </xf>
    <xf numFmtId="0" fontId="52" fillId="0" borderId="0" xfId="1" applyFont="1" applyAlignment="1">
      <alignment vertical="center"/>
    </xf>
    <xf numFmtId="0" fontId="44" fillId="0" borderId="3" xfId="0" applyFont="1" applyBorder="1" applyAlignment="1">
      <alignment vertical="center"/>
    </xf>
    <xf numFmtId="0" fontId="26" fillId="0" borderId="3" xfId="1" applyFont="1" applyBorder="1" applyAlignment="1">
      <alignment vertical="center"/>
    </xf>
    <xf numFmtId="0" fontId="12" fillId="0" borderId="0" xfId="1" applyFont="1" applyAlignment="1">
      <alignment horizontal="center"/>
    </xf>
    <xf numFmtId="0" fontId="27" fillId="0" borderId="29" xfId="1" applyFont="1" applyBorder="1" applyAlignment="1">
      <alignment horizontal="left" vertical="center" indent="1"/>
    </xf>
    <xf numFmtId="0" fontId="27" fillId="0" borderId="31" xfId="1" applyFont="1" applyBorder="1" applyAlignment="1">
      <alignment horizontal="left" vertical="center" indent="1"/>
    </xf>
    <xf numFmtId="0" fontId="14" fillId="0" borderId="55" xfId="1" applyFont="1" applyBorder="1" applyAlignment="1">
      <alignment horizontal="center" vertical="center"/>
    </xf>
    <xf numFmtId="0" fontId="14" fillId="0" borderId="8" xfId="1" applyFont="1" applyBorder="1" applyAlignment="1">
      <alignment horizontal="center" vertical="center"/>
    </xf>
    <xf numFmtId="0" fontId="30" fillId="0" borderId="0" xfId="0" applyFont="1"/>
    <xf numFmtId="0" fontId="53" fillId="0" borderId="0" xfId="0" applyFont="1" applyAlignment="1">
      <alignment vertical="center"/>
    </xf>
    <xf numFmtId="0" fontId="14" fillId="0" borderId="36" xfId="1" applyFont="1" applyBorder="1" applyAlignment="1">
      <alignment horizontal="center" vertical="center"/>
    </xf>
    <xf numFmtId="0" fontId="27" fillId="0" borderId="3" xfId="1" applyFont="1" applyBorder="1" applyAlignment="1">
      <alignment vertical="center"/>
    </xf>
    <xf numFmtId="0" fontId="27" fillId="0" borderId="0" xfId="1" quotePrefix="1" applyFont="1" applyAlignment="1">
      <alignment horizontal="center" vertical="center"/>
    </xf>
    <xf numFmtId="0" fontId="36" fillId="0" borderId="0" xfId="0" applyFont="1" applyAlignment="1">
      <alignment vertical="center"/>
    </xf>
    <xf numFmtId="0" fontId="30" fillId="0" borderId="0" xfId="0" applyFont="1" applyAlignment="1">
      <alignment horizontal="left" vertical="center"/>
    </xf>
    <xf numFmtId="0" fontId="36" fillId="0" borderId="0" xfId="0" applyFont="1" applyAlignment="1">
      <alignment vertical="top"/>
    </xf>
    <xf numFmtId="0" fontId="42" fillId="0" borderId="7" xfId="0" applyFont="1" applyBorder="1" applyAlignment="1">
      <alignment horizontal="center" vertical="center"/>
    </xf>
    <xf numFmtId="0" fontId="42" fillId="0" borderId="3" xfId="0" applyFont="1" applyBorder="1" applyAlignment="1">
      <alignment horizontal="center" vertical="center"/>
    </xf>
    <xf numFmtId="0" fontId="17" fillId="0" borderId="2" xfId="0" applyFont="1" applyBorder="1" applyAlignment="1">
      <alignment horizontal="center" vertical="center" wrapText="1"/>
    </xf>
    <xf numFmtId="0" fontId="49" fillId="0" borderId="0" xfId="0" applyFont="1" applyAlignment="1">
      <alignment horizontal="left" vertical="center" indent="1"/>
    </xf>
    <xf numFmtId="0" fontId="26" fillId="0" borderId="2" xfId="1" applyFont="1" applyBorder="1" applyAlignment="1">
      <alignment horizontal="center" vertical="center" wrapText="1"/>
    </xf>
    <xf numFmtId="0" fontId="26" fillId="0" borderId="14" xfId="1" applyFont="1" applyBorder="1" applyAlignment="1">
      <alignment horizontal="center" vertical="center"/>
    </xf>
    <xf numFmtId="0" fontId="26" fillId="0" borderId="9" xfId="1" applyFont="1" applyBorder="1" applyAlignment="1">
      <alignment horizontal="center" vertical="center"/>
    </xf>
    <xf numFmtId="0" fontId="2" fillId="0" borderId="12" xfId="0" applyFont="1" applyBorder="1" applyAlignment="1">
      <alignment horizontal="center" vertical="center"/>
    </xf>
    <xf numFmtId="0" fontId="13" fillId="0" borderId="0" xfId="1" applyFont="1" applyAlignment="1">
      <alignment horizontal="center" vertical="center" wrapText="1"/>
    </xf>
    <xf numFmtId="49" fontId="13" fillId="0" borderId="0" xfId="1" applyNumberFormat="1" applyFont="1" applyAlignment="1">
      <alignment horizontal="left" vertical="center" wrapText="1" indent="1"/>
    </xf>
    <xf numFmtId="0" fontId="13" fillId="0" borderId="0" xfId="1" applyFont="1" applyAlignment="1">
      <alignment horizontal="center" vertical="top" wrapText="1"/>
    </xf>
    <xf numFmtId="177" fontId="57" fillId="0" borderId="2" xfId="0" applyNumberFormat="1" applyFont="1" applyBorder="1" applyAlignment="1">
      <alignment horizontal="center" vertical="center"/>
    </xf>
    <xf numFmtId="0" fontId="31" fillId="7" borderId="2" xfId="0" applyFont="1" applyFill="1" applyBorder="1" applyAlignment="1" applyProtection="1">
      <alignment horizontal="center" vertical="center"/>
      <protection locked="0"/>
    </xf>
    <xf numFmtId="0" fontId="30" fillId="7" borderId="2" xfId="0" applyFont="1" applyFill="1" applyBorder="1" applyAlignment="1" applyProtection="1">
      <alignment horizontal="center" vertical="center"/>
      <protection locked="0"/>
    </xf>
    <xf numFmtId="0" fontId="29" fillId="2" borderId="2" xfId="0" applyFont="1" applyFill="1" applyBorder="1" applyAlignment="1" applyProtection="1">
      <alignment vertical="center"/>
      <protection locked="0"/>
    </xf>
    <xf numFmtId="0" fontId="12" fillId="2" borderId="9" xfId="1" applyFont="1" applyFill="1" applyBorder="1" applyAlignment="1" applyProtection="1">
      <alignment horizontal="left" vertical="center" indent="1"/>
      <protection locked="0"/>
    </xf>
    <xf numFmtId="0" fontId="12" fillId="2" borderId="32" xfId="1" applyFont="1" applyFill="1" applyBorder="1" applyAlignment="1" applyProtection="1">
      <alignment horizontal="left" vertical="center" indent="1"/>
      <protection locked="0"/>
    </xf>
    <xf numFmtId="0" fontId="12" fillId="2" borderId="11" xfId="1" applyFont="1" applyFill="1" applyBorder="1" applyAlignment="1" applyProtection="1">
      <alignment horizontal="left" vertical="center" indent="1"/>
      <protection locked="0"/>
    </xf>
    <xf numFmtId="0" fontId="12" fillId="2" borderId="8" xfId="1" applyFont="1" applyFill="1" applyBorder="1" applyAlignment="1" applyProtection="1">
      <alignment horizontal="left" vertical="center" indent="1"/>
      <protection locked="0"/>
    </xf>
    <xf numFmtId="0" fontId="44" fillId="2" borderId="2" xfId="0" applyFont="1" applyFill="1" applyBorder="1" applyAlignment="1" applyProtection="1">
      <alignment horizontal="left" vertical="center" indent="1"/>
      <protection locked="0"/>
    </xf>
    <xf numFmtId="0" fontId="2" fillId="7" borderId="48" xfId="0" applyFont="1" applyFill="1" applyBorder="1" applyAlignment="1" applyProtection="1">
      <alignment horizontal="center" vertical="center"/>
      <protection locked="0"/>
    </xf>
    <xf numFmtId="0" fontId="44" fillId="2" borderId="49" xfId="0" applyFont="1" applyFill="1" applyBorder="1" applyAlignment="1" applyProtection="1">
      <alignment horizontal="center" vertical="center"/>
      <protection locked="0"/>
    </xf>
    <xf numFmtId="0" fontId="44" fillId="2" borderId="50" xfId="0" applyFont="1" applyFill="1" applyBorder="1" applyAlignment="1" applyProtection="1">
      <alignment horizontal="center" vertical="center"/>
      <protection locked="0"/>
    </xf>
    <xf numFmtId="0" fontId="2" fillId="7" borderId="13" xfId="0" applyFont="1" applyFill="1" applyBorder="1" applyAlignment="1" applyProtection="1">
      <alignment horizontal="center" vertical="center"/>
      <protection locked="0"/>
    </xf>
    <xf numFmtId="0" fontId="14" fillId="2" borderId="13" xfId="1" applyFont="1" applyFill="1" applyBorder="1" applyAlignment="1" applyProtection="1">
      <alignment vertical="center"/>
      <protection locked="0"/>
    </xf>
    <xf numFmtId="0" fontId="14" fillId="2" borderId="2" xfId="1" applyFont="1" applyFill="1" applyBorder="1" applyAlignment="1" applyProtection="1">
      <alignment horizontal="center" vertical="center" wrapText="1"/>
      <protection locked="0"/>
    </xf>
    <xf numFmtId="0" fontId="14" fillId="2" borderId="2" xfId="1" applyFont="1" applyFill="1" applyBorder="1" applyAlignment="1" applyProtection="1">
      <alignment vertical="center"/>
      <protection locked="0"/>
    </xf>
    <xf numFmtId="0" fontId="14" fillId="2" borderId="2" xfId="1" applyFont="1" applyFill="1" applyBorder="1" applyAlignment="1" applyProtection="1">
      <alignment vertical="center" wrapText="1"/>
      <protection locked="0"/>
    </xf>
    <xf numFmtId="0" fontId="14" fillId="2" borderId="2" xfId="1" applyFont="1" applyFill="1" applyBorder="1" applyAlignment="1" applyProtection="1">
      <alignment horizontal="center" vertical="center"/>
      <protection locked="0"/>
    </xf>
    <xf numFmtId="49" fontId="17" fillId="2" borderId="49" xfId="0" applyNumberFormat="1" applyFont="1" applyFill="1" applyBorder="1" applyAlignment="1" applyProtection="1">
      <alignment horizontal="center" vertical="center"/>
      <protection locked="0"/>
    </xf>
    <xf numFmtId="49" fontId="14" fillId="2" borderId="2" xfId="1" applyNumberFormat="1" applyFont="1" applyFill="1" applyBorder="1" applyAlignment="1" applyProtection="1">
      <alignment horizontal="center" vertical="center"/>
      <protection locked="0"/>
    </xf>
    <xf numFmtId="0" fontId="14" fillId="2" borderId="14" xfId="1" applyFont="1" applyFill="1" applyBorder="1" applyAlignment="1" applyProtection="1">
      <alignment horizontal="center" vertical="center"/>
      <protection locked="0"/>
    </xf>
    <xf numFmtId="0" fontId="14" fillId="2" borderId="54" xfId="1" applyFont="1" applyFill="1" applyBorder="1" applyAlignment="1" applyProtection="1">
      <alignment horizontal="center" vertical="center"/>
      <protection locked="0"/>
    </xf>
    <xf numFmtId="0" fontId="58" fillId="0" borderId="0" xfId="0" applyFont="1" applyAlignment="1">
      <alignment vertical="center"/>
    </xf>
    <xf numFmtId="0" fontId="2" fillId="8" borderId="16" xfId="0" applyFont="1" applyFill="1" applyBorder="1" applyAlignment="1">
      <alignment horizontal="left" vertical="center" indent="2"/>
    </xf>
    <xf numFmtId="0" fontId="2" fillId="8" borderId="16" xfId="0" applyFont="1" applyFill="1" applyBorder="1" applyAlignment="1">
      <alignment vertical="center"/>
    </xf>
    <xf numFmtId="0" fontId="2" fillId="8" borderId="15" xfId="0" applyFont="1" applyFill="1" applyBorder="1" applyAlignment="1">
      <alignment horizontal="left" vertical="center" indent="2"/>
    </xf>
    <xf numFmtId="0" fontId="4" fillId="8" borderId="15" xfId="0" applyFont="1" applyFill="1" applyBorder="1" applyAlignment="1">
      <alignment vertical="center"/>
    </xf>
    <xf numFmtId="0" fontId="59" fillId="0" borderId="0" xfId="1" applyFont="1" applyAlignment="1">
      <alignment vertical="center"/>
    </xf>
    <xf numFmtId="0" fontId="58" fillId="9" borderId="0" xfId="0" applyFont="1" applyFill="1" applyAlignment="1">
      <alignment horizontal="left" vertical="center"/>
    </xf>
    <xf numFmtId="0" fontId="58" fillId="9" borderId="0" xfId="0" applyFont="1" applyFill="1" applyAlignment="1">
      <alignment vertical="center"/>
    </xf>
    <xf numFmtId="0" fontId="33" fillId="10" borderId="0" xfId="0" applyFont="1" applyFill="1" applyAlignment="1">
      <alignment horizontal="right" vertical="center"/>
    </xf>
    <xf numFmtId="0" fontId="27" fillId="0" borderId="0" xfId="1" applyFont="1" applyAlignment="1">
      <alignment horizontal="right" vertical="center"/>
    </xf>
    <xf numFmtId="0" fontId="4" fillId="0" borderId="0" xfId="0" applyFont="1" applyAlignment="1">
      <alignment horizontal="right" vertical="center"/>
    </xf>
    <xf numFmtId="0" fontId="17" fillId="0" borderId="0" xfId="0" applyFont="1" applyAlignment="1">
      <alignment horizontal="right" vertical="center"/>
    </xf>
    <xf numFmtId="0" fontId="26" fillId="0" borderId="0" xfId="1" applyFont="1" applyAlignment="1">
      <alignment horizontal="right" vertical="center"/>
    </xf>
    <xf numFmtId="0" fontId="2" fillId="0" borderId="0" xfId="0" applyFont="1" applyAlignment="1">
      <alignment horizontal="right" vertical="center"/>
    </xf>
    <xf numFmtId="0" fontId="27" fillId="0" borderId="10" xfId="1" applyFont="1" applyBorder="1" applyAlignment="1">
      <alignment horizontal="left" vertical="center"/>
    </xf>
    <xf numFmtId="0" fontId="27" fillId="0" borderId="30" xfId="1" applyFont="1" applyBorder="1" applyAlignment="1">
      <alignment horizontal="left" vertical="center"/>
    </xf>
    <xf numFmtId="0" fontId="27" fillId="0" borderId="31" xfId="1" applyFont="1" applyBorder="1" applyAlignment="1">
      <alignment horizontal="left" vertical="center"/>
    </xf>
    <xf numFmtId="0" fontId="27" fillId="0" borderId="0" xfId="1" applyFont="1" applyAlignment="1">
      <alignment horizontal="left" vertical="center"/>
    </xf>
    <xf numFmtId="0" fontId="27" fillId="7" borderId="4" xfId="1" applyFont="1" applyFill="1" applyBorder="1" applyAlignment="1" applyProtection="1">
      <alignment horizontal="center" vertical="center"/>
      <protection locked="0"/>
    </xf>
    <xf numFmtId="0" fontId="27" fillId="0" borderId="6" xfId="1" applyFont="1" applyBorder="1" applyAlignment="1" applyProtection="1">
      <alignment horizontal="center" vertical="center"/>
      <protection locked="0"/>
    </xf>
    <xf numFmtId="0" fontId="30" fillId="0" borderId="13" xfId="0" applyFont="1"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31" fillId="0" borderId="13" xfId="0" applyFont="1" applyBorder="1" applyAlignment="1">
      <alignment horizontal="center" vertical="center"/>
    </xf>
    <xf numFmtId="0" fontId="31" fillId="0" borderId="4" xfId="0" applyFont="1" applyBorder="1" applyAlignment="1">
      <alignment horizontal="center" vertical="center"/>
    </xf>
    <xf numFmtId="0" fontId="31" fillId="0" borderId="8" xfId="0" applyFont="1" applyBorder="1" applyAlignment="1">
      <alignment horizontal="center" vertical="center"/>
    </xf>
    <xf numFmtId="0" fontId="30" fillId="0" borderId="13" xfId="0" applyFont="1" applyBorder="1" applyAlignment="1">
      <alignment vertical="center" wrapText="1"/>
    </xf>
    <xf numFmtId="0" fontId="30" fillId="0" borderId="4" xfId="0" applyFont="1" applyBorder="1" applyAlignment="1">
      <alignment vertical="center" wrapText="1"/>
    </xf>
    <xf numFmtId="0" fontId="30" fillId="0" borderId="8" xfId="0" applyFont="1" applyBorder="1" applyAlignment="1">
      <alignment vertical="center" wrapText="1"/>
    </xf>
    <xf numFmtId="0" fontId="29" fillId="2" borderId="13" xfId="0" applyFont="1" applyFill="1" applyBorder="1" applyAlignment="1" applyProtection="1">
      <alignment horizontal="center" vertical="center"/>
      <protection locked="0"/>
    </xf>
    <xf numFmtId="0" fontId="29" fillId="2" borderId="8" xfId="0" applyFont="1" applyFill="1" applyBorder="1" applyAlignment="1" applyProtection="1">
      <alignment horizontal="center" vertical="center"/>
      <protection locked="0"/>
    </xf>
    <xf numFmtId="0" fontId="31" fillId="0" borderId="13" xfId="0" applyFont="1" applyBorder="1" applyAlignment="1">
      <alignment horizontal="center" vertical="center" wrapText="1"/>
    </xf>
    <xf numFmtId="0" fontId="35" fillId="0" borderId="0" xfId="0" applyFont="1" applyAlignment="1">
      <alignment horizontal="center" vertical="center" wrapText="1"/>
    </xf>
    <xf numFmtId="0" fontId="29" fillId="0" borderId="0" xfId="0" applyFont="1" applyAlignment="1">
      <alignment horizontal="center" vertical="center"/>
    </xf>
    <xf numFmtId="0" fontId="34" fillId="5" borderId="0" xfId="0" applyFont="1" applyFill="1" applyAlignment="1">
      <alignment horizontal="center" vertical="center"/>
    </xf>
    <xf numFmtId="49" fontId="29" fillId="2" borderId="13" xfId="0" applyNumberFormat="1" applyFont="1" applyFill="1" applyBorder="1" applyAlignment="1" applyProtection="1">
      <alignment horizontal="center" vertical="center"/>
      <protection locked="0"/>
    </xf>
    <xf numFmtId="49" fontId="29" fillId="2" borderId="8" xfId="0" applyNumberFormat="1" applyFont="1" applyFill="1" applyBorder="1" applyAlignment="1" applyProtection="1">
      <alignment horizontal="center" vertical="center"/>
      <protection locked="0"/>
    </xf>
    <xf numFmtId="49" fontId="29" fillId="2" borderId="4" xfId="0" applyNumberFormat="1" applyFont="1" applyFill="1" applyBorder="1" applyAlignment="1" applyProtection="1">
      <alignment horizontal="center" vertical="center"/>
      <protection locked="0"/>
    </xf>
    <xf numFmtId="0" fontId="38" fillId="0" borderId="3" xfId="0" applyFont="1" applyBorder="1" applyAlignment="1">
      <alignment horizontal="left" vertical="center" indent="1"/>
    </xf>
    <xf numFmtId="0" fontId="29" fillId="2" borderId="4" xfId="0" applyFont="1" applyFill="1" applyBorder="1" applyAlignment="1" applyProtection="1">
      <alignment horizontal="center" vertical="center"/>
      <protection locked="0"/>
    </xf>
    <xf numFmtId="0" fontId="29" fillId="2" borderId="13" xfId="0" applyFont="1" applyFill="1" applyBorder="1" applyAlignment="1" applyProtection="1">
      <alignment vertical="center"/>
      <protection locked="0"/>
    </xf>
    <xf numFmtId="0" fontId="29" fillId="2" borderId="4" xfId="0" applyFont="1" applyFill="1" applyBorder="1" applyAlignment="1" applyProtection="1">
      <alignment vertical="center"/>
      <protection locked="0"/>
    </xf>
    <xf numFmtId="0" fontId="29" fillId="2" borderId="8" xfId="0" applyFont="1" applyFill="1" applyBorder="1" applyAlignment="1" applyProtection="1">
      <alignment vertical="center"/>
      <protection locked="0"/>
    </xf>
    <xf numFmtId="0" fontId="29" fillId="2" borderId="13" xfId="0" applyFont="1" applyFill="1" applyBorder="1" applyAlignment="1" applyProtection="1">
      <alignment horizontal="left" vertical="center"/>
      <protection locked="0"/>
    </xf>
    <xf numFmtId="0" fontId="29" fillId="2" borderId="4" xfId="0" applyFont="1" applyFill="1" applyBorder="1" applyAlignment="1" applyProtection="1">
      <alignment horizontal="left" vertical="center"/>
      <protection locked="0"/>
    </xf>
    <xf numFmtId="0" fontId="29" fillId="2" borderId="8" xfId="0" applyFont="1" applyFill="1" applyBorder="1" applyAlignment="1" applyProtection="1">
      <alignment horizontal="left" vertical="center"/>
      <protection locked="0"/>
    </xf>
    <xf numFmtId="49" fontId="29" fillId="7" borderId="13" xfId="0" applyNumberFormat="1" applyFont="1" applyFill="1" applyBorder="1" applyAlignment="1" applyProtection="1">
      <alignment horizontal="center" vertical="center"/>
      <protection locked="0"/>
    </xf>
    <xf numFmtId="49" fontId="29" fillId="7" borderId="4" xfId="0" applyNumberFormat="1" applyFont="1" applyFill="1" applyBorder="1" applyAlignment="1" applyProtection="1">
      <alignment horizontal="center" vertical="center"/>
      <protection locked="0"/>
    </xf>
    <xf numFmtId="49" fontId="29" fillId="7" borderId="8" xfId="0" applyNumberFormat="1" applyFont="1" applyFill="1" applyBorder="1" applyAlignment="1" applyProtection="1">
      <alignment horizontal="center" vertical="center"/>
      <protection locked="0"/>
    </xf>
    <xf numFmtId="49" fontId="29" fillId="2" borderId="13" xfId="0" applyNumberFormat="1" applyFont="1" applyFill="1" applyBorder="1" applyAlignment="1" applyProtection="1">
      <alignment vertical="center"/>
      <protection locked="0"/>
    </xf>
    <xf numFmtId="49" fontId="29" fillId="2" borderId="4" xfId="0" applyNumberFormat="1" applyFont="1" applyFill="1" applyBorder="1" applyAlignment="1" applyProtection="1">
      <alignment vertical="center"/>
      <protection locked="0"/>
    </xf>
    <xf numFmtId="49" fontId="29" fillId="2" borderId="8" xfId="0" applyNumberFormat="1" applyFont="1" applyFill="1" applyBorder="1" applyAlignment="1" applyProtection="1">
      <alignment vertical="center"/>
      <protection locked="0"/>
    </xf>
    <xf numFmtId="0" fontId="30" fillId="0" borderId="2" xfId="0" applyFont="1" applyBorder="1" applyAlignment="1">
      <alignment vertical="center"/>
    </xf>
    <xf numFmtId="0" fontId="31" fillId="0" borderId="2" xfId="0" applyFont="1" applyBorder="1" applyAlignment="1">
      <alignment horizontal="center" vertical="center"/>
    </xf>
    <xf numFmtId="0" fontId="30" fillId="0" borderId="2" xfId="0" applyFont="1" applyBorder="1" applyAlignment="1">
      <alignment vertical="center" wrapText="1"/>
    </xf>
    <xf numFmtId="0" fontId="29" fillId="0" borderId="13" xfId="0" applyFont="1" applyBorder="1" applyAlignment="1">
      <alignment horizontal="center" vertical="center"/>
    </xf>
    <xf numFmtId="0" fontId="29" fillId="0" borderId="4" xfId="0" applyFont="1" applyBorder="1" applyAlignment="1">
      <alignment horizontal="center" vertical="center"/>
    </xf>
    <xf numFmtId="0" fontId="29" fillId="0" borderId="8" xfId="0" applyFont="1" applyBorder="1" applyAlignment="1">
      <alignment horizontal="center" vertical="center"/>
    </xf>
    <xf numFmtId="0" fontId="29" fillId="7" borderId="13" xfId="0" applyFont="1" applyFill="1" applyBorder="1" applyAlignment="1" applyProtection="1">
      <alignment horizontal="center" vertical="center"/>
      <protection locked="0"/>
    </xf>
    <xf numFmtId="0" fontId="29" fillId="7" borderId="4" xfId="0" applyFont="1" applyFill="1" applyBorder="1" applyAlignment="1" applyProtection="1">
      <alignment horizontal="center" vertical="center"/>
      <protection locked="0"/>
    </xf>
    <xf numFmtId="0" fontId="29" fillId="7" borderId="8" xfId="0" applyFont="1" applyFill="1" applyBorder="1" applyAlignment="1" applyProtection="1">
      <alignment horizontal="center" vertical="center"/>
      <protection locked="0"/>
    </xf>
    <xf numFmtId="0" fontId="30" fillId="0" borderId="56" xfId="0" applyFont="1" applyBorder="1" applyAlignment="1">
      <alignment horizontal="center" vertical="center" wrapText="1"/>
    </xf>
    <xf numFmtId="0" fontId="30" fillId="0" borderId="57" xfId="0" applyFont="1" applyBorder="1" applyAlignment="1">
      <alignment horizontal="center" vertical="center" wrapText="1"/>
    </xf>
    <xf numFmtId="0" fontId="30" fillId="0" borderId="58" xfId="0" applyFont="1" applyBorder="1" applyAlignment="1">
      <alignment horizontal="center" vertical="center" wrapText="1"/>
    </xf>
    <xf numFmtId="0" fontId="30" fillId="0" borderId="59" xfId="0" applyFont="1" applyBorder="1" applyAlignment="1">
      <alignment horizontal="center" vertical="center" wrapText="1"/>
    </xf>
    <xf numFmtId="0" fontId="30" fillId="0" borderId="0" xfId="0" applyFont="1" applyAlignment="1">
      <alignment horizontal="center" vertical="center" wrapText="1"/>
    </xf>
    <xf numFmtId="0" fontId="30" fillId="0" borderId="60" xfId="0" applyFont="1" applyBorder="1" applyAlignment="1">
      <alignment horizontal="center" vertical="center" wrapText="1"/>
    </xf>
    <xf numFmtId="0" fontId="30" fillId="0" borderId="61" xfId="0" applyFont="1" applyBorder="1" applyAlignment="1">
      <alignment horizontal="center" vertical="center" wrapText="1"/>
    </xf>
    <xf numFmtId="0" fontId="30" fillId="0" borderId="62" xfId="0" applyFont="1" applyBorder="1" applyAlignment="1">
      <alignment horizontal="center" vertical="center" wrapText="1"/>
    </xf>
    <xf numFmtId="0" fontId="30" fillId="0" borderId="63" xfId="0" applyFont="1" applyBorder="1" applyAlignment="1">
      <alignment horizontal="center" vertical="center" wrapText="1"/>
    </xf>
    <xf numFmtId="0" fontId="30" fillId="2" borderId="13" xfId="0" applyFont="1" applyFill="1" applyBorder="1" applyAlignment="1" applyProtection="1">
      <alignment horizontal="center" vertical="center"/>
      <protection locked="0"/>
    </xf>
    <xf numFmtId="0" fontId="30" fillId="2" borderId="8" xfId="0" applyFont="1" applyFill="1" applyBorder="1" applyAlignment="1" applyProtection="1">
      <alignment horizontal="center" vertical="center"/>
      <protection locked="0"/>
    </xf>
    <xf numFmtId="0" fontId="30" fillId="0" borderId="13"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53" xfId="0" applyFont="1" applyBorder="1" applyAlignment="1">
      <alignment horizontal="center" vertical="center" wrapText="1"/>
    </xf>
    <xf numFmtId="0" fontId="30" fillId="2" borderId="4" xfId="0" applyFont="1" applyFill="1" applyBorder="1" applyAlignment="1" applyProtection="1">
      <alignment horizontal="left" vertical="center" indent="1"/>
      <protection locked="0"/>
    </xf>
    <xf numFmtId="0" fontId="30" fillId="2" borderId="8" xfId="0" applyFont="1" applyFill="1" applyBorder="1" applyAlignment="1" applyProtection="1">
      <alignment horizontal="left" vertical="center" indent="1"/>
      <protection locked="0"/>
    </xf>
    <xf numFmtId="0" fontId="27" fillId="0" borderId="16" xfId="1" applyFont="1" applyBorder="1" applyAlignment="1">
      <alignment horizontal="center" vertical="center"/>
    </xf>
    <xf numFmtId="0" fontId="27" fillId="0" borderId="27" xfId="1" applyFont="1" applyBorder="1" applyAlignment="1">
      <alignment horizontal="left" vertical="center"/>
    </xf>
    <xf numFmtId="0" fontId="27" fillId="0" borderId="28" xfId="1" applyFont="1" applyBorder="1" applyAlignment="1">
      <alignment horizontal="left" vertical="center"/>
    </xf>
    <xf numFmtId="0" fontId="27" fillId="0" borderId="26" xfId="1" applyFont="1" applyBorder="1" applyAlignment="1">
      <alignment horizontal="left" vertical="center" indent="1"/>
    </xf>
    <xf numFmtId="0" fontId="27" fillId="0" borderId="28" xfId="1" applyFont="1" applyBorder="1" applyAlignment="1">
      <alignment horizontal="left" vertical="center" indent="1"/>
    </xf>
    <xf numFmtId="0" fontId="27" fillId="0" borderId="29" xfId="1" applyFont="1" applyBorder="1" applyAlignment="1">
      <alignment horizontal="left" vertical="center" indent="1"/>
    </xf>
    <xf numFmtId="0" fontId="27" fillId="0" borderId="31" xfId="1" applyFont="1" applyBorder="1" applyAlignment="1">
      <alignment horizontal="left" vertical="center" indent="1"/>
    </xf>
    <xf numFmtId="0" fontId="27" fillId="0" borderId="34" xfId="1" applyFont="1" applyBorder="1" applyAlignment="1">
      <alignment horizontal="left" vertical="center" indent="1"/>
    </xf>
    <xf numFmtId="0" fontId="27" fillId="0" borderId="32" xfId="1" applyFont="1" applyBorder="1" applyAlignment="1">
      <alignment horizontal="left" vertical="center" indent="1"/>
    </xf>
    <xf numFmtId="0" fontId="27" fillId="0" borderId="6" xfId="1" applyFont="1" applyBorder="1" applyAlignment="1">
      <alignment horizontal="left" vertical="center" indent="1"/>
    </xf>
    <xf numFmtId="0" fontId="27" fillId="0" borderId="10" xfId="1" applyFont="1" applyBorder="1" applyAlignment="1">
      <alignment horizontal="left" vertical="center" indent="1"/>
    </xf>
    <xf numFmtId="0" fontId="27" fillId="0" borderId="30" xfId="1" applyFont="1" applyBorder="1" applyAlignment="1">
      <alignment horizontal="left" vertical="center" indent="1"/>
    </xf>
    <xf numFmtId="0" fontId="27" fillId="0" borderId="30" xfId="1" applyFont="1" applyBorder="1" applyAlignment="1">
      <alignment horizontal="left" vertical="center"/>
    </xf>
    <xf numFmtId="0" fontId="27" fillId="0" borderId="31" xfId="1" applyFont="1" applyBorder="1" applyAlignment="1">
      <alignment horizontal="left" vertical="center"/>
    </xf>
    <xf numFmtId="0" fontId="27" fillId="0" borderId="27" xfId="1" applyFont="1" applyBorder="1" applyAlignment="1">
      <alignment horizontal="left" vertical="center" indent="1"/>
    </xf>
    <xf numFmtId="0" fontId="27" fillId="0" borderId="0" xfId="1" applyFont="1" applyAlignment="1">
      <alignment horizontal="left" vertical="center"/>
    </xf>
    <xf numFmtId="0" fontId="27" fillId="0" borderId="10" xfId="1" applyFont="1" applyBorder="1" applyAlignment="1">
      <alignment horizontal="left" vertical="center"/>
    </xf>
    <xf numFmtId="0" fontId="27" fillId="0" borderId="0" xfId="0" applyFont="1" applyAlignment="1" applyProtection="1">
      <alignment horizontal="left" vertical="center"/>
      <protection locked="0"/>
    </xf>
    <xf numFmtId="0" fontId="27" fillId="0" borderId="10" xfId="0" applyFont="1" applyBorder="1" applyAlignment="1" applyProtection="1">
      <alignment horizontal="left" vertical="center"/>
      <protection locked="0"/>
    </xf>
    <xf numFmtId="0" fontId="27" fillId="0" borderId="27" xfId="1" applyFont="1" applyBorder="1" applyAlignment="1">
      <alignment vertical="center"/>
    </xf>
    <xf numFmtId="0" fontId="27" fillId="0" borderId="28" xfId="1" applyFont="1" applyBorder="1" applyAlignment="1">
      <alignment vertical="center"/>
    </xf>
    <xf numFmtId="0" fontId="27" fillId="0" borderId="33" xfId="1" applyFont="1" applyBorder="1" applyAlignment="1">
      <alignment horizontal="left" vertical="center" indent="1"/>
    </xf>
    <xf numFmtId="0" fontId="12" fillId="0" borderId="0" xfId="1" applyFont="1" applyAlignment="1">
      <alignment horizontal="center" vertical="center"/>
    </xf>
    <xf numFmtId="0" fontId="27" fillId="3" borderId="2" xfId="1" applyFont="1" applyFill="1" applyBorder="1" applyAlignment="1">
      <alignment horizontal="center" vertical="center"/>
    </xf>
    <xf numFmtId="0" fontId="54" fillId="0" borderId="29" xfId="1" applyFont="1" applyBorder="1" applyAlignment="1">
      <alignment horizontal="left" vertical="center" indent="1"/>
    </xf>
    <xf numFmtId="0" fontId="54" fillId="0" borderId="31" xfId="1" applyFont="1" applyBorder="1" applyAlignment="1">
      <alignment horizontal="left" vertical="center" indent="1"/>
    </xf>
    <xf numFmtId="0" fontId="27" fillId="0" borderId="16" xfId="1" applyFont="1" applyBorder="1" applyAlignment="1">
      <alignment horizontal="center" vertical="center" textRotation="255"/>
    </xf>
    <xf numFmtId="0" fontId="27" fillId="0" borderId="6" xfId="1" applyFont="1" applyBorder="1" applyAlignment="1">
      <alignment horizontal="left" vertical="center" wrapText="1" indent="1"/>
    </xf>
    <xf numFmtId="0" fontId="0" fillId="0" borderId="6" xfId="0" applyBorder="1" applyAlignment="1">
      <alignment horizontal="left" vertical="center" indent="1"/>
    </xf>
    <xf numFmtId="0" fontId="0" fillId="0" borderId="10" xfId="0" applyBorder="1" applyAlignment="1">
      <alignment horizontal="left" vertical="center" indent="1"/>
    </xf>
    <xf numFmtId="0" fontId="27" fillId="0" borderId="3" xfId="1" applyFont="1" applyBorder="1" applyAlignment="1">
      <alignment horizontal="left" vertical="center" indent="1"/>
    </xf>
    <xf numFmtId="0" fontId="27" fillId="3" borderId="4" xfId="1" applyFont="1" applyFill="1" applyBorder="1" applyAlignment="1">
      <alignment horizontal="center" vertical="center"/>
    </xf>
    <xf numFmtId="0" fontId="27" fillId="3" borderId="8" xfId="1" applyFont="1" applyFill="1" applyBorder="1" applyAlignment="1">
      <alignment horizontal="center" vertical="center"/>
    </xf>
    <xf numFmtId="0" fontId="27" fillId="0" borderId="33" xfId="1" applyFont="1" applyBorder="1" applyAlignment="1">
      <alignment horizontal="left" vertical="center"/>
    </xf>
    <xf numFmtId="0" fontId="27" fillId="0" borderId="32" xfId="1" applyFont="1" applyBorder="1" applyAlignment="1">
      <alignment horizontal="left" vertical="center"/>
    </xf>
    <xf numFmtId="0" fontId="27" fillId="0" borderId="16" xfId="1" quotePrefix="1" applyFont="1" applyBorder="1" applyAlignment="1">
      <alignment horizontal="center" vertical="center"/>
    </xf>
    <xf numFmtId="0" fontId="27" fillId="0" borderId="6" xfId="1" applyFont="1" applyBorder="1" applyAlignment="1">
      <alignment horizontal="left" vertical="center" wrapText="1"/>
    </xf>
    <xf numFmtId="0" fontId="27" fillId="0" borderId="6" xfId="1" applyFont="1" applyBorder="1" applyAlignment="1">
      <alignment horizontal="left" vertical="center"/>
    </xf>
    <xf numFmtId="0" fontId="15" fillId="0" borderId="13" xfId="1" applyFont="1" applyBorder="1" applyAlignment="1">
      <alignment horizontal="left" vertical="center" wrapText="1" indent="1"/>
    </xf>
    <xf numFmtId="0" fontId="15" fillId="0" borderId="4" xfId="1" applyFont="1" applyBorder="1" applyAlignment="1">
      <alignment horizontal="left" vertical="center" wrapText="1" indent="1"/>
    </xf>
    <xf numFmtId="0" fontId="40" fillId="0" borderId="7" xfId="1" applyFont="1" applyBorder="1" applyAlignment="1">
      <alignment horizontal="center" vertical="center"/>
    </xf>
    <xf numFmtId="0" fontId="40" fillId="0" borderId="3" xfId="1" applyFont="1" applyBorder="1" applyAlignment="1">
      <alignment horizontal="center" vertical="center"/>
    </xf>
    <xf numFmtId="0" fontId="41" fillId="6" borderId="41" xfId="1" applyFont="1" applyFill="1" applyBorder="1" applyAlignment="1">
      <alignment horizontal="left" vertical="center" indent="1"/>
    </xf>
    <xf numFmtId="0" fontId="41" fillId="6" borderId="42" xfId="1" applyFont="1" applyFill="1" applyBorder="1" applyAlignment="1">
      <alignment horizontal="left" vertical="center" indent="1"/>
    </xf>
    <xf numFmtId="0" fontId="41" fillId="6" borderId="43" xfId="1" applyFont="1" applyFill="1" applyBorder="1" applyAlignment="1">
      <alignment horizontal="left" vertical="center" indent="1"/>
    </xf>
    <xf numFmtId="0" fontId="19" fillId="5" borderId="17" xfId="1" applyFont="1" applyFill="1" applyBorder="1" applyAlignment="1">
      <alignment horizontal="center" vertical="center"/>
    </xf>
    <xf numFmtId="0" fontId="19" fillId="5" borderId="18" xfId="1" applyFont="1" applyFill="1" applyBorder="1" applyAlignment="1">
      <alignment horizontal="center" vertical="center"/>
    </xf>
    <xf numFmtId="0" fontId="19" fillId="5" borderId="19" xfId="1" applyFont="1" applyFill="1" applyBorder="1" applyAlignment="1">
      <alignment horizontal="center" vertical="center"/>
    </xf>
    <xf numFmtId="0" fontId="14" fillId="0" borderId="3" xfId="1" applyFont="1" applyBorder="1" applyAlignment="1">
      <alignment vertical="center"/>
    </xf>
    <xf numFmtId="0" fontId="14" fillId="0" borderId="4" xfId="1" applyFont="1" applyBorder="1" applyAlignment="1">
      <alignment vertical="center"/>
    </xf>
    <xf numFmtId="0" fontId="41" fillId="6" borderId="37" xfId="1" applyFont="1" applyFill="1" applyBorder="1" applyAlignment="1">
      <alignment horizontal="left" vertical="center" indent="1"/>
    </xf>
    <xf numFmtId="0" fontId="41" fillId="6" borderId="38" xfId="1" applyFont="1" applyFill="1" applyBorder="1" applyAlignment="1">
      <alignment horizontal="left" vertical="center" indent="1"/>
    </xf>
    <xf numFmtId="0" fontId="41" fillId="6" borderId="39" xfId="1" applyFont="1" applyFill="1" applyBorder="1" applyAlignment="1">
      <alignment horizontal="left" vertical="center" indent="1"/>
    </xf>
    <xf numFmtId="0" fontId="40" fillId="0" borderId="40" xfId="1" applyFont="1" applyBorder="1" applyAlignment="1">
      <alignment horizontal="center" wrapText="1"/>
    </xf>
    <xf numFmtId="0" fontId="40" fillId="0" borderId="7" xfId="1" applyFont="1" applyBorder="1" applyAlignment="1">
      <alignment horizontal="center" wrapText="1"/>
    </xf>
    <xf numFmtId="0" fontId="40" fillId="0" borderId="11" xfId="1" applyFont="1" applyBorder="1" applyAlignment="1">
      <alignment horizontal="center" wrapText="1"/>
    </xf>
    <xf numFmtId="0" fontId="40" fillId="0" borderId="11" xfId="1" applyFont="1" applyBorder="1" applyAlignment="1">
      <alignment horizontal="center" vertical="center"/>
    </xf>
    <xf numFmtId="0" fontId="40" fillId="0" borderId="44" xfId="1" applyFont="1" applyBorder="1" applyAlignment="1">
      <alignment horizontal="center" wrapText="1"/>
    </xf>
    <xf numFmtId="0" fontId="20" fillId="0" borderId="0" xfId="1" applyFont="1" applyAlignment="1">
      <alignment horizontal="center" vertical="center"/>
    </xf>
    <xf numFmtId="0" fontId="21" fillId="0" borderId="0" xfId="1" applyFont="1" applyAlignment="1">
      <alignment vertical="center" wrapText="1"/>
    </xf>
    <xf numFmtId="0" fontId="15" fillId="0" borderId="13"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8" xfId="1" applyFont="1" applyBorder="1" applyAlignment="1">
      <alignment horizontal="center" vertical="center" wrapText="1"/>
    </xf>
    <xf numFmtId="0" fontId="5" fillId="0" borderId="0" xfId="0" applyFont="1" applyAlignment="1">
      <alignment horizontal="center" vertical="center"/>
    </xf>
    <xf numFmtId="0" fontId="23"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vertical="top" wrapText="1"/>
    </xf>
    <xf numFmtId="0" fontId="12" fillId="0" borderId="3" xfId="1" applyFont="1" applyBorder="1" applyAlignment="1">
      <alignment horizontal="left" vertical="center" indent="1"/>
    </xf>
    <xf numFmtId="0" fontId="12" fillId="0" borderId="4" xfId="1" applyFont="1" applyBorder="1" applyAlignment="1">
      <alignment horizontal="left" vertical="center" wrapText="1" indent="1"/>
    </xf>
    <xf numFmtId="0" fontId="12" fillId="0" borderId="0" xfId="1" applyFont="1" applyAlignment="1">
      <alignment vertical="center" wrapText="1"/>
    </xf>
    <xf numFmtId="0" fontId="16" fillId="0" borderId="0" xfId="1" applyFont="1" applyAlignment="1">
      <alignment horizontal="center" vertical="center"/>
    </xf>
    <xf numFmtId="0" fontId="12" fillId="0" borderId="5" xfId="1" applyFont="1" applyBorder="1" applyAlignment="1">
      <alignment horizontal="left" vertical="center" wrapText="1" indent="1"/>
    </xf>
    <xf numFmtId="0" fontId="12" fillId="0" borderId="9" xfId="1" applyFont="1" applyBorder="1" applyAlignment="1">
      <alignment horizontal="left" vertical="center" wrapText="1" indent="1"/>
    </xf>
    <xf numFmtId="0" fontId="12" fillId="0" borderId="6" xfId="1" applyFont="1" applyBorder="1" applyAlignment="1">
      <alignment horizontal="left" vertical="center" wrapText="1" indent="1"/>
    </xf>
    <xf numFmtId="0" fontId="12" fillId="0" borderId="10" xfId="1" applyFont="1" applyBorder="1" applyAlignment="1">
      <alignment horizontal="left" vertical="center" wrapText="1" indent="1"/>
    </xf>
    <xf numFmtId="0" fontId="12" fillId="0" borderId="7" xfId="1" applyFont="1" applyBorder="1" applyAlignment="1">
      <alignment horizontal="left" vertical="center" wrapText="1" indent="1"/>
    </xf>
    <xf numFmtId="0" fontId="12" fillId="0" borderId="11" xfId="1" applyFont="1" applyBorder="1" applyAlignment="1">
      <alignment horizontal="left" vertical="center" wrapText="1" indent="1"/>
    </xf>
    <xf numFmtId="0" fontId="14" fillId="3" borderId="0" xfId="1" applyFont="1" applyFill="1" applyAlignment="1">
      <alignment vertical="center" wrapText="1"/>
    </xf>
    <xf numFmtId="49" fontId="13" fillId="3" borderId="2" xfId="1" applyNumberFormat="1" applyFont="1" applyFill="1" applyBorder="1" applyAlignment="1">
      <alignment horizontal="left" vertical="center" wrapText="1" indent="1"/>
    </xf>
    <xf numFmtId="0" fontId="13" fillId="3" borderId="0" xfId="1" applyFont="1" applyFill="1" applyAlignment="1">
      <alignment horizontal="left" vertical="center" indent="1"/>
    </xf>
    <xf numFmtId="0" fontId="13" fillId="3" borderId="2" xfId="1" applyFont="1" applyFill="1" applyBorder="1" applyAlignment="1">
      <alignment horizontal="left" vertical="center" wrapText="1" indent="1"/>
    </xf>
    <xf numFmtId="0" fontId="13" fillId="3" borderId="8" xfId="1" applyFont="1" applyFill="1" applyBorder="1" applyAlignment="1">
      <alignment horizontal="left" vertical="center" wrapText="1" indent="1"/>
    </xf>
    <xf numFmtId="0" fontId="12" fillId="0" borderId="13" xfId="1" applyFont="1" applyBorder="1" applyAlignment="1">
      <alignment horizontal="left" vertical="center" indent="1"/>
    </xf>
    <xf numFmtId="0" fontId="12" fillId="0" borderId="8" xfId="1" applyFont="1" applyBorder="1" applyAlignment="1">
      <alignment horizontal="left" vertical="center" indent="1"/>
    </xf>
    <xf numFmtId="0" fontId="13" fillId="3" borderId="5" xfId="1" applyFont="1" applyFill="1" applyBorder="1" applyAlignment="1">
      <alignment horizontal="left" vertical="center" wrapText="1" indent="2"/>
    </xf>
    <xf numFmtId="0" fontId="13" fillId="3" borderId="9" xfId="1" applyFont="1" applyFill="1" applyBorder="1" applyAlignment="1">
      <alignment horizontal="left" vertical="center" wrapText="1" indent="2"/>
    </xf>
    <xf numFmtId="0" fontId="13" fillId="3" borderId="6" xfId="1" applyFont="1" applyFill="1" applyBorder="1" applyAlignment="1">
      <alignment horizontal="left" vertical="center" wrapText="1" indent="2"/>
    </xf>
    <xf numFmtId="0" fontId="13" fillId="3" borderId="10" xfId="1" applyFont="1" applyFill="1" applyBorder="1" applyAlignment="1">
      <alignment horizontal="left" vertical="center" wrapText="1" indent="2"/>
    </xf>
    <xf numFmtId="0" fontId="13" fillId="3" borderId="7" xfId="1" applyFont="1" applyFill="1" applyBorder="1" applyAlignment="1">
      <alignment horizontal="left" vertical="center" wrapText="1" indent="2"/>
    </xf>
    <xf numFmtId="0" fontId="13" fillId="3" borderId="11" xfId="1" applyFont="1" applyFill="1" applyBorder="1" applyAlignment="1">
      <alignment horizontal="left" vertical="center" wrapText="1" indent="2"/>
    </xf>
    <xf numFmtId="0" fontId="13" fillId="3" borderId="5" xfId="1" applyFont="1" applyFill="1" applyBorder="1" applyAlignment="1">
      <alignment horizontal="center" vertical="center" wrapText="1"/>
    </xf>
    <xf numFmtId="0" fontId="13" fillId="3" borderId="9" xfId="1" applyFont="1" applyFill="1" applyBorder="1" applyAlignment="1">
      <alignment horizontal="center" vertical="center" wrapText="1"/>
    </xf>
    <xf numFmtId="0" fontId="13" fillId="3" borderId="7"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0" borderId="0" xfId="1" applyFont="1" applyAlignment="1">
      <alignment vertical="top" wrapText="1"/>
    </xf>
    <xf numFmtId="0" fontId="43" fillId="0" borderId="0" xfId="0" applyFont="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5" xfId="0" applyFont="1" applyBorder="1" applyAlignment="1">
      <alignment horizontal="center" vertical="center"/>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51" xfId="0" applyFont="1" applyBorder="1" applyAlignment="1">
      <alignment horizontal="center" vertical="center" wrapText="1"/>
    </xf>
    <xf numFmtId="0" fontId="3" fillId="0" borderId="15"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15" xfId="0" applyFont="1" applyBorder="1" applyAlignment="1">
      <alignment horizontal="center" vertical="center" wrapText="1"/>
    </xf>
    <xf numFmtId="0" fontId="3" fillId="0" borderId="51" xfId="0" applyFont="1" applyBorder="1" applyAlignment="1">
      <alignment horizontal="center" vertical="center"/>
    </xf>
    <xf numFmtId="0" fontId="44" fillId="0" borderId="3" xfId="0" applyFont="1" applyBorder="1" applyAlignment="1">
      <alignment horizontal="left" vertical="center" indent="1"/>
    </xf>
    <xf numFmtId="0" fontId="44" fillId="0" borderId="3" xfId="0" applyFont="1" applyBorder="1" applyAlignment="1">
      <alignment horizontal="left" vertical="center" wrapText="1" indent="1" shrinkToFit="1"/>
    </xf>
    <xf numFmtId="0" fontId="44" fillId="0" borderId="4" xfId="0" applyFont="1" applyBorder="1" applyAlignment="1">
      <alignment horizontal="left" vertical="center" indent="1"/>
    </xf>
    <xf numFmtId="0" fontId="2" fillId="0" borderId="13" xfId="0" applyFont="1" applyBorder="1" applyAlignment="1">
      <alignment horizontal="left" vertical="center" indent="1"/>
    </xf>
    <xf numFmtId="0" fontId="2" fillId="0" borderId="53" xfId="0" applyFont="1" applyBorder="1" applyAlignment="1">
      <alignment horizontal="left" vertical="center" indent="1"/>
    </xf>
    <xf numFmtId="0" fontId="2" fillId="8" borderId="13" xfId="0" applyFont="1" applyFill="1" applyBorder="1" applyAlignment="1">
      <alignment horizontal="left" vertical="center" indent="1"/>
    </xf>
    <xf numFmtId="0" fontId="2" fillId="8" borderId="4" xfId="0" applyFont="1" applyFill="1" applyBorder="1" applyAlignment="1">
      <alignment horizontal="left" vertical="center" indent="1"/>
    </xf>
    <xf numFmtId="0" fontId="2" fillId="8" borderId="53" xfId="0" applyFont="1" applyFill="1" applyBorder="1" applyAlignment="1">
      <alignment horizontal="left" vertical="center" indent="1"/>
    </xf>
    <xf numFmtId="0" fontId="2" fillId="3" borderId="13" xfId="0" applyFont="1" applyFill="1" applyBorder="1" applyAlignment="1">
      <alignment horizontal="center" vertical="center"/>
    </xf>
    <xf numFmtId="0" fontId="2" fillId="3" borderId="8" xfId="0" applyFont="1" applyFill="1" applyBorder="1" applyAlignment="1">
      <alignment horizontal="center" vertical="center"/>
    </xf>
    <xf numFmtId="0" fontId="44" fillId="0" borderId="13" xfId="0" applyFont="1" applyBorder="1" applyAlignment="1">
      <alignment horizontal="center" vertical="center"/>
    </xf>
    <xf numFmtId="0" fontId="44" fillId="0" borderId="8" xfId="0" applyFont="1" applyBorder="1" applyAlignment="1">
      <alignment horizontal="center" vertical="center"/>
    </xf>
    <xf numFmtId="0" fontId="2" fillId="8" borderId="5" xfId="0" applyFont="1" applyFill="1" applyBorder="1" applyAlignment="1">
      <alignment horizontal="left" vertical="center" indent="1"/>
    </xf>
    <xf numFmtId="0" fontId="2" fillId="8" borderId="12" xfId="0" applyFont="1" applyFill="1" applyBorder="1" applyAlignment="1">
      <alignment horizontal="left" vertical="center" indent="1"/>
    </xf>
    <xf numFmtId="0" fontId="2" fillId="8" borderId="9" xfId="0" applyFont="1" applyFill="1" applyBorder="1" applyAlignment="1">
      <alignment horizontal="left" vertical="center" indent="1"/>
    </xf>
    <xf numFmtId="0" fontId="2" fillId="3" borderId="4" xfId="0" applyFont="1" applyFill="1" applyBorder="1" applyAlignment="1">
      <alignment horizontal="center" vertical="center"/>
    </xf>
    <xf numFmtId="0" fontId="14" fillId="0" borderId="0" xfId="1" applyFont="1" applyAlignment="1">
      <alignment vertical="center"/>
    </xf>
    <xf numFmtId="0" fontId="51" fillId="0" borderId="0" xfId="1" applyFont="1" applyAlignment="1">
      <alignment horizontal="center" vertical="center"/>
    </xf>
    <xf numFmtId="0" fontId="26" fillId="2" borderId="3" xfId="1" applyFont="1" applyFill="1" applyBorder="1" applyAlignment="1" applyProtection="1">
      <alignment vertical="center"/>
      <protection locked="0"/>
    </xf>
    <xf numFmtId="0" fontId="2" fillId="0" borderId="3" xfId="0" applyFont="1" applyBorder="1" applyAlignment="1">
      <alignment vertical="center"/>
    </xf>
    <xf numFmtId="0" fontId="26" fillId="0" borderId="14" xfId="1" applyFont="1" applyBorder="1" applyAlignment="1">
      <alignment horizontal="center" vertical="center" wrapText="1"/>
    </xf>
    <xf numFmtId="0" fontId="26" fillId="0" borderId="15" xfId="1" applyFont="1" applyBorder="1" applyAlignment="1">
      <alignment horizontal="center" vertical="center" wrapText="1"/>
    </xf>
    <xf numFmtId="0" fontId="14" fillId="0" borderId="0" xfId="1" applyFont="1" applyAlignment="1">
      <alignment vertical="center" wrapText="1"/>
    </xf>
    <xf numFmtId="0" fontId="26" fillId="0" borderId="13" xfId="1" applyFont="1" applyBorder="1" applyAlignment="1">
      <alignment horizontal="center" vertical="center"/>
    </xf>
    <xf numFmtId="0" fontId="26" fillId="0" borderId="4" xfId="1" applyFont="1" applyBorder="1" applyAlignment="1">
      <alignment horizontal="center" vertical="center"/>
    </xf>
    <xf numFmtId="0" fontId="26" fillId="0" borderId="5" xfId="1" applyFont="1" applyBorder="1" applyAlignment="1">
      <alignment horizontal="center" vertical="center"/>
    </xf>
    <xf numFmtId="0" fontId="26" fillId="0" borderId="6" xfId="1" applyFont="1" applyBorder="1" applyAlignment="1">
      <alignment horizontal="center" vertical="center"/>
    </xf>
    <xf numFmtId="0" fontId="26" fillId="0" borderId="2" xfId="1" applyFont="1" applyBorder="1" applyAlignment="1">
      <alignment horizontal="center" vertical="center"/>
    </xf>
    <xf numFmtId="0" fontId="26" fillId="0" borderId="14" xfId="1" applyFont="1" applyBorder="1" applyAlignment="1">
      <alignment horizontal="center" vertical="center"/>
    </xf>
    <xf numFmtId="0" fontId="26" fillId="0" borderId="16" xfId="1" applyFont="1" applyBorder="1" applyAlignment="1">
      <alignment horizontal="center" vertical="center"/>
    </xf>
    <xf numFmtId="0" fontId="12" fillId="2" borderId="13" xfId="1" applyFont="1" applyFill="1" applyBorder="1" applyAlignment="1" applyProtection="1">
      <alignment vertical="center"/>
      <protection locked="0"/>
    </xf>
    <xf numFmtId="0" fontId="12" fillId="2" borderId="4" xfId="1" applyFont="1" applyFill="1" applyBorder="1" applyAlignment="1" applyProtection="1">
      <alignment vertical="center"/>
      <protection locked="0"/>
    </xf>
    <xf numFmtId="0" fontId="12" fillId="2" borderId="8" xfId="1" applyFont="1" applyFill="1" applyBorder="1" applyAlignment="1" applyProtection="1">
      <alignment vertical="center"/>
      <protection locked="0"/>
    </xf>
    <xf numFmtId="0" fontId="12" fillId="2" borderId="2" xfId="1" applyFont="1" applyFill="1" applyBorder="1" applyAlignment="1" applyProtection="1">
      <alignment horizontal="center" vertical="center"/>
      <protection locked="0"/>
    </xf>
    <xf numFmtId="0" fontId="44" fillId="0" borderId="3" xfId="0" applyFont="1" applyBorder="1" applyAlignment="1">
      <alignment vertical="center"/>
    </xf>
    <xf numFmtId="0" fontId="12" fillId="0" borderId="13" xfId="1" applyFont="1" applyBorder="1" applyAlignment="1">
      <alignment horizontal="center" vertical="center"/>
    </xf>
    <xf numFmtId="0" fontId="12" fillId="0" borderId="4" xfId="1" applyFont="1" applyBorder="1" applyAlignment="1">
      <alignment horizontal="center" vertical="center"/>
    </xf>
    <xf numFmtId="0" fontId="12" fillId="0" borderId="8" xfId="1" applyFont="1" applyBorder="1" applyAlignment="1">
      <alignment horizontal="center" vertical="center"/>
    </xf>
    <xf numFmtId="0" fontId="12" fillId="0" borderId="2" xfId="1" applyFont="1" applyBorder="1" applyAlignment="1">
      <alignment vertical="center" textRotation="255"/>
    </xf>
    <xf numFmtId="0" fontId="12" fillId="2" borderId="13" xfId="1" applyFont="1" applyFill="1" applyBorder="1" applyAlignment="1" applyProtection="1">
      <alignment horizontal="left" vertical="center"/>
      <protection locked="0"/>
    </xf>
    <xf numFmtId="0" fontId="12" fillId="2" borderId="4" xfId="1" applyFont="1" applyFill="1" applyBorder="1" applyAlignment="1" applyProtection="1">
      <alignment horizontal="left" vertical="center"/>
      <protection locked="0"/>
    </xf>
    <xf numFmtId="0" fontId="12" fillId="2" borderId="8" xfId="1" applyFont="1" applyFill="1" applyBorder="1" applyAlignment="1" applyProtection="1">
      <alignment horizontal="left" vertical="center"/>
      <protection locked="0"/>
    </xf>
    <xf numFmtId="0" fontId="14" fillId="0" borderId="0" xfId="1" applyFont="1" applyAlignment="1">
      <alignment horizontal="left" vertical="center" wrapText="1" indent="1"/>
    </xf>
    <xf numFmtId="0" fontId="14" fillId="0" borderId="0" xfId="1" applyFont="1" applyAlignment="1">
      <alignment horizontal="left" vertical="center" indent="1"/>
    </xf>
    <xf numFmtId="0" fontId="27" fillId="0" borderId="2" xfId="1" applyFont="1" applyBorder="1" applyAlignment="1">
      <alignment horizontal="center" vertical="center" wrapText="1"/>
    </xf>
    <xf numFmtId="0" fontId="27" fillId="0" borderId="2" xfId="1" applyFont="1" applyBorder="1" applyAlignment="1">
      <alignment horizontal="center" vertical="center"/>
    </xf>
    <xf numFmtId="0" fontId="26" fillId="0" borderId="15" xfId="1" applyFont="1" applyBorder="1" applyAlignment="1">
      <alignment horizontal="center" vertical="center"/>
    </xf>
    <xf numFmtId="0" fontId="14" fillId="2" borderId="5" xfId="1" applyFont="1" applyFill="1" applyBorder="1" applyAlignment="1" applyProtection="1">
      <alignment vertical="center" wrapText="1"/>
      <protection locked="0"/>
    </xf>
    <xf numFmtId="0" fontId="14" fillId="2" borderId="7" xfId="1" applyFont="1" applyFill="1" applyBorder="1" applyAlignment="1" applyProtection="1">
      <alignment vertical="center" wrapText="1"/>
      <protection locked="0"/>
    </xf>
    <xf numFmtId="0" fontId="26" fillId="0" borderId="13" xfId="1" applyFont="1" applyBorder="1" applyAlignment="1">
      <alignment horizontal="center" vertical="center" wrapText="1"/>
    </xf>
    <xf numFmtId="38" fontId="14" fillId="2" borderId="14" xfId="4" applyFont="1" applyFill="1" applyBorder="1" applyAlignment="1" applyProtection="1">
      <alignment vertical="center" wrapText="1"/>
      <protection locked="0"/>
    </xf>
    <xf numFmtId="38" fontId="14" fillId="2" borderId="15" xfId="4" applyFont="1" applyFill="1" applyBorder="1" applyAlignment="1" applyProtection="1">
      <alignment vertical="center" wrapText="1"/>
      <protection locked="0"/>
    </xf>
    <xf numFmtId="0" fontId="14" fillId="7" borderId="14" xfId="1" applyFont="1" applyFill="1" applyBorder="1" applyAlignment="1" applyProtection="1">
      <alignment horizontal="center" vertical="center" wrapText="1"/>
      <protection locked="0"/>
    </xf>
    <xf numFmtId="0" fontId="14" fillId="7" borderId="15" xfId="1" applyFont="1" applyFill="1" applyBorder="1" applyAlignment="1" applyProtection="1">
      <alignment horizontal="center" vertical="center" wrapText="1"/>
      <protection locked="0"/>
    </xf>
    <xf numFmtId="0" fontId="17" fillId="2" borderId="14" xfId="0" applyFont="1" applyFill="1" applyBorder="1" applyAlignment="1" applyProtection="1">
      <alignment horizontal="center" vertical="center"/>
      <protection locked="0"/>
    </xf>
    <xf numFmtId="0" fontId="17" fillId="2" borderId="15" xfId="0" applyFont="1" applyFill="1" applyBorder="1" applyAlignment="1" applyProtection="1">
      <alignment horizontal="center" vertical="center"/>
      <protection locked="0"/>
    </xf>
    <xf numFmtId="0" fontId="26" fillId="0" borderId="7" xfId="1" applyFont="1" applyBorder="1" applyAlignment="1">
      <alignment horizontal="center" vertical="center"/>
    </xf>
    <xf numFmtId="0" fontId="26" fillId="0" borderId="5" xfId="1" applyFont="1" applyBorder="1" applyAlignment="1">
      <alignment horizontal="center" vertical="center" wrapText="1"/>
    </xf>
    <xf numFmtId="0" fontId="26" fillId="0" borderId="7" xfId="1" applyFont="1" applyBorder="1" applyAlignment="1">
      <alignment horizontal="center" vertical="center" wrapText="1"/>
    </xf>
  </cellXfs>
  <cellStyles count="5">
    <cellStyle name="桁区切り" xfId="4" builtinId="6"/>
    <cellStyle name="標準" xfId="0" builtinId="0"/>
    <cellStyle name="標準 2" xfId="1" xr:uid="{00000000-0005-0000-0000-000002000000}"/>
    <cellStyle name="標準 3" xfId="2" xr:uid="{00000000-0005-0000-0000-000003000000}"/>
    <cellStyle name="標準 5" xfId="3" xr:uid="{00000000-0005-0000-0000-000004000000}"/>
  </cellStyles>
  <dxfs count="3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FFFFCC"/>
      <color rgb="FFFFCCFF"/>
      <color rgb="FFFFFF99"/>
      <color rgb="FFFFFFFF"/>
      <color rgb="FFFFCCCC"/>
      <color rgb="FFFF0000"/>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28575</xdr:colOff>
      <xdr:row>27</xdr:row>
      <xdr:rowOff>28575</xdr:rowOff>
    </xdr:from>
    <xdr:to>
      <xdr:col>26</xdr:col>
      <xdr:colOff>190500</xdr:colOff>
      <xdr:row>27</xdr:row>
      <xdr:rowOff>161925</xdr:rowOff>
    </xdr:to>
    <xdr:sp macro="" textlink="">
      <xdr:nvSpPr>
        <xdr:cNvPr id="4" name="矢印: 右 3">
          <a:extLst>
            <a:ext uri="{FF2B5EF4-FFF2-40B4-BE49-F238E27FC236}">
              <a16:creationId xmlns:a16="http://schemas.microsoft.com/office/drawing/2014/main" id="{F8EC5BEE-41BD-4E10-AC39-2506B59ED8B0}"/>
            </a:ext>
          </a:extLst>
        </xdr:cNvPr>
        <xdr:cNvSpPr/>
      </xdr:nvSpPr>
      <xdr:spPr>
        <a:xfrm rot="10800000">
          <a:off x="6457950" y="419100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149087</xdr:colOff>
      <xdr:row>26</xdr:row>
      <xdr:rowOff>25400</xdr:rowOff>
    </xdr:from>
    <xdr:to>
      <xdr:col>37</xdr:col>
      <xdr:colOff>225287</xdr:colOff>
      <xdr:row>31</xdr:row>
      <xdr:rowOff>82550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4686300"/>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（「一番ヶ瀬」「</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1</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149087</xdr:colOff>
      <xdr:row>0</xdr:row>
      <xdr:rowOff>406400</xdr:rowOff>
    </xdr:from>
    <xdr:to>
      <xdr:col>33</xdr:col>
      <xdr:colOff>63776</xdr:colOff>
      <xdr:row>5</xdr:row>
      <xdr:rowOff>2346</xdr:rowOff>
    </xdr:to>
    <xdr:sp macro="" textlink="">
      <xdr:nvSpPr>
        <xdr:cNvPr id="5" name="正方形/長方形 4">
          <a:extLst>
            <a:ext uri="{FF2B5EF4-FFF2-40B4-BE49-F238E27FC236}">
              <a16:creationId xmlns:a16="http://schemas.microsoft.com/office/drawing/2014/main" id="{84C49FAE-1C7F-428D-BF5D-D28BF3851B50}"/>
            </a:ext>
          </a:extLst>
        </xdr:cNvPr>
        <xdr:cNvSpPr/>
      </xdr:nvSpPr>
      <xdr:spPr>
        <a:xfrm>
          <a:off x="6686550" y="409575"/>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editAs="absolute">
    <xdr:from>
      <xdr:col>25</xdr:col>
      <xdr:colOff>149087</xdr:colOff>
      <xdr:row>7</xdr:row>
      <xdr:rowOff>0</xdr:rowOff>
    </xdr:from>
    <xdr:to>
      <xdr:col>36</xdr:col>
      <xdr:colOff>184014</xdr:colOff>
      <xdr:row>16</xdr:row>
      <xdr:rowOff>38100</xdr:rowOff>
    </xdr:to>
    <xdr:sp macro="" textlink="">
      <xdr:nvSpPr>
        <xdr:cNvPr id="6" name="正方形/長方形 5">
          <a:extLst>
            <a:ext uri="{FF2B5EF4-FFF2-40B4-BE49-F238E27FC236}">
              <a16:creationId xmlns:a16="http://schemas.microsoft.com/office/drawing/2014/main" id="{864031E6-8EB0-4126-96E4-EE157715FC75}"/>
            </a:ext>
          </a:extLst>
        </xdr:cNvPr>
        <xdr:cNvSpPr/>
      </xdr:nvSpPr>
      <xdr:spPr>
        <a:xfrm>
          <a:off x="6686550" y="1571625"/>
          <a:ext cx="2863852" cy="150495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3</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twoCellAnchor>
    <xdr:from>
      <xdr:col>17</xdr:col>
      <xdr:colOff>132522</xdr:colOff>
      <xdr:row>52</xdr:row>
      <xdr:rowOff>56392</xdr:rowOff>
    </xdr:from>
    <xdr:to>
      <xdr:col>21</xdr:col>
      <xdr:colOff>4799</xdr:colOff>
      <xdr:row>55</xdr:row>
      <xdr:rowOff>190500</xdr:rowOff>
    </xdr:to>
    <xdr:sp macro="" textlink="">
      <xdr:nvSpPr>
        <xdr:cNvPr id="7" name="下矢印 6">
          <a:extLst>
            <a:ext uri="{FF2B5EF4-FFF2-40B4-BE49-F238E27FC236}">
              <a16:creationId xmlns:a16="http://schemas.microsoft.com/office/drawing/2014/main" id="{AC23CDBF-BF19-4997-9E60-69640F2D461E}"/>
            </a:ext>
          </a:extLst>
        </xdr:cNvPr>
        <xdr:cNvSpPr/>
      </xdr:nvSpPr>
      <xdr:spPr>
        <a:xfrm rot="5400000">
          <a:off x="4668856" y="8904754"/>
          <a:ext cx="556521" cy="899320"/>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2552</xdr:colOff>
      <xdr:row>46</xdr:row>
      <xdr:rowOff>115957</xdr:rowOff>
    </xdr:from>
    <xdr:to>
      <xdr:col>30</xdr:col>
      <xdr:colOff>223630</xdr:colOff>
      <xdr:row>57</xdr:row>
      <xdr:rowOff>82826</xdr:rowOff>
    </xdr:to>
    <xdr:sp macro="" textlink="">
      <xdr:nvSpPr>
        <xdr:cNvPr id="8" name="四角形: 角を丸くする 7">
          <a:extLst>
            <a:ext uri="{FF2B5EF4-FFF2-40B4-BE49-F238E27FC236}">
              <a16:creationId xmlns:a16="http://schemas.microsoft.com/office/drawing/2014/main" id="{AA8DB1DF-1570-463D-9A67-EF836132C69F}"/>
            </a:ext>
          </a:extLst>
        </xdr:cNvPr>
        <xdr:cNvSpPr/>
      </xdr:nvSpPr>
      <xdr:spPr>
        <a:xfrm>
          <a:off x="5394530" y="8075544"/>
          <a:ext cx="2639600" cy="1904999"/>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測量一般と建築士事務所については、国または県の登録がないと希望できないため、はじめから「登録」欄に「</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1</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」が入っており、修正できないよう保護をかけています。</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また、建築関係コンサルタントは登録制度自体がないため、はじめから「</a:t>
          </a:r>
          <a:r>
            <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rPr>
            <a:t>0</a:t>
          </a:r>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」が入っています。</a:t>
          </a:r>
          <a:endParaRPr kumimoji="1" lang="en-US" altLang="ja-JP" sz="10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000" b="0">
              <a:solidFill>
                <a:sysClr val="windowText" lastClr="000000"/>
              </a:solidFill>
              <a:latin typeface="HG丸ｺﾞｼｯｸM-PRO" panose="020F0600000000000000" pitchFamily="50" charset="-128"/>
              <a:ea typeface="HG丸ｺﾞｼｯｸM-PRO" panose="020F0600000000000000" pitchFamily="50" charset="-128"/>
            </a:rPr>
            <a:t>これらの欄は修正の必要はありません。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171450</xdr:colOff>
      <xdr:row>2</xdr:row>
      <xdr:rowOff>95250</xdr:rowOff>
    </xdr:from>
    <xdr:to>
      <xdr:col>4</xdr:col>
      <xdr:colOff>1755198</xdr:colOff>
      <xdr:row>5</xdr:row>
      <xdr:rowOff>293852</xdr:rowOff>
    </xdr:to>
    <xdr:sp macro="" textlink="">
      <xdr:nvSpPr>
        <xdr:cNvPr id="4" name="フリーフォーム: 図形 3">
          <a:extLst>
            <a:ext uri="{FF2B5EF4-FFF2-40B4-BE49-F238E27FC236}">
              <a16:creationId xmlns:a16="http://schemas.microsoft.com/office/drawing/2014/main" id="{AD73C334-B39A-4FEE-A72C-AD5D45588419}"/>
            </a:ext>
          </a:extLst>
        </xdr:cNvPr>
        <xdr:cNvSpPr/>
      </xdr:nvSpPr>
      <xdr:spPr>
        <a:xfrm rot="10800000">
          <a:off x="171450" y="819150"/>
          <a:ext cx="2517198" cy="111300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editAs="absolute">
    <xdr:from>
      <xdr:col>0</xdr:col>
      <xdr:colOff>266701</xdr:colOff>
      <xdr:row>2</xdr:row>
      <xdr:rowOff>191918</xdr:rowOff>
    </xdr:from>
    <xdr:to>
      <xdr:col>4</xdr:col>
      <xdr:colOff>1717098</xdr:colOff>
      <xdr:row>4</xdr:row>
      <xdr:rowOff>221984</xdr:rowOff>
    </xdr:to>
    <xdr:sp macro="" textlink="">
      <xdr:nvSpPr>
        <xdr:cNvPr id="5" name="テキスト ボックス 41">
          <a:extLst>
            <a:ext uri="{FF2B5EF4-FFF2-40B4-BE49-F238E27FC236}">
              <a16:creationId xmlns:a16="http://schemas.microsoft.com/office/drawing/2014/main" id="{DB8ABCAE-54EA-4589-A473-1F6A5C17E019}"/>
            </a:ext>
          </a:extLst>
        </xdr:cNvPr>
        <xdr:cNvSpPr txBox="1"/>
      </xdr:nvSpPr>
      <xdr:spPr>
        <a:xfrm>
          <a:off x="266701" y="915818"/>
          <a:ext cx="2383847" cy="639666"/>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7</xdr:row>
      <xdr:rowOff>188914</xdr:rowOff>
    </xdr:from>
    <xdr:to>
      <xdr:col>4</xdr:col>
      <xdr:colOff>873647</xdr:colOff>
      <xdr:row>7</xdr:row>
      <xdr:rowOff>446089</xdr:rowOff>
    </xdr:to>
    <xdr:sp macro="" textlink="">
      <xdr:nvSpPr>
        <xdr:cNvPr id="2" name="下矢印 6">
          <a:extLst>
            <a:ext uri="{FF2B5EF4-FFF2-40B4-BE49-F238E27FC236}">
              <a16:creationId xmlns:a16="http://schemas.microsoft.com/office/drawing/2014/main" id="{2C7533E3-63AB-4B1D-88FD-9001C3CD6A18}"/>
            </a:ext>
          </a:extLst>
        </xdr:cNvPr>
        <xdr:cNvSpPr/>
      </xdr:nvSpPr>
      <xdr:spPr>
        <a:xfrm rot="5400000">
          <a:off x="13481311" y="6481503"/>
          <a:ext cx="257175" cy="8164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531812</xdr:colOff>
      <xdr:row>7</xdr:row>
      <xdr:rowOff>0</xdr:rowOff>
    </xdr:from>
    <xdr:to>
      <xdr:col>7</xdr:col>
      <xdr:colOff>1028700</xdr:colOff>
      <xdr:row>11</xdr:row>
      <xdr:rowOff>114300</xdr:rowOff>
    </xdr:to>
    <xdr:sp macro="" textlink="">
      <xdr:nvSpPr>
        <xdr:cNvPr id="3" name="四角形: 角を丸くする 2">
          <a:extLst>
            <a:ext uri="{FF2B5EF4-FFF2-40B4-BE49-F238E27FC236}">
              <a16:creationId xmlns:a16="http://schemas.microsoft.com/office/drawing/2014/main" id="{A1FBDE67-EE6D-4773-846E-DD23F67892A3}"/>
            </a:ext>
          </a:extLst>
        </xdr:cNvPr>
        <xdr:cNvSpPr/>
      </xdr:nvSpPr>
      <xdr:spPr>
        <a:xfrm>
          <a:off x="13676312" y="6572250"/>
          <a:ext cx="5183188" cy="247650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xdr:col>
      <xdr:colOff>38100</xdr:colOff>
      <xdr:row>16</xdr:row>
      <xdr:rowOff>920750</xdr:rowOff>
    </xdr:from>
    <xdr:to>
      <xdr:col>7</xdr:col>
      <xdr:colOff>19050</xdr:colOff>
      <xdr:row>16</xdr:row>
      <xdr:rowOff>2476500</xdr:rowOff>
    </xdr:to>
    <xdr:sp macro="" textlink="">
      <xdr:nvSpPr>
        <xdr:cNvPr id="2" name="四角形: 角を丸くする 1">
          <a:extLst>
            <a:ext uri="{FF2B5EF4-FFF2-40B4-BE49-F238E27FC236}">
              <a16:creationId xmlns:a16="http://schemas.microsoft.com/office/drawing/2014/main" id="{01107D42-87B3-469D-9472-EBE8EB725718}"/>
            </a:ext>
          </a:extLst>
        </xdr:cNvPr>
        <xdr:cNvSpPr/>
      </xdr:nvSpPr>
      <xdr:spPr bwMode="auto">
        <a:xfrm>
          <a:off x="419100" y="9493250"/>
          <a:ext cx="12268200" cy="1555750"/>
        </a:xfrm>
        <a:prstGeom prst="roundRect">
          <a:avLst>
            <a:gd name="adj" fmla="val 6856"/>
          </a:avLst>
        </a:prstGeom>
        <a:solidFill>
          <a:srgbClr xmlns:mc="http://schemas.openxmlformats.org/markup-compatibility/2006" xmlns:a14="http://schemas.microsoft.com/office/drawing/2010/main" val="FFFFFF" mc:Ignorable="a14" a14:legacySpreadsheetColorIndex="9"/>
        </a:solidFill>
        <a:ln w="38100" cap="flat" cmpd="sng" algn="ctr">
          <a:solidFill>
            <a:srgbClr val="C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l"/>
          <a:r>
            <a:rPr kumimoji="1" lang="ja-JP" altLang="en-US" sz="2000">
              <a:latin typeface="HG丸ｺﾞｼｯｸM-PRO" panose="020F0600000000000000" pitchFamily="50" charset="-128"/>
              <a:ea typeface="HG丸ｺﾞｼｯｸM-PRO" panose="020F0600000000000000" pitchFamily="50" charset="-128"/>
            </a:rPr>
            <a:t>　</a:t>
          </a:r>
          <a:r>
            <a:rPr kumimoji="1" lang="en-US" altLang="ja-JP" sz="2000">
              <a:latin typeface="HG丸ｺﾞｼｯｸM-PRO" panose="020F0600000000000000" pitchFamily="50" charset="-128"/>
              <a:ea typeface="HG丸ｺﾞｼｯｸM-PRO" panose="020F0600000000000000" pitchFamily="50" charset="-128"/>
            </a:rPr>
            <a:t>※</a:t>
          </a:r>
          <a:r>
            <a:rPr kumimoji="1" lang="ja-JP" altLang="en-US" sz="2000">
              <a:latin typeface="HG丸ｺﾞｼｯｸM-PRO" panose="020F0600000000000000" pitchFamily="50" charset="-128"/>
              <a:ea typeface="HG丸ｺﾞｼｯｸM-PRO" panose="020F0600000000000000" pitchFamily="50" charset="-128"/>
            </a:rPr>
            <a:t>土木関係建設コンサルタントの申請をする者で、</a:t>
          </a:r>
          <a:endParaRPr kumimoji="1" lang="en-US" altLang="ja-JP" sz="2000">
            <a:latin typeface="HG丸ｺﾞｼｯｸM-PRO" panose="020F0600000000000000" pitchFamily="50" charset="-128"/>
            <a:ea typeface="HG丸ｺﾞｼｯｸM-PRO" panose="020F0600000000000000" pitchFamily="50" charset="-128"/>
          </a:endParaRPr>
        </a:p>
        <a:p>
          <a:pPr algn="l"/>
          <a:r>
            <a:rPr kumimoji="1" lang="ja-JP" altLang="en-US" sz="2000">
              <a:latin typeface="HG丸ｺﾞｼｯｸM-PRO" panose="020F0600000000000000" pitchFamily="50" charset="-128"/>
              <a:ea typeface="HG丸ｺﾞｼｯｸM-PRO" panose="020F0600000000000000" pitchFamily="50" charset="-128"/>
            </a:rPr>
            <a:t>　　</a:t>
          </a:r>
          <a:r>
            <a:rPr kumimoji="1" lang="en-US" altLang="ja-JP" sz="2000">
              <a:latin typeface="HG丸ｺﾞｼｯｸM-PRO" panose="020F0600000000000000" pitchFamily="50" charset="-128"/>
              <a:ea typeface="HG丸ｺﾞｼｯｸM-PRO" panose="020F0600000000000000" pitchFamily="50" charset="-128"/>
            </a:rPr>
            <a:t>R7</a:t>
          </a:r>
          <a:r>
            <a:rPr kumimoji="1" lang="ja-JP" altLang="en-US" sz="2000">
              <a:latin typeface="HG丸ｺﾞｼｯｸM-PRO" panose="020F0600000000000000" pitchFamily="50" charset="-128"/>
              <a:ea typeface="HG丸ｺﾞｼｯｸM-PRO" panose="020F0600000000000000" pitchFamily="50" charset="-128"/>
            </a:rPr>
            <a:t>・</a:t>
          </a:r>
          <a:r>
            <a:rPr kumimoji="1" lang="en-US" altLang="ja-JP" sz="2000">
              <a:latin typeface="HG丸ｺﾞｼｯｸM-PRO" panose="020F0600000000000000" pitchFamily="50" charset="-128"/>
              <a:ea typeface="HG丸ｺﾞｼｯｸM-PRO" panose="020F0600000000000000" pitchFamily="50" charset="-128"/>
            </a:rPr>
            <a:t>8</a:t>
          </a:r>
          <a:r>
            <a:rPr kumimoji="1" lang="ja-JP" altLang="en-US" sz="2000">
              <a:latin typeface="HG丸ｺﾞｼｯｸM-PRO" panose="020F0600000000000000" pitchFamily="50" charset="-128"/>
              <a:ea typeface="HG丸ｺﾞｼｯｸM-PRO" panose="020F0600000000000000" pitchFamily="50" charset="-128"/>
            </a:rPr>
            <a:t>年度の入札参加資格者名簿に登録されていない者のみ提出。</a:t>
          </a:r>
          <a:endParaRPr kumimoji="1" lang="en-US" altLang="ja-JP" sz="2000">
            <a:latin typeface="HG丸ｺﾞｼｯｸM-PRO" panose="020F0600000000000000" pitchFamily="50" charset="-128"/>
            <a:ea typeface="HG丸ｺﾞｼｯｸM-PRO" panose="020F0600000000000000" pitchFamily="50" charset="-128"/>
          </a:endParaRPr>
        </a:p>
        <a:p>
          <a:pPr algn="l"/>
          <a:r>
            <a:rPr kumimoji="1" lang="ja-JP" altLang="en-US" sz="2000">
              <a:latin typeface="HG丸ｺﾞｼｯｸM-PRO" panose="020F0600000000000000" pitchFamily="50" charset="-128"/>
              <a:ea typeface="HG丸ｺﾞｼｯｸM-PRO" panose="020F0600000000000000" pitchFamily="50" charset="-128"/>
            </a:rPr>
            <a:t>　　沿革に本店の開設（創業）時期や合併等により会社の変更があった時期を明記してください。</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Z98"/>
  <sheetViews>
    <sheetView showGridLines="0" tabSelected="1" view="pageBreakPreview" topLeftCell="A22" zoomScale="115" zoomScaleNormal="100" zoomScaleSheetLayoutView="115" workbookViewId="0">
      <selection activeCell="AB42" sqref="AB42"/>
    </sheetView>
  </sheetViews>
  <sheetFormatPr defaultColWidth="3.375" defaultRowHeight="14.25"/>
  <cols>
    <col min="1" max="18" width="3.375" style="59"/>
    <col min="19" max="19" width="3.375" style="62"/>
    <col min="20" max="24" width="3.375" style="59"/>
    <col min="25" max="25" width="4.75" style="62" customWidth="1"/>
    <col min="26" max="16384" width="3.375" style="59"/>
  </cols>
  <sheetData>
    <row r="1" spans="1:26" ht="36" customHeight="1">
      <c r="A1" s="218" t="s">
        <v>238</v>
      </c>
      <c r="B1" s="218"/>
      <c r="C1" s="218"/>
      <c r="D1" s="218"/>
      <c r="E1" s="218"/>
      <c r="F1" s="218"/>
      <c r="G1" s="218"/>
      <c r="H1" s="218"/>
      <c r="I1" s="218"/>
      <c r="J1" s="218"/>
      <c r="K1" s="218"/>
      <c r="L1" s="218"/>
      <c r="M1" s="218"/>
      <c r="N1" s="218"/>
      <c r="O1" s="218"/>
      <c r="P1" s="218"/>
      <c r="Q1" s="218"/>
      <c r="R1" s="218"/>
      <c r="S1" s="218"/>
      <c r="T1" s="218"/>
      <c r="U1" s="218"/>
      <c r="V1" s="218"/>
      <c r="W1" s="218"/>
      <c r="X1" s="218"/>
      <c r="Y1" s="218"/>
      <c r="Z1" s="88"/>
    </row>
    <row r="2" spans="1:26">
      <c r="Y2" s="194" t="s">
        <v>436</v>
      </c>
    </row>
    <row r="4" spans="1:26" ht="16.5">
      <c r="A4" s="220" t="s">
        <v>77</v>
      </c>
      <c r="B4" s="220"/>
      <c r="C4" s="220"/>
      <c r="D4" s="220"/>
      <c r="E4" s="220"/>
      <c r="F4" s="220"/>
      <c r="G4" s="220"/>
      <c r="H4" s="220"/>
      <c r="I4" s="220"/>
      <c r="J4" s="78" t="s">
        <v>79</v>
      </c>
      <c r="K4" s="78"/>
    </row>
    <row r="5" spans="1:26">
      <c r="S5" s="59"/>
      <c r="Y5" s="59"/>
    </row>
    <row r="6" spans="1:26">
      <c r="B6" s="79" t="s">
        <v>147</v>
      </c>
      <c r="C6" s="79"/>
      <c r="D6" s="79"/>
      <c r="E6" s="79"/>
      <c r="F6" s="79"/>
      <c r="G6" s="219" t="s">
        <v>148</v>
      </c>
      <c r="H6" s="219"/>
      <c r="I6" s="167">
        <v>8</v>
      </c>
      <c r="J6" s="77" t="s">
        <v>149</v>
      </c>
      <c r="K6" s="167"/>
      <c r="L6" s="77" t="s">
        <v>150</v>
      </c>
      <c r="M6" s="167"/>
      <c r="N6" s="77" t="s">
        <v>151</v>
      </c>
      <c r="S6" s="59"/>
      <c r="Y6" s="59"/>
    </row>
    <row r="7" spans="1:26">
      <c r="G7" s="76"/>
      <c r="H7" s="76"/>
      <c r="I7" s="76"/>
      <c r="J7" s="76"/>
      <c r="K7" s="76"/>
      <c r="L7" s="76"/>
      <c r="M7" s="76"/>
      <c r="N7" s="76"/>
      <c r="O7" s="76"/>
      <c r="P7" s="76"/>
      <c r="Q7" s="76"/>
      <c r="R7" s="60"/>
      <c r="S7" s="60"/>
      <c r="T7" s="60"/>
      <c r="U7" s="60"/>
      <c r="V7" s="62"/>
      <c r="Y7" s="59"/>
    </row>
    <row r="8" spans="1:26">
      <c r="B8" s="59" t="s">
        <v>155</v>
      </c>
      <c r="G8" s="232" t="s">
        <v>437</v>
      </c>
      <c r="H8" s="233"/>
      <c r="I8" s="233"/>
      <c r="J8" s="234"/>
      <c r="S8" s="59"/>
      <c r="Y8" s="59"/>
    </row>
    <row r="9" spans="1:26" s="110" customFormat="1" ht="12">
      <c r="G9" s="152" t="s">
        <v>400</v>
      </c>
    </row>
    <row r="10" spans="1:26">
      <c r="A10" s="224" t="s">
        <v>74</v>
      </c>
      <c r="B10" s="224"/>
      <c r="C10" s="224"/>
      <c r="D10" s="224"/>
      <c r="E10" s="224"/>
      <c r="R10" s="62"/>
      <c r="S10" s="59"/>
      <c r="X10" s="62"/>
      <c r="Y10" s="59"/>
    </row>
    <row r="11" spans="1:26" s="61" customFormat="1" ht="11.45" customHeight="1">
      <c r="A11" s="84"/>
      <c r="B11" s="86"/>
      <c r="C11" s="86"/>
      <c r="D11" s="86"/>
      <c r="E11" s="86"/>
      <c r="F11" s="86"/>
      <c r="G11" s="84"/>
      <c r="H11" s="84"/>
      <c r="I11" s="84"/>
      <c r="J11" s="84"/>
      <c r="K11" s="84"/>
      <c r="L11" s="84"/>
      <c r="M11" s="84"/>
      <c r="N11" s="84"/>
      <c r="O11" s="84"/>
      <c r="P11" s="85"/>
      <c r="Q11" s="84"/>
      <c r="R11" s="84"/>
      <c r="S11" s="84"/>
      <c r="T11" s="84"/>
      <c r="U11" s="84"/>
      <c r="V11" s="85"/>
      <c r="W11" s="84"/>
    </row>
    <row r="12" spans="1:26">
      <c r="B12" s="79" t="s">
        <v>154</v>
      </c>
      <c r="C12" s="79"/>
      <c r="D12" s="79"/>
      <c r="E12" s="79"/>
      <c r="F12" s="79"/>
      <c r="G12" s="221"/>
      <c r="H12" s="222"/>
      <c r="I12" s="63" t="s">
        <v>44</v>
      </c>
      <c r="J12" s="221"/>
      <c r="K12" s="223"/>
      <c r="L12" s="222"/>
      <c r="S12" s="59"/>
      <c r="Y12" s="59"/>
    </row>
    <row r="13" spans="1:26" s="110" customFormat="1" ht="12">
      <c r="G13" s="150" t="s">
        <v>406</v>
      </c>
      <c r="H13" s="150"/>
      <c r="I13" s="150"/>
      <c r="J13" s="150"/>
      <c r="K13" s="150"/>
      <c r="L13" s="150"/>
      <c r="M13" s="150"/>
      <c r="N13" s="150"/>
      <c r="O13" s="150"/>
      <c r="P13" s="150"/>
      <c r="Q13" s="150"/>
      <c r="R13" s="150"/>
      <c r="S13" s="150"/>
      <c r="T13" s="150"/>
      <c r="U13" s="150"/>
      <c r="V13" s="150"/>
      <c r="W13" s="150"/>
      <c r="X13" s="150"/>
      <c r="Y13" s="150"/>
    </row>
    <row r="14" spans="1:26" s="110" customFormat="1" ht="12">
      <c r="G14" s="150" t="s">
        <v>407</v>
      </c>
      <c r="H14" s="150"/>
      <c r="I14" s="150"/>
      <c r="J14" s="150"/>
      <c r="K14" s="150"/>
      <c r="L14" s="150"/>
      <c r="M14" s="150"/>
      <c r="N14" s="150"/>
      <c r="O14" s="150"/>
      <c r="P14" s="150"/>
      <c r="Q14" s="150"/>
      <c r="R14" s="150"/>
      <c r="S14" s="150"/>
      <c r="T14" s="150"/>
      <c r="U14" s="150"/>
      <c r="V14" s="150"/>
      <c r="W14" s="150"/>
      <c r="X14" s="150"/>
      <c r="Y14" s="150"/>
    </row>
    <row r="15" spans="1:26" s="61" customFormat="1" ht="11.45" customHeight="1">
      <c r="B15" s="80"/>
      <c r="C15" s="80"/>
      <c r="D15" s="80"/>
      <c r="E15" s="80"/>
      <c r="F15" s="80"/>
      <c r="P15" s="62"/>
      <c r="V15" s="62"/>
    </row>
    <row r="16" spans="1:26">
      <c r="B16" s="79" t="s">
        <v>1</v>
      </c>
      <c r="C16" s="79"/>
      <c r="D16" s="79"/>
      <c r="E16" s="79"/>
      <c r="F16" s="79"/>
      <c r="G16" s="229"/>
      <c r="H16" s="230"/>
      <c r="I16" s="230"/>
      <c r="J16" s="230"/>
      <c r="K16" s="230"/>
      <c r="L16" s="230"/>
      <c r="M16" s="230"/>
      <c r="N16" s="230"/>
      <c r="O16" s="230"/>
      <c r="P16" s="230"/>
      <c r="Q16" s="230"/>
      <c r="R16" s="230"/>
      <c r="S16" s="230"/>
      <c r="T16" s="230"/>
      <c r="U16" s="230"/>
      <c r="V16" s="230"/>
      <c r="W16" s="231"/>
      <c r="Y16" s="59"/>
    </row>
    <row r="17" spans="2:25" s="61" customFormat="1" ht="11.45" customHeight="1">
      <c r="B17" s="80"/>
      <c r="C17" s="80"/>
      <c r="D17" s="80"/>
      <c r="E17" s="80"/>
      <c r="F17" s="80"/>
      <c r="P17" s="62"/>
      <c r="V17" s="62"/>
    </row>
    <row r="18" spans="2:25">
      <c r="B18" s="79" t="s">
        <v>144</v>
      </c>
      <c r="C18" s="79"/>
      <c r="D18" s="79"/>
      <c r="E18" s="79"/>
      <c r="F18" s="79"/>
      <c r="G18" s="226"/>
      <c r="H18" s="227"/>
      <c r="I18" s="227"/>
      <c r="J18" s="227"/>
      <c r="K18" s="227"/>
      <c r="L18" s="227"/>
      <c r="M18" s="227"/>
      <c r="N18" s="227"/>
      <c r="O18" s="227"/>
      <c r="P18" s="228"/>
      <c r="Q18" s="150" t="s">
        <v>146</v>
      </c>
      <c r="S18" s="59"/>
      <c r="W18" s="62"/>
      <c r="Y18" s="59"/>
    </row>
    <row r="19" spans="2:25" s="61" customFormat="1" ht="11.45" customHeight="1">
      <c r="B19" s="80"/>
      <c r="C19" s="80"/>
      <c r="D19" s="80"/>
      <c r="E19" s="80"/>
      <c r="F19" s="80"/>
      <c r="P19" s="62"/>
      <c r="V19" s="62"/>
    </row>
    <row r="20" spans="2:25">
      <c r="B20" s="79" t="s">
        <v>73</v>
      </c>
      <c r="C20" s="79"/>
      <c r="D20" s="79"/>
      <c r="E20" s="79"/>
      <c r="F20" s="79"/>
      <c r="G20" s="229"/>
      <c r="H20" s="230"/>
      <c r="I20" s="230"/>
      <c r="J20" s="230"/>
      <c r="K20" s="230"/>
      <c r="L20" s="231"/>
      <c r="M20" s="60" t="s">
        <v>239</v>
      </c>
      <c r="N20" s="62"/>
      <c r="S20" s="59"/>
      <c r="T20" s="62"/>
      <c r="Y20" s="59"/>
    </row>
    <row r="21" spans="2:25" s="61" customFormat="1" ht="11.45" customHeight="1">
      <c r="B21" s="80"/>
      <c r="C21" s="80"/>
      <c r="D21" s="80"/>
      <c r="E21" s="80"/>
      <c r="F21" s="80"/>
      <c r="P21" s="62"/>
      <c r="V21" s="62"/>
    </row>
    <row r="22" spans="2:25">
      <c r="B22" s="79" t="s">
        <v>43</v>
      </c>
      <c r="C22" s="79"/>
      <c r="D22" s="79"/>
      <c r="E22" s="79"/>
      <c r="F22" s="79"/>
      <c r="G22" s="102" t="s">
        <v>141</v>
      </c>
      <c r="H22" s="215"/>
      <c r="I22" s="225"/>
      <c r="J22" s="216"/>
      <c r="K22" s="102" t="s">
        <v>142</v>
      </c>
      <c r="L22" s="215"/>
      <c r="M22" s="225"/>
      <c r="N22" s="216"/>
      <c r="O22" s="62"/>
      <c r="S22" s="59"/>
      <c r="U22" s="62"/>
      <c r="Y22" s="59"/>
    </row>
    <row r="23" spans="2:25" s="61" customFormat="1" ht="11.45" customHeight="1">
      <c r="B23" s="80"/>
      <c r="C23" s="80"/>
      <c r="D23" s="80"/>
      <c r="E23" s="80"/>
      <c r="F23" s="80"/>
      <c r="P23" s="62"/>
      <c r="V23" s="62"/>
    </row>
    <row r="24" spans="2:25">
      <c r="B24" s="79" t="s">
        <v>50</v>
      </c>
      <c r="C24" s="79"/>
      <c r="D24" s="79"/>
      <c r="E24" s="79"/>
      <c r="F24" s="79"/>
      <c r="G24" s="221"/>
      <c r="H24" s="222"/>
      <c r="I24" s="63" t="s">
        <v>78</v>
      </c>
      <c r="J24" s="221"/>
      <c r="K24" s="223"/>
      <c r="L24" s="222"/>
      <c r="R24" s="62"/>
      <c r="S24" s="59"/>
      <c r="Y24" s="59"/>
    </row>
    <row r="25" spans="2:25" s="61" customFormat="1" ht="11.45" customHeight="1">
      <c r="B25" s="80"/>
      <c r="C25" s="80"/>
      <c r="D25" s="80"/>
      <c r="E25" s="80"/>
      <c r="F25" s="80"/>
      <c r="P25" s="62"/>
      <c r="V25" s="62"/>
    </row>
    <row r="26" spans="2:25">
      <c r="B26" s="79" t="s">
        <v>145</v>
      </c>
      <c r="C26" s="79"/>
      <c r="D26" s="79"/>
      <c r="E26" s="79"/>
      <c r="F26" s="79"/>
      <c r="G26" s="244" t="s">
        <v>106</v>
      </c>
      <c r="H26" s="245"/>
      <c r="I26" s="245"/>
      <c r="J26" s="245"/>
      <c r="K26" s="245"/>
      <c r="L26" s="246"/>
      <c r="O26" s="64"/>
      <c r="P26" s="64"/>
      <c r="Q26" s="64" t="s">
        <v>102</v>
      </c>
      <c r="R26" s="241" t="str">
        <f>IF(G26="","",VLOOKUP(G26,DATA!A3:B23,2,FALSE))</f>
        <v>---</v>
      </c>
      <c r="S26" s="242"/>
      <c r="T26" s="243"/>
      <c r="U26" s="150" t="s">
        <v>399</v>
      </c>
      <c r="Y26" s="59"/>
    </row>
    <row r="27" spans="2:25" s="61" customFormat="1" ht="11.45" customHeight="1">
      <c r="B27" s="80"/>
      <c r="C27" s="80"/>
      <c r="D27" s="80"/>
      <c r="E27" s="80"/>
      <c r="F27" s="80"/>
      <c r="P27" s="62"/>
      <c r="V27" s="62"/>
    </row>
    <row r="28" spans="2:25">
      <c r="B28" s="79" t="s">
        <v>409</v>
      </c>
      <c r="C28" s="79"/>
      <c r="D28" s="79"/>
      <c r="E28" s="79"/>
      <c r="F28" s="79"/>
      <c r="G28" s="229"/>
      <c r="H28" s="230"/>
      <c r="I28" s="230"/>
      <c r="J28" s="230"/>
      <c r="K28" s="230"/>
      <c r="L28" s="230"/>
      <c r="M28" s="230"/>
      <c r="N28" s="230"/>
      <c r="O28" s="230"/>
      <c r="P28" s="230"/>
      <c r="Q28" s="230"/>
      <c r="R28" s="230"/>
      <c r="S28" s="230"/>
      <c r="T28" s="231"/>
      <c r="U28" s="82"/>
      <c r="V28" s="89" t="str">
        <f>IF(OR(COUNTIF($G$28,"*大字*"),COUNTIF($G$28,"*丁目*"),COUNTIF($G$28,"*番*"),COUNTIF($G$28,"*号*")),"要確認","")</f>
        <v/>
      </c>
      <c r="W28" s="81"/>
      <c r="X28" s="62"/>
      <c r="Y28" s="59"/>
    </row>
    <row r="29" spans="2:25" s="110" customFormat="1" ht="12">
      <c r="B29" s="151" t="s">
        <v>408</v>
      </c>
      <c r="C29" s="151"/>
      <c r="D29" s="151"/>
      <c r="E29" s="151"/>
      <c r="F29" s="151"/>
      <c r="G29" s="192" t="s">
        <v>137</v>
      </c>
      <c r="H29" s="192"/>
      <c r="I29" s="193"/>
      <c r="J29" s="193"/>
      <c r="K29" s="193"/>
      <c r="L29" s="193"/>
      <c r="M29" s="186"/>
      <c r="N29" s="186"/>
      <c r="O29" s="186"/>
      <c r="P29" s="186"/>
      <c r="Q29" s="186"/>
      <c r="R29" s="186"/>
      <c r="S29" s="186"/>
      <c r="T29" s="186"/>
      <c r="U29" s="186"/>
      <c r="V29" s="186"/>
      <c r="W29" s="186"/>
      <c r="X29" s="186"/>
      <c r="Y29" s="186"/>
    </row>
    <row r="30" spans="2:25" s="110" customFormat="1" ht="12">
      <c r="B30" s="151"/>
      <c r="C30" s="151"/>
      <c r="D30" s="151"/>
      <c r="E30" s="151"/>
      <c r="F30" s="151"/>
      <c r="G30" s="192" t="s">
        <v>413</v>
      </c>
      <c r="H30" s="192"/>
      <c r="I30" s="193"/>
      <c r="J30" s="193"/>
      <c r="K30" s="193"/>
      <c r="L30" s="193"/>
      <c r="M30" s="193"/>
      <c r="N30" s="193"/>
      <c r="O30" s="193"/>
      <c r="P30" s="193"/>
      <c r="Q30" s="193"/>
      <c r="R30" s="193"/>
      <c r="S30" s="193"/>
      <c r="T30" s="193"/>
      <c r="U30" s="193"/>
      <c r="V30" s="193"/>
      <c r="W30" s="193"/>
      <c r="X30" s="193"/>
      <c r="Y30" s="193"/>
    </row>
    <row r="31" spans="2:25" s="61" customFormat="1" ht="11.45" customHeight="1">
      <c r="B31" s="80"/>
      <c r="C31" s="80"/>
      <c r="D31" s="80"/>
      <c r="E31" s="80"/>
      <c r="F31" s="80"/>
      <c r="P31" s="62"/>
      <c r="W31" s="62"/>
    </row>
    <row r="32" spans="2:25">
      <c r="B32" s="79" t="s">
        <v>51</v>
      </c>
      <c r="C32" s="79"/>
      <c r="D32" s="79"/>
      <c r="E32" s="79"/>
      <c r="F32" s="79"/>
      <c r="G32" s="226"/>
      <c r="H32" s="227"/>
      <c r="I32" s="227"/>
      <c r="J32" s="228"/>
      <c r="K32" s="62"/>
      <c r="S32" s="59"/>
      <c r="Y32" s="59"/>
    </row>
    <row r="33" spans="1:25" s="61" customFormat="1" ht="11.45" customHeight="1">
      <c r="B33" s="80"/>
      <c r="C33" s="80"/>
      <c r="D33" s="80"/>
      <c r="E33" s="80"/>
      <c r="F33" s="80"/>
      <c r="P33" s="62"/>
      <c r="W33" s="62"/>
    </row>
    <row r="34" spans="1:25">
      <c r="B34" s="79" t="s">
        <v>75</v>
      </c>
      <c r="C34" s="79"/>
      <c r="D34" s="79"/>
      <c r="E34" s="79"/>
      <c r="F34" s="79"/>
      <c r="G34" s="235"/>
      <c r="H34" s="236"/>
      <c r="I34" s="236"/>
      <c r="J34" s="236"/>
      <c r="K34" s="236"/>
      <c r="L34" s="236"/>
      <c r="M34" s="236"/>
      <c r="N34" s="236"/>
      <c r="O34" s="236"/>
      <c r="P34" s="236"/>
      <c r="Q34" s="236"/>
      <c r="R34" s="236"/>
      <c r="S34" s="236"/>
      <c r="T34" s="237"/>
      <c r="U34" s="60" t="s">
        <v>80</v>
      </c>
      <c r="V34" s="60"/>
      <c r="W34" s="60"/>
      <c r="X34" s="60"/>
    </row>
    <row r="35" spans="1:25">
      <c r="B35" s="79"/>
      <c r="C35" s="79"/>
      <c r="D35" s="79"/>
      <c r="E35" s="79"/>
      <c r="F35" s="79"/>
      <c r="G35" s="76"/>
      <c r="H35" s="76"/>
      <c r="I35" s="76"/>
      <c r="J35" s="76"/>
      <c r="K35" s="76"/>
      <c r="L35" s="76"/>
      <c r="M35" s="76"/>
      <c r="N35" s="76"/>
      <c r="O35" s="76"/>
      <c r="P35" s="76"/>
      <c r="Q35" s="76"/>
      <c r="R35" s="60"/>
      <c r="S35" s="60"/>
      <c r="T35" s="60"/>
      <c r="U35" s="60"/>
      <c r="V35" s="62"/>
      <c r="Y35" s="59"/>
    </row>
    <row r="36" spans="1:25">
      <c r="P36" s="62"/>
      <c r="S36" s="59"/>
      <c r="V36" s="62"/>
      <c r="Y36" s="59"/>
    </row>
    <row r="37" spans="1:25">
      <c r="A37" s="224" t="s">
        <v>138</v>
      </c>
      <c r="B37" s="224"/>
      <c r="C37" s="224"/>
      <c r="D37" s="224"/>
      <c r="E37" s="224"/>
      <c r="F37" s="87"/>
      <c r="G37" s="87"/>
      <c r="H37" s="74"/>
      <c r="I37" s="74"/>
      <c r="J37" s="74"/>
      <c r="K37" s="74"/>
      <c r="L37" s="74"/>
      <c r="M37" s="74"/>
      <c r="N37" s="74"/>
      <c r="O37" s="74"/>
      <c r="P37" s="75"/>
      <c r="Q37" s="74"/>
      <c r="R37" s="74"/>
      <c r="S37" s="59"/>
      <c r="V37" s="62"/>
      <c r="Y37" s="59"/>
    </row>
    <row r="38" spans="1:25" s="61" customFormat="1" ht="11.45" customHeight="1">
      <c r="A38" s="84"/>
      <c r="B38" s="86"/>
      <c r="C38" s="86"/>
      <c r="D38" s="86"/>
      <c r="E38" s="86"/>
      <c r="F38" s="86"/>
      <c r="G38" s="84"/>
      <c r="H38" s="84"/>
      <c r="I38" s="84"/>
      <c r="J38" s="84"/>
      <c r="K38" s="84"/>
      <c r="L38" s="84"/>
      <c r="M38" s="84"/>
      <c r="N38" s="84"/>
      <c r="O38" s="84"/>
      <c r="P38" s="85"/>
      <c r="Q38" s="84"/>
      <c r="R38" s="84"/>
      <c r="S38" s="84"/>
      <c r="T38" s="84"/>
      <c r="U38" s="84"/>
      <c r="V38" s="85"/>
      <c r="W38" s="84"/>
    </row>
    <row r="39" spans="1:25">
      <c r="B39" s="79" t="s">
        <v>133</v>
      </c>
      <c r="C39" s="79"/>
      <c r="D39" s="79"/>
      <c r="E39" s="79"/>
      <c r="F39" s="79"/>
      <c r="G39" s="226"/>
      <c r="H39" s="227"/>
      <c r="I39" s="227"/>
      <c r="J39" s="227"/>
      <c r="K39" s="227"/>
      <c r="L39" s="227"/>
      <c r="M39" s="227"/>
      <c r="N39" s="228"/>
      <c r="O39" s="110" t="s">
        <v>240</v>
      </c>
      <c r="S39" s="59"/>
      <c r="U39" s="62"/>
      <c r="Y39" s="59"/>
    </row>
    <row r="40" spans="1:25" s="61" customFormat="1" ht="11.45" customHeight="1">
      <c r="B40" s="80"/>
      <c r="C40" s="80"/>
      <c r="D40" s="80"/>
      <c r="E40" s="80"/>
      <c r="F40" s="80"/>
      <c r="P40" s="62"/>
      <c r="V40" s="62"/>
    </row>
    <row r="41" spans="1:25">
      <c r="B41" s="79" t="s">
        <v>134</v>
      </c>
      <c r="C41" s="79"/>
      <c r="D41" s="79"/>
      <c r="E41" s="79"/>
      <c r="F41" s="79"/>
      <c r="G41" s="102" t="s">
        <v>141</v>
      </c>
      <c r="H41" s="215"/>
      <c r="I41" s="225"/>
      <c r="J41" s="216"/>
      <c r="K41" s="102" t="s">
        <v>142</v>
      </c>
      <c r="L41" s="215"/>
      <c r="M41" s="225"/>
      <c r="N41" s="216"/>
      <c r="P41" s="247" t="s">
        <v>398</v>
      </c>
      <c r="Q41" s="248"/>
      <c r="R41" s="248"/>
      <c r="S41" s="248"/>
      <c r="T41" s="248"/>
      <c r="U41" s="248"/>
      <c r="V41" s="248"/>
      <c r="W41" s="248"/>
      <c r="X41" s="249"/>
      <c r="Y41" s="59"/>
    </row>
    <row r="42" spans="1:25" s="61" customFormat="1" ht="11.45" customHeight="1">
      <c r="B42" s="80"/>
      <c r="C42" s="80"/>
      <c r="D42" s="80"/>
      <c r="E42" s="80"/>
      <c r="F42" s="80"/>
      <c r="P42" s="250"/>
      <c r="Q42" s="251"/>
      <c r="R42" s="251"/>
      <c r="S42" s="251"/>
      <c r="T42" s="251"/>
      <c r="U42" s="251"/>
      <c r="V42" s="251"/>
      <c r="W42" s="251"/>
      <c r="X42" s="252"/>
    </row>
    <row r="43" spans="1:25">
      <c r="B43" s="79" t="s">
        <v>135</v>
      </c>
      <c r="C43" s="79"/>
      <c r="D43" s="79"/>
      <c r="E43" s="79"/>
      <c r="F43" s="79"/>
      <c r="G43" s="226"/>
      <c r="H43" s="227"/>
      <c r="I43" s="227"/>
      <c r="J43" s="228"/>
      <c r="O43" s="62"/>
      <c r="P43" s="253"/>
      <c r="Q43" s="254"/>
      <c r="R43" s="254"/>
      <c r="S43" s="254"/>
      <c r="T43" s="254"/>
      <c r="U43" s="254"/>
      <c r="V43" s="254"/>
      <c r="W43" s="254"/>
      <c r="X43" s="255"/>
      <c r="Y43" s="59"/>
    </row>
    <row r="44" spans="1:25" s="61" customFormat="1" ht="11.45" customHeight="1">
      <c r="B44" s="80"/>
      <c r="C44" s="80"/>
      <c r="D44" s="80"/>
      <c r="E44" s="80"/>
      <c r="F44" s="80"/>
      <c r="P44" s="62"/>
      <c r="V44" s="62"/>
    </row>
    <row r="45" spans="1:25">
      <c r="J45" s="62"/>
      <c r="S45" s="59"/>
      <c r="Y45" s="59"/>
    </row>
    <row r="46" spans="1:25" ht="16.5">
      <c r="A46" s="220" t="s">
        <v>249</v>
      </c>
      <c r="B46" s="220"/>
      <c r="C46" s="220"/>
      <c r="D46" s="220"/>
      <c r="E46" s="220"/>
      <c r="F46" s="220"/>
      <c r="G46" s="220"/>
      <c r="J46" s="62"/>
      <c r="S46" s="59"/>
      <c r="Y46" s="59"/>
    </row>
    <row r="47" spans="1:25">
      <c r="K47" s="62"/>
      <c r="Q47" s="62"/>
      <c r="S47" s="59"/>
      <c r="Y47" s="59"/>
    </row>
    <row r="48" spans="1:25">
      <c r="A48" s="59" t="s">
        <v>250</v>
      </c>
      <c r="O48" s="62"/>
      <c r="S48" s="59"/>
      <c r="Y48" s="59"/>
    </row>
    <row r="49" spans="1:25">
      <c r="A49" s="146" t="s">
        <v>370</v>
      </c>
      <c r="O49" s="62"/>
      <c r="S49" s="59"/>
      <c r="Y49" s="59"/>
    </row>
    <row r="50" spans="1:25" s="110" customFormat="1" ht="12"/>
    <row r="51" spans="1:25" s="110" customFormat="1" ht="18" customHeight="1">
      <c r="A51" s="145" t="s">
        <v>368</v>
      </c>
      <c r="K51" s="145" t="s">
        <v>369</v>
      </c>
    </row>
    <row r="52" spans="1:25" s="60" customFormat="1" ht="10.5">
      <c r="A52" s="112" t="s">
        <v>140</v>
      </c>
      <c r="B52" s="239" t="s">
        <v>139</v>
      </c>
      <c r="C52" s="239"/>
      <c r="D52" s="239"/>
      <c r="E52" s="239"/>
      <c r="F52" s="111" t="s">
        <v>241</v>
      </c>
      <c r="G52" s="209" t="s">
        <v>245</v>
      </c>
      <c r="H52" s="211"/>
      <c r="K52" s="112" t="s">
        <v>47</v>
      </c>
      <c r="L52" s="209" t="s">
        <v>26</v>
      </c>
      <c r="M52" s="210"/>
      <c r="N52" s="210"/>
      <c r="O52" s="210"/>
      <c r="P52" s="211"/>
      <c r="Q52" s="111" t="s">
        <v>241</v>
      </c>
    </row>
    <row r="53" spans="1:25" s="110" customFormat="1" ht="4.5" customHeight="1"/>
    <row r="54" spans="1:25" s="110" customFormat="1" ht="24" customHeight="1">
      <c r="A54" s="165"/>
      <c r="B54" s="238" t="s">
        <v>216</v>
      </c>
      <c r="C54" s="238"/>
      <c r="D54" s="238"/>
      <c r="E54" s="238"/>
      <c r="F54" s="113">
        <v>1</v>
      </c>
      <c r="G54" s="215"/>
      <c r="H54" s="216"/>
      <c r="K54" s="165"/>
      <c r="L54" s="206" t="s">
        <v>215</v>
      </c>
      <c r="M54" s="207"/>
      <c r="N54" s="207"/>
      <c r="O54" s="207"/>
      <c r="P54" s="208"/>
      <c r="Q54" s="113">
        <v>1</v>
      </c>
    </row>
    <row r="55" spans="1:25" s="110" customFormat="1" ht="4.5" customHeight="1"/>
    <row r="56" spans="1:25" s="110" customFormat="1" ht="24" customHeight="1">
      <c r="H56" s="102"/>
      <c r="I56" s="102"/>
      <c r="J56" s="102"/>
      <c r="K56" s="165"/>
      <c r="L56" s="212" t="s">
        <v>248</v>
      </c>
      <c r="M56" s="213"/>
      <c r="N56" s="213"/>
      <c r="O56" s="213"/>
      <c r="P56" s="214"/>
      <c r="Q56" s="113">
        <v>0</v>
      </c>
    </row>
    <row r="57" spans="1:25" s="110" customFormat="1" ht="12" customHeight="1"/>
    <row r="58" spans="1:25" s="110" customFormat="1" ht="18" customHeight="1">
      <c r="A58" s="145" t="s">
        <v>367</v>
      </c>
      <c r="H58" s="102"/>
      <c r="I58" s="102"/>
      <c r="J58" s="102"/>
      <c r="K58" s="102"/>
      <c r="P58" s="102"/>
      <c r="Q58" s="102"/>
      <c r="R58" s="102"/>
    </row>
    <row r="59" spans="1:25" s="60" customFormat="1" ht="21" customHeight="1">
      <c r="A59" s="112" t="s">
        <v>47</v>
      </c>
      <c r="B59" s="239" t="s">
        <v>26</v>
      </c>
      <c r="C59" s="239"/>
      <c r="D59" s="239"/>
      <c r="E59" s="239"/>
      <c r="F59" s="111" t="s">
        <v>241</v>
      </c>
      <c r="G59" s="209" t="s">
        <v>242</v>
      </c>
      <c r="H59" s="211"/>
      <c r="I59" s="217" t="s">
        <v>244</v>
      </c>
      <c r="J59" s="211"/>
      <c r="K59" s="209" t="s">
        <v>243</v>
      </c>
      <c r="L59" s="211"/>
      <c r="N59" s="112" t="s">
        <v>47</v>
      </c>
      <c r="O59" s="239" t="s">
        <v>26</v>
      </c>
      <c r="P59" s="239"/>
      <c r="Q59" s="239"/>
      <c r="R59" s="239"/>
      <c r="S59" s="111" t="s">
        <v>241</v>
      </c>
      <c r="T59" s="209" t="s">
        <v>242</v>
      </c>
      <c r="U59" s="211"/>
      <c r="V59" s="217" t="s">
        <v>244</v>
      </c>
      <c r="W59" s="211"/>
      <c r="X59" s="209" t="s">
        <v>243</v>
      </c>
      <c r="Y59" s="211"/>
    </row>
    <row r="60" spans="1:25" s="110" customFormat="1" ht="4.5" customHeight="1"/>
    <row r="61" spans="1:25" s="110" customFormat="1" ht="24" customHeight="1">
      <c r="A61" s="165"/>
      <c r="B61" s="240" t="s">
        <v>217</v>
      </c>
      <c r="C61" s="238"/>
      <c r="D61" s="238"/>
      <c r="E61" s="238"/>
      <c r="F61" s="166"/>
      <c r="G61" s="215"/>
      <c r="H61" s="216"/>
      <c r="I61" s="215"/>
      <c r="J61" s="216"/>
      <c r="K61" s="215"/>
      <c r="L61" s="216"/>
      <c r="N61" s="165"/>
      <c r="O61" s="240" t="s">
        <v>228</v>
      </c>
      <c r="P61" s="238"/>
      <c r="Q61" s="238"/>
      <c r="R61" s="238"/>
      <c r="S61" s="166"/>
      <c r="T61" s="215"/>
      <c r="U61" s="216"/>
      <c r="V61" s="215"/>
      <c r="W61" s="216"/>
      <c r="X61" s="215"/>
      <c r="Y61" s="216"/>
    </row>
    <row r="62" spans="1:25" s="110" customFormat="1" ht="4.5" customHeight="1">
      <c r="F62" s="102"/>
      <c r="G62" s="102"/>
      <c r="H62" s="102"/>
      <c r="I62" s="102"/>
      <c r="J62" s="102"/>
      <c r="K62" s="102"/>
      <c r="L62" s="102"/>
      <c r="S62" s="102"/>
      <c r="T62" s="102"/>
      <c r="U62" s="102"/>
      <c r="V62" s="102"/>
      <c r="W62" s="102"/>
      <c r="X62" s="102"/>
      <c r="Y62" s="102"/>
    </row>
    <row r="63" spans="1:25" s="110" customFormat="1" ht="24" customHeight="1">
      <c r="A63" s="165"/>
      <c r="B63" s="238" t="s">
        <v>218</v>
      </c>
      <c r="C63" s="238"/>
      <c r="D63" s="238"/>
      <c r="E63" s="238"/>
      <c r="F63" s="166"/>
      <c r="G63" s="215"/>
      <c r="H63" s="216"/>
      <c r="I63" s="215"/>
      <c r="J63" s="216"/>
      <c r="K63" s="215"/>
      <c r="L63" s="216"/>
      <c r="N63" s="165"/>
      <c r="O63" s="238" t="s">
        <v>229</v>
      </c>
      <c r="P63" s="238"/>
      <c r="Q63" s="238"/>
      <c r="R63" s="238"/>
      <c r="S63" s="166"/>
      <c r="T63" s="215"/>
      <c r="U63" s="216"/>
      <c r="V63" s="215"/>
      <c r="W63" s="216"/>
      <c r="X63" s="215"/>
      <c r="Y63" s="216"/>
    </row>
    <row r="64" spans="1:25" s="110" customFormat="1" ht="4.5" customHeight="1">
      <c r="F64" s="102"/>
      <c r="G64" s="102"/>
      <c r="H64" s="102"/>
      <c r="I64" s="102"/>
      <c r="J64" s="102"/>
      <c r="K64" s="102"/>
      <c r="L64" s="102"/>
      <c r="S64" s="102"/>
      <c r="T64" s="102"/>
      <c r="U64" s="102"/>
      <c r="V64" s="102"/>
      <c r="W64" s="102"/>
      <c r="X64" s="102"/>
      <c r="Y64" s="102"/>
    </row>
    <row r="65" spans="1:25" s="110" customFormat="1" ht="24" customHeight="1">
      <c r="A65" s="165"/>
      <c r="B65" s="238" t="s">
        <v>219</v>
      </c>
      <c r="C65" s="238"/>
      <c r="D65" s="238"/>
      <c r="E65" s="238"/>
      <c r="F65" s="166"/>
      <c r="G65" s="215"/>
      <c r="H65" s="216"/>
      <c r="I65" s="215"/>
      <c r="J65" s="216"/>
      <c r="K65" s="215"/>
      <c r="L65" s="216"/>
      <c r="N65" s="165"/>
      <c r="O65" s="238" t="s">
        <v>158</v>
      </c>
      <c r="P65" s="238"/>
      <c r="Q65" s="238"/>
      <c r="R65" s="238"/>
      <c r="S65" s="166"/>
      <c r="T65" s="215"/>
      <c r="U65" s="216"/>
      <c r="V65" s="215"/>
      <c r="W65" s="216"/>
      <c r="X65" s="215"/>
      <c r="Y65" s="216"/>
    </row>
    <row r="66" spans="1:25" s="110" customFormat="1" ht="4.5" customHeight="1">
      <c r="F66" s="102"/>
      <c r="G66" s="102"/>
      <c r="H66" s="102"/>
      <c r="I66" s="102"/>
      <c r="J66" s="102"/>
      <c r="K66" s="102"/>
      <c r="L66" s="102"/>
      <c r="S66" s="102"/>
      <c r="T66" s="102"/>
      <c r="U66" s="102"/>
      <c r="V66" s="102"/>
      <c r="W66" s="102"/>
      <c r="X66" s="102"/>
      <c r="Y66" s="102"/>
    </row>
    <row r="67" spans="1:25" s="110" customFormat="1" ht="24" customHeight="1">
      <c r="A67" s="165"/>
      <c r="B67" s="238" t="s">
        <v>220</v>
      </c>
      <c r="C67" s="238"/>
      <c r="D67" s="238"/>
      <c r="E67" s="238"/>
      <c r="F67" s="166"/>
      <c r="G67" s="215"/>
      <c r="H67" s="216"/>
      <c r="I67" s="215"/>
      <c r="J67" s="216"/>
      <c r="K67" s="215"/>
      <c r="L67" s="216"/>
      <c r="N67" s="165"/>
      <c r="O67" s="240" t="s">
        <v>212</v>
      </c>
      <c r="P67" s="238"/>
      <c r="Q67" s="238"/>
      <c r="R67" s="238"/>
      <c r="S67" s="166"/>
      <c r="T67" s="215"/>
      <c r="U67" s="216"/>
      <c r="V67" s="215"/>
      <c r="W67" s="216"/>
      <c r="X67" s="215"/>
      <c r="Y67" s="216"/>
    </row>
    <row r="68" spans="1:25" s="110" customFormat="1" ht="4.5" customHeight="1">
      <c r="F68" s="102"/>
      <c r="G68" s="102"/>
      <c r="H68" s="102"/>
      <c r="I68" s="102"/>
      <c r="J68" s="102"/>
      <c r="K68" s="102"/>
      <c r="L68" s="102"/>
      <c r="S68" s="102"/>
      <c r="T68" s="102"/>
      <c r="U68" s="102"/>
      <c r="V68" s="102"/>
      <c r="W68" s="102"/>
      <c r="X68" s="102"/>
      <c r="Y68" s="102"/>
    </row>
    <row r="69" spans="1:25" s="110" customFormat="1" ht="24" customHeight="1">
      <c r="A69" s="165"/>
      <c r="B69" s="238" t="s">
        <v>221</v>
      </c>
      <c r="C69" s="238"/>
      <c r="D69" s="238"/>
      <c r="E69" s="238"/>
      <c r="F69" s="166"/>
      <c r="G69" s="215"/>
      <c r="H69" s="216"/>
      <c r="I69" s="215"/>
      <c r="J69" s="216"/>
      <c r="K69" s="215"/>
      <c r="L69" s="216"/>
      <c r="N69" s="165"/>
      <c r="O69" s="238" t="s">
        <v>159</v>
      </c>
      <c r="P69" s="238"/>
      <c r="Q69" s="238"/>
      <c r="R69" s="238"/>
      <c r="S69" s="166"/>
      <c r="T69" s="215"/>
      <c r="U69" s="216"/>
      <c r="V69" s="215"/>
      <c r="W69" s="216"/>
      <c r="X69" s="215"/>
      <c r="Y69" s="216"/>
    </row>
    <row r="70" spans="1:25" s="110" customFormat="1" ht="4.5" customHeight="1">
      <c r="F70" s="102"/>
      <c r="G70" s="102"/>
      <c r="H70" s="102"/>
      <c r="I70" s="102"/>
      <c r="J70" s="102"/>
      <c r="K70" s="102"/>
      <c r="L70" s="102"/>
      <c r="S70" s="102"/>
      <c r="T70" s="102"/>
      <c r="U70" s="102"/>
      <c r="V70" s="102"/>
      <c r="W70" s="102"/>
      <c r="X70" s="102"/>
      <c r="Y70" s="102"/>
    </row>
    <row r="71" spans="1:25" s="110" customFormat="1" ht="24" customHeight="1">
      <c r="A71" s="165"/>
      <c r="B71" s="240" t="s">
        <v>222</v>
      </c>
      <c r="C71" s="238"/>
      <c r="D71" s="238"/>
      <c r="E71" s="238"/>
      <c r="F71" s="166"/>
      <c r="G71" s="215"/>
      <c r="H71" s="216"/>
      <c r="I71" s="215"/>
      <c r="J71" s="216"/>
      <c r="K71" s="215"/>
      <c r="L71" s="216"/>
      <c r="N71" s="165"/>
      <c r="O71" s="240" t="s">
        <v>213</v>
      </c>
      <c r="P71" s="238"/>
      <c r="Q71" s="238"/>
      <c r="R71" s="238"/>
      <c r="S71" s="166"/>
      <c r="T71" s="215"/>
      <c r="U71" s="216"/>
      <c r="V71" s="215"/>
      <c r="W71" s="216"/>
      <c r="X71" s="215"/>
      <c r="Y71" s="216"/>
    </row>
    <row r="72" spans="1:25" s="110" customFormat="1" ht="4.5" customHeight="1">
      <c r="F72" s="102"/>
      <c r="G72" s="102"/>
      <c r="H72" s="102"/>
      <c r="I72" s="102"/>
      <c r="J72" s="102"/>
      <c r="K72" s="102"/>
      <c r="L72" s="102"/>
      <c r="S72" s="102"/>
      <c r="T72" s="102"/>
      <c r="U72" s="102"/>
      <c r="V72" s="102"/>
      <c r="W72" s="102"/>
      <c r="X72" s="102"/>
      <c r="Y72" s="102"/>
    </row>
    <row r="73" spans="1:25" s="110" customFormat="1" ht="24" customHeight="1">
      <c r="A73" s="165"/>
      <c r="B73" s="238" t="s">
        <v>223</v>
      </c>
      <c r="C73" s="238"/>
      <c r="D73" s="238"/>
      <c r="E73" s="238"/>
      <c r="F73" s="166"/>
      <c r="G73" s="215"/>
      <c r="H73" s="216"/>
      <c r="I73" s="215"/>
      <c r="J73" s="216"/>
      <c r="K73" s="215"/>
      <c r="L73" s="216"/>
      <c r="N73" s="165"/>
      <c r="O73" s="238" t="s">
        <v>160</v>
      </c>
      <c r="P73" s="238"/>
      <c r="Q73" s="238"/>
      <c r="R73" s="238"/>
      <c r="S73" s="166"/>
      <c r="T73" s="215"/>
      <c r="U73" s="216"/>
      <c r="V73" s="215"/>
      <c r="W73" s="216"/>
      <c r="X73" s="215"/>
      <c r="Y73" s="216"/>
    </row>
    <row r="74" spans="1:25" s="110" customFormat="1" ht="4.5" customHeight="1">
      <c r="F74" s="102"/>
      <c r="G74" s="102"/>
      <c r="H74" s="102"/>
      <c r="I74" s="102"/>
      <c r="J74" s="102"/>
      <c r="K74" s="102"/>
      <c r="L74" s="102"/>
      <c r="S74" s="102"/>
      <c r="T74" s="102"/>
      <c r="U74" s="102"/>
      <c r="V74" s="102"/>
      <c r="W74" s="102"/>
      <c r="X74" s="102"/>
      <c r="Y74" s="102"/>
    </row>
    <row r="75" spans="1:25" s="110" customFormat="1" ht="24" customHeight="1">
      <c r="A75" s="165"/>
      <c r="B75" s="238" t="s">
        <v>224</v>
      </c>
      <c r="C75" s="238"/>
      <c r="D75" s="238"/>
      <c r="E75" s="238"/>
      <c r="F75" s="166"/>
      <c r="G75" s="215"/>
      <c r="H75" s="216"/>
      <c r="I75" s="215"/>
      <c r="J75" s="216"/>
      <c r="K75" s="215"/>
      <c r="L75" s="216"/>
      <c r="N75" s="165"/>
      <c r="O75" s="238" t="s">
        <v>161</v>
      </c>
      <c r="P75" s="238"/>
      <c r="Q75" s="238"/>
      <c r="R75" s="238"/>
      <c r="S75" s="166"/>
      <c r="T75" s="215"/>
      <c r="U75" s="216"/>
      <c r="V75" s="215"/>
      <c r="W75" s="216"/>
      <c r="X75" s="215"/>
      <c r="Y75" s="216"/>
    </row>
    <row r="76" spans="1:25" s="110" customFormat="1" ht="4.5" customHeight="1">
      <c r="F76" s="102"/>
      <c r="G76" s="102"/>
      <c r="H76" s="102"/>
      <c r="I76" s="102"/>
      <c r="J76" s="102"/>
      <c r="K76" s="102"/>
      <c r="L76" s="102"/>
      <c r="S76" s="102"/>
      <c r="T76" s="102"/>
      <c r="U76" s="102"/>
      <c r="V76" s="102"/>
      <c r="W76" s="102"/>
      <c r="X76" s="102"/>
      <c r="Y76" s="102"/>
    </row>
    <row r="77" spans="1:25" s="110" customFormat="1" ht="24" customHeight="1">
      <c r="A77" s="165"/>
      <c r="B77" s="238" t="s">
        <v>225</v>
      </c>
      <c r="C77" s="238"/>
      <c r="D77" s="238"/>
      <c r="E77" s="238"/>
      <c r="F77" s="166"/>
      <c r="G77" s="215"/>
      <c r="H77" s="216"/>
      <c r="I77" s="215"/>
      <c r="J77" s="216"/>
      <c r="K77" s="215"/>
      <c r="L77" s="216"/>
      <c r="N77" s="165"/>
      <c r="O77" s="238" t="s">
        <v>162</v>
      </c>
      <c r="P77" s="238"/>
      <c r="Q77" s="238"/>
      <c r="R77" s="238"/>
      <c r="S77" s="166"/>
      <c r="T77" s="215"/>
      <c r="U77" s="216"/>
      <c r="V77" s="215"/>
      <c r="W77" s="216"/>
      <c r="X77" s="215"/>
      <c r="Y77" s="216"/>
    </row>
    <row r="78" spans="1:25" s="110" customFormat="1" ht="4.5" customHeight="1">
      <c r="F78" s="102"/>
      <c r="G78" s="102"/>
      <c r="H78" s="102"/>
      <c r="I78" s="102"/>
      <c r="J78" s="102"/>
      <c r="K78" s="102"/>
      <c r="L78" s="102"/>
      <c r="S78" s="102"/>
      <c r="T78" s="102"/>
      <c r="U78" s="102"/>
      <c r="V78" s="102"/>
      <c r="W78" s="102"/>
      <c r="X78" s="102"/>
      <c r="Y78" s="102"/>
    </row>
    <row r="79" spans="1:25" s="110" customFormat="1" ht="24" customHeight="1">
      <c r="A79" s="165"/>
      <c r="B79" s="238" t="s">
        <v>226</v>
      </c>
      <c r="C79" s="238"/>
      <c r="D79" s="238"/>
      <c r="E79" s="238"/>
      <c r="F79" s="166"/>
      <c r="G79" s="215"/>
      <c r="H79" s="216"/>
      <c r="I79" s="215"/>
      <c r="J79" s="216"/>
      <c r="K79" s="215"/>
      <c r="L79" s="216"/>
      <c r="N79" s="165"/>
      <c r="O79" s="238" t="s">
        <v>163</v>
      </c>
      <c r="P79" s="238"/>
      <c r="Q79" s="238"/>
      <c r="R79" s="238"/>
      <c r="S79" s="166"/>
      <c r="T79" s="215"/>
      <c r="U79" s="216"/>
      <c r="V79" s="215"/>
      <c r="W79" s="216"/>
      <c r="X79" s="215"/>
      <c r="Y79" s="216"/>
    </row>
    <row r="80" spans="1:25" s="110" customFormat="1" ht="4.5" customHeight="1">
      <c r="F80" s="102"/>
      <c r="G80" s="102"/>
      <c r="H80" s="102"/>
      <c r="I80" s="102"/>
      <c r="J80" s="102"/>
      <c r="K80" s="102"/>
      <c r="L80" s="102"/>
      <c r="T80" s="102"/>
      <c r="U80" s="102"/>
      <c r="V80" s="102"/>
      <c r="W80" s="102"/>
      <c r="X80" s="102"/>
      <c r="Y80" s="102"/>
    </row>
    <row r="81" spans="1:24" s="110" customFormat="1" ht="24" customHeight="1">
      <c r="A81" s="165"/>
      <c r="B81" s="238" t="s">
        <v>227</v>
      </c>
      <c r="C81" s="238"/>
      <c r="D81" s="238"/>
      <c r="E81" s="238"/>
      <c r="F81" s="166"/>
      <c r="G81" s="215"/>
      <c r="H81" s="216"/>
      <c r="I81" s="215"/>
      <c r="J81" s="216"/>
      <c r="K81" s="215"/>
      <c r="L81" s="216"/>
    </row>
    <row r="82" spans="1:24" s="110" customFormat="1" ht="12" customHeight="1">
      <c r="F82" s="102"/>
      <c r="G82" s="102"/>
      <c r="H82" s="102"/>
      <c r="I82" s="102"/>
      <c r="J82" s="102"/>
      <c r="K82" s="102"/>
      <c r="L82" s="102"/>
    </row>
    <row r="83" spans="1:24" s="110" customFormat="1" ht="18" customHeight="1">
      <c r="A83" s="145" t="s">
        <v>365</v>
      </c>
      <c r="K83" s="145" t="s">
        <v>366</v>
      </c>
    </row>
    <row r="84" spans="1:24" s="60" customFormat="1" ht="21" customHeight="1">
      <c r="A84" s="112" t="s">
        <v>47</v>
      </c>
      <c r="B84" s="209" t="s">
        <v>26</v>
      </c>
      <c r="C84" s="210"/>
      <c r="D84" s="210"/>
      <c r="E84" s="211"/>
      <c r="F84" s="111" t="s">
        <v>241</v>
      </c>
      <c r="G84" s="217" t="s">
        <v>246</v>
      </c>
      <c r="H84" s="211"/>
      <c r="K84" s="112" t="s">
        <v>47</v>
      </c>
      <c r="L84" s="209" t="s">
        <v>26</v>
      </c>
      <c r="M84" s="210"/>
      <c r="N84" s="210"/>
      <c r="O84" s="211"/>
      <c r="P84" s="111" t="s">
        <v>241</v>
      </c>
      <c r="R84" s="112" t="s">
        <v>47</v>
      </c>
      <c r="S84" s="209" t="s">
        <v>26</v>
      </c>
      <c r="T84" s="210"/>
      <c r="U84" s="210"/>
      <c r="V84" s="210"/>
      <c r="W84" s="211"/>
      <c r="X84" s="111" t="s">
        <v>241</v>
      </c>
    </row>
    <row r="85" spans="1:24" s="110" customFormat="1" ht="4.5" customHeight="1"/>
    <row r="86" spans="1:24" s="110" customFormat="1" ht="24" customHeight="1">
      <c r="A86" s="165"/>
      <c r="B86" s="238" t="s">
        <v>164</v>
      </c>
      <c r="C86" s="238"/>
      <c r="D86" s="238"/>
      <c r="E86" s="238"/>
      <c r="F86" s="166"/>
      <c r="G86" s="256"/>
      <c r="H86" s="257"/>
      <c r="K86" s="165"/>
      <c r="L86" s="238" t="s">
        <v>165</v>
      </c>
      <c r="M86" s="238"/>
      <c r="N86" s="238"/>
      <c r="O86" s="238"/>
      <c r="P86" s="166"/>
      <c r="R86" s="165"/>
      <c r="S86" s="206" t="s">
        <v>247</v>
      </c>
      <c r="T86" s="207"/>
      <c r="U86" s="207"/>
      <c r="V86" s="207"/>
      <c r="W86" s="208"/>
      <c r="X86" s="166"/>
    </row>
    <row r="87" spans="1:24" s="110" customFormat="1" ht="4.5" customHeight="1"/>
    <row r="88" spans="1:24" s="110" customFormat="1" ht="24" customHeight="1">
      <c r="K88" s="165"/>
      <c r="L88" s="238" t="s">
        <v>166</v>
      </c>
      <c r="M88" s="238"/>
      <c r="N88" s="238"/>
      <c r="O88" s="238"/>
      <c r="P88" s="166"/>
      <c r="R88" s="165"/>
      <c r="S88" s="206" t="s">
        <v>169</v>
      </c>
      <c r="T88" s="207"/>
      <c r="U88" s="207"/>
      <c r="V88" s="207"/>
      <c r="W88" s="208"/>
      <c r="X88" s="166"/>
    </row>
    <row r="89" spans="1:24" s="60" customFormat="1" ht="4.5" customHeight="1">
      <c r="K89" s="110"/>
      <c r="L89" s="110"/>
      <c r="M89" s="110"/>
      <c r="N89" s="110"/>
      <c r="O89" s="110"/>
      <c r="P89" s="110"/>
      <c r="Q89" s="110"/>
      <c r="R89" s="110"/>
      <c r="S89" s="110"/>
      <c r="T89" s="110"/>
      <c r="U89" s="110"/>
      <c r="V89" s="110"/>
      <c r="W89" s="110"/>
      <c r="X89" s="110"/>
    </row>
    <row r="90" spans="1:24" s="110" customFormat="1" ht="24" customHeight="1">
      <c r="K90" s="165"/>
      <c r="L90" s="238" t="s">
        <v>167</v>
      </c>
      <c r="M90" s="238"/>
      <c r="N90" s="238"/>
      <c r="O90" s="238"/>
      <c r="P90" s="166"/>
      <c r="R90" s="165"/>
      <c r="S90" s="206" t="s">
        <v>170</v>
      </c>
      <c r="T90" s="207"/>
      <c r="U90" s="207"/>
      <c r="V90" s="207"/>
      <c r="W90" s="208"/>
      <c r="X90" s="166"/>
    </row>
    <row r="91" spans="1:24" s="110" customFormat="1" ht="4.5" customHeight="1"/>
    <row r="92" spans="1:24" s="110" customFormat="1" ht="24" customHeight="1">
      <c r="A92" s="145" t="s">
        <v>364</v>
      </c>
      <c r="K92" s="165"/>
      <c r="L92" s="238" t="s">
        <v>168</v>
      </c>
      <c r="M92" s="238"/>
      <c r="N92" s="238"/>
      <c r="O92" s="238"/>
      <c r="P92" s="166"/>
    </row>
    <row r="93" spans="1:24" s="60" customFormat="1" ht="10.5">
      <c r="A93" s="112" t="s">
        <v>47</v>
      </c>
      <c r="B93" s="209" t="s">
        <v>26</v>
      </c>
      <c r="C93" s="210"/>
      <c r="D93" s="210"/>
      <c r="E93" s="211"/>
    </row>
    <row r="94" spans="1:24" s="110" customFormat="1" ht="4.5" customHeight="1"/>
    <row r="95" spans="1:24" s="110" customFormat="1" ht="24" customHeight="1">
      <c r="A95" s="165"/>
      <c r="B95" s="206" t="s">
        <v>171</v>
      </c>
      <c r="C95" s="207"/>
      <c r="D95" s="207"/>
      <c r="E95" s="208"/>
    </row>
    <row r="96" spans="1:24" s="110" customFormat="1" ht="4.5" customHeight="1"/>
    <row r="97" spans="1:25" s="110" customFormat="1" ht="24" customHeight="1">
      <c r="A97" s="165"/>
      <c r="B97" s="206" t="s">
        <v>172</v>
      </c>
      <c r="C97" s="207"/>
      <c r="D97" s="207"/>
      <c r="E97" s="208"/>
      <c r="F97" s="258" t="s">
        <v>362</v>
      </c>
      <c r="G97" s="259"/>
      <c r="H97" s="259"/>
      <c r="I97" s="259"/>
      <c r="J97" s="260"/>
      <c r="K97" s="261"/>
      <c r="L97" s="261"/>
      <c r="M97" s="261"/>
      <c r="N97" s="261"/>
      <c r="O97" s="261"/>
      <c r="P97" s="261"/>
      <c r="Q97" s="261"/>
      <c r="R97" s="261"/>
      <c r="S97" s="261"/>
      <c r="T97" s="261"/>
      <c r="U97" s="262"/>
      <c r="V97" s="110" t="s">
        <v>363</v>
      </c>
    </row>
    <row r="98" spans="1:25">
      <c r="R98" s="62"/>
      <c r="S98" s="59"/>
      <c r="X98" s="62"/>
      <c r="Y98" s="59"/>
    </row>
  </sheetData>
  <sheetProtection algorithmName="SHA-512" hashValue="fe4hg7xfHvjiIoK6kErNZFOl6+2odqBh2fSdUq6q6xa7fWc+Lp819/hp7v9vC+Zavyc5jdWcRNIqIzmcooBZUA==" saltValue="ULBMFNdeIGpRqe9HEXhrzw==" spinCount="100000" sheet="1" objects="1" scenarios="1"/>
  <mergeCells count="143">
    <mergeCell ref="F97:J97"/>
    <mergeCell ref="K97:U97"/>
    <mergeCell ref="L90:O90"/>
    <mergeCell ref="O65:R65"/>
    <mergeCell ref="O77:R77"/>
    <mergeCell ref="L92:O92"/>
    <mergeCell ref="B54:E54"/>
    <mergeCell ref="B61:E61"/>
    <mergeCell ref="B63:E63"/>
    <mergeCell ref="B65:E65"/>
    <mergeCell ref="B67:E67"/>
    <mergeCell ref="B69:E69"/>
    <mergeCell ref="B93:E93"/>
    <mergeCell ref="O73:R73"/>
    <mergeCell ref="O75:R75"/>
    <mergeCell ref="O61:R61"/>
    <mergeCell ref="O67:R67"/>
    <mergeCell ref="B71:E71"/>
    <mergeCell ref="B73:E73"/>
    <mergeCell ref="B75:E75"/>
    <mergeCell ref="B77:E77"/>
    <mergeCell ref="B79:E79"/>
    <mergeCell ref="B81:E81"/>
    <mergeCell ref="O63:R63"/>
    <mergeCell ref="G75:H75"/>
    <mergeCell ref="I75:J75"/>
    <mergeCell ref="K75:L75"/>
    <mergeCell ref="G52:H52"/>
    <mergeCell ref="G54:H54"/>
    <mergeCell ref="G84:H84"/>
    <mergeCell ref="G86:H86"/>
    <mergeCell ref="G81:H81"/>
    <mergeCell ref="I81:J81"/>
    <mergeCell ref="K81:L81"/>
    <mergeCell ref="I69:J69"/>
    <mergeCell ref="G71:H71"/>
    <mergeCell ref="I71:J71"/>
    <mergeCell ref="K71:L71"/>
    <mergeCell ref="G73:H73"/>
    <mergeCell ref="X79:Y79"/>
    <mergeCell ref="G61:H61"/>
    <mergeCell ref="I61:J61"/>
    <mergeCell ref="K61:L61"/>
    <mergeCell ref="V61:W61"/>
    <mergeCell ref="X61:Y61"/>
    <mergeCell ref="T63:U63"/>
    <mergeCell ref="X63:Y63"/>
    <mergeCell ref="G43:J43"/>
    <mergeCell ref="I73:J73"/>
    <mergeCell ref="O79:R79"/>
    <mergeCell ref="T75:U75"/>
    <mergeCell ref="V75:W75"/>
    <mergeCell ref="X77:Y77"/>
    <mergeCell ref="T69:U69"/>
    <mergeCell ref="X69:Y69"/>
    <mergeCell ref="X71:Y71"/>
    <mergeCell ref="V73:W73"/>
    <mergeCell ref="X73:Y73"/>
    <mergeCell ref="X75:Y75"/>
    <mergeCell ref="L52:P52"/>
    <mergeCell ref="L54:P54"/>
    <mergeCell ref="G77:H77"/>
    <mergeCell ref="I77:J77"/>
    <mergeCell ref="A46:G46"/>
    <mergeCell ref="B52:E52"/>
    <mergeCell ref="R26:T26"/>
    <mergeCell ref="G26:L26"/>
    <mergeCell ref="G16:W16"/>
    <mergeCell ref="P41:X43"/>
    <mergeCell ref="X67:Y67"/>
    <mergeCell ref="G65:H65"/>
    <mergeCell ref="I65:J65"/>
    <mergeCell ref="K65:L65"/>
    <mergeCell ref="X59:Y59"/>
    <mergeCell ref="T61:U61"/>
    <mergeCell ref="G28:T28"/>
    <mergeCell ref="K63:L63"/>
    <mergeCell ref="T59:U59"/>
    <mergeCell ref="V67:W67"/>
    <mergeCell ref="X65:Y65"/>
    <mergeCell ref="T67:U67"/>
    <mergeCell ref="B97:E97"/>
    <mergeCell ref="L86:O86"/>
    <mergeCell ref="L88:O88"/>
    <mergeCell ref="L84:O84"/>
    <mergeCell ref="B59:E59"/>
    <mergeCell ref="O59:R59"/>
    <mergeCell ref="O69:R69"/>
    <mergeCell ref="O71:R71"/>
    <mergeCell ref="B84:E84"/>
    <mergeCell ref="G59:H59"/>
    <mergeCell ref="I59:J59"/>
    <mergeCell ref="K59:L59"/>
    <mergeCell ref="G67:H67"/>
    <mergeCell ref="I67:J67"/>
    <mergeCell ref="K67:L67"/>
    <mergeCell ref="G69:H69"/>
    <mergeCell ref="B86:E86"/>
    <mergeCell ref="G63:H63"/>
    <mergeCell ref="I63:J63"/>
    <mergeCell ref="B95:E95"/>
    <mergeCell ref="K77:L77"/>
    <mergeCell ref="G79:H79"/>
    <mergeCell ref="I79:J79"/>
    <mergeCell ref="K79:L79"/>
    <mergeCell ref="A1:Y1"/>
    <mergeCell ref="G6:H6"/>
    <mergeCell ref="A4:I4"/>
    <mergeCell ref="G12:H12"/>
    <mergeCell ref="J12:L12"/>
    <mergeCell ref="A10:E10"/>
    <mergeCell ref="H22:J22"/>
    <mergeCell ref="H41:J41"/>
    <mergeCell ref="A37:E37"/>
    <mergeCell ref="G32:J32"/>
    <mergeCell ref="G18:P18"/>
    <mergeCell ref="G20:L20"/>
    <mergeCell ref="L22:N22"/>
    <mergeCell ref="G24:H24"/>
    <mergeCell ref="J24:L24"/>
    <mergeCell ref="L41:N41"/>
    <mergeCell ref="G8:J8"/>
    <mergeCell ref="G34:T34"/>
    <mergeCell ref="G39:N39"/>
    <mergeCell ref="S86:W86"/>
    <mergeCell ref="S84:W84"/>
    <mergeCell ref="S88:W88"/>
    <mergeCell ref="S90:W90"/>
    <mergeCell ref="L56:P56"/>
    <mergeCell ref="T79:U79"/>
    <mergeCell ref="V79:W79"/>
    <mergeCell ref="V63:W63"/>
    <mergeCell ref="T71:U71"/>
    <mergeCell ref="V71:W71"/>
    <mergeCell ref="K69:L69"/>
    <mergeCell ref="T65:U65"/>
    <mergeCell ref="V65:W65"/>
    <mergeCell ref="V69:W69"/>
    <mergeCell ref="K73:L73"/>
    <mergeCell ref="V59:W59"/>
    <mergeCell ref="T73:U73"/>
    <mergeCell ref="T77:U77"/>
    <mergeCell ref="V77:W77"/>
  </mergeCells>
  <phoneticPr fontId="1"/>
  <dataValidations count="9">
    <dataValidation imeMode="off" allowBlank="1" showInputMessage="1" showErrorMessage="1" sqref="G35:Q35 G34 G54:H54 G63:L63 T79:Y79 T77:Y77 T71:Y71 T67:Y67 T65:Y65 T75:Y75 T73:Y73 T69:Y69 G61:L61 G65:L65 G67:L67 G69:L69 G71:L71 G73:L73 G75:L75 G77:L77 G79:L79 G81:L81 T61:Y61 T63:Y63 G7:Q7" xr:uid="{00000000-0002-0000-0100-000000000000}"/>
    <dataValidation type="textLength" imeMode="off" operator="equal" allowBlank="1" showInputMessage="1" showErrorMessage="1" sqref="G12:H12" xr:uid="{00000000-0002-0000-0100-000001000000}">
      <formula1>2</formula1>
    </dataValidation>
    <dataValidation type="textLength" imeMode="disabled" operator="equal" allowBlank="1" showInputMessage="1" showErrorMessage="1" sqref="J12:L12" xr:uid="{00000000-0002-0000-0100-000002000000}">
      <formula1>6</formula1>
    </dataValidation>
    <dataValidation type="textLength" imeMode="disabled" operator="equal" allowBlank="1" showInputMessage="1" showErrorMessage="1" sqref="G24:H24" xr:uid="{00000000-0002-0000-0100-000003000000}">
      <formula1>3</formula1>
    </dataValidation>
    <dataValidation type="textLength" imeMode="off" operator="equal" allowBlank="1" showInputMessage="1" showErrorMessage="1" sqref="J24:L24" xr:uid="{00000000-0002-0000-0100-000004000000}">
      <formula1>4</formula1>
    </dataValidation>
    <dataValidation imeMode="disabled" allowBlank="1" showInputMessage="1" showErrorMessage="1" sqref="G32:J32 K6 M6 I6" xr:uid="{00000000-0002-0000-0100-000005000000}"/>
    <dataValidation type="list" allowBlank="1" showInputMessage="1" showErrorMessage="1" sqref="A95 A97 K56 N61 A81 A63 A86 K88 A65 A67 K86 K90 A69 A71 N77 A73 A75 N79 R90 A77 A79 K92 A61 N63 N65 N67 N69 N71 N73 N75 R88 R86 K54 A54" xr:uid="{00000000-0002-0000-0100-000006000000}">
      <formula1>"○"</formula1>
    </dataValidation>
    <dataValidation type="list" imeMode="off" allowBlank="1" showInputMessage="1" showErrorMessage="1" sqref="F61 F63 F65 F67 F69 F71 F73 F75 F77 F79 F81 S61 S63 S65 S67 S69 S71 S73 S75 S77 S79 F86 P86 X86 X88 P88 X90 P90 P92" xr:uid="{00000000-0002-0000-0100-000007000000}">
      <formula1>"1,0"</formula1>
    </dataValidation>
    <dataValidation type="list" allowBlank="1" showInputMessage="1" showErrorMessage="1" sqref="G8:J8" xr:uid="{00000000-0002-0000-0100-000008000000}">
      <formula1>"---選択---,新規申請,更新申請"</formula1>
    </dataValidation>
  </dataValidations>
  <printOptions horizontalCentered="1"/>
  <pageMargins left="0.19685039370078741" right="0.19685039370078741" top="0.39370078740157483" bottom="0.39370078740157483" header="0.31496062992125984" footer="0.31496062992125984"/>
  <pageSetup paperSize="9" scale="98" fitToHeight="3" orientation="portrait" r:id="rId1"/>
  <rowBreaks count="1" manualBreakCount="1">
    <brk id="45" max="34"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9000000}">
          <x14:formula1>
            <xm:f>DATA!$A$3:$A$23</xm:f>
          </x14:formula1>
          <xm:sqref>G26:L26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showGridLines="0" zoomScale="80" zoomScaleNormal="80" workbookViewId="0">
      <selection activeCell="F2" sqref="F2"/>
    </sheetView>
  </sheetViews>
  <sheetFormatPr defaultColWidth="9" defaultRowHeight="16.5"/>
  <cols>
    <col min="1" max="1" width="23.875" style="65" bestFit="1" customWidth="1"/>
    <col min="2" max="2" width="15.5" style="65" bestFit="1" customWidth="1"/>
    <col min="3" max="3" width="9" style="65"/>
    <col min="4" max="4" width="34.625" style="65" bestFit="1" customWidth="1"/>
    <col min="5" max="5" width="46.125" style="65" bestFit="1" customWidth="1"/>
    <col min="6" max="16384" width="9" style="65"/>
  </cols>
  <sheetData>
    <row r="1" spans="1:5">
      <c r="A1" s="65" t="s">
        <v>131</v>
      </c>
    </row>
    <row r="2" spans="1:5">
      <c r="A2" s="66" t="s">
        <v>101</v>
      </c>
      <c r="B2" s="66" t="s">
        <v>76</v>
      </c>
      <c r="D2" s="65" t="s">
        <v>152</v>
      </c>
      <c r="E2" s="67" t="str">
        <f>DBCS(TEXT(入力シート!$G$6&amp;入力シート!$I$6&amp;"年"&amp;入力シート!$K$6&amp;"月"&amp;入力シート!$M$6&amp;"日","ggge年m月d日"))</f>
        <v>令和８年月日</v>
      </c>
    </row>
    <row r="3" spans="1:5">
      <c r="A3" s="69" t="s">
        <v>106</v>
      </c>
      <c r="B3" s="83" t="s">
        <v>143</v>
      </c>
    </row>
    <row r="4" spans="1:5">
      <c r="A4" s="68" t="s">
        <v>81</v>
      </c>
      <c r="B4" s="70" t="s">
        <v>107</v>
      </c>
      <c r="D4" s="65" t="s">
        <v>132</v>
      </c>
      <c r="E4" s="67" t="str">
        <f>入力シート!G12&amp;"-"&amp;入力シート!J12</f>
        <v>-</v>
      </c>
    </row>
    <row r="5" spans="1:5">
      <c r="A5" s="68" t="s">
        <v>82</v>
      </c>
      <c r="B5" s="70" t="s">
        <v>108</v>
      </c>
    </row>
    <row r="6" spans="1:5">
      <c r="A6" s="68" t="s">
        <v>83</v>
      </c>
      <c r="B6" s="70" t="s">
        <v>109</v>
      </c>
      <c r="D6" s="65" t="s">
        <v>128</v>
      </c>
      <c r="E6" s="67" t="str">
        <f>SUBSTITUTE(SUBSTITUTE(入力シート!G16,"　",)," ",)</f>
        <v/>
      </c>
    </row>
    <row r="7" spans="1:5">
      <c r="A7" s="68" t="s">
        <v>84</v>
      </c>
      <c r="B7" s="70" t="s">
        <v>110</v>
      </c>
    </row>
    <row r="8" spans="1:5">
      <c r="A8" s="68" t="s">
        <v>85</v>
      </c>
      <c r="B8" s="70" t="s">
        <v>111</v>
      </c>
      <c r="D8" s="65" t="s">
        <v>127</v>
      </c>
      <c r="E8" s="67" t="str">
        <f>入力シート!G20&amp;"　"&amp;入力シート!H22&amp;"　"&amp;入力シート!L22</f>
        <v>　　</v>
      </c>
    </row>
    <row r="9" spans="1:5">
      <c r="A9" s="68" t="s">
        <v>86</v>
      </c>
      <c r="B9" s="70" t="s">
        <v>112</v>
      </c>
    </row>
    <row r="10" spans="1:5">
      <c r="A10" s="68" t="s">
        <v>87</v>
      </c>
      <c r="B10" s="70" t="s">
        <v>113</v>
      </c>
      <c r="D10" s="65" t="s">
        <v>103</v>
      </c>
    </row>
    <row r="11" spans="1:5">
      <c r="A11" s="68" t="s">
        <v>88</v>
      </c>
      <c r="B11" s="70" t="s">
        <v>114</v>
      </c>
      <c r="D11" s="65" t="s">
        <v>129</v>
      </c>
      <c r="E11" s="67" t="str">
        <f>SUBSTITUTE(SUBSTITUTE(SUBSTITUTE(SUBSTITUTE(ASC(PHONETIC(入力シート!$G$18)),"ﾞ",""),"ﾟ",""),"･",""),".","")</f>
        <v/>
      </c>
    </row>
    <row r="12" spans="1:5">
      <c r="A12" s="68" t="s">
        <v>89</v>
      </c>
      <c r="B12" s="70" t="s">
        <v>115</v>
      </c>
      <c r="D12" s="65" t="s">
        <v>104</v>
      </c>
      <c r="E12" s="67" t="str">
        <f>SUBSTITUTE(SUBSTITUTE(SUBSTITUTE(SUBSTITUTE(SUBSTITUTE(SUBSTITUTE(SUBSTITUTE(SUBSTITUTE(SUBSTITUTE($E$11,"ｧ","ｱ"),"ｨ","ｲ"),"ｩ","ｳ"),"ｪ","ｴ"),"ｫ","ｵ"),"ｬ","ﾔ"),"ｭ","ﾕ"),"ｮ","ﾖ"),"ｯ","ﾂ")</f>
        <v/>
      </c>
    </row>
    <row r="13" spans="1:5">
      <c r="A13" s="68" t="s">
        <v>90</v>
      </c>
      <c r="B13" s="70" t="s">
        <v>116</v>
      </c>
      <c r="D13" s="65" t="s">
        <v>105</v>
      </c>
      <c r="E13" s="67" t="str">
        <f>DBCS(E12)</f>
        <v/>
      </c>
    </row>
    <row r="14" spans="1:5">
      <c r="A14" s="68" t="s">
        <v>91</v>
      </c>
      <c r="B14" s="70" t="s">
        <v>117</v>
      </c>
    </row>
    <row r="15" spans="1:5">
      <c r="A15" s="68" t="s">
        <v>92</v>
      </c>
      <c r="B15" s="70" t="s">
        <v>118</v>
      </c>
      <c r="D15" s="65" t="s">
        <v>130</v>
      </c>
      <c r="E15" s="67" t="str">
        <f>入力シート!G26&amp;入力シート!G28</f>
        <v>---選択---</v>
      </c>
    </row>
    <row r="16" spans="1:5">
      <c r="A16" s="68" t="s">
        <v>93</v>
      </c>
      <c r="B16" s="70" t="s">
        <v>119</v>
      </c>
    </row>
    <row r="17" spans="1:5">
      <c r="A17" s="68" t="s">
        <v>94</v>
      </c>
      <c r="B17" s="70" t="s">
        <v>120</v>
      </c>
      <c r="D17" s="65" t="s">
        <v>136</v>
      </c>
      <c r="E17" s="67" t="str">
        <f>入力シート!H41&amp;"　"&amp;入力シート!L41</f>
        <v>　</v>
      </c>
    </row>
    <row r="18" spans="1:5">
      <c r="A18" s="68" t="s">
        <v>95</v>
      </c>
      <c r="B18" s="70" t="s">
        <v>121</v>
      </c>
    </row>
    <row r="19" spans="1:5">
      <c r="A19" s="68" t="s">
        <v>96</v>
      </c>
      <c r="B19" s="70" t="s">
        <v>122</v>
      </c>
    </row>
    <row r="20" spans="1:5">
      <c r="A20" s="68" t="s">
        <v>97</v>
      </c>
      <c r="B20" s="70" t="s">
        <v>123</v>
      </c>
    </row>
    <row r="21" spans="1:5">
      <c r="A21" s="68" t="s">
        <v>98</v>
      </c>
      <c r="B21" s="70" t="s">
        <v>124</v>
      </c>
    </row>
    <row r="22" spans="1:5">
      <c r="A22" s="68" t="s">
        <v>99</v>
      </c>
      <c r="B22" s="70" t="s">
        <v>125</v>
      </c>
    </row>
    <row r="23" spans="1:5">
      <c r="A23" s="68" t="s">
        <v>100</v>
      </c>
      <c r="B23" s="70" t="s">
        <v>126</v>
      </c>
    </row>
  </sheetData>
  <phoneticPr fontId="1"/>
  <pageMargins left="0.7" right="0.7" top="0.75" bottom="0.75" header="0.3" footer="0.3"/>
  <pageSetup paperSize="9" orientation="portrait" horizontalDpi="1200" verticalDpi="12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I92"/>
  <sheetViews>
    <sheetView showGridLines="0" view="pageBreakPreview" zoomScale="70" zoomScaleNormal="100" zoomScaleSheetLayoutView="70" workbookViewId="0">
      <selection activeCell="H19" sqref="H19:I21"/>
    </sheetView>
  </sheetViews>
  <sheetFormatPr defaultColWidth="9" defaultRowHeight="24"/>
  <cols>
    <col min="1" max="1" width="5.875" style="39" bestFit="1" customWidth="1"/>
    <col min="2" max="2" width="1.25" style="39" customWidth="1"/>
    <col min="3" max="3" width="4.25" style="39" customWidth="1"/>
    <col min="4" max="4" width="0.625" style="39" customWidth="1"/>
    <col min="5" max="5" width="34.75" style="38" customWidth="1"/>
    <col min="6" max="6" width="25" style="38" customWidth="1"/>
    <col min="7" max="7" width="35.125" style="38" customWidth="1"/>
    <col min="8" max="8" width="24.875" style="38" customWidth="1"/>
    <col min="9" max="9" width="19.625" style="38" customWidth="1"/>
    <col min="10" max="16384" width="9" style="38"/>
  </cols>
  <sheetData>
    <row r="1" spans="1:9" ht="33">
      <c r="A1" s="285" t="s">
        <v>372</v>
      </c>
      <c r="B1" s="285"/>
      <c r="C1" s="285"/>
      <c r="D1" s="285"/>
      <c r="E1" s="285"/>
      <c r="F1" s="285"/>
      <c r="G1" s="285"/>
      <c r="H1" s="285"/>
      <c r="I1" s="285"/>
    </row>
    <row r="2" spans="1:9">
      <c r="I2" s="195" t="str">
        <f>入力シート!Y2</f>
        <v>ver9.20</v>
      </c>
    </row>
    <row r="3" spans="1:9">
      <c r="F3" s="40" t="s">
        <v>69</v>
      </c>
      <c r="G3" s="293" t="str">
        <f>DATA!$E$6</f>
        <v/>
      </c>
      <c r="H3" s="293"/>
    </row>
    <row r="4" spans="1:9">
      <c r="F4" s="40" t="s">
        <v>70</v>
      </c>
      <c r="G4" s="293" t="str">
        <f>DATA!$E$8</f>
        <v>　　</v>
      </c>
      <c r="H4" s="293"/>
    </row>
    <row r="5" spans="1:9">
      <c r="F5" s="40" t="s">
        <v>71</v>
      </c>
      <c r="G5" s="293" t="str">
        <f>入力シート!$G$39&amp;"　"&amp;DATA!$E$17</f>
        <v>　　</v>
      </c>
      <c r="H5" s="293"/>
    </row>
    <row r="6" spans="1:9" ht="26.25" customHeight="1">
      <c r="E6" s="41"/>
      <c r="F6" s="41"/>
    </row>
    <row r="7" spans="1:9" ht="25.5" customHeight="1">
      <c r="A7" s="42"/>
      <c r="B7" s="51"/>
      <c r="C7" s="56" t="s">
        <v>72</v>
      </c>
      <c r="D7" s="56"/>
      <c r="E7" s="294" t="s">
        <v>68</v>
      </c>
      <c r="F7" s="294"/>
      <c r="G7" s="295"/>
      <c r="H7" s="286" t="s">
        <v>27</v>
      </c>
      <c r="I7" s="286"/>
    </row>
    <row r="8" spans="1:9" ht="3" customHeight="1">
      <c r="A8" s="43"/>
      <c r="B8" s="50"/>
      <c r="C8" s="55"/>
      <c r="E8" s="48"/>
      <c r="F8" s="48"/>
      <c r="G8" s="49"/>
      <c r="H8" s="47"/>
      <c r="I8" s="49"/>
    </row>
    <row r="9" spans="1:9" ht="19.350000000000001" customHeight="1">
      <c r="A9" s="289" t="s">
        <v>415</v>
      </c>
      <c r="B9" s="43"/>
      <c r="C9" s="204"/>
      <c r="D9" s="205"/>
      <c r="E9" s="275" t="s">
        <v>416</v>
      </c>
      <c r="F9" s="275"/>
      <c r="G9" s="276"/>
      <c r="H9" s="287" t="s">
        <v>420</v>
      </c>
      <c r="I9" s="288"/>
    </row>
    <row r="10" spans="1:9" ht="19.350000000000001" customHeight="1">
      <c r="A10" s="289"/>
      <c r="B10" s="43"/>
      <c r="C10" s="204"/>
      <c r="D10" s="205"/>
      <c r="E10" s="296" t="s">
        <v>414</v>
      </c>
      <c r="F10" s="296"/>
      <c r="G10" s="297"/>
      <c r="H10" s="270"/>
      <c r="I10" s="271"/>
    </row>
    <row r="11" spans="1:9" ht="19.350000000000001" customHeight="1">
      <c r="A11" s="289"/>
      <c r="B11" s="43"/>
      <c r="C11" s="204"/>
      <c r="D11" s="205"/>
      <c r="E11" s="264" t="s">
        <v>417</v>
      </c>
      <c r="F11" s="264"/>
      <c r="G11" s="265"/>
      <c r="H11" s="266" t="s">
        <v>419</v>
      </c>
      <c r="I11" s="267"/>
    </row>
    <row r="12" spans="1:9" ht="19.350000000000001" customHeight="1">
      <c r="A12" s="289"/>
      <c r="B12" s="43"/>
      <c r="C12" s="204"/>
      <c r="D12" s="205"/>
      <c r="E12" s="264" t="s">
        <v>418</v>
      </c>
      <c r="F12" s="264"/>
      <c r="G12" s="265"/>
      <c r="H12" s="266" t="s">
        <v>419</v>
      </c>
      <c r="I12" s="267"/>
    </row>
    <row r="13" spans="1:9" ht="3" customHeight="1">
      <c r="A13" s="43"/>
      <c r="B13" s="50"/>
      <c r="C13" s="48"/>
      <c r="E13" s="39"/>
      <c r="F13" s="39"/>
      <c r="G13" s="54"/>
      <c r="H13" s="50"/>
      <c r="I13" s="54"/>
    </row>
    <row r="14" spans="1:9" ht="3" customHeight="1">
      <c r="A14" s="44"/>
      <c r="B14" s="47"/>
      <c r="C14" s="48"/>
      <c r="D14" s="48"/>
      <c r="E14" s="48"/>
      <c r="F14" s="48"/>
      <c r="G14" s="48"/>
      <c r="H14" s="47"/>
      <c r="I14" s="49"/>
    </row>
    <row r="15" spans="1:9" ht="19.350000000000001" customHeight="1">
      <c r="A15" s="263">
        <v>1</v>
      </c>
      <c r="B15" s="43"/>
      <c r="C15" s="204"/>
      <c r="D15" s="50"/>
      <c r="E15" s="275" t="s">
        <v>438</v>
      </c>
      <c r="F15" s="275"/>
      <c r="G15" s="276"/>
      <c r="H15" s="290" t="s">
        <v>439</v>
      </c>
      <c r="I15" s="273"/>
    </row>
    <row r="16" spans="1:9" ht="19.350000000000001" customHeight="1">
      <c r="A16" s="263"/>
      <c r="B16" s="43"/>
      <c r="C16" s="204"/>
      <c r="D16" s="50"/>
      <c r="E16" s="201" t="s">
        <v>445</v>
      </c>
      <c r="F16" s="201"/>
      <c r="G16" s="202"/>
      <c r="H16" s="291"/>
      <c r="I16" s="292"/>
    </row>
    <row r="17" spans="1:9" ht="3" customHeight="1">
      <c r="A17" s="43"/>
      <c r="B17" s="50"/>
      <c r="C17" s="48"/>
      <c r="E17" s="39"/>
      <c r="F17" s="39"/>
      <c r="G17" s="39"/>
      <c r="H17" s="57"/>
      <c r="I17" s="53"/>
    </row>
    <row r="18" spans="1:9" ht="3" customHeight="1">
      <c r="A18" s="44"/>
      <c r="B18" s="47"/>
      <c r="C18" s="48"/>
      <c r="D18" s="48"/>
      <c r="E18" s="48"/>
      <c r="F18" s="48"/>
      <c r="G18" s="49"/>
      <c r="H18" s="47"/>
      <c r="I18" s="49"/>
    </row>
    <row r="19" spans="1:9" ht="19.350000000000001" customHeight="1">
      <c r="A19" s="263">
        <v>2</v>
      </c>
      <c r="B19" s="43"/>
      <c r="C19" s="204"/>
      <c r="D19" s="50"/>
      <c r="E19" s="275" t="s">
        <v>442</v>
      </c>
      <c r="F19" s="275"/>
      <c r="G19" s="276"/>
      <c r="H19" s="299" t="s">
        <v>440</v>
      </c>
      <c r="I19" s="279"/>
    </row>
    <row r="20" spans="1:9" ht="19.350000000000001" customHeight="1">
      <c r="A20" s="263"/>
      <c r="B20" s="43"/>
      <c r="C20" s="204"/>
      <c r="D20" s="50"/>
      <c r="E20" s="203" t="s">
        <v>441</v>
      </c>
      <c r="F20" s="203"/>
      <c r="G20" s="200"/>
      <c r="H20" s="299"/>
      <c r="I20" s="279"/>
    </row>
    <row r="21" spans="1:9" ht="19.350000000000001" customHeight="1">
      <c r="A21" s="263"/>
      <c r="B21" s="43"/>
      <c r="C21" s="204"/>
      <c r="D21" s="50"/>
      <c r="E21" s="264" t="s">
        <v>63</v>
      </c>
      <c r="F21" s="264"/>
      <c r="G21" s="265"/>
      <c r="H21" s="300"/>
      <c r="I21" s="279"/>
    </row>
    <row r="22" spans="1:9" ht="3" customHeight="1">
      <c r="A22" s="43"/>
      <c r="B22" s="50"/>
      <c r="C22" s="48"/>
      <c r="E22" s="39"/>
      <c r="F22" s="39"/>
      <c r="G22" s="39"/>
      <c r="H22" s="57"/>
      <c r="I22" s="53"/>
    </row>
    <row r="23" spans="1:9" ht="3" customHeight="1">
      <c r="A23" s="44"/>
      <c r="B23" s="47"/>
      <c r="C23" s="55"/>
      <c r="D23" s="48"/>
      <c r="E23" s="48"/>
      <c r="F23" s="48"/>
      <c r="G23" s="49"/>
      <c r="H23" s="47"/>
      <c r="I23" s="49"/>
    </row>
    <row r="24" spans="1:9" ht="19.350000000000001" customHeight="1">
      <c r="A24" s="263">
        <v>3</v>
      </c>
      <c r="B24" s="43"/>
      <c r="C24" s="204"/>
      <c r="D24" s="50"/>
      <c r="E24" s="275" t="s">
        <v>392</v>
      </c>
      <c r="F24" s="275"/>
      <c r="G24" s="276"/>
      <c r="H24" s="299" t="s">
        <v>424</v>
      </c>
      <c r="I24" s="279"/>
    </row>
    <row r="25" spans="1:9" ht="19.350000000000001" customHeight="1">
      <c r="A25" s="263"/>
      <c r="B25" s="43"/>
      <c r="C25" s="204"/>
      <c r="D25" s="50"/>
      <c r="E25" s="264" t="s">
        <v>63</v>
      </c>
      <c r="F25" s="264"/>
      <c r="G25" s="265"/>
      <c r="H25" s="300"/>
      <c r="I25" s="279"/>
    </row>
    <row r="26" spans="1:9" ht="3" customHeight="1">
      <c r="A26" s="43"/>
      <c r="B26" s="50"/>
      <c r="C26" s="48"/>
      <c r="E26" s="39"/>
      <c r="F26" s="39"/>
      <c r="G26" s="39"/>
      <c r="H26" s="57"/>
      <c r="I26" s="53"/>
    </row>
    <row r="27" spans="1:9" ht="3" customHeight="1">
      <c r="A27" s="44"/>
      <c r="B27" s="47"/>
      <c r="C27" s="55"/>
      <c r="D27" s="48"/>
      <c r="E27" s="48"/>
      <c r="F27" s="48"/>
      <c r="G27" s="49"/>
      <c r="H27" s="47"/>
      <c r="I27" s="49"/>
    </row>
    <row r="28" spans="1:9" ht="19.350000000000001" customHeight="1">
      <c r="A28" s="263">
        <v>4</v>
      </c>
      <c r="B28" s="43"/>
      <c r="C28" s="204"/>
      <c r="D28" s="50"/>
      <c r="E28" s="275" t="s">
        <v>65</v>
      </c>
      <c r="F28" s="275"/>
      <c r="G28" s="276"/>
      <c r="H28" s="300" t="s">
        <v>425</v>
      </c>
      <c r="I28" s="279"/>
    </row>
    <row r="29" spans="1:9" ht="19.350000000000001" customHeight="1">
      <c r="A29" s="263"/>
      <c r="B29" s="43"/>
      <c r="C29" s="204"/>
      <c r="D29" s="50"/>
      <c r="E29" s="264" t="s">
        <v>64</v>
      </c>
      <c r="F29" s="264"/>
      <c r="G29" s="265"/>
      <c r="H29" s="300"/>
      <c r="I29" s="279"/>
    </row>
    <row r="30" spans="1:9" ht="3" customHeight="1">
      <c r="A30" s="43"/>
      <c r="B30" s="50"/>
      <c r="C30" s="48"/>
      <c r="E30" s="39"/>
      <c r="F30" s="39"/>
      <c r="G30" s="39"/>
      <c r="H30" s="57"/>
      <c r="I30" s="53"/>
    </row>
    <row r="31" spans="1:9" ht="3" customHeight="1">
      <c r="A31" s="44"/>
      <c r="B31" s="47"/>
      <c r="C31" s="55"/>
      <c r="D31" s="48"/>
      <c r="E31" s="48"/>
      <c r="F31" s="48"/>
      <c r="G31" s="49"/>
      <c r="H31" s="47"/>
      <c r="I31" s="49"/>
    </row>
    <row r="32" spans="1:9" ht="19.350000000000001" customHeight="1">
      <c r="A32" s="43">
        <v>5</v>
      </c>
      <c r="B32" s="43"/>
      <c r="C32" s="204"/>
      <c r="D32" s="50"/>
      <c r="E32" s="278" t="s">
        <v>67</v>
      </c>
      <c r="F32" s="278"/>
      <c r="G32" s="279"/>
      <c r="H32" s="272" t="s">
        <v>66</v>
      </c>
      <c r="I32" s="273"/>
    </row>
    <row r="33" spans="1:9" ht="3" customHeight="1">
      <c r="A33" s="43"/>
      <c r="B33" s="50"/>
      <c r="C33" s="48"/>
      <c r="E33" s="39"/>
      <c r="F33" s="39"/>
      <c r="G33" s="39"/>
      <c r="H33" s="57"/>
      <c r="I33" s="53"/>
    </row>
    <row r="34" spans="1:9" ht="3" customHeight="1">
      <c r="A34" s="44"/>
      <c r="B34" s="47"/>
      <c r="C34" s="48"/>
      <c r="D34" s="48"/>
      <c r="E34" s="48"/>
      <c r="F34" s="48"/>
      <c r="G34" s="49"/>
      <c r="H34" s="47"/>
      <c r="I34" s="49"/>
    </row>
    <row r="35" spans="1:9">
      <c r="A35" s="263">
        <v>6</v>
      </c>
      <c r="B35" s="50"/>
      <c r="C35" s="148"/>
      <c r="E35" s="275" t="s">
        <v>375</v>
      </c>
      <c r="F35" s="275"/>
      <c r="G35" s="276"/>
      <c r="H35" s="268"/>
      <c r="I35" s="269"/>
    </row>
    <row r="36" spans="1:9" ht="19.350000000000001" customHeight="1">
      <c r="A36" s="263"/>
      <c r="B36" s="43"/>
      <c r="C36" s="204"/>
      <c r="D36" s="50"/>
      <c r="E36" s="284" t="s">
        <v>378</v>
      </c>
      <c r="F36" s="284"/>
      <c r="G36" s="271"/>
      <c r="H36" s="268"/>
      <c r="I36" s="269"/>
    </row>
    <row r="37" spans="1:9" ht="19.350000000000001" customHeight="1">
      <c r="A37" s="263"/>
      <c r="B37" s="43"/>
      <c r="C37" s="204"/>
      <c r="D37" s="50"/>
      <c r="E37" s="284" t="s">
        <v>379</v>
      </c>
      <c r="F37" s="284"/>
      <c r="G37" s="271"/>
      <c r="H37" s="268"/>
      <c r="I37" s="269"/>
    </row>
    <row r="38" spans="1:9" ht="19.350000000000001" customHeight="1">
      <c r="A38" s="263"/>
      <c r="B38" s="43"/>
      <c r="C38" s="204"/>
      <c r="D38" s="50"/>
      <c r="E38" s="284" t="s">
        <v>376</v>
      </c>
      <c r="F38" s="284"/>
      <c r="G38" s="271"/>
      <c r="H38" s="266"/>
      <c r="I38" s="267"/>
    </row>
    <row r="39" spans="1:9" ht="19.350000000000001" customHeight="1">
      <c r="A39" s="263"/>
      <c r="B39" s="43"/>
      <c r="C39" s="204"/>
      <c r="D39" s="50"/>
      <c r="E39" s="284" t="s">
        <v>380</v>
      </c>
      <c r="F39" s="284"/>
      <c r="G39" s="271"/>
      <c r="H39" s="266"/>
      <c r="I39" s="267"/>
    </row>
    <row r="40" spans="1:9" ht="19.350000000000001" customHeight="1">
      <c r="A40" s="263"/>
      <c r="B40" s="43"/>
      <c r="C40" s="204"/>
      <c r="D40" s="50"/>
      <c r="E40" s="277" t="s">
        <v>377</v>
      </c>
      <c r="F40" s="277"/>
      <c r="G40" s="267"/>
      <c r="H40" s="266"/>
      <c r="I40" s="267"/>
    </row>
    <row r="41" spans="1:9" ht="3" customHeight="1">
      <c r="A41" s="43"/>
      <c r="B41" s="50"/>
      <c r="C41" s="48"/>
      <c r="E41" s="39"/>
      <c r="F41" s="39"/>
      <c r="G41" s="39"/>
      <c r="H41" s="57"/>
      <c r="I41" s="53"/>
    </row>
    <row r="42" spans="1:9" ht="3" customHeight="1">
      <c r="A42" s="44"/>
      <c r="B42" s="47"/>
      <c r="C42" s="55"/>
      <c r="D42" s="48"/>
      <c r="E42" s="48"/>
      <c r="F42" s="48"/>
      <c r="G42" s="49"/>
      <c r="H42" s="47"/>
      <c r="I42" s="49"/>
    </row>
    <row r="43" spans="1:9" ht="19.350000000000001" customHeight="1">
      <c r="A43" s="46">
        <v>7</v>
      </c>
      <c r="B43" s="46"/>
      <c r="C43" s="204"/>
      <c r="D43" s="58"/>
      <c r="E43" s="278" t="s">
        <v>373</v>
      </c>
      <c r="F43" s="278"/>
      <c r="G43" s="279"/>
      <c r="H43" s="272"/>
      <c r="I43" s="273"/>
    </row>
    <row r="44" spans="1:9" ht="3" customHeight="1">
      <c r="A44" s="43"/>
      <c r="B44" s="50"/>
      <c r="C44" s="48"/>
      <c r="E44" s="39"/>
      <c r="F44" s="39"/>
      <c r="G44" s="39"/>
      <c r="H44" s="57"/>
      <c r="I44" s="53"/>
    </row>
    <row r="45" spans="1:9" ht="3" customHeight="1">
      <c r="A45" s="44"/>
      <c r="B45" s="47"/>
      <c r="C45" s="48"/>
      <c r="D45" s="48"/>
      <c r="E45" s="48"/>
      <c r="F45" s="48"/>
      <c r="G45" s="49"/>
      <c r="H45" s="47"/>
      <c r="I45" s="49"/>
    </row>
    <row r="46" spans="1:9">
      <c r="A46" s="298">
        <v>8</v>
      </c>
      <c r="B46" s="58"/>
      <c r="C46" s="148"/>
      <c r="D46" s="149"/>
      <c r="E46" s="275" t="s">
        <v>374</v>
      </c>
      <c r="F46" s="275"/>
      <c r="G46" s="276"/>
      <c r="H46" s="268"/>
      <c r="I46" s="269"/>
    </row>
    <row r="47" spans="1:9" ht="19.350000000000001" customHeight="1">
      <c r="A47" s="298"/>
      <c r="B47" s="46"/>
      <c r="C47" s="204"/>
      <c r="D47" s="58"/>
      <c r="E47" s="284" t="s">
        <v>376</v>
      </c>
      <c r="F47" s="284"/>
      <c r="G47" s="271"/>
      <c r="H47" s="270"/>
      <c r="I47" s="271"/>
    </row>
    <row r="48" spans="1:9" ht="19.350000000000001" customHeight="1">
      <c r="A48" s="298"/>
      <c r="B48" s="46"/>
      <c r="C48" s="204"/>
      <c r="D48" s="58"/>
      <c r="E48" s="284" t="s">
        <v>380</v>
      </c>
      <c r="F48" s="284"/>
      <c r="G48" s="271"/>
      <c r="H48" s="270"/>
      <c r="I48" s="271"/>
    </row>
    <row r="49" spans="1:9" ht="19.350000000000001" customHeight="1">
      <c r="A49" s="298"/>
      <c r="B49" s="46"/>
      <c r="C49" s="204"/>
      <c r="D49" s="58"/>
      <c r="E49" s="277" t="s">
        <v>377</v>
      </c>
      <c r="F49" s="277"/>
      <c r="G49" s="267"/>
      <c r="H49" s="266"/>
      <c r="I49" s="267"/>
    </row>
    <row r="50" spans="1:9" ht="3" customHeight="1">
      <c r="A50" s="43"/>
      <c r="B50" s="50"/>
      <c r="C50" s="48"/>
      <c r="E50" s="39"/>
      <c r="F50" s="39"/>
      <c r="G50" s="39"/>
      <c r="H50" s="57"/>
      <c r="I50" s="53"/>
    </row>
    <row r="51" spans="1:9" ht="3" customHeight="1">
      <c r="A51" s="44"/>
      <c r="B51" s="47"/>
      <c r="C51" s="55"/>
      <c r="D51" s="48"/>
      <c r="E51" s="48"/>
      <c r="F51" s="48"/>
      <c r="G51" s="49"/>
      <c r="H51" s="47"/>
      <c r="I51" s="49"/>
    </row>
    <row r="52" spans="1:9" ht="19.350000000000001" customHeight="1">
      <c r="A52" s="46">
        <v>9</v>
      </c>
      <c r="B52" s="46"/>
      <c r="C52" s="204"/>
      <c r="D52" s="58"/>
      <c r="E52" s="278" t="s">
        <v>391</v>
      </c>
      <c r="F52" s="278"/>
      <c r="G52" s="279"/>
      <c r="H52" s="272" t="s">
        <v>387</v>
      </c>
      <c r="I52" s="273"/>
    </row>
    <row r="53" spans="1:9" ht="3" customHeight="1">
      <c r="A53" s="43"/>
      <c r="B53" s="50"/>
      <c r="C53" s="48"/>
      <c r="E53" s="39"/>
      <c r="F53" s="39"/>
      <c r="G53" s="39"/>
      <c r="H53" s="57"/>
      <c r="I53" s="53"/>
    </row>
    <row r="54" spans="1:9" ht="3" customHeight="1">
      <c r="A54" s="44"/>
      <c r="B54" s="47"/>
      <c r="C54" s="48"/>
      <c r="D54" s="48"/>
      <c r="E54" s="48"/>
      <c r="F54" s="48"/>
      <c r="G54" s="49"/>
      <c r="H54" s="47"/>
      <c r="I54" s="49"/>
    </row>
    <row r="55" spans="1:9">
      <c r="A55" s="298">
        <v>10</v>
      </c>
      <c r="B55" s="58"/>
      <c r="C55" s="148"/>
      <c r="D55" s="149"/>
      <c r="E55" s="275" t="s">
        <v>378</v>
      </c>
      <c r="F55" s="275"/>
      <c r="G55" s="276"/>
      <c r="H55" s="268" t="s">
        <v>386</v>
      </c>
      <c r="I55" s="269"/>
    </row>
    <row r="56" spans="1:9" ht="19.350000000000001" customHeight="1">
      <c r="A56" s="298"/>
      <c r="B56" s="46"/>
      <c r="C56" s="204"/>
      <c r="D56" s="58"/>
      <c r="E56" s="274" t="s">
        <v>428</v>
      </c>
      <c r="F56" s="274"/>
      <c r="G56" s="269"/>
      <c r="H56" s="141"/>
      <c r="I56" s="142"/>
    </row>
    <row r="57" spans="1:9" ht="19.350000000000001" customHeight="1">
      <c r="A57" s="298"/>
      <c r="B57" s="46"/>
      <c r="C57" s="204"/>
      <c r="D57" s="58"/>
      <c r="E57" s="284" t="s">
        <v>429</v>
      </c>
      <c r="F57" s="284"/>
      <c r="G57" s="271"/>
      <c r="H57" s="270"/>
      <c r="I57" s="271"/>
    </row>
    <row r="58" spans="1:9" ht="19.350000000000001" customHeight="1">
      <c r="A58" s="298"/>
      <c r="B58" s="46"/>
      <c r="C58" s="204"/>
      <c r="D58" s="58"/>
      <c r="E58" s="277" t="s">
        <v>443</v>
      </c>
      <c r="F58" s="277"/>
      <c r="G58" s="267"/>
      <c r="H58" s="266"/>
      <c r="I58" s="267"/>
    </row>
    <row r="59" spans="1:9" ht="3" customHeight="1">
      <c r="A59" s="43"/>
      <c r="B59" s="50"/>
      <c r="C59" s="48"/>
      <c r="E59" s="39"/>
      <c r="F59" s="39"/>
      <c r="G59" s="39"/>
      <c r="H59" s="57"/>
      <c r="I59" s="53"/>
    </row>
    <row r="60" spans="1:9" ht="3" customHeight="1">
      <c r="A60" s="44"/>
      <c r="B60" s="47"/>
      <c r="C60" s="48"/>
      <c r="D60" s="48"/>
      <c r="E60" s="48"/>
      <c r="F60" s="48"/>
      <c r="G60" s="49"/>
      <c r="H60" s="47"/>
      <c r="I60" s="49"/>
    </row>
    <row r="61" spans="1:9">
      <c r="A61" s="43"/>
      <c r="B61" s="58"/>
      <c r="C61" s="148"/>
      <c r="D61" s="149"/>
      <c r="E61" s="275" t="s">
        <v>381</v>
      </c>
      <c r="F61" s="275"/>
      <c r="G61" s="276"/>
      <c r="H61" s="268" t="s">
        <v>386</v>
      </c>
      <c r="I61" s="269"/>
    </row>
    <row r="62" spans="1:9" ht="19.350000000000001" customHeight="1">
      <c r="A62" s="298">
        <v>11</v>
      </c>
      <c r="B62" s="46"/>
      <c r="C62" s="204"/>
      <c r="D62" s="58"/>
      <c r="E62" s="274" t="s">
        <v>428</v>
      </c>
      <c r="F62" s="274"/>
      <c r="G62" s="269"/>
      <c r="H62" s="268"/>
      <c r="I62" s="269"/>
    </row>
    <row r="63" spans="1:9" ht="19.350000000000001" customHeight="1">
      <c r="A63" s="298"/>
      <c r="B63" s="46"/>
      <c r="C63" s="204"/>
      <c r="D63" s="58"/>
      <c r="E63" s="284" t="s">
        <v>429</v>
      </c>
      <c r="F63" s="284"/>
      <c r="G63" s="271"/>
      <c r="H63" s="270"/>
      <c r="I63" s="271"/>
    </row>
    <row r="64" spans="1:9" ht="19.350000000000001" customHeight="1">
      <c r="A64" s="298"/>
      <c r="B64" s="46"/>
      <c r="C64" s="204"/>
      <c r="D64" s="58"/>
      <c r="E64" s="277" t="s">
        <v>382</v>
      </c>
      <c r="F64" s="277"/>
      <c r="G64" s="267"/>
      <c r="H64" s="266"/>
      <c r="I64" s="267"/>
    </row>
    <row r="65" spans="1:9" ht="19.350000000000001" customHeight="1">
      <c r="A65" s="298"/>
      <c r="B65" s="46"/>
      <c r="C65" s="204"/>
      <c r="D65" s="58"/>
      <c r="E65" s="277" t="s">
        <v>383</v>
      </c>
      <c r="F65" s="277"/>
      <c r="G65" s="267"/>
      <c r="H65" s="266"/>
      <c r="I65" s="267"/>
    </row>
    <row r="66" spans="1:9" ht="3" customHeight="1">
      <c r="A66" s="43"/>
      <c r="B66" s="50"/>
      <c r="C66" s="48"/>
      <c r="E66" s="39"/>
      <c r="F66" s="39"/>
      <c r="G66" s="39"/>
      <c r="H66" s="57"/>
      <c r="I66" s="53"/>
    </row>
    <row r="67" spans="1:9" ht="3" customHeight="1">
      <c r="A67" s="44"/>
      <c r="B67" s="47"/>
      <c r="C67" s="48"/>
      <c r="D67" s="48"/>
      <c r="E67" s="48"/>
      <c r="F67" s="48"/>
      <c r="G67" s="49"/>
      <c r="H67" s="47"/>
      <c r="I67" s="49"/>
    </row>
    <row r="68" spans="1:9">
      <c r="A68" s="298">
        <v>12</v>
      </c>
      <c r="B68" s="58"/>
      <c r="C68" s="148"/>
      <c r="D68" s="149"/>
      <c r="E68" s="275" t="s">
        <v>384</v>
      </c>
      <c r="F68" s="275"/>
      <c r="G68" s="276"/>
      <c r="H68" s="268" t="s">
        <v>386</v>
      </c>
      <c r="I68" s="269"/>
    </row>
    <row r="69" spans="1:9" ht="19.350000000000001" customHeight="1">
      <c r="A69" s="298"/>
      <c r="B69" s="46"/>
      <c r="C69" s="204"/>
      <c r="D69" s="58"/>
      <c r="E69" s="274" t="s">
        <v>428</v>
      </c>
      <c r="F69" s="274"/>
      <c r="G69" s="269"/>
      <c r="H69" s="141"/>
      <c r="I69" s="142"/>
    </row>
    <row r="70" spans="1:9" ht="19.350000000000001" customHeight="1">
      <c r="A70" s="298"/>
      <c r="B70" s="46"/>
      <c r="C70" s="204"/>
      <c r="D70" s="58"/>
      <c r="E70" s="284" t="s">
        <v>429</v>
      </c>
      <c r="F70" s="284"/>
      <c r="G70" s="271"/>
      <c r="H70" s="270"/>
      <c r="I70" s="271"/>
    </row>
    <row r="71" spans="1:9" ht="19.350000000000001" customHeight="1">
      <c r="A71" s="298"/>
      <c r="B71" s="46"/>
      <c r="C71" s="204"/>
      <c r="D71" s="58"/>
      <c r="E71" s="277" t="s">
        <v>385</v>
      </c>
      <c r="F71" s="277"/>
      <c r="G71" s="267"/>
      <c r="H71" s="266"/>
      <c r="I71" s="267"/>
    </row>
    <row r="72" spans="1:9" ht="3" customHeight="1">
      <c r="A72" s="43"/>
      <c r="B72" s="50"/>
      <c r="C72" s="48"/>
      <c r="E72" s="39"/>
      <c r="F72" s="39"/>
      <c r="G72" s="39"/>
      <c r="H72" s="57"/>
      <c r="I72" s="53"/>
    </row>
    <row r="73" spans="1:9" ht="3" customHeight="1">
      <c r="A73" s="44"/>
      <c r="B73" s="47"/>
      <c r="C73" s="55"/>
      <c r="D73" s="48"/>
      <c r="E73" s="48"/>
      <c r="F73" s="48"/>
      <c r="G73" s="49"/>
      <c r="H73" s="47"/>
      <c r="I73" s="49"/>
    </row>
    <row r="74" spans="1:9" ht="19.350000000000001" customHeight="1">
      <c r="A74" s="263">
        <v>13</v>
      </c>
      <c r="B74" s="43"/>
      <c r="C74" s="204"/>
      <c r="D74" s="50"/>
      <c r="E74" s="275" t="s">
        <v>388</v>
      </c>
      <c r="F74" s="275"/>
      <c r="G74" s="276"/>
      <c r="H74" s="268" t="s">
        <v>386</v>
      </c>
      <c r="I74" s="269"/>
    </row>
    <row r="75" spans="1:9" ht="19.350000000000001" customHeight="1">
      <c r="A75" s="263"/>
      <c r="B75" s="43"/>
      <c r="C75" s="204"/>
      <c r="D75" s="50"/>
      <c r="E75" s="264" t="s">
        <v>389</v>
      </c>
      <c r="F75" s="264"/>
      <c r="G75" s="265"/>
      <c r="H75" s="266" t="s">
        <v>390</v>
      </c>
      <c r="I75" s="267"/>
    </row>
    <row r="76" spans="1:9" ht="3" customHeight="1">
      <c r="A76" s="43"/>
      <c r="B76" s="50"/>
      <c r="C76" s="48"/>
      <c r="E76" s="39"/>
      <c r="F76" s="39"/>
      <c r="G76" s="39"/>
      <c r="H76" s="57"/>
      <c r="I76" s="53"/>
    </row>
    <row r="77" spans="1:9" ht="3" customHeight="1">
      <c r="A77" s="44"/>
      <c r="B77" s="47"/>
      <c r="C77" s="55"/>
      <c r="D77" s="48"/>
      <c r="E77" s="48"/>
      <c r="F77" s="48"/>
      <c r="G77" s="49"/>
      <c r="H77" s="47"/>
      <c r="I77" s="49"/>
    </row>
    <row r="78" spans="1:9" ht="18.95" customHeight="1">
      <c r="A78" s="43">
        <v>14</v>
      </c>
      <c r="B78" s="43"/>
      <c r="C78" s="204"/>
      <c r="D78" s="50"/>
      <c r="E78" s="278" t="s">
        <v>430</v>
      </c>
      <c r="F78" s="278"/>
      <c r="G78" s="279"/>
      <c r="H78" s="272" t="s">
        <v>444</v>
      </c>
      <c r="I78" s="273"/>
    </row>
    <row r="79" spans="1:9" ht="3" customHeight="1">
      <c r="A79" s="43"/>
      <c r="B79" s="50"/>
      <c r="C79" s="48"/>
      <c r="E79" s="39"/>
      <c r="F79" s="39"/>
      <c r="G79" s="39"/>
      <c r="H79" s="57"/>
      <c r="I79" s="53"/>
    </row>
    <row r="80" spans="1:9" ht="3" customHeight="1">
      <c r="A80" s="44"/>
      <c r="B80" s="47"/>
      <c r="C80" s="55"/>
      <c r="D80" s="48"/>
      <c r="E80" s="48"/>
      <c r="F80" s="48"/>
      <c r="G80" s="49"/>
      <c r="H80" s="47"/>
      <c r="I80" s="49"/>
    </row>
    <row r="81" spans="1:9" ht="19.350000000000001" customHeight="1">
      <c r="A81" s="46">
        <v>15</v>
      </c>
      <c r="B81" s="46"/>
      <c r="C81" s="204"/>
      <c r="D81" s="58"/>
      <c r="E81" s="278" t="s">
        <v>431</v>
      </c>
      <c r="F81" s="278"/>
      <c r="G81" s="279"/>
      <c r="H81" s="272"/>
      <c r="I81" s="273"/>
    </row>
    <row r="82" spans="1:9" ht="3" customHeight="1">
      <c r="A82" s="43"/>
      <c r="B82" s="50"/>
      <c r="C82" s="48"/>
      <c r="E82" s="39"/>
      <c r="F82" s="39"/>
      <c r="G82" s="39"/>
      <c r="H82" s="57"/>
      <c r="I82" s="53"/>
    </row>
    <row r="83" spans="1:9" ht="3" customHeight="1">
      <c r="A83" s="44"/>
      <c r="B83" s="47"/>
      <c r="C83" s="55"/>
      <c r="D83" s="48"/>
      <c r="E83" s="48"/>
      <c r="F83" s="48"/>
      <c r="G83" s="49"/>
      <c r="H83" s="47"/>
      <c r="I83" s="49"/>
    </row>
    <row r="84" spans="1:9" ht="19.350000000000001" customHeight="1">
      <c r="A84" s="46">
        <v>16</v>
      </c>
      <c r="B84" s="46"/>
      <c r="C84" s="204"/>
      <c r="D84" s="58"/>
      <c r="E84" s="278" t="s">
        <v>432</v>
      </c>
      <c r="F84" s="278"/>
      <c r="G84" s="279"/>
      <c r="H84" s="272" t="s">
        <v>444</v>
      </c>
      <c r="I84" s="273"/>
    </row>
    <row r="85" spans="1:9" ht="3" customHeight="1">
      <c r="A85" s="43"/>
      <c r="B85" s="50"/>
      <c r="C85" s="48"/>
      <c r="E85" s="39"/>
      <c r="F85" s="39"/>
      <c r="G85" s="39"/>
      <c r="H85" s="57"/>
      <c r="I85" s="53"/>
    </row>
    <row r="86" spans="1:9" ht="3" customHeight="1">
      <c r="A86" s="44"/>
      <c r="B86" s="47"/>
      <c r="C86" s="55"/>
      <c r="D86" s="48"/>
      <c r="E86" s="48"/>
      <c r="F86" s="48"/>
      <c r="G86" s="49"/>
      <c r="H86" s="47"/>
      <c r="I86" s="49"/>
    </row>
    <row r="87" spans="1:9" ht="19.350000000000001" customHeight="1">
      <c r="A87" s="46">
        <v>17</v>
      </c>
      <c r="B87" s="46"/>
      <c r="C87" s="204"/>
      <c r="D87" s="58"/>
      <c r="E87" s="280" t="s">
        <v>393</v>
      </c>
      <c r="F87" s="280"/>
      <c r="G87" s="281"/>
      <c r="H87" s="272"/>
      <c r="I87" s="273"/>
    </row>
    <row r="88" spans="1:9" ht="3" customHeight="1">
      <c r="A88" s="43"/>
      <c r="B88" s="50"/>
      <c r="C88" s="48"/>
      <c r="E88" s="39"/>
      <c r="F88" s="39"/>
      <c r="G88" s="39"/>
      <c r="H88" s="57"/>
      <c r="I88" s="53"/>
    </row>
    <row r="89" spans="1:9" ht="3" customHeight="1">
      <c r="A89" s="44"/>
      <c r="B89" s="47"/>
      <c r="C89" s="55"/>
      <c r="D89" s="48"/>
      <c r="E89" s="48"/>
      <c r="F89" s="48"/>
      <c r="G89" s="49"/>
      <c r="H89" s="47"/>
      <c r="I89" s="49"/>
    </row>
    <row r="90" spans="1:9" ht="19.350000000000001" customHeight="1">
      <c r="A90" s="263">
        <v>18</v>
      </c>
      <c r="B90" s="43"/>
      <c r="C90" s="204"/>
      <c r="D90" s="50"/>
      <c r="E90" s="278" t="s">
        <v>394</v>
      </c>
      <c r="F90" s="278"/>
      <c r="G90" s="279"/>
      <c r="H90" s="272" t="s">
        <v>397</v>
      </c>
      <c r="I90" s="273"/>
    </row>
    <row r="91" spans="1:9" ht="19.350000000000001" customHeight="1">
      <c r="A91" s="263"/>
      <c r="B91" s="46"/>
      <c r="C91" s="204"/>
      <c r="D91" s="58"/>
      <c r="E91" s="282" t="s">
        <v>395</v>
      </c>
      <c r="F91" s="282"/>
      <c r="G91" s="283"/>
      <c r="H91" s="266" t="s">
        <v>396</v>
      </c>
      <c r="I91" s="267"/>
    </row>
    <row r="92" spans="1:9" ht="3" customHeight="1">
      <c r="A92" s="45"/>
      <c r="B92" s="57"/>
      <c r="C92" s="55"/>
      <c r="D92" s="52"/>
      <c r="E92" s="52"/>
      <c r="F92" s="52"/>
      <c r="G92" s="52"/>
      <c r="H92" s="57"/>
      <c r="I92" s="53"/>
    </row>
  </sheetData>
  <sheetProtection algorithmName="SHA-512" hashValue="hGP2sxJ0u+UsZRP4htLe7T5f6gk57xlI5nHjCGYCCQ6ADkFXEkSZEtWuGuqwznvozEsQ+SObLaKkMJVn/85vWA==" saltValue="xDWkN1Hh5TlVzlR1Z8TO8A==" spinCount="100000" sheet="1" objects="1" scenarios="1"/>
  <mergeCells count="103">
    <mergeCell ref="A74:A75"/>
    <mergeCell ref="A24:A25"/>
    <mergeCell ref="A28:A29"/>
    <mergeCell ref="A35:A40"/>
    <mergeCell ref="A46:A49"/>
    <mergeCell ref="A55:A58"/>
    <mergeCell ref="A62:A65"/>
    <mergeCell ref="A68:A71"/>
    <mergeCell ref="H19:I21"/>
    <mergeCell ref="H24:I25"/>
    <mergeCell ref="H28:I29"/>
    <mergeCell ref="E38:G38"/>
    <mergeCell ref="H38:I38"/>
    <mergeCell ref="E39:G39"/>
    <mergeCell ref="H39:I39"/>
    <mergeCell ref="E36:G36"/>
    <mergeCell ref="H36:I36"/>
    <mergeCell ref="H37:I37"/>
    <mergeCell ref="E37:G37"/>
    <mergeCell ref="E19:G19"/>
    <mergeCell ref="E21:G21"/>
    <mergeCell ref="E24:G24"/>
    <mergeCell ref="E25:G25"/>
    <mergeCell ref="E35:G35"/>
    <mergeCell ref="H7:I7"/>
    <mergeCell ref="H9:I9"/>
    <mergeCell ref="H10:I10"/>
    <mergeCell ref="H11:I11"/>
    <mergeCell ref="A15:A16"/>
    <mergeCell ref="A9:A12"/>
    <mergeCell ref="A19:A21"/>
    <mergeCell ref="H15:I16"/>
    <mergeCell ref="G3:H3"/>
    <mergeCell ref="G4:H4"/>
    <mergeCell ref="G5:H5"/>
    <mergeCell ref="E7:G7"/>
    <mergeCell ref="E9:G9"/>
    <mergeCell ref="E10:G10"/>
    <mergeCell ref="E11:G11"/>
    <mergeCell ref="H91:I91"/>
    <mergeCell ref="E78:G78"/>
    <mergeCell ref="E74:G74"/>
    <mergeCell ref="E46:G46"/>
    <mergeCell ref="E47:G47"/>
    <mergeCell ref="E62:G62"/>
    <mergeCell ref="A1:I1"/>
    <mergeCell ref="E75:G75"/>
    <mergeCell ref="H75:I75"/>
    <mergeCell ref="H74:I74"/>
    <mergeCell ref="H62:I62"/>
    <mergeCell ref="H63:I63"/>
    <mergeCell ref="H65:I65"/>
    <mergeCell ref="H49:I49"/>
    <mergeCell ref="H55:I55"/>
    <mergeCell ref="H57:I57"/>
    <mergeCell ref="H58:I58"/>
    <mergeCell ref="H52:I52"/>
    <mergeCell ref="H61:I61"/>
    <mergeCell ref="E58:G58"/>
    <mergeCell ref="E48:G48"/>
    <mergeCell ref="E15:G15"/>
    <mergeCell ref="E49:G49"/>
    <mergeCell ref="E63:G63"/>
    <mergeCell ref="E29:G29"/>
    <mergeCell ref="E32:G32"/>
    <mergeCell ref="E55:G55"/>
    <mergeCell ref="E57:G57"/>
    <mergeCell ref="H90:I90"/>
    <mergeCell ref="H71:I71"/>
    <mergeCell ref="H81:I81"/>
    <mergeCell ref="H87:I87"/>
    <mergeCell ref="H78:I78"/>
    <mergeCell ref="H84:I84"/>
    <mergeCell ref="E65:G65"/>
    <mergeCell ref="E52:G52"/>
    <mergeCell ref="E68:G68"/>
    <mergeCell ref="E69:G69"/>
    <mergeCell ref="E70:G70"/>
    <mergeCell ref="E71:G71"/>
    <mergeCell ref="A90:A91"/>
    <mergeCell ref="E12:G12"/>
    <mergeCell ref="H12:I12"/>
    <mergeCell ref="H46:I46"/>
    <mergeCell ref="H47:I47"/>
    <mergeCell ref="H48:I48"/>
    <mergeCell ref="H32:I32"/>
    <mergeCell ref="H35:I35"/>
    <mergeCell ref="H40:I40"/>
    <mergeCell ref="E56:G56"/>
    <mergeCell ref="E61:G61"/>
    <mergeCell ref="E64:G64"/>
    <mergeCell ref="E90:G90"/>
    <mergeCell ref="H43:I43"/>
    <mergeCell ref="E81:G81"/>
    <mergeCell ref="E87:G87"/>
    <mergeCell ref="H64:I64"/>
    <mergeCell ref="H68:I68"/>
    <mergeCell ref="H70:I70"/>
    <mergeCell ref="E84:G84"/>
    <mergeCell ref="E91:G91"/>
    <mergeCell ref="E40:G40"/>
    <mergeCell ref="E43:G43"/>
    <mergeCell ref="E28:G28"/>
  </mergeCells>
  <phoneticPr fontId="1"/>
  <dataValidations count="1">
    <dataValidation type="list" allowBlank="1" showInputMessage="1" showErrorMessage="1" sqref="C19:C21 C24:C25 C28:C29 C32 C9:C12 C84 C87 C81 C78 C69:C71 C56:C58 C52 C36:C40 C43 C47:C49 C62:C65 C74:C75 C90:C91 C15:C16" xr:uid="{00000000-0002-0000-0000-000000000000}">
      <formula1>"✔"</formula1>
    </dataValidation>
  </dataValidations>
  <printOptions horizontalCentered="1"/>
  <pageMargins left="0.19685039370078741" right="0.19685039370078741" top="0.39370078740157483" bottom="0.39370078740157483" header="0.31496062992125984" footer="0.31496062992125984"/>
  <pageSetup paperSize="9" scale="6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AO80"/>
  <sheetViews>
    <sheetView showGridLines="0" view="pageBreakPreview" zoomScale="50" zoomScaleNormal="100" zoomScaleSheetLayoutView="50" workbookViewId="0">
      <selection activeCell="U15" sqref="U15"/>
    </sheetView>
  </sheetViews>
  <sheetFormatPr defaultColWidth="5.875" defaultRowHeight="37.5" customHeight="1"/>
  <cols>
    <col min="1" max="41" width="5.875" style="19" customWidth="1"/>
    <col min="42" max="16384" width="5.875" style="19"/>
  </cols>
  <sheetData>
    <row r="1" spans="1:41" s="18" customFormat="1" ht="25.5">
      <c r="A1" s="18" t="s">
        <v>371</v>
      </c>
      <c r="AO1" s="197" t="str">
        <f>入力シート!Y2</f>
        <v>ver9.20</v>
      </c>
    </row>
    <row r="2" spans="1:41" ht="33">
      <c r="A2" s="321" t="s">
        <v>153</v>
      </c>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321"/>
      <c r="AK2" s="321"/>
      <c r="AL2" s="321"/>
      <c r="AM2" s="321"/>
      <c r="AN2" s="321"/>
      <c r="AO2" s="321"/>
    </row>
    <row r="3" spans="1:41" ht="25.5">
      <c r="D3" s="20"/>
      <c r="E3" s="20"/>
      <c r="F3" s="20"/>
      <c r="G3" s="20"/>
      <c r="H3" s="20"/>
      <c r="I3" s="20"/>
      <c r="J3" s="20"/>
      <c r="K3" s="20"/>
      <c r="L3" s="20"/>
      <c r="M3" s="20"/>
      <c r="N3" s="20"/>
      <c r="O3" s="20"/>
      <c r="P3" s="20"/>
      <c r="Q3" s="20"/>
      <c r="R3" s="20"/>
    </row>
    <row r="4" spans="1:41" ht="102" customHeight="1">
      <c r="A4" s="322" t="s">
        <v>447</v>
      </c>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row>
    <row r="5" spans="1:41" ht="25.5">
      <c r="A5" s="21"/>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c r="AO5" s="21"/>
    </row>
    <row r="6" spans="1:41" ht="25.5">
      <c r="E6" s="22"/>
      <c r="G6" s="22"/>
      <c r="H6" s="22"/>
      <c r="I6" s="22"/>
      <c r="J6" s="22"/>
      <c r="K6" s="22"/>
      <c r="AO6" s="23" t="str">
        <f>DATA!$E$2</f>
        <v>令和８年月日</v>
      </c>
    </row>
    <row r="7" spans="1:41" ht="25.5">
      <c r="B7" s="19" t="s">
        <v>46</v>
      </c>
    </row>
    <row r="8" spans="1:41" ht="25.5">
      <c r="H8" s="28" t="s">
        <v>4</v>
      </c>
      <c r="AB8" s="28" t="s">
        <v>53</v>
      </c>
    </row>
    <row r="9" spans="1:41" ht="25.5">
      <c r="I9" s="311" t="s">
        <v>359</v>
      </c>
      <c r="J9" s="311"/>
      <c r="K9" s="311"/>
      <c r="L9" s="311"/>
      <c r="M9" s="311"/>
      <c r="N9" s="311" t="str">
        <f>DATA!$E$15</f>
        <v>---選択---</v>
      </c>
      <c r="O9" s="311"/>
      <c r="P9" s="311"/>
      <c r="Q9" s="311"/>
      <c r="R9" s="311"/>
      <c r="S9" s="311"/>
      <c r="T9" s="311"/>
      <c r="U9" s="311"/>
      <c r="V9" s="311"/>
      <c r="W9" s="311"/>
      <c r="X9" s="311"/>
      <c r="Y9" s="311"/>
      <c r="Z9" s="311"/>
      <c r="AA9" s="311"/>
      <c r="AC9" s="311" t="s">
        <v>55</v>
      </c>
      <c r="AD9" s="311"/>
      <c r="AE9" s="311"/>
      <c r="AF9" s="311">
        <f>入力シート!$G$39</f>
        <v>0</v>
      </c>
      <c r="AG9" s="311"/>
      <c r="AH9" s="311"/>
      <c r="AI9" s="311"/>
      <c r="AJ9" s="311"/>
      <c r="AK9" s="311"/>
      <c r="AL9" s="311"/>
      <c r="AM9" s="311"/>
      <c r="AN9" s="311"/>
    </row>
    <row r="10" spans="1:41" ht="25.5">
      <c r="I10" s="312" t="s">
        <v>40</v>
      </c>
      <c r="J10" s="312"/>
      <c r="K10" s="312"/>
      <c r="L10" s="312"/>
      <c r="M10" s="312"/>
      <c r="N10" s="311" t="str">
        <f>DATA!$E$6</f>
        <v/>
      </c>
      <c r="O10" s="311"/>
      <c r="P10" s="311"/>
      <c r="Q10" s="311"/>
      <c r="R10" s="311"/>
      <c r="S10" s="311"/>
      <c r="T10" s="311"/>
      <c r="U10" s="311"/>
      <c r="V10" s="311"/>
      <c r="W10" s="311"/>
      <c r="X10" s="311"/>
      <c r="Y10" s="311"/>
      <c r="Z10" s="311"/>
      <c r="AA10" s="311"/>
      <c r="AC10" s="311" t="s">
        <v>39</v>
      </c>
      <c r="AD10" s="311"/>
      <c r="AE10" s="311"/>
      <c r="AF10" s="312" t="str">
        <f>DATA!$E$17</f>
        <v>　</v>
      </c>
      <c r="AG10" s="312"/>
      <c r="AH10" s="312"/>
      <c r="AI10" s="312"/>
      <c r="AJ10" s="312"/>
      <c r="AK10" s="312"/>
      <c r="AL10" s="312"/>
      <c r="AM10" s="312"/>
      <c r="AN10" s="312"/>
    </row>
    <row r="11" spans="1:41" ht="25.5">
      <c r="I11" s="312" t="s">
        <v>60</v>
      </c>
      <c r="J11" s="312"/>
      <c r="K11" s="312"/>
      <c r="L11" s="312"/>
      <c r="M11" s="312"/>
      <c r="N11" s="311" t="str">
        <f>DATA!$E$8</f>
        <v>　　</v>
      </c>
      <c r="O11" s="311"/>
      <c r="P11" s="311"/>
      <c r="Q11" s="311"/>
      <c r="R11" s="311"/>
      <c r="S11" s="311"/>
      <c r="T11" s="311"/>
      <c r="U11" s="311"/>
      <c r="V11" s="311"/>
      <c r="W11" s="311"/>
      <c r="X11" s="311"/>
      <c r="Y11" s="311"/>
      <c r="Z11" s="311"/>
      <c r="AA11" s="311"/>
      <c r="AC11" s="312" t="s">
        <v>54</v>
      </c>
      <c r="AD11" s="312"/>
      <c r="AE11" s="312"/>
      <c r="AF11" s="312">
        <f>入力シート!$G$43</f>
        <v>0</v>
      </c>
      <c r="AG11" s="312"/>
      <c r="AH11" s="312"/>
      <c r="AI11" s="312"/>
      <c r="AJ11" s="312"/>
      <c r="AK11" s="312"/>
      <c r="AL11" s="312"/>
      <c r="AM11" s="312"/>
      <c r="AN11" s="312"/>
    </row>
    <row r="12" spans="1:41" ht="25.5"/>
    <row r="13" spans="1:41" ht="25.5"/>
    <row r="14" spans="1:41" s="25" customFormat="1" ht="15" thickBot="1">
      <c r="D14" s="25">
        <v>1</v>
      </c>
      <c r="J14" s="25">
        <v>2</v>
      </c>
      <c r="P14" s="25">
        <v>3</v>
      </c>
      <c r="Q14" s="25">
        <v>4</v>
      </c>
      <c r="R14" s="25">
        <v>5</v>
      </c>
      <c r="S14" s="25">
        <v>6</v>
      </c>
      <c r="T14" s="25">
        <v>7</v>
      </c>
      <c r="U14" s="25">
        <v>8</v>
      </c>
      <c r="V14" s="25">
        <v>9</v>
      </c>
      <c r="W14" s="25">
        <v>10</v>
      </c>
      <c r="AC14" s="25">
        <v>11</v>
      </c>
      <c r="AD14" s="25">
        <v>12</v>
      </c>
      <c r="AE14" s="25">
        <v>13</v>
      </c>
      <c r="AF14" s="25">
        <v>14</v>
      </c>
    </row>
    <row r="15" spans="1:41" ht="37.5" customHeight="1" thickBot="1">
      <c r="A15" s="308" t="s">
        <v>41</v>
      </c>
      <c r="B15" s="309"/>
      <c r="C15" s="310"/>
      <c r="D15" s="29">
        <v>3</v>
      </c>
      <c r="E15" s="20"/>
      <c r="F15" s="20"/>
      <c r="G15" s="308" t="s">
        <v>155</v>
      </c>
      <c r="H15" s="309"/>
      <c r="I15" s="310"/>
      <c r="J15" s="29">
        <f>(入力シート!$G$8="新規申請")*1+(入力シート!$G$8="更新申請")*2</f>
        <v>0</v>
      </c>
      <c r="K15" s="20"/>
      <c r="M15" s="308" t="s">
        <v>154</v>
      </c>
      <c r="N15" s="309"/>
      <c r="O15" s="310"/>
      <c r="P15" s="34" t="str">
        <f>MID(DBCS(入力シート!$G$12),COLUMN()-15,1)</f>
        <v/>
      </c>
      <c r="Q15" s="31" t="str">
        <f>MID(DBCS(入力シート!$G$12),COLUMN()-15,1)</f>
        <v/>
      </c>
      <c r="R15" s="34" t="str">
        <f>MID(DBCS(入力シート!$J$12),COLUMN()-17,1)</f>
        <v/>
      </c>
      <c r="S15" s="30" t="str">
        <f>MID(DBCS(入力シート!$J$12),COLUMN()-17,1)</f>
        <v/>
      </c>
      <c r="T15" s="30" t="str">
        <f>MID(DBCS(入力シート!$J$12),COLUMN()-17,1)</f>
        <v/>
      </c>
      <c r="U15" s="30" t="str">
        <f>MID(DBCS(入力シート!$J$12),COLUMN()-17,1)</f>
        <v/>
      </c>
      <c r="V15" s="30" t="str">
        <f>MID(DBCS(入力シート!$J$12),COLUMN()-17,1)</f>
        <v/>
      </c>
      <c r="W15" s="33" t="str">
        <f>MID(DBCS(入力シート!$J$12),COLUMN()-17,1)</f>
        <v/>
      </c>
      <c r="X15" s="20"/>
      <c r="Y15" s="20"/>
      <c r="Z15" s="308" t="s">
        <v>42</v>
      </c>
      <c r="AA15" s="309"/>
      <c r="AB15" s="310"/>
      <c r="AC15" s="90"/>
      <c r="AD15" s="30"/>
      <c r="AE15" s="30"/>
      <c r="AF15" s="29"/>
    </row>
    <row r="16" spans="1:41" ht="25.5">
      <c r="D16" s="20"/>
      <c r="E16" s="20"/>
      <c r="F16" s="20"/>
      <c r="M16" s="20"/>
      <c r="N16" s="20"/>
      <c r="O16" s="20"/>
      <c r="P16" s="20"/>
      <c r="Q16" s="20"/>
      <c r="R16" s="20"/>
      <c r="S16" s="20"/>
      <c r="T16" s="20"/>
      <c r="U16" s="20"/>
    </row>
    <row r="17" spans="1:40" s="25" customFormat="1" ht="15" customHeight="1" thickBot="1">
      <c r="D17" s="25">
        <v>15</v>
      </c>
      <c r="E17" s="25">
        <v>17</v>
      </c>
      <c r="F17" s="25">
        <v>19</v>
      </c>
      <c r="G17" s="25">
        <v>21</v>
      </c>
      <c r="H17" s="25">
        <v>23</v>
      </c>
      <c r="I17" s="25">
        <v>25</v>
      </c>
      <c r="J17" s="25">
        <v>27</v>
      </c>
      <c r="K17" s="25">
        <v>29</v>
      </c>
      <c r="L17" s="25">
        <v>31</v>
      </c>
      <c r="M17" s="25">
        <v>33</v>
      </c>
      <c r="N17" s="25">
        <v>35</v>
      </c>
      <c r="O17" s="25">
        <v>37</v>
      </c>
      <c r="P17" s="25">
        <v>39</v>
      </c>
      <c r="Q17" s="25">
        <v>41</v>
      </c>
      <c r="R17" s="25">
        <v>43</v>
      </c>
      <c r="S17" s="25">
        <v>45</v>
      </c>
      <c r="T17" s="25">
        <v>47</v>
      </c>
      <c r="U17" s="25">
        <v>49</v>
      </c>
      <c r="V17" s="25">
        <v>51</v>
      </c>
      <c r="W17" s="25">
        <v>53</v>
      </c>
      <c r="X17" s="25">
        <v>55</v>
      </c>
      <c r="Y17" s="25">
        <v>57</v>
      </c>
      <c r="Z17" s="25">
        <v>59</v>
      </c>
      <c r="AA17" s="25">
        <v>61</v>
      </c>
      <c r="AB17" s="25">
        <v>63</v>
      </c>
      <c r="AC17" s="25">
        <v>65</v>
      </c>
      <c r="AD17" s="25">
        <v>67</v>
      </c>
      <c r="AE17" s="25">
        <v>69</v>
      </c>
      <c r="AF17" s="25">
        <v>71</v>
      </c>
      <c r="AG17" s="25">
        <v>73</v>
      </c>
      <c r="AH17" s="25">
        <v>75</v>
      </c>
      <c r="AI17" s="25">
        <v>77</v>
      </c>
      <c r="AJ17" s="25">
        <v>79</v>
      </c>
      <c r="AK17" s="25">
        <v>81</v>
      </c>
      <c r="AL17" s="25">
        <v>83</v>
      </c>
    </row>
    <row r="18" spans="1:40" s="20" customFormat="1" ht="37.5" customHeight="1" thickBot="1">
      <c r="A18" s="308" t="s">
        <v>25</v>
      </c>
      <c r="B18" s="309"/>
      <c r="C18" s="310"/>
      <c r="D18" s="90" t="str">
        <f>MID(DBCS(DATA!$E$6),COLUMN()-3,1)</f>
        <v/>
      </c>
      <c r="E18" s="30" t="str">
        <f>MID(DBCS(DATA!$E$6),COLUMN()-3,1)</f>
        <v/>
      </c>
      <c r="F18" s="30" t="str">
        <f>MID(DBCS(DATA!$E$6),COLUMN()-3,1)</f>
        <v/>
      </c>
      <c r="G18" s="30" t="str">
        <f>MID(DBCS(DATA!$E$6),COLUMN()-3,1)</f>
        <v/>
      </c>
      <c r="H18" s="30" t="str">
        <f>MID(DBCS(DATA!$E$6),COLUMN()-3,1)</f>
        <v/>
      </c>
      <c r="I18" s="30" t="str">
        <f>MID(DBCS(DATA!$E$6),COLUMN()-3,1)</f>
        <v/>
      </c>
      <c r="J18" s="30" t="str">
        <f>MID(DBCS(DATA!$E$6),COLUMN()-3,1)</f>
        <v/>
      </c>
      <c r="K18" s="30" t="str">
        <f>MID(DBCS(DATA!$E$6),COLUMN()-3,1)</f>
        <v/>
      </c>
      <c r="L18" s="30" t="str">
        <f>MID(DBCS(DATA!$E$6),COLUMN()-3,1)</f>
        <v/>
      </c>
      <c r="M18" s="30" t="str">
        <f>MID(DBCS(DATA!$E$6),COLUMN()-3,1)</f>
        <v/>
      </c>
      <c r="N18" s="30" t="str">
        <f>MID(DBCS(DATA!$E$6),COLUMN()-3,1)</f>
        <v/>
      </c>
      <c r="O18" s="30" t="str">
        <f>MID(DBCS(DATA!$E$6),COLUMN()-3,1)</f>
        <v/>
      </c>
      <c r="P18" s="30" t="str">
        <f>MID(DBCS(DATA!$E$6),COLUMN()-3,1)</f>
        <v/>
      </c>
      <c r="Q18" s="30" t="str">
        <f>MID(DBCS(DATA!$E$6),COLUMN()-3,1)</f>
        <v/>
      </c>
      <c r="R18" s="30" t="str">
        <f>MID(DBCS(DATA!$E$6),COLUMN()-3,1)</f>
        <v/>
      </c>
      <c r="S18" s="30" t="str">
        <f>MID(DBCS(DATA!$E$6),COLUMN()-3,1)</f>
        <v/>
      </c>
      <c r="T18" s="30" t="str">
        <f>MID(DBCS(DATA!$E$6),COLUMN()-3,1)</f>
        <v/>
      </c>
      <c r="U18" s="30" t="str">
        <f>MID(DBCS(DATA!$E$6),COLUMN()-3,1)</f>
        <v/>
      </c>
      <c r="V18" s="30" t="str">
        <f>MID(DBCS(DATA!$E$6),COLUMN()-3,1)</f>
        <v/>
      </c>
      <c r="W18" s="30" t="str">
        <f>MID(DBCS(DATA!$E$6),COLUMN()-3,1)</f>
        <v/>
      </c>
      <c r="X18" s="30" t="str">
        <f>MID(DBCS(DATA!$E$6),COLUMN()-3,1)</f>
        <v/>
      </c>
      <c r="Y18" s="30" t="str">
        <f>MID(DBCS(DATA!$E$6),COLUMN()-3,1)</f>
        <v/>
      </c>
      <c r="Z18" s="30" t="str">
        <f>MID(DBCS(DATA!$E$6),COLUMN()-3,1)</f>
        <v/>
      </c>
      <c r="AA18" s="30" t="str">
        <f>MID(DBCS(DATA!$E$6),COLUMN()-3,1)</f>
        <v/>
      </c>
      <c r="AB18" s="30" t="str">
        <f>MID(DBCS(DATA!$E$6),COLUMN()-3,1)</f>
        <v/>
      </c>
      <c r="AC18" s="30" t="str">
        <f>MID(DBCS(DATA!$E$6),COLUMN()-3,1)</f>
        <v/>
      </c>
      <c r="AD18" s="30" t="str">
        <f>MID(DBCS(DATA!$E$6),COLUMN()-3,1)</f>
        <v/>
      </c>
      <c r="AE18" s="30" t="str">
        <f>MID(DBCS(DATA!$E$6),COLUMN()-3,1)</f>
        <v/>
      </c>
      <c r="AF18" s="30" t="str">
        <f>MID(DBCS(DATA!$E$6),COLUMN()-3,1)</f>
        <v/>
      </c>
      <c r="AG18" s="30" t="str">
        <f>MID(DBCS(DATA!$E$6),COLUMN()-3,1)</f>
        <v/>
      </c>
      <c r="AH18" s="30" t="str">
        <f>MID(DBCS(DATA!$E$6),COLUMN()-3,1)</f>
        <v/>
      </c>
      <c r="AI18" s="30" t="str">
        <f>MID(DBCS(DATA!$E$6),COLUMN()-3,1)</f>
        <v/>
      </c>
      <c r="AJ18" s="32" t="str">
        <f>MID(DBCS(DATA!$E$6),COLUMN()-3,1)</f>
        <v/>
      </c>
      <c r="AK18" s="32" t="str">
        <f>MID(DBCS(DATA!$E$6),COLUMN()-3,1)</f>
        <v/>
      </c>
      <c r="AL18" s="33" t="str">
        <f>MID(DBCS(DATA!$E$6),COLUMN()-3,1)</f>
        <v/>
      </c>
    </row>
    <row r="19" spans="1:40" s="24" customFormat="1" ht="15" customHeight="1" thickBot="1">
      <c r="D19" s="25">
        <v>85</v>
      </c>
      <c r="E19" s="25">
        <v>87</v>
      </c>
      <c r="F19" s="25">
        <v>89</v>
      </c>
      <c r="G19" s="25">
        <v>91</v>
      </c>
      <c r="H19" s="25">
        <v>93</v>
      </c>
      <c r="I19" s="25">
        <v>95</v>
      </c>
      <c r="J19" s="25">
        <v>97</v>
      </c>
      <c r="K19" s="25">
        <v>99</v>
      </c>
      <c r="L19" s="25">
        <v>101</v>
      </c>
      <c r="M19" s="25">
        <v>103</v>
      </c>
      <c r="N19" s="25">
        <v>105</v>
      </c>
      <c r="O19" s="25">
        <v>107</v>
      </c>
      <c r="P19" s="25">
        <v>109</v>
      </c>
      <c r="Q19" s="25">
        <v>111</v>
      </c>
      <c r="R19" s="25">
        <v>113</v>
      </c>
    </row>
    <row r="20" spans="1:40" ht="37.5" customHeight="1" thickBot="1">
      <c r="D20" s="35" t="str">
        <f>MID(DBCS(DATA!$E$6),COLUMN()+32,1)</f>
        <v/>
      </c>
      <c r="E20" s="30" t="str">
        <f>MID(DBCS(DATA!$E$6),COLUMN()+32,1)</f>
        <v/>
      </c>
      <c r="F20" s="30" t="str">
        <f>MID(DBCS(DATA!$E$6),COLUMN()+32,1)</f>
        <v/>
      </c>
      <c r="G20" s="30" t="str">
        <f>MID(DBCS(DATA!$E$6),COLUMN()+32,1)</f>
        <v/>
      </c>
      <c r="H20" s="30" t="str">
        <f>MID(DBCS(DATA!$E$6),COLUMN()+32,1)</f>
        <v/>
      </c>
      <c r="I20" s="30" t="str">
        <f>MID(DBCS(DATA!$E$6),COLUMN()+32,1)</f>
        <v/>
      </c>
      <c r="J20" s="30" t="str">
        <f>MID(DBCS(DATA!$E$6),COLUMN()+32,1)</f>
        <v/>
      </c>
      <c r="K20" s="30" t="str">
        <f>MID(DBCS(DATA!$E$6),COLUMN()+32,1)</f>
        <v/>
      </c>
      <c r="L20" s="30" t="str">
        <f>MID(DBCS(DATA!$E$6),COLUMN()+32,1)</f>
        <v/>
      </c>
      <c r="M20" s="30" t="str">
        <f>MID(DBCS(DATA!$E$6),COLUMN()+32,1)</f>
        <v/>
      </c>
      <c r="N20" s="30" t="str">
        <f>MID(DBCS(DATA!$E$6),COLUMN()+32,1)</f>
        <v/>
      </c>
      <c r="O20" s="30" t="str">
        <f>MID(DBCS(DATA!$E$6),COLUMN()+32,1)</f>
        <v/>
      </c>
      <c r="P20" s="30" t="str">
        <f>MID(DBCS(DATA!$E$6),COLUMN()+32,1)</f>
        <v/>
      </c>
      <c r="Q20" s="30" t="str">
        <f>MID(DBCS(DATA!$E$6),COLUMN()+32,1)</f>
        <v/>
      </c>
      <c r="R20" s="33" t="str">
        <f>MID(DBCS(DATA!$E$6),COLUMN()+32,1)</f>
        <v/>
      </c>
    </row>
    <row r="21" spans="1:40" ht="25.5">
      <c r="D21" s="20"/>
      <c r="E21" s="20"/>
      <c r="F21" s="20"/>
      <c r="G21" s="20"/>
      <c r="H21" s="20"/>
      <c r="I21" s="20"/>
      <c r="J21" s="20"/>
      <c r="K21" s="20"/>
      <c r="L21" s="20"/>
      <c r="M21" s="20"/>
      <c r="N21" s="20"/>
      <c r="O21" s="20"/>
    </row>
    <row r="22" spans="1:40" s="24" customFormat="1" ht="15" customHeight="1" thickBot="1">
      <c r="D22" s="25">
        <v>115</v>
      </c>
      <c r="E22" s="25">
        <v>117</v>
      </c>
      <c r="F22" s="25">
        <v>119</v>
      </c>
      <c r="G22" s="25">
        <v>121</v>
      </c>
      <c r="H22" s="25">
        <v>123</v>
      </c>
      <c r="I22" s="25"/>
      <c r="J22" s="25"/>
      <c r="K22" s="25"/>
      <c r="L22" s="25"/>
      <c r="M22" s="25"/>
      <c r="N22" s="25">
        <v>125</v>
      </c>
      <c r="O22" s="25">
        <v>127</v>
      </c>
      <c r="P22" s="25">
        <v>129</v>
      </c>
      <c r="Q22" s="25">
        <v>131</v>
      </c>
      <c r="R22" s="25">
        <v>133</v>
      </c>
      <c r="S22" s="25">
        <v>135</v>
      </c>
      <c r="T22" s="25">
        <v>137</v>
      </c>
      <c r="U22" s="25">
        <v>139</v>
      </c>
      <c r="V22" s="25">
        <v>141</v>
      </c>
      <c r="W22" s="25">
        <v>143</v>
      </c>
    </row>
    <row r="23" spans="1:40" s="20" customFormat="1" ht="37.5" customHeight="1" thickBot="1">
      <c r="A23" s="308" t="s">
        <v>49</v>
      </c>
      <c r="B23" s="309"/>
      <c r="C23" s="310"/>
      <c r="D23" s="34" t="str">
        <f>MID(DATA!$E$13,COLUMN()-3,1)</f>
        <v/>
      </c>
      <c r="E23" s="30" t="str">
        <f>MID(DATA!$E$13,COLUMN()-3,1)</f>
        <v/>
      </c>
      <c r="F23" s="30" t="str">
        <f>MID(DATA!$E$13,COLUMN()-3,1)</f>
        <v/>
      </c>
      <c r="G23" s="30" t="str">
        <f>MID(DATA!$E$13,COLUMN()-3,1)</f>
        <v/>
      </c>
      <c r="H23" s="33" t="str">
        <f>MID(DATA!$E$13,COLUMN()-3,1)</f>
        <v/>
      </c>
      <c r="K23" s="308" t="s">
        <v>43</v>
      </c>
      <c r="L23" s="309"/>
      <c r="M23" s="310"/>
      <c r="N23" s="34" t="str">
        <f>MID(DBCS(入力シート!$H$22&amp;"　"&amp;入力シート!$L$22),COLUMN()-13,1)</f>
        <v>　</v>
      </c>
      <c r="O23" s="30" t="str">
        <f>MID(DBCS(入力シート!$H$22&amp;"　"&amp;入力シート!$L$22),COLUMN()-13,1)</f>
        <v/>
      </c>
      <c r="P23" s="30" t="str">
        <f>MID(DBCS(入力シート!$H$22&amp;"　"&amp;入力シート!$L$22),COLUMN()-13,1)</f>
        <v/>
      </c>
      <c r="Q23" s="30" t="str">
        <f>MID(DBCS(入力シート!$H$22&amp;"　"&amp;入力シート!$L$22),COLUMN()-13,1)</f>
        <v/>
      </c>
      <c r="R23" s="30" t="str">
        <f>MID(DBCS(入力シート!$H$22&amp;"　"&amp;入力シート!$L$22),COLUMN()-13,1)</f>
        <v/>
      </c>
      <c r="S23" s="30" t="str">
        <f>MID(DBCS(入力シート!$H$22&amp;"　"&amp;入力シート!$L$22),COLUMN()-13,1)</f>
        <v/>
      </c>
      <c r="T23" s="30" t="str">
        <f>MID(DBCS(入力シート!$H$22&amp;"　"&amp;入力シート!$L$22),COLUMN()-13,1)</f>
        <v/>
      </c>
      <c r="U23" s="30" t="str">
        <f>MID(DBCS(入力シート!$H$22&amp;"　"&amp;入力シート!$L$22),COLUMN()-13,1)</f>
        <v/>
      </c>
      <c r="V23" s="30" t="str">
        <f>MID(DBCS(入力シート!$H$22&amp;"　"&amp;入力シート!$L$22),COLUMN()-13,1)</f>
        <v/>
      </c>
      <c r="W23" s="33" t="str">
        <f>MID(DBCS(入力シート!$H$22&amp;"　"&amp;入力シート!$L$22),COLUMN()-13,1)</f>
        <v/>
      </c>
      <c r="Y23" s="19" t="str">
        <f>"〔職名："&amp;入力シート!G20&amp;"〕"</f>
        <v>〔職名：〕</v>
      </c>
      <c r="AC23" s="19"/>
      <c r="AD23" s="19"/>
      <c r="AE23" s="19"/>
    </row>
    <row r="24" spans="1:40" ht="25.5">
      <c r="D24" s="20"/>
      <c r="E24" s="20"/>
      <c r="F24" s="20"/>
      <c r="G24" s="20"/>
      <c r="H24" s="20"/>
      <c r="I24" s="20"/>
      <c r="J24" s="20"/>
      <c r="K24" s="20"/>
      <c r="L24" s="20"/>
      <c r="M24" s="20"/>
      <c r="N24" s="20"/>
      <c r="O24" s="20"/>
      <c r="P24" s="20"/>
      <c r="Q24" s="20"/>
      <c r="R24" s="20"/>
      <c r="S24" s="20"/>
      <c r="T24" s="20"/>
      <c r="U24" s="20"/>
      <c r="V24" s="20"/>
    </row>
    <row r="25" spans="1:40" s="24" customFormat="1" ht="15" customHeight="1" thickBot="1">
      <c r="D25" s="25">
        <v>145</v>
      </c>
      <c r="E25" s="25">
        <v>146</v>
      </c>
      <c r="F25" s="25">
        <v>147</v>
      </c>
      <c r="G25" s="25">
        <v>148</v>
      </c>
      <c r="H25" s="25">
        <v>149</v>
      </c>
      <c r="I25" s="25">
        <v>150</v>
      </c>
      <c r="J25" s="25">
        <v>151</v>
      </c>
      <c r="K25" s="25">
        <v>152</v>
      </c>
      <c r="L25" s="25"/>
      <c r="M25" s="25"/>
      <c r="R25" s="25">
        <v>153</v>
      </c>
      <c r="S25" s="25">
        <v>154</v>
      </c>
      <c r="T25" s="25">
        <v>155</v>
      </c>
      <c r="U25" s="25">
        <v>156</v>
      </c>
      <c r="V25" s="25">
        <v>157</v>
      </c>
      <c r="Y25" s="19"/>
      <c r="Z25" s="19"/>
      <c r="AA25" s="19"/>
      <c r="AB25" s="19"/>
      <c r="AC25" s="19"/>
      <c r="AD25" s="19"/>
      <c r="AE25" s="25"/>
    </row>
    <row r="26" spans="1:40" ht="37.5" customHeight="1" thickBot="1">
      <c r="A26" s="308" t="s">
        <v>50</v>
      </c>
      <c r="B26" s="309"/>
      <c r="C26" s="310"/>
      <c r="D26" s="90" t="str">
        <f>MID(DBCS(入力シート!$G$24),COLUMN()-3,1)</f>
        <v/>
      </c>
      <c r="E26" s="30" t="str">
        <f>MID(DBCS(入力シート!$G$24),COLUMN()-3,1)</f>
        <v/>
      </c>
      <c r="F26" s="30" t="str">
        <f>MID(DBCS(入力シート!$G$24),COLUMN()-3,1)</f>
        <v/>
      </c>
      <c r="G26" s="30" t="s">
        <v>44</v>
      </c>
      <c r="H26" s="30" t="str">
        <f>MID(DBCS(入力シート!$J$24),COLUMN()-7,1)</f>
        <v/>
      </c>
      <c r="I26" s="30" t="str">
        <f>MID(DBCS(入力シート!$J$24),COLUMN()-7,1)</f>
        <v/>
      </c>
      <c r="J26" s="30" t="str">
        <f>MID(DBCS(入力シート!$J$24),COLUMN()-7,1)</f>
        <v/>
      </c>
      <c r="K26" s="33" t="str">
        <f>MID(DBCS(入力シート!$J$24),COLUMN()-7,1)</f>
        <v/>
      </c>
      <c r="L26" s="20"/>
      <c r="M26" s="20"/>
      <c r="N26" s="308" t="s">
        <v>156</v>
      </c>
      <c r="O26" s="309"/>
      <c r="P26" s="309"/>
      <c r="Q26" s="310"/>
      <c r="R26" s="34" t="str">
        <f>MID(DBCS(入力シート!$R$26),COLUMN()-17,1)</f>
        <v>－</v>
      </c>
      <c r="S26" s="30" t="str">
        <f>MID(DBCS(入力シート!$R$26),COLUMN()-17,1)</f>
        <v>－</v>
      </c>
      <c r="T26" s="30" t="str">
        <f>MID(DBCS(入力シート!$R$26),COLUMN()-17,1)</f>
        <v>－</v>
      </c>
      <c r="U26" s="30" t="str">
        <f>MID(DBCS(入力シート!$R$26),COLUMN()-17,1)</f>
        <v/>
      </c>
      <c r="V26" s="33" t="str">
        <f>MID(DBCS(入力シート!$R$26),COLUMN()-17,1)</f>
        <v/>
      </c>
      <c r="X26" s="19" t="str">
        <f>"〔"&amp;入力シート!G26&amp;"〕"</f>
        <v>〔---選択---〕</v>
      </c>
      <c r="AD26" s="25"/>
      <c r="AK26" s="20"/>
      <c r="AM26" s="20"/>
    </row>
    <row r="27" spans="1:40" ht="25.5">
      <c r="D27" s="20"/>
      <c r="E27" s="20"/>
      <c r="F27" s="20"/>
      <c r="G27" s="20"/>
      <c r="H27" s="20"/>
      <c r="I27" s="20"/>
      <c r="J27" s="20"/>
      <c r="K27" s="20"/>
      <c r="L27" s="20"/>
      <c r="M27" s="20"/>
      <c r="N27" s="20"/>
      <c r="O27" s="20"/>
    </row>
    <row r="28" spans="1:40" s="24" customFormat="1" ht="15" customHeight="1" thickBot="1">
      <c r="D28" s="25">
        <v>158</v>
      </c>
      <c r="E28" s="25">
        <v>160</v>
      </c>
      <c r="F28" s="25">
        <v>162</v>
      </c>
      <c r="G28" s="25">
        <v>164</v>
      </c>
      <c r="H28" s="25">
        <v>166</v>
      </c>
      <c r="I28" s="25">
        <v>168</v>
      </c>
      <c r="J28" s="25">
        <v>170</v>
      </c>
      <c r="K28" s="25">
        <v>172</v>
      </c>
      <c r="L28" s="25">
        <v>174</v>
      </c>
      <c r="M28" s="25">
        <v>176</v>
      </c>
      <c r="N28" s="25">
        <v>178</v>
      </c>
      <c r="O28" s="25">
        <v>180</v>
      </c>
      <c r="P28" s="25">
        <v>182</v>
      </c>
      <c r="Q28" s="25">
        <v>184</v>
      </c>
      <c r="R28" s="25">
        <v>186</v>
      </c>
      <c r="S28" s="25">
        <v>188</v>
      </c>
      <c r="T28" s="25">
        <v>190</v>
      </c>
      <c r="U28" s="25">
        <v>192</v>
      </c>
      <c r="V28" s="25">
        <v>194</v>
      </c>
      <c r="W28" s="25">
        <v>196</v>
      </c>
      <c r="X28" s="25">
        <v>198</v>
      </c>
      <c r="Y28" s="25">
        <v>200</v>
      </c>
      <c r="Z28" s="25">
        <v>202</v>
      </c>
      <c r="AA28" s="25">
        <v>204</v>
      </c>
      <c r="AB28" s="25">
        <v>206</v>
      </c>
      <c r="AC28" s="25">
        <v>208</v>
      </c>
      <c r="AD28" s="25">
        <v>210</v>
      </c>
      <c r="AE28" s="25">
        <v>212</v>
      </c>
      <c r="AF28" s="25">
        <v>214</v>
      </c>
      <c r="AG28" s="25">
        <v>216</v>
      </c>
      <c r="AH28" s="25">
        <v>218</v>
      </c>
      <c r="AI28" s="25">
        <v>220</v>
      </c>
      <c r="AJ28" s="25">
        <v>222</v>
      </c>
      <c r="AK28" s="25">
        <v>224</v>
      </c>
      <c r="AL28" s="25">
        <v>226</v>
      </c>
      <c r="AM28" s="25"/>
      <c r="AN28" s="25"/>
    </row>
    <row r="29" spans="1:40" ht="37.5" customHeight="1" thickBot="1">
      <c r="A29" s="308" t="s">
        <v>0</v>
      </c>
      <c r="B29" s="309"/>
      <c r="C29" s="310"/>
      <c r="D29" s="34" t="str">
        <f>MID(DBCS(入力シート!$G$28),COLUMN()-3,1)</f>
        <v/>
      </c>
      <c r="E29" s="30" t="str">
        <f>MID(DBCS(入力シート!$G$28),COLUMN()-3,1)</f>
        <v/>
      </c>
      <c r="F29" s="30" t="str">
        <f>MID(DBCS(入力シート!$G$28),COLUMN()-3,1)</f>
        <v/>
      </c>
      <c r="G29" s="30" t="str">
        <f>MID(DBCS(入力シート!$G$28),COLUMN()-3,1)</f>
        <v/>
      </c>
      <c r="H29" s="30" t="str">
        <f>MID(DBCS(入力シート!$G$28),COLUMN()-3,1)</f>
        <v/>
      </c>
      <c r="I29" s="30" t="str">
        <f>MID(DBCS(入力シート!$G$28),COLUMN()-3,1)</f>
        <v/>
      </c>
      <c r="J29" s="30" t="str">
        <f>MID(DBCS(入力シート!$G$28),COLUMN()-3,1)</f>
        <v/>
      </c>
      <c r="K29" s="30" t="str">
        <f>MID(DBCS(入力シート!$G$28),COLUMN()-3,1)</f>
        <v/>
      </c>
      <c r="L29" s="30" t="str">
        <f>MID(DBCS(入力シート!$G$28),COLUMN()-3,1)</f>
        <v/>
      </c>
      <c r="M29" s="30" t="str">
        <f>MID(DBCS(入力シート!$G$28),COLUMN()-3,1)</f>
        <v/>
      </c>
      <c r="N29" s="30" t="str">
        <f>MID(DBCS(入力シート!$G$28),COLUMN()-3,1)</f>
        <v/>
      </c>
      <c r="O29" s="30" t="str">
        <f>MID(DBCS(入力シート!$G$28),COLUMN()-3,1)</f>
        <v/>
      </c>
      <c r="P29" s="30" t="str">
        <f>MID(DBCS(入力シート!$G$28),COLUMN()-3,1)</f>
        <v/>
      </c>
      <c r="Q29" s="30" t="str">
        <f>MID(DBCS(入力シート!$G$28),COLUMN()-3,1)</f>
        <v/>
      </c>
      <c r="R29" s="30" t="str">
        <f>MID(DBCS(入力シート!$G$28),COLUMN()-3,1)</f>
        <v/>
      </c>
      <c r="S29" s="30" t="str">
        <f>MID(DBCS(入力シート!$G$28),COLUMN()-3,1)</f>
        <v/>
      </c>
      <c r="T29" s="30" t="str">
        <f>MID(DBCS(入力シート!$G$28),COLUMN()-3,1)</f>
        <v/>
      </c>
      <c r="U29" s="30" t="str">
        <f>MID(DBCS(入力シート!$G$28),COLUMN()-3,1)</f>
        <v/>
      </c>
      <c r="V29" s="30" t="str">
        <f>MID(DBCS(入力シート!$G$28),COLUMN()-3,1)</f>
        <v/>
      </c>
      <c r="W29" s="30" t="str">
        <f>MID(DBCS(入力シート!$G$28),COLUMN()-3,1)</f>
        <v/>
      </c>
      <c r="X29" s="30" t="str">
        <f>MID(DBCS(入力シート!$G$28),COLUMN()-3,1)</f>
        <v/>
      </c>
      <c r="Y29" s="30" t="str">
        <f>MID(DBCS(入力シート!$G$28),COLUMN()-3,1)</f>
        <v/>
      </c>
      <c r="Z29" s="30" t="str">
        <f>MID(DBCS(入力シート!$G$28),COLUMN()-3,1)</f>
        <v/>
      </c>
      <c r="AA29" s="30" t="str">
        <f>MID(DBCS(入力シート!$G$28),COLUMN()-3,1)</f>
        <v/>
      </c>
      <c r="AB29" s="30" t="str">
        <f>MID(DBCS(入力シート!$G$28),COLUMN()-3,1)</f>
        <v/>
      </c>
      <c r="AC29" s="30" t="str">
        <f>MID(DBCS(入力シート!$G$28),COLUMN()-3,1)</f>
        <v/>
      </c>
      <c r="AD29" s="30" t="str">
        <f>MID(DBCS(入力シート!$G$28),COLUMN()-3,1)</f>
        <v/>
      </c>
      <c r="AE29" s="30" t="str">
        <f>MID(DBCS(入力シート!$G$28),COLUMN()-3,1)</f>
        <v/>
      </c>
      <c r="AF29" s="30" t="str">
        <f>MID(DBCS(入力シート!$G$28),COLUMN()-3,1)</f>
        <v/>
      </c>
      <c r="AG29" s="30" t="str">
        <f>MID(DBCS(入力シート!$G$28),COLUMN()-3,1)</f>
        <v/>
      </c>
      <c r="AH29" s="30" t="str">
        <f>MID(DBCS(入力シート!$G$28),COLUMN()-3,1)</f>
        <v/>
      </c>
      <c r="AI29" s="30" t="str">
        <f>MID(DBCS(入力シート!$G$28),COLUMN()-3,1)</f>
        <v/>
      </c>
      <c r="AJ29" s="30" t="str">
        <f>MID(DBCS(入力シート!$G$28),COLUMN()-3,1)</f>
        <v/>
      </c>
      <c r="AK29" s="30" t="str">
        <f>MID(DBCS(入力シート!$G$28),COLUMN()-3,1)</f>
        <v/>
      </c>
      <c r="AL29" s="33" t="str">
        <f>MID(DBCS(入力シート!$G$28),COLUMN()-3,1)</f>
        <v/>
      </c>
      <c r="AM29" s="20"/>
      <c r="AN29" s="20"/>
    </row>
    <row r="30" spans="1:40" ht="25.5">
      <c r="D30" s="20"/>
      <c r="E30" s="20"/>
      <c r="F30" s="20"/>
      <c r="G30" s="20"/>
      <c r="H30" s="20"/>
      <c r="I30" s="20"/>
      <c r="J30" s="20"/>
      <c r="K30" s="20"/>
      <c r="L30" s="20"/>
      <c r="M30" s="20"/>
    </row>
    <row r="31" spans="1:40" s="24" customFormat="1" ht="15" customHeight="1" thickBot="1">
      <c r="D31" s="25">
        <v>228</v>
      </c>
      <c r="E31" s="25">
        <v>229</v>
      </c>
      <c r="F31" s="25">
        <v>230</v>
      </c>
      <c r="G31" s="25">
        <v>231</v>
      </c>
      <c r="H31" s="25">
        <v>232</v>
      </c>
      <c r="I31" s="25">
        <v>233</v>
      </c>
      <c r="J31" s="25">
        <v>234</v>
      </c>
      <c r="K31" s="25">
        <v>235</v>
      </c>
      <c r="L31" s="25">
        <v>236</v>
      </c>
      <c r="M31" s="25">
        <v>237</v>
      </c>
      <c r="N31" s="25">
        <v>238</v>
      </c>
      <c r="O31" s="25">
        <v>239</v>
      </c>
      <c r="P31" s="25">
        <v>240</v>
      </c>
      <c r="Q31" s="25">
        <v>241</v>
      </c>
      <c r="V31" s="25"/>
    </row>
    <row r="32" spans="1:40" ht="37.5" customHeight="1" thickBot="1">
      <c r="A32" s="308" t="s">
        <v>51</v>
      </c>
      <c r="B32" s="309"/>
      <c r="C32" s="310"/>
      <c r="D32" s="34" t="str">
        <f>MID(DBCS(入力シート!$G$32),COLUMN()-3,1)</f>
        <v/>
      </c>
      <c r="E32" s="30" t="str">
        <f>MID(DBCS(入力シート!$G$32),COLUMN()-3,1)</f>
        <v/>
      </c>
      <c r="F32" s="30" t="str">
        <f>MID(DBCS(入力シート!$G$32),COLUMN()-3,1)</f>
        <v/>
      </c>
      <c r="G32" s="30" t="str">
        <f>MID(DBCS(入力シート!$G$32),COLUMN()-3,1)</f>
        <v/>
      </c>
      <c r="H32" s="30" t="str">
        <f>MID(DBCS(入力シート!$G$32),COLUMN()-3,1)</f>
        <v/>
      </c>
      <c r="I32" s="30" t="str">
        <f>MID(DBCS(入力シート!$G$32),COLUMN()-3,1)</f>
        <v/>
      </c>
      <c r="J32" s="30" t="str">
        <f>MID(DBCS(入力シート!$G$32),COLUMN()-3,1)</f>
        <v/>
      </c>
      <c r="K32" s="30" t="str">
        <f>MID(DBCS(入力シート!$G$32),COLUMN()-3,1)</f>
        <v/>
      </c>
      <c r="L32" s="30" t="str">
        <f>MID(DBCS(入力シート!$G$32),COLUMN()-3,1)</f>
        <v/>
      </c>
      <c r="M32" s="30" t="str">
        <f>MID(DBCS(入力シート!$G$32),COLUMN()-3,1)</f>
        <v/>
      </c>
      <c r="N32" s="30" t="str">
        <f>MID(DBCS(入力シート!$G$32),COLUMN()-3,1)</f>
        <v/>
      </c>
      <c r="O32" s="30" t="str">
        <f>MID(DBCS(入力シート!$G$32),COLUMN()-3,1)</f>
        <v/>
      </c>
      <c r="P32" s="30" t="str">
        <f>MID(DBCS(入力シート!$G$32),COLUMN()-3,1)</f>
        <v/>
      </c>
      <c r="Q32" s="33" t="str">
        <f>MID(DBCS(入力シート!$G$32),COLUMN()-3,1)</f>
        <v/>
      </c>
    </row>
    <row r="33" spans="1:41" ht="25.5">
      <c r="D33" s="20"/>
      <c r="E33" s="20"/>
      <c r="F33" s="20"/>
      <c r="G33" s="20"/>
      <c r="H33" s="20"/>
      <c r="I33" s="20"/>
      <c r="J33" s="20"/>
      <c r="K33" s="20"/>
      <c r="L33" s="20"/>
      <c r="M33" s="20"/>
      <c r="N33" s="20"/>
      <c r="O33" s="20"/>
    </row>
    <row r="34" spans="1:41" s="24" customFormat="1" ht="15" customHeight="1" thickBot="1">
      <c r="D34" s="25">
        <v>242</v>
      </c>
      <c r="E34" s="25">
        <v>243</v>
      </c>
      <c r="F34" s="25">
        <v>244</v>
      </c>
      <c r="G34" s="25">
        <v>245</v>
      </c>
      <c r="H34" s="25">
        <v>246</v>
      </c>
      <c r="I34" s="25">
        <v>247</v>
      </c>
      <c r="J34" s="25">
        <v>248</v>
      </c>
      <c r="K34" s="25">
        <v>249</v>
      </c>
      <c r="L34" s="25">
        <v>250</v>
      </c>
      <c r="M34" s="25">
        <v>251</v>
      </c>
      <c r="N34" s="25">
        <v>252</v>
      </c>
      <c r="O34" s="25">
        <v>253</v>
      </c>
      <c r="P34" s="25">
        <v>254</v>
      </c>
      <c r="Q34" s="25">
        <v>255</v>
      </c>
      <c r="R34" s="25">
        <v>256</v>
      </c>
      <c r="S34" s="25">
        <v>257</v>
      </c>
      <c r="T34" s="25">
        <v>258</v>
      </c>
      <c r="U34" s="25">
        <v>259</v>
      </c>
      <c r="V34" s="25">
        <v>260</v>
      </c>
      <c r="W34" s="25">
        <v>261</v>
      </c>
      <c r="X34" s="25">
        <v>262</v>
      </c>
      <c r="Y34" s="25">
        <v>263</v>
      </c>
      <c r="Z34" s="25">
        <v>264</v>
      </c>
      <c r="AA34" s="25">
        <v>265</v>
      </c>
      <c r="AB34" s="25">
        <v>266</v>
      </c>
      <c r="AC34" s="25">
        <v>267</v>
      </c>
      <c r="AD34" s="25">
        <v>268</v>
      </c>
      <c r="AE34" s="25">
        <v>269</v>
      </c>
      <c r="AF34" s="25">
        <v>270</v>
      </c>
      <c r="AG34" s="25">
        <v>271</v>
      </c>
      <c r="AH34" s="25">
        <v>272</v>
      </c>
      <c r="AI34" s="25">
        <v>273</v>
      </c>
      <c r="AJ34" s="25">
        <v>274</v>
      </c>
      <c r="AK34" s="25">
        <v>275</v>
      </c>
      <c r="AL34" s="25">
        <v>276</v>
      </c>
    </row>
    <row r="35" spans="1:41" ht="37.5" customHeight="1" thickBot="1">
      <c r="A35" s="308" t="s">
        <v>52</v>
      </c>
      <c r="B35" s="309"/>
      <c r="C35" s="310"/>
      <c r="D35" s="34" t="str">
        <f>MID(DBCS(入力シート!$G$34),COLUMN()-3,1)</f>
        <v/>
      </c>
      <c r="E35" s="30" t="str">
        <f>MID(DBCS(入力シート!$G$34),COLUMN()-3,1)</f>
        <v/>
      </c>
      <c r="F35" s="30" t="str">
        <f>MID(DBCS(入力シート!$G$34),COLUMN()-3,1)</f>
        <v/>
      </c>
      <c r="G35" s="30" t="str">
        <f>MID(DBCS(入力シート!$G$34),COLUMN()-3,1)</f>
        <v/>
      </c>
      <c r="H35" s="30" t="str">
        <f>MID(DBCS(入力シート!$G$34),COLUMN()-3,1)</f>
        <v/>
      </c>
      <c r="I35" s="30" t="str">
        <f>MID(DBCS(入力シート!$G$34),COLUMN()-3,1)</f>
        <v/>
      </c>
      <c r="J35" s="30" t="str">
        <f>MID(DBCS(入力シート!$G$34),COLUMN()-3,1)</f>
        <v/>
      </c>
      <c r="K35" s="30" t="str">
        <f>MID(DBCS(入力シート!$G$34),COLUMN()-3,1)</f>
        <v/>
      </c>
      <c r="L35" s="30" t="str">
        <f>MID(DBCS(入力シート!$G$34),COLUMN()-3,1)</f>
        <v/>
      </c>
      <c r="M35" s="30" t="str">
        <f>MID(DBCS(入力シート!$G$34),COLUMN()-3,1)</f>
        <v/>
      </c>
      <c r="N35" s="30" t="str">
        <f>MID(DBCS(入力シート!$G$34),COLUMN()-3,1)</f>
        <v/>
      </c>
      <c r="O35" s="30" t="str">
        <f>MID(DBCS(入力シート!$G$34),COLUMN()-3,1)</f>
        <v/>
      </c>
      <c r="P35" s="30" t="str">
        <f>MID(DBCS(入力シート!$G$34),COLUMN()-3,1)</f>
        <v/>
      </c>
      <c r="Q35" s="30" t="str">
        <f>MID(DBCS(入力シート!$G$34),COLUMN()-3,1)</f>
        <v/>
      </c>
      <c r="R35" s="30" t="str">
        <f>MID(DBCS(入力シート!$G$34),COLUMN()-3,1)</f>
        <v/>
      </c>
      <c r="S35" s="30" t="str">
        <f>MID(DBCS(入力シート!$G$34),COLUMN()-3,1)</f>
        <v/>
      </c>
      <c r="T35" s="30" t="str">
        <f>MID(DBCS(入力シート!$G$34),COLUMN()-3,1)</f>
        <v/>
      </c>
      <c r="U35" s="30" t="str">
        <f>MID(DBCS(入力シート!$G$34),COLUMN()-3,1)</f>
        <v/>
      </c>
      <c r="V35" s="30" t="str">
        <f>MID(DBCS(入力シート!$G$34),COLUMN()-3,1)</f>
        <v/>
      </c>
      <c r="W35" s="30" t="str">
        <f>MID(DBCS(入力シート!$G$34),COLUMN()-3,1)</f>
        <v/>
      </c>
      <c r="X35" s="30" t="str">
        <f>MID(DBCS(入力シート!$G$34),COLUMN()-3,1)</f>
        <v/>
      </c>
      <c r="Y35" s="30" t="str">
        <f>MID(DBCS(入力シート!$G$34),COLUMN()-3,1)</f>
        <v/>
      </c>
      <c r="Z35" s="30" t="str">
        <f>MID(DBCS(入力シート!$G$34),COLUMN()-3,1)</f>
        <v/>
      </c>
      <c r="AA35" s="30" t="str">
        <f>MID(DBCS(入力シート!$G$34),COLUMN()-3,1)</f>
        <v/>
      </c>
      <c r="AB35" s="30" t="str">
        <f>MID(DBCS(入力シート!$G$34),COLUMN()-3,1)</f>
        <v/>
      </c>
      <c r="AC35" s="30" t="str">
        <f>MID(DBCS(入力シート!$G$34),COLUMN()-3,1)</f>
        <v/>
      </c>
      <c r="AD35" s="30" t="str">
        <f>MID(DBCS(入力シート!$G$34),COLUMN()-3,1)</f>
        <v/>
      </c>
      <c r="AE35" s="30" t="str">
        <f>MID(DBCS(入力シート!$G$34),COLUMN()-3,1)</f>
        <v/>
      </c>
      <c r="AF35" s="30" t="str">
        <f>MID(DBCS(入力シート!$G$34),COLUMN()-3,1)</f>
        <v/>
      </c>
      <c r="AG35" s="30" t="str">
        <f>MID(DBCS(入力シート!$G$34),COLUMN()-3,1)</f>
        <v/>
      </c>
      <c r="AH35" s="30" t="str">
        <f>MID(DBCS(入力シート!$G$34),COLUMN()-3,1)</f>
        <v/>
      </c>
      <c r="AI35" s="30" t="str">
        <f>MID(DBCS(入力シート!$G$34),COLUMN()-3,1)</f>
        <v/>
      </c>
      <c r="AJ35" s="30" t="str">
        <f>MID(DBCS(入力シート!$G$34),COLUMN()-3,1)</f>
        <v/>
      </c>
      <c r="AK35" s="30" t="str">
        <f>MID(DBCS(入力シート!$G$34),COLUMN()-3,1)</f>
        <v/>
      </c>
      <c r="AL35" s="33" t="str">
        <f>MID(DBCS(入力シート!$G$34),COLUMN()-3,1)</f>
        <v/>
      </c>
    </row>
    <row r="36" spans="1:41" s="24" customFormat="1" ht="15" customHeight="1" thickBot="1">
      <c r="D36" s="25">
        <v>277</v>
      </c>
      <c r="E36" s="25">
        <v>278</v>
      </c>
      <c r="F36" s="25">
        <v>279</v>
      </c>
      <c r="G36" s="25">
        <v>280</v>
      </c>
      <c r="H36" s="25">
        <v>281</v>
      </c>
      <c r="I36" s="25">
        <v>282</v>
      </c>
      <c r="J36" s="25">
        <v>283</v>
      </c>
      <c r="K36" s="25">
        <v>284</v>
      </c>
      <c r="L36" s="25">
        <v>285</v>
      </c>
      <c r="M36" s="25">
        <v>286</v>
      </c>
      <c r="N36" s="25">
        <v>287</v>
      </c>
      <c r="O36" s="25">
        <v>288</v>
      </c>
      <c r="P36" s="25">
        <v>289</v>
      </c>
      <c r="Q36" s="25">
        <v>290</v>
      </c>
      <c r="R36" s="25">
        <v>291</v>
      </c>
    </row>
    <row r="37" spans="1:41" ht="37.5" customHeight="1" thickBot="1">
      <c r="D37" s="35" t="str">
        <f>MID(DBCS(入力シート!$G$34),COLUMN()+30,1)</f>
        <v/>
      </c>
      <c r="E37" s="30" t="str">
        <f>MID(DBCS(入力シート!$G$34),COLUMN()+30,1)</f>
        <v/>
      </c>
      <c r="F37" s="30" t="str">
        <f>MID(DBCS(入力シート!$G$34),COLUMN()+30,1)</f>
        <v/>
      </c>
      <c r="G37" s="30" t="str">
        <f>MID(DBCS(入力シート!$G$34),COLUMN()+30,1)</f>
        <v/>
      </c>
      <c r="H37" s="30" t="str">
        <f>MID(DBCS(入力シート!$G$34),COLUMN()+30,1)</f>
        <v/>
      </c>
      <c r="I37" s="30" t="str">
        <f>MID(DBCS(入力シート!$G$34),COLUMN()+30,1)</f>
        <v/>
      </c>
      <c r="J37" s="30" t="str">
        <f>MID(DBCS(入力シート!$G$34),COLUMN()+30,1)</f>
        <v/>
      </c>
      <c r="K37" s="30" t="str">
        <f>MID(DBCS(入力シート!$G$34),COLUMN()+30,1)</f>
        <v/>
      </c>
      <c r="L37" s="30" t="str">
        <f>MID(DBCS(入力シート!$G$34),COLUMN()+30,1)</f>
        <v/>
      </c>
      <c r="M37" s="30" t="str">
        <f>MID(DBCS(入力シート!$G$34),COLUMN()+30,1)</f>
        <v/>
      </c>
      <c r="N37" s="30" t="str">
        <f>MID(DBCS(入力シート!$G$34),COLUMN()+30,1)</f>
        <v/>
      </c>
      <c r="O37" s="30" t="str">
        <f>MID(DBCS(入力シート!$G$34),COLUMN()+30,1)</f>
        <v/>
      </c>
      <c r="P37" s="30" t="str">
        <f>MID(DBCS(入力シート!$G$34),COLUMN()+30,1)</f>
        <v/>
      </c>
      <c r="Q37" s="30" t="str">
        <f>MID(DBCS(入力シート!$G$34),COLUMN()+30,1)</f>
        <v/>
      </c>
      <c r="R37" s="33" t="str">
        <f>MID(DBCS(入力シート!$G$34),COLUMN()+30,1)</f>
        <v/>
      </c>
    </row>
    <row r="38" spans="1:41" s="24" customFormat="1" ht="15" thickBot="1">
      <c r="D38" s="25"/>
      <c r="E38" s="25"/>
      <c r="F38" s="25"/>
      <c r="G38" s="25"/>
      <c r="H38" s="25"/>
      <c r="I38" s="25"/>
      <c r="J38" s="25"/>
      <c r="K38" s="25"/>
      <c r="L38" s="25"/>
      <c r="M38" s="25"/>
      <c r="N38" s="25"/>
      <c r="O38" s="25"/>
      <c r="P38" s="25"/>
    </row>
    <row r="39" spans="1:41" ht="37.5" customHeight="1" thickBot="1">
      <c r="A39" s="308" t="s">
        <v>207</v>
      </c>
      <c r="B39" s="309"/>
      <c r="C39" s="309"/>
      <c r="D39" s="309"/>
      <c r="E39" s="309"/>
      <c r="F39" s="309"/>
    </row>
    <row r="40" spans="1:41" ht="25.5">
      <c r="D40" s="20"/>
      <c r="E40" s="20"/>
      <c r="F40" s="20"/>
      <c r="G40" s="20"/>
      <c r="H40" s="20"/>
      <c r="I40" s="20"/>
      <c r="J40" s="20"/>
      <c r="K40" s="20"/>
      <c r="L40" s="20"/>
    </row>
    <row r="41" spans="1:41" s="98" customFormat="1" ht="24.75" customHeight="1">
      <c r="A41" s="313" t="s">
        <v>233</v>
      </c>
      <c r="B41" s="314"/>
      <c r="C41" s="314"/>
      <c r="D41" s="314"/>
      <c r="E41" s="314"/>
      <c r="F41" s="314"/>
      <c r="G41" s="314"/>
      <c r="H41" s="314"/>
      <c r="I41" s="315"/>
      <c r="J41" s="96"/>
      <c r="K41" s="313" t="s">
        <v>232</v>
      </c>
      <c r="L41" s="314"/>
      <c r="M41" s="314"/>
      <c r="N41" s="314"/>
      <c r="O41" s="314"/>
      <c r="P41" s="314"/>
      <c r="Q41" s="314"/>
      <c r="R41" s="314"/>
      <c r="S41" s="314"/>
      <c r="T41" s="314"/>
      <c r="U41" s="314"/>
      <c r="V41" s="314"/>
      <c r="W41" s="314"/>
      <c r="X41" s="314"/>
      <c r="Y41" s="315"/>
    </row>
    <row r="42" spans="1:41" s="100" customFormat="1" ht="20.25" customHeight="1">
      <c r="A42" s="103" t="s">
        <v>47</v>
      </c>
      <c r="B42" s="303" t="s">
        <v>157</v>
      </c>
      <c r="C42" s="304"/>
      <c r="D42" s="304"/>
      <c r="E42" s="304"/>
      <c r="F42" s="103" t="s">
        <v>48</v>
      </c>
      <c r="G42" s="104" t="s">
        <v>208</v>
      </c>
      <c r="H42" s="303" t="s">
        <v>209</v>
      </c>
      <c r="I42" s="319"/>
      <c r="J42" s="99"/>
      <c r="K42" s="103" t="s">
        <v>47</v>
      </c>
      <c r="L42" s="303" t="s">
        <v>157</v>
      </c>
      <c r="M42" s="304"/>
      <c r="N42" s="304"/>
      <c r="O42" s="304"/>
      <c r="P42" s="103" t="s">
        <v>48</v>
      </c>
      <c r="Q42" s="103" t="s">
        <v>208</v>
      </c>
      <c r="S42" s="103" t="s">
        <v>47</v>
      </c>
      <c r="T42" s="303" t="s">
        <v>157</v>
      </c>
      <c r="U42" s="304"/>
      <c r="V42" s="304"/>
      <c r="W42" s="304"/>
      <c r="X42" s="103" t="s">
        <v>48</v>
      </c>
      <c r="Y42" s="103" t="s">
        <v>208</v>
      </c>
    </row>
    <row r="43" spans="1:41" s="25" customFormat="1" ht="14.25">
      <c r="A43" s="27"/>
      <c r="B43" s="27"/>
      <c r="C43" s="27"/>
      <c r="D43" s="27"/>
      <c r="E43" s="27"/>
      <c r="F43" s="93">
        <v>292</v>
      </c>
      <c r="G43" s="25">
        <v>295</v>
      </c>
      <c r="H43" s="25">
        <v>297</v>
      </c>
      <c r="I43" s="25">
        <v>298</v>
      </c>
      <c r="K43" s="27"/>
      <c r="L43" s="27"/>
      <c r="M43" s="27"/>
      <c r="N43" s="27"/>
      <c r="O43" s="27"/>
      <c r="P43" s="93">
        <v>299</v>
      </c>
      <c r="Q43" s="25">
        <v>302</v>
      </c>
      <c r="S43" s="27"/>
      <c r="T43" s="27"/>
      <c r="U43" s="27"/>
      <c r="V43" s="27"/>
      <c r="W43" s="27"/>
      <c r="X43" s="93">
        <v>304</v>
      </c>
      <c r="Y43" s="25">
        <v>307</v>
      </c>
    </row>
    <row r="44" spans="1:41" ht="37.5" customHeight="1">
      <c r="A44" s="26" t="str">
        <f>入力シート!A54&amp;""</f>
        <v/>
      </c>
      <c r="B44" s="301" t="s">
        <v>216</v>
      </c>
      <c r="C44" s="302"/>
      <c r="D44" s="302"/>
      <c r="E44" s="302"/>
      <c r="F44" s="97" t="s">
        <v>173</v>
      </c>
      <c r="G44" s="92">
        <v>1</v>
      </c>
      <c r="H44" s="147" t="str">
        <f>IF(入力シート!$G$54&lt;10/10^(COLUMN()-8),"",MID(DBCS(RIGHT(入力シート!$G$54+100,2)),COLUMN()-7,1))</f>
        <v/>
      </c>
      <c r="I44" s="144" t="str">
        <f>IF(入力シート!$G$54&lt;10/10^(COLUMN()-8),"",MID(DBCS(RIGHT(入力シート!$G$54+100,2)),COLUMN()-7,1))</f>
        <v/>
      </c>
      <c r="K44" s="26" t="str">
        <f>入力シート!K54&amp;""</f>
        <v/>
      </c>
      <c r="L44" s="301" t="s">
        <v>215</v>
      </c>
      <c r="M44" s="302"/>
      <c r="N44" s="302"/>
      <c r="O44" s="302"/>
      <c r="P44" s="97" t="s">
        <v>174</v>
      </c>
      <c r="Q44" s="26">
        <v>1</v>
      </c>
      <c r="S44" s="26" t="str">
        <f>入力シート!K56&amp;""</f>
        <v/>
      </c>
      <c r="T44" s="301" t="s">
        <v>214</v>
      </c>
      <c r="U44" s="302"/>
      <c r="V44" s="302"/>
      <c r="W44" s="302"/>
      <c r="X44" s="97" t="s">
        <v>175</v>
      </c>
      <c r="Y44" s="26">
        <v>0</v>
      </c>
    </row>
    <row r="45" spans="1:41" ht="25.5">
      <c r="D45" s="20"/>
      <c r="E45" s="20"/>
      <c r="F45" s="20"/>
      <c r="G45" s="20"/>
      <c r="H45" s="20"/>
      <c r="I45" s="20"/>
      <c r="J45" s="20"/>
      <c r="K45" s="20"/>
      <c r="L45" s="20"/>
    </row>
    <row r="46" spans="1:41" ht="26.25" thickBot="1">
      <c r="D46" s="20"/>
      <c r="E46" s="20"/>
      <c r="F46" s="20"/>
      <c r="G46" s="20"/>
      <c r="H46" s="20"/>
      <c r="I46" s="20"/>
      <c r="J46" s="20"/>
      <c r="K46" s="20"/>
      <c r="L46" s="20"/>
    </row>
    <row r="47" spans="1:41" s="98" customFormat="1" ht="23.25" customHeight="1" thickTop="1">
      <c r="A47" s="305" t="s">
        <v>234</v>
      </c>
      <c r="B47" s="306"/>
      <c r="C47" s="306"/>
      <c r="D47" s="306"/>
      <c r="E47" s="306"/>
      <c r="F47" s="306"/>
      <c r="G47" s="306"/>
      <c r="H47" s="306"/>
      <c r="I47" s="307"/>
      <c r="J47" s="316" t="s">
        <v>230</v>
      </c>
      <c r="K47" s="316"/>
      <c r="L47" s="105"/>
      <c r="M47" s="106"/>
      <c r="N47" s="107"/>
      <c r="O47" s="107"/>
      <c r="P47" s="107"/>
      <c r="Q47" s="107"/>
      <c r="R47" s="107"/>
      <c r="S47" s="107"/>
      <c r="T47" s="107"/>
      <c r="U47" s="107"/>
      <c r="V47" s="107"/>
      <c r="W47" s="108"/>
      <c r="X47" s="316" t="s">
        <v>230</v>
      </c>
      <c r="Y47" s="316"/>
      <c r="Z47" s="109"/>
      <c r="AA47" s="107"/>
      <c r="AB47" s="107"/>
      <c r="AC47" s="107"/>
      <c r="AD47" s="107"/>
      <c r="AE47" s="107"/>
      <c r="AF47" s="107"/>
      <c r="AG47" s="107"/>
      <c r="AH47" s="107"/>
      <c r="AI47" s="107"/>
      <c r="AJ47" s="107"/>
      <c r="AK47" s="108"/>
      <c r="AL47" s="316" t="s">
        <v>230</v>
      </c>
      <c r="AM47" s="316"/>
      <c r="AN47" s="109"/>
      <c r="AO47" s="108"/>
    </row>
    <row r="48" spans="1:41" s="100" customFormat="1" ht="20.25" customHeight="1">
      <c r="A48" s="103" t="s">
        <v>47</v>
      </c>
      <c r="B48" s="303" t="s">
        <v>157</v>
      </c>
      <c r="C48" s="304"/>
      <c r="D48" s="304"/>
      <c r="E48" s="304"/>
      <c r="F48" s="104" t="s">
        <v>48</v>
      </c>
      <c r="G48" s="103" t="s">
        <v>208</v>
      </c>
      <c r="H48" s="303" t="s">
        <v>210</v>
      </c>
      <c r="I48" s="304"/>
      <c r="J48" s="317"/>
      <c r="K48" s="318"/>
      <c r="L48" s="304" t="s">
        <v>211</v>
      </c>
      <c r="M48" s="319"/>
      <c r="O48" s="103" t="s">
        <v>47</v>
      </c>
      <c r="P48" s="303" t="s">
        <v>157</v>
      </c>
      <c r="Q48" s="304"/>
      <c r="R48" s="304"/>
      <c r="S48" s="304"/>
      <c r="T48" s="104" t="s">
        <v>48</v>
      </c>
      <c r="U48" s="103" t="s">
        <v>208</v>
      </c>
      <c r="V48" s="303" t="s">
        <v>210</v>
      </c>
      <c r="W48" s="319"/>
      <c r="X48" s="317"/>
      <c r="Y48" s="318"/>
      <c r="Z48" s="303" t="s">
        <v>211</v>
      </c>
      <c r="AA48" s="319"/>
      <c r="AC48" s="103" t="s">
        <v>47</v>
      </c>
      <c r="AD48" s="303" t="s">
        <v>157</v>
      </c>
      <c r="AE48" s="304"/>
      <c r="AF48" s="304"/>
      <c r="AG48" s="304"/>
      <c r="AH48" s="104" t="s">
        <v>48</v>
      </c>
      <c r="AI48" s="103" t="s">
        <v>208</v>
      </c>
      <c r="AJ48" s="303" t="s">
        <v>210</v>
      </c>
      <c r="AK48" s="319"/>
      <c r="AL48" s="317"/>
      <c r="AM48" s="318"/>
      <c r="AN48" s="303" t="s">
        <v>211</v>
      </c>
      <c r="AO48" s="319"/>
    </row>
    <row r="49" spans="1:41" s="25" customFormat="1" ht="14.25">
      <c r="A49" s="27"/>
      <c r="B49" s="27"/>
      <c r="C49" s="27"/>
      <c r="D49" s="27"/>
      <c r="E49" s="27"/>
      <c r="F49" s="94">
        <v>309</v>
      </c>
      <c r="G49" s="25">
        <v>312</v>
      </c>
      <c r="H49" s="25">
        <v>314</v>
      </c>
      <c r="I49" s="25">
        <v>315</v>
      </c>
      <c r="J49" s="25">
        <v>316</v>
      </c>
      <c r="K49" s="25">
        <v>317</v>
      </c>
      <c r="L49" s="25">
        <v>318</v>
      </c>
      <c r="M49" s="25">
        <v>319</v>
      </c>
      <c r="O49" s="27"/>
      <c r="P49" s="27"/>
      <c r="Q49" s="27"/>
      <c r="R49" s="27"/>
      <c r="S49" s="27"/>
      <c r="T49" s="93">
        <v>386</v>
      </c>
      <c r="U49" s="25">
        <v>389</v>
      </c>
      <c r="V49" s="25">
        <v>391</v>
      </c>
      <c r="W49" s="25">
        <v>392</v>
      </c>
      <c r="X49" s="25">
        <v>393</v>
      </c>
      <c r="Y49" s="25">
        <v>394</v>
      </c>
      <c r="Z49" s="25">
        <v>395</v>
      </c>
      <c r="AA49" s="25">
        <v>396</v>
      </c>
      <c r="AC49" s="27"/>
      <c r="AD49" s="27"/>
      <c r="AE49" s="27"/>
      <c r="AF49" s="27"/>
      <c r="AG49" s="27"/>
      <c r="AH49" s="93">
        <v>463</v>
      </c>
      <c r="AI49" s="25">
        <v>466</v>
      </c>
      <c r="AJ49" s="25">
        <v>468</v>
      </c>
      <c r="AK49" s="25">
        <v>469</v>
      </c>
      <c r="AL49" s="25">
        <v>470</v>
      </c>
      <c r="AM49" s="25">
        <v>471</v>
      </c>
      <c r="AN49" s="25">
        <v>472</v>
      </c>
      <c r="AO49" s="25">
        <v>473</v>
      </c>
    </row>
    <row r="50" spans="1:41" ht="37.5" customHeight="1">
      <c r="A50" s="26" t="str">
        <f>入力シート!A61&amp;""</f>
        <v/>
      </c>
      <c r="B50" s="301" t="s">
        <v>217</v>
      </c>
      <c r="C50" s="302"/>
      <c r="D50" s="302"/>
      <c r="E50" s="302"/>
      <c r="F50" s="97" t="s">
        <v>176</v>
      </c>
      <c r="G50" s="92" t="str">
        <f>入力シート!F61&amp;""</f>
        <v/>
      </c>
      <c r="H50" s="147" t="str">
        <f>IF(入力シート!$G61&lt;10/10^(COLUMN()-8),"",MID(DBCS(RIGHT(入力シート!$G61+100,2)),COLUMN()-7,1))</f>
        <v/>
      </c>
      <c r="I50" s="144" t="str">
        <f>IF(入力シート!$G61&lt;10/10^(COLUMN()-8),"",MID(DBCS(RIGHT(入力シート!$G61+100,2)),COLUMN()-7,1))</f>
        <v/>
      </c>
      <c r="J50" s="147" t="str">
        <f>IF(入力シート!$I61&lt;10/10^(COLUMN()-10),"",MID(DBCS(RIGHT(入力シート!$I61+100,2)),COLUMN()-9,1))</f>
        <v/>
      </c>
      <c r="K50" s="144" t="str">
        <f>IF(入力シート!$I61&lt;10/10^(COLUMN()-10),"",MID(DBCS(RIGHT(入力シート!$I61+100,2)),COLUMN()-9,1))</f>
        <v/>
      </c>
      <c r="L50" s="147" t="str">
        <f>IF(入力シート!$K61&lt;10/10^(COLUMN()-12),"",MID(DBCS(RIGHT(入力シート!$K61+100,2)),COLUMN()-11,1))</f>
        <v/>
      </c>
      <c r="M50" s="144" t="str">
        <f>IF(入力シート!$K61&lt;10/10^(COLUMN()-12),"",MID(DBCS(RIGHT(入力シート!$K61+100,2)),COLUMN()-11,1))</f>
        <v/>
      </c>
      <c r="O50" s="26" t="str">
        <f>入力シート!A75&amp;""</f>
        <v/>
      </c>
      <c r="P50" s="301" t="s">
        <v>224</v>
      </c>
      <c r="Q50" s="302"/>
      <c r="R50" s="302"/>
      <c r="S50" s="302"/>
      <c r="T50" s="97" t="s">
        <v>183</v>
      </c>
      <c r="U50" s="26" t="str">
        <f>入力シート!F75&amp;""</f>
        <v/>
      </c>
      <c r="V50" s="147" t="str">
        <f>IF(入力シート!$G75&lt;10/10^(COLUMN()-22),"",MID(DBCS(RIGHT(入力シート!$G75+100,2)),COLUMN()-21,1))</f>
        <v/>
      </c>
      <c r="W50" s="144" t="str">
        <f>IF(入力シート!$G75&lt;10/10^(COLUMN()-22),"",MID(DBCS(RIGHT(入力シート!$G75+100,2)),COLUMN()-21,1))</f>
        <v/>
      </c>
      <c r="X50" s="147" t="str">
        <f>IF(入力シート!$I75&lt;10/10^(COLUMN()-24),"",MID(DBCS(RIGHT(入力シート!$I75+100,2)),COLUMN()-23,1))</f>
        <v/>
      </c>
      <c r="Y50" s="144" t="str">
        <f>IF(入力シート!$I75&lt;10/10^(COLUMN()-24),"",MID(DBCS(RIGHT(入力シート!$I75+100,2)),COLUMN()-23,1))</f>
        <v/>
      </c>
      <c r="Z50" s="147" t="str">
        <f>IF(入力シート!$K75&lt;10/10^(COLUMN()-26),"",MID(DBCS(RIGHT(入力シート!$K75+100,2)),COLUMN()-25,1))</f>
        <v/>
      </c>
      <c r="AA50" s="144" t="str">
        <f>IF(入力シート!$K75&lt;10/10^(COLUMN()-26),"",MID(DBCS(RIGHT(入力シート!$K75+100,2)),COLUMN()-25,1))</f>
        <v/>
      </c>
      <c r="AC50" s="26" t="str">
        <f>入力シート!N67&amp;""</f>
        <v/>
      </c>
      <c r="AD50" s="301" t="s">
        <v>212</v>
      </c>
      <c r="AE50" s="302"/>
      <c r="AF50" s="302"/>
      <c r="AG50" s="302"/>
      <c r="AH50" s="97" t="s">
        <v>190</v>
      </c>
      <c r="AI50" s="26" t="str">
        <f>入力シート!S67&amp;""</f>
        <v/>
      </c>
      <c r="AJ50" s="147" t="str">
        <f>IF(入力シート!$T67&lt;10/10^(COLUMN()-36),"",MID(DBCS(RIGHT(入力シート!$T67+100,2)),COLUMN()-35,1))</f>
        <v/>
      </c>
      <c r="AK50" s="144" t="str">
        <f>IF(入力シート!$T67&lt;10/10^(COLUMN()-36),"",MID(DBCS(RIGHT(入力シート!$T67+100,2)),COLUMN()-35,1))</f>
        <v/>
      </c>
      <c r="AL50" s="147" t="str">
        <f>IF(入力シート!$V67&lt;10/10^(COLUMN()-38),"",MID(DBCS(RIGHT(入力シート!$V67+100,2)),COLUMN()-37,1))</f>
        <v/>
      </c>
      <c r="AM50" s="144" t="str">
        <f>IF(入力シート!$V67&lt;10/10^(COLUMN()-38),"",MID(DBCS(RIGHT(入力シート!$V67+100,2)),COLUMN()-37,1))</f>
        <v/>
      </c>
      <c r="AN50" s="147" t="str">
        <f>IF(入力シート!$X67&lt;10/10^(COLUMN()-40),"",MID(DBCS(RIGHT(入力シート!$X67+100,2)),COLUMN()-39,1))</f>
        <v/>
      </c>
      <c r="AO50" s="144" t="str">
        <f>IF(入力シート!$X67&lt;10/10^(COLUMN()-40),"",MID(DBCS(RIGHT(入力シート!$X67+100,2)),COLUMN()-39,1))</f>
        <v/>
      </c>
    </row>
    <row r="51" spans="1:41" s="25" customFormat="1" ht="14.25">
      <c r="A51" s="27"/>
      <c r="B51" s="27"/>
      <c r="C51" s="27"/>
      <c r="D51" s="27"/>
      <c r="E51" s="27"/>
      <c r="F51" s="93">
        <v>320</v>
      </c>
      <c r="G51" s="25">
        <v>323</v>
      </c>
      <c r="H51" s="25">
        <v>325</v>
      </c>
      <c r="I51" s="25">
        <v>326</v>
      </c>
      <c r="J51" s="25">
        <v>327</v>
      </c>
      <c r="K51" s="25">
        <v>328</v>
      </c>
      <c r="L51" s="25">
        <v>329</v>
      </c>
      <c r="M51" s="25">
        <v>330</v>
      </c>
      <c r="O51" s="27"/>
      <c r="P51" s="27"/>
      <c r="Q51" s="27"/>
      <c r="R51" s="27"/>
      <c r="S51" s="27"/>
      <c r="T51" s="93">
        <v>397</v>
      </c>
      <c r="U51" s="25">
        <v>400</v>
      </c>
      <c r="V51" s="25">
        <v>402</v>
      </c>
      <c r="W51" s="25">
        <v>403</v>
      </c>
      <c r="X51" s="25">
        <v>404</v>
      </c>
      <c r="Y51" s="25">
        <v>405</v>
      </c>
      <c r="Z51" s="25">
        <v>406</v>
      </c>
      <c r="AA51" s="25">
        <v>407</v>
      </c>
      <c r="AC51" s="27"/>
      <c r="AD51" s="27"/>
      <c r="AE51" s="27"/>
      <c r="AF51" s="27"/>
      <c r="AG51" s="27"/>
      <c r="AH51" s="93">
        <v>474</v>
      </c>
      <c r="AI51" s="25">
        <v>477</v>
      </c>
      <c r="AJ51" s="25">
        <v>479</v>
      </c>
      <c r="AK51" s="25">
        <v>480</v>
      </c>
      <c r="AL51" s="25">
        <v>481</v>
      </c>
      <c r="AM51" s="25">
        <v>482</v>
      </c>
      <c r="AN51" s="25">
        <v>483</v>
      </c>
      <c r="AO51" s="25">
        <v>484</v>
      </c>
    </row>
    <row r="52" spans="1:41" ht="37.5" customHeight="1">
      <c r="A52" s="26" t="str">
        <f>入力シート!A63&amp;""</f>
        <v/>
      </c>
      <c r="B52" s="301" t="s">
        <v>218</v>
      </c>
      <c r="C52" s="302"/>
      <c r="D52" s="302"/>
      <c r="E52" s="302"/>
      <c r="F52" s="97" t="s">
        <v>177</v>
      </c>
      <c r="G52" s="92" t="str">
        <f>入力シート!F63&amp;""</f>
        <v/>
      </c>
      <c r="H52" s="147" t="str">
        <f>IF(入力シート!$G63&lt;10/10^(COLUMN()-8),"",MID(DBCS(RIGHT(入力シート!$G63+100,2)),COLUMN()-7,1))</f>
        <v/>
      </c>
      <c r="I52" s="144" t="str">
        <f>IF(入力シート!$G63&lt;10/10^(COLUMN()-8),"",MID(DBCS(RIGHT(入力シート!$G63+100,2)),COLUMN()-7,1))</f>
        <v/>
      </c>
      <c r="J52" s="147" t="str">
        <f>IF(入力シート!$I63&lt;10/10^(COLUMN()-10),"",MID(DBCS(RIGHT(入力シート!$I63+100,2)),COLUMN()-9,1))</f>
        <v/>
      </c>
      <c r="K52" s="144" t="str">
        <f>IF(入力シート!$I63&lt;10/10^(COLUMN()-10),"",MID(DBCS(RIGHT(入力シート!$I63+100,2)),COLUMN()-9,1))</f>
        <v/>
      </c>
      <c r="L52" s="147" t="str">
        <f>IF(入力シート!$K63&lt;10/10^(COLUMN()-12),"",MID(DBCS(RIGHT(入力シート!$K63+100,2)),COLUMN()-11,1))</f>
        <v/>
      </c>
      <c r="M52" s="144" t="str">
        <f>IF(入力シート!$K63&lt;10/10^(COLUMN()-12),"",MID(DBCS(RIGHT(入力シート!$K63+100,2)),COLUMN()-11,1))</f>
        <v/>
      </c>
      <c r="O52" s="26" t="str">
        <f>入力シート!A77&amp;""</f>
        <v/>
      </c>
      <c r="P52" s="301" t="s">
        <v>225</v>
      </c>
      <c r="Q52" s="302"/>
      <c r="R52" s="302"/>
      <c r="S52" s="302"/>
      <c r="T52" s="97" t="s">
        <v>184</v>
      </c>
      <c r="U52" s="26" t="str">
        <f>入力シート!F77&amp;""</f>
        <v/>
      </c>
      <c r="V52" s="147" t="str">
        <f>IF(入力シート!$G77&lt;10/10^(COLUMN()-22),"",MID(DBCS(RIGHT(入力シート!$G77+100,2)),COLUMN()-21,1))</f>
        <v/>
      </c>
      <c r="W52" s="144" t="str">
        <f>IF(入力シート!$G77&lt;10/10^(COLUMN()-22),"",MID(DBCS(RIGHT(入力シート!$G77+100,2)),COLUMN()-21,1))</f>
        <v/>
      </c>
      <c r="X52" s="147" t="str">
        <f>IF(入力シート!$I77&lt;10/10^(COLUMN()-24),"",MID(DBCS(RIGHT(入力シート!$I77+100,2)),COLUMN()-23,1))</f>
        <v/>
      </c>
      <c r="Y52" s="144" t="str">
        <f>IF(入力シート!$I77&lt;10/10^(COLUMN()-24),"",MID(DBCS(RIGHT(入力シート!$I77+100,2)),COLUMN()-23,1))</f>
        <v/>
      </c>
      <c r="Z52" s="147" t="str">
        <f>IF(入力シート!$K77&lt;10/10^(COLUMN()-26),"",MID(DBCS(RIGHT(入力シート!$K77+100,2)),COLUMN()-25,1))</f>
        <v/>
      </c>
      <c r="AA52" s="144" t="str">
        <f>IF(入力シート!$K77&lt;10/10^(COLUMN()-26),"",MID(DBCS(RIGHT(入力シート!$K77+100,2)),COLUMN()-25,1))</f>
        <v/>
      </c>
      <c r="AC52" s="26" t="str">
        <f>入力シート!N69&amp;""</f>
        <v/>
      </c>
      <c r="AD52" s="301" t="s">
        <v>159</v>
      </c>
      <c r="AE52" s="302"/>
      <c r="AF52" s="302"/>
      <c r="AG52" s="302"/>
      <c r="AH52" s="97" t="s">
        <v>191</v>
      </c>
      <c r="AI52" s="26" t="str">
        <f>入力シート!S69&amp;""</f>
        <v/>
      </c>
      <c r="AJ52" s="147" t="str">
        <f>IF(入力シート!$T69&lt;10/10^(COLUMN()-36),"",MID(DBCS(RIGHT(入力シート!$T69+100,2)),COLUMN()-35,1))</f>
        <v/>
      </c>
      <c r="AK52" s="144" t="str">
        <f>IF(入力シート!$T69&lt;10/10^(COLUMN()-36),"",MID(DBCS(RIGHT(入力シート!$T69+100,2)),COLUMN()-35,1))</f>
        <v/>
      </c>
      <c r="AL52" s="147" t="str">
        <f>IF(入力シート!$V69&lt;10/10^(COLUMN()-38),"",MID(DBCS(RIGHT(入力シート!$V69+100,2)),COLUMN()-37,1))</f>
        <v/>
      </c>
      <c r="AM52" s="144" t="str">
        <f>IF(入力シート!$V69&lt;10/10^(COLUMN()-38),"",MID(DBCS(RIGHT(入力シート!$V69+100,2)),COLUMN()-37,1))</f>
        <v/>
      </c>
      <c r="AN52" s="147" t="str">
        <f>IF(入力シート!$X69&lt;10/10^(COLUMN()-40),"",MID(DBCS(RIGHT(入力シート!$X69+100,2)),COLUMN()-39,1))</f>
        <v/>
      </c>
      <c r="AO52" s="144" t="str">
        <f>IF(入力シート!$X69&lt;10/10^(COLUMN()-40),"",MID(DBCS(RIGHT(入力シート!$X69+100,2)),COLUMN()-39,1))</f>
        <v/>
      </c>
    </row>
    <row r="53" spans="1:41" s="25" customFormat="1" ht="14.25">
      <c r="A53" s="27"/>
      <c r="B53" s="27"/>
      <c r="C53" s="27"/>
      <c r="D53" s="27"/>
      <c r="E53" s="27"/>
      <c r="F53" s="93">
        <v>331</v>
      </c>
      <c r="G53" s="25">
        <v>334</v>
      </c>
      <c r="H53" s="25">
        <v>336</v>
      </c>
      <c r="I53" s="25">
        <v>337</v>
      </c>
      <c r="J53" s="25">
        <v>338</v>
      </c>
      <c r="K53" s="25">
        <v>339</v>
      </c>
      <c r="L53" s="25">
        <v>340</v>
      </c>
      <c r="M53" s="25">
        <v>341</v>
      </c>
      <c r="O53" s="27"/>
      <c r="P53" s="27"/>
      <c r="Q53" s="27"/>
      <c r="R53" s="27"/>
      <c r="S53" s="27"/>
      <c r="T53" s="93">
        <v>408</v>
      </c>
      <c r="U53" s="25">
        <v>411</v>
      </c>
      <c r="V53" s="25">
        <v>413</v>
      </c>
      <c r="W53" s="25">
        <v>414</v>
      </c>
      <c r="X53" s="25">
        <v>415</v>
      </c>
      <c r="Y53" s="25">
        <v>416</v>
      </c>
      <c r="Z53" s="25">
        <v>417</v>
      </c>
      <c r="AA53" s="25">
        <v>418</v>
      </c>
      <c r="AC53" s="27"/>
      <c r="AD53" s="27"/>
      <c r="AE53" s="27"/>
      <c r="AF53" s="27"/>
      <c r="AG53" s="27"/>
      <c r="AH53" s="93">
        <v>485</v>
      </c>
      <c r="AI53" s="25">
        <v>488</v>
      </c>
      <c r="AJ53" s="25">
        <v>490</v>
      </c>
      <c r="AK53" s="25">
        <v>491</v>
      </c>
      <c r="AL53" s="25">
        <v>492</v>
      </c>
      <c r="AM53" s="25">
        <v>493</v>
      </c>
      <c r="AN53" s="25">
        <v>494</v>
      </c>
      <c r="AO53" s="25">
        <v>495</v>
      </c>
    </row>
    <row r="54" spans="1:41" ht="37.5" customHeight="1">
      <c r="A54" s="26" t="str">
        <f>入力シート!A65&amp;""</f>
        <v/>
      </c>
      <c r="B54" s="301" t="s">
        <v>219</v>
      </c>
      <c r="C54" s="302"/>
      <c r="D54" s="302"/>
      <c r="E54" s="302"/>
      <c r="F54" s="97" t="s">
        <v>178</v>
      </c>
      <c r="G54" s="92" t="str">
        <f>入力シート!F65&amp;""</f>
        <v/>
      </c>
      <c r="H54" s="147" t="str">
        <f>IF(入力シート!$G65&lt;10/10^(COLUMN()-8),"",MID(DBCS(RIGHT(入力シート!$G65+100,2)),COLUMN()-7,1))</f>
        <v/>
      </c>
      <c r="I54" s="144" t="str">
        <f>IF(入力シート!$G65&lt;10/10^(COLUMN()-8),"",MID(DBCS(RIGHT(入力シート!$G65+100,2)),COLUMN()-7,1))</f>
        <v/>
      </c>
      <c r="J54" s="147" t="str">
        <f>IF(入力シート!$I65&lt;10/10^(COLUMN()-10),"",MID(DBCS(RIGHT(入力シート!$I65+100,2)),COLUMN()-9,1))</f>
        <v/>
      </c>
      <c r="K54" s="144" t="str">
        <f>IF(入力シート!$I65&lt;10/10^(COLUMN()-10),"",MID(DBCS(RIGHT(入力シート!$I65+100,2)),COLUMN()-9,1))</f>
        <v/>
      </c>
      <c r="L54" s="147" t="str">
        <f>IF(入力シート!$K65&lt;10/10^(COLUMN()-12),"",MID(DBCS(RIGHT(入力シート!$K65+100,2)),COLUMN()-11,1))</f>
        <v/>
      </c>
      <c r="M54" s="144" t="str">
        <f>IF(入力シート!$K65&lt;10/10^(COLUMN()-12),"",MID(DBCS(RIGHT(入力シート!$K65+100,2)),COLUMN()-11,1))</f>
        <v/>
      </c>
      <c r="O54" s="26" t="str">
        <f>入力シート!A79&amp;""</f>
        <v/>
      </c>
      <c r="P54" s="301" t="s">
        <v>226</v>
      </c>
      <c r="Q54" s="302"/>
      <c r="R54" s="302"/>
      <c r="S54" s="302"/>
      <c r="T54" s="97" t="s">
        <v>185</v>
      </c>
      <c r="U54" s="26" t="str">
        <f>入力シート!F79&amp;""</f>
        <v/>
      </c>
      <c r="V54" s="147" t="str">
        <f>IF(入力シート!$G79&lt;10/10^(COLUMN()-22),"",MID(DBCS(RIGHT(入力シート!$G79+100,2)),COLUMN()-21,1))</f>
        <v/>
      </c>
      <c r="W54" s="144" t="str">
        <f>IF(入力シート!$G79&lt;10/10^(COLUMN()-22),"",MID(DBCS(RIGHT(入力シート!$G79+100,2)),COLUMN()-21,1))</f>
        <v/>
      </c>
      <c r="X54" s="147" t="str">
        <f>IF(入力シート!$I79&lt;10/10^(COLUMN()-24),"",MID(DBCS(RIGHT(入力シート!$I79+100,2)),COLUMN()-23,1))</f>
        <v/>
      </c>
      <c r="Y54" s="144" t="str">
        <f>IF(入力シート!$I79&lt;10/10^(COLUMN()-24),"",MID(DBCS(RIGHT(入力シート!$I79+100,2)),COLUMN()-23,1))</f>
        <v/>
      </c>
      <c r="Z54" s="147" t="str">
        <f>IF(入力シート!$K79&lt;10/10^(COLUMN()-26),"",MID(DBCS(RIGHT(入力シート!$K79+100,2)),COLUMN()-25,1))</f>
        <v/>
      </c>
      <c r="AA54" s="144" t="str">
        <f>IF(入力シート!$K79&lt;10/10^(COLUMN()-26),"",MID(DBCS(RIGHT(入力シート!$K79+100,2)),COLUMN()-25,1))</f>
        <v/>
      </c>
      <c r="AC54" s="26" t="str">
        <f>入力シート!N71&amp;""</f>
        <v/>
      </c>
      <c r="AD54" s="301" t="s">
        <v>213</v>
      </c>
      <c r="AE54" s="302"/>
      <c r="AF54" s="302"/>
      <c r="AG54" s="302"/>
      <c r="AH54" s="97" t="s">
        <v>192</v>
      </c>
      <c r="AI54" s="26" t="str">
        <f>入力シート!S71&amp;""</f>
        <v/>
      </c>
      <c r="AJ54" s="147" t="str">
        <f>IF(入力シート!$T71&lt;10/10^(COLUMN()-36),"",MID(DBCS(RIGHT(入力シート!$T71+100,2)),COLUMN()-35,1))</f>
        <v/>
      </c>
      <c r="AK54" s="144" t="str">
        <f>IF(入力シート!$T71&lt;10/10^(COLUMN()-36),"",MID(DBCS(RIGHT(入力シート!$T71+100,2)),COLUMN()-35,1))</f>
        <v/>
      </c>
      <c r="AL54" s="147" t="str">
        <f>IF(入力シート!$V71&lt;10/10^(COLUMN()-38),"",MID(DBCS(RIGHT(入力シート!$V71+100,2)),COLUMN()-37,1))</f>
        <v/>
      </c>
      <c r="AM54" s="144" t="str">
        <f>IF(入力シート!$V71&lt;10/10^(COLUMN()-38),"",MID(DBCS(RIGHT(入力シート!$V71+100,2)),COLUMN()-37,1))</f>
        <v/>
      </c>
      <c r="AN54" s="147" t="str">
        <f>IF(入力シート!$X71&lt;10/10^(COLUMN()-40),"",MID(DBCS(RIGHT(入力シート!$X71+100,2)),COLUMN()-39,1))</f>
        <v/>
      </c>
      <c r="AO54" s="144" t="str">
        <f>IF(入力シート!$X71&lt;10/10^(COLUMN()-40),"",MID(DBCS(RIGHT(入力シート!$X71+100,2)),COLUMN()-39,1))</f>
        <v/>
      </c>
    </row>
    <row r="55" spans="1:41" s="25" customFormat="1" ht="14.25">
      <c r="A55" s="27"/>
      <c r="B55" s="27"/>
      <c r="C55" s="27"/>
      <c r="D55" s="27"/>
      <c r="E55" s="27"/>
      <c r="F55" s="93">
        <v>342</v>
      </c>
      <c r="G55" s="25">
        <v>345</v>
      </c>
      <c r="H55" s="25">
        <v>347</v>
      </c>
      <c r="I55" s="25">
        <v>348</v>
      </c>
      <c r="J55" s="25">
        <v>349</v>
      </c>
      <c r="K55" s="25">
        <v>350</v>
      </c>
      <c r="L55" s="25">
        <v>351</v>
      </c>
      <c r="M55" s="25">
        <v>352</v>
      </c>
      <c r="O55" s="27"/>
      <c r="P55" s="27"/>
      <c r="Q55" s="27"/>
      <c r="R55" s="27"/>
      <c r="S55" s="27"/>
      <c r="T55" s="93">
        <v>419</v>
      </c>
      <c r="U55" s="25">
        <v>422</v>
      </c>
      <c r="V55" s="25">
        <v>424</v>
      </c>
      <c r="W55" s="25">
        <v>425</v>
      </c>
      <c r="X55" s="25">
        <v>426</v>
      </c>
      <c r="Y55" s="25">
        <v>427</v>
      </c>
      <c r="Z55" s="25">
        <v>428</v>
      </c>
      <c r="AA55" s="25">
        <v>429</v>
      </c>
      <c r="AC55" s="27"/>
      <c r="AD55" s="27"/>
      <c r="AE55" s="27"/>
      <c r="AF55" s="27"/>
      <c r="AG55" s="27"/>
      <c r="AH55" s="93">
        <v>496</v>
      </c>
      <c r="AI55" s="25">
        <v>499</v>
      </c>
      <c r="AJ55" s="25">
        <v>501</v>
      </c>
      <c r="AK55" s="25">
        <v>502</v>
      </c>
      <c r="AL55" s="25">
        <v>503</v>
      </c>
      <c r="AM55" s="25">
        <v>504</v>
      </c>
      <c r="AN55" s="25">
        <v>505</v>
      </c>
      <c r="AO55" s="25">
        <v>506</v>
      </c>
    </row>
    <row r="56" spans="1:41" ht="37.5" customHeight="1">
      <c r="A56" s="26" t="str">
        <f>入力シート!A67&amp;""</f>
        <v/>
      </c>
      <c r="B56" s="301" t="s">
        <v>220</v>
      </c>
      <c r="C56" s="302"/>
      <c r="D56" s="302"/>
      <c r="E56" s="302"/>
      <c r="F56" s="97" t="s">
        <v>179</v>
      </c>
      <c r="G56" s="92" t="str">
        <f>入力シート!F67&amp;""</f>
        <v/>
      </c>
      <c r="H56" s="147" t="str">
        <f>IF(入力シート!$G67&lt;10/10^(COLUMN()-8),"",MID(DBCS(RIGHT(入力シート!$G67+100,2)),COLUMN()-7,1))</f>
        <v/>
      </c>
      <c r="I56" s="144" t="str">
        <f>IF(入力シート!$G67&lt;10/10^(COLUMN()-8),"",MID(DBCS(RIGHT(入力シート!$G67+100,2)),COLUMN()-7,1))</f>
        <v/>
      </c>
      <c r="J56" s="147" t="str">
        <f>IF(入力シート!$I67&lt;10/10^(COLUMN()-10),"",MID(DBCS(RIGHT(入力シート!$I67+100,2)),COLUMN()-9,1))</f>
        <v/>
      </c>
      <c r="K56" s="144" t="str">
        <f>IF(入力シート!$I67&lt;10/10^(COLUMN()-10),"",MID(DBCS(RIGHT(入力シート!$I67+100,2)),COLUMN()-9,1))</f>
        <v/>
      </c>
      <c r="L56" s="147" t="str">
        <f>IF(入力シート!$K67&lt;10/10^(COLUMN()-12),"",MID(DBCS(RIGHT(入力シート!$K67+100,2)),COLUMN()-11,1))</f>
        <v/>
      </c>
      <c r="M56" s="144" t="str">
        <f>IF(入力シート!$K67&lt;10/10^(COLUMN()-12),"",MID(DBCS(RIGHT(入力シート!$K67+100,2)),COLUMN()-11,1))</f>
        <v/>
      </c>
      <c r="O56" s="26" t="str">
        <f>入力シート!A81&amp;""</f>
        <v/>
      </c>
      <c r="P56" s="301" t="s">
        <v>227</v>
      </c>
      <c r="Q56" s="302"/>
      <c r="R56" s="302"/>
      <c r="S56" s="302"/>
      <c r="T56" s="97" t="s">
        <v>186</v>
      </c>
      <c r="U56" s="26" t="str">
        <f>入力シート!F81&amp;""</f>
        <v/>
      </c>
      <c r="V56" s="147" t="str">
        <f>IF(入力シート!$G81&lt;10/10^(COLUMN()-22),"",MID(DBCS(RIGHT(入力シート!$G81+100,2)),COLUMN()-21,1))</f>
        <v/>
      </c>
      <c r="W56" s="144" t="str">
        <f>IF(入力シート!$G81&lt;10/10^(COLUMN()-22),"",MID(DBCS(RIGHT(入力シート!$G81+100,2)),COLUMN()-21,1))</f>
        <v/>
      </c>
      <c r="X56" s="147" t="str">
        <f>IF(入力シート!$I81&lt;10/10^(COLUMN()-24),"",MID(DBCS(RIGHT(入力シート!$I81+100,2)),COLUMN()-23,1))</f>
        <v/>
      </c>
      <c r="Y56" s="144" t="str">
        <f>IF(入力シート!$I81&lt;10/10^(COLUMN()-24),"",MID(DBCS(RIGHT(入力シート!$I81+100,2)),COLUMN()-23,1))</f>
        <v/>
      </c>
      <c r="Z56" s="147" t="str">
        <f>IF(入力シート!$K81&lt;10/10^(COLUMN()-26),"",MID(DBCS(RIGHT(入力シート!$K81+100,2)),COLUMN()-25,1))</f>
        <v/>
      </c>
      <c r="AA56" s="144" t="str">
        <f>IF(入力シート!$K81&lt;10/10^(COLUMN()-26),"",MID(DBCS(RIGHT(入力シート!$K81+100,2)),COLUMN()-25,1))</f>
        <v/>
      </c>
      <c r="AC56" s="26" t="str">
        <f>入力シート!N73&amp;""</f>
        <v/>
      </c>
      <c r="AD56" s="301" t="s">
        <v>160</v>
      </c>
      <c r="AE56" s="302"/>
      <c r="AF56" s="302"/>
      <c r="AG56" s="302"/>
      <c r="AH56" s="97" t="s">
        <v>193</v>
      </c>
      <c r="AI56" s="26" t="str">
        <f>入力シート!S73&amp;""</f>
        <v/>
      </c>
      <c r="AJ56" s="147" t="str">
        <f>IF(入力シート!$T73&lt;10/10^(COLUMN()-36),"",MID(DBCS(RIGHT(入力シート!$T73+100,2)),COLUMN()-35,1))</f>
        <v/>
      </c>
      <c r="AK56" s="144" t="str">
        <f>IF(入力シート!$T73&lt;10/10^(COLUMN()-36),"",MID(DBCS(RIGHT(入力シート!$T73+100,2)),COLUMN()-35,1))</f>
        <v/>
      </c>
      <c r="AL56" s="147" t="str">
        <f>IF(入力シート!$V73&lt;10/10^(COLUMN()-38),"",MID(DBCS(RIGHT(入力シート!$V73+100,2)),COLUMN()-37,1))</f>
        <v/>
      </c>
      <c r="AM56" s="144" t="str">
        <f>IF(入力シート!$V73&lt;10/10^(COLUMN()-38),"",MID(DBCS(RIGHT(入力シート!$V73+100,2)),COLUMN()-37,1))</f>
        <v/>
      </c>
      <c r="AN56" s="147" t="str">
        <f>IF(入力シート!$X73&lt;10/10^(COLUMN()-40),"",MID(DBCS(RIGHT(入力シート!$X73+100,2)),COLUMN()-39,1))</f>
        <v/>
      </c>
      <c r="AO56" s="144" t="str">
        <f>IF(入力シート!$X73&lt;10/10^(COLUMN()-40),"",MID(DBCS(RIGHT(入力シート!$X73+100,2)),COLUMN()-39,1))</f>
        <v/>
      </c>
    </row>
    <row r="57" spans="1:41" s="25" customFormat="1" ht="14.25">
      <c r="A57" s="27"/>
      <c r="B57" s="27"/>
      <c r="C57" s="27"/>
      <c r="D57" s="27"/>
      <c r="E57" s="27"/>
      <c r="F57" s="93">
        <v>353</v>
      </c>
      <c r="G57" s="25">
        <v>356</v>
      </c>
      <c r="H57" s="25">
        <v>358</v>
      </c>
      <c r="I57" s="25">
        <v>359</v>
      </c>
      <c r="J57" s="25">
        <v>360</v>
      </c>
      <c r="K57" s="25">
        <v>361</v>
      </c>
      <c r="L57" s="25">
        <v>362</v>
      </c>
      <c r="M57" s="25">
        <v>363</v>
      </c>
      <c r="O57" s="27"/>
      <c r="P57" s="95"/>
      <c r="Q57" s="95"/>
      <c r="R57" s="95"/>
      <c r="S57" s="95"/>
      <c r="T57" s="93">
        <v>430</v>
      </c>
      <c r="U57" s="25">
        <v>433</v>
      </c>
      <c r="V57" s="25">
        <v>435</v>
      </c>
      <c r="W57" s="25">
        <v>436</v>
      </c>
      <c r="X57" s="25">
        <v>437</v>
      </c>
      <c r="Y57" s="25">
        <v>438</v>
      </c>
      <c r="Z57" s="25">
        <v>439</v>
      </c>
      <c r="AA57" s="25">
        <v>440</v>
      </c>
      <c r="AC57" s="27"/>
      <c r="AD57" s="27"/>
      <c r="AE57" s="27"/>
      <c r="AF57" s="27"/>
      <c r="AG57" s="27"/>
      <c r="AH57" s="93">
        <v>507</v>
      </c>
      <c r="AI57" s="25">
        <v>510</v>
      </c>
      <c r="AJ57" s="25">
        <v>512</v>
      </c>
      <c r="AK57" s="25">
        <v>513</v>
      </c>
      <c r="AL57" s="25">
        <v>514</v>
      </c>
      <c r="AM57" s="25">
        <v>515</v>
      </c>
      <c r="AN57" s="25">
        <v>516</v>
      </c>
      <c r="AO57" s="25">
        <v>517</v>
      </c>
    </row>
    <row r="58" spans="1:41" ht="37.5" customHeight="1">
      <c r="A58" s="26" t="str">
        <f>入力シート!A69&amp;""</f>
        <v/>
      </c>
      <c r="B58" s="301" t="s">
        <v>221</v>
      </c>
      <c r="C58" s="302"/>
      <c r="D58" s="302"/>
      <c r="E58" s="302"/>
      <c r="F58" s="97" t="s">
        <v>180</v>
      </c>
      <c r="G58" s="92" t="str">
        <f>入力シート!F69&amp;""</f>
        <v/>
      </c>
      <c r="H58" s="147" t="str">
        <f>IF(入力シート!$G69&lt;10/10^(COLUMN()-8),"",MID(DBCS(RIGHT(入力シート!$G69+100,2)),COLUMN()-7,1))</f>
        <v/>
      </c>
      <c r="I58" s="144" t="str">
        <f>IF(入力シート!$G69&lt;10/10^(COLUMN()-8),"",MID(DBCS(RIGHT(入力シート!$G69+100,2)),COLUMN()-7,1))</f>
        <v/>
      </c>
      <c r="J58" s="147" t="str">
        <f>IF(入力シート!$I69&lt;10/10^(COLUMN()-10),"",MID(DBCS(RIGHT(入力シート!$I69+100,2)),COLUMN()-9,1))</f>
        <v/>
      </c>
      <c r="K58" s="144" t="str">
        <f>IF(入力シート!$I69&lt;10/10^(COLUMN()-10),"",MID(DBCS(RIGHT(入力シート!$I69+100,2)),COLUMN()-9,1))</f>
        <v/>
      </c>
      <c r="L58" s="147" t="str">
        <f>IF(入力シート!$K69&lt;10/10^(COLUMN()-12),"",MID(DBCS(RIGHT(入力シート!$K69+100,2)),COLUMN()-11,1))</f>
        <v/>
      </c>
      <c r="M58" s="144" t="str">
        <f>IF(入力シート!$K69&lt;10/10^(COLUMN()-12),"",MID(DBCS(RIGHT(入力シート!$K69+100,2)),COLUMN()-11,1))</f>
        <v/>
      </c>
      <c r="O58" s="26" t="str">
        <f>入力シート!N61&amp;""</f>
        <v/>
      </c>
      <c r="P58" s="301" t="s">
        <v>228</v>
      </c>
      <c r="Q58" s="302"/>
      <c r="R58" s="302"/>
      <c r="S58" s="302"/>
      <c r="T58" s="97" t="s">
        <v>187</v>
      </c>
      <c r="U58" s="26" t="str">
        <f>入力シート!S61&amp;""</f>
        <v/>
      </c>
      <c r="V58" s="147" t="str">
        <f>IF(入力シート!$T61&lt;10/10^(COLUMN()-22),"",MID(DBCS(RIGHT(入力シート!$T61+100,2)),COLUMN()-21,1))</f>
        <v/>
      </c>
      <c r="W58" s="144" t="str">
        <f>IF(入力シート!$T61&lt;10/10^(COLUMN()-22),"",MID(DBCS(RIGHT(入力シート!$T61+100,2)),COLUMN()-21,1))</f>
        <v/>
      </c>
      <c r="X58" s="147" t="str">
        <f>IF(入力シート!$V61&lt;10/10^(COLUMN()-24),"",MID(DBCS(RIGHT(入力シート!$V61+100,2)),COLUMN()-23,1))</f>
        <v/>
      </c>
      <c r="Y58" s="144" t="str">
        <f>IF(入力シート!$V61&lt;10/10^(COLUMN()-24),"",MID(DBCS(RIGHT(入力シート!$V61+100,2)),COLUMN()-23,1))</f>
        <v/>
      </c>
      <c r="Z58" s="147" t="str">
        <f>IF(入力シート!$X61&lt;10/10^(COLUMN()-26),"",MID(DBCS(RIGHT(入力シート!$X61+100,2)),COLUMN()-25,1))</f>
        <v/>
      </c>
      <c r="AA58" s="144" t="str">
        <f>IF(入力シート!$X61&lt;10/10^(COLUMN()-26),"",MID(DBCS(RIGHT(入力シート!$X61+100,2)),COLUMN()-25,1))</f>
        <v/>
      </c>
      <c r="AC58" s="26" t="str">
        <f>入力シート!N75&amp;""</f>
        <v/>
      </c>
      <c r="AD58" s="301" t="s">
        <v>161</v>
      </c>
      <c r="AE58" s="302"/>
      <c r="AF58" s="302"/>
      <c r="AG58" s="302"/>
      <c r="AH58" s="97" t="s">
        <v>194</v>
      </c>
      <c r="AI58" s="26" t="str">
        <f>入力シート!S75&amp;""</f>
        <v/>
      </c>
      <c r="AJ58" s="147" t="str">
        <f>IF(入力シート!$T75&lt;10/10^(COLUMN()-36),"",MID(DBCS(RIGHT(入力シート!$T75+100,2)),COLUMN()-35,1))</f>
        <v/>
      </c>
      <c r="AK58" s="144" t="str">
        <f>IF(入力シート!$T75&lt;10/10^(COLUMN()-36),"",MID(DBCS(RIGHT(入力シート!$T75+100,2)),COLUMN()-35,1))</f>
        <v/>
      </c>
      <c r="AL58" s="147" t="str">
        <f>IF(入力シート!$V75&lt;10/10^(COLUMN()-38),"",MID(DBCS(RIGHT(入力シート!$V75+100,2)),COLUMN()-37,1))</f>
        <v/>
      </c>
      <c r="AM58" s="144" t="str">
        <f>IF(入力シート!$V75&lt;10/10^(COLUMN()-38),"",MID(DBCS(RIGHT(入力シート!$V75+100,2)),COLUMN()-37,1))</f>
        <v/>
      </c>
      <c r="AN58" s="147" t="str">
        <f>IF(入力シート!$X75&lt;10/10^(COLUMN()-40),"",MID(DBCS(RIGHT(入力シート!$X75+100,2)),COLUMN()-39,1))</f>
        <v/>
      </c>
      <c r="AO58" s="144" t="str">
        <f>IF(入力シート!$X75&lt;10/10^(COLUMN()-40),"",MID(DBCS(RIGHT(入力シート!$X75+100,2)),COLUMN()-39,1))</f>
        <v/>
      </c>
    </row>
    <row r="59" spans="1:41" s="25" customFormat="1" ht="14.25">
      <c r="A59" s="27"/>
      <c r="B59" s="27"/>
      <c r="C59" s="27"/>
      <c r="D59" s="27"/>
      <c r="E59" s="27"/>
      <c r="F59" s="93">
        <v>364</v>
      </c>
      <c r="G59" s="25">
        <v>367</v>
      </c>
      <c r="H59" s="25">
        <v>369</v>
      </c>
      <c r="I59" s="25">
        <v>370</v>
      </c>
      <c r="J59" s="25">
        <v>371</v>
      </c>
      <c r="K59" s="25">
        <v>372</v>
      </c>
      <c r="L59" s="25">
        <v>373</v>
      </c>
      <c r="M59" s="25">
        <v>374</v>
      </c>
      <c r="O59" s="27"/>
      <c r="P59" s="27"/>
      <c r="Q59" s="27"/>
      <c r="R59" s="27"/>
      <c r="S59" s="27"/>
      <c r="T59" s="93">
        <v>441</v>
      </c>
      <c r="U59" s="25">
        <v>444</v>
      </c>
      <c r="V59" s="25">
        <v>446</v>
      </c>
      <c r="W59" s="25">
        <v>447</v>
      </c>
      <c r="X59" s="25">
        <v>448</v>
      </c>
      <c r="Y59" s="25">
        <v>449</v>
      </c>
      <c r="Z59" s="25">
        <v>450</v>
      </c>
      <c r="AA59" s="25">
        <v>451</v>
      </c>
      <c r="AC59" s="27"/>
      <c r="AD59" s="27"/>
      <c r="AE59" s="27"/>
      <c r="AF59" s="27"/>
      <c r="AG59" s="27"/>
      <c r="AH59" s="93">
        <v>518</v>
      </c>
      <c r="AI59" s="25">
        <v>521</v>
      </c>
      <c r="AJ59" s="25">
        <v>523</v>
      </c>
      <c r="AK59" s="25">
        <v>524</v>
      </c>
      <c r="AL59" s="25">
        <v>525</v>
      </c>
      <c r="AM59" s="25">
        <v>526</v>
      </c>
      <c r="AN59" s="25">
        <v>527</v>
      </c>
      <c r="AO59" s="25">
        <v>528</v>
      </c>
    </row>
    <row r="60" spans="1:41" ht="37.5" customHeight="1">
      <c r="A60" s="26" t="str">
        <f>入力シート!A71&amp;""</f>
        <v/>
      </c>
      <c r="B60" s="301" t="s">
        <v>222</v>
      </c>
      <c r="C60" s="302"/>
      <c r="D60" s="302"/>
      <c r="E60" s="302"/>
      <c r="F60" s="97" t="s">
        <v>181</v>
      </c>
      <c r="G60" s="92" t="str">
        <f>入力シート!F71&amp;""</f>
        <v/>
      </c>
      <c r="H60" s="147" t="str">
        <f>IF(入力シート!$G71&lt;10/10^(COLUMN()-8),"",MID(DBCS(RIGHT(入力シート!$G71+100,2)),COLUMN()-7,1))</f>
        <v/>
      </c>
      <c r="I60" s="144" t="str">
        <f>IF(入力シート!$G71&lt;10/10^(COLUMN()-8),"",MID(DBCS(RIGHT(入力シート!$G71+100,2)),COLUMN()-7,1))</f>
        <v/>
      </c>
      <c r="J60" s="147" t="str">
        <f>IF(入力シート!$I71&lt;10/10^(COLUMN()-10),"",MID(DBCS(RIGHT(入力シート!$I71+100,2)),COLUMN()-9,1))</f>
        <v/>
      </c>
      <c r="K60" s="144" t="str">
        <f>IF(入力シート!$I71&lt;10/10^(COLUMN()-10),"",MID(DBCS(RIGHT(入力シート!$I71+100,2)),COLUMN()-9,1))</f>
        <v/>
      </c>
      <c r="L60" s="147" t="str">
        <f>IF(入力シート!$K71&lt;10/10^(COLUMN()-12),"",MID(DBCS(RIGHT(入力シート!$K71+100,2)),COLUMN()-11,1))</f>
        <v/>
      </c>
      <c r="M60" s="144" t="str">
        <f>IF(入力シート!$K71&lt;10/10^(COLUMN()-12),"",MID(DBCS(RIGHT(入力シート!$K71+100,2)),COLUMN()-11,1))</f>
        <v/>
      </c>
      <c r="O60" s="26" t="str">
        <f>入力シート!N63&amp;""</f>
        <v/>
      </c>
      <c r="P60" s="301" t="s">
        <v>229</v>
      </c>
      <c r="Q60" s="302"/>
      <c r="R60" s="302"/>
      <c r="S60" s="302"/>
      <c r="T60" s="97" t="s">
        <v>188</v>
      </c>
      <c r="U60" s="26" t="str">
        <f>入力シート!S63&amp;""</f>
        <v/>
      </c>
      <c r="V60" s="147" t="str">
        <f>IF(入力シート!$T63&lt;10/10^(COLUMN()-22),"",MID(DBCS(RIGHT(入力シート!$T63+100,2)),COLUMN()-21,1))</f>
        <v/>
      </c>
      <c r="W60" s="144" t="str">
        <f>IF(入力シート!$T63&lt;10/10^(COLUMN()-22),"",MID(DBCS(RIGHT(入力シート!$T63+100,2)),COLUMN()-21,1))</f>
        <v/>
      </c>
      <c r="X60" s="147" t="str">
        <f>IF(入力シート!$V63&lt;10/10^(COLUMN()-24),"",MID(DBCS(RIGHT(入力シート!$V63+100,2)),COLUMN()-23,1))</f>
        <v/>
      </c>
      <c r="Y60" s="144" t="str">
        <f>IF(入力シート!$V63&lt;10/10^(COLUMN()-24),"",MID(DBCS(RIGHT(入力シート!$V63+100,2)),COLUMN()-23,1))</f>
        <v/>
      </c>
      <c r="Z60" s="147" t="str">
        <f>IF(入力シート!$X63&lt;10/10^(COLUMN()-26),"",MID(DBCS(RIGHT(入力シート!$X63+100,2)),COLUMN()-25,1))</f>
        <v/>
      </c>
      <c r="AA60" s="144" t="str">
        <f>IF(入力シート!$X63&lt;10/10^(COLUMN()-26),"",MID(DBCS(RIGHT(入力シート!$X63+100,2)),COLUMN()-25,1))</f>
        <v/>
      </c>
      <c r="AC60" s="26" t="str">
        <f>入力シート!N77&amp;""</f>
        <v/>
      </c>
      <c r="AD60" s="301" t="s">
        <v>162</v>
      </c>
      <c r="AE60" s="302"/>
      <c r="AF60" s="302"/>
      <c r="AG60" s="302"/>
      <c r="AH60" s="97" t="s">
        <v>195</v>
      </c>
      <c r="AI60" s="26" t="str">
        <f>入力シート!S77&amp;""</f>
        <v/>
      </c>
      <c r="AJ60" s="147" t="str">
        <f>IF(入力シート!$T77&lt;10/10^(COLUMN()-36),"",MID(DBCS(RIGHT(入力シート!$T77+100,2)),COLUMN()-35,1))</f>
        <v/>
      </c>
      <c r="AK60" s="144" t="str">
        <f>IF(入力シート!$T77&lt;10/10^(COLUMN()-36),"",MID(DBCS(RIGHT(入力シート!$T77+100,2)),COLUMN()-35,1))</f>
        <v/>
      </c>
      <c r="AL60" s="147" t="str">
        <f>IF(入力シート!$V77&lt;10/10^(COLUMN()-38),"",MID(DBCS(RIGHT(入力シート!$V77+100,2)),COLUMN()-37,1))</f>
        <v/>
      </c>
      <c r="AM60" s="144" t="str">
        <f>IF(入力シート!$V77&lt;10/10^(COLUMN()-38),"",MID(DBCS(RIGHT(入力シート!$V77+100,2)),COLUMN()-37,1))</f>
        <v/>
      </c>
      <c r="AN60" s="147" t="str">
        <f>IF(入力シート!$X77&lt;10/10^(COLUMN()-40),"",MID(DBCS(RIGHT(入力シート!$X77+100,2)),COLUMN()-39,1))</f>
        <v/>
      </c>
      <c r="AO60" s="144" t="str">
        <f>IF(入力シート!$X77&lt;10/10^(COLUMN()-40),"",MID(DBCS(RIGHT(入力シート!$X77+100,2)),COLUMN()-39,1))</f>
        <v/>
      </c>
    </row>
    <row r="61" spans="1:41" s="25" customFormat="1" ht="14.25">
      <c r="A61" s="27"/>
      <c r="B61" s="27"/>
      <c r="C61" s="27"/>
      <c r="D61" s="27"/>
      <c r="E61" s="27"/>
      <c r="F61" s="93">
        <v>375</v>
      </c>
      <c r="G61" s="25">
        <v>378</v>
      </c>
      <c r="H61" s="25">
        <v>380</v>
      </c>
      <c r="I61" s="25">
        <v>381</v>
      </c>
      <c r="J61" s="25">
        <v>382</v>
      </c>
      <c r="K61" s="25">
        <v>383</v>
      </c>
      <c r="L61" s="25">
        <v>384</v>
      </c>
      <c r="M61" s="25">
        <v>385</v>
      </c>
      <c r="O61" s="27"/>
      <c r="P61" s="27"/>
      <c r="Q61" s="27"/>
      <c r="R61" s="27"/>
      <c r="S61" s="27"/>
      <c r="T61" s="93">
        <v>452</v>
      </c>
      <c r="U61" s="25">
        <v>455</v>
      </c>
      <c r="V61" s="25">
        <v>457</v>
      </c>
      <c r="W61" s="25">
        <v>458</v>
      </c>
      <c r="X61" s="25">
        <v>459</v>
      </c>
      <c r="Y61" s="25">
        <v>460</v>
      </c>
      <c r="Z61" s="25">
        <v>461</v>
      </c>
      <c r="AA61" s="25">
        <v>462</v>
      </c>
      <c r="AC61" s="27"/>
      <c r="AD61" s="27"/>
      <c r="AE61" s="27"/>
      <c r="AF61" s="27"/>
      <c r="AG61" s="27"/>
      <c r="AH61" s="93">
        <v>529</v>
      </c>
      <c r="AI61" s="25">
        <v>532</v>
      </c>
      <c r="AJ61" s="25">
        <v>534</v>
      </c>
      <c r="AK61" s="25">
        <v>535</v>
      </c>
      <c r="AL61" s="25">
        <v>536</v>
      </c>
      <c r="AM61" s="25">
        <v>537</v>
      </c>
      <c r="AN61" s="25">
        <v>538</v>
      </c>
      <c r="AO61" s="25">
        <v>539</v>
      </c>
    </row>
    <row r="62" spans="1:41" ht="37.5" customHeight="1">
      <c r="A62" s="26" t="str">
        <f>入力シート!A73&amp;""</f>
        <v/>
      </c>
      <c r="B62" s="301" t="s">
        <v>223</v>
      </c>
      <c r="C62" s="302"/>
      <c r="D62" s="302"/>
      <c r="E62" s="302"/>
      <c r="F62" s="97" t="s">
        <v>182</v>
      </c>
      <c r="G62" s="92" t="str">
        <f>入力シート!F73&amp;""</f>
        <v/>
      </c>
      <c r="H62" s="147" t="str">
        <f>IF(入力シート!$G73&lt;10/10^(COLUMN()-8),"",MID(DBCS(RIGHT(入力シート!$G73+100,2)),COLUMN()-7,1))</f>
        <v/>
      </c>
      <c r="I62" s="144" t="str">
        <f>IF(入力シート!$G73&lt;10/10^(COLUMN()-8),"",MID(DBCS(RIGHT(入力シート!$G73+100,2)),COLUMN()-7,1))</f>
        <v/>
      </c>
      <c r="J62" s="147" t="str">
        <f>IF(入力シート!$I73&lt;10/10^(COLUMN()-10),"",MID(DBCS(RIGHT(入力シート!$I73+100,2)),COLUMN()-9,1))</f>
        <v/>
      </c>
      <c r="K62" s="144" t="str">
        <f>IF(入力シート!$I73&lt;10/10^(COLUMN()-10),"",MID(DBCS(RIGHT(入力シート!$I73+100,2)),COLUMN()-9,1))</f>
        <v/>
      </c>
      <c r="L62" s="147" t="str">
        <f>IF(入力シート!$K73&lt;10/10^(COLUMN()-12),"",MID(DBCS(RIGHT(入力シート!$K73+100,2)),COLUMN()-11,1))</f>
        <v/>
      </c>
      <c r="M62" s="144" t="str">
        <f>IF(入力シート!$K73&lt;10/10^(COLUMN()-12),"",MID(DBCS(RIGHT(入力シート!$K73+100,2)),COLUMN()-11,1))</f>
        <v/>
      </c>
      <c r="O62" s="26" t="str">
        <f>入力シート!N65&amp;""</f>
        <v/>
      </c>
      <c r="P62" s="301" t="s">
        <v>158</v>
      </c>
      <c r="Q62" s="302"/>
      <c r="R62" s="302"/>
      <c r="S62" s="302"/>
      <c r="T62" s="97" t="s">
        <v>189</v>
      </c>
      <c r="U62" s="26" t="str">
        <f>入力シート!S65&amp;""</f>
        <v/>
      </c>
      <c r="V62" s="147" t="str">
        <f>IF(入力シート!$T65&lt;10/10^(COLUMN()-22),"",MID(DBCS(RIGHT(入力シート!$T65+100,2)),COLUMN()-21,1))</f>
        <v/>
      </c>
      <c r="W62" s="144" t="str">
        <f>IF(入力シート!$T65&lt;10/10^(COLUMN()-22),"",MID(DBCS(RIGHT(入力シート!$T65+100,2)),COLUMN()-21,1))</f>
        <v/>
      </c>
      <c r="X62" s="147" t="str">
        <f>IF(入力シート!$V65&lt;10/10^(COLUMN()-24),"",MID(DBCS(RIGHT(入力シート!$V65+100,2)),COLUMN()-23,1))</f>
        <v/>
      </c>
      <c r="Y62" s="144" t="str">
        <f>IF(入力シート!$V65&lt;10/10^(COLUMN()-24),"",MID(DBCS(RIGHT(入力シート!$V65+100,2)),COLUMN()-23,1))</f>
        <v/>
      </c>
      <c r="Z62" s="147" t="str">
        <f>IF(入力シート!$X65&lt;10/10^(COLUMN()-26),"",MID(DBCS(RIGHT(入力シート!$X65+100,2)),COLUMN()-25,1))</f>
        <v/>
      </c>
      <c r="AA62" s="144" t="str">
        <f>IF(入力シート!$X65&lt;10/10^(COLUMN()-26),"",MID(DBCS(RIGHT(入力シート!$X65+100,2)),COLUMN()-25,1))</f>
        <v/>
      </c>
      <c r="AC62" s="26" t="str">
        <f>入力シート!N79&amp;""</f>
        <v/>
      </c>
      <c r="AD62" s="301" t="s">
        <v>163</v>
      </c>
      <c r="AE62" s="302"/>
      <c r="AF62" s="302"/>
      <c r="AG62" s="302"/>
      <c r="AH62" s="97" t="s">
        <v>196</v>
      </c>
      <c r="AI62" s="26" t="str">
        <f>入力シート!S79&amp;""</f>
        <v/>
      </c>
      <c r="AJ62" s="147" t="str">
        <f>IF(入力シート!$T79&lt;10/10^(COLUMN()-36),"",MID(DBCS(RIGHT(入力シート!$T79+100,2)),COLUMN()-35,1))</f>
        <v/>
      </c>
      <c r="AK62" s="144" t="str">
        <f>IF(入力シート!$T79&lt;10/10^(COLUMN()-36),"",MID(DBCS(RIGHT(入力シート!$T79+100,2)),COLUMN()-35,1))</f>
        <v/>
      </c>
      <c r="AL62" s="147" t="str">
        <f>IF(入力シート!$V79&lt;10/10^(COLUMN()-38),"",MID(DBCS(RIGHT(入力シート!$V79+100,2)),COLUMN()-37,1))</f>
        <v/>
      </c>
      <c r="AM62" s="144" t="str">
        <f>IF(入力シート!$V79&lt;10/10^(COLUMN()-38),"",MID(DBCS(RIGHT(入力シート!$V79+100,2)),COLUMN()-37,1))</f>
        <v/>
      </c>
      <c r="AN62" s="147" t="str">
        <f>IF(入力シート!$X79&lt;10/10^(COLUMN()-40),"",MID(DBCS(RIGHT(入力シート!$X79+100,2)),COLUMN()-39,1))</f>
        <v/>
      </c>
      <c r="AO62" s="144" t="str">
        <f>IF(入力シート!$X79&lt;10/10^(COLUMN()-40),"",MID(DBCS(RIGHT(入力シート!$X79+100,2)),COLUMN()-39,1))</f>
        <v/>
      </c>
    </row>
    <row r="63" spans="1:41" ht="25.5">
      <c r="D63" s="20"/>
      <c r="E63" s="20"/>
      <c r="F63" s="20"/>
      <c r="G63" s="20"/>
      <c r="H63" s="20"/>
      <c r="I63" s="20"/>
      <c r="J63" s="20"/>
      <c r="K63" s="20"/>
      <c r="L63" s="20"/>
      <c r="M63" s="20"/>
    </row>
    <row r="64" spans="1:41" ht="26.25" thickBot="1">
      <c r="D64" s="20"/>
      <c r="E64" s="20"/>
      <c r="F64" s="20"/>
      <c r="G64" s="20"/>
      <c r="H64" s="20"/>
      <c r="I64" s="20"/>
      <c r="J64" s="20"/>
      <c r="K64" s="20"/>
      <c r="L64" s="20"/>
      <c r="M64" s="20"/>
    </row>
    <row r="65" spans="1:41" s="98" customFormat="1" ht="23.25" customHeight="1" thickTop="1">
      <c r="A65" s="305" t="s">
        <v>235</v>
      </c>
      <c r="B65" s="306"/>
      <c r="C65" s="306"/>
      <c r="D65" s="306"/>
      <c r="E65" s="306"/>
      <c r="F65" s="306"/>
      <c r="G65" s="307"/>
      <c r="H65" s="316" t="s">
        <v>231</v>
      </c>
      <c r="I65" s="320"/>
      <c r="J65" s="96"/>
      <c r="K65" s="305" t="s">
        <v>236</v>
      </c>
      <c r="L65" s="306"/>
      <c r="M65" s="306"/>
      <c r="N65" s="306"/>
      <c r="O65" s="306"/>
      <c r="P65" s="306"/>
      <c r="Q65" s="306"/>
      <c r="R65" s="306"/>
      <c r="S65" s="306"/>
      <c r="T65" s="306"/>
      <c r="U65" s="306"/>
      <c r="V65" s="306"/>
      <c r="W65" s="306"/>
      <c r="X65" s="306"/>
      <c r="Y65" s="306"/>
      <c r="Z65" s="306"/>
      <c r="AA65" s="306"/>
      <c r="AB65" s="306"/>
      <c r="AC65" s="306"/>
      <c r="AD65" s="306"/>
      <c r="AE65" s="306"/>
      <c r="AF65" s="306"/>
      <c r="AG65" s="306"/>
      <c r="AH65" s="306"/>
      <c r="AI65" s="306"/>
      <c r="AJ65" s="306"/>
      <c r="AK65" s="306"/>
      <c r="AL65" s="306"/>
      <c r="AM65" s="306"/>
      <c r="AN65" s="306"/>
      <c r="AO65" s="307"/>
    </row>
    <row r="66" spans="1:41" s="100" customFormat="1" ht="20.25" customHeight="1">
      <c r="A66" s="103" t="s">
        <v>47</v>
      </c>
      <c r="B66" s="303" t="s">
        <v>157</v>
      </c>
      <c r="C66" s="304"/>
      <c r="D66" s="304"/>
      <c r="E66" s="304"/>
      <c r="F66" s="103" t="s">
        <v>48</v>
      </c>
      <c r="G66" s="104" t="s">
        <v>208</v>
      </c>
      <c r="H66" s="317"/>
      <c r="I66" s="318"/>
      <c r="J66" s="99"/>
      <c r="K66" s="103" t="s">
        <v>47</v>
      </c>
      <c r="L66" s="303" t="s">
        <v>157</v>
      </c>
      <c r="M66" s="304"/>
      <c r="N66" s="304"/>
      <c r="O66" s="304"/>
      <c r="P66" s="104" t="s">
        <v>48</v>
      </c>
      <c r="Q66" s="103" t="s">
        <v>208</v>
      </c>
      <c r="S66" s="103" t="s">
        <v>47</v>
      </c>
      <c r="T66" s="303" t="s">
        <v>157</v>
      </c>
      <c r="U66" s="304"/>
      <c r="V66" s="304"/>
      <c r="W66" s="304"/>
      <c r="X66" s="104" t="s">
        <v>48</v>
      </c>
      <c r="Y66" s="103" t="s">
        <v>208</v>
      </c>
      <c r="AA66" s="103" t="s">
        <v>47</v>
      </c>
      <c r="AB66" s="303" t="s">
        <v>157</v>
      </c>
      <c r="AC66" s="304"/>
      <c r="AD66" s="304"/>
      <c r="AE66" s="304"/>
      <c r="AF66" s="104" t="s">
        <v>48</v>
      </c>
      <c r="AG66" s="103" t="s">
        <v>208</v>
      </c>
      <c r="AI66" s="103" t="s">
        <v>47</v>
      </c>
      <c r="AJ66" s="303" t="s">
        <v>157</v>
      </c>
      <c r="AK66" s="304"/>
      <c r="AL66" s="304"/>
      <c r="AM66" s="304"/>
      <c r="AN66" s="104" t="s">
        <v>48</v>
      </c>
      <c r="AO66" s="103" t="s">
        <v>208</v>
      </c>
    </row>
    <row r="67" spans="1:41" s="25" customFormat="1" ht="14.25">
      <c r="F67" s="93">
        <v>540</v>
      </c>
      <c r="G67" s="25">
        <v>543</v>
      </c>
      <c r="H67" s="25">
        <v>545</v>
      </c>
      <c r="I67" s="25">
        <v>546</v>
      </c>
      <c r="K67" s="27"/>
      <c r="L67" s="95"/>
      <c r="M67" s="95"/>
      <c r="N67" s="95"/>
      <c r="O67" s="95"/>
      <c r="P67" s="93">
        <v>547</v>
      </c>
      <c r="Q67" s="25">
        <v>550</v>
      </c>
      <c r="S67" s="27"/>
      <c r="T67" s="27"/>
      <c r="U67" s="27"/>
      <c r="V67" s="27"/>
      <c r="W67" s="27"/>
      <c r="X67" s="93">
        <v>557</v>
      </c>
      <c r="Y67" s="25">
        <v>560</v>
      </c>
      <c r="Z67" s="24"/>
      <c r="AF67" s="25">
        <v>567</v>
      </c>
      <c r="AG67" s="25">
        <v>570</v>
      </c>
      <c r="AN67" s="25">
        <v>577</v>
      </c>
      <c r="AO67" s="25">
        <v>580</v>
      </c>
    </row>
    <row r="68" spans="1:41" ht="37.5" customHeight="1">
      <c r="A68" s="26" t="str">
        <f>入力シート!A86&amp;""</f>
        <v/>
      </c>
      <c r="B68" s="301" t="s">
        <v>164</v>
      </c>
      <c r="C68" s="302"/>
      <c r="D68" s="302"/>
      <c r="E68" s="302"/>
      <c r="F68" s="97" t="s">
        <v>197</v>
      </c>
      <c r="G68" s="92" t="str">
        <f>入力シート!F86&amp;""</f>
        <v/>
      </c>
      <c r="H68" s="147" t="str">
        <f>IF(入力シート!$G86&lt;10/10^(COLUMN()-8),"",MID(DBCS(RIGHT(入力シート!$G86+100,2)),COLUMN()-7,1))</f>
        <v/>
      </c>
      <c r="I68" s="144" t="str">
        <f>IF(入力シート!$G86&lt;10/10^(COLUMN()-8),"",MID(DBCS(RIGHT(入力シート!$G86+100,2)),COLUMN()-7,1))</f>
        <v/>
      </c>
      <c r="K68" s="26" t="str">
        <f>入力シート!K86&amp;""</f>
        <v/>
      </c>
      <c r="L68" s="301" t="s">
        <v>165</v>
      </c>
      <c r="M68" s="302"/>
      <c r="N68" s="302"/>
      <c r="O68" s="302"/>
      <c r="P68" s="97" t="s">
        <v>198</v>
      </c>
      <c r="Q68" s="26" t="str">
        <f>入力シート!P86&amp;""</f>
        <v/>
      </c>
      <c r="S68" s="26" t="str">
        <f>入力シート!K90&amp;""</f>
        <v/>
      </c>
      <c r="T68" s="301" t="s">
        <v>167</v>
      </c>
      <c r="U68" s="302"/>
      <c r="V68" s="302"/>
      <c r="W68" s="302"/>
      <c r="X68" s="97" t="s">
        <v>200</v>
      </c>
      <c r="Y68" s="26" t="str">
        <f>入力シート!P90&amp;""</f>
        <v/>
      </c>
      <c r="AA68" s="26" t="str">
        <f>入力シート!R86&amp;""</f>
        <v/>
      </c>
      <c r="AB68" s="301" t="s">
        <v>247</v>
      </c>
      <c r="AC68" s="302"/>
      <c r="AD68" s="302"/>
      <c r="AE68" s="302"/>
      <c r="AF68" s="97" t="s">
        <v>202</v>
      </c>
      <c r="AG68" s="26" t="str">
        <f>入力シート!X86&amp;""</f>
        <v/>
      </c>
      <c r="AI68" s="26" t="str">
        <f>入力シート!R90&amp;""</f>
        <v/>
      </c>
      <c r="AJ68" s="301" t="s">
        <v>170</v>
      </c>
      <c r="AK68" s="302"/>
      <c r="AL68" s="302"/>
      <c r="AM68" s="302"/>
      <c r="AN68" s="97" t="s">
        <v>204</v>
      </c>
      <c r="AO68" s="26" t="str">
        <f>入力シート!X90&amp;""</f>
        <v/>
      </c>
    </row>
    <row r="69" spans="1:41" s="25" customFormat="1" ht="14.25">
      <c r="K69" s="27"/>
      <c r="L69" s="27"/>
      <c r="M69" s="27"/>
      <c r="N69" s="27"/>
      <c r="O69" s="27"/>
      <c r="P69" s="93">
        <v>552</v>
      </c>
      <c r="Q69" s="25">
        <v>555</v>
      </c>
      <c r="X69" s="93">
        <v>562</v>
      </c>
      <c r="Y69" s="25">
        <v>565</v>
      </c>
      <c r="AA69" s="27"/>
      <c r="AB69" s="27"/>
      <c r="AC69" s="27"/>
      <c r="AD69" s="27"/>
      <c r="AE69" s="27"/>
      <c r="AF69" s="25">
        <v>572</v>
      </c>
      <c r="AG69" s="25">
        <v>575</v>
      </c>
    </row>
    <row r="70" spans="1:41" ht="37.5" customHeight="1">
      <c r="K70" s="26" t="str">
        <f>入力シート!K88&amp;""</f>
        <v/>
      </c>
      <c r="L70" s="301" t="s">
        <v>166</v>
      </c>
      <c r="M70" s="302"/>
      <c r="N70" s="302"/>
      <c r="O70" s="302"/>
      <c r="P70" s="97" t="s">
        <v>199</v>
      </c>
      <c r="Q70" s="26" t="str">
        <f>入力シート!P88&amp;""</f>
        <v/>
      </c>
      <c r="S70" s="26" t="str">
        <f>入力シート!K92&amp;""</f>
        <v/>
      </c>
      <c r="T70" s="301" t="s">
        <v>168</v>
      </c>
      <c r="U70" s="302"/>
      <c r="V70" s="302"/>
      <c r="W70" s="302"/>
      <c r="X70" s="97" t="s">
        <v>201</v>
      </c>
      <c r="Y70" s="26" t="str">
        <f>入力シート!P92&amp;""</f>
        <v/>
      </c>
      <c r="AA70" s="26" t="str">
        <f>入力シート!R88&amp;""</f>
        <v/>
      </c>
      <c r="AB70" s="301" t="s">
        <v>169</v>
      </c>
      <c r="AC70" s="302"/>
      <c r="AD70" s="302"/>
      <c r="AE70" s="302"/>
      <c r="AF70" s="97" t="s">
        <v>203</v>
      </c>
      <c r="AG70" s="26" t="str">
        <f>入力シート!X88&amp;""</f>
        <v/>
      </c>
    </row>
    <row r="71" spans="1:41" s="98" customFormat="1" ht="24.75" customHeight="1">
      <c r="A71" s="313" t="s">
        <v>237</v>
      </c>
      <c r="B71" s="314"/>
      <c r="C71" s="314"/>
      <c r="D71" s="314"/>
      <c r="E71" s="314"/>
      <c r="F71" s="314"/>
      <c r="G71" s="314"/>
      <c r="H71" s="315"/>
      <c r="I71" s="96"/>
      <c r="J71" s="96"/>
    </row>
    <row r="72" spans="1:41" s="100" customFormat="1" ht="20.25" customHeight="1">
      <c r="A72" s="103" t="s">
        <v>47</v>
      </c>
      <c r="B72" s="303" t="s">
        <v>157</v>
      </c>
      <c r="C72" s="304"/>
      <c r="D72" s="304"/>
      <c r="E72" s="304"/>
      <c r="F72" s="104" t="s">
        <v>48</v>
      </c>
      <c r="G72" s="103" t="s">
        <v>208</v>
      </c>
      <c r="AF72" s="101"/>
    </row>
    <row r="73" spans="1:41" s="25" customFormat="1" ht="14.25">
      <c r="A73" s="27"/>
      <c r="B73" s="27"/>
      <c r="C73" s="27"/>
      <c r="D73" s="27"/>
      <c r="E73" s="27"/>
      <c r="F73" s="25">
        <v>582</v>
      </c>
      <c r="G73" s="25">
        <v>585</v>
      </c>
      <c r="L73" s="27"/>
      <c r="M73" s="27"/>
      <c r="N73" s="27"/>
      <c r="O73" s="27"/>
      <c r="T73" s="27"/>
      <c r="U73" s="27"/>
      <c r="V73" s="27"/>
      <c r="W73" s="27"/>
    </row>
    <row r="74" spans="1:41" ht="37.5" customHeight="1">
      <c r="A74" s="26" t="str">
        <f>入力シート!A95&amp;""</f>
        <v/>
      </c>
      <c r="B74" s="301" t="s">
        <v>171</v>
      </c>
      <c r="C74" s="302"/>
      <c r="D74" s="302"/>
      <c r="E74" s="302"/>
      <c r="F74" s="97" t="s">
        <v>205</v>
      </c>
      <c r="G74" s="26">
        <v>0</v>
      </c>
      <c r="V74" s="91"/>
      <c r="W74" s="91"/>
      <c r="AI74" s="91"/>
      <c r="AJ74" s="91"/>
    </row>
    <row r="75" spans="1:41" s="25" customFormat="1" ht="14.25">
      <c r="A75" s="27"/>
      <c r="B75" s="27"/>
      <c r="C75" s="27"/>
      <c r="D75" s="27"/>
      <c r="E75" s="27"/>
      <c r="F75" s="93">
        <v>587</v>
      </c>
      <c r="G75" s="25">
        <v>590</v>
      </c>
      <c r="L75" s="25">
        <v>592</v>
      </c>
      <c r="M75" s="25">
        <v>594</v>
      </c>
      <c r="N75" s="25">
        <v>596</v>
      </c>
      <c r="O75" s="25">
        <v>598</v>
      </c>
      <c r="P75" s="25">
        <v>600</v>
      </c>
      <c r="Q75" s="25">
        <v>602</v>
      </c>
      <c r="R75" s="25">
        <v>604</v>
      </c>
      <c r="S75" s="25">
        <v>606</v>
      </c>
      <c r="T75" s="25">
        <v>608</v>
      </c>
      <c r="U75" s="25">
        <v>610</v>
      </c>
      <c r="V75" s="25">
        <v>612</v>
      </c>
      <c r="W75" s="25">
        <v>614</v>
      </c>
      <c r="X75" s="25">
        <v>616</v>
      </c>
      <c r="Y75" s="25">
        <v>618</v>
      </c>
      <c r="Z75" s="25">
        <v>620</v>
      </c>
      <c r="AA75" s="25">
        <v>622</v>
      </c>
      <c r="AB75" s="25">
        <v>624</v>
      </c>
      <c r="AC75" s="25">
        <v>626</v>
      </c>
      <c r="AD75" s="25">
        <v>628</v>
      </c>
      <c r="AE75" s="25">
        <v>630</v>
      </c>
    </row>
    <row r="76" spans="1:41" ht="37.5" customHeight="1">
      <c r="A76" s="26" t="str">
        <f>入力シート!A97&amp;""</f>
        <v/>
      </c>
      <c r="B76" s="301" t="s">
        <v>172</v>
      </c>
      <c r="C76" s="302"/>
      <c r="D76" s="302"/>
      <c r="E76" s="302"/>
      <c r="F76" s="97" t="s">
        <v>206</v>
      </c>
      <c r="G76" s="26">
        <v>0</v>
      </c>
      <c r="H76" s="323" t="s">
        <v>361</v>
      </c>
      <c r="I76" s="324"/>
      <c r="J76" s="324"/>
      <c r="K76" s="325"/>
      <c r="L76" s="92" t="str">
        <f>MID(DBCS(入力シート!$K$97),COLUMN()-11,1)</f>
        <v/>
      </c>
      <c r="M76" s="143" t="str">
        <f>MID(DBCS(入力シート!$K$97),COLUMN()-11,1)</f>
        <v/>
      </c>
      <c r="N76" s="143" t="str">
        <f>MID(DBCS(入力シート!$K$97),COLUMN()-11,1)</f>
        <v/>
      </c>
      <c r="O76" s="143" t="str">
        <f>MID(DBCS(入力シート!$K$97),COLUMN()-11,1)</f>
        <v/>
      </c>
      <c r="P76" s="143" t="str">
        <f>MID(DBCS(入力シート!$K$97),COLUMN()-11,1)</f>
        <v/>
      </c>
      <c r="Q76" s="143" t="str">
        <f>MID(DBCS(入力シート!$K$97),COLUMN()-11,1)</f>
        <v/>
      </c>
      <c r="R76" s="143" t="str">
        <f>MID(DBCS(入力シート!$K$97),COLUMN()-11,1)</f>
        <v/>
      </c>
      <c r="S76" s="143" t="str">
        <f>MID(DBCS(入力シート!$K$97),COLUMN()-11,1)</f>
        <v/>
      </c>
      <c r="T76" s="143" t="str">
        <f>MID(DBCS(入力シート!$K$97),COLUMN()-11,1)</f>
        <v/>
      </c>
      <c r="U76" s="143" t="str">
        <f>MID(DBCS(入力シート!$K$97),COLUMN()-11,1)</f>
        <v/>
      </c>
      <c r="V76" s="143" t="str">
        <f>MID(DBCS(入力シート!$K$97),COLUMN()-11,1)</f>
        <v/>
      </c>
      <c r="W76" s="143" t="str">
        <f>MID(DBCS(入力シート!$K$97),COLUMN()-11,1)</f>
        <v/>
      </c>
      <c r="X76" s="143" t="str">
        <f>MID(DBCS(入力シート!$K$97),COLUMN()-11,1)</f>
        <v/>
      </c>
      <c r="Y76" s="143" t="str">
        <f>MID(DBCS(入力シート!$K$97),COLUMN()-11,1)</f>
        <v/>
      </c>
      <c r="Z76" s="143" t="str">
        <f>MID(DBCS(入力シート!$K$97),COLUMN()-11,1)</f>
        <v/>
      </c>
      <c r="AA76" s="143" t="str">
        <f>MID(DBCS(入力シート!$K$97),COLUMN()-11,1)</f>
        <v/>
      </c>
      <c r="AB76" s="143" t="str">
        <f>MID(DBCS(入力シート!$K$97),COLUMN()-11,1)</f>
        <v/>
      </c>
      <c r="AC76" s="143" t="str">
        <f>MID(DBCS(入力シート!$K$97),COLUMN()-11,1)</f>
        <v/>
      </c>
      <c r="AD76" s="143" t="str">
        <f>MID(DBCS(入力シート!$K$97),COLUMN()-11,1)</f>
        <v/>
      </c>
      <c r="AE76" s="144" t="str">
        <f>MID(DBCS(入力シート!$K$97),COLUMN()-11,1)</f>
        <v/>
      </c>
      <c r="AJ76" s="91"/>
      <c r="AL76" s="91"/>
    </row>
    <row r="77" spans="1:41" ht="37.5" customHeight="1">
      <c r="B77" s="27"/>
      <c r="C77" s="27"/>
      <c r="D77" s="27"/>
      <c r="E77" s="27"/>
      <c r="F77" s="27"/>
      <c r="H77" s="25"/>
      <c r="I77" s="25"/>
      <c r="J77" s="25"/>
      <c r="K77" s="25"/>
      <c r="L77" s="25"/>
      <c r="M77" s="25"/>
      <c r="N77" s="25"/>
      <c r="O77" s="27"/>
      <c r="P77" s="27"/>
      <c r="Q77" s="27"/>
      <c r="R77" s="27"/>
      <c r="S77" s="27"/>
      <c r="T77" s="25"/>
      <c r="U77" s="25"/>
      <c r="V77" s="27"/>
      <c r="W77" s="25"/>
      <c r="X77" s="25"/>
      <c r="Y77" s="25"/>
      <c r="Z77" s="25"/>
      <c r="AA77" s="25"/>
      <c r="AB77" s="25"/>
      <c r="AC77" s="25"/>
      <c r="AD77" s="25"/>
      <c r="AE77" s="25"/>
      <c r="AF77" s="25"/>
      <c r="AG77" s="25"/>
      <c r="AH77" s="25"/>
      <c r="AI77" s="25"/>
      <c r="AJ77" s="25"/>
      <c r="AK77" s="25"/>
    </row>
    <row r="78" spans="1:41" ht="37.5" customHeight="1">
      <c r="S78" s="20"/>
    </row>
    <row r="80" spans="1:41" ht="37.5" customHeight="1">
      <c r="AB80" s="25"/>
    </row>
  </sheetData>
  <sheetProtection algorithmName="SHA-512" hashValue="ccVMf83vFrMVkdbIQrOSxs/rGp/lVj9pN9bcbxEpoor/ePbu/IpbpII6JybQgYFKawbyyHgn6jGhBnK9X13QAw==" saltValue="Z6vA8sIftgO6V4Ik41RhQg==" spinCount="100000" sheet="1" objects="1" scenarios="1"/>
  <mergeCells count="91">
    <mergeCell ref="H76:K76"/>
    <mergeCell ref="A71:H71"/>
    <mergeCell ref="L70:O70"/>
    <mergeCell ref="T68:W68"/>
    <mergeCell ref="L68:O68"/>
    <mergeCell ref="T70:W70"/>
    <mergeCell ref="B68:E68"/>
    <mergeCell ref="B72:E72"/>
    <mergeCell ref="B74:E74"/>
    <mergeCell ref="B76:E76"/>
    <mergeCell ref="AN48:AO48"/>
    <mergeCell ref="AJ66:AM66"/>
    <mergeCell ref="P50:S50"/>
    <mergeCell ref="P52:S52"/>
    <mergeCell ref="P54:S54"/>
    <mergeCell ref="P58:S58"/>
    <mergeCell ref="P60:S60"/>
    <mergeCell ref="P62:S62"/>
    <mergeCell ref="AD48:AG48"/>
    <mergeCell ref="AB66:AE66"/>
    <mergeCell ref="Z48:AA48"/>
    <mergeCell ref="AL47:AM48"/>
    <mergeCell ref="V48:W48"/>
    <mergeCell ref="P56:S56"/>
    <mergeCell ref="P48:S48"/>
    <mergeCell ref="AD54:AG54"/>
    <mergeCell ref="A2:AO2"/>
    <mergeCell ref="A4:AO4"/>
    <mergeCell ref="A15:C15"/>
    <mergeCell ref="A18:C18"/>
    <mergeCell ref="A23:C23"/>
    <mergeCell ref="AF9:AN9"/>
    <mergeCell ref="AF10:AN10"/>
    <mergeCell ref="AF11:AN11"/>
    <mergeCell ref="N9:AA9"/>
    <mergeCell ref="AC9:AE9"/>
    <mergeCell ref="AC10:AE10"/>
    <mergeCell ref="AC11:AE11"/>
    <mergeCell ref="I9:M9"/>
    <mergeCell ref="I10:M10"/>
    <mergeCell ref="AD50:AG50"/>
    <mergeCell ref="AD52:AG52"/>
    <mergeCell ref="B50:E50"/>
    <mergeCell ref="B52:E52"/>
    <mergeCell ref="B66:E66"/>
    <mergeCell ref="H65:I66"/>
    <mergeCell ref="A65:G65"/>
    <mergeCell ref="AJ48:AK48"/>
    <mergeCell ref="T42:W42"/>
    <mergeCell ref="X47:Y48"/>
    <mergeCell ref="T44:W44"/>
    <mergeCell ref="L44:O44"/>
    <mergeCell ref="B44:E44"/>
    <mergeCell ref="J47:K48"/>
    <mergeCell ref="H42:I42"/>
    <mergeCell ref="L42:O42"/>
    <mergeCell ref="L48:M48"/>
    <mergeCell ref="A47:I47"/>
    <mergeCell ref="B48:E48"/>
    <mergeCell ref="H48:I48"/>
    <mergeCell ref="A35:C35"/>
    <mergeCell ref="B42:E42"/>
    <mergeCell ref="N10:AA10"/>
    <mergeCell ref="N11:AA11"/>
    <mergeCell ref="Z15:AB15"/>
    <mergeCell ref="A26:C26"/>
    <mergeCell ref="A29:C29"/>
    <mergeCell ref="M15:O15"/>
    <mergeCell ref="N26:Q26"/>
    <mergeCell ref="I11:M11"/>
    <mergeCell ref="G15:I15"/>
    <mergeCell ref="K23:M23"/>
    <mergeCell ref="A41:I41"/>
    <mergeCell ref="A32:C32"/>
    <mergeCell ref="A39:F39"/>
    <mergeCell ref="K41:Y41"/>
    <mergeCell ref="AB70:AE70"/>
    <mergeCell ref="B54:E54"/>
    <mergeCell ref="B56:E56"/>
    <mergeCell ref="B58:E58"/>
    <mergeCell ref="B60:E60"/>
    <mergeCell ref="B62:E62"/>
    <mergeCell ref="AD56:AG56"/>
    <mergeCell ref="AD58:AG58"/>
    <mergeCell ref="AD60:AG60"/>
    <mergeCell ref="AD62:AG62"/>
    <mergeCell ref="AB68:AE68"/>
    <mergeCell ref="T66:W66"/>
    <mergeCell ref="L66:O66"/>
    <mergeCell ref="K65:AO65"/>
    <mergeCell ref="AJ68:AM68"/>
  </mergeCells>
  <phoneticPr fontId="1"/>
  <conditionalFormatting sqref="F44">
    <cfRule type="expression" dxfId="33" priority="37">
      <formula>A44&lt;&gt;"○"</formula>
    </cfRule>
  </conditionalFormatting>
  <conditionalFormatting sqref="F50">
    <cfRule type="expression" dxfId="32" priority="34">
      <formula>A50&lt;&gt;"○"</formula>
    </cfRule>
  </conditionalFormatting>
  <conditionalFormatting sqref="F52">
    <cfRule type="expression" dxfId="31" priority="33">
      <formula>A52&lt;&gt;"○"</formula>
    </cfRule>
  </conditionalFormatting>
  <conditionalFormatting sqref="F54">
    <cfRule type="expression" dxfId="30" priority="32">
      <formula>A54&lt;&gt;"○"</formula>
    </cfRule>
  </conditionalFormatting>
  <conditionalFormatting sqref="F56">
    <cfRule type="expression" dxfId="29" priority="31">
      <formula>A56&lt;&gt;"○"</formula>
    </cfRule>
  </conditionalFormatting>
  <conditionalFormatting sqref="F58">
    <cfRule type="expression" dxfId="28" priority="30">
      <formula>A58&lt;&gt;"○"</formula>
    </cfRule>
  </conditionalFormatting>
  <conditionalFormatting sqref="F60">
    <cfRule type="expression" dxfId="27" priority="29">
      <formula>A60&lt;&gt;"○"</formula>
    </cfRule>
  </conditionalFormatting>
  <conditionalFormatting sqref="F62">
    <cfRule type="expression" dxfId="26" priority="28">
      <formula>A62&lt;&gt;"○"</formula>
    </cfRule>
  </conditionalFormatting>
  <conditionalFormatting sqref="F68">
    <cfRule type="expression" dxfId="25" priority="13">
      <formula>A68&lt;&gt;"○"</formula>
    </cfRule>
  </conditionalFormatting>
  <conditionalFormatting sqref="F74">
    <cfRule type="expression" dxfId="24" priority="2">
      <formula>A74&lt;&gt;"○"</formula>
    </cfRule>
  </conditionalFormatting>
  <conditionalFormatting sqref="F76">
    <cfRule type="expression" dxfId="23" priority="1">
      <formula>A76&lt;&gt;"○"</formula>
    </cfRule>
  </conditionalFormatting>
  <conditionalFormatting sqref="P44">
    <cfRule type="expression" dxfId="22" priority="36">
      <formula>K44&lt;&gt;"○"</formula>
    </cfRule>
  </conditionalFormatting>
  <conditionalFormatting sqref="P68">
    <cfRule type="expression" dxfId="21" priority="10">
      <formula>K68&lt;&gt;"○"</formula>
    </cfRule>
  </conditionalFormatting>
  <conditionalFormatting sqref="P70">
    <cfRule type="expression" dxfId="20" priority="9">
      <formula>K70&lt;&gt;"○"</formula>
    </cfRule>
  </conditionalFormatting>
  <conditionalFormatting sqref="T50">
    <cfRule type="expression" dxfId="19" priority="27">
      <formula>O50&lt;&gt;"○"</formula>
    </cfRule>
  </conditionalFormatting>
  <conditionalFormatting sqref="T52">
    <cfRule type="expression" dxfId="18" priority="26">
      <formula>O52&lt;&gt;"○"</formula>
    </cfRule>
  </conditionalFormatting>
  <conditionalFormatting sqref="T54">
    <cfRule type="expression" dxfId="17" priority="25">
      <formula>O54&lt;&gt;"○"</formula>
    </cfRule>
  </conditionalFormatting>
  <conditionalFormatting sqref="T56">
    <cfRule type="expression" dxfId="16" priority="24">
      <formula>O56&lt;&gt;"○"</formula>
    </cfRule>
  </conditionalFormatting>
  <conditionalFormatting sqref="T58">
    <cfRule type="expression" dxfId="15" priority="23">
      <formula>O58&lt;&gt;"○"</formula>
    </cfRule>
  </conditionalFormatting>
  <conditionalFormatting sqref="T60">
    <cfRule type="expression" dxfId="14" priority="22">
      <formula>O60&lt;&gt;"○"</formula>
    </cfRule>
  </conditionalFormatting>
  <conditionalFormatting sqref="T62">
    <cfRule type="expression" dxfId="13" priority="21">
      <formula>O62&lt;&gt;"○"</formula>
    </cfRule>
  </conditionalFormatting>
  <conditionalFormatting sqref="X44">
    <cfRule type="expression" dxfId="12" priority="35">
      <formula>S44&lt;&gt;"○"</formula>
    </cfRule>
  </conditionalFormatting>
  <conditionalFormatting sqref="X68">
    <cfRule type="expression" dxfId="11" priority="8">
      <formula>S68&lt;&gt;"○"</formula>
    </cfRule>
  </conditionalFormatting>
  <conditionalFormatting sqref="X70">
    <cfRule type="expression" dxfId="10" priority="7">
      <formula>S70&lt;&gt;"○"</formula>
    </cfRule>
  </conditionalFormatting>
  <conditionalFormatting sqref="AF68">
    <cfRule type="expression" dxfId="9" priority="6">
      <formula>AA68&lt;&gt;"○"</formula>
    </cfRule>
  </conditionalFormatting>
  <conditionalFormatting sqref="AF70">
    <cfRule type="expression" dxfId="8" priority="4">
      <formula>AA70&lt;&gt;"○"</formula>
    </cfRule>
  </conditionalFormatting>
  <conditionalFormatting sqref="AH50">
    <cfRule type="expression" dxfId="7" priority="20">
      <formula>AC50&lt;&gt;"○"</formula>
    </cfRule>
  </conditionalFormatting>
  <conditionalFormatting sqref="AH52">
    <cfRule type="expression" dxfId="6" priority="19">
      <formula>AC52&lt;&gt;"○"</formula>
    </cfRule>
  </conditionalFormatting>
  <conditionalFormatting sqref="AH54">
    <cfRule type="expression" dxfId="5" priority="18">
      <formula>AC54&lt;&gt;"○"</formula>
    </cfRule>
  </conditionalFormatting>
  <conditionalFormatting sqref="AH56">
    <cfRule type="expression" dxfId="4" priority="17">
      <formula>AC56&lt;&gt;"○"</formula>
    </cfRule>
  </conditionalFormatting>
  <conditionalFormatting sqref="AH58">
    <cfRule type="expression" dxfId="3" priority="16">
      <formula>AC58&lt;&gt;"○"</formula>
    </cfRule>
  </conditionalFormatting>
  <conditionalFormatting sqref="AH60">
    <cfRule type="expression" dxfId="2" priority="15">
      <formula>AC60&lt;&gt;"○"</formula>
    </cfRule>
  </conditionalFormatting>
  <conditionalFormatting sqref="AH62">
    <cfRule type="expression" dxfId="1" priority="14">
      <formula>AC62&lt;&gt;"○"</formula>
    </cfRule>
  </conditionalFormatting>
  <conditionalFormatting sqref="AN68">
    <cfRule type="expression" dxfId="0" priority="3">
      <formula>AI68&lt;&gt;"○"</formula>
    </cfRule>
  </conditionalFormatting>
  <printOptions horizontalCentered="1"/>
  <pageMargins left="0.19685039370078741" right="0.19685039370078741" top="0.39370078740157483" bottom="0.39370078740157483" header="0.31496062992125984" footer="0.31496062992125984"/>
  <pageSetup paperSize="9" scale="53" fitToHeight="2" orientation="landscape" r:id="rId1"/>
  <rowBreaks count="1" manualBreakCount="1">
    <brk id="37"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F13"/>
  <sheetViews>
    <sheetView showGridLines="0" view="pageBreakPreview" zoomScale="50" zoomScaleNormal="50" zoomScaleSheetLayoutView="50" workbookViewId="0">
      <selection activeCell="C6" sqref="C6"/>
    </sheetView>
  </sheetViews>
  <sheetFormatPr defaultColWidth="9" defaultRowHeight="35.25"/>
  <cols>
    <col min="1" max="1" width="12.5" style="1" customWidth="1"/>
    <col min="2" max="2" width="42.5" style="1" customWidth="1"/>
    <col min="3" max="3" width="57.375" style="1" customWidth="1"/>
    <col min="4" max="4" width="42.5" style="1" customWidth="1"/>
    <col min="5" max="5" width="12.5" style="1" customWidth="1"/>
    <col min="6" max="16384" width="9" style="1"/>
  </cols>
  <sheetData>
    <row r="1" spans="1:6">
      <c r="E1" s="196" t="str">
        <f>入力シート!Y2</f>
        <v>ver9.20</v>
      </c>
      <c r="F1" s="1" t="s">
        <v>45</v>
      </c>
    </row>
    <row r="2" spans="1:6" s="2" customFormat="1" ht="76.5">
      <c r="A2" s="328" t="s">
        <v>3</v>
      </c>
      <c r="B2" s="328"/>
      <c r="C2" s="328"/>
      <c r="D2" s="328"/>
      <c r="E2" s="328"/>
    </row>
    <row r="3" spans="1:6" s="3" customFormat="1" ht="45.75">
      <c r="A3" s="326" t="s">
        <v>446</v>
      </c>
      <c r="B3" s="326"/>
      <c r="C3" s="326"/>
      <c r="D3" s="326"/>
      <c r="E3" s="326"/>
    </row>
    <row r="4" spans="1:6" ht="71.25" customHeight="1"/>
    <row r="5" spans="1:6" ht="38.25">
      <c r="A5" s="327" t="s">
        <v>251</v>
      </c>
      <c r="B5" s="327"/>
      <c r="C5" s="327"/>
      <c r="D5" s="327"/>
      <c r="E5" s="327"/>
    </row>
    <row r="6" spans="1:6" ht="150" customHeight="1" thickBot="1"/>
    <row r="7" spans="1:6" ht="42" customHeight="1" thickBot="1">
      <c r="C7" s="15" t="s">
        <v>2</v>
      </c>
    </row>
    <row r="8" spans="1:6" ht="345" customHeight="1" thickBot="1">
      <c r="C8" s="4"/>
    </row>
    <row r="9" spans="1:6" ht="71.25" customHeight="1"/>
    <row r="10" spans="1:6" ht="71.25" customHeight="1">
      <c r="A10" s="71"/>
      <c r="B10" s="71" t="s">
        <v>4</v>
      </c>
    </row>
    <row r="11" spans="1:6" ht="81.75" customHeight="1">
      <c r="A11" s="71"/>
      <c r="B11" s="72" t="s">
        <v>0</v>
      </c>
      <c r="C11" s="329" t="str">
        <f>DATA!$E$15</f>
        <v>---選択---</v>
      </c>
      <c r="D11" s="329"/>
    </row>
    <row r="12" spans="1:6" ht="81.75" customHeight="1">
      <c r="A12" s="71"/>
      <c r="B12" s="72" t="s">
        <v>1</v>
      </c>
      <c r="C12" s="329" t="str">
        <f>DATA!$E$6</f>
        <v/>
      </c>
      <c r="D12" s="329"/>
    </row>
    <row r="13" spans="1:6" ht="81.75" customHeight="1">
      <c r="A13" s="71"/>
      <c r="B13" s="72" t="s">
        <v>59</v>
      </c>
      <c r="C13" s="329" t="str">
        <f>DATA!$E$8</f>
        <v>　　</v>
      </c>
      <c r="D13" s="329"/>
    </row>
  </sheetData>
  <sheetProtection algorithmName="SHA-512" hashValue="5pi28Nq4n/Oj0DFaHIGKqASsSk/4aO/Q3r4X6Kb0Came+oGyClKnFjO2inEWztI+5FqmQeKynXI0w/s/mfnv0A==" saltValue="0e0Q5wnH7abYwKZGl7aJRg=="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39370078740157483" bottom="0.39370078740157483" header="0.31496062992125984" footer="0.31496062992125984"/>
  <pageSetup paperSize="9" scale="55"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D32"/>
  <sheetViews>
    <sheetView showGridLines="0" view="pageBreakPreview" topLeftCell="A2" zoomScale="50" zoomScaleNormal="100" zoomScaleSheetLayoutView="50" workbookViewId="0">
      <selection activeCell="A2" sqref="A2:D2"/>
    </sheetView>
  </sheetViews>
  <sheetFormatPr defaultColWidth="20.5" defaultRowHeight="33"/>
  <cols>
    <col min="1" max="1" width="8.75" style="9" customWidth="1"/>
    <col min="2" max="2" width="20" style="9" customWidth="1"/>
    <col min="3" max="3" width="17.25" style="9" customWidth="1"/>
    <col min="4" max="4" width="126.375" style="9" customWidth="1"/>
    <col min="5" max="16384" width="20.5" style="9"/>
  </cols>
  <sheetData>
    <row r="1" spans="1:4" ht="45.75">
      <c r="A1" s="333" t="s">
        <v>5</v>
      </c>
      <c r="B1" s="333"/>
      <c r="C1" s="333"/>
      <c r="D1" s="333"/>
    </row>
    <row r="2" spans="1:4" ht="261" customHeight="1">
      <c r="A2" s="332" t="s">
        <v>412</v>
      </c>
      <c r="B2" s="332"/>
      <c r="C2" s="332"/>
      <c r="D2" s="332"/>
    </row>
    <row r="3" spans="1:4">
      <c r="B3" s="9" t="s">
        <v>61</v>
      </c>
      <c r="C3" s="5"/>
      <c r="D3" s="11" t="str">
        <f>DATA!$E$2</f>
        <v>令和８年月日</v>
      </c>
    </row>
    <row r="4" spans="1:4" ht="48" customHeight="1">
      <c r="B4" s="330" t="s">
        <v>62</v>
      </c>
      <c r="C4" s="330"/>
      <c r="D4" s="36" t="str">
        <f>DBCS(DATA!$E$4)</f>
        <v>－</v>
      </c>
    </row>
    <row r="5" spans="1:4" ht="48" customHeight="1">
      <c r="A5" s="5"/>
      <c r="B5" s="331" t="s">
        <v>56</v>
      </c>
      <c r="C5" s="331"/>
      <c r="D5" s="37" t="str">
        <f>DATA!$E$6</f>
        <v/>
      </c>
    </row>
    <row r="6" spans="1:4" ht="48" customHeight="1">
      <c r="A6" s="5"/>
      <c r="B6" s="331" t="s">
        <v>58</v>
      </c>
      <c r="C6" s="331"/>
      <c r="D6" s="36" t="str">
        <f>DATA!$E$8</f>
        <v>　　</v>
      </c>
    </row>
    <row r="7" spans="1:4">
      <c r="A7" s="6"/>
      <c r="B7" s="6"/>
    </row>
    <row r="8" spans="1:4" ht="46.5" customHeight="1">
      <c r="A8" s="334" t="s">
        <v>23</v>
      </c>
      <c r="B8" s="335"/>
      <c r="C8" s="8" t="s">
        <v>9</v>
      </c>
      <c r="D8" s="168" t="s">
        <v>411</v>
      </c>
    </row>
    <row r="9" spans="1:4" ht="46.5" customHeight="1">
      <c r="A9" s="336"/>
      <c r="B9" s="337"/>
      <c r="C9" s="73" t="s">
        <v>10</v>
      </c>
      <c r="D9" s="169"/>
    </row>
    <row r="10" spans="1:4" ht="46.5" customHeight="1">
      <c r="A10" s="338"/>
      <c r="B10" s="339"/>
      <c r="C10" s="10" t="s">
        <v>11</v>
      </c>
      <c r="D10" s="170"/>
    </row>
    <row r="11" spans="1:4" ht="46.5" customHeight="1">
      <c r="A11" s="345" t="s">
        <v>24</v>
      </c>
      <c r="B11" s="346"/>
      <c r="C11" s="10" t="s">
        <v>7</v>
      </c>
      <c r="D11" s="171"/>
    </row>
    <row r="12" spans="1:4" ht="33" customHeight="1">
      <c r="C12" s="7"/>
    </row>
    <row r="13" spans="1:4" s="12" customFormat="1" ht="9" customHeight="1">
      <c r="A13" s="16"/>
      <c r="B13" s="16"/>
      <c r="C13" s="17"/>
      <c r="D13" s="17"/>
    </row>
    <row r="14" spans="1:4" s="12" customFormat="1" ht="26.25">
      <c r="A14" s="342" t="s">
        <v>6</v>
      </c>
      <c r="B14" s="342"/>
      <c r="C14" s="342"/>
      <c r="D14" s="342"/>
    </row>
    <row r="15" spans="1:4" s="12" customFormat="1" ht="26.25">
      <c r="A15" s="342" t="s">
        <v>14</v>
      </c>
      <c r="B15" s="342"/>
      <c r="C15" s="342"/>
      <c r="D15" s="342"/>
    </row>
    <row r="16" spans="1:4" s="12" customFormat="1" ht="26.25">
      <c r="A16" s="342" t="s">
        <v>15</v>
      </c>
      <c r="B16" s="342"/>
      <c r="C16" s="342"/>
      <c r="D16" s="342"/>
    </row>
    <row r="17" spans="1:4" s="12" customFormat="1" ht="26.25">
      <c r="A17" s="342" t="s">
        <v>16</v>
      </c>
      <c r="B17" s="342"/>
      <c r="C17" s="342"/>
      <c r="D17" s="342"/>
    </row>
    <row r="18" spans="1:4" s="12" customFormat="1" ht="9" customHeight="1">
      <c r="A18" s="16"/>
      <c r="B18" s="16"/>
      <c r="C18" s="17"/>
      <c r="D18" s="17"/>
    </row>
    <row r="19" spans="1:4" s="12" customFormat="1" ht="210" customHeight="1">
      <c r="A19" s="347" t="s">
        <v>22</v>
      </c>
      <c r="B19" s="348"/>
      <c r="C19" s="343" t="s">
        <v>21</v>
      </c>
      <c r="D19" s="344"/>
    </row>
    <row r="20" spans="1:4" s="12" customFormat="1" ht="46.5" customHeight="1">
      <c r="A20" s="349"/>
      <c r="B20" s="350"/>
      <c r="C20" s="343" t="s">
        <v>13</v>
      </c>
      <c r="D20" s="343"/>
    </row>
    <row r="21" spans="1:4" s="12" customFormat="1" ht="46.5" customHeight="1">
      <c r="A21" s="349"/>
      <c r="B21" s="350"/>
      <c r="C21" s="343" t="s">
        <v>12</v>
      </c>
      <c r="D21" s="343"/>
    </row>
    <row r="22" spans="1:4" s="12" customFormat="1" ht="46.5" customHeight="1">
      <c r="A22" s="351"/>
      <c r="B22" s="352"/>
      <c r="C22" s="343" t="s">
        <v>18</v>
      </c>
      <c r="D22" s="343"/>
    </row>
    <row r="23" spans="1:4" s="12" customFormat="1" ht="66" customHeight="1">
      <c r="A23" s="353" t="s">
        <v>8</v>
      </c>
      <c r="B23" s="354"/>
      <c r="C23" s="343" t="s">
        <v>19</v>
      </c>
      <c r="D23" s="343"/>
    </row>
    <row r="24" spans="1:4" s="12" customFormat="1" ht="46.5" customHeight="1">
      <c r="A24" s="355"/>
      <c r="B24" s="356"/>
      <c r="C24" s="341" t="s">
        <v>17</v>
      </c>
      <c r="D24" s="341"/>
    </row>
    <row r="25" spans="1:4" s="12" customFormat="1" ht="120" customHeight="1">
      <c r="A25" s="340" t="s">
        <v>20</v>
      </c>
      <c r="B25" s="340"/>
      <c r="C25" s="340"/>
      <c r="D25" s="340"/>
    </row>
    <row r="26" spans="1:4" s="12" customFormat="1" ht="9" customHeight="1">
      <c r="A26" s="161"/>
      <c r="B26" s="161"/>
      <c r="C26" s="162"/>
      <c r="D26" s="162"/>
    </row>
    <row r="27" spans="1:4" s="12" customFormat="1" ht="26.25">
      <c r="A27" s="12" t="s">
        <v>34</v>
      </c>
      <c r="B27" s="161"/>
      <c r="C27" s="162"/>
      <c r="D27" s="162"/>
    </row>
    <row r="28" spans="1:4" s="12" customFormat="1" ht="32.25" customHeight="1">
      <c r="A28" s="163" t="s">
        <v>28</v>
      </c>
      <c r="B28" s="357" t="s">
        <v>29</v>
      </c>
      <c r="C28" s="357"/>
      <c r="D28" s="357"/>
    </row>
    <row r="29" spans="1:4" s="12" customFormat="1" ht="32.25" customHeight="1">
      <c r="A29" s="163" t="s">
        <v>30</v>
      </c>
      <c r="B29" s="357" t="s">
        <v>35</v>
      </c>
      <c r="C29" s="357"/>
      <c r="D29" s="357"/>
    </row>
    <row r="30" spans="1:4" s="12" customFormat="1" ht="60" customHeight="1">
      <c r="A30" s="163" t="s">
        <v>31</v>
      </c>
      <c r="B30" s="357" t="s">
        <v>36</v>
      </c>
      <c r="C30" s="357"/>
      <c r="D30" s="357"/>
    </row>
    <row r="31" spans="1:4" s="12" customFormat="1" ht="90" customHeight="1">
      <c r="A31" s="163" t="s">
        <v>32</v>
      </c>
      <c r="B31" s="357" t="s">
        <v>37</v>
      </c>
      <c r="C31" s="357"/>
      <c r="D31" s="357"/>
    </row>
    <row r="32" spans="1:4" s="12" customFormat="1" ht="285" customHeight="1">
      <c r="A32" s="163" t="s">
        <v>33</v>
      </c>
      <c r="B32" s="357" t="s">
        <v>38</v>
      </c>
      <c r="C32" s="357"/>
      <c r="D32" s="357"/>
    </row>
  </sheetData>
  <mergeCells count="25">
    <mergeCell ref="B28:D28"/>
    <mergeCell ref="B29:D29"/>
    <mergeCell ref="B30:D30"/>
    <mergeCell ref="B31:D31"/>
    <mergeCell ref="B32:D32"/>
    <mergeCell ref="A8:B10"/>
    <mergeCell ref="A25:D25"/>
    <mergeCell ref="C24:D24"/>
    <mergeCell ref="A14:D14"/>
    <mergeCell ref="A15:D15"/>
    <mergeCell ref="A16:D16"/>
    <mergeCell ref="A17:D17"/>
    <mergeCell ref="C19:D19"/>
    <mergeCell ref="C20:D20"/>
    <mergeCell ref="C21:D21"/>
    <mergeCell ref="C22:D22"/>
    <mergeCell ref="C23:D23"/>
    <mergeCell ref="A11:B11"/>
    <mergeCell ref="A19:B22"/>
    <mergeCell ref="A23:B24"/>
    <mergeCell ref="B4:C4"/>
    <mergeCell ref="B5:C5"/>
    <mergeCell ref="B6:C6"/>
    <mergeCell ref="A2:D2"/>
    <mergeCell ref="A1:D1"/>
  </mergeCells>
  <phoneticPr fontId="1"/>
  <printOptions horizontalCentered="1"/>
  <pageMargins left="0.25" right="0.25" top="0.75" bottom="0.75" header="0.3" footer="0.3"/>
  <pageSetup paperSize="9" scale="46" fitToWidth="0" orientation="portrait" r:id="rId1"/>
  <rowBreaks count="1" manualBreakCount="1">
    <brk id="25"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12"/>
  <sheetViews>
    <sheetView showGridLines="0" view="pageBreakPreview" zoomScale="50" zoomScaleNormal="50" zoomScaleSheetLayoutView="50" workbookViewId="0">
      <selection activeCell="L19" sqref="L19"/>
    </sheetView>
  </sheetViews>
  <sheetFormatPr defaultColWidth="9" defaultRowHeight="35.25"/>
  <cols>
    <col min="1" max="1" width="5" style="1" customWidth="1"/>
    <col min="2" max="2" width="35" style="1" customWidth="1"/>
    <col min="3" max="3" width="4.875" style="1" customWidth="1"/>
    <col min="4" max="6" width="6.625" style="1" customWidth="1"/>
    <col min="7" max="7" width="24.375" style="1" bestFit="1" customWidth="1"/>
    <col min="8" max="8" width="39.625" style="1" customWidth="1"/>
    <col min="9" max="9" width="41.125" style="1" customWidth="1"/>
    <col min="10" max="10" width="5" style="1" customWidth="1"/>
    <col min="11" max="11" width="9" style="1"/>
    <col min="12" max="12" width="47.875" style="1" bestFit="1" customWidth="1"/>
    <col min="13" max="13" width="24.375" style="1" bestFit="1" customWidth="1"/>
    <col min="14" max="16384" width="9" style="1"/>
  </cols>
  <sheetData>
    <row r="1" spans="1:13" s="14" customFormat="1" ht="25.5">
      <c r="A1" s="14" t="s">
        <v>252</v>
      </c>
      <c r="J1" s="199" t="str">
        <f>入力シート!Y2</f>
        <v>ver9.20</v>
      </c>
    </row>
    <row r="2" spans="1:13" ht="39.75">
      <c r="A2" s="358" t="s">
        <v>258</v>
      </c>
      <c r="B2" s="358"/>
      <c r="C2" s="358"/>
      <c r="D2" s="358"/>
      <c r="E2" s="358"/>
      <c r="F2" s="358"/>
      <c r="G2" s="358"/>
      <c r="H2" s="358"/>
      <c r="I2" s="358"/>
      <c r="J2" s="358"/>
    </row>
    <row r="3" spans="1:13" s="13" customFormat="1" ht="36" customHeight="1"/>
    <row r="4" spans="1:13" s="13" customFormat="1" ht="36" customHeight="1">
      <c r="C4" s="13" t="s">
        <v>253</v>
      </c>
    </row>
    <row r="5" spans="1:13" s="115" customFormat="1" ht="47.25" customHeight="1">
      <c r="C5" s="374" t="s">
        <v>254</v>
      </c>
      <c r="D5" s="374"/>
      <c r="E5" s="374"/>
      <c r="F5" s="374"/>
      <c r="G5" s="375" t="str">
        <f>DATA!$E$15</f>
        <v>---選択---</v>
      </c>
      <c r="H5" s="375" t="s">
        <v>356</v>
      </c>
      <c r="I5" s="375" t="s">
        <v>356</v>
      </c>
    </row>
    <row r="6" spans="1:13" s="115" customFormat="1" ht="47.25" customHeight="1">
      <c r="C6" s="376" t="s">
        <v>40</v>
      </c>
      <c r="D6" s="376"/>
      <c r="E6" s="376"/>
      <c r="F6" s="376"/>
      <c r="G6" s="376" t="str">
        <f>DATA!$E$6</f>
        <v/>
      </c>
      <c r="H6" s="376" t="s">
        <v>357</v>
      </c>
      <c r="I6" s="376" t="s">
        <v>357</v>
      </c>
    </row>
    <row r="7" spans="1:13" s="115" customFormat="1" ht="47.25" customHeight="1">
      <c r="C7" s="376" t="s">
        <v>57</v>
      </c>
      <c r="D7" s="376"/>
      <c r="E7" s="376"/>
      <c r="F7" s="376"/>
      <c r="G7" s="376" t="str">
        <f>DATA!$E$8</f>
        <v>　　</v>
      </c>
      <c r="H7" s="376" t="s">
        <v>358</v>
      </c>
      <c r="I7" s="376" t="s">
        <v>358</v>
      </c>
    </row>
    <row r="8" spans="1:13" s="13" customFormat="1" ht="36" customHeight="1"/>
    <row r="9" spans="1:13" s="13" customFormat="1" ht="33" customHeight="1">
      <c r="B9" s="156" t="s">
        <v>401</v>
      </c>
    </row>
    <row r="10" spans="1:13" s="14" customFormat="1" ht="33">
      <c r="B10" s="359" t="s">
        <v>39</v>
      </c>
      <c r="C10" s="362" t="s">
        <v>255</v>
      </c>
      <c r="D10" s="363"/>
      <c r="E10" s="363"/>
      <c r="F10" s="363"/>
      <c r="G10" s="366" t="s">
        <v>259</v>
      </c>
      <c r="H10" s="367"/>
      <c r="I10" s="368"/>
    </row>
    <row r="11" spans="1:13" s="14" customFormat="1" ht="69" customHeight="1">
      <c r="B11" s="360"/>
      <c r="C11" s="364"/>
      <c r="D11" s="365"/>
      <c r="E11" s="365"/>
      <c r="F11" s="365"/>
      <c r="G11" s="369" t="s">
        <v>269</v>
      </c>
      <c r="H11" s="371" t="s">
        <v>296</v>
      </c>
      <c r="I11" s="373" t="s">
        <v>260</v>
      </c>
    </row>
    <row r="12" spans="1:13" s="114" customFormat="1" ht="24">
      <c r="B12" s="361"/>
      <c r="C12" s="153"/>
      <c r="D12" s="154" t="s">
        <v>149</v>
      </c>
      <c r="E12" s="154" t="s">
        <v>256</v>
      </c>
      <c r="F12" s="154" t="s">
        <v>257</v>
      </c>
      <c r="G12" s="370"/>
      <c r="H12" s="372"/>
      <c r="I12" s="361"/>
    </row>
    <row r="13" spans="1:13" ht="51">
      <c r="A13" s="116">
        <v>1</v>
      </c>
      <c r="B13" s="172"/>
      <c r="C13" s="173"/>
      <c r="D13" s="174"/>
      <c r="E13" s="174"/>
      <c r="F13" s="175"/>
      <c r="G13" s="176"/>
      <c r="H13" s="176"/>
      <c r="I13" s="155" t="str">
        <f>IF(OR(G13="測量士",G13="地質調査技士"),G13,G13&amp;CHAR(10)&amp;H13)</f>
        <v xml:space="preserve">
</v>
      </c>
      <c r="L13" s="115" t="s">
        <v>271</v>
      </c>
      <c r="M13" s="115" t="s">
        <v>272</v>
      </c>
    </row>
    <row r="14" spans="1:13" ht="51">
      <c r="A14" s="116">
        <v>2</v>
      </c>
      <c r="B14" s="172"/>
      <c r="C14" s="173"/>
      <c r="D14" s="174"/>
      <c r="E14" s="174"/>
      <c r="F14" s="175"/>
      <c r="G14" s="176"/>
      <c r="H14" s="176"/>
      <c r="I14" s="155" t="str">
        <f>IF(OR(G14="測量士",G14="地質調査技士"),G14,G14&amp;CHAR(10)&amp;H14)</f>
        <v xml:space="preserve">
</v>
      </c>
      <c r="L14" s="118" t="s">
        <v>274</v>
      </c>
      <c r="M14" s="118" t="s">
        <v>262</v>
      </c>
    </row>
    <row r="15" spans="1:13" ht="51">
      <c r="A15" s="116">
        <v>3</v>
      </c>
      <c r="B15" s="172"/>
      <c r="C15" s="173"/>
      <c r="D15" s="174"/>
      <c r="E15" s="174"/>
      <c r="F15" s="175"/>
      <c r="G15" s="176"/>
      <c r="H15" s="176"/>
      <c r="I15" s="155" t="str">
        <f t="shared" ref="I15:I32" si="0">IF(OR(G15="測量士",G15="地質調査技士"),G15,G15&amp;CHAR(10)&amp;H15)</f>
        <v xml:space="preserve">
</v>
      </c>
      <c r="L15" s="118" t="s">
        <v>275</v>
      </c>
      <c r="M15" s="118" t="s">
        <v>268</v>
      </c>
    </row>
    <row r="16" spans="1:13" ht="51">
      <c r="A16" s="116">
        <v>4</v>
      </c>
      <c r="B16" s="172"/>
      <c r="C16" s="173"/>
      <c r="D16" s="174"/>
      <c r="E16" s="174"/>
      <c r="F16" s="175"/>
      <c r="G16" s="176"/>
      <c r="H16" s="176"/>
      <c r="I16" s="155" t="str">
        <f t="shared" si="0"/>
        <v xml:space="preserve">
</v>
      </c>
      <c r="L16" s="118" t="s">
        <v>276</v>
      </c>
      <c r="M16" s="118" t="s">
        <v>295</v>
      </c>
    </row>
    <row r="17" spans="1:13" ht="51">
      <c r="A17" s="116">
        <v>5</v>
      </c>
      <c r="B17" s="172"/>
      <c r="C17" s="173"/>
      <c r="D17" s="174"/>
      <c r="E17" s="174"/>
      <c r="F17" s="175"/>
      <c r="G17" s="176"/>
      <c r="H17" s="176"/>
      <c r="I17" s="155" t="str">
        <f t="shared" si="0"/>
        <v xml:space="preserve">
</v>
      </c>
      <c r="L17" s="118" t="s">
        <v>277</v>
      </c>
      <c r="M17" s="118" t="s">
        <v>270</v>
      </c>
    </row>
    <row r="18" spans="1:13" ht="51">
      <c r="A18" s="116">
        <v>6</v>
      </c>
      <c r="B18" s="172"/>
      <c r="C18" s="173"/>
      <c r="D18" s="174"/>
      <c r="E18" s="174"/>
      <c r="F18" s="175"/>
      <c r="G18" s="176"/>
      <c r="H18" s="176"/>
      <c r="I18" s="155" t="str">
        <f t="shared" si="0"/>
        <v xml:space="preserve">
</v>
      </c>
      <c r="L18" s="118" t="s">
        <v>278</v>
      </c>
      <c r="M18" s="118" t="s">
        <v>267</v>
      </c>
    </row>
    <row r="19" spans="1:13" ht="51">
      <c r="A19" s="116">
        <v>7</v>
      </c>
      <c r="B19" s="172"/>
      <c r="C19" s="173"/>
      <c r="D19" s="174"/>
      <c r="E19" s="174"/>
      <c r="F19" s="175"/>
      <c r="G19" s="176"/>
      <c r="H19" s="176"/>
      <c r="I19" s="155" t="str">
        <f t="shared" si="0"/>
        <v xml:space="preserve">
</v>
      </c>
      <c r="L19" s="118" t="s">
        <v>279</v>
      </c>
      <c r="M19" s="118"/>
    </row>
    <row r="20" spans="1:13" ht="51">
      <c r="A20" s="116">
        <v>8</v>
      </c>
      <c r="B20" s="172"/>
      <c r="C20" s="173"/>
      <c r="D20" s="174"/>
      <c r="E20" s="174"/>
      <c r="F20" s="175"/>
      <c r="G20" s="176"/>
      <c r="H20" s="176"/>
      <c r="I20" s="155" t="str">
        <f t="shared" si="0"/>
        <v xml:space="preserve">
</v>
      </c>
      <c r="L20" s="118" t="s">
        <v>280</v>
      </c>
      <c r="M20" s="118"/>
    </row>
    <row r="21" spans="1:13" ht="51">
      <c r="A21" s="116">
        <v>9</v>
      </c>
      <c r="B21" s="172"/>
      <c r="C21" s="173"/>
      <c r="D21" s="174"/>
      <c r="E21" s="174"/>
      <c r="F21" s="175"/>
      <c r="G21" s="176"/>
      <c r="H21" s="176"/>
      <c r="I21" s="155" t="str">
        <f t="shared" si="0"/>
        <v xml:space="preserve">
</v>
      </c>
      <c r="L21" s="118" t="s">
        <v>281</v>
      </c>
      <c r="M21" s="118"/>
    </row>
    <row r="22" spans="1:13" ht="51">
      <c r="A22" s="116">
        <v>10</v>
      </c>
      <c r="B22" s="172"/>
      <c r="C22" s="173"/>
      <c r="D22" s="174"/>
      <c r="E22" s="174"/>
      <c r="F22" s="175"/>
      <c r="G22" s="176"/>
      <c r="H22" s="176"/>
      <c r="I22" s="155" t="str">
        <f t="shared" si="0"/>
        <v xml:space="preserve">
</v>
      </c>
      <c r="L22" s="118" t="s">
        <v>282</v>
      </c>
      <c r="M22" s="118"/>
    </row>
    <row r="23" spans="1:13" ht="51">
      <c r="A23" s="116">
        <v>11</v>
      </c>
      <c r="B23" s="172"/>
      <c r="C23" s="173"/>
      <c r="D23" s="174"/>
      <c r="E23" s="174"/>
      <c r="F23" s="175"/>
      <c r="G23" s="176"/>
      <c r="H23" s="176"/>
      <c r="I23" s="155" t="str">
        <f t="shared" si="0"/>
        <v xml:space="preserve">
</v>
      </c>
      <c r="L23" s="118" t="s">
        <v>283</v>
      </c>
      <c r="M23" s="118"/>
    </row>
    <row r="24" spans="1:13" ht="51">
      <c r="A24" s="116">
        <v>12</v>
      </c>
      <c r="B24" s="172"/>
      <c r="C24" s="173"/>
      <c r="D24" s="174"/>
      <c r="E24" s="174"/>
      <c r="F24" s="175"/>
      <c r="G24" s="176"/>
      <c r="H24" s="176"/>
      <c r="I24" s="155" t="str">
        <f t="shared" si="0"/>
        <v xml:space="preserve">
</v>
      </c>
      <c r="L24" s="118" t="s">
        <v>284</v>
      </c>
      <c r="M24" s="118"/>
    </row>
    <row r="25" spans="1:13" ht="51">
      <c r="A25" s="116">
        <v>13</v>
      </c>
      <c r="B25" s="172"/>
      <c r="C25" s="173"/>
      <c r="D25" s="174"/>
      <c r="E25" s="174"/>
      <c r="F25" s="175"/>
      <c r="G25" s="176"/>
      <c r="H25" s="176"/>
      <c r="I25" s="155" t="str">
        <f t="shared" si="0"/>
        <v xml:space="preserve">
</v>
      </c>
      <c r="L25" s="118" t="s">
        <v>285</v>
      </c>
      <c r="M25" s="118"/>
    </row>
    <row r="26" spans="1:13" ht="51">
      <c r="A26" s="116">
        <v>14</v>
      </c>
      <c r="B26" s="172"/>
      <c r="C26" s="173"/>
      <c r="D26" s="174"/>
      <c r="E26" s="174"/>
      <c r="F26" s="175"/>
      <c r="G26" s="176"/>
      <c r="H26" s="176"/>
      <c r="I26" s="155" t="str">
        <f t="shared" si="0"/>
        <v xml:space="preserve">
</v>
      </c>
      <c r="L26" s="118" t="s">
        <v>286</v>
      </c>
      <c r="M26" s="118"/>
    </row>
    <row r="27" spans="1:13" ht="51">
      <c r="A27" s="116">
        <v>15</v>
      </c>
      <c r="B27" s="172"/>
      <c r="C27" s="173"/>
      <c r="D27" s="174"/>
      <c r="E27" s="174"/>
      <c r="F27" s="175"/>
      <c r="G27" s="176"/>
      <c r="H27" s="176"/>
      <c r="I27" s="155" t="str">
        <f t="shared" si="0"/>
        <v xml:space="preserve">
</v>
      </c>
      <c r="L27" s="118" t="s">
        <v>287</v>
      </c>
      <c r="M27" s="118"/>
    </row>
    <row r="28" spans="1:13" ht="51">
      <c r="A28" s="116">
        <v>16</v>
      </c>
      <c r="B28" s="172"/>
      <c r="C28" s="173"/>
      <c r="D28" s="174"/>
      <c r="E28" s="174"/>
      <c r="F28" s="175"/>
      <c r="G28" s="176"/>
      <c r="H28" s="176"/>
      <c r="I28" s="155" t="str">
        <f t="shared" si="0"/>
        <v xml:space="preserve">
</v>
      </c>
      <c r="L28" s="118" t="s">
        <v>288</v>
      </c>
      <c r="M28" s="118"/>
    </row>
    <row r="29" spans="1:13" ht="51">
      <c r="A29" s="116">
        <v>17</v>
      </c>
      <c r="B29" s="172"/>
      <c r="C29" s="173"/>
      <c r="D29" s="174"/>
      <c r="E29" s="174"/>
      <c r="F29" s="175"/>
      <c r="G29" s="176"/>
      <c r="H29" s="176"/>
      <c r="I29" s="155" t="str">
        <f t="shared" si="0"/>
        <v xml:space="preserve">
</v>
      </c>
      <c r="L29" s="118" t="s">
        <v>289</v>
      </c>
      <c r="M29" s="118"/>
    </row>
    <row r="30" spans="1:13" ht="51">
      <c r="A30" s="116">
        <v>18</v>
      </c>
      <c r="B30" s="172"/>
      <c r="C30" s="173"/>
      <c r="D30" s="174"/>
      <c r="E30" s="174"/>
      <c r="F30" s="175"/>
      <c r="G30" s="176"/>
      <c r="H30" s="176"/>
      <c r="I30" s="155" t="str">
        <f t="shared" si="0"/>
        <v xml:space="preserve">
</v>
      </c>
      <c r="L30" s="118" t="s">
        <v>290</v>
      </c>
      <c r="M30" s="118"/>
    </row>
    <row r="31" spans="1:13" ht="51">
      <c r="A31" s="116">
        <v>19</v>
      </c>
      <c r="B31" s="172"/>
      <c r="C31" s="173"/>
      <c r="D31" s="174"/>
      <c r="E31" s="174"/>
      <c r="F31" s="175"/>
      <c r="G31" s="176"/>
      <c r="H31" s="176"/>
      <c r="I31" s="155" t="str">
        <f t="shared" si="0"/>
        <v xml:space="preserve">
</v>
      </c>
      <c r="L31" s="118" t="s">
        <v>291</v>
      </c>
      <c r="M31" s="118"/>
    </row>
    <row r="32" spans="1:13" ht="51">
      <c r="A32" s="116">
        <v>20</v>
      </c>
      <c r="B32" s="172"/>
      <c r="C32" s="173"/>
      <c r="D32" s="174"/>
      <c r="E32" s="174"/>
      <c r="F32" s="175"/>
      <c r="G32" s="176"/>
      <c r="H32" s="176"/>
      <c r="I32" s="155" t="str">
        <f t="shared" si="0"/>
        <v xml:space="preserve">
</v>
      </c>
      <c r="L32" s="118" t="s">
        <v>292</v>
      </c>
      <c r="M32" s="118"/>
    </row>
    <row r="33" spans="1:13" ht="50.25" customHeight="1">
      <c r="A33" s="116">
        <v>21</v>
      </c>
      <c r="B33" s="172"/>
      <c r="C33" s="173"/>
      <c r="D33" s="174"/>
      <c r="E33" s="174"/>
      <c r="F33" s="175"/>
      <c r="G33" s="176"/>
      <c r="H33" s="176"/>
      <c r="I33" s="155" t="str">
        <f t="shared" ref="I33:I42" si="1">IF(OR(G33="測量士",G33="地質調査技士"),G33,G33&amp;CHAR(10)&amp;H33)</f>
        <v xml:space="preserve">
</v>
      </c>
      <c r="L33" s="118" t="s">
        <v>293</v>
      </c>
      <c r="M33" s="118"/>
    </row>
    <row r="34" spans="1:13" ht="51">
      <c r="A34" s="116">
        <v>22</v>
      </c>
      <c r="B34" s="172"/>
      <c r="C34" s="173"/>
      <c r="D34" s="174"/>
      <c r="E34" s="174"/>
      <c r="F34" s="175"/>
      <c r="G34" s="176"/>
      <c r="H34" s="176"/>
      <c r="I34" s="155" t="str">
        <f t="shared" si="1"/>
        <v xml:space="preserve">
</v>
      </c>
      <c r="L34" s="118" t="s">
        <v>294</v>
      </c>
      <c r="M34" s="118"/>
    </row>
    <row r="35" spans="1:13" s="14" customFormat="1" ht="51">
      <c r="A35" s="116">
        <v>23</v>
      </c>
      <c r="B35" s="172"/>
      <c r="C35" s="173"/>
      <c r="D35" s="174"/>
      <c r="E35" s="174"/>
      <c r="F35" s="175"/>
      <c r="G35" s="176"/>
      <c r="H35" s="176"/>
      <c r="I35" s="155" t="str">
        <f t="shared" si="1"/>
        <v xml:space="preserve">
</v>
      </c>
    </row>
    <row r="36" spans="1:13" s="14" customFormat="1" ht="51">
      <c r="A36" s="116">
        <v>24</v>
      </c>
      <c r="B36" s="172"/>
      <c r="C36" s="173"/>
      <c r="D36" s="174"/>
      <c r="E36" s="174"/>
      <c r="F36" s="175"/>
      <c r="G36" s="176"/>
      <c r="H36" s="176"/>
      <c r="I36" s="155" t="str">
        <f t="shared" si="1"/>
        <v xml:space="preserve">
</v>
      </c>
    </row>
    <row r="37" spans="1:13" s="14" customFormat="1" ht="51">
      <c r="A37" s="116">
        <v>25</v>
      </c>
      <c r="B37" s="172"/>
      <c r="C37" s="173"/>
      <c r="D37" s="174"/>
      <c r="E37" s="174"/>
      <c r="F37" s="175"/>
      <c r="G37" s="176"/>
      <c r="H37" s="176"/>
      <c r="I37" s="155" t="str">
        <f t="shared" si="1"/>
        <v xml:space="preserve">
</v>
      </c>
    </row>
    <row r="38" spans="1:13" s="14" customFormat="1" ht="51">
      <c r="A38" s="116">
        <v>26</v>
      </c>
      <c r="B38" s="172"/>
      <c r="C38" s="173"/>
      <c r="D38" s="174"/>
      <c r="E38" s="174"/>
      <c r="F38" s="175"/>
      <c r="G38" s="176"/>
      <c r="H38" s="176"/>
      <c r="I38" s="155" t="str">
        <f t="shared" si="1"/>
        <v xml:space="preserve">
</v>
      </c>
    </row>
    <row r="39" spans="1:13" s="14" customFormat="1" ht="51">
      <c r="A39" s="116">
        <v>27</v>
      </c>
      <c r="B39" s="172"/>
      <c r="C39" s="173"/>
      <c r="D39" s="174"/>
      <c r="E39" s="174"/>
      <c r="F39" s="175"/>
      <c r="G39" s="176"/>
      <c r="H39" s="176"/>
      <c r="I39" s="155" t="str">
        <f t="shared" si="1"/>
        <v xml:space="preserve">
</v>
      </c>
    </row>
    <row r="40" spans="1:13" s="14" customFormat="1" ht="51">
      <c r="A40" s="116">
        <v>28</v>
      </c>
      <c r="B40" s="172"/>
      <c r="C40" s="173"/>
      <c r="D40" s="174"/>
      <c r="E40" s="174"/>
      <c r="F40" s="175"/>
      <c r="G40" s="176"/>
      <c r="H40" s="176"/>
      <c r="I40" s="155" t="str">
        <f t="shared" si="1"/>
        <v xml:space="preserve">
</v>
      </c>
    </row>
    <row r="41" spans="1:13" s="14" customFormat="1" ht="51">
      <c r="A41" s="116">
        <v>29</v>
      </c>
      <c r="B41" s="172"/>
      <c r="C41" s="173"/>
      <c r="D41" s="174"/>
      <c r="E41" s="174"/>
      <c r="F41" s="175"/>
      <c r="G41" s="176"/>
      <c r="H41" s="176"/>
      <c r="I41" s="155" t="str">
        <f t="shared" si="1"/>
        <v xml:space="preserve">
</v>
      </c>
    </row>
    <row r="42" spans="1:13" s="14" customFormat="1" ht="51">
      <c r="A42" s="116">
        <v>30</v>
      </c>
      <c r="B42" s="172"/>
      <c r="C42" s="173"/>
      <c r="D42" s="174"/>
      <c r="E42" s="174"/>
      <c r="F42" s="175"/>
      <c r="G42" s="176"/>
      <c r="H42" s="176"/>
      <c r="I42" s="155" t="str">
        <f t="shared" si="1"/>
        <v xml:space="preserve">
</v>
      </c>
    </row>
    <row r="43" spans="1:13" s="14" customFormat="1" ht="51">
      <c r="A43" s="116">
        <v>31</v>
      </c>
      <c r="B43" s="172"/>
      <c r="C43" s="173"/>
      <c r="D43" s="174"/>
      <c r="E43" s="174"/>
      <c r="F43" s="175"/>
      <c r="G43" s="176"/>
      <c r="H43" s="176"/>
      <c r="I43" s="155" t="str">
        <f t="shared" ref="I43:I58" si="2">IF(OR(G43="測量士",G43="地質調査技士"),G43,G43&amp;CHAR(10)&amp;H43)</f>
        <v xml:space="preserve">
</v>
      </c>
    </row>
    <row r="44" spans="1:13" s="14" customFormat="1" ht="51">
      <c r="A44" s="116">
        <v>32</v>
      </c>
      <c r="B44" s="172"/>
      <c r="C44" s="173"/>
      <c r="D44" s="174"/>
      <c r="E44" s="174"/>
      <c r="F44" s="175"/>
      <c r="G44" s="176"/>
      <c r="H44" s="176"/>
      <c r="I44" s="155" t="str">
        <f t="shared" si="2"/>
        <v xml:space="preserve">
</v>
      </c>
    </row>
    <row r="45" spans="1:13" s="14" customFormat="1" ht="51">
      <c r="A45" s="116">
        <v>33</v>
      </c>
      <c r="B45" s="172"/>
      <c r="C45" s="173"/>
      <c r="D45" s="174"/>
      <c r="E45" s="174"/>
      <c r="F45" s="175"/>
      <c r="G45" s="176"/>
      <c r="H45" s="176"/>
      <c r="I45" s="155" t="str">
        <f t="shared" si="2"/>
        <v xml:space="preserve">
</v>
      </c>
    </row>
    <row r="46" spans="1:13" s="14" customFormat="1" ht="51">
      <c r="A46" s="116">
        <v>34</v>
      </c>
      <c r="B46" s="172"/>
      <c r="C46" s="173"/>
      <c r="D46" s="174"/>
      <c r="E46" s="174"/>
      <c r="F46" s="175"/>
      <c r="G46" s="176"/>
      <c r="H46" s="176"/>
      <c r="I46" s="155" t="str">
        <f t="shared" si="2"/>
        <v xml:space="preserve">
</v>
      </c>
    </row>
    <row r="47" spans="1:13" s="14" customFormat="1" ht="51">
      <c r="A47" s="116">
        <v>35</v>
      </c>
      <c r="B47" s="172"/>
      <c r="C47" s="173"/>
      <c r="D47" s="174"/>
      <c r="E47" s="174"/>
      <c r="F47" s="175"/>
      <c r="G47" s="176"/>
      <c r="H47" s="176"/>
      <c r="I47" s="155" t="str">
        <f t="shared" si="2"/>
        <v xml:space="preserve">
</v>
      </c>
    </row>
    <row r="48" spans="1:13" s="14" customFormat="1" ht="51">
      <c r="A48" s="116">
        <v>36</v>
      </c>
      <c r="B48" s="172"/>
      <c r="C48" s="173"/>
      <c r="D48" s="174"/>
      <c r="E48" s="174"/>
      <c r="F48" s="175"/>
      <c r="G48" s="176"/>
      <c r="H48" s="176"/>
      <c r="I48" s="155" t="str">
        <f t="shared" si="2"/>
        <v xml:space="preserve">
</v>
      </c>
    </row>
    <row r="49" spans="1:9" s="14" customFormat="1" ht="51">
      <c r="A49" s="116">
        <v>37</v>
      </c>
      <c r="B49" s="172"/>
      <c r="C49" s="173"/>
      <c r="D49" s="174"/>
      <c r="E49" s="174"/>
      <c r="F49" s="175"/>
      <c r="G49" s="176"/>
      <c r="H49" s="176"/>
      <c r="I49" s="155" t="str">
        <f t="shared" si="2"/>
        <v xml:space="preserve">
</v>
      </c>
    </row>
    <row r="50" spans="1:9" s="14" customFormat="1" ht="51">
      <c r="A50" s="116">
        <v>38</v>
      </c>
      <c r="B50" s="172"/>
      <c r="C50" s="173"/>
      <c r="D50" s="174"/>
      <c r="E50" s="174"/>
      <c r="F50" s="175"/>
      <c r="G50" s="176"/>
      <c r="H50" s="176"/>
      <c r="I50" s="155" t="str">
        <f t="shared" si="2"/>
        <v xml:space="preserve">
</v>
      </c>
    </row>
    <row r="51" spans="1:9" s="14" customFormat="1" ht="51">
      <c r="A51" s="116">
        <v>39</v>
      </c>
      <c r="B51" s="172"/>
      <c r="C51" s="173"/>
      <c r="D51" s="174"/>
      <c r="E51" s="174"/>
      <c r="F51" s="175"/>
      <c r="G51" s="176"/>
      <c r="H51" s="176"/>
      <c r="I51" s="155" t="str">
        <f t="shared" si="2"/>
        <v xml:space="preserve">
</v>
      </c>
    </row>
    <row r="52" spans="1:9" s="14" customFormat="1" ht="51">
      <c r="A52" s="116">
        <v>40</v>
      </c>
      <c r="B52" s="172"/>
      <c r="C52" s="173"/>
      <c r="D52" s="174"/>
      <c r="E52" s="174"/>
      <c r="F52" s="175"/>
      <c r="G52" s="176"/>
      <c r="H52" s="176"/>
      <c r="I52" s="155" t="str">
        <f t="shared" si="2"/>
        <v xml:space="preserve">
</v>
      </c>
    </row>
    <row r="53" spans="1:9" s="14" customFormat="1" ht="51">
      <c r="A53" s="116">
        <v>41</v>
      </c>
      <c r="B53" s="172"/>
      <c r="C53" s="173"/>
      <c r="D53" s="174"/>
      <c r="E53" s="174"/>
      <c r="F53" s="175"/>
      <c r="G53" s="176"/>
      <c r="H53" s="176"/>
      <c r="I53" s="155" t="str">
        <f t="shared" si="2"/>
        <v xml:space="preserve">
</v>
      </c>
    </row>
    <row r="54" spans="1:9" s="14" customFormat="1" ht="51">
      <c r="A54" s="116">
        <v>42</v>
      </c>
      <c r="B54" s="172"/>
      <c r="C54" s="173"/>
      <c r="D54" s="174"/>
      <c r="E54" s="174"/>
      <c r="F54" s="175"/>
      <c r="G54" s="176"/>
      <c r="H54" s="176"/>
      <c r="I54" s="155" t="str">
        <f t="shared" si="2"/>
        <v xml:space="preserve">
</v>
      </c>
    </row>
    <row r="55" spans="1:9" s="14" customFormat="1" ht="51">
      <c r="A55" s="116">
        <v>43</v>
      </c>
      <c r="B55" s="172"/>
      <c r="C55" s="173"/>
      <c r="D55" s="174"/>
      <c r="E55" s="174"/>
      <c r="F55" s="175"/>
      <c r="G55" s="176"/>
      <c r="H55" s="176"/>
      <c r="I55" s="155" t="str">
        <f t="shared" si="2"/>
        <v xml:space="preserve">
</v>
      </c>
    </row>
    <row r="56" spans="1:9" s="14" customFormat="1" ht="51">
      <c r="A56" s="116">
        <v>44</v>
      </c>
      <c r="B56" s="172"/>
      <c r="C56" s="173"/>
      <c r="D56" s="174"/>
      <c r="E56" s="174"/>
      <c r="F56" s="175"/>
      <c r="G56" s="176"/>
      <c r="H56" s="176"/>
      <c r="I56" s="155" t="str">
        <f t="shared" si="2"/>
        <v xml:space="preserve">
</v>
      </c>
    </row>
    <row r="57" spans="1:9" s="14" customFormat="1" ht="51">
      <c r="A57" s="116">
        <v>45</v>
      </c>
      <c r="B57" s="172"/>
      <c r="C57" s="173"/>
      <c r="D57" s="174"/>
      <c r="E57" s="174"/>
      <c r="F57" s="175"/>
      <c r="G57" s="176"/>
      <c r="H57" s="176"/>
      <c r="I57" s="155" t="str">
        <f t="shared" si="2"/>
        <v xml:space="preserve">
</v>
      </c>
    </row>
    <row r="58" spans="1:9" s="14" customFormat="1" ht="51">
      <c r="A58" s="116">
        <v>46</v>
      </c>
      <c r="B58" s="172"/>
      <c r="C58" s="173"/>
      <c r="D58" s="174"/>
      <c r="E58" s="174"/>
      <c r="F58" s="175"/>
      <c r="G58" s="176"/>
      <c r="H58" s="176"/>
      <c r="I58" s="155" t="str">
        <f t="shared" si="2"/>
        <v xml:space="preserve">
</v>
      </c>
    </row>
    <row r="59" spans="1:9" s="14" customFormat="1" ht="51">
      <c r="A59" s="116">
        <v>47</v>
      </c>
      <c r="B59" s="172"/>
      <c r="C59" s="173"/>
      <c r="D59" s="174"/>
      <c r="E59" s="174"/>
      <c r="F59" s="175"/>
      <c r="G59" s="176"/>
      <c r="H59" s="176"/>
      <c r="I59" s="155" t="str">
        <f t="shared" ref="I59:I85" si="3">IF(OR(G59="測量士",G59="地質調査技士"),G59,G59&amp;CHAR(10)&amp;H59)</f>
        <v xml:space="preserve">
</v>
      </c>
    </row>
    <row r="60" spans="1:9" s="14" customFormat="1" ht="51">
      <c r="A60" s="116">
        <v>48</v>
      </c>
      <c r="B60" s="172"/>
      <c r="C60" s="173"/>
      <c r="D60" s="174"/>
      <c r="E60" s="174"/>
      <c r="F60" s="175"/>
      <c r="G60" s="176"/>
      <c r="H60" s="176"/>
      <c r="I60" s="155" t="str">
        <f t="shared" si="3"/>
        <v xml:space="preserve">
</v>
      </c>
    </row>
    <row r="61" spans="1:9" s="14" customFormat="1" ht="51">
      <c r="A61" s="116">
        <v>49</v>
      </c>
      <c r="B61" s="172"/>
      <c r="C61" s="173"/>
      <c r="D61" s="174"/>
      <c r="E61" s="174"/>
      <c r="F61" s="175"/>
      <c r="G61" s="176"/>
      <c r="H61" s="176"/>
      <c r="I61" s="155" t="str">
        <f t="shared" si="3"/>
        <v xml:space="preserve">
</v>
      </c>
    </row>
    <row r="62" spans="1:9" s="14" customFormat="1" ht="51">
      <c r="A62" s="116">
        <v>50</v>
      </c>
      <c r="B62" s="172"/>
      <c r="C62" s="173"/>
      <c r="D62" s="174"/>
      <c r="E62" s="174"/>
      <c r="F62" s="175"/>
      <c r="G62" s="176"/>
      <c r="H62" s="176"/>
      <c r="I62" s="155" t="str">
        <f t="shared" si="3"/>
        <v xml:space="preserve">
</v>
      </c>
    </row>
    <row r="63" spans="1:9" s="14" customFormat="1" ht="51">
      <c r="A63" s="116">
        <v>51</v>
      </c>
      <c r="B63" s="172"/>
      <c r="C63" s="173"/>
      <c r="D63" s="174"/>
      <c r="E63" s="174"/>
      <c r="F63" s="175"/>
      <c r="G63" s="176"/>
      <c r="H63" s="176"/>
      <c r="I63" s="155" t="str">
        <f t="shared" si="3"/>
        <v xml:space="preserve">
</v>
      </c>
    </row>
    <row r="64" spans="1:9" s="14" customFormat="1" ht="51">
      <c r="A64" s="116">
        <v>52</v>
      </c>
      <c r="B64" s="172"/>
      <c r="C64" s="173"/>
      <c r="D64" s="174"/>
      <c r="E64" s="174"/>
      <c r="F64" s="175"/>
      <c r="G64" s="176"/>
      <c r="H64" s="176"/>
      <c r="I64" s="155" t="str">
        <f t="shared" si="3"/>
        <v xml:space="preserve">
</v>
      </c>
    </row>
    <row r="65" spans="1:9" s="14" customFormat="1" ht="51">
      <c r="A65" s="116">
        <v>53</v>
      </c>
      <c r="B65" s="172"/>
      <c r="C65" s="173"/>
      <c r="D65" s="174"/>
      <c r="E65" s="174"/>
      <c r="F65" s="175"/>
      <c r="G65" s="176"/>
      <c r="H65" s="176"/>
      <c r="I65" s="155" t="str">
        <f t="shared" si="3"/>
        <v xml:space="preserve">
</v>
      </c>
    </row>
    <row r="66" spans="1:9" s="14" customFormat="1" ht="51">
      <c r="A66" s="116">
        <v>54</v>
      </c>
      <c r="B66" s="172"/>
      <c r="C66" s="173"/>
      <c r="D66" s="174"/>
      <c r="E66" s="174"/>
      <c r="F66" s="175"/>
      <c r="G66" s="176"/>
      <c r="H66" s="176"/>
      <c r="I66" s="155" t="str">
        <f t="shared" si="3"/>
        <v xml:space="preserve">
</v>
      </c>
    </row>
    <row r="67" spans="1:9" s="14" customFormat="1" ht="51">
      <c r="A67" s="116">
        <v>55</v>
      </c>
      <c r="B67" s="172"/>
      <c r="C67" s="173"/>
      <c r="D67" s="174"/>
      <c r="E67" s="174"/>
      <c r="F67" s="175"/>
      <c r="G67" s="176"/>
      <c r="H67" s="176"/>
      <c r="I67" s="155" t="str">
        <f t="shared" si="3"/>
        <v xml:space="preserve">
</v>
      </c>
    </row>
    <row r="68" spans="1:9" s="14" customFormat="1" ht="51">
      <c r="A68" s="116">
        <v>56</v>
      </c>
      <c r="B68" s="172"/>
      <c r="C68" s="173"/>
      <c r="D68" s="174"/>
      <c r="E68" s="174"/>
      <c r="F68" s="175"/>
      <c r="G68" s="176"/>
      <c r="H68" s="176"/>
      <c r="I68" s="155" t="str">
        <f t="shared" si="3"/>
        <v xml:space="preserve">
</v>
      </c>
    </row>
    <row r="69" spans="1:9" s="14" customFormat="1" ht="51">
      <c r="A69" s="116">
        <v>57</v>
      </c>
      <c r="B69" s="172"/>
      <c r="C69" s="173"/>
      <c r="D69" s="174"/>
      <c r="E69" s="174"/>
      <c r="F69" s="175"/>
      <c r="G69" s="176"/>
      <c r="H69" s="176"/>
      <c r="I69" s="155" t="str">
        <f t="shared" si="3"/>
        <v xml:space="preserve">
</v>
      </c>
    </row>
    <row r="70" spans="1:9" s="14" customFormat="1" ht="51">
      <c r="A70" s="116">
        <v>58</v>
      </c>
      <c r="B70" s="172"/>
      <c r="C70" s="173"/>
      <c r="D70" s="174"/>
      <c r="E70" s="174"/>
      <c r="F70" s="175"/>
      <c r="G70" s="176"/>
      <c r="H70" s="176"/>
      <c r="I70" s="155" t="str">
        <f t="shared" si="3"/>
        <v xml:space="preserve">
</v>
      </c>
    </row>
    <row r="71" spans="1:9" s="14" customFormat="1" ht="51">
      <c r="A71" s="116">
        <v>59</v>
      </c>
      <c r="B71" s="172"/>
      <c r="C71" s="173"/>
      <c r="D71" s="174"/>
      <c r="E71" s="174"/>
      <c r="F71" s="175"/>
      <c r="G71" s="176"/>
      <c r="H71" s="176"/>
      <c r="I71" s="155" t="str">
        <f t="shared" si="3"/>
        <v xml:space="preserve">
</v>
      </c>
    </row>
    <row r="72" spans="1:9" s="14" customFormat="1" ht="51">
      <c r="A72" s="116">
        <v>60</v>
      </c>
      <c r="B72" s="172"/>
      <c r="C72" s="173"/>
      <c r="D72" s="174"/>
      <c r="E72" s="174"/>
      <c r="F72" s="175"/>
      <c r="G72" s="176"/>
      <c r="H72" s="176"/>
      <c r="I72" s="155" t="str">
        <f t="shared" si="3"/>
        <v xml:space="preserve">
</v>
      </c>
    </row>
    <row r="73" spans="1:9" s="14" customFormat="1" ht="51">
      <c r="A73" s="116">
        <v>61</v>
      </c>
      <c r="B73" s="172"/>
      <c r="C73" s="173"/>
      <c r="D73" s="174"/>
      <c r="E73" s="174"/>
      <c r="F73" s="175"/>
      <c r="G73" s="176"/>
      <c r="H73" s="176"/>
      <c r="I73" s="155" t="str">
        <f t="shared" si="3"/>
        <v xml:space="preserve">
</v>
      </c>
    </row>
    <row r="74" spans="1:9" s="14" customFormat="1" ht="51">
      <c r="A74" s="116">
        <v>62</v>
      </c>
      <c r="B74" s="172"/>
      <c r="C74" s="173"/>
      <c r="D74" s="174"/>
      <c r="E74" s="174"/>
      <c r="F74" s="175"/>
      <c r="G74" s="176"/>
      <c r="H74" s="176"/>
      <c r="I74" s="155" t="str">
        <f t="shared" si="3"/>
        <v xml:space="preserve">
</v>
      </c>
    </row>
    <row r="75" spans="1:9" s="14" customFormat="1" ht="51">
      <c r="A75" s="116">
        <v>63</v>
      </c>
      <c r="B75" s="172"/>
      <c r="C75" s="173"/>
      <c r="D75" s="174"/>
      <c r="E75" s="174"/>
      <c r="F75" s="175"/>
      <c r="G75" s="176"/>
      <c r="H75" s="176"/>
      <c r="I75" s="155" t="str">
        <f t="shared" si="3"/>
        <v xml:space="preserve">
</v>
      </c>
    </row>
    <row r="76" spans="1:9" s="14" customFormat="1" ht="51">
      <c r="A76" s="116">
        <v>64</v>
      </c>
      <c r="B76" s="172"/>
      <c r="C76" s="173"/>
      <c r="D76" s="174"/>
      <c r="E76" s="174"/>
      <c r="F76" s="175"/>
      <c r="G76" s="176"/>
      <c r="H76" s="176"/>
      <c r="I76" s="155" t="str">
        <f t="shared" si="3"/>
        <v xml:space="preserve">
</v>
      </c>
    </row>
    <row r="77" spans="1:9" s="14" customFormat="1" ht="51">
      <c r="A77" s="116">
        <v>65</v>
      </c>
      <c r="B77" s="172"/>
      <c r="C77" s="173"/>
      <c r="D77" s="174"/>
      <c r="E77" s="174"/>
      <c r="F77" s="175"/>
      <c r="G77" s="176"/>
      <c r="H77" s="176"/>
      <c r="I77" s="155" t="str">
        <f t="shared" si="3"/>
        <v xml:space="preserve">
</v>
      </c>
    </row>
    <row r="78" spans="1:9" s="14" customFormat="1" ht="51">
      <c r="A78" s="116">
        <v>66</v>
      </c>
      <c r="B78" s="172"/>
      <c r="C78" s="173"/>
      <c r="D78" s="174"/>
      <c r="E78" s="174"/>
      <c r="F78" s="175"/>
      <c r="G78" s="176"/>
      <c r="H78" s="176"/>
      <c r="I78" s="155" t="str">
        <f t="shared" si="3"/>
        <v xml:space="preserve">
</v>
      </c>
    </row>
    <row r="79" spans="1:9" s="14" customFormat="1" ht="51">
      <c r="A79" s="116">
        <v>67</v>
      </c>
      <c r="B79" s="172"/>
      <c r="C79" s="173"/>
      <c r="D79" s="174"/>
      <c r="E79" s="174"/>
      <c r="F79" s="175"/>
      <c r="G79" s="176"/>
      <c r="H79" s="176"/>
      <c r="I79" s="155" t="str">
        <f t="shared" si="3"/>
        <v xml:space="preserve">
</v>
      </c>
    </row>
    <row r="80" spans="1:9" s="14" customFormat="1" ht="51">
      <c r="A80" s="116">
        <v>68</v>
      </c>
      <c r="B80" s="172"/>
      <c r="C80" s="173"/>
      <c r="D80" s="174"/>
      <c r="E80" s="174"/>
      <c r="F80" s="175"/>
      <c r="G80" s="176"/>
      <c r="H80" s="176"/>
      <c r="I80" s="155" t="str">
        <f t="shared" si="3"/>
        <v xml:space="preserve">
</v>
      </c>
    </row>
    <row r="81" spans="1:9" s="14" customFormat="1" ht="51">
      <c r="A81" s="116">
        <v>69</v>
      </c>
      <c r="B81" s="172"/>
      <c r="C81" s="173"/>
      <c r="D81" s="174"/>
      <c r="E81" s="174"/>
      <c r="F81" s="175"/>
      <c r="G81" s="176"/>
      <c r="H81" s="176"/>
      <c r="I81" s="155" t="str">
        <f t="shared" si="3"/>
        <v xml:space="preserve">
</v>
      </c>
    </row>
    <row r="82" spans="1:9" s="14" customFormat="1" ht="51">
      <c r="A82" s="116">
        <v>70</v>
      </c>
      <c r="B82" s="172"/>
      <c r="C82" s="173"/>
      <c r="D82" s="174"/>
      <c r="E82" s="174"/>
      <c r="F82" s="175"/>
      <c r="G82" s="176"/>
      <c r="H82" s="176"/>
      <c r="I82" s="155" t="str">
        <f t="shared" si="3"/>
        <v xml:space="preserve">
</v>
      </c>
    </row>
    <row r="83" spans="1:9" s="14" customFormat="1" ht="51">
      <c r="A83" s="116">
        <v>71</v>
      </c>
      <c r="B83" s="172"/>
      <c r="C83" s="173"/>
      <c r="D83" s="174"/>
      <c r="E83" s="174"/>
      <c r="F83" s="175"/>
      <c r="G83" s="176"/>
      <c r="H83" s="176"/>
      <c r="I83" s="155" t="str">
        <f t="shared" si="3"/>
        <v xml:space="preserve">
</v>
      </c>
    </row>
    <row r="84" spans="1:9" s="14" customFormat="1" ht="51">
      <c r="A84" s="116">
        <v>72</v>
      </c>
      <c r="B84" s="172"/>
      <c r="C84" s="173"/>
      <c r="D84" s="174"/>
      <c r="E84" s="174"/>
      <c r="F84" s="175"/>
      <c r="G84" s="176"/>
      <c r="H84" s="176"/>
      <c r="I84" s="155" t="str">
        <f t="shared" si="3"/>
        <v xml:space="preserve">
</v>
      </c>
    </row>
    <row r="85" spans="1:9" s="14" customFormat="1" ht="51">
      <c r="A85" s="116">
        <v>73</v>
      </c>
      <c r="B85" s="172"/>
      <c r="C85" s="173"/>
      <c r="D85" s="174"/>
      <c r="E85" s="174"/>
      <c r="F85" s="175"/>
      <c r="G85" s="176"/>
      <c r="H85" s="176"/>
      <c r="I85" s="155" t="str">
        <f t="shared" si="3"/>
        <v xml:space="preserve">
</v>
      </c>
    </row>
    <row r="86" spans="1:9" s="14" customFormat="1" ht="51">
      <c r="A86" s="116">
        <v>74</v>
      </c>
      <c r="B86" s="172"/>
      <c r="C86" s="173"/>
      <c r="D86" s="174"/>
      <c r="E86" s="174"/>
      <c r="F86" s="175"/>
      <c r="G86" s="176"/>
      <c r="H86" s="176"/>
      <c r="I86" s="155" t="str">
        <f t="shared" ref="I86:I112" si="4">IF(OR(G86="測量士",G86="地質調査技士"),G86,G86&amp;CHAR(10)&amp;H86)</f>
        <v xml:space="preserve">
</v>
      </c>
    </row>
    <row r="87" spans="1:9" s="14" customFormat="1" ht="51">
      <c r="A87" s="116">
        <v>75</v>
      </c>
      <c r="B87" s="172"/>
      <c r="C87" s="173"/>
      <c r="D87" s="174"/>
      <c r="E87" s="174"/>
      <c r="F87" s="175"/>
      <c r="G87" s="176"/>
      <c r="H87" s="176"/>
      <c r="I87" s="155" t="str">
        <f t="shared" si="4"/>
        <v xml:space="preserve">
</v>
      </c>
    </row>
    <row r="88" spans="1:9" s="14" customFormat="1" ht="51">
      <c r="A88" s="116">
        <v>76</v>
      </c>
      <c r="B88" s="172"/>
      <c r="C88" s="173"/>
      <c r="D88" s="174"/>
      <c r="E88" s="174"/>
      <c r="F88" s="175"/>
      <c r="G88" s="176"/>
      <c r="H88" s="176"/>
      <c r="I88" s="155" t="str">
        <f t="shared" si="4"/>
        <v xml:space="preserve">
</v>
      </c>
    </row>
    <row r="89" spans="1:9" s="14" customFormat="1" ht="51">
      <c r="A89" s="116">
        <v>77</v>
      </c>
      <c r="B89" s="172"/>
      <c r="C89" s="173"/>
      <c r="D89" s="174"/>
      <c r="E89" s="174"/>
      <c r="F89" s="175"/>
      <c r="G89" s="176"/>
      <c r="H89" s="176"/>
      <c r="I89" s="155" t="str">
        <f t="shared" si="4"/>
        <v xml:space="preserve">
</v>
      </c>
    </row>
    <row r="90" spans="1:9" s="14" customFormat="1" ht="51">
      <c r="A90" s="116">
        <v>78</v>
      </c>
      <c r="B90" s="172"/>
      <c r="C90" s="173"/>
      <c r="D90" s="174"/>
      <c r="E90" s="174"/>
      <c r="F90" s="175"/>
      <c r="G90" s="176"/>
      <c r="H90" s="176"/>
      <c r="I90" s="155" t="str">
        <f t="shared" si="4"/>
        <v xml:space="preserve">
</v>
      </c>
    </row>
    <row r="91" spans="1:9" s="14" customFormat="1" ht="51">
      <c r="A91" s="116">
        <v>79</v>
      </c>
      <c r="B91" s="172"/>
      <c r="C91" s="173"/>
      <c r="D91" s="174"/>
      <c r="E91" s="174"/>
      <c r="F91" s="175"/>
      <c r="G91" s="176"/>
      <c r="H91" s="176"/>
      <c r="I91" s="155" t="str">
        <f t="shared" si="4"/>
        <v xml:space="preserve">
</v>
      </c>
    </row>
    <row r="92" spans="1:9" s="14" customFormat="1" ht="51">
      <c r="A92" s="116">
        <v>80</v>
      </c>
      <c r="B92" s="172"/>
      <c r="C92" s="173"/>
      <c r="D92" s="174"/>
      <c r="E92" s="174"/>
      <c r="F92" s="175"/>
      <c r="G92" s="176"/>
      <c r="H92" s="176"/>
      <c r="I92" s="155" t="str">
        <f t="shared" si="4"/>
        <v xml:space="preserve">
</v>
      </c>
    </row>
    <row r="93" spans="1:9" s="14" customFormat="1" ht="51">
      <c r="A93" s="116">
        <v>81</v>
      </c>
      <c r="B93" s="172"/>
      <c r="C93" s="173"/>
      <c r="D93" s="174"/>
      <c r="E93" s="174"/>
      <c r="F93" s="175"/>
      <c r="G93" s="176"/>
      <c r="H93" s="176"/>
      <c r="I93" s="155" t="str">
        <f t="shared" si="4"/>
        <v xml:space="preserve">
</v>
      </c>
    </row>
    <row r="94" spans="1:9" s="14" customFormat="1" ht="51">
      <c r="A94" s="116">
        <v>82</v>
      </c>
      <c r="B94" s="172"/>
      <c r="C94" s="173"/>
      <c r="D94" s="174"/>
      <c r="E94" s="174"/>
      <c r="F94" s="175"/>
      <c r="G94" s="176"/>
      <c r="H94" s="176"/>
      <c r="I94" s="155" t="str">
        <f t="shared" si="4"/>
        <v xml:space="preserve">
</v>
      </c>
    </row>
    <row r="95" spans="1:9" s="14" customFormat="1" ht="51">
      <c r="A95" s="116">
        <v>83</v>
      </c>
      <c r="B95" s="172"/>
      <c r="C95" s="173"/>
      <c r="D95" s="174"/>
      <c r="E95" s="174"/>
      <c r="F95" s="175"/>
      <c r="G95" s="176"/>
      <c r="H95" s="176"/>
      <c r="I95" s="155" t="str">
        <f t="shared" si="4"/>
        <v xml:space="preserve">
</v>
      </c>
    </row>
    <row r="96" spans="1:9" s="14" customFormat="1" ht="51">
      <c r="A96" s="116">
        <v>84</v>
      </c>
      <c r="B96" s="172"/>
      <c r="C96" s="173"/>
      <c r="D96" s="174"/>
      <c r="E96" s="174"/>
      <c r="F96" s="175"/>
      <c r="G96" s="176"/>
      <c r="H96" s="176"/>
      <c r="I96" s="155" t="str">
        <f t="shared" si="4"/>
        <v xml:space="preserve">
</v>
      </c>
    </row>
    <row r="97" spans="1:9" s="14" customFormat="1" ht="51">
      <c r="A97" s="116">
        <v>85</v>
      </c>
      <c r="B97" s="172"/>
      <c r="C97" s="173"/>
      <c r="D97" s="174"/>
      <c r="E97" s="174"/>
      <c r="F97" s="175"/>
      <c r="G97" s="176"/>
      <c r="H97" s="176"/>
      <c r="I97" s="155" t="str">
        <f t="shared" si="4"/>
        <v xml:space="preserve">
</v>
      </c>
    </row>
    <row r="98" spans="1:9" s="14" customFormat="1" ht="51">
      <c r="A98" s="116">
        <v>86</v>
      </c>
      <c r="B98" s="172"/>
      <c r="C98" s="173"/>
      <c r="D98" s="174"/>
      <c r="E98" s="174"/>
      <c r="F98" s="175"/>
      <c r="G98" s="176"/>
      <c r="H98" s="176"/>
      <c r="I98" s="155" t="str">
        <f t="shared" si="4"/>
        <v xml:space="preserve">
</v>
      </c>
    </row>
    <row r="99" spans="1:9" s="14" customFormat="1" ht="51">
      <c r="A99" s="116">
        <v>87</v>
      </c>
      <c r="B99" s="172"/>
      <c r="C99" s="173"/>
      <c r="D99" s="174"/>
      <c r="E99" s="174"/>
      <c r="F99" s="175"/>
      <c r="G99" s="176"/>
      <c r="H99" s="176"/>
      <c r="I99" s="155" t="str">
        <f t="shared" si="4"/>
        <v xml:space="preserve">
</v>
      </c>
    </row>
    <row r="100" spans="1:9" s="14" customFormat="1" ht="51">
      <c r="A100" s="116">
        <v>88</v>
      </c>
      <c r="B100" s="172"/>
      <c r="C100" s="173"/>
      <c r="D100" s="174"/>
      <c r="E100" s="174"/>
      <c r="F100" s="175"/>
      <c r="G100" s="176"/>
      <c r="H100" s="176"/>
      <c r="I100" s="155" t="str">
        <f t="shared" si="4"/>
        <v xml:space="preserve">
</v>
      </c>
    </row>
    <row r="101" spans="1:9" s="14" customFormat="1" ht="51">
      <c r="A101" s="116">
        <v>89</v>
      </c>
      <c r="B101" s="172"/>
      <c r="C101" s="173"/>
      <c r="D101" s="174"/>
      <c r="E101" s="174"/>
      <c r="F101" s="175"/>
      <c r="G101" s="176"/>
      <c r="H101" s="176"/>
      <c r="I101" s="155" t="str">
        <f t="shared" si="4"/>
        <v xml:space="preserve">
</v>
      </c>
    </row>
    <row r="102" spans="1:9" s="14" customFormat="1" ht="51">
      <c r="A102" s="116">
        <v>90</v>
      </c>
      <c r="B102" s="172"/>
      <c r="C102" s="173"/>
      <c r="D102" s="174"/>
      <c r="E102" s="174"/>
      <c r="F102" s="175"/>
      <c r="G102" s="176"/>
      <c r="H102" s="176"/>
      <c r="I102" s="155" t="str">
        <f t="shared" si="4"/>
        <v xml:space="preserve">
</v>
      </c>
    </row>
    <row r="103" spans="1:9" s="14" customFormat="1" ht="51">
      <c r="A103" s="116">
        <v>91</v>
      </c>
      <c r="B103" s="172"/>
      <c r="C103" s="173"/>
      <c r="D103" s="174"/>
      <c r="E103" s="174"/>
      <c r="F103" s="175"/>
      <c r="G103" s="176"/>
      <c r="H103" s="176"/>
      <c r="I103" s="155" t="str">
        <f t="shared" si="4"/>
        <v xml:space="preserve">
</v>
      </c>
    </row>
    <row r="104" spans="1:9" s="14" customFormat="1" ht="51">
      <c r="A104" s="116">
        <v>92</v>
      </c>
      <c r="B104" s="172"/>
      <c r="C104" s="173"/>
      <c r="D104" s="174"/>
      <c r="E104" s="174"/>
      <c r="F104" s="175"/>
      <c r="G104" s="176"/>
      <c r="H104" s="176"/>
      <c r="I104" s="155" t="str">
        <f t="shared" si="4"/>
        <v xml:space="preserve">
</v>
      </c>
    </row>
    <row r="105" spans="1:9" s="14" customFormat="1" ht="51">
      <c r="A105" s="116">
        <v>93</v>
      </c>
      <c r="B105" s="172"/>
      <c r="C105" s="173"/>
      <c r="D105" s="174"/>
      <c r="E105" s="174"/>
      <c r="F105" s="175"/>
      <c r="G105" s="176"/>
      <c r="H105" s="176"/>
      <c r="I105" s="155" t="str">
        <f t="shared" si="4"/>
        <v xml:space="preserve">
</v>
      </c>
    </row>
    <row r="106" spans="1:9" s="14" customFormat="1" ht="51">
      <c r="A106" s="116">
        <v>94</v>
      </c>
      <c r="B106" s="172"/>
      <c r="C106" s="173"/>
      <c r="D106" s="174"/>
      <c r="E106" s="174"/>
      <c r="F106" s="175"/>
      <c r="G106" s="176"/>
      <c r="H106" s="176"/>
      <c r="I106" s="155" t="str">
        <f t="shared" si="4"/>
        <v xml:space="preserve">
</v>
      </c>
    </row>
    <row r="107" spans="1:9" s="14" customFormat="1" ht="51">
      <c r="A107" s="116">
        <v>95</v>
      </c>
      <c r="B107" s="172"/>
      <c r="C107" s="173"/>
      <c r="D107" s="174"/>
      <c r="E107" s="174"/>
      <c r="F107" s="175"/>
      <c r="G107" s="176"/>
      <c r="H107" s="176"/>
      <c r="I107" s="155" t="str">
        <f t="shared" si="4"/>
        <v xml:space="preserve">
</v>
      </c>
    </row>
    <row r="108" spans="1:9" s="14" customFormat="1" ht="51">
      <c r="A108" s="116">
        <v>96</v>
      </c>
      <c r="B108" s="172"/>
      <c r="C108" s="173"/>
      <c r="D108" s="174"/>
      <c r="E108" s="174"/>
      <c r="F108" s="175"/>
      <c r="G108" s="176"/>
      <c r="H108" s="176"/>
      <c r="I108" s="155" t="str">
        <f t="shared" si="4"/>
        <v xml:space="preserve">
</v>
      </c>
    </row>
    <row r="109" spans="1:9" s="14" customFormat="1" ht="51">
      <c r="A109" s="116">
        <v>97</v>
      </c>
      <c r="B109" s="172"/>
      <c r="C109" s="173"/>
      <c r="D109" s="174"/>
      <c r="E109" s="174"/>
      <c r="F109" s="175"/>
      <c r="G109" s="176"/>
      <c r="H109" s="176"/>
      <c r="I109" s="155" t="str">
        <f t="shared" si="4"/>
        <v xml:space="preserve">
</v>
      </c>
    </row>
    <row r="110" spans="1:9" s="14" customFormat="1" ht="51">
      <c r="A110" s="116">
        <v>98</v>
      </c>
      <c r="B110" s="172"/>
      <c r="C110" s="173"/>
      <c r="D110" s="174"/>
      <c r="E110" s="174"/>
      <c r="F110" s="175"/>
      <c r="G110" s="176"/>
      <c r="H110" s="176"/>
      <c r="I110" s="155" t="str">
        <f t="shared" si="4"/>
        <v xml:space="preserve">
</v>
      </c>
    </row>
    <row r="111" spans="1:9" s="14" customFormat="1" ht="51">
      <c r="A111" s="116">
        <v>99</v>
      </c>
      <c r="B111" s="172"/>
      <c r="C111" s="173"/>
      <c r="D111" s="174"/>
      <c r="E111" s="174"/>
      <c r="F111" s="175"/>
      <c r="G111" s="176"/>
      <c r="H111" s="176"/>
      <c r="I111" s="155" t="str">
        <f t="shared" si="4"/>
        <v xml:space="preserve">
</v>
      </c>
    </row>
    <row r="112" spans="1:9" s="14" customFormat="1" ht="51">
      <c r="A112" s="116">
        <v>100</v>
      </c>
      <c r="B112" s="172"/>
      <c r="C112" s="173"/>
      <c r="D112" s="174"/>
      <c r="E112" s="174"/>
      <c r="F112" s="175"/>
      <c r="G112" s="176"/>
      <c r="H112" s="176"/>
      <c r="I112" s="155" t="str">
        <f t="shared" si="4"/>
        <v xml:space="preserve">
</v>
      </c>
    </row>
  </sheetData>
  <sheetProtection algorithmName="SHA-512" hashValue="HH2OaRECM03889J54OeKfgcB2ey8Zqj7DfI/+vaoWhoQpDPg1txvWvHtB7XLKm1Kxw7fZC3SyUJHnDNyN3pM/w==" saltValue="OvbFISXj9KdHKhuwjQo2oA==" spinCount="100000" sheet="1" objects="1" scenarios="1" formatCells="0" formatColumns="0" formatRows="0"/>
  <mergeCells count="13">
    <mergeCell ref="A2:J2"/>
    <mergeCell ref="B10:B12"/>
    <mergeCell ref="C10:F11"/>
    <mergeCell ref="G10:I10"/>
    <mergeCell ref="G11:G12"/>
    <mergeCell ref="H11:H12"/>
    <mergeCell ref="I11:I12"/>
    <mergeCell ref="C5:F5"/>
    <mergeCell ref="G5:I5"/>
    <mergeCell ref="C6:F6"/>
    <mergeCell ref="G6:I6"/>
    <mergeCell ref="C7:F7"/>
    <mergeCell ref="G7:I7"/>
  </mergeCells>
  <phoneticPr fontId="1"/>
  <dataValidations count="3">
    <dataValidation type="list" allowBlank="1" showInputMessage="1" showErrorMessage="1" sqref="H13:H112" xr:uid="{00000000-0002-0000-0600-000000000000}">
      <formula1>$L$14:$L$34</formula1>
    </dataValidation>
    <dataValidation type="list" allowBlank="1" showInputMessage="1" showErrorMessage="1" sqref="G13:G112" xr:uid="{00000000-0002-0000-0600-000001000000}">
      <formula1>$M$14:$M$18</formula1>
    </dataValidation>
    <dataValidation type="list" allowBlank="1" showInputMessage="1" showErrorMessage="1" sqref="C13:C112" xr:uid="{89A708F9-9428-4962-8F3C-4E4404F150B7}">
      <formula1>"T,S,H,R"</formula1>
    </dataValidation>
  </dataValidations>
  <printOptions horizontalCentered="1"/>
  <pageMargins left="0.19685039370078741" right="0.19685039370078741" top="0.39370078740157483" bottom="0.39370078740157483" header="0.31496062992125984" footer="0.31496062992125984"/>
  <pageSetup paperSize="9" scale="53" fitToHeight="0" orientation="portrait" r:id="rId1"/>
  <rowBreaks count="1" manualBreakCount="1">
    <brk id="3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47"/>
  <sheetViews>
    <sheetView showGridLines="0" view="pageBreakPreview" topLeftCell="A12" zoomScale="50" zoomScaleNormal="50" zoomScaleSheetLayoutView="50" workbookViewId="0">
      <selection activeCell="E10" sqref="E10"/>
    </sheetView>
  </sheetViews>
  <sheetFormatPr defaultColWidth="9" defaultRowHeight="35.25"/>
  <cols>
    <col min="1" max="1" width="5" style="1" customWidth="1"/>
    <col min="2" max="2" width="3.875" style="1" customWidth="1"/>
    <col min="3" max="3" width="30.875" style="1" customWidth="1"/>
    <col min="4" max="4" width="25.125" style="1" customWidth="1"/>
    <col min="5" max="5" width="19.125" style="1" customWidth="1"/>
    <col min="6" max="6" width="6.625" style="1" customWidth="1"/>
    <col min="7" max="7" width="3.875" style="1" customWidth="1"/>
    <col min="8" max="8" width="56.125" style="1" customWidth="1"/>
    <col min="9" max="9" width="19.125" style="1" customWidth="1"/>
    <col min="10" max="10" width="5" style="1" customWidth="1"/>
    <col min="11" max="13" width="2.5" style="132" customWidth="1"/>
    <col min="14" max="16384" width="9" style="1"/>
  </cols>
  <sheetData>
    <row r="1" spans="1:13" s="14" customFormat="1" ht="25.5">
      <c r="A1" s="14" t="s">
        <v>410</v>
      </c>
      <c r="J1" s="199" t="str">
        <f>入力シート!Y2</f>
        <v>ver9.20</v>
      </c>
      <c r="K1" s="132"/>
      <c r="L1" s="132"/>
      <c r="M1" s="132"/>
    </row>
    <row r="2" spans="1:13" ht="39.75">
      <c r="A2" s="358" t="s">
        <v>297</v>
      </c>
      <c r="B2" s="358"/>
      <c r="C2" s="358"/>
      <c r="D2" s="358"/>
      <c r="E2" s="358"/>
      <c r="F2" s="358"/>
      <c r="G2" s="358"/>
      <c r="H2" s="358"/>
      <c r="I2" s="358"/>
      <c r="J2" s="358"/>
    </row>
    <row r="3" spans="1:13" s="13" customFormat="1" ht="36" customHeight="1">
      <c r="K3" s="132"/>
      <c r="L3" s="132"/>
      <c r="M3" s="132"/>
    </row>
    <row r="4" spans="1:13" s="13" customFormat="1" ht="36" customHeight="1">
      <c r="D4" s="13" t="s">
        <v>253</v>
      </c>
      <c r="K4" s="132"/>
      <c r="L4" s="132"/>
      <c r="M4" s="132"/>
    </row>
    <row r="5" spans="1:13" s="115" customFormat="1" ht="47.25" customHeight="1">
      <c r="D5" s="120" t="s">
        <v>254</v>
      </c>
      <c r="E5" s="375" t="str">
        <f>DATA!$E$15</f>
        <v>---選択---</v>
      </c>
      <c r="F5" s="375"/>
      <c r="G5" s="375"/>
      <c r="H5" s="375"/>
      <c r="I5" s="375"/>
      <c r="K5" s="132"/>
      <c r="L5" s="132"/>
      <c r="M5" s="132"/>
    </row>
    <row r="6" spans="1:13" s="115" customFormat="1" ht="47.25" customHeight="1">
      <c r="D6" s="121" t="s">
        <v>337</v>
      </c>
      <c r="E6" s="376" t="str">
        <f>DATA!$E$6</f>
        <v/>
      </c>
      <c r="F6" s="376"/>
      <c r="G6" s="376"/>
      <c r="H6" s="376"/>
      <c r="I6" s="376"/>
      <c r="K6" s="132"/>
      <c r="L6" s="132"/>
      <c r="M6" s="132"/>
    </row>
    <row r="7" spans="1:13" s="115" customFormat="1" ht="47.25" customHeight="1">
      <c r="D7" s="121" t="s">
        <v>57</v>
      </c>
      <c r="E7" s="376" t="str">
        <f>DATA!$E$8</f>
        <v>　　</v>
      </c>
      <c r="F7" s="376"/>
      <c r="G7" s="376"/>
      <c r="H7" s="376"/>
      <c r="I7" s="376"/>
      <c r="K7" s="132"/>
      <c r="L7" s="132"/>
      <c r="M7" s="132"/>
    </row>
    <row r="8" spans="1:13" s="13" customFormat="1" ht="33" customHeight="1">
      <c r="B8" s="115"/>
      <c r="C8" s="115"/>
      <c r="D8" s="115"/>
      <c r="K8" s="132"/>
      <c r="L8" s="132"/>
      <c r="M8" s="132"/>
    </row>
    <row r="9" spans="1:13" s="14" customFormat="1" ht="51">
      <c r="B9" s="382" t="s">
        <v>298</v>
      </c>
      <c r="C9" s="389"/>
      <c r="D9" s="383"/>
      <c r="E9" s="117" t="s">
        <v>299</v>
      </c>
      <c r="F9" s="124"/>
      <c r="G9" s="382" t="s">
        <v>298</v>
      </c>
      <c r="H9" s="383"/>
      <c r="I9" s="122" t="s">
        <v>299</v>
      </c>
      <c r="K9" s="132"/>
      <c r="L9" s="132"/>
      <c r="M9" s="132"/>
    </row>
    <row r="10" spans="1:13" s="14" customFormat="1" ht="30" customHeight="1">
      <c r="B10" s="379" t="s">
        <v>261</v>
      </c>
      <c r="C10" s="380"/>
      <c r="D10" s="381"/>
      <c r="E10" s="129">
        <f>COUNTIF(技術士等の人数に係る調書!$I$13:$I$112,B10)</f>
        <v>0</v>
      </c>
      <c r="F10" s="123"/>
      <c r="G10" s="386" t="s">
        <v>264</v>
      </c>
      <c r="H10" s="387"/>
      <c r="I10" s="388"/>
      <c r="K10" s="132"/>
      <c r="L10" s="132"/>
      <c r="M10" s="132"/>
    </row>
    <row r="11" spans="1:13" s="14" customFormat="1" ht="30" customHeight="1">
      <c r="B11" s="386" t="s">
        <v>263</v>
      </c>
      <c r="C11" s="387"/>
      <c r="D11" s="387"/>
      <c r="E11" s="388"/>
      <c r="F11" s="123"/>
      <c r="G11" s="187"/>
      <c r="H11" s="127" t="s">
        <v>302</v>
      </c>
      <c r="I11" s="130">
        <f>COUNTIF(技術士等の人数に係る調書!$I$13:$I$112,$G$10&amp;CHAR(10)&amp;H11)</f>
        <v>0</v>
      </c>
      <c r="K11" s="132"/>
      <c r="L11" s="132"/>
      <c r="M11" s="132"/>
    </row>
    <row r="12" spans="1:13" s="14" customFormat="1" ht="30" customHeight="1">
      <c r="B12" s="187"/>
      <c r="C12" s="377" t="s">
        <v>273</v>
      </c>
      <c r="D12" s="378"/>
      <c r="E12" s="130">
        <f>COUNTIF(技術士等の人数に係る調書!$I$13:$I$112,$B$11&amp;CHAR(10)&amp;C12)</f>
        <v>0</v>
      </c>
      <c r="F12" s="123"/>
      <c r="G12" s="187"/>
      <c r="H12" s="127" t="s">
        <v>303</v>
      </c>
      <c r="I12" s="130">
        <f>COUNTIF(技術士等の人数に係る調書!$I$13:$I$112,$G$10&amp;CHAR(10)&amp;H12)</f>
        <v>0</v>
      </c>
      <c r="K12" s="132"/>
      <c r="L12" s="132"/>
      <c r="M12" s="132"/>
    </row>
    <row r="13" spans="1:13" s="14" customFormat="1" ht="30" customHeight="1">
      <c r="B13" s="187"/>
      <c r="C13" s="377" t="s">
        <v>304</v>
      </c>
      <c r="D13" s="378"/>
      <c r="E13" s="130">
        <f>COUNTIF(技術士等の人数に係る調書!$I$13:$I$112,$B$11&amp;CHAR(10)&amp;C13)</f>
        <v>0</v>
      </c>
      <c r="F13" s="123"/>
      <c r="G13" s="187"/>
      <c r="H13" s="127" t="s">
        <v>305</v>
      </c>
      <c r="I13" s="130">
        <f>COUNTIF(技術士等の人数に係る調書!$I$13:$I$112,$G$10&amp;CHAR(10)&amp;H13)</f>
        <v>0</v>
      </c>
      <c r="K13" s="132"/>
      <c r="L13" s="132"/>
      <c r="M13" s="132"/>
    </row>
    <row r="14" spans="1:13" s="14" customFormat="1" ht="30" customHeight="1">
      <c r="B14" s="187"/>
      <c r="C14" s="377" t="s">
        <v>306</v>
      </c>
      <c r="D14" s="378"/>
      <c r="E14" s="130">
        <f>COUNTIF(技術士等の人数に係る調書!$I$13:$I$112,$B$11&amp;CHAR(10)&amp;C14)</f>
        <v>0</v>
      </c>
      <c r="F14" s="123"/>
      <c r="G14" s="187"/>
      <c r="H14" s="127" t="s">
        <v>307</v>
      </c>
      <c r="I14" s="130">
        <f>COUNTIF(技術士等の人数に係る調書!$I$13:$I$112,$G$10&amp;CHAR(10)&amp;H14)</f>
        <v>0</v>
      </c>
      <c r="K14" s="132"/>
      <c r="L14" s="132"/>
      <c r="M14" s="132"/>
    </row>
    <row r="15" spans="1:13" s="14" customFormat="1" ht="30" customHeight="1">
      <c r="B15" s="187"/>
      <c r="C15" s="377" t="s">
        <v>308</v>
      </c>
      <c r="D15" s="378"/>
      <c r="E15" s="130">
        <f>COUNTIF(技術士等の人数に係る調書!$I$13:$I$112,$B$11&amp;CHAR(10)&amp;C15)</f>
        <v>0</v>
      </c>
      <c r="F15" s="123"/>
      <c r="G15" s="187"/>
      <c r="H15" s="127" t="s">
        <v>309</v>
      </c>
      <c r="I15" s="130">
        <f>COUNTIF(技術士等の人数に係る調書!$I$13:$I$112,$G$10&amp;CHAR(10)&amp;H15)</f>
        <v>0</v>
      </c>
      <c r="K15" s="132"/>
      <c r="L15" s="132"/>
      <c r="M15" s="132"/>
    </row>
    <row r="16" spans="1:13" s="14" customFormat="1" ht="30" customHeight="1">
      <c r="B16" s="187"/>
      <c r="C16" s="377" t="s">
        <v>310</v>
      </c>
      <c r="D16" s="378"/>
      <c r="E16" s="130">
        <f>COUNTIF(技術士等の人数に係る調書!$I$13:$I$112,$B$11&amp;CHAR(10)&amp;C16)</f>
        <v>0</v>
      </c>
      <c r="F16" s="123"/>
      <c r="G16" s="187"/>
      <c r="H16" s="127" t="s">
        <v>311</v>
      </c>
      <c r="I16" s="130">
        <f>COUNTIF(技術士等の人数に係る調書!$I$13:$I$112,$G$10&amp;CHAR(10)&amp;H16)</f>
        <v>0</v>
      </c>
      <c r="K16" s="132"/>
      <c r="L16" s="132"/>
      <c r="M16" s="132"/>
    </row>
    <row r="17" spans="2:13" s="14" customFormat="1" ht="30" customHeight="1">
      <c r="B17" s="187"/>
      <c r="C17" s="377" t="s">
        <v>312</v>
      </c>
      <c r="D17" s="378"/>
      <c r="E17" s="130">
        <f>COUNTIF(技術士等の人数に係る調書!$I$13:$I$112,$B$11&amp;CHAR(10)&amp;C17)</f>
        <v>0</v>
      </c>
      <c r="F17" s="123"/>
      <c r="G17" s="187"/>
      <c r="H17" s="127" t="s">
        <v>313</v>
      </c>
      <c r="I17" s="130">
        <f>COUNTIF(技術士等の人数に係る調書!$I$13:$I$112,$G$10&amp;CHAR(10)&amp;H17)</f>
        <v>0</v>
      </c>
      <c r="K17" s="132"/>
      <c r="L17" s="132"/>
      <c r="M17" s="132"/>
    </row>
    <row r="18" spans="2:13" s="14" customFormat="1" ht="30" customHeight="1">
      <c r="B18" s="187"/>
      <c r="C18" s="377" t="s">
        <v>314</v>
      </c>
      <c r="D18" s="378"/>
      <c r="E18" s="130">
        <f>COUNTIF(技術士等の人数に係る調書!$I$13:$I$112,$B$11&amp;CHAR(10)&amp;C18)</f>
        <v>0</v>
      </c>
      <c r="F18" s="123"/>
      <c r="G18" s="187"/>
      <c r="H18" s="127" t="s">
        <v>315</v>
      </c>
      <c r="I18" s="130">
        <f>COUNTIF(技術士等の人数に係る調書!$I$13:$I$112,$G$10&amp;CHAR(10)&amp;H18)</f>
        <v>0</v>
      </c>
      <c r="K18" s="132"/>
      <c r="L18" s="132"/>
      <c r="M18" s="132"/>
    </row>
    <row r="19" spans="2:13" s="14" customFormat="1" ht="30" customHeight="1">
      <c r="B19" s="187"/>
      <c r="C19" s="377" t="s">
        <v>316</v>
      </c>
      <c r="D19" s="378"/>
      <c r="E19" s="130">
        <f>COUNTIF(技術士等の人数に係る調書!$I$13:$I$112,$B$11&amp;CHAR(10)&amp;C19)</f>
        <v>0</v>
      </c>
      <c r="F19" s="123"/>
      <c r="G19" s="187"/>
      <c r="H19" s="127" t="s">
        <v>317</v>
      </c>
      <c r="I19" s="130">
        <f>COUNTIF(技術士等の人数に係る調書!$I$13:$I$112,$G$10&amp;CHAR(10)&amp;H19)</f>
        <v>0</v>
      </c>
      <c r="K19" s="132"/>
      <c r="L19" s="132"/>
      <c r="M19" s="132"/>
    </row>
    <row r="20" spans="2:13" s="14" customFormat="1" ht="30" customHeight="1">
      <c r="B20" s="187"/>
      <c r="C20" s="377" t="s">
        <v>318</v>
      </c>
      <c r="D20" s="378"/>
      <c r="E20" s="130">
        <f>COUNTIF(技術士等の人数に係る調書!$I$13:$I$112,$B$11&amp;CHAR(10)&amp;C20)</f>
        <v>0</v>
      </c>
      <c r="F20" s="123"/>
      <c r="G20" s="189"/>
      <c r="H20" s="127" t="s">
        <v>319</v>
      </c>
      <c r="I20" s="130">
        <f>COUNTIF(技術士等の人数に係る調書!$I$13:$I$112,$G$10&amp;CHAR(10)&amp;H20)</f>
        <v>0</v>
      </c>
      <c r="K20" s="132"/>
      <c r="L20" s="132"/>
      <c r="M20" s="132"/>
    </row>
    <row r="21" spans="2:13" s="14" customFormat="1" ht="30" customHeight="1">
      <c r="B21" s="188"/>
      <c r="C21" s="377" t="s">
        <v>320</v>
      </c>
      <c r="D21" s="378"/>
      <c r="E21" s="130">
        <f>COUNTIF(技術士等の人数に係る調書!$I$13:$I$112,$B$11&amp;CHAR(10)&amp;C21)</f>
        <v>0</v>
      </c>
      <c r="F21" s="123"/>
      <c r="G21" s="386" t="s">
        <v>265</v>
      </c>
      <c r="H21" s="387"/>
      <c r="I21" s="388"/>
      <c r="K21" s="132"/>
      <c r="L21" s="132"/>
      <c r="M21" s="132"/>
    </row>
    <row r="22" spans="2:13" s="14" customFormat="1" ht="30" customHeight="1">
      <c r="B22" s="187"/>
      <c r="C22" s="377" t="s">
        <v>321</v>
      </c>
      <c r="D22" s="378"/>
      <c r="E22" s="130">
        <f>COUNTIF(技術士等の人数に係る調書!$I$13:$I$112,$B$11&amp;CHAR(10)&amp;C22)</f>
        <v>0</v>
      </c>
      <c r="F22" s="123"/>
      <c r="G22" s="187"/>
      <c r="H22" s="127" t="s">
        <v>273</v>
      </c>
      <c r="I22" s="130">
        <f>COUNTIF(技術士等の人数に係る調書!$I$13:$I$112,$G$21&amp;CHAR(10)&amp;H22)</f>
        <v>0</v>
      </c>
      <c r="K22" s="132"/>
      <c r="L22" s="132"/>
      <c r="M22" s="132"/>
    </row>
    <row r="23" spans="2:13" s="14" customFormat="1" ht="30" customHeight="1">
      <c r="B23" s="187"/>
      <c r="C23" s="377" t="s">
        <v>302</v>
      </c>
      <c r="D23" s="378"/>
      <c r="E23" s="130">
        <f>COUNTIF(技術士等の人数に係る調書!$I$13:$I$112,$B$11&amp;CHAR(10)&amp;C23)</f>
        <v>0</v>
      </c>
      <c r="F23" s="123"/>
      <c r="G23" s="187"/>
      <c r="H23" s="127" t="s">
        <v>304</v>
      </c>
      <c r="I23" s="130">
        <f>COUNTIF(技術士等の人数に係る調書!$I$13:$I$112,$G$21&amp;CHAR(10)&amp;H23)</f>
        <v>0</v>
      </c>
      <c r="K23" s="132"/>
      <c r="L23" s="132"/>
      <c r="M23" s="132"/>
    </row>
    <row r="24" spans="2:13" s="14" customFormat="1" ht="30" customHeight="1">
      <c r="B24" s="187"/>
      <c r="C24" s="377" t="s">
        <v>303</v>
      </c>
      <c r="D24" s="378"/>
      <c r="E24" s="130">
        <f>COUNTIF(技術士等の人数に係る調書!$I$13:$I$112,$B$11&amp;CHAR(10)&amp;C24)</f>
        <v>0</v>
      </c>
      <c r="F24" s="123"/>
      <c r="G24" s="187"/>
      <c r="H24" s="127" t="s">
        <v>306</v>
      </c>
      <c r="I24" s="130">
        <f>COUNTIF(技術士等の人数に係る調書!$I$13:$I$112,$G$21&amp;CHAR(10)&amp;H24)</f>
        <v>0</v>
      </c>
      <c r="K24" s="132"/>
      <c r="L24" s="132"/>
      <c r="M24" s="132"/>
    </row>
    <row r="25" spans="2:13" s="14" customFormat="1" ht="30" customHeight="1">
      <c r="B25" s="187"/>
      <c r="C25" s="377" t="s">
        <v>305</v>
      </c>
      <c r="D25" s="378"/>
      <c r="E25" s="130">
        <f>COUNTIF(技術士等の人数に係る調書!$I$13:$I$112,$B$11&amp;CHAR(10)&amp;C25)</f>
        <v>0</v>
      </c>
      <c r="F25" s="123"/>
      <c r="G25" s="187"/>
      <c r="H25" s="127" t="s">
        <v>308</v>
      </c>
      <c r="I25" s="130">
        <f>COUNTIF(技術士等の人数に係る調書!$I$13:$I$112,$G$21&amp;CHAR(10)&amp;H25)</f>
        <v>0</v>
      </c>
      <c r="K25" s="132"/>
      <c r="L25" s="132"/>
      <c r="M25" s="132"/>
    </row>
    <row r="26" spans="2:13" s="14" customFormat="1" ht="30" customHeight="1">
      <c r="B26" s="187"/>
      <c r="C26" s="377" t="s">
        <v>307</v>
      </c>
      <c r="D26" s="378"/>
      <c r="E26" s="130">
        <f>COUNTIF(技術士等の人数に係る調書!$I$13:$I$112,$B$11&amp;CHAR(10)&amp;C26)</f>
        <v>0</v>
      </c>
      <c r="F26" s="123"/>
      <c r="G26" s="187"/>
      <c r="H26" s="127" t="s">
        <v>310</v>
      </c>
      <c r="I26" s="130">
        <f>COUNTIF(技術士等の人数に係る調書!$I$13:$I$112,$G$21&amp;CHAR(10)&amp;H26)</f>
        <v>0</v>
      </c>
      <c r="K26" s="132"/>
      <c r="L26" s="132"/>
      <c r="M26" s="132"/>
    </row>
    <row r="27" spans="2:13" s="14" customFormat="1" ht="30" customHeight="1">
      <c r="B27" s="187"/>
      <c r="C27" s="377" t="s">
        <v>309</v>
      </c>
      <c r="D27" s="378"/>
      <c r="E27" s="130">
        <f>COUNTIF(技術士等の人数に係る調書!$I$13:$I$112,$B$11&amp;CHAR(10)&amp;C27)</f>
        <v>0</v>
      </c>
      <c r="F27" s="123"/>
      <c r="G27" s="187"/>
      <c r="H27" s="127" t="s">
        <v>312</v>
      </c>
      <c r="I27" s="130">
        <f>COUNTIF(技術士等の人数に係る調書!$I$13:$I$112,$G$21&amp;CHAR(10)&amp;H27)</f>
        <v>0</v>
      </c>
      <c r="K27" s="132"/>
      <c r="L27" s="132"/>
      <c r="M27" s="132"/>
    </row>
    <row r="28" spans="2:13" s="14" customFormat="1" ht="30" customHeight="1">
      <c r="B28" s="187"/>
      <c r="C28" s="377" t="s">
        <v>311</v>
      </c>
      <c r="D28" s="378"/>
      <c r="E28" s="130">
        <f>COUNTIF(技術士等の人数に係る調書!$I$13:$I$112,$B$11&amp;CHAR(10)&amp;C28)</f>
        <v>0</v>
      </c>
      <c r="F28" s="123"/>
      <c r="G28" s="187"/>
      <c r="H28" s="127" t="s">
        <v>314</v>
      </c>
      <c r="I28" s="130">
        <f>COUNTIF(技術士等の人数に係る調書!$I$13:$I$112,$G$21&amp;CHAR(10)&amp;H28)</f>
        <v>0</v>
      </c>
      <c r="K28" s="132"/>
      <c r="L28" s="132"/>
      <c r="M28" s="132"/>
    </row>
    <row r="29" spans="2:13" s="14" customFormat="1" ht="30" customHeight="1">
      <c r="B29" s="187"/>
      <c r="C29" s="377" t="s">
        <v>313</v>
      </c>
      <c r="D29" s="378"/>
      <c r="E29" s="130">
        <f>COUNTIF(技術士等の人数に係る調書!$I$13:$I$112,$B$11&amp;CHAR(10)&amp;C29)</f>
        <v>0</v>
      </c>
      <c r="F29" s="123"/>
      <c r="G29" s="187"/>
      <c r="H29" s="127" t="s">
        <v>316</v>
      </c>
      <c r="I29" s="130">
        <f>COUNTIF(技術士等の人数に係る調書!$I$13:$I$112,$G$21&amp;CHAR(10)&amp;H29)</f>
        <v>0</v>
      </c>
      <c r="K29" s="132"/>
      <c r="L29" s="132"/>
      <c r="M29" s="132"/>
    </row>
    <row r="30" spans="2:13" s="14" customFormat="1" ht="30" customHeight="1">
      <c r="B30" s="187"/>
      <c r="C30" s="377" t="s">
        <v>315</v>
      </c>
      <c r="D30" s="378"/>
      <c r="E30" s="130">
        <f>COUNTIF(技術士等の人数に係る調書!$I$13:$I$112,$B$11&amp;CHAR(10)&amp;C30)</f>
        <v>0</v>
      </c>
      <c r="F30" s="123"/>
      <c r="G30" s="187"/>
      <c r="H30" s="127" t="s">
        <v>318</v>
      </c>
      <c r="I30" s="130">
        <f>COUNTIF(技術士等の人数に係る調書!$I$13:$I$112,$G$21&amp;CHAR(10)&amp;H30)</f>
        <v>0</v>
      </c>
      <c r="K30" s="132"/>
      <c r="L30" s="132"/>
      <c r="M30" s="132"/>
    </row>
    <row r="31" spans="2:13" s="14" customFormat="1" ht="30" customHeight="1">
      <c r="B31" s="187"/>
      <c r="C31" s="377" t="s">
        <v>317</v>
      </c>
      <c r="D31" s="378"/>
      <c r="E31" s="130">
        <f>COUNTIF(技術士等の人数に係る調書!$I$13:$I$112,$B$11&amp;CHAR(10)&amp;C31)</f>
        <v>0</v>
      </c>
      <c r="F31" s="123"/>
      <c r="G31" s="187"/>
      <c r="H31" s="127" t="s">
        <v>320</v>
      </c>
      <c r="I31" s="130">
        <f>COUNTIF(技術士等の人数に係る調書!$I$13:$I$112,$G$21&amp;CHAR(10)&amp;H31)</f>
        <v>0</v>
      </c>
      <c r="K31" s="132"/>
      <c r="L31" s="132"/>
      <c r="M31" s="132"/>
    </row>
    <row r="32" spans="2:13" s="14" customFormat="1" ht="30" customHeight="1">
      <c r="B32" s="189"/>
      <c r="C32" s="377" t="s">
        <v>319</v>
      </c>
      <c r="D32" s="378"/>
      <c r="E32" s="130">
        <f>COUNTIF(技術士等の人数に係る調書!$I$13:$I$112,$B$11&amp;CHAR(10)&amp;C32)</f>
        <v>0</v>
      </c>
      <c r="F32" s="123"/>
      <c r="G32" s="187"/>
      <c r="H32" s="127" t="s">
        <v>321</v>
      </c>
      <c r="I32" s="130">
        <f>COUNTIF(技術士等の人数に係る調書!$I$13:$I$112,$G$21&amp;CHAR(10)&amp;H32)</f>
        <v>0</v>
      </c>
      <c r="K32" s="132"/>
      <c r="L32" s="132"/>
      <c r="M32" s="132"/>
    </row>
    <row r="33" spans="1:13" s="14" customFormat="1" ht="30" customHeight="1">
      <c r="B33" s="386" t="s">
        <v>264</v>
      </c>
      <c r="C33" s="387"/>
      <c r="D33" s="387"/>
      <c r="E33" s="388"/>
      <c r="F33" s="123"/>
      <c r="G33" s="187"/>
      <c r="H33" s="127" t="s">
        <v>302</v>
      </c>
      <c r="I33" s="130">
        <f>COUNTIF(技術士等の人数に係る調書!$I$13:$I$112,$G$21&amp;CHAR(10)&amp;H33)</f>
        <v>0</v>
      </c>
      <c r="K33" s="132"/>
      <c r="L33" s="132"/>
      <c r="M33" s="132"/>
    </row>
    <row r="34" spans="1:13" s="14" customFormat="1" ht="30" customHeight="1">
      <c r="B34" s="187"/>
      <c r="C34" s="377" t="s">
        <v>273</v>
      </c>
      <c r="D34" s="378"/>
      <c r="E34" s="130">
        <f>COUNTIF(技術士等の人数に係る調書!$I$13:$I$112,$B$33&amp;CHAR(10)&amp;C34)</f>
        <v>0</v>
      </c>
      <c r="F34" s="123"/>
      <c r="G34" s="187"/>
      <c r="H34" s="127" t="s">
        <v>303</v>
      </c>
      <c r="I34" s="130">
        <f>COUNTIF(技術士等の人数に係る調書!$I$13:$I$112,$G$21&amp;CHAR(10)&amp;H34)</f>
        <v>0</v>
      </c>
      <c r="K34" s="132"/>
      <c r="L34" s="132"/>
      <c r="M34" s="132"/>
    </row>
    <row r="35" spans="1:13" s="14" customFormat="1" ht="30" customHeight="1">
      <c r="B35" s="187"/>
      <c r="C35" s="377" t="s">
        <v>304</v>
      </c>
      <c r="D35" s="378"/>
      <c r="E35" s="130">
        <f>COUNTIF(技術士等の人数に係る調書!$I$13:$I$112,$B$33&amp;CHAR(10)&amp;C35)</f>
        <v>0</v>
      </c>
      <c r="F35" s="123"/>
      <c r="G35" s="187"/>
      <c r="H35" s="127" t="s">
        <v>305</v>
      </c>
      <c r="I35" s="130">
        <f>COUNTIF(技術士等の人数に係る調書!$I$13:$I$112,$G$21&amp;CHAR(10)&amp;H35)</f>
        <v>0</v>
      </c>
      <c r="K35" s="132"/>
      <c r="L35" s="132"/>
      <c r="M35" s="132"/>
    </row>
    <row r="36" spans="1:13" s="14" customFormat="1" ht="30" customHeight="1">
      <c r="B36" s="187"/>
      <c r="C36" s="377" t="s">
        <v>306</v>
      </c>
      <c r="D36" s="378"/>
      <c r="E36" s="130">
        <f>COUNTIF(技術士等の人数に係る調書!$I$13:$I$112,$B$33&amp;CHAR(10)&amp;C36)</f>
        <v>0</v>
      </c>
      <c r="F36" s="123"/>
      <c r="G36" s="187"/>
      <c r="H36" s="127" t="s">
        <v>307</v>
      </c>
      <c r="I36" s="130">
        <f>COUNTIF(技術士等の人数に係る調書!$I$13:$I$112,$G$21&amp;CHAR(10)&amp;H36)</f>
        <v>0</v>
      </c>
      <c r="K36" s="132"/>
      <c r="L36" s="132"/>
      <c r="M36" s="132"/>
    </row>
    <row r="37" spans="1:13" s="14" customFormat="1" ht="30" customHeight="1">
      <c r="B37" s="187"/>
      <c r="C37" s="377" t="s">
        <v>308</v>
      </c>
      <c r="D37" s="378"/>
      <c r="E37" s="130">
        <f>COUNTIF(技術士等の人数に係る調書!$I$13:$I$112,$B$33&amp;CHAR(10)&amp;C37)</f>
        <v>0</v>
      </c>
      <c r="F37" s="123"/>
      <c r="G37" s="187"/>
      <c r="H37" s="127" t="s">
        <v>309</v>
      </c>
      <c r="I37" s="130">
        <f>COUNTIF(技術士等の人数に係る調書!$I$13:$I$112,$G$21&amp;CHAR(10)&amp;H37)</f>
        <v>0</v>
      </c>
      <c r="K37" s="132"/>
      <c r="L37" s="132"/>
      <c r="M37" s="132"/>
    </row>
    <row r="38" spans="1:13" s="14" customFormat="1" ht="30" customHeight="1">
      <c r="B38" s="187"/>
      <c r="C38" s="377" t="s">
        <v>310</v>
      </c>
      <c r="D38" s="378"/>
      <c r="E38" s="130">
        <f>COUNTIF(技術士等の人数に係る調書!$I$13:$I$112,$B$33&amp;CHAR(10)&amp;C38)</f>
        <v>0</v>
      </c>
      <c r="F38" s="123"/>
      <c r="G38" s="187"/>
      <c r="H38" s="127" t="s">
        <v>311</v>
      </c>
      <c r="I38" s="130">
        <f>COUNTIF(技術士等の人数に係る調書!$I$13:$I$112,$G$21&amp;CHAR(10)&amp;H38)</f>
        <v>0</v>
      </c>
      <c r="K38" s="132"/>
      <c r="L38" s="132"/>
      <c r="M38" s="132"/>
    </row>
    <row r="39" spans="1:13" s="14" customFormat="1" ht="30" customHeight="1">
      <c r="B39" s="187"/>
      <c r="C39" s="377" t="s">
        <v>312</v>
      </c>
      <c r="D39" s="378"/>
      <c r="E39" s="130">
        <f>COUNTIF(技術士等の人数に係る調書!$I$13:$I$112,$B$33&amp;CHAR(10)&amp;C39)</f>
        <v>0</v>
      </c>
      <c r="F39" s="123"/>
      <c r="G39" s="187"/>
      <c r="H39" s="127" t="s">
        <v>313</v>
      </c>
      <c r="I39" s="130">
        <f>COUNTIF(技術士等の人数に係る調書!$I$13:$I$112,$G$21&amp;CHAR(10)&amp;H39)</f>
        <v>0</v>
      </c>
      <c r="K39" s="132"/>
      <c r="L39" s="132"/>
      <c r="M39" s="132"/>
    </row>
    <row r="40" spans="1:13" s="14" customFormat="1" ht="30" customHeight="1">
      <c r="B40" s="187"/>
      <c r="C40" s="377" t="s">
        <v>314</v>
      </c>
      <c r="D40" s="378"/>
      <c r="E40" s="130">
        <f>COUNTIF(技術士等の人数に係る調書!$I$13:$I$112,$B$33&amp;CHAR(10)&amp;C40)</f>
        <v>0</v>
      </c>
      <c r="F40" s="123"/>
      <c r="G40" s="187"/>
      <c r="H40" s="127" t="s">
        <v>315</v>
      </c>
      <c r="I40" s="130">
        <f>COUNTIF(技術士等の人数に係る調書!$I$13:$I$112,$G$21&amp;CHAR(10)&amp;H40)</f>
        <v>0</v>
      </c>
      <c r="K40" s="132"/>
      <c r="L40" s="132"/>
      <c r="M40" s="132"/>
    </row>
    <row r="41" spans="1:13" s="14" customFormat="1" ht="30" customHeight="1">
      <c r="B41" s="187"/>
      <c r="C41" s="377" t="s">
        <v>316</v>
      </c>
      <c r="D41" s="378"/>
      <c r="E41" s="130">
        <f>COUNTIF(技術士等の人数に係る調書!$I$13:$I$112,$B$33&amp;CHAR(10)&amp;C41)</f>
        <v>0</v>
      </c>
      <c r="F41" s="123"/>
      <c r="G41" s="187"/>
      <c r="H41" s="127" t="s">
        <v>317</v>
      </c>
      <c r="I41" s="130">
        <f>COUNTIF(技術士等の人数に係る調書!$I$13:$I$112,$G$21&amp;CHAR(10)&amp;H41)</f>
        <v>0</v>
      </c>
      <c r="K41" s="132"/>
      <c r="L41" s="132"/>
      <c r="M41" s="132"/>
    </row>
    <row r="42" spans="1:13" s="14" customFormat="1" ht="30" customHeight="1">
      <c r="B42" s="187"/>
      <c r="C42" s="377" t="s">
        <v>318</v>
      </c>
      <c r="D42" s="378"/>
      <c r="E42" s="130">
        <f>COUNTIF(技術士等の人数に係る調書!$I$13:$I$112,$B$33&amp;CHAR(10)&amp;C42)</f>
        <v>0</v>
      </c>
      <c r="F42" s="123"/>
      <c r="G42" s="189"/>
      <c r="H42" s="127" t="s">
        <v>319</v>
      </c>
      <c r="I42" s="130">
        <f>COUNTIF(技術士等の人数に係る調書!$I$13:$I$112,$G$21&amp;CHAR(10)&amp;H42)</f>
        <v>0</v>
      </c>
      <c r="K42" s="132"/>
      <c r="L42" s="132"/>
      <c r="M42" s="132"/>
    </row>
    <row r="43" spans="1:13" s="14" customFormat="1" ht="30" customHeight="1">
      <c r="B43" s="188"/>
      <c r="C43" s="377" t="s">
        <v>320</v>
      </c>
      <c r="D43" s="378"/>
      <c r="E43" s="130">
        <f>COUNTIF(技術士等の人数に係る調書!$I$13:$I$112,$B$33&amp;CHAR(10)&amp;C43)</f>
        <v>0</v>
      </c>
      <c r="F43" s="123"/>
      <c r="G43" s="379" t="s">
        <v>266</v>
      </c>
      <c r="H43" s="380"/>
      <c r="I43" s="130">
        <f>COUNTIF(技術士等の人数に係る調書!$I$13:$I$112,G43)</f>
        <v>0</v>
      </c>
      <c r="J43" s="1"/>
      <c r="K43" s="132"/>
      <c r="L43" s="132"/>
      <c r="M43" s="132"/>
    </row>
    <row r="44" spans="1:13" ht="30" customHeight="1">
      <c r="A44" s="116"/>
      <c r="B44" s="190"/>
      <c r="C44" s="377" t="s">
        <v>321</v>
      </c>
      <c r="D44" s="378"/>
      <c r="E44" s="130">
        <f>COUNTIF(技術士等の人数に係る調書!$I$13:$I$112,$B$33&amp;CHAR(10)&amp;C44)</f>
        <v>0</v>
      </c>
      <c r="F44" s="126"/>
      <c r="G44" s="126"/>
      <c r="H44" s="126"/>
      <c r="I44" s="125"/>
    </row>
    <row r="45" spans="1:13" ht="30" customHeight="1">
      <c r="B45" s="119"/>
      <c r="I45" s="128"/>
    </row>
    <row r="46" spans="1:13">
      <c r="B46" s="115"/>
      <c r="D46" s="131" t="s">
        <v>301</v>
      </c>
      <c r="G46" s="384" t="s">
        <v>300</v>
      </c>
      <c r="H46" s="385"/>
      <c r="I46" s="164">
        <f>SUM(E10:E44,I10:I44)</f>
        <v>0</v>
      </c>
    </row>
    <row r="47" spans="1:13" ht="30" customHeight="1"/>
  </sheetData>
  <sheetProtection algorithmName="SHA-512" hashValue="sMR5mXTsUDSAvJIk/wRzDiIl1IFIYtIl9FV01gWle/dZ3y9R/3fDH+7gmlK9Y0h3XMmDyMrs4T2sv8+986k9Hg==" saltValue="9hcDOAQDJbaN+LffJCLQEg==" spinCount="100000" sheet="1" objects="1" scenarios="1" formatCells="0" formatColumns="0" formatRows="0"/>
  <mergeCells count="45">
    <mergeCell ref="A2:J2"/>
    <mergeCell ref="E5:I5"/>
    <mergeCell ref="E6:I6"/>
    <mergeCell ref="E7:I7"/>
    <mergeCell ref="B9:D9"/>
    <mergeCell ref="B10:D10"/>
    <mergeCell ref="G9:H9"/>
    <mergeCell ref="C22:D22"/>
    <mergeCell ref="G46:H46"/>
    <mergeCell ref="B11:E11"/>
    <mergeCell ref="B33:E33"/>
    <mergeCell ref="G10:I10"/>
    <mergeCell ref="C12:D12"/>
    <mergeCell ref="G43:H43"/>
    <mergeCell ref="G21:I21"/>
    <mergeCell ref="C13:D13"/>
    <mergeCell ref="C14:D14"/>
    <mergeCell ref="C15:D15"/>
    <mergeCell ref="C16:D16"/>
    <mergeCell ref="C17:D17"/>
    <mergeCell ref="C18:D18"/>
    <mergeCell ref="C19:D19"/>
    <mergeCell ref="C20:D20"/>
    <mergeCell ref="C21:D21"/>
    <mergeCell ref="C35:D35"/>
    <mergeCell ref="C23:D23"/>
    <mergeCell ref="C24:D24"/>
    <mergeCell ref="C25:D25"/>
    <mergeCell ref="C26:D26"/>
    <mergeCell ref="C27:D27"/>
    <mergeCell ref="C28:D28"/>
    <mergeCell ref="C29:D29"/>
    <mergeCell ref="C30:D30"/>
    <mergeCell ref="C31:D31"/>
    <mergeCell ref="C32:D32"/>
    <mergeCell ref="C34:D34"/>
    <mergeCell ref="C42:D42"/>
    <mergeCell ref="C43:D43"/>
    <mergeCell ref="C44:D44"/>
    <mergeCell ref="C36:D36"/>
    <mergeCell ref="C37:D37"/>
    <mergeCell ref="C38:D38"/>
    <mergeCell ref="C39:D39"/>
    <mergeCell ref="C40:D40"/>
    <mergeCell ref="C41:D41"/>
  </mergeCells>
  <phoneticPr fontId="1"/>
  <printOptions horizontalCentered="1"/>
  <pageMargins left="0.19685039370078741" right="0.19685039370078741" top="0.39370078740157483" bottom="0.39370078740157483" header="0.31496062992125984" footer="0.31496062992125984"/>
  <pageSetup paperSize="9" scale="5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52"/>
  <sheetViews>
    <sheetView showGridLines="0" view="pageBreakPreview" zoomScale="50" zoomScaleNormal="100" zoomScaleSheetLayoutView="50" workbookViewId="0">
      <selection activeCell="R12" sqref="R12"/>
    </sheetView>
  </sheetViews>
  <sheetFormatPr defaultColWidth="9" defaultRowHeight="35.25"/>
  <cols>
    <col min="1" max="1" width="5" style="1" customWidth="1"/>
    <col min="2" max="2" width="26.625" style="9" customWidth="1"/>
    <col min="3" max="3" width="20.875" style="9" customWidth="1"/>
    <col min="4" max="4" width="14.375" style="9" customWidth="1"/>
    <col min="5" max="5" width="18.375" style="9" customWidth="1"/>
    <col min="6" max="6" width="17.875" style="1" bestFit="1" customWidth="1"/>
    <col min="7" max="7" width="34.125" style="1" customWidth="1"/>
    <col min="8" max="8" width="16.875" style="9" bestFit="1" customWidth="1"/>
    <col min="9" max="9" width="16.375" style="9" customWidth="1"/>
    <col min="10" max="12" width="5" style="9" customWidth="1"/>
    <col min="13" max="13" width="9" style="9" customWidth="1"/>
    <col min="14" max="16384" width="9" style="9"/>
  </cols>
  <sheetData>
    <row r="1" spans="1:11" s="135" customFormat="1" ht="25.5">
      <c r="A1" s="14" t="s">
        <v>433</v>
      </c>
      <c r="F1" s="14"/>
      <c r="G1" s="14"/>
      <c r="J1" s="198" t="str">
        <f>入力シート!Y2</f>
        <v>ver9.20</v>
      </c>
    </row>
    <row r="2" spans="1:11" ht="39.75">
      <c r="A2" s="391" t="s">
        <v>332</v>
      </c>
      <c r="B2" s="391"/>
      <c r="C2" s="391"/>
      <c r="D2" s="391"/>
      <c r="E2" s="391"/>
      <c r="F2" s="391"/>
      <c r="G2" s="391"/>
      <c r="H2" s="391"/>
      <c r="I2" s="391"/>
      <c r="J2" s="391"/>
    </row>
    <row r="3" spans="1:11" s="137" customFormat="1" ht="19.5">
      <c r="A3" s="116"/>
    </row>
    <row r="4" spans="1:11" s="135" customFormat="1" ht="25.5">
      <c r="A4" s="14"/>
      <c r="B4" s="139" t="s">
        <v>322</v>
      </c>
      <c r="C4" s="392"/>
      <c r="D4" s="392"/>
      <c r="E4" s="392"/>
      <c r="F4" s="392"/>
      <c r="G4" s="392"/>
    </row>
    <row r="5" spans="1:11" s="137" customFormat="1" ht="19.5">
      <c r="A5" s="116"/>
    </row>
    <row r="6" spans="1:11" s="135" customFormat="1" ht="25.5">
      <c r="A6" s="14"/>
      <c r="B6" s="128" t="s">
        <v>25</v>
      </c>
      <c r="C6" s="393" t="str">
        <f>DATA!$E$6</f>
        <v/>
      </c>
      <c r="D6" s="393"/>
      <c r="E6" s="393"/>
      <c r="F6" s="393"/>
      <c r="G6" s="393"/>
      <c r="H6" s="14"/>
      <c r="I6" s="14"/>
      <c r="J6" s="126"/>
      <c r="K6" s="126"/>
    </row>
    <row r="7" spans="1:11" s="137" customFormat="1" ht="19.5">
      <c r="A7" s="116"/>
    </row>
    <row r="8" spans="1:11" s="136" customFormat="1" ht="36" customHeight="1">
      <c r="A8" s="115"/>
      <c r="B8" s="399" t="s">
        <v>328</v>
      </c>
      <c r="C8" s="401" t="s">
        <v>323</v>
      </c>
      <c r="D8" s="401"/>
      <c r="E8" s="397" t="s">
        <v>324</v>
      </c>
      <c r="F8" s="398"/>
      <c r="G8" s="397" t="s">
        <v>330</v>
      </c>
      <c r="H8" s="402" t="s">
        <v>331</v>
      </c>
      <c r="I8" s="394" t="s">
        <v>325</v>
      </c>
    </row>
    <row r="9" spans="1:11" s="136" customFormat="1" ht="30">
      <c r="A9" s="115"/>
      <c r="B9" s="400"/>
      <c r="C9" s="158" t="s">
        <v>326</v>
      </c>
      <c r="D9" s="158" t="s">
        <v>327</v>
      </c>
      <c r="E9" s="159" t="s">
        <v>329</v>
      </c>
      <c r="F9" s="160" t="s">
        <v>334</v>
      </c>
      <c r="G9" s="397"/>
      <c r="H9" s="403"/>
      <c r="I9" s="395"/>
    </row>
    <row r="10" spans="1:11" ht="62.1" customHeight="1">
      <c r="A10" s="116">
        <v>1</v>
      </c>
      <c r="B10" s="177"/>
      <c r="C10" s="178"/>
      <c r="D10" s="178"/>
      <c r="E10" s="179"/>
      <c r="F10" s="182" t="s">
        <v>336</v>
      </c>
      <c r="G10" s="180"/>
      <c r="H10" s="180"/>
      <c r="I10" s="183" t="s">
        <v>335</v>
      </c>
    </row>
    <row r="11" spans="1:11" ht="62.1" customHeight="1">
      <c r="A11" s="116">
        <v>2</v>
      </c>
      <c r="B11" s="177"/>
      <c r="C11" s="181"/>
      <c r="D11" s="181"/>
      <c r="E11" s="179"/>
      <c r="F11" s="182" t="s">
        <v>336</v>
      </c>
      <c r="G11" s="180"/>
      <c r="H11" s="180"/>
      <c r="I11" s="183" t="s">
        <v>335</v>
      </c>
    </row>
    <row r="12" spans="1:11" ht="62.1" customHeight="1">
      <c r="A12" s="116">
        <v>3</v>
      </c>
      <c r="B12" s="177"/>
      <c r="C12" s="181"/>
      <c r="D12" s="181"/>
      <c r="E12" s="179"/>
      <c r="F12" s="182" t="s">
        <v>336</v>
      </c>
      <c r="G12" s="180"/>
      <c r="H12" s="180"/>
      <c r="I12" s="183" t="s">
        <v>335</v>
      </c>
    </row>
    <row r="13" spans="1:11" ht="62.1" customHeight="1">
      <c r="A13" s="116">
        <v>4</v>
      </c>
      <c r="B13" s="177"/>
      <c r="C13" s="181"/>
      <c r="D13" s="181"/>
      <c r="E13" s="179"/>
      <c r="F13" s="182" t="s">
        <v>336</v>
      </c>
      <c r="G13" s="180"/>
      <c r="H13" s="180"/>
      <c r="I13" s="183" t="s">
        <v>335</v>
      </c>
    </row>
    <row r="14" spans="1:11" ht="62.1" customHeight="1">
      <c r="A14" s="116">
        <v>5</v>
      </c>
      <c r="B14" s="177"/>
      <c r="C14" s="181"/>
      <c r="D14" s="181"/>
      <c r="E14" s="179"/>
      <c r="F14" s="182" t="s">
        <v>336</v>
      </c>
      <c r="G14" s="180"/>
      <c r="H14" s="180"/>
      <c r="I14" s="183" t="s">
        <v>335</v>
      </c>
    </row>
    <row r="15" spans="1:11" ht="62.1" customHeight="1">
      <c r="A15" s="116">
        <v>6</v>
      </c>
      <c r="B15" s="177"/>
      <c r="C15" s="181"/>
      <c r="D15" s="181"/>
      <c r="E15" s="179"/>
      <c r="F15" s="182" t="s">
        <v>336</v>
      </c>
      <c r="G15" s="180"/>
      <c r="H15" s="180"/>
      <c r="I15" s="183" t="s">
        <v>335</v>
      </c>
    </row>
    <row r="16" spans="1:11" ht="62.1" customHeight="1">
      <c r="A16" s="116">
        <v>7</v>
      </c>
      <c r="B16" s="177"/>
      <c r="C16" s="181"/>
      <c r="D16" s="181"/>
      <c r="E16" s="179"/>
      <c r="F16" s="182" t="s">
        <v>336</v>
      </c>
      <c r="G16" s="180"/>
      <c r="H16" s="180"/>
      <c r="I16" s="183" t="s">
        <v>335</v>
      </c>
    </row>
    <row r="17" spans="1:10" ht="62.1" customHeight="1">
      <c r="A17" s="116">
        <v>8</v>
      </c>
      <c r="B17" s="177"/>
      <c r="C17" s="181"/>
      <c r="D17" s="181"/>
      <c r="E17" s="179"/>
      <c r="F17" s="182" t="s">
        <v>336</v>
      </c>
      <c r="G17" s="180"/>
      <c r="H17" s="180"/>
      <c r="I17" s="183" t="s">
        <v>335</v>
      </c>
    </row>
    <row r="18" spans="1:10" ht="62.1" customHeight="1">
      <c r="A18" s="116">
        <v>9</v>
      </c>
      <c r="B18" s="177"/>
      <c r="C18" s="181"/>
      <c r="D18" s="181"/>
      <c r="E18" s="179"/>
      <c r="F18" s="182" t="s">
        <v>336</v>
      </c>
      <c r="G18" s="180"/>
      <c r="H18" s="180"/>
      <c r="I18" s="183" t="s">
        <v>335</v>
      </c>
    </row>
    <row r="19" spans="1:10" ht="62.1" customHeight="1">
      <c r="A19" s="116">
        <v>10</v>
      </c>
      <c r="B19" s="177"/>
      <c r="C19" s="181"/>
      <c r="D19" s="181"/>
      <c r="E19" s="179"/>
      <c r="F19" s="182" t="s">
        <v>336</v>
      </c>
      <c r="G19" s="180"/>
      <c r="H19" s="180"/>
      <c r="I19" s="183" t="s">
        <v>335</v>
      </c>
    </row>
    <row r="20" spans="1:10" ht="62.1" customHeight="1">
      <c r="A20" s="116">
        <v>11</v>
      </c>
      <c r="B20" s="177"/>
      <c r="C20" s="181"/>
      <c r="D20" s="181"/>
      <c r="E20" s="179"/>
      <c r="F20" s="182" t="s">
        <v>336</v>
      </c>
      <c r="G20" s="180"/>
      <c r="H20" s="180"/>
      <c r="I20" s="183" t="s">
        <v>335</v>
      </c>
    </row>
    <row r="21" spans="1:10" ht="62.1" customHeight="1">
      <c r="A21" s="116">
        <v>12</v>
      </c>
      <c r="B21" s="177"/>
      <c r="C21" s="181"/>
      <c r="D21" s="181"/>
      <c r="E21" s="179"/>
      <c r="F21" s="182" t="s">
        <v>336</v>
      </c>
      <c r="G21" s="180"/>
      <c r="H21" s="180"/>
      <c r="I21" s="183" t="s">
        <v>335</v>
      </c>
    </row>
    <row r="22" spans="1:10" ht="62.1" customHeight="1">
      <c r="A22" s="116">
        <v>13</v>
      </c>
      <c r="B22" s="177"/>
      <c r="C22" s="181"/>
      <c r="D22" s="181"/>
      <c r="E22" s="179"/>
      <c r="F22" s="182" t="s">
        <v>336</v>
      </c>
      <c r="G22" s="180"/>
      <c r="H22" s="180"/>
      <c r="I22" s="183" t="s">
        <v>335</v>
      </c>
    </row>
    <row r="23" spans="1:10" ht="62.1" customHeight="1">
      <c r="A23" s="116">
        <v>14</v>
      </c>
      <c r="B23" s="177"/>
      <c r="C23" s="181"/>
      <c r="D23" s="181"/>
      <c r="E23" s="179"/>
      <c r="F23" s="182" t="s">
        <v>336</v>
      </c>
      <c r="G23" s="180"/>
      <c r="H23" s="180"/>
      <c r="I23" s="183" t="s">
        <v>335</v>
      </c>
    </row>
    <row r="24" spans="1:10" ht="62.1" customHeight="1">
      <c r="A24" s="116">
        <v>15</v>
      </c>
      <c r="B24" s="177"/>
      <c r="C24" s="181"/>
      <c r="D24" s="181"/>
      <c r="E24" s="179"/>
      <c r="F24" s="182" t="s">
        <v>336</v>
      </c>
      <c r="G24" s="180"/>
      <c r="H24" s="180"/>
      <c r="I24" s="183" t="s">
        <v>335</v>
      </c>
    </row>
    <row r="25" spans="1:10" ht="62.1" customHeight="1">
      <c r="A25" s="116">
        <v>16</v>
      </c>
      <c r="B25" s="177"/>
      <c r="C25" s="181"/>
      <c r="D25" s="181"/>
      <c r="E25" s="179"/>
      <c r="F25" s="182" t="s">
        <v>336</v>
      </c>
      <c r="G25" s="180"/>
      <c r="H25" s="180"/>
      <c r="I25" s="183" t="s">
        <v>335</v>
      </c>
    </row>
    <row r="26" spans="1:10" s="137" customFormat="1" ht="19.5">
      <c r="A26" s="116"/>
    </row>
    <row r="27" spans="1:10" s="135" customFormat="1" ht="25.5">
      <c r="A27" s="19"/>
      <c r="B27" s="19" t="s">
        <v>333</v>
      </c>
      <c r="C27" s="19"/>
      <c r="D27" s="19"/>
      <c r="E27" s="19"/>
      <c r="F27" s="19"/>
      <c r="G27" s="19"/>
      <c r="H27" s="19"/>
      <c r="I27" s="19"/>
      <c r="J27" s="19"/>
    </row>
    <row r="28" spans="1:10" s="135" customFormat="1" ht="76.5" customHeight="1">
      <c r="A28" s="19"/>
      <c r="B28" s="396" t="s">
        <v>403</v>
      </c>
      <c r="C28" s="396"/>
      <c r="D28" s="396"/>
      <c r="E28" s="396"/>
      <c r="F28" s="396"/>
      <c r="G28" s="396"/>
      <c r="H28" s="396"/>
      <c r="I28" s="396"/>
      <c r="J28" s="396"/>
    </row>
    <row r="29" spans="1:10" s="135" customFormat="1" ht="25.5">
      <c r="A29" s="19"/>
      <c r="B29" s="390" t="s">
        <v>338</v>
      </c>
      <c r="C29" s="390"/>
      <c r="D29" s="390"/>
      <c r="E29" s="390"/>
      <c r="F29" s="390"/>
      <c r="G29" s="390"/>
      <c r="H29" s="390"/>
      <c r="I29" s="390"/>
      <c r="J29" s="390"/>
    </row>
    <row r="30" spans="1:10" s="135" customFormat="1" ht="51" customHeight="1">
      <c r="A30" s="19"/>
      <c r="B30" s="396" t="s">
        <v>404</v>
      </c>
      <c r="C30" s="396"/>
      <c r="D30" s="396"/>
      <c r="E30" s="396"/>
      <c r="F30" s="396"/>
      <c r="G30" s="396"/>
      <c r="H30" s="396"/>
      <c r="I30" s="396"/>
      <c r="J30" s="396"/>
    </row>
    <row r="31" spans="1:10" s="135" customFormat="1" ht="25.5">
      <c r="A31" s="19"/>
      <c r="B31" s="396" t="s">
        <v>405</v>
      </c>
      <c r="C31" s="396"/>
      <c r="D31" s="396"/>
      <c r="E31" s="396"/>
      <c r="F31" s="396"/>
      <c r="G31" s="396"/>
      <c r="H31" s="396"/>
      <c r="I31" s="396"/>
      <c r="J31" s="396"/>
    </row>
    <row r="32" spans="1:10" s="135" customFormat="1" ht="25.5">
      <c r="A32" s="19"/>
      <c r="B32" s="390" t="s">
        <v>402</v>
      </c>
      <c r="C32" s="390"/>
      <c r="D32" s="390"/>
      <c r="E32" s="390"/>
      <c r="F32" s="390"/>
      <c r="G32" s="390"/>
      <c r="H32" s="390"/>
      <c r="I32" s="390"/>
      <c r="J32" s="390"/>
    </row>
    <row r="33" spans="1:7" ht="33">
      <c r="A33" s="14"/>
      <c r="F33" s="14"/>
      <c r="G33" s="14"/>
    </row>
    <row r="34" spans="1:7" ht="33">
      <c r="A34" s="14"/>
      <c r="F34" s="14"/>
      <c r="G34" s="14"/>
    </row>
    <row r="35" spans="1:7" ht="33">
      <c r="A35" s="14"/>
      <c r="F35" s="14"/>
      <c r="G35" s="14"/>
    </row>
    <row r="36" spans="1:7" ht="33">
      <c r="A36" s="14"/>
      <c r="F36" s="14"/>
      <c r="G36" s="14"/>
    </row>
    <row r="37" spans="1:7" ht="33">
      <c r="A37" s="14"/>
      <c r="F37" s="14"/>
      <c r="G37" s="14"/>
    </row>
    <row r="38" spans="1:7" ht="33">
      <c r="A38" s="14"/>
      <c r="F38" s="14"/>
      <c r="G38" s="14"/>
    </row>
    <row r="39" spans="1:7" ht="33">
      <c r="A39" s="14"/>
      <c r="F39" s="14"/>
      <c r="G39" s="14"/>
    </row>
    <row r="40" spans="1:7" ht="33">
      <c r="A40" s="14"/>
      <c r="F40" s="14"/>
      <c r="G40" s="14"/>
    </row>
    <row r="41" spans="1:7" ht="33">
      <c r="A41" s="14"/>
      <c r="F41" s="14"/>
      <c r="G41" s="14"/>
    </row>
    <row r="42" spans="1:7" ht="33">
      <c r="A42" s="14"/>
      <c r="F42" s="14"/>
      <c r="G42" s="14"/>
    </row>
    <row r="43" spans="1:7" ht="33">
      <c r="A43" s="14"/>
      <c r="F43" s="14"/>
      <c r="G43" s="14"/>
    </row>
    <row r="44" spans="1:7" ht="33">
      <c r="A44" s="14"/>
      <c r="F44" s="14"/>
      <c r="G44" s="14"/>
    </row>
    <row r="45" spans="1:7" ht="33">
      <c r="A45" s="14"/>
      <c r="F45" s="14"/>
      <c r="G45" s="14"/>
    </row>
    <row r="46" spans="1:7" ht="33">
      <c r="A46" s="14"/>
      <c r="F46" s="14"/>
      <c r="G46" s="14"/>
    </row>
    <row r="47" spans="1:7" ht="33">
      <c r="A47" s="14"/>
      <c r="F47" s="14"/>
      <c r="G47" s="14"/>
    </row>
    <row r="48" spans="1:7" ht="33">
      <c r="A48" s="14"/>
      <c r="F48" s="14"/>
      <c r="G48" s="14"/>
    </row>
    <row r="49" spans="1:7" ht="33">
      <c r="A49" s="14"/>
      <c r="F49" s="14"/>
      <c r="G49" s="14"/>
    </row>
    <row r="50" spans="1:7" ht="33">
      <c r="A50" s="14"/>
      <c r="F50" s="14"/>
      <c r="G50" s="14"/>
    </row>
    <row r="51" spans="1:7">
      <c r="F51" s="114"/>
    </row>
    <row r="52" spans="1:7">
      <c r="F52" s="114"/>
    </row>
  </sheetData>
  <sheetProtection algorithmName="SHA-512" hashValue="31UrBVBlim8u4KKkdK1rr3E4QvgDSWBq9jqvqLdGUI+09WiyIjvMZtK8ys6uti0nQmVOLx14kZFlej91EGaELQ==" saltValue="5sxkgAI3aVHuqVaJCYwFzQ==" spinCount="100000" sheet="1" objects="1" scenarios="1" formatCells="0" formatColumns="0" formatRows="0" insertRows="0"/>
  <mergeCells count="14">
    <mergeCell ref="B32:J32"/>
    <mergeCell ref="A2:J2"/>
    <mergeCell ref="C4:G4"/>
    <mergeCell ref="C6:G6"/>
    <mergeCell ref="I8:I9"/>
    <mergeCell ref="B28:J28"/>
    <mergeCell ref="B29:J29"/>
    <mergeCell ref="B30:J30"/>
    <mergeCell ref="B31:J31"/>
    <mergeCell ref="E8:F8"/>
    <mergeCell ref="B8:B9"/>
    <mergeCell ref="C8:D8"/>
    <mergeCell ref="G8:G9"/>
    <mergeCell ref="H8:H9"/>
  </mergeCells>
  <phoneticPr fontId="1"/>
  <printOptions horizontalCentered="1"/>
  <pageMargins left="0.19685039370078741" right="0.19685039370078741" top="0.39370078740157483" bottom="0.39370078740157483" header="0.31496062992125984" footer="0.31496062992125984"/>
  <pageSetup paperSize="9" scale="51"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5"/>
  <sheetViews>
    <sheetView showGridLines="0" view="pageBreakPreview" zoomScale="50" zoomScaleNormal="100" zoomScaleSheetLayoutView="50" workbookViewId="0">
      <selection activeCell="M5" sqref="M5"/>
    </sheetView>
  </sheetViews>
  <sheetFormatPr defaultColWidth="9" defaultRowHeight="35.25"/>
  <cols>
    <col min="1" max="1" width="5" style="1" customWidth="1"/>
    <col min="2" max="2" width="12.5" style="133" customWidth="1"/>
    <col min="3" max="3" width="18.375" style="133" customWidth="1"/>
    <col min="4" max="4" width="32.625" style="133" bestFit="1" customWidth="1"/>
    <col min="5" max="5" width="45.125" style="133" customWidth="1"/>
    <col min="6" max="6" width="23.875" style="133" customWidth="1"/>
    <col min="7" max="7" width="28.125" style="133" bestFit="1" customWidth="1"/>
    <col min="8" max="10" width="5" style="133" customWidth="1"/>
    <col min="11" max="16384" width="9" style="133"/>
  </cols>
  <sheetData>
    <row r="1" spans="1:8" s="135" customFormat="1" ht="25.5">
      <c r="A1" s="14" t="s">
        <v>434</v>
      </c>
      <c r="B1" s="14"/>
      <c r="H1" s="198" t="str">
        <f>入力シート!Y2</f>
        <v>ver9.20</v>
      </c>
    </row>
    <row r="2" spans="1:8" ht="39.75">
      <c r="A2" s="358" t="s">
        <v>343</v>
      </c>
      <c r="B2" s="358"/>
      <c r="C2" s="358"/>
      <c r="D2" s="358"/>
      <c r="E2" s="358"/>
      <c r="F2" s="358"/>
      <c r="G2" s="358"/>
      <c r="H2" s="358"/>
    </row>
    <row r="3" spans="1:8" ht="33">
      <c r="A3" s="9"/>
      <c r="B3" s="140"/>
      <c r="C3" s="140"/>
      <c r="D3" s="140"/>
    </row>
    <row r="4" spans="1:8" s="136" customFormat="1" ht="30">
      <c r="A4" s="115"/>
      <c r="B4" s="115"/>
      <c r="C4" s="115"/>
      <c r="D4" s="138" t="s">
        <v>25</v>
      </c>
      <c r="E4" s="408" t="str">
        <f>DATA!$E$6</f>
        <v/>
      </c>
      <c r="F4" s="408"/>
      <c r="G4" s="408"/>
    </row>
    <row r="5" spans="1:8" ht="33">
      <c r="A5" s="9"/>
      <c r="B5" s="140"/>
      <c r="C5" s="140"/>
      <c r="D5" s="140"/>
    </row>
    <row r="6" spans="1:8" ht="33">
      <c r="A6" s="9"/>
      <c r="B6" s="140"/>
      <c r="C6" s="140"/>
      <c r="D6" s="140"/>
    </row>
    <row r="7" spans="1:8" ht="48" customHeight="1">
      <c r="A7" s="116"/>
      <c r="B7" s="409" t="s">
        <v>340</v>
      </c>
      <c r="C7" s="410"/>
      <c r="D7" s="410"/>
      <c r="E7" s="410"/>
      <c r="F7" s="410"/>
      <c r="G7" s="411"/>
    </row>
    <row r="8" spans="1:8" ht="48" customHeight="1">
      <c r="A8" s="14"/>
      <c r="B8" s="134" t="s">
        <v>341</v>
      </c>
      <c r="C8" s="404"/>
      <c r="D8" s="405"/>
      <c r="E8" s="406"/>
      <c r="F8" s="407" t="s">
        <v>342</v>
      </c>
      <c r="G8" s="407"/>
    </row>
    <row r="9" spans="1:8" ht="48" customHeight="1">
      <c r="A9" s="13"/>
      <c r="B9" s="412" t="s">
        <v>339</v>
      </c>
      <c r="C9" s="404"/>
      <c r="D9" s="405"/>
      <c r="E9" s="406"/>
      <c r="F9" s="407" t="s">
        <v>342</v>
      </c>
      <c r="G9" s="407"/>
    </row>
    <row r="10" spans="1:8" ht="48" customHeight="1">
      <c r="A10" s="115"/>
      <c r="B10" s="412"/>
      <c r="C10" s="404"/>
      <c r="D10" s="405"/>
      <c r="E10" s="406"/>
      <c r="F10" s="407" t="s">
        <v>342</v>
      </c>
      <c r="G10" s="407"/>
    </row>
    <row r="11" spans="1:8" ht="48" customHeight="1">
      <c r="A11" s="115"/>
      <c r="B11" s="412"/>
      <c r="C11" s="413"/>
      <c r="D11" s="414"/>
      <c r="E11" s="415"/>
      <c r="F11" s="407" t="s">
        <v>342</v>
      </c>
      <c r="G11" s="407"/>
    </row>
    <row r="12" spans="1:8" ht="48" customHeight="1">
      <c r="A12" s="116"/>
      <c r="B12" s="412"/>
      <c r="C12" s="404"/>
      <c r="D12" s="405"/>
      <c r="E12" s="406"/>
      <c r="F12" s="407" t="s">
        <v>342</v>
      </c>
      <c r="G12" s="407"/>
    </row>
    <row r="13" spans="1:8" ht="48" customHeight="1">
      <c r="A13" s="116"/>
      <c r="B13" s="412"/>
      <c r="C13" s="404"/>
      <c r="D13" s="405"/>
      <c r="E13" s="406"/>
      <c r="F13" s="407" t="s">
        <v>342</v>
      </c>
      <c r="G13" s="407"/>
    </row>
    <row r="14" spans="1:8" ht="48" customHeight="1">
      <c r="A14" s="116"/>
      <c r="B14" s="412"/>
      <c r="C14" s="404"/>
      <c r="D14" s="405"/>
      <c r="E14" s="406"/>
      <c r="F14" s="407" t="s">
        <v>342</v>
      </c>
      <c r="G14" s="407"/>
    </row>
    <row r="15" spans="1:8" ht="48" customHeight="1">
      <c r="A15" s="116"/>
      <c r="B15" s="412"/>
      <c r="C15" s="404"/>
      <c r="D15" s="405"/>
      <c r="E15" s="406"/>
      <c r="F15" s="407" t="s">
        <v>342</v>
      </c>
      <c r="G15" s="407"/>
    </row>
    <row r="16" spans="1:8" ht="48" customHeight="1">
      <c r="A16" s="116"/>
      <c r="B16" s="412"/>
      <c r="C16" s="404"/>
      <c r="D16" s="405"/>
      <c r="E16" s="406"/>
      <c r="F16" s="407" t="s">
        <v>342</v>
      </c>
      <c r="G16" s="407"/>
    </row>
    <row r="17" spans="1:1" ht="210" customHeight="1">
      <c r="A17" s="116"/>
    </row>
    <row r="18" spans="1:1" ht="33">
      <c r="A18" s="14"/>
    </row>
    <row r="19" spans="1:1" ht="33">
      <c r="A19" s="14"/>
    </row>
    <row r="20" spans="1:1" ht="33">
      <c r="A20" s="14"/>
    </row>
    <row r="21" spans="1:1" ht="33">
      <c r="A21" s="14"/>
    </row>
    <row r="22" spans="1:1" ht="33">
      <c r="A22" s="14"/>
    </row>
    <row r="23" spans="1:1" ht="33">
      <c r="A23" s="14"/>
    </row>
    <row r="24" spans="1:1" ht="33">
      <c r="A24" s="14"/>
    </row>
    <row r="25" spans="1:1" ht="33">
      <c r="A25" s="14"/>
    </row>
    <row r="26" spans="1:1" ht="33">
      <c r="A26" s="14"/>
    </row>
    <row r="27" spans="1:1" ht="33">
      <c r="A27" s="14"/>
    </row>
    <row r="28" spans="1:1" ht="33">
      <c r="A28" s="14"/>
    </row>
    <row r="29" spans="1:1" ht="33">
      <c r="A29" s="14"/>
    </row>
    <row r="30" spans="1:1" ht="33">
      <c r="A30" s="14"/>
    </row>
    <row r="31" spans="1:1" ht="33">
      <c r="A31" s="14"/>
    </row>
    <row r="32" spans="1:1" ht="33">
      <c r="A32" s="14"/>
    </row>
    <row r="33" spans="1:1" ht="33">
      <c r="A33" s="14"/>
    </row>
    <row r="34" spans="1:1" ht="33">
      <c r="A34" s="14"/>
    </row>
    <row r="35" spans="1:1" ht="33">
      <c r="A35" s="14"/>
    </row>
  </sheetData>
  <sheetProtection algorithmName="SHA-512" hashValue="bFLAPU93huApRotFMgEHe54S035uGz6F6QaDunG8gPfDKyyafLKzdFCLK9+nagonx+5P+5SGrSjvVF5544Oc0A==" saltValue="vDV+M+R2KAQH1tHkb8wNIg==" spinCount="100000" sheet="1" formatCells="0" formatColumns="0" formatRows="0" insertColumns="0" insertRows="0" deleteColumns="0" deleteRows="0" sort="0"/>
  <mergeCells count="22">
    <mergeCell ref="C8:E8"/>
    <mergeCell ref="A2:H2"/>
    <mergeCell ref="E4:G4"/>
    <mergeCell ref="F15:G15"/>
    <mergeCell ref="C16:E16"/>
    <mergeCell ref="F16:G16"/>
    <mergeCell ref="B7:G7"/>
    <mergeCell ref="F8:G8"/>
    <mergeCell ref="B9:B16"/>
    <mergeCell ref="C9:E9"/>
    <mergeCell ref="F9:G9"/>
    <mergeCell ref="C10:E10"/>
    <mergeCell ref="F10:G10"/>
    <mergeCell ref="C11:E11"/>
    <mergeCell ref="F11:G11"/>
    <mergeCell ref="C12:E12"/>
    <mergeCell ref="C15:E15"/>
    <mergeCell ref="F12:G12"/>
    <mergeCell ref="C13:E13"/>
    <mergeCell ref="F13:G13"/>
    <mergeCell ref="C14:E14"/>
    <mergeCell ref="F14:G14"/>
  </mergeCells>
  <phoneticPr fontId="1"/>
  <printOptions horizontalCentered="1"/>
  <pageMargins left="0.19685039370078741" right="0.19685039370078741" top="0.39370078740157483" bottom="0.39370078740157483" header="0.31496062992125984" footer="0.31496062992125984"/>
  <pageSetup paperSize="9" scale="5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55"/>
  <sheetViews>
    <sheetView showGridLines="0" view="pageBreakPreview" zoomScale="50" zoomScaleNormal="100" zoomScaleSheetLayoutView="50" workbookViewId="0">
      <selection activeCell="H17" sqref="H17"/>
    </sheetView>
  </sheetViews>
  <sheetFormatPr defaultColWidth="9" defaultRowHeight="35.25"/>
  <cols>
    <col min="1" max="1" width="5" style="1" customWidth="1"/>
    <col min="2" max="2" width="26.625" style="9" customWidth="1"/>
    <col min="3" max="3" width="8.375" style="9" customWidth="1"/>
    <col min="4" max="4" width="35.625" style="9" customWidth="1"/>
    <col min="5" max="5" width="31.625" style="9" customWidth="1"/>
    <col min="6" max="6" width="21.125" style="1" customWidth="1"/>
    <col min="7" max="7" width="14.375" style="1" customWidth="1"/>
    <col min="8" max="8" width="27.875" style="9" bestFit="1" customWidth="1"/>
    <col min="9" max="11" width="5" style="9" customWidth="1"/>
    <col min="12" max="16384" width="9" style="9"/>
  </cols>
  <sheetData>
    <row r="1" spans="1:9" s="135" customFormat="1" ht="25.5">
      <c r="A1" s="14" t="s">
        <v>435</v>
      </c>
      <c r="F1" s="14"/>
      <c r="G1" s="14"/>
      <c r="I1" s="198" t="str">
        <f>入力シート!Y2</f>
        <v>ver9.20</v>
      </c>
    </row>
    <row r="2" spans="1:9" ht="39.75">
      <c r="A2" s="391" t="s">
        <v>344</v>
      </c>
      <c r="B2" s="391"/>
      <c r="C2" s="391"/>
      <c r="D2" s="391"/>
      <c r="E2" s="391"/>
      <c r="F2" s="391"/>
      <c r="G2" s="391"/>
      <c r="H2" s="391"/>
      <c r="I2" s="391"/>
    </row>
    <row r="3" spans="1:9" s="137" customFormat="1" ht="19.5">
      <c r="A3" s="116"/>
    </row>
    <row r="4" spans="1:9" s="135" customFormat="1" ht="25.5">
      <c r="A4" s="14"/>
      <c r="B4" s="139" t="s">
        <v>360</v>
      </c>
      <c r="C4" s="392"/>
      <c r="D4" s="392"/>
      <c r="E4" s="392"/>
      <c r="F4" s="392"/>
    </row>
    <row r="5" spans="1:9" s="137" customFormat="1" ht="19.5">
      <c r="A5" s="116"/>
    </row>
    <row r="6" spans="1:9" s="135" customFormat="1" ht="25.5">
      <c r="A6" s="14"/>
      <c r="B6" s="128" t="s">
        <v>25</v>
      </c>
      <c r="C6" s="393" t="str">
        <f>DATA!$E$6</f>
        <v/>
      </c>
      <c r="D6" s="393"/>
      <c r="E6" s="393"/>
      <c r="F6" s="393"/>
      <c r="H6" s="126"/>
    </row>
    <row r="7" spans="1:9" s="137" customFormat="1" ht="19.5">
      <c r="A7" s="116"/>
      <c r="G7" s="191" t="s">
        <v>422</v>
      </c>
    </row>
    <row r="8" spans="1:9" s="136" customFormat="1" ht="36" customHeight="1">
      <c r="A8" s="115"/>
      <c r="B8" s="399" t="s">
        <v>345</v>
      </c>
      <c r="C8" s="418" t="s">
        <v>350</v>
      </c>
      <c r="D8" s="399" t="s">
        <v>348</v>
      </c>
      <c r="E8" s="431" t="s">
        <v>421</v>
      </c>
      <c r="F8" s="394" t="s">
        <v>349</v>
      </c>
      <c r="G8" s="423" t="s">
        <v>352</v>
      </c>
      <c r="H8" s="157" t="s">
        <v>346</v>
      </c>
    </row>
    <row r="9" spans="1:9" s="136" customFormat="1" ht="30">
      <c r="A9" s="115"/>
      <c r="B9" s="400"/>
      <c r="C9" s="419"/>
      <c r="D9" s="430"/>
      <c r="E9" s="432"/>
      <c r="F9" s="420"/>
      <c r="G9" s="397"/>
      <c r="H9" s="157" t="s">
        <v>347</v>
      </c>
    </row>
    <row r="10" spans="1:9" ht="33">
      <c r="A10" s="116"/>
      <c r="B10" s="421"/>
      <c r="C10" s="426"/>
      <c r="D10" s="421"/>
      <c r="E10" s="421"/>
      <c r="F10" s="428"/>
      <c r="G10" s="424"/>
      <c r="H10" s="184" t="s">
        <v>351</v>
      </c>
    </row>
    <row r="11" spans="1:9" ht="33">
      <c r="A11" s="116"/>
      <c r="B11" s="422"/>
      <c r="C11" s="427"/>
      <c r="D11" s="422"/>
      <c r="E11" s="422"/>
      <c r="F11" s="429"/>
      <c r="G11" s="425"/>
      <c r="H11" s="185" t="s">
        <v>351</v>
      </c>
    </row>
    <row r="12" spans="1:9" ht="33">
      <c r="A12" s="116"/>
      <c r="B12" s="421"/>
      <c r="C12" s="426"/>
      <c r="D12" s="421"/>
      <c r="E12" s="421"/>
      <c r="F12" s="428"/>
      <c r="G12" s="424"/>
      <c r="H12" s="184" t="s">
        <v>351</v>
      </c>
    </row>
    <row r="13" spans="1:9" ht="33">
      <c r="A13" s="116"/>
      <c r="B13" s="422"/>
      <c r="C13" s="427"/>
      <c r="D13" s="422"/>
      <c r="E13" s="422"/>
      <c r="F13" s="429"/>
      <c r="G13" s="425"/>
      <c r="H13" s="185" t="s">
        <v>351</v>
      </c>
    </row>
    <row r="14" spans="1:9" ht="33">
      <c r="A14" s="116"/>
      <c r="B14" s="421"/>
      <c r="C14" s="426"/>
      <c r="D14" s="421"/>
      <c r="E14" s="421"/>
      <c r="F14" s="428"/>
      <c r="G14" s="424"/>
      <c r="H14" s="184" t="s">
        <v>351</v>
      </c>
    </row>
    <row r="15" spans="1:9" ht="33">
      <c r="A15" s="116"/>
      <c r="B15" s="422"/>
      <c r="C15" s="427"/>
      <c r="D15" s="422"/>
      <c r="E15" s="422"/>
      <c r="F15" s="429"/>
      <c r="G15" s="425"/>
      <c r="H15" s="185" t="s">
        <v>351</v>
      </c>
    </row>
    <row r="16" spans="1:9" ht="33">
      <c r="A16" s="116"/>
      <c r="B16" s="421"/>
      <c r="C16" s="426"/>
      <c r="D16" s="421"/>
      <c r="E16" s="421"/>
      <c r="F16" s="428"/>
      <c r="G16" s="424"/>
      <c r="H16" s="184" t="s">
        <v>351</v>
      </c>
    </row>
    <row r="17" spans="1:8" ht="33">
      <c r="A17" s="116"/>
      <c r="B17" s="422"/>
      <c r="C17" s="427"/>
      <c r="D17" s="422"/>
      <c r="E17" s="422"/>
      <c r="F17" s="429"/>
      <c r="G17" s="425"/>
      <c r="H17" s="185" t="s">
        <v>351</v>
      </c>
    </row>
    <row r="18" spans="1:8" ht="33">
      <c r="A18" s="116"/>
      <c r="B18" s="421"/>
      <c r="C18" s="426"/>
      <c r="D18" s="421"/>
      <c r="E18" s="421"/>
      <c r="F18" s="428"/>
      <c r="G18" s="424"/>
      <c r="H18" s="184" t="s">
        <v>351</v>
      </c>
    </row>
    <row r="19" spans="1:8" ht="33">
      <c r="A19" s="116"/>
      <c r="B19" s="422"/>
      <c r="C19" s="427"/>
      <c r="D19" s="422"/>
      <c r="E19" s="422"/>
      <c r="F19" s="429"/>
      <c r="G19" s="425"/>
      <c r="H19" s="185" t="s">
        <v>351</v>
      </c>
    </row>
    <row r="20" spans="1:8" ht="33">
      <c r="A20" s="116"/>
      <c r="B20" s="421"/>
      <c r="C20" s="426"/>
      <c r="D20" s="421"/>
      <c r="E20" s="421"/>
      <c r="F20" s="428"/>
      <c r="G20" s="424"/>
      <c r="H20" s="184" t="s">
        <v>351</v>
      </c>
    </row>
    <row r="21" spans="1:8" ht="33">
      <c r="A21" s="116"/>
      <c r="B21" s="422"/>
      <c r="C21" s="427"/>
      <c r="D21" s="422"/>
      <c r="E21" s="422"/>
      <c r="F21" s="429"/>
      <c r="G21" s="425"/>
      <c r="H21" s="185" t="s">
        <v>351</v>
      </c>
    </row>
    <row r="22" spans="1:8" ht="33">
      <c r="A22" s="116"/>
      <c r="B22" s="421"/>
      <c r="C22" s="426"/>
      <c r="D22" s="421"/>
      <c r="E22" s="421"/>
      <c r="F22" s="428"/>
      <c r="G22" s="424"/>
      <c r="H22" s="184" t="s">
        <v>351</v>
      </c>
    </row>
    <row r="23" spans="1:8" ht="33">
      <c r="A23" s="116"/>
      <c r="B23" s="422"/>
      <c r="C23" s="427"/>
      <c r="D23" s="422"/>
      <c r="E23" s="422"/>
      <c r="F23" s="429"/>
      <c r="G23" s="425"/>
      <c r="H23" s="185" t="s">
        <v>351</v>
      </c>
    </row>
    <row r="24" spans="1:8" ht="33">
      <c r="A24" s="116"/>
      <c r="B24" s="421"/>
      <c r="C24" s="426"/>
      <c r="D24" s="421"/>
      <c r="E24" s="421"/>
      <c r="F24" s="428"/>
      <c r="G24" s="424"/>
      <c r="H24" s="184" t="s">
        <v>351</v>
      </c>
    </row>
    <row r="25" spans="1:8" ht="33">
      <c r="A25" s="116"/>
      <c r="B25" s="422"/>
      <c r="C25" s="427"/>
      <c r="D25" s="422"/>
      <c r="E25" s="422"/>
      <c r="F25" s="429"/>
      <c r="G25" s="425"/>
      <c r="H25" s="185" t="s">
        <v>351</v>
      </c>
    </row>
    <row r="26" spans="1:8" ht="33">
      <c r="A26" s="116"/>
      <c r="B26" s="421"/>
      <c r="C26" s="426"/>
      <c r="D26" s="421"/>
      <c r="E26" s="421"/>
      <c r="F26" s="428"/>
      <c r="G26" s="424"/>
      <c r="H26" s="184" t="s">
        <v>351</v>
      </c>
    </row>
    <row r="27" spans="1:8" ht="33">
      <c r="A27" s="116"/>
      <c r="B27" s="422"/>
      <c r="C27" s="427"/>
      <c r="D27" s="422"/>
      <c r="E27" s="422"/>
      <c r="F27" s="429"/>
      <c r="G27" s="425"/>
      <c r="H27" s="185" t="s">
        <v>351</v>
      </c>
    </row>
    <row r="28" spans="1:8" ht="33">
      <c r="A28" s="116"/>
      <c r="B28" s="421"/>
      <c r="C28" s="426"/>
      <c r="D28" s="421"/>
      <c r="E28" s="421"/>
      <c r="F28" s="428"/>
      <c r="G28" s="424"/>
      <c r="H28" s="184" t="s">
        <v>351</v>
      </c>
    </row>
    <row r="29" spans="1:8" ht="33">
      <c r="A29" s="116"/>
      <c r="B29" s="422"/>
      <c r="C29" s="427"/>
      <c r="D29" s="422"/>
      <c r="E29" s="422"/>
      <c r="F29" s="429"/>
      <c r="G29" s="425"/>
      <c r="H29" s="185" t="s">
        <v>351</v>
      </c>
    </row>
    <row r="30" spans="1:8" ht="33">
      <c r="A30" s="116"/>
      <c r="B30" s="421"/>
      <c r="C30" s="426"/>
      <c r="D30" s="421"/>
      <c r="E30" s="421"/>
      <c r="F30" s="428"/>
      <c r="G30" s="424"/>
      <c r="H30" s="184" t="s">
        <v>351</v>
      </c>
    </row>
    <row r="31" spans="1:8" ht="33">
      <c r="A31" s="116"/>
      <c r="B31" s="422"/>
      <c r="C31" s="427"/>
      <c r="D31" s="422"/>
      <c r="E31" s="422"/>
      <c r="F31" s="429"/>
      <c r="G31" s="425"/>
      <c r="H31" s="185" t="s">
        <v>351</v>
      </c>
    </row>
    <row r="32" spans="1:8" ht="33">
      <c r="A32" s="116"/>
      <c r="B32" s="421"/>
      <c r="C32" s="426"/>
      <c r="D32" s="421"/>
      <c r="E32" s="421"/>
      <c r="F32" s="428"/>
      <c r="G32" s="424"/>
      <c r="H32" s="184" t="s">
        <v>351</v>
      </c>
    </row>
    <row r="33" spans="1:10" ht="33">
      <c r="A33" s="116"/>
      <c r="B33" s="422"/>
      <c r="C33" s="427"/>
      <c r="D33" s="422"/>
      <c r="E33" s="422"/>
      <c r="F33" s="429"/>
      <c r="G33" s="425"/>
      <c r="H33" s="185" t="s">
        <v>351</v>
      </c>
    </row>
    <row r="34" spans="1:10" ht="33">
      <c r="A34" s="116"/>
      <c r="B34" s="421"/>
      <c r="C34" s="426"/>
      <c r="D34" s="421"/>
      <c r="E34" s="421"/>
      <c r="F34" s="428"/>
      <c r="G34" s="424"/>
      <c r="H34" s="184" t="s">
        <v>351</v>
      </c>
    </row>
    <row r="35" spans="1:10" ht="33">
      <c r="A35" s="116"/>
      <c r="B35" s="422"/>
      <c r="C35" s="427"/>
      <c r="D35" s="422"/>
      <c r="E35" s="422"/>
      <c r="F35" s="429"/>
      <c r="G35" s="425"/>
      <c r="H35" s="185" t="s">
        <v>351</v>
      </c>
    </row>
    <row r="36" spans="1:10" ht="33">
      <c r="A36" s="116"/>
      <c r="B36" s="421"/>
      <c r="C36" s="426"/>
      <c r="D36" s="421"/>
      <c r="E36" s="421"/>
      <c r="F36" s="428"/>
      <c r="G36" s="424"/>
      <c r="H36" s="184" t="s">
        <v>351</v>
      </c>
    </row>
    <row r="37" spans="1:10" ht="33">
      <c r="A37" s="116"/>
      <c r="B37" s="422"/>
      <c r="C37" s="427"/>
      <c r="D37" s="422"/>
      <c r="E37" s="422"/>
      <c r="F37" s="429"/>
      <c r="G37" s="425"/>
      <c r="H37" s="185" t="s">
        <v>351</v>
      </c>
    </row>
    <row r="38" spans="1:10" ht="33">
      <c r="A38" s="116"/>
      <c r="B38" s="421"/>
      <c r="C38" s="426"/>
      <c r="D38" s="421"/>
      <c r="E38" s="421"/>
      <c r="F38" s="428"/>
      <c r="G38" s="424"/>
      <c r="H38" s="184" t="s">
        <v>351</v>
      </c>
    </row>
    <row r="39" spans="1:10" ht="33">
      <c r="A39" s="116"/>
      <c r="B39" s="422"/>
      <c r="C39" s="427"/>
      <c r="D39" s="422"/>
      <c r="E39" s="422"/>
      <c r="F39" s="429"/>
      <c r="G39" s="425"/>
      <c r="H39" s="185" t="s">
        <v>351</v>
      </c>
    </row>
    <row r="40" spans="1:10" ht="33">
      <c r="A40" s="116"/>
      <c r="B40" s="421"/>
      <c r="C40" s="426"/>
      <c r="D40" s="421"/>
      <c r="E40" s="421"/>
      <c r="F40" s="428"/>
      <c r="G40" s="424"/>
      <c r="H40" s="184" t="s">
        <v>351</v>
      </c>
    </row>
    <row r="41" spans="1:10" ht="33">
      <c r="A41" s="116"/>
      <c r="B41" s="422"/>
      <c r="C41" s="427"/>
      <c r="D41" s="422"/>
      <c r="E41" s="422"/>
      <c r="F41" s="429"/>
      <c r="G41" s="425"/>
      <c r="H41" s="185" t="s">
        <v>351</v>
      </c>
    </row>
    <row r="42" spans="1:10" s="137" customFormat="1" ht="19.5">
      <c r="A42" s="116"/>
    </row>
    <row r="43" spans="1:10" s="135" customFormat="1" ht="25.5">
      <c r="B43" s="19" t="s">
        <v>333</v>
      </c>
      <c r="C43" s="19"/>
      <c r="D43" s="19"/>
      <c r="E43" s="19"/>
      <c r="F43" s="19"/>
      <c r="G43" s="19"/>
      <c r="H43" s="19"/>
      <c r="I43" s="19"/>
      <c r="J43" s="19"/>
    </row>
    <row r="44" spans="1:10" s="135" customFormat="1" ht="25.5">
      <c r="B44" s="416" t="s">
        <v>426</v>
      </c>
      <c r="C44" s="416"/>
      <c r="D44" s="416"/>
      <c r="E44" s="416"/>
      <c r="F44" s="416"/>
      <c r="G44" s="416"/>
      <c r="H44" s="416"/>
      <c r="I44" s="19"/>
    </row>
    <row r="45" spans="1:10" s="135" customFormat="1" ht="25.5">
      <c r="B45" s="417" t="s">
        <v>427</v>
      </c>
      <c r="C45" s="417"/>
      <c r="D45" s="417"/>
      <c r="E45" s="417"/>
      <c r="F45" s="417"/>
      <c r="G45" s="417"/>
      <c r="H45" s="417"/>
      <c r="I45" s="19"/>
    </row>
    <row r="46" spans="1:10" s="135" customFormat="1" ht="25.5">
      <c r="B46" s="416" t="s">
        <v>355</v>
      </c>
      <c r="C46" s="416"/>
      <c r="D46" s="416"/>
      <c r="E46" s="416"/>
      <c r="F46" s="416"/>
      <c r="G46" s="416"/>
      <c r="H46" s="416"/>
      <c r="I46" s="19"/>
    </row>
    <row r="47" spans="1:10" s="135" customFormat="1" ht="25.5">
      <c r="B47" s="416" t="s">
        <v>353</v>
      </c>
      <c r="C47" s="416"/>
      <c r="D47" s="416"/>
      <c r="E47" s="416"/>
      <c r="F47" s="416"/>
      <c r="G47" s="416"/>
      <c r="H47" s="416"/>
      <c r="I47" s="19"/>
    </row>
    <row r="48" spans="1:10" s="135" customFormat="1" ht="25.5">
      <c r="B48" s="417" t="s">
        <v>423</v>
      </c>
      <c r="C48" s="417"/>
      <c r="D48" s="417"/>
      <c r="E48" s="417"/>
      <c r="F48" s="417"/>
      <c r="G48" s="417"/>
      <c r="H48" s="417"/>
      <c r="I48" s="19"/>
    </row>
    <row r="49" spans="1:9" s="135" customFormat="1" ht="25.5">
      <c r="B49" s="417" t="s">
        <v>354</v>
      </c>
      <c r="C49" s="417"/>
      <c r="D49" s="417"/>
      <c r="E49" s="417"/>
      <c r="F49" s="417"/>
      <c r="G49" s="417"/>
      <c r="H49" s="417"/>
      <c r="I49" s="19"/>
    </row>
    <row r="50" spans="1:9" ht="33">
      <c r="A50" s="14"/>
      <c r="F50" s="14"/>
      <c r="G50" s="14"/>
    </row>
    <row r="51" spans="1:9" ht="33">
      <c r="A51" s="14"/>
      <c r="F51" s="14"/>
      <c r="G51" s="14"/>
    </row>
    <row r="52" spans="1:9" ht="33">
      <c r="A52" s="14"/>
      <c r="F52" s="14"/>
      <c r="G52" s="14"/>
    </row>
    <row r="53" spans="1:9" ht="33">
      <c r="A53" s="14"/>
      <c r="F53" s="14"/>
      <c r="G53" s="14"/>
    </row>
    <row r="54" spans="1:9" s="1" customFormat="1">
      <c r="B54" s="9"/>
      <c r="C54" s="9"/>
      <c r="D54" s="9"/>
      <c r="E54" s="9"/>
      <c r="F54" s="114"/>
      <c r="H54" s="9"/>
    </row>
    <row r="55" spans="1:9" s="1" customFormat="1">
      <c r="B55" s="9"/>
      <c r="C55" s="9"/>
      <c r="D55" s="9"/>
      <c r="E55" s="9"/>
      <c r="F55" s="114"/>
      <c r="H55" s="9"/>
    </row>
  </sheetData>
  <sheetProtection algorithmName="SHA-512" hashValue="dpNSa5ctrbZhReIiikt59deiEYswhlsT86hkyfzn5A6c6+q14nNXwRbxZkQlPOlDakafLEC09abymN9xvllqQQ==" saltValue="cpfJklN51sCYepGN7gUDPg==" spinCount="100000" sheet="1" objects="1" scenarios="1" formatCells="0" formatColumns="0" formatRows="0" insertColumns="0" insertRows="0" deleteColumns="0" deleteRows="0" sort="0"/>
  <mergeCells count="111">
    <mergeCell ref="A2:I2"/>
    <mergeCell ref="C6:F6"/>
    <mergeCell ref="C4:F4"/>
    <mergeCell ref="E28:E29"/>
    <mergeCell ref="E30:E31"/>
    <mergeCell ref="E32:E33"/>
    <mergeCell ref="E34:E35"/>
    <mergeCell ref="E36:E37"/>
    <mergeCell ref="E38:E39"/>
    <mergeCell ref="E16:E17"/>
    <mergeCell ref="E18:E19"/>
    <mergeCell ref="E20:E21"/>
    <mergeCell ref="E22:E23"/>
    <mergeCell ref="E24:E25"/>
    <mergeCell ref="E26:E27"/>
    <mergeCell ref="D8:D9"/>
    <mergeCell ref="D10:D11"/>
    <mergeCell ref="D12:D13"/>
    <mergeCell ref="D14:D15"/>
    <mergeCell ref="D16:D17"/>
    <mergeCell ref="E8:E9"/>
    <mergeCell ref="E10:E11"/>
    <mergeCell ref="E12:E13"/>
    <mergeCell ref="D22:D23"/>
    <mergeCell ref="B36:B37"/>
    <mergeCell ref="C36:C37"/>
    <mergeCell ref="F36:F37"/>
    <mergeCell ref="G36:G37"/>
    <mergeCell ref="D36:D37"/>
    <mergeCell ref="B34:B35"/>
    <mergeCell ref="C34:C35"/>
    <mergeCell ref="F34:F35"/>
    <mergeCell ref="G34:G35"/>
    <mergeCell ref="D34:D35"/>
    <mergeCell ref="B40:B41"/>
    <mergeCell ref="C40:C41"/>
    <mergeCell ref="F40:F41"/>
    <mergeCell ref="G40:G41"/>
    <mergeCell ref="D40:D41"/>
    <mergeCell ref="E40:E41"/>
    <mergeCell ref="B38:B39"/>
    <mergeCell ref="C38:C39"/>
    <mergeCell ref="F38:F39"/>
    <mergeCell ref="G38:G39"/>
    <mergeCell ref="D38:D39"/>
    <mergeCell ref="G30:G31"/>
    <mergeCell ref="B32:B33"/>
    <mergeCell ref="C32:C33"/>
    <mergeCell ref="F32:F33"/>
    <mergeCell ref="G32:G33"/>
    <mergeCell ref="D30:D31"/>
    <mergeCell ref="D32:D33"/>
    <mergeCell ref="C28:C29"/>
    <mergeCell ref="F28:F29"/>
    <mergeCell ref="G28:G29"/>
    <mergeCell ref="B30:B31"/>
    <mergeCell ref="C30:C31"/>
    <mergeCell ref="F30:F31"/>
    <mergeCell ref="D28:D29"/>
    <mergeCell ref="G24:G25"/>
    <mergeCell ref="B26:B27"/>
    <mergeCell ref="C26:C27"/>
    <mergeCell ref="F26:F27"/>
    <mergeCell ref="G26:G27"/>
    <mergeCell ref="C22:C23"/>
    <mergeCell ref="F22:F23"/>
    <mergeCell ref="G22:G23"/>
    <mergeCell ref="B24:B25"/>
    <mergeCell ref="C24:C25"/>
    <mergeCell ref="F24:F25"/>
    <mergeCell ref="D24:D25"/>
    <mergeCell ref="D26:D27"/>
    <mergeCell ref="C12:C13"/>
    <mergeCell ref="F12:F13"/>
    <mergeCell ref="G18:G19"/>
    <mergeCell ref="B20:B21"/>
    <mergeCell ref="C20:C21"/>
    <mergeCell ref="F20:F21"/>
    <mergeCell ref="G20:G21"/>
    <mergeCell ref="D20:D21"/>
    <mergeCell ref="C16:C17"/>
    <mergeCell ref="F16:F17"/>
    <mergeCell ref="G16:G17"/>
    <mergeCell ref="B18:B19"/>
    <mergeCell ref="C18:C19"/>
    <mergeCell ref="F18:F19"/>
    <mergeCell ref="D18:D19"/>
    <mergeCell ref="B46:H46"/>
    <mergeCell ref="B47:H47"/>
    <mergeCell ref="B48:H48"/>
    <mergeCell ref="C8:C9"/>
    <mergeCell ref="F8:F9"/>
    <mergeCell ref="B44:H44"/>
    <mergeCell ref="B45:H45"/>
    <mergeCell ref="B49:H49"/>
    <mergeCell ref="B10:B11"/>
    <mergeCell ref="B16:B17"/>
    <mergeCell ref="B22:B23"/>
    <mergeCell ref="B28:B29"/>
    <mergeCell ref="B8:B9"/>
    <mergeCell ref="G8:G9"/>
    <mergeCell ref="G12:G13"/>
    <mergeCell ref="B14:B15"/>
    <mergeCell ref="C14:C15"/>
    <mergeCell ref="F14:F15"/>
    <mergeCell ref="G14:G15"/>
    <mergeCell ref="E14:E15"/>
    <mergeCell ref="C10:C11"/>
    <mergeCell ref="F10:F11"/>
    <mergeCell ref="G10:G11"/>
    <mergeCell ref="B12:B13"/>
  </mergeCells>
  <phoneticPr fontId="1"/>
  <dataValidations count="1">
    <dataValidation type="list" allowBlank="1" showInputMessage="1" showErrorMessage="1" sqref="C10:C41" xr:uid="{00000000-0002-0000-0A00-000000000000}">
      <formula1>"元請,下請"</formula1>
    </dataValidation>
  </dataValidations>
  <printOptions horizontalCentered="1"/>
  <pageMargins left="0.19685039370078741" right="0.19685039370078741" top="0.39370078740157483" bottom="0.39370078740157483" header="0.31496062992125984" footer="0.31496062992125984"/>
  <pageSetup paperSize="9" scale="5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入力シート</vt:lpstr>
      <vt:lpstr>DATA</vt:lpstr>
      <vt:lpstr>チェックシート</vt:lpstr>
      <vt:lpstr>資格審査申請書（様式３）</vt:lpstr>
      <vt:lpstr>申請書受付票</vt:lpstr>
      <vt:lpstr>出資状況調査票</vt:lpstr>
      <vt:lpstr>技術士等の人数に係る調書</vt:lpstr>
      <vt:lpstr>技術士等の人数に係る調書【総括表】</vt:lpstr>
      <vt:lpstr>技術者経歴書</vt:lpstr>
      <vt:lpstr>営業経歴書</vt:lpstr>
      <vt:lpstr>実績調書</vt:lpstr>
      <vt:lpstr>営業経歴書!Print_Area</vt:lpstr>
      <vt:lpstr>技術士等の人数に係る調書!Print_Area</vt:lpstr>
      <vt:lpstr>技術士等の人数に係る調書【総括表】!Print_Area</vt:lpstr>
      <vt:lpstr>技術者経歴書!Print_Area</vt:lpstr>
      <vt:lpstr>'資格審査申請書（様式３）'!Print_Area</vt:lpstr>
      <vt:lpstr>実績調書!Print_Area</vt:lpstr>
      <vt:lpstr>出資状況調査票!Print_Area</vt:lpstr>
      <vt:lpstr>申請書受付票!Print_Area</vt:lpstr>
      <vt:lpstr>入力シート!Print_Area</vt:lpstr>
      <vt:lpstr>技術士等の人数に係る調書!Print_Titles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2026-10-30T02:53:20Z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