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3\共有フォルダ\環境水道課\環境下水道課\H28年度\受信メール\返信済み\済　H27公営企業に係る「経営比較分析表」の分析について\嬉野市下水分　【修正】0215\"/>
    </mc:Choice>
  </mc:AlternateContent>
  <workbookProtection workbookPassword="8649" lockStructure="1"/>
  <bookViews>
    <workbookView xWindow="0" yWindow="0" windowWidth="20490" windowHeight="76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<sst xmlns="http://schemas.openxmlformats.org/spreadsheetml/2006/main" count="232" uniqueCount="111">
  <si>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</si>
  <si>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</si>
  <si>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</si>
  <si>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</si>
  <si>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</si>
  <si>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</si>
  <si>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</si>
  <si>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</si>
  <si>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</si>
  <si>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</si>
  <si>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</si>
  <si>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</si>
  <si>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</si>
  <si>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</si>
  <si>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</si>
  <si>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</si>
  <si>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</si>
  <si>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</si>
  <si>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</si>
  <si>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</si>
  <si>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</si>
  <si>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</si>
  <si>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</si>
  <si>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</si>
  <si>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</si>
  <si>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</si>
  <si>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</si>
  <si>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</si>
  <si>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</si>
  <si>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</si>
  <si>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</si>
  <si>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</si>
  <si>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</si>
  <si>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</si>
  <si>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</si>
  <si>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</si>
  <si>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</si>
  <si>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</si>
  <si>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</si>
  <si>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</si>
  <si>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</si>
  <si>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</si>
  <si>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</si>
  <si>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</si>
  <si>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</si>
  <si>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</si>
  <si>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</si>
  <si>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</si>
  <si>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</si>
  <si>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</si>
  <si>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</si>
  <si>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</si>
  <si>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</si>
  <si>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</si>
  <si>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</si>
  <si>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</si>
  <si>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</si>
  <si>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</si>
  <si>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</si>
  <si>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</si>
  <si>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</si>
  <si>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</si>
  <si>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</si>
  <si>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</si>
  <si>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</si>
  <si>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</si>
  <si>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</si>
  <si>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</si>
  <si>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</si>
  <si>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</si>
  <si>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</si>
  <si>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</si>
  <si>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</si>
  <si>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</si>
  <si>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</si>
  <si>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</si>
  <si>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</si>
  <si>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</si>
  <si>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</si>
  <si>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</si>
  <si>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</si>
  <si>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</si>
  <si>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</si>
  <si>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</si>
  <si>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</si>
  <si>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</si>
  <si>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</si>
  <si>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</si>
  <si>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</si>
  <si>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</si>
  <si>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</si>
  <si>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</si>
  <si>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</si>
  <si>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</si>
  <si>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</si>
  <si>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</si>
  <si>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</si>
  <si>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</si>
  <si>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</si>
  <si>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</si>
  <si>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</si>
  <si>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</si>
  <si>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</si>
  <si>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</si>
  <si>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</si>
  <si>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</si>
  <si>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</si>
  <si>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</si>
  <si>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指標は、年々向上していたが、平成27年度は62.69％となっており、経常収支は赤字である。経常収益については、使用料以外の収入に依存しているため、料金の見直しも含め経営改善を図っていく。
④企業債残高対事業規模比率
料金収入に対する企業債残高は、類似団体より平成27年度は低く推移した。平成26年度以降かなり改善されているが、料金の見直しにより更なる改善を目指す。
⑤経費回収率
使用料で回収すべき経費についても、類似団体の平均より著しく低くなっているため、料金の見直し、業務の効率化、適正な使用料収入の確保が必要とされる。
⑥汚水処理原価
汚水処理に要した費用については、類似団体より高く推移しており、施設の効率を高めることが必要とされる。
⑦施設利用率
指標は平均より低く推移している。施設の効率を高めていくための検討が必要である。
⑧水洗化率
指標は平均値を下回っている。今後も普及拡大に向けた広報等を行う。</t>
    <phoneticPr fontId="4"/>
  </si>
  <si>
    <t>平成9年に整備を行っており、管渠等の老朽化はまだ発生していない。</t>
    <phoneticPr fontId="4"/>
  </si>
  <si>
    <t>現在、農業集落排水（個別処理を含む）と公共下水道の料金体系が異なるため、料金体系を統一する予定である。今後の適正な使用料の収入の確保、汚水処理費の削減等により、経営の改善を見込む。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</si>
</sst>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58544"/>
        <c:axId val="13241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58544"/>
        <c:axId val="132416176"/>
      </c:lineChart>
      <c:dateAx>
        <c:axId val="10985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416176"/>
        <c:crosses val="autoZero"/>
        <c:auto val="1"/>
        <c:lblOffset val="100"/>
        <c:baseTimeUnit val="years"/>
      </c:dateAx>
      <c:valAx>
        <c:axId val="13241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5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17264"/>
        <c:axId val="23621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45.33</c:v>
                </c:pt>
                <c:pt idx="2">
                  <c:v>48.69</c:v>
                </c:pt>
                <c:pt idx="3">
                  <c:v>52.52</c:v>
                </c:pt>
                <c:pt idx="4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17264"/>
        <c:axId val="236217656"/>
      </c:lineChart>
      <c:dateAx>
        <c:axId val="23621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217656"/>
        <c:crosses val="autoZero"/>
        <c:auto val="1"/>
        <c:lblOffset val="100"/>
        <c:baseTimeUnit val="years"/>
      </c:dateAx>
      <c:valAx>
        <c:axId val="23621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21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18832"/>
        <c:axId val="236219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87.3</c:v>
                </c:pt>
                <c:pt idx="2">
                  <c:v>87.42</c:v>
                </c:pt>
                <c:pt idx="3">
                  <c:v>84.94</c:v>
                </c:pt>
                <c:pt idx="4">
                  <c:v>84.69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18832"/>
        <c:axId val="236219224"/>
      </c:lineChart>
      <c:dateAx>
        <c:axId val="23621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219224"/>
        <c:crosses val="autoZero"/>
        <c:auto val="1"/>
        <c:lblOffset val="100"/>
        <c:baseTimeUnit val="years"/>
      </c:dateAx>
      <c:valAx>
        <c:axId val="236219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21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55.33</c:v>
                </c:pt>
                <c:pt idx="1">
                  <c:v>54.31</c:v>
                </c:pt>
                <c:pt idx="2">
                  <c:v>55.17</c:v>
                </c:pt>
                <c:pt idx="3">
                  <c:v>64.680000000000007</c:v>
                </c:pt>
                <c:pt idx="4">
                  <c:v>62.69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52064"/>
        <c:axId val="235328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52064"/>
        <c:axId val="235328216"/>
      </c:lineChart>
      <c:dateAx>
        <c:axId val="23605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328216"/>
        <c:crosses val="autoZero"/>
        <c:auto val="1"/>
        <c:lblOffset val="100"/>
        <c:baseTimeUnit val="years"/>
      </c:dateAx>
      <c:valAx>
        <c:axId val="235328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05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414016"/>
        <c:axId val="23547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14016"/>
        <c:axId val="235472376"/>
      </c:lineChart>
      <c:dateAx>
        <c:axId val="13241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472376"/>
        <c:crosses val="autoZero"/>
        <c:auto val="1"/>
        <c:lblOffset val="100"/>
        <c:baseTimeUnit val="years"/>
      </c:dateAx>
      <c:valAx>
        <c:axId val="23547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41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85792"/>
        <c:axId val="23548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85792"/>
        <c:axId val="235486184"/>
      </c:lineChart>
      <c:dateAx>
        <c:axId val="23548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486184"/>
        <c:crosses val="autoZero"/>
        <c:auto val="1"/>
        <c:lblOffset val="100"/>
        <c:baseTimeUnit val="years"/>
      </c:dateAx>
      <c:valAx>
        <c:axId val="23548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48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87360"/>
        <c:axId val="23548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87360"/>
        <c:axId val="235487752"/>
      </c:lineChart>
      <c:dateAx>
        <c:axId val="23548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487752"/>
        <c:crosses val="autoZero"/>
        <c:auto val="1"/>
        <c:lblOffset val="100"/>
        <c:baseTimeUnit val="years"/>
      </c:dateAx>
      <c:valAx>
        <c:axId val="23548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48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904192"/>
        <c:axId val="235904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4192"/>
        <c:axId val="235904584"/>
      </c:lineChart>
      <c:dateAx>
        <c:axId val="23590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904584"/>
        <c:crosses val="autoZero"/>
        <c:auto val="1"/>
        <c:lblOffset val="100"/>
        <c:baseTimeUnit val="years"/>
      </c:dateAx>
      <c:valAx>
        <c:axId val="235904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90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5092</c:v>
                </c:pt>
                <c:pt idx="1">
                  <c:v>4848</c:v>
                </c:pt>
                <c:pt idx="2">
                  <c:v>4604</c:v>
                </c:pt>
                <c:pt idx="3">
                  <c:v>1196.1500000000001</c:v>
                </c:pt>
                <c:pt idx="4">
                  <c:v>1111.54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85008"/>
        <c:axId val="23548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825.66</c:v>
                </c:pt>
                <c:pt idx="2">
                  <c:v>799.41</c:v>
                </c:pt>
                <c:pt idx="3">
                  <c:v>701.33</c:v>
                </c:pt>
                <c:pt idx="4">
                  <c:v>663.76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85008"/>
        <c:axId val="235484616"/>
      </c:lineChart>
      <c:dateAx>
        <c:axId val="23548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484616"/>
        <c:crosses val="autoZero"/>
        <c:auto val="1"/>
        <c:lblOffset val="100"/>
        <c:baseTimeUnit val="years"/>
      </c:dateAx>
      <c:valAx>
        <c:axId val="23548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48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24.51</c:v>
                </c:pt>
                <c:pt idx="1">
                  <c:v>24.75</c:v>
                </c:pt>
                <c:pt idx="2">
                  <c:v>23.15</c:v>
                </c:pt>
                <c:pt idx="3">
                  <c:v>24.53</c:v>
                </c:pt>
                <c:pt idx="4">
                  <c:v>24.53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906152"/>
        <c:axId val="23590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53.57</c:v>
                </c:pt>
                <c:pt idx="2">
                  <c:v>51.57</c:v>
                </c:pt>
                <c:pt idx="3">
                  <c:v>53.48</c:v>
                </c:pt>
                <c:pt idx="4">
                  <c:v>53.76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6152"/>
        <c:axId val="235906544"/>
      </c:lineChart>
      <c:dateAx>
        <c:axId val="235906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906544"/>
        <c:crosses val="autoZero"/>
        <c:auto val="1"/>
        <c:lblOffset val="100"/>
        <c:baseTimeUnit val="years"/>
      </c:dateAx>
      <c:valAx>
        <c:axId val="23590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906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566.66999999999996</c:v>
                </c:pt>
                <c:pt idx="1">
                  <c:v>561.11</c:v>
                </c:pt>
                <c:pt idx="2">
                  <c:v>600</c:v>
                </c:pt>
                <c:pt idx="3">
                  <c:v>588.89</c:v>
                </c:pt>
                <c:pt idx="4">
                  <c:v>588.89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85400"/>
        <c:axId val="236216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275.01</c:v>
                </c:pt>
                <c:pt idx="2">
                  <c:v>282.5</c:v>
                </c:pt>
                <c:pt idx="3">
                  <c:v>277.29000000000002</c:v>
                </c:pt>
                <c:pt idx="4">
                  <c:v>275.25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85400"/>
        <c:axId val="236216088"/>
      </c:lineChart>
      <c:dateAx>
        <c:axId val="235485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216088"/>
        <c:crosses val="autoZero"/>
        <c:auto val="1"/>
        <c:lblOffset val="100"/>
        <c:baseTimeUnit val="years"/>
      </c:dateAx>
      <c:valAx>
        <c:axId val="236216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485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0" zoomScaleNormal="5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佐賀県　嬉野市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27308</v>
      </c>
      <c r="AM8" s="47"/>
      <c r="AN8" s="47"/>
      <c r="AO8" s="47"/>
      <c r="AP8" s="47"/>
      <c r="AQ8" s="47"/>
      <c r="AR8" s="47"/>
      <c r="AS8" s="47"/>
      <c r="AT8" s="43">
        <f>データ!S6</f>
        <v>126.41</v>
      </c>
      <c r="AU8" s="43"/>
      <c r="AV8" s="43"/>
      <c r="AW8" s="43"/>
      <c r="AX8" s="43"/>
      <c r="AY8" s="43"/>
      <c r="AZ8" s="43"/>
      <c r="BA8" s="43"/>
      <c r="BB8" s="43">
        <f>データ!T6</f>
        <v>216.03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2700</v>
      </c>
      <c r="AE10" s="47"/>
      <c r="AF10" s="47"/>
      <c r="AG10" s="47"/>
      <c r="AH10" s="47"/>
      <c r="AI10" s="47"/>
      <c r="AJ10" s="47"/>
      <c r="AK10" s="2"/>
      <c r="AL10" s="47">
        <f>データ!U6</f>
        <v>6</v>
      </c>
      <c r="AM10" s="47"/>
      <c r="AN10" s="47"/>
      <c r="AO10" s="47"/>
      <c r="AP10" s="47"/>
      <c r="AQ10" s="47"/>
      <c r="AR10" s="47"/>
      <c r="AS10" s="47"/>
      <c r="AT10" s="43">
        <f>データ!V6</f>
        <v>0.01</v>
      </c>
      <c r="AU10" s="43"/>
      <c r="AV10" s="43"/>
      <c r="AW10" s="43"/>
      <c r="AX10" s="43"/>
      <c r="AY10" s="43"/>
      <c r="AZ10" s="43"/>
      <c r="BA10" s="43"/>
      <c r="BB10" s="43">
        <f>データ!W6</f>
        <v>600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412091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佐賀県　嬉野市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0.02</v>
      </c>
      <c r="P6" s="32">
        <f t="shared" si="3"/>
        <v>100</v>
      </c>
      <c r="Q6" s="32">
        <f t="shared" si="3"/>
        <v>2700</v>
      </c>
      <c r="R6" s="32">
        <f t="shared" si="3"/>
        <v>27308</v>
      </c>
      <c r="S6" s="32">
        <f t="shared" si="3"/>
        <v>126.41</v>
      </c>
      <c r="T6" s="32">
        <f t="shared" si="3"/>
        <v>216.03</v>
      </c>
      <c r="U6" s="32">
        <f t="shared" si="3"/>
        <v>6</v>
      </c>
      <c r="V6" s="32">
        <f t="shared" si="3"/>
        <v>0.01</v>
      </c>
      <c r="W6" s="32">
        <f t="shared" si="3"/>
        <v>600</v>
      </c>
      <c r="X6" s="33">
        <f>IF(X7="",NA(),X7)</f>
        <v>55.33</v>
      </c>
      <c r="Y6" s="33">
        <f t="shared" ref="Y6:AG6" si="4">IF(Y7="",NA(),Y7)</f>
        <v>54.31</v>
      </c>
      <c r="Z6" s="33">
        <f t="shared" si="4"/>
        <v>55.17</v>
      </c>
      <c r="AA6" s="33">
        <f t="shared" si="4"/>
        <v>64.680000000000007</v>
      </c>
      <c r="AB6" s="33">
        <f t="shared" si="4"/>
        <v>62.69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5092</v>
      </c>
      <c r="BF6" s="33">
        <f t="shared" ref="BF6:BN6" si="7">IF(BF7="",NA(),BF7)</f>
        <v>4848</v>
      </c>
      <c r="BG6" s="33">
        <f t="shared" si="7"/>
        <v>4604</v>
      </c>
      <c r="BH6" s="33">
        <f t="shared" si="7"/>
        <v>1196.1500000000001</v>
      </c>
      <c r="BI6" s="33">
        <f t="shared" si="7"/>
        <v>1111.54</v>
      </c>
      <c r="BJ6" s="33">
        <f t="shared" si="7"/>
        <v>844.96</v>
      </c>
      <c r="BK6" s="33">
        <f t="shared" si="7"/>
        <v>825.66</v>
      </c>
      <c r="BL6" s="33">
        <f t="shared" si="7"/>
        <v>799.41</v>
      </c>
      <c r="BM6" s="33">
        <f t="shared" si="7"/>
        <v>701.33</v>
      </c>
      <c r="BN6" s="33">
        <f t="shared" si="7"/>
        <v>663.76</v>
      </c>
      <c r="BO6" s="32" t="str">
        <f>IF(BO7="","",IF(BO7="-","【-】","【"&amp;SUBSTITUTE(TEXT(BO7,"#,##0.00"),"-","△")&amp;"】"))</f>
        <v>【623.71】</v>
      </c>
      <c r="BP6" s="33">
        <f>IF(BP7="",NA(),BP7)</f>
        <v>24.51</v>
      </c>
      <c r="BQ6" s="33">
        <f t="shared" ref="BQ6:BY6" si="8">IF(BQ7="",NA(),BQ7)</f>
        <v>24.75</v>
      </c>
      <c r="BR6" s="33">
        <f t="shared" si="8"/>
        <v>23.15</v>
      </c>
      <c r="BS6" s="33">
        <f t="shared" si="8"/>
        <v>24.53</v>
      </c>
      <c r="BT6" s="33">
        <f t="shared" si="8"/>
        <v>24.53</v>
      </c>
      <c r="BU6" s="33">
        <f t="shared" si="8"/>
        <v>51.86</v>
      </c>
      <c r="BV6" s="33">
        <f t="shared" si="8"/>
        <v>53.57</v>
      </c>
      <c r="BW6" s="33">
        <f t="shared" si="8"/>
        <v>51.57</v>
      </c>
      <c r="BX6" s="33">
        <f t="shared" si="8"/>
        <v>53.48</v>
      </c>
      <c r="BY6" s="33">
        <f t="shared" si="8"/>
        <v>53.76</v>
      </c>
      <c r="BZ6" s="32" t="str">
        <f>IF(BZ7="","",IF(BZ7="-","【-】","【"&amp;SUBSTITUTE(TEXT(BZ7,"#,##0.00"),"-","△")&amp;"】"))</f>
        <v>【51.88】</v>
      </c>
      <c r="CA6" s="33">
        <f>IF(CA7="",NA(),CA7)</f>
        <v>566.66999999999996</v>
      </c>
      <c r="CB6" s="33">
        <f t="shared" ref="CB6:CJ6" si="9">IF(CB7="",NA(),CB7)</f>
        <v>561.11</v>
      </c>
      <c r="CC6" s="33">
        <f t="shared" si="9"/>
        <v>600</v>
      </c>
      <c r="CD6" s="33">
        <f t="shared" si="9"/>
        <v>588.89</v>
      </c>
      <c r="CE6" s="33">
        <f t="shared" si="9"/>
        <v>588.89</v>
      </c>
      <c r="CF6" s="33">
        <f t="shared" si="9"/>
        <v>297.51</v>
      </c>
      <c r="CG6" s="33">
        <f t="shared" si="9"/>
        <v>275.01</v>
      </c>
      <c r="CH6" s="33">
        <f t="shared" si="9"/>
        <v>282.5</v>
      </c>
      <c r="CI6" s="33">
        <f t="shared" si="9"/>
        <v>277.29000000000002</v>
      </c>
      <c r="CJ6" s="33">
        <f t="shared" si="9"/>
        <v>275.25</v>
      </c>
      <c r="CK6" s="32" t="str">
        <f>IF(CK7="","",IF(CK7="-","【-】","【"&amp;SUBSTITUTE(TEXT(CK7,"#,##0.00"),"-","△")&amp;"】"))</f>
        <v>【295.51】</v>
      </c>
      <c r="CL6" s="33">
        <f>IF(CL7="",NA(),CL7)</f>
        <v>25</v>
      </c>
      <c r="CM6" s="33">
        <f t="shared" ref="CM6:CU6" si="10">IF(CM7="",NA(),CM7)</f>
        <v>25</v>
      </c>
      <c r="CN6" s="33">
        <f t="shared" si="10"/>
        <v>25</v>
      </c>
      <c r="CO6" s="33">
        <f t="shared" si="10"/>
        <v>25</v>
      </c>
      <c r="CP6" s="33">
        <f t="shared" si="10"/>
        <v>25</v>
      </c>
      <c r="CQ6" s="33">
        <f t="shared" si="10"/>
        <v>55.42</v>
      </c>
      <c r="CR6" s="33">
        <f t="shared" si="10"/>
        <v>45.33</v>
      </c>
      <c r="CS6" s="33">
        <f t="shared" si="10"/>
        <v>48.69</v>
      </c>
      <c r="CT6" s="33">
        <f t="shared" si="10"/>
        <v>52.52</v>
      </c>
      <c r="CU6" s="33">
        <f t="shared" si="10"/>
        <v>54.14</v>
      </c>
      <c r="CV6" s="32" t="str">
        <f>IF(CV7="","",IF(CV7="-","【-】","【"&amp;SUBSTITUTE(TEXT(CV7,"#,##0.00"),"-","△")&amp;"】"))</f>
        <v>【51.98】</v>
      </c>
      <c r="CW6" s="33">
        <f>IF(CW7="",NA(),CW7)</f>
        <v>33.33</v>
      </c>
      <c r="CX6" s="33">
        <f t="shared" ref="CX6:DF6" si="11">IF(CX7="",NA(),CX7)</f>
        <v>33.33</v>
      </c>
      <c r="CY6" s="33">
        <f t="shared" si="11"/>
        <v>33.33</v>
      </c>
      <c r="CZ6" s="33">
        <f t="shared" si="11"/>
        <v>33.33</v>
      </c>
      <c r="DA6" s="33">
        <f t="shared" si="11"/>
        <v>33.33</v>
      </c>
      <c r="DB6" s="33">
        <f t="shared" si="11"/>
        <v>74.290000000000006</v>
      </c>
      <c r="DC6" s="33">
        <f t="shared" si="11"/>
        <v>87.3</v>
      </c>
      <c r="DD6" s="33">
        <f t="shared" si="11"/>
        <v>87.42</v>
      </c>
      <c r="DE6" s="33">
        <f t="shared" si="11"/>
        <v>84.94</v>
      </c>
      <c r="DF6" s="33">
        <f t="shared" si="11"/>
        <v>84.69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412091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0.02</v>
      </c>
      <c r="P7" s="36">
        <v>100</v>
      </c>
      <c r="Q7" s="36">
        <v>2700</v>
      </c>
      <c r="R7" s="36">
        <v>27308</v>
      </c>
      <c r="S7" s="36">
        <v>126.41</v>
      </c>
      <c r="T7" s="36">
        <v>216.03</v>
      </c>
      <c r="U7" s="36">
        <v>6</v>
      </c>
      <c r="V7" s="36">
        <v>0.01</v>
      </c>
      <c r="W7" s="36">
        <v>600</v>
      </c>
      <c r="X7" s="36">
        <v>55.33</v>
      </c>
      <c r="Y7" s="36">
        <v>54.31</v>
      </c>
      <c r="Z7" s="36">
        <v>55.17</v>
      </c>
      <c r="AA7" s="36">
        <v>64.680000000000007</v>
      </c>
      <c r="AB7" s="36">
        <v>62.69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5092</v>
      </c>
      <c r="BF7" s="36">
        <v>4848</v>
      </c>
      <c r="BG7" s="36">
        <v>4604</v>
      </c>
      <c r="BH7" s="36">
        <v>1196.1500000000001</v>
      </c>
      <c r="BI7" s="36">
        <v>1111.54</v>
      </c>
      <c r="BJ7" s="36">
        <v>844.96</v>
      </c>
      <c r="BK7" s="36">
        <v>825.66</v>
      </c>
      <c r="BL7" s="36">
        <v>799.41</v>
      </c>
      <c r="BM7" s="36">
        <v>701.33</v>
      </c>
      <c r="BN7" s="36">
        <v>663.76</v>
      </c>
      <c r="BO7" s="36">
        <v>623.71</v>
      </c>
      <c r="BP7" s="36">
        <v>24.51</v>
      </c>
      <c r="BQ7" s="36">
        <v>24.75</v>
      </c>
      <c r="BR7" s="36">
        <v>23.15</v>
      </c>
      <c r="BS7" s="36">
        <v>24.53</v>
      </c>
      <c r="BT7" s="36">
        <v>24.53</v>
      </c>
      <c r="BU7" s="36">
        <v>51.86</v>
      </c>
      <c r="BV7" s="36">
        <v>53.57</v>
      </c>
      <c r="BW7" s="36">
        <v>51.57</v>
      </c>
      <c r="BX7" s="36">
        <v>53.48</v>
      </c>
      <c r="BY7" s="36">
        <v>53.76</v>
      </c>
      <c r="BZ7" s="36">
        <v>51.88</v>
      </c>
      <c r="CA7" s="36">
        <v>566.66999999999996</v>
      </c>
      <c r="CB7" s="36">
        <v>561.11</v>
      </c>
      <c r="CC7" s="36">
        <v>600</v>
      </c>
      <c r="CD7" s="36">
        <v>588.89</v>
      </c>
      <c r="CE7" s="36">
        <v>588.89</v>
      </c>
      <c r="CF7" s="36">
        <v>297.51</v>
      </c>
      <c r="CG7" s="36">
        <v>275.01</v>
      </c>
      <c r="CH7" s="36">
        <v>282.5</v>
      </c>
      <c r="CI7" s="36">
        <v>277.29000000000002</v>
      </c>
      <c r="CJ7" s="36">
        <v>275.25</v>
      </c>
      <c r="CK7" s="36">
        <v>295.51</v>
      </c>
      <c r="CL7" s="36">
        <v>25</v>
      </c>
      <c r="CM7" s="36">
        <v>25</v>
      </c>
      <c r="CN7" s="36">
        <v>25</v>
      </c>
      <c r="CO7" s="36">
        <v>25</v>
      </c>
      <c r="CP7" s="36">
        <v>25</v>
      </c>
      <c r="CQ7" s="36">
        <v>55.42</v>
      </c>
      <c r="CR7" s="36">
        <v>45.33</v>
      </c>
      <c r="CS7" s="36">
        <v>48.69</v>
      </c>
      <c r="CT7" s="36">
        <v>52.52</v>
      </c>
      <c r="CU7" s="36">
        <v>54.14</v>
      </c>
      <c r="CV7" s="36">
        <v>51.98</v>
      </c>
      <c r="CW7" s="36">
        <v>33.33</v>
      </c>
      <c r="CX7" s="36">
        <v>33.33</v>
      </c>
      <c r="CY7" s="36">
        <v>33.33</v>
      </c>
      <c r="CZ7" s="36">
        <v>33.33</v>
      </c>
      <c r="DA7" s="36">
        <v>33.33</v>
      </c>
      <c r="DB7" s="36">
        <v>74.290000000000006</v>
      </c>
      <c r="DC7" s="36">
        <v>87.3</v>
      </c>
      <c r="DD7" s="36">
        <v>87.42</v>
      </c>
      <c r="DE7" s="36">
        <v>84.94</v>
      </c>
      <c r="DF7" s="36">
        <v>84.69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2017-02-08T03:26:42Z</dcterms:created>
  <dcterms:modified xsi:type="dcterms:W3CDTF">2017-02-15T01:44:27Z</dcterms:modified>
  <cp:category/>
</cp:coreProperties>
</file>