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1A9D429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240932（復号化用）\"/>
    </mc:Choice>
  </mc:AlternateContent>
  <xr:revisionPtr revIDLastSave="0" documentId="13_ncr:1_{48672CC8-FBAC-4EE3-9062-281A21F1A8DE}" xr6:coauthVersionLast="47" xr6:coauthVersionMax="47" xr10:uidLastSave="{00000000-0000-0000-0000-000000000000}"/>
  <bookViews>
    <workbookView xWindow="-108" yWindow="-108" windowWidth="30936" windowHeight="16776" xr2:uid="{BB23B10B-5814-4FE4-8237-7CA07B1B721D}"/>
  </bookViews>
  <sheets>
    <sheet name="（公表用）※新エクセルにコピー＆値を張り付け" sheetId="1" r:id="rId1"/>
  </sheets>
  <externalReferences>
    <externalReference r:id="rId2"/>
  </externalReferences>
  <definedNames>
    <definedName name="_xlnm._FilterDatabase" localSheetId="0" hidden="1">'（公表用）※新エクセルにコピー＆値を張り付け'!$A$23:$M$297</definedName>
    <definedName name="_xlnm.Print_Area" localSheetId="0">'（公表用）※新エクセルにコピー＆値を張り付け'!$A$1:$M$347</definedName>
    <definedName name="_xlnm.Print_Titles" localSheetId="0">'（公表用）※新エクセルにコピー＆値を張り付け'!$23:$23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M347" i="1"/>
  <c r="L347" i="1"/>
  <c r="K347" i="1"/>
  <c r="J347" i="1"/>
  <c r="I347" i="1"/>
  <c r="H347" i="1"/>
  <c r="G347" i="1"/>
  <c r="E347" i="1"/>
  <c r="D347" i="1"/>
  <c r="C347" i="1"/>
  <c r="B347" i="1"/>
  <c r="A347" i="1"/>
  <c r="M346" i="1"/>
  <c r="L346" i="1"/>
  <c r="K346" i="1"/>
  <c r="J346" i="1"/>
  <c r="I346" i="1"/>
  <c r="H346" i="1"/>
  <c r="G346" i="1"/>
  <c r="E346" i="1"/>
  <c r="D346" i="1"/>
  <c r="C346" i="1"/>
  <c r="B346" i="1"/>
  <c r="A346" i="1"/>
  <c r="M345" i="1"/>
  <c r="L345" i="1"/>
  <c r="K345" i="1"/>
  <c r="J345" i="1"/>
  <c r="I345" i="1"/>
  <c r="H345" i="1"/>
  <c r="G345" i="1"/>
  <c r="E345" i="1"/>
  <c r="D345" i="1"/>
  <c r="C345" i="1"/>
  <c r="B345" i="1"/>
  <c r="A345" i="1"/>
  <c r="M344" i="1"/>
  <c r="L344" i="1"/>
  <c r="K344" i="1"/>
  <c r="J344" i="1"/>
  <c r="I344" i="1"/>
  <c r="H344" i="1"/>
  <c r="G344" i="1"/>
  <c r="E344" i="1"/>
  <c r="D344" i="1"/>
  <c r="C344" i="1"/>
  <c r="B344" i="1"/>
  <c r="A344" i="1"/>
  <c r="M343" i="1"/>
  <c r="L343" i="1"/>
  <c r="K343" i="1"/>
  <c r="J343" i="1"/>
  <c r="I343" i="1"/>
  <c r="H343" i="1"/>
  <c r="G343" i="1"/>
  <c r="E343" i="1"/>
  <c r="D343" i="1"/>
  <c r="C343" i="1"/>
  <c r="B343" i="1"/>
  <c r="A343" i="1"/>
  <c r="M342" i="1"/>
  <c r="L342" i="1"/>
  <c r="K342" i="1"/>
  <c r="J342" i="1"/>
  <c r="I342" i="1"/>
  <c r="H342" i="1"/>
  <c r="G342" i="1"/>
  <c r="E342" i="1"/>
  <c r="D342" i="1"/>
  <c r="C342" i="1"/>
  <c r="B342" i="1"/>
  <c r="A342" i="1"/>
  <c r="M341" i="1"/>
  <c r="L341" i="1"/>
  <c r="K341" i="1"/>
  <c r="J341" i="1"/>
  <c r="I341" i="1"/>
  <c r="H341" i="1"/>
  <c r="G341" i="1"/>
  <c r="E341" i="1"/>
  <c r="D341" i="1"/>
  <c r="C341" i="1"/>
  <c r="B341" i="1"/>
  <c r="A341" i="1"/>
  <c r="M340" i="1"/>
  <c r="L340" i="1"/>
  <c r="K340" i="1"/>
  <c r="J340" i="1"/>
  <c r="I340" i="1"/>
  <c r="H340" i="1"/>
  <c r="G340" i="1"/>
  <c r="E340" i="1"/>
  <c r="D340" i="1"/>
  <c r="C340" i="1"/>
  <c r="B340" i="1"/>
  <c r="A340" i="1"/>
  <c r="M339" i="1"/>
  <c r="L339" i="1"/>
  <c r="K339" i="1"/>
  <c r="J339" i="1"/>
  <c r="I339" i="1"/>
  <c r="H339" i="1"/>
  <c r="G339" i="1"/>
  <c r="E339" i="1"/>
  <c r="D339" i="1"/>
  <c r="C339" i="1"/>
  <c r="B339" i="1"/>
  <c r="A339" i="1"/>
  <c r="M338" i="1"/>
  <c r="L338" i="1"/>
  <c r="K338" i="1"/>
  <c r="J338" i="1"/>
  <c r="I338" i="1"/>
  <c r="H338" i="1"/>
  <c r="G338" i="1"/>
  <c r="E338" i="1"/>
  <c r="D338" i="1"/>
  <c r="C338" i="1"/>
  <c r="B338" i="1"/>
  <c r="A338" i="1"/>
  <c r="M337" i="1"/>
  <c r="L337" i="1"/>
  <c r="K337" i="1"/>
  <c r="J337" i="1"/>
  <c r="I337" i="1"/>
  <c r="H337" i="1"/>
  <c r="G337" i="1"/>
  <c r="E337" i="1"/>
  <c r="D337" i="1"/>
  <c r="C337" i="1"/>
  <c r="B337" i="1"/>
  <c r="A337" i="1"/>
  <c r="M336" i="1"/>
  <c r="L336" i="1"/>
  <c r="K336" i="1"/>
  <c r="J336" i="1"/>
  <c r="I336" i="1"/>
  <c r="H336" i="1"/>
  <c r="G336" i="1"/>
  <c r="E336" i="1"/>
  <c r="D336" i="1"/>
  <c r="C336" i="1"/>
  <c r="B336" i="1"/>
  <c r="A336" i="1"/>
  <c r="M335" i="1"/>
  <c r="L335" i="1"/>
  <c r="K335" i="1"/>
  <c r="J335" i="1"/>
  <c r="I335" i="1"/>
  <c r="H335" i="1"/>
  <c r="G335" i="1"/>
  <c r="E335" i="1"/>
  <c r="D335" i="1"/>
  <c r="C335" i="1"/>
  <c r="B335" i="1"/>
  <c r="A335" i="1"/>
  <c r="M334" i="1"/>
  <c r="L334" i="1"/>
  <c r="K334" i="1"/>
  <c r="J334" i="1"/>
  <c r="I334" i="1"/>
  <c r="H334" i="1"/>
  <c r="G334" i="1"/>
  <c r="E334" i="1"/>
  <c r="D334" i="1"/>
  <c r="C334" i="1"/>
  <c r="B334" i="1"/>
  <c r="A334" i="1"/>
  <c r="M333" i="1"/>
  <c r="L333" i="1"/>
  <c r="K333" i="1"/>
  <c r="J333" i="1"/>
  <c r="I333" i="1"/>
  <c r="H333" i="1"/>
  <c r="G333" i="1"/>
  <c r="E333" i="1"/>
  <c r="D333" i="1"/>
  <c r="C333" i="1"/>
  <c r="B333" i="1"/>
  <c r="A333" i="1"/>
  <c r="M332" i="1"/>
  <c r="L332" i="1"/>
  <c r="K332" i="1"/>
  <c r="J332" i="1"/>
  <c r="I332" i="1"/>
  <c r="H332" i="1"/>
  <c r="G332" i="1"/>
  <c r="E332" i="1"/>
  <c r="D332" i="1"/>
  <c r="C332" i="1"/>
  <c r="B332" i="1"/>
  <c r="A332" i="1"/>
  <c r="M331" i="1"/>
  <c r="L331" i="1"/>
  <c r="K331" i="1"/>
  <c r="J331" i="1"/>
  <c r="I331" i="1"/>
  <c r="H331" i="1"/>
  <c r="G331" i="1"/>
  <c r="E331" i="1"/>
  <c r="D331" i="1"/>
  <c r="C331" i="1"/>
  <c r="B331" i="1"/>
  <c r="A331" i="1"/>
  <c r="M330" i="1"/>
  <c r="L330" i="1"/>
  <c r="K330" i="1"/>
  <c r="J330" i="1"/>
  <c r="I330" i="1"/>
  <c r="H330" i="1"/>
  <c r="G330" i="1"/>
  <c r="E330" i="1"/>
  <c r="D330" i="1"/>
  <c r="C330" i="1"/>
  <c r="B330" i="1"/>
  <c r="A330" i="1"/>
  <c r="M329" i="1"/>
  <c r="L329" i="1"/>
  <c r="K329" i="1"/>
  <c r="J329" i="1"/>
  <c r="I329" i="1"/>
  <c r="H329" i="1"/>
  <c r="G329" i="1"/>
  <c r="E329" i="1"/>
  <c r="D329" i="1"/>
  <c r="C329" i="1"/>
  <c r="B329" i="1"/>
  <c r="A329" i="1"/>
  <c r="M328" i="1"/>
  <c r="L328" i="1"/>
  <c r="K328" i="1"/>
  <c r="J328" i="1"/>
  <c r="I328" i="1"/>
  <c r="H328" i="1"/>
  <c r="G328" i="1"/>
  <c r="E328" i="1"/>
  <c r="D328" i="1"/>
  <c r="C328" i="1"/>
  <c r="B328" i="1"/>
  <c r="A328" i="1"/>
  <c r="M327" i="1"/>
  <c r="L327" i="1"/>
  <c r="K327" i="1"/>
  <c r="J327" i="1"/>
  <c r="I327" i="1"/>
  <c r="H327" i="1"/>
  <c r="G327" i="1"/>
  <c r="E327" i="1"/>
  <c r="D327" i="1"/>
  <c r="C327" i="1"/>
  <c r="B327" i="1"/>
  <c r="A327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G14" i="1"/>
  <c r="F16" i="1"/>
  <c r="F10" i="1" l="1"/>
  <c r="E10" i="1"/>
  <c r="G18" i="1"/>
  <c r="E16" i="1"/>
  <c r="E11" i="1"/>
  <c r="E15" i="1"/>
  <c r="E14" i="1" s="1"/>
  <c r="F11" i="1"/>
  <c r="F15" i="1"/>
  <c r="F14" i="1" s="1"/>
  <c r="E12" i="1"/>
  <c r="F12" i="1"/>
  <c r="F9" i="1" l="1"/>
  <c r="E9" i="1"/>
  <c r="E18" i="1" s="1"/>
  <c r="F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佐賀県</author>
  </authors>
  <commentList>
    <comment ref="B24" authorId="0" shapeId="0" xr:uid="{6432AB99-B011-4442-A3B8-20EA8A82FFC2}">
      <text>
        <r>
          <rPr>
            <sz val="9"/>
            <color indexed="81"/>
            <rFont val="ＭＳ Ｐゴシック"/>
            <family val="3"/>
            <charset val="128"/>
          </rPr>
          <t>旧ロイヤルケア神埼</t>
        </r>
      </text>
    </comment>
    <comment ref="C24" authorId="0" shapeId="0" xr:uid="{C846D856-C1C5-4037-B855-C7BDCAB80F24}">
      <text>
        <r>
          <rPr>
            <sz val="9"/>
            <color indexed="81"/>
            <rFont val="ＭＳ Ｐゴシック"/>
            <family val="3"/>
            <charset val="128"/>
          </rPr>
          <t>旧ロイヤルケア神埼</t>
        </r>
      </text>
    </comment>
  </commentList>
</comments>
</file>

<file path=xl/sharedStrings.xml><?xml version="1.0" encoding="utf-8"?>
<sst xmlns="http://schemas.openxmlformats.org/spreadsheetml/2006/main" count="28" uniqueCount="28">
  <si>
    <t>【佐賀県】有料老人ホーム一覧（老人福祉法第２９条第１項の規定に基づく届出施設）</t>
    <rPh sb="1" eb="4">
      <t>サガケン</t>
    </rPh>
    <rPh sb="5" eb="7">
      <t>ユウリョウ</t>
    </rPh>
    <rPh sb="7" eb="9">
      <t>ロウジン</t>
    </rPh>
    <rPh sb="12" eb="14">
      <t>イチラン</t>
    </rPh>
    <phoneticPr fontId="3"/>
  </si>
  <si>
    <r>
      <t>　</t>
    </r>
    <r>
      <rPr>
        <sz val="11"/>
        <rFont val="ＭＳ 明朝"/>
        <family val="1"/>
        <charset val="128"/>
      </rPr>
      <t>（１）</t>
    </r>
    <r>
      <rPr>
        <sz val="11"/>
        <rFont val="ＭＳ Ｐゴシック"/>
        <family val="3"/>
        <charset val="128"/>
      </rPr>
      <t>　有料老人ホーム　　</t>
    </r>
    <r>
      <rPr>
        <sz val="9"/>
        <rFont val="ＭＳ Ｐ明朝"/>
        <family val="1"/>
        <charset val="128"/>
      </rPr>
      <t>（担当：長寿社会課　高齢者福祉担当）</t>
    </r>
    <r>
      <rPr>
        <sz val="9"/>
        <rFont val="ＭＳ 明朝"/>
        <family val="1"/>
        <charset val="128"/>
      </rPr>
      <t>　</t>
    </r>
  </si>
  <si>
    <t>　　　　　　　[所得が比較的高い一般の老人を対象とし、給食、その他の日常生活上必要な便宜を供する施設]</t>
    <phoneticPr fontId="3"/>
  </si>
  <si>
    <t>施設数</t>
    <rPh sb="0" eb="2">
      <t>シセツ</t>
    </rPh>
    <rPh sb="2" eb="3">
      <t>スウ</t>
    </rPh>
    <phoneticPr fontId="3"/>
  </si>
  <si>
    <t>定員数
戸数</t>
    <rPh sb="0" eb="2">
      <t>テイイン</t>
    </rPh>
    <rPh sb="2" eb="3">
      <t>スウ</t>
    </rPh>
    <rPh sb="4" eb="6">
      <t>コスウ</t>
    </rPh>
    <phoneticPr fontId="3"/>
  </si>
  <si>
    <t>地域密着型
特定施設</t>
    <rPh sb="0" eb="2">
      <t>チイキ</t>
    </rPh>
    <rPh sb="2" eb="5">
      <t>ミッチャクガタ</t>
    </rPh>
    <rPh sb="6" eb="8">
      <t>トクテイ</t>
    </rPh>
    <rPh sb="8" eb="10">
      <t>シセツ</t>
    </rPh>
    <phoneticPr fontId="3"/>
  </si>
  <si>
    <t>有料老人ホーム（A）</t>
    <rPh sb="0" eb="2">
      <t>ユウリョウ</t>
    </rPh>
    <rPh sb="2" eb="4">
      <t>ロウジン</t>
    </rPh>
    <phoneticPr fontId="3"/>
  </si>
  <si>
    <t>介護付有料老人ホーム</t>
    <rPh sb="0" eb="2">
      <t>カイゴ</t>
    </rPh>
    <rPh sb="2" eb="3">
      <t>ツキ</t>
    </rPh>
    <rPh sb="3" eb="5">
      <t>ユウリョウ</t>
    </rPh>
    <rPh sb="5" eb="7">
      <t>ロウジン</t>
    </rPh>
    <phoneticPr fontId="3"/>
  </si>
  <si>
    <t>住宅型有料老人ホーム</t>
    <rPh sb="0" eb="3">
      <t>ジュウタクガタ</t>
    </rPh>
    <rPh sb="3" eb="5">
      <t>ユウリョウ</t>
    </rPh>
    <rPh sb="5" eb="7">
      <t>ロウジン</t>
    </rPh>
    <phoneticPr fontId="3"/>
  </si>
  <si>
    <t>健康型有料老人ホーム</t>
    <rPh sb="0" eb="2">
      <t>ケンコウ</t>
    </rPh>
    <rPh sb="2" eb="3">
      <t>ガタ</t>
    </rPh>
    <rPh sb="3" eb="5">
      <t>ユウリョウ</t>
    </rPh>
    <rPh sb="5" eb="7">
      <t>ロウジン</t>
    </rPh>
    <phoneticPr fontId="3"/>
  </si>
  <si>
    <t>有料老人ホームに該当する
サービス付き高齢者向け住宅（B）</t>
    <rPh sb="0" eb="2">
      <t>ユウリョウ</t>
    </rPh>
    <rPh sb="2" eb="4">
      <t>ロウジン</t>
    </rPh>
    <rPh sb="8" eb="10">
      <t>ガイトウ</t>
    </rPh>
    <rPh sb="17" eb="18">
      <t>ツ</t>
    </rPh>
    <rPh sb="19" eb="22">
      <t>コウレイシャ</t>
    </rPh>
    <rPh sb="22" eb="23">
      <t>ム</t>
    </rPh>
    <rPh sb="24" eb="26">
      <t>ジュウタク</t>
    </rPh>
    <phoneticPr fontId="3"/>
  </si>
  <si>
    <t>介護付</t>
    <rPh sb="0" eb="2">
      <t>カイゴ</t>
    </rPh>
    <rPh sb="2" eb="3">
      <t>ツキ</t>
    </rPh>
    <phoneticPr fontId="3"/>
  </si>
  <si>
    <t>介護付以外</t>
    <rPh sb="0" eb="2">
      <t>カイゴ</t>
    </rPh>
    <rPh sb="2" eb="3">
      <t>ツ</t>
    </rPh>
    <rPh sb="3" eb="5">
      <t>イガイ</t>
    </rPh>
    <phoneticPr fontId="3"/>
  </si>
  <si>
    <t>←サ高住（介護付以外）が自動計算になっていないので要注意
　定員数に変更があればその都度、足し算して集計すること</t>
    <rPh sb="2" eb="3">
      <t>タカ</t>
    </rPh>
    <rPh sb="5" eb="7">
      <t>カイゴ</t>
    </rPh>
    <rPh sb="7" eb="8">
      <t>ツ</t>
    </rPh>
    <rPh sb="8" eb="10">
      <t>イガイ</t>
    </rPh>
    <rPh sb="12" eb="14">
      <t>ジドウ</t>
    </rPh>
    <rPh sb="14" eb="16">
      <t>ケイサン</t>
    </rPh>
    <rPh sb="25" eb="28">
      <t>ヨウチュウイ</t>
    </rPh>
    <rPh sb="30" eb="33">
      <t>テイインスウ</t>
    </rPh>
    <rPh sb="34" eb="36">
      <t>ヘンコウ</t>
    </rPh>
    <rPh sb="42" eb="44">
      <t>ツド</t>
    </rPh>
    <rPh sb="45" eb="46">
      <t>タ</t>
    </rPh>
    <rPh sb="47" eb="48">
      <t>ザン</t>
    </rPh>
    <rPh sb="50" eb="52">
      <t>シュウケイ</t>
    </rPh>
    <phoneticPr fontId="3"/>
  </si>
  <si>
    <t>合計（A+B）</t>
    <rPh sb="0" eb="2">
      <t>ゴウケイ</t>
    </rPh>
    <phoneticPr fontId="3"/>
  </si>
  <si>
    <t>更新情報</t>
    <rPh sb="0" eb="2">
      <t>コウシン</t>
    </rPh>
    <rPh sb="2" eb="4">
      <t>ジョウホウ</t>
    </rPh>
    <phoneticPr fontId="3"/>
  </si>
  <si>
    <t>施　設　名</t>
    <phoneticPr fontId="3"/>
  </si>
  <si>
    <t>所在地</t>
  </si>
  <si>
    <t>変更･廃止
等年月日</t>
    <rPh sb="0" eb="2">
      <t>ヘンコウ</t>
    </rPh>
    <rPh sb="3" eb="5">
      <t>ハイシ</t>
    </rPh>
    <rPh sb="6" eb="7">
      <t>トウ</t>
    </rPh>
    <rPh sb="7" eb="10">
      <t>ネンガッピ</t>
    </rPh>
    <phoneticPr fontId="3"/>
  </si>
  <si>
    <t>事由</t>
    <rPh sb="0" eb="2">
      <t>ジユウ</t>
    </rPh>
    <phoneticPr fontId="3"/>
  </si>
  <si>
    <t>電話番号
ＦＡＸ番号</t>
    <rPh sb="8" eb="10">
      <t>バンゴウ</t>
    </rPh>
    <phoneticPr fontId="3"/>
  </si>
  <si>
    <t>設置者</t>
    <phoneticPr fontId="3"/>
  </si>
  <si>
    <t>事業開始
年月日</t>
    <rPh sb="0" eb="2">
      <t>ジギョウ</t>
    </rPh>
    <rPh sb="2" eb="4">
      <t>カイシ</t>
    </rPh>
    <rPh sb="5" eb="8">
      <t>ネンガッピ</t>
    </rPh>
    <phoneticPr fontId="3"/>
  </si>
  <si>
    <t>住所地特例
適用開始日</t>
    <rPh sb="0" eb="2">
      <t>ジュウショ</t>
    </rPh>
    <rPh sb="2" eb="3">
      <t>チ</t>
    </rPh>
    <rPh sb="3" eb="5">
      <t>トクレイ</t>
    </rPh>
    <rPh sb="6" eb="8">
      <t>テキヨウ</t>
    </rPh>
    <rPh sb="8" eb="11">
      <t>カイシビ</t>
    </rPh>
    <phoneticPr fontId="3"/>
  </si>
  <si>
    <t>定員</t>
    <phoneticPr fontId="3"/>
  </si>
  <si>
    <t>備　考</t>
    <phoneticPr fontId="3"/>
  </si>
  <si>
    <t>上段：介護事業所番号
下段：施設番号
　　　 サ高住登録番号</t>
    <rPh sb="0" eb="2">
      <t>ジョウダン</t>
    </rPh>
    <rPh sb="3" eb="5">
      <t>カイゴ</t>
    </rPh>
    <rPh sb="5" eb="8">
      <t>ジギョウショ</t>
    </rPh>
    <rPh sb="8" eb="10">
      <t>バンゴウ</t>
    </rPh>
    <rPh sb="11" eb="13">
      <t>ゲダン</t>
    </rPh>
    <rPh sb="14" eb="16">
      <t>シセツ</t>
    </rPh>
    <rPh sb="16" eb="18">
      <t>バンゴウ</t>
    </rPh>
    <rPh sb="24" eb="25">
      <t>コウ</t>
    </rPh>
    <rPh sb="25" eb="26">
      <t>ジュウ</t>
    </rPh>
    <rPh sb="26" eb="28">
      <t>トウロク</t>
    </rPh>
    <rPh sb="28" eb="30">
      <t>バンゴウ</t>
    </rPh>
    <phoneticPr fontId="3"/>
  </si>
  <si>
    <t>サービス付き高齢者向け住宅</t>
    <rPh sb="4" eb="5">
      <t>ツ</t>
    </rPh>
    <rPh sb="6" eb="10">
      <t>コウレイシャム</t>
    </rPh>
    <rPh sb="11" eb="13">
      <t>ジュウタク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</si>
</sst>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明朝"/>
      <family val="1"/>
      <charset val="128"/>
    </font>
    <font>
      <sz val="9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明朝"/>
      <family val="1"/>
      <charset val="128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u/>
      <sz val="12"/>
      <color rgb="FFFFFF00"/>
      <name val="ＭＳ Ｐゴシック"/>
      <family val="3"/>
      <charset val="128"/>
    </font>
    <font>
      <b/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sz val="18"/>
      <name val="明朝"/>
      <family val="1"/>
      <charset val="128"/>
    </font>
    <font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6" fillId="0" borderId="0" xfId="0" applyFont="1" applyAlignment="1">
      <alignment horizontal="centerContinuous" vertical="center"/>
    </xf>
    <xf numFmtId="176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38" fontId="13" fillId="2" borderId="4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8" fontId="1" fillId="0" borderId="5" xfId="1" applyFont="1" applyBorder="1" applyAlignment="1">
      <alignment horizontal="center" vertical="center"/>
    </xf>
    <xf numFmtId="38" fontId="1" fillId="0" borderId="4" xfId="1" applyFont="1" applyBorder="1" applyAlignment="1">
      <alignment horizontal="center" vertical="center"/>
    </xf>
    <xf numFmtId="49" fontId="0" fillId="0" borderId="6" xfId="0" applyNumberFormat="1" applyBorder="1">
      <alignment vertical="center"/>
    </xf>
    <xf numFmtId="0" fontId="0" fillId="0" borderId="2" xfId="0" applyBorder="1" applyAlignment="1">
      <alignment horizontal="left" vertical="center"/>
    </xf>
    <xf numFmtId="38" fontId="1" fillId="0" borderId="2" xfId="1" applyFont="1" applyBorder="1" applyAlignment="1">
      <alignment horizontal="center" vertical="center"/>
    </xf>
    <xf numFmtId="38" fontId="1" fillId="3" borderId="7" xfId="1" applyFont="1" applyFill="1" applyBorder="1" applyAlignment="1">
      <alignment horizontal="center" vertical="center"/>
    </xf>
    <xf numFmtId="49" fontId="0" fillId="5" borderId="1" xfId="0" applyNumberFormat="1" applyFill="1" applyBorder="1">
      <alignment vertical="center"/>
    </xf>
    <xf numFmtId="0" fontId="0" fillId="5" borderId="2" xfId="0" applyFill="1" applyBorder="1">
      <alignment vertical="center"/>
    </xf>
    <xf numFmtId="38" fontId="1" fillId="5" borderId="7" xfId="1" applyFont="1" applyFill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4" xfId="0" applyFont="1" applyBorder="1" applyAlignment="1">
      <alignment horizontal="center" vertical="top" wrapText="1"/>
    </xf>
    <xf numFmtId="49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176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176" fontId="11" fillId="0" borderId="8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0" fontId="18" fillId="0" borderId="8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_HDD_O\200300&#38263;&#23551;&#31038;&#20250;&#35506;_HDD\01%20&#26377;&#26009;&#32769;&#20154;&#12507;&#12540;&#12512;\02_&#26377;&#26009;&#32769;&#20154;&#12507;&#12540;&#12512;&#19968;&#35239;&amp;&#25512;&#31227;&amp;&#32113;&#35336;\1_&#30476;&#20869;&#26377;&#26009;&#32769;&#20154;&#12507;&#12540;&#12512;&#19968;&#35239;\02&#26377;&#26009;&#32769;&#20154;&#12507;&#12540;&#12512;&#65288;HP&#25522;&#36617;&#29992;\R6.4.1&#26178;&#28857;(&#26356;&#26032;)\&#19968;&#35239;&#31649;&#29702;&#29992;&#65288;&#2603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全体管理用）"/>
      <sheetName val="休止・廃止施設"/>
      <sheetName val="災害時連絡体制報告"/>
      <sheetName val="（公表用）※新エクセルにコピー＆値を張り付け"/>
      <sheetName val="施設数・定員数"/>
      <sheetName val="保険者・市町別・福祉圏域"/>
      <sheetName val="議会用"/>
      <sheetName val="送付シール用"/>
      <sheetName val="Ｒ３立入検査"/>
    </sheetNames>
    <sheetDataSet>
      <sheetData sheetId="0">
        <row r="3">
          <cell r="B3" t="str">
            <v>第2号</v>
          </cell>
          <cell r="C3"/>
          <cell r="D3" t="str">
            <v>ケアホーム
ロイヤル神埼</v>
          </cell>
          <cell r="E3" t="str">
            <v>842</v>
          </cell>
          <cell r="F3" t="str">
            <v>0003</v>
          </cell>
          <cell r="H3"/>
          <cell r="I3" t="str">
            <v>神埼市</v>
          </cell>
          <cell r="J3" t="str">
            <v>神埼町本堀1620番地</v>
          </cell>
          <cell r="L3"/>
          <cell r="M3"/>
          <cell r="N3" t="str">
            <v>0952</v>
          </cell>
          <cell r="O3" t="str">
            <v>53</v>
          </cell>
          <cell r="P3" t="str">
            <v>8540</v>
          </cell>
          <cell r="Q3" t="str">
            <v>52-5600</v>
          </cell>
          <cell r="S3" t="str">
            <v>株式会社 みのり</v>
          </cell>
          <cell r="AD3">
            <v>39783</v>
          </cell>
          <cell r="AJ3">
            <v>39783</v>
          </cell>
          <cell r="AK3">
            <v>60</v>
          </cell>
          <cell r="AL3" t="str">
            <v>介護付</v>
          </cell>
          <cell r="AM3">
            <v>4172000061</v>
          </cell>
          <cell r="AQ3" t="str">
            <v>第2号</v>
          </cell>
        </row>
        <row r="4">
          <cell r="B4" t="str">
            <v>第3号</v>
          </cell>
          <cell r="C4"/>
          <cell r="D4" t="str">
            <v>シルバーホーム幸</v>
          </cell>
          <cell r="E4" t="str">
            <v>840</v>
          </cell>
          <cell r="F4" t="str">
            <v>0805</v>
          </cell>
          <cell r="H4"/>
          <cell r="I4" t="str">
            <v>佐賀市</v>
          </cell>
          <cell r="J4" t="str">
            <v>神野西1-4-18</v>
          </cell>
          <cell r="L4"/>
          <cell r="M4"/>
          <cell r="N4" t="str">
            <v>0952</v>
          </cell>
          <cell r="O4" t="str">
            <v>33</v>
          </cell>
          <cell r="P4" t="str">
            <v>4108</v>
          </cell>
          <cell r="Q4" t="str">
            <v>33-4108</v>
          </cell>
          <cell r="S4" t="str">
            <v>有限会社
アミチデラムジカ</v>
          </cell>
          <cell r="AD4">
            <v>38174</v>
          </cell>
          <cell r="AJ4">
            <v>38174</v>
          </cell>
          <cell r="AK4">
            <v>10</v>
          </cell>
          <cell r="AL4" t="str">
            <v>介護付</v>
          </cell>
          <cell r="AM4">
            <v>4170100723</v>
          </cell>
          <cell r="AQ4" t="str">
            <v>第3号</v>
          </cell>
        </row>
        <row r="5">
          <cell r="B5" t="str">
            <v>第4号</v>
          </cell>
          <cell r="C5"/>
          <cell r="D5" t="str">
            <v>ハウス of クローバー</v>
          </cell>
          <cell r="E5" t="str">
            <v>840</v>
          </cell>
          <cell r="F5" t="str">
            <v>0811</v>
          </cell>
          <cell r="H5"/>
          <cell r="I5" t="str">
            <v>佐賀市</v>
          </cell>
          <cell r="J5" t="str">
            <v>大財5-1-20</v>
          </cell>
          <cell r="L5"/>
          <cell r="M5"/>
          <cell r="N5" t="str">
            <v>0952</v>
          </cell>
          <cell r="O5" t="str">
            <v>27</v>
          </cell>
          <cell r="P5" t="str">
            <v>8311</v>
          </cell>
          <cell r="Q5" t="str">
            <v>27-8170</v>
          </cell>
          <cell r="S5" t="str">
            <v>有限会社 Ｇ－Pｌｕｓ</v>
          </cell>
          <cell r="AD5">
            <v>38322</v>
          </cell>
          <cell r="AJ5">
            <v>38322</v>
          </cell>
          <cell r="AK5">
            <v>15</v>
          </cell>
          <cell r="AL5" t="str">
            <v>介護付</v>
          </cell>
          <cell r="AM5">
            <v>4170100822</v>
          </cell>
          <cell r="AQ5" t="str">
            <v>第4号</v>
          </cell>
        </row>
        <row r="6">
          <cell r="B6" t="str">
            <v>第5号</v>
          </cell>
          <cell r="C6"/>
          <cell r="D6" t="str">
            <v>ナーシングホーム華</v>
          </cell>
          <cell r="E6" t="str">
            <v>849</v>
          </cell>
          <cell r="F6" t="str">
            <v>0901</v>
          </cell>
          <cell r="H6"/>
          <cell r="I6" t="str">
            <v>佐賀市</v>
          </cell>
          <cell r="J6" t="str">
            <v>久保泉町大字川久保2120-7</v>
          </cell>
          <cell r="L6"/>
          <cell r="M6"/>
          <cell r="N6" t="str">
            <v>0952</v>
          </cell>
          <cell r="O6" t="str">
            <v>71</v>
          </cell>
          <cell r="P6" t="str">
            <v>8370</v>
          </cell>
          <cell r="Q6" t="str">
            <v>98-0015</v>
          </cell>
          <cell r="S6" t="str">
            <v>有限会社 フレンドリー</v>
          </cell>
          <cell r="AD6">
            <v>38390</v>
          </cell>
          <cell r="AJ6">
            <v>38390</v>
          </cell>
          <cell r="AK6">
            <v>20</v>
          </cell>
          <cell r="AL6" t="str">
            <v>介護付</v>
          </cell>
          <cell r="AM6">
            <v>4170100855</v>
          </cell>
          <cell r="AQ6" t="str">
            <v>第5号</v>
          </cell>
        </row>
        <row r="7">
          <cell r="B7" t="str">
            <v>第6号</v>
          </cell>
          <cell r="C7"/>
          <cell r="D7" t="str">
            <v>南風</v>
          </cell>
          <cell r="E7" t="str">
            <v>841</v>
          </cell>
          <cell r="F7" t="str">
            <v>0066</v>
          </cell>
          <cell r="H7"/>
          <cell r="I7" t="str">
            <v>鳥栖市</v>
          </cell>
          <cell r="J7" t="str">
            <v>儀徳町2238-1</v>
          </cell>
          <cell r="L7" t="str">
            <v>2018/4/6　　　　　　　　　　2022/10/1</v>
          </cell>
          <cell r="M7" t="str">
            <v>管理者変更　　　　　　　　　　　　　　利用料変更</v>
          </cell>
          <cell r="N7" t="str">
            <v>0942</v>
          </cell>
          <cell r="O7" t="str">
            <v>84</v>
          </cell>
          <cell r="P7" t="str">
            <v>6020</v>
          </cell>
          <cell r="Q7" t="str">
            <v>84-6020</v>
          </cell>
          <cell r="S7" t="str">
            <v>有限会社 弘正</v>
          </cell>
          <cell r="AD7">
            <v>38626</v>
          </cell>
          <cell r="AJ7">
            <v>38626</v>
          </cell>
          <cell r="AK7">
            <v>30</v>
          </cell>
          <cell r="AL7" t="str">
            <v>介護付</v>
          </cell>
          <cell r="AM7">
            <v>4170300422</v>
          </cell>
          <cell r="AQ7" t="str">
            <v>第6号</v>
          </cell>
        </row>
        <row r="8">
          <cell r="B8" t="str">
            <v>第7号</v>
          </cell>
          <cell r="C8"/>
          <cell r="D8" t="str">
            <v>介護付有料老人ホーム
ほのぼの</v>
          </cell>
          <cell r="E8" t="str">
            <v>848</v>
          </cell>
          <cell r="F8" t="str">
            <v>0121</v>
          </cell>
          <cell r="H8"/>
          <cell r="I8" t="str">
            <v>伊万里市</v>
          </cell>
          <cell r="J8" t="str">
            <v>黒川町塩屋511-1</v>
          </cell>
          <cell r="L8"/>
          <cell r="M8"/>
          <cell r="N8" t="str">
            <v>0955</v>
          </cell>
          <cell r="O8" t="str">
            <v>27</v>
          </cell>
          <cell r="P8" t="str">
            <v>0022</v>
          </cell>
          <cell r="Q8" t="str">
            <v>27-2405</v>
          </cell>
          <cell r="S8" t="str">
            <v>株式会社 ほのぼの</v>
          </cell>
          <cell r="AD8">
            <v>39692</v>
          </cell>
          <cell r="AJ8">
            <v>39692</v>
          </cell>
          <cell r="AK8">
            <v>30</v>
          </cell>
          <cell r="AL8" t="str">
            <v>介護付</v>
          </cell>
          <cell r="AM8">
            <v>4170500476</v>
          </cell>
          <cell r="AQ8" t="str">
            <v>第7号</v>
          </cell>
        </row>
        <row r="9">
          <cell r="B9" t="str">
            <v>第8号</v>
          </cell>
          <cell r="C9"/>
          <cell r="D9" t="str">
            <v>介護付有料老人ホーム百楽仙</v>
          </cell>
          <cell r="E9" t="str">
            <v>841</v>
          </cell>
          <cell r="F9" t="str">
            <v>0056</v>
          </cell>
          <cell r="H9"/>
          <cell r="I9" t="str">
            <v>鳥栖市</v>
          </cell>
          <cell r="J9" t="str">
            <v>蔵上四丁目292</v>
          </cell>
          <cell r="L9" t="str">
            <v>2018/4/10
2023/10/1
2023/7/31</v>
          </cell>
          <cell r="M9" t="str">
            <v>管理者変更
利用料金変更
代表者変更</v>
          </cell>
          <cell r="N9" t="str">
            <v>0942</v>
          </cell>
          <cell r="O9" t="str">
            <v>87</v>
          </cell>
          <cell r="P9" t="str">
            <v>5557</v>
          </cell>
          <cell r="Q9" t="str">
            <v>85-1207</v>
          </cell>
          <cell r="S9" t="str">
            <v>九州メディカル･サービス
株式会社</v>
          </cell>
          <cell r="AD9">
            <v>38777</v>
          </cell>
          <cell r="AJ9">
            <v>38777</v>
          </cell>
          <cell r="AK9">
            <v>44</v>
          </cell>
          <cell r="AL9" t="str">
            <v>介護付</v>
          </cell>
          <cell r="AM9">
            <v>4170300513</v>
          </cell>
          <cell r="AQ9" t="str">
            <v>第8号</v>
          </cell>
        </row>
        <row r="10">
          <cell r="B10" t="str">
            <v>第9号</v>
          </cell>
          <cell r="C10"/>
          <cell r="D10" t="str">
            <v>介護付有料老人ホームいまり</v>
          </cell>
          <cell r="E10" t="str">
            <v>848</v>
          </cell>
          <cell r="F10" t="str">
            <v>0041</v>
          </cell>
          <cell r="H10"/>
          <cell r="I10" t="str">
            <v>伊万里市</v>
          </cell>
          <cell r="J10" t="str">
            <v>新天町620-5</v>
          </cell>
          <cell r="L10"/>
          <cell r="M10"/>
          <cell r="N10" t="str">
            <v>0955</v>
          </cell>
          <cell r="O10" t="str">
            <v>22</v>
          </cell>
          <cell r="P10" t="str">
            <v>5737</v>
          </cell>
          <cell r="Q10" t="str">
            <v>22-3000</v>
          </cell>
          <cell r="S10" t="str">
            <v>有限会社 精祥</v>
          </cell>
          <cell r="AD10">
            <v>38796</v>
          </cell>
          <cell r="AJ10">
            <v>38796</v>
          </cell>
          <cell r="AK10">
            <v>90</v>
          </cell>
          <cell r="AL10" t="str">
            <v>介護付</v>
          </cell>
          <cell r="AM10">
            <v>4170500344</v>
          </cell>
          <cell r="AQ10" t="str">
            <v>第9号</v>
          </cell>
        </row>
        <row r="11">
          <cell r="B11" t="str">
            <v>第10号</v>
          </cell>
          <cell r="C11"/>
          <cell r="D11" t="str">
            <v>介護付有料老人ホーム桜</v>
          </cell>
          <cell r="E11" t="str">
            <v>847</v>
          </cell>
          <cell r="F11" t="str">
            <v>0062</v>
          </cell>
          <cell r="H11"/>
          <cell r="I11" t="str">
            <v>唐津市</v>
          </cell>
          <cell r="J11" t="str">
            <v>船宮町2587番地13</v>
          </cell>
          <cell r="L11"/>
          <cell r="M11"/>
          <cell r="N11" t="str">
            <v>0955</v>
          </cell>
          <cell r="O11" t="str">
            <v>70</v>
          </cell>
          <cell r="P11" t="str">
            <v>0888</v>
          </cell>
          <cell r="Q11" t="str">
            <v>70-0800</v>
          </cell>
          <cell r="S11" t="str">
            <v>有限会社
ハートランド</v>
          </cell>
          <cell r="AD11">
            <v>39001</v>
          </cell>
          <cell r="AJ11">
            <v>39001</v>
          </cell>
          <cell r="AK11">
            <v>46</v>
          </cell>
          <cell r="AL11" t="str">
            <v>介護付</v>
          </cell>
          <cell r="AM11">
            <v>4170200598</v>
          </cell>
          <cell r="AQ11" t="str">
            <v>第10号</v>
          </cell>
        </row>
        <row r="12">
          <cell r="B12" t="str">
            <v>第11号</v>
          </cell>
          <cell r="C12"/>
          <cell r="D12" t="str">
            <v>介護付有料老人ホーム太陽</v>
          </cell>
          <cell r="E12" t="str">
            <v>849</v>
          </cell>
          <cell r="F12" t="str">
            <v>1311</v>
          </cell>
          <cell r="H12"/>
          <cell r="I12" t="str">
            <v>鹿島市</v>
          </cell>
          <cell r="J12" t="str">
            <v>大字高津原667-1</v>
          </cell>
          <cell r="L12">
            <v>45017</v>
          </cell>
          <cell r="M12" t="str">
            <v>管理者変更</v>
          </cell>
          <cell r="N12" t="str">
            <v>0954</v>
          </cell>
          <cell r="O12" t="str">
            <v>69</v>
          </cell>
          <cell r="P12" t="str">
            <v>8228</v>
          </cell>
          <cell r="Q12" t="str">
            <v>63-0123</v>
          </cell>
          <cell r="S12" t="str">
            <v>社会福祉法人 梅生会</v>
          </cell>
          <cell r="AD12">
            <v>39052</v>
          </cell>
          <cell r="AJ12">
            <v>39052</v>
          </cell>
          <cell r="AK12">
            <v>27</v>
          </cell>
          <cell r="AL12" t="str">
            <v>介護付</v>
          </cell>
          <cell r="AM12">
            <v>4170700217</v>
          </cell>
          <cell r="AQ12" t="str">
            <v>第11号</v>
          </cell>
        </row>
        <row r="13">
          <cell r="B13" t="str">
            <v>第12号</v>
          </cell>
          <cell r="C13"/>
          <cell r="D13" t="str">
            <v>ケア付有料老人ホームばんざい</v>
          </cell>
          <cell r="E13" t="str">
            <v>841</v>
          </cell>
          <cell r="F13" t="str">
            <v>0073</v>
          </cell>
          <cell r="H13"/>
          <cell r="I13" t="str">
            <v>鳥栖市</v>
          </cell>
          <cell r="J13" t="str">
            <v>江島町3388-1</v>
          </cell>
          <cell r="L13"/>
          <cell r="M13"/>
          <cell r="N13" t="str">
            <v>0942</v>
          </cell>
          <cell r="O13" t="str">
            <v>83</v>
          </cell>
          <cell r="P13" t="str">
            <v>2286</v>
          </cell>
          <cell r="Q13" t="str">
            <v>84-4506</v>
          </cell>
          <cell r="S13" t="str">
            <v>株式会社 ＬＯＨＡＳ</v>
          </cell>
          <cell r="AD13">
            <v>39203</v>
          </cell>
          <cell r="AJ13">
            <v>39203</v>
          </cell>
          <cell r="AK13">
            <v>30</v>
          </cell>
          <cell r="AL13" t="str">
            <v>介護付</v>
          </cell>
          <cell r="AM13">
            <v>4170300562</v>
          </cell>
          <cell r="AQ13" t="str">
            <v>第12号</v>
          </cell>
        </row>
        <row r="14">
          <cell r="B14" t="str">
            <v>第13号</v>
          </cell>
          <cell r="C14"/>
          <cell r="D14" t="str">
            <v>介護付有料老人ホームケアライフ花の里</v>
          </cell>
          <cell r="E14" t="str">
            <v>840</v>
          </cell>
          <cell r="F14" t="str">
            <v>1101</v>
          </cell>
          <cell r="H14" t="str">
            <v>三養基郡</v>
          </cell>
          <cell r="I14" t="str">
            <v>みやき町</v>
          </cell>
          <cell r="J14" t="str">
            <v>大字西島3154-1</v>
          </cell>
          <cell r="L14">
            <v>44839</v>
          </cell>
          <cell r="M14" t="str">
            <v>代表者変更</v>
          </cell>
          <cell r="N14" t="str">
            <v>0942</v>
          </cell>
          <cell r="O14" t="str">
            <v>96</v>
          </cell>
          <cell r="P14" t="str">
            <v>3877</v>
          </cell>
          <cell r="Q14" t="str">
            <v>96-3878</v>
          </cell>
          <cell r="S14" t="str">
            <v>有限会社
ライフパートナー</v>
          </cell>
          <cell r="AD14">
            <v>39234</v>
          </cell>
          <cell r="AJ14">
            <v>39234</v>
          </cell>
          <cell r="AK14">
            <v>38</v>
          </cell>
          <cell r="AL14" t="str">
            <v>介護付</v>
          </cell>
          <cell r="AM14">
            <v>4171200431</v>
          </cell>
          <cell r="AQ14" t="str">
            <v>第13号</v>
          </cell>
        </row>
        <row r="15">
          <cell r="B15" t="str">
            <v>第14号</v>
          </cell>
          <cell r="C15"/>
          <cell r="D15" t="str">
            <v>竜門堂有料老人ホームすずかぜ</v>
          </cell>
          <cell r="E15" t="str">
            <v>849</v>
          </cell>
          <cell r="F15" t="str">
            <v>2304</v>
          </cell>
          <cell r="H15"/>
          <cell r="I15" t="str">
            <v>武雄市</v>
          </cell>
          <cell r="J15" t="str">
            <v>山内町大字大野6199-1</v>
          </cell>
          <cell r="L15" t="str">
            <v>2019/7/1
2023/2/15
2023/7/1
2023/7/1
2023/7/1</v>
          </cell>
          <cell r="M15" t="str">
            <v>管理者変更
事業休止
事業再開届
管理者変更
定員削減</v>
          </cell>
          <cell r="N15" t="str">
            <v>0954</v>
          </cell>
          <cell r="O15" t="str">
            <v>45</v>
          </cell>
          <cell r="P15" t="str">
            <v>2975</v>
          </cell>
          <cell r="Q15" t="str">
            <v>45-2978</v>
          </cell>
          <cell r="S15" t="str">
            <v>医療法人 竜門堂</v>
          </cell>
          <cell r="AD15">
            <v>39264</v>
          </cell>
          <cell r="AJ15">
            <v>39264</v>
          </cell>
          <cell r="AK15">
            <v>22</v>
          </cell>
          <cell r="AL15" t="str">
            <v>住宅型</v>
          </cell>
          <cell r="AM15" t="str">
            <v>-</v>
          </cell>
          <cell r="AQ15" t="str">
            <v>第14号</v>
          </cell>
        </row>
        <row r="16">
          <cell r="B16" t="str">
            <v>第15号</v>
          </cell>
          <cell r="C16"/>
          <cell r="D16" t="str">
            <v>南風Ⅱ番館</v>
          </cell>
          <cell r="E16" t="str">
            <v>841</v>
          </cell>
          <cell r="F16" t="str">
            <v>0047</v>
          </cell>
          <cell r="H16"/>
          <cell r="I16" t="str">
            <v>鳥栖市</v>
          </cell>
          <cell r="J16" t="str">
            <v>今泉町2395-1</v>
          </cell>
          <cell r="L16">
            <v>44835</v>
          </cell>
          <cell r="M16" t="str">
            <v>利用料変更</v>
          </cell>
          <cell r="N16" t="str">
            <v>0942</v>
          </cell>
          <cell r="O16" t="str">
            <v>80</v>
          </cell>
          <cell r="P16" t="str">
            <v>0022</v>
          </cell>
          <cell r="Q16" t="str">
            <v>84-5041</v>
          </cell>
          <cell r="S16" t="str">
            <v>有限会社 弘正</v>
          </cell>
          <cell r="AD16">
            <v>39356</v>
          </cell>
          <cell r="AJ16">
            <v>39356</v>
          </cell>
          <cell r="AK16">
            <v>60</v>
          </cell>
          <cell r="AL16" t="str">
            <v>介護付</v>
          </cell>
          <cell r="AM16">
            <v>4170300604</v>
          </cell>
          <cell r="AQ16" t="str">
            <v>第15号</v>
          </cell>
        </row>
        <row r="17">
          <cell r="B17" t="str">
            <v>第16号</v>
          </cell>
          <cell r="C17"/>
          <cell r="D17" t="str">
            <v>有料老人ホームきらら</v>
          </cell>
          <cell r="E17" t="str">
            <v>843</v>
          </cell>
          <cell r="F17" t="str">
            <v>0024</v>
          </cell>
          <cell r="H17"/>
          <cell r="I17" t="str">
            <v>武雄市</v>
          </cell>
          <cell r="J17" t="str">
            <v>武雄町大字富岡9576-1</v>
          </cell>
          <cell r="L17"/>
          <cell r="M17"/>
          <cell r="N17" t="str">
            <v>0954</v>
          </cell>
          <cell r="O17" t="str">
            <v>20</v>
          </cell>
          <cell r="P17" t="str">
            <v>1030</v>
          </cell>
          <cell r="Q17" t="str">
            <v>20-1140</v>
          </cell>
          <cell r="S17" t="str">
            <v>株式会社 サンライズ</v>
          </cell>
          <cell r="AD17">
            <v>41214</v>
          </cell>
          <cell r="AJ17" t="str">
            <v>-
(地域密着型
特定施設)</v>
          </cell>
          <cell r="AK17">
            <v>23</v>
          </cell>
          <cell r="AL17" t="str">
            <v>介護付</v>
          </cell>
          <cell r="AM17">
            <v>4190600090</v>
          </cell>
          <cell r="AQ17" t="str">
            <v>第16号</v>
          </cell>
        </row>
        <row r="18">
          <cell r="B18" t="str">
            <v>第17号</v>
          </cell>
          <cell r="C18"/>
          <cell r="D18" t="str">
            <v>住宅型有料老人ホーム
ケアビレッジ夢咲</v>
          </cell>
          <cell r="E18" t="str">
            <v>849</v>
          </cell>
          <cell r="F18" t="str">
            <v>0914</v>
          </cell>
          <cell r="H18"/>
          <cell r="I18" t="str">
            <v>佐賀市</v>
          </cell>
          <cell r="J18" t="str">
            <v>兵庫町大字西渕1871-5</v>
          </cell>
          <cell r="L18" t="str">
            <v>R3.4.1.</v>
          </cell>
          <cell r="M18" t="str">
            <v>利用料金変更</v>
          </cell>
          <cell r="N18" t="str">
            <v>0952</v>
          </cell>
          <cell r="O18" t="str">
            <v>20</v>
          </cell>
          <cell r="P18" t="str">
            <v>0500</v>
          </cell>
          <cell r="Q18" t="str">
            <v>20-0505</v>
          </cell>
          <cell r="S18" t="str">
            <v>有限会社
エムアンドアールメディカル</v>
          </cell>
          <cell r="AD18">
            <v>39405</v>
          </cell>
          <cell r="AJ18">
            <v>39405</v>
          </cell>
          <cell r="AK18">
            <v>48</v>
          </cell>
          <cell r="AL18" t="str">
            <v>住宅型</v>
          </cell>
          <cell r="AM18" t="str">
            <v>-</v>
          </cell>
          <cell r="AQ18" t="str">
            <v>第17号</v>
          </cell>
        </row>
        <row r="19">
          <cell r="B19" t="str">
            <v>第18号</v>
          </cell>
          <cell r="C19"/>
          <cell r="D19" t="str">
            <v>介護付有料老人ホームシニアケアたけお</v>
          </cell>
          <cell r="E19" t="str">
            <v>843</v>
          </cell>
          <cell r="F19" t="str">
            <v>0001</v>
          </cell>
          <cell r="H19"/>
          <cell r="I19" t="str">
            <v>武雄市</v>
          </cell>
          <cell r="J19" t="str">
            <v>朝日町大字甘久4269-28</v>
          </cell>
          <cell r="L19"/>
          <cell r="M19"/>
          <cell r="N19" t="str">
            <v>0954</v>
          </cell>
          <cell r="O19" t="str">
            <v>26</v>
          </cell>
          <cell r="P19" t="str">
            <v>8071</v>
          </cell>
          <cell r="Q19" t="str">
            <v>23-0716</v>
          </cell>
          <cell r="S19" t="str">
            <v>社会福祉法人
敬愛会</v>
          </cell>
          <cell r="AD19">
            <v>39417</v>
          </cell>
          <cell r="AJ19">
            <v>39417</v>
          </cell>
          <cell r="AK19">
            <v>23</v>
          </cell>
          <cell r="AL19" t="str">
            <v>介護付</v>
          </cell>
          <cell r="AM19">
            <v>4170600284</v>
          </cell>
          <cell r="AQ19" t="str">
            <v>第18号</v>
          </cell>
        </row>
        <row r="20">
          <cell r="B20" t="str">
            <v>第19号</v>
          </cell>
          <cell r="C20"/>
          <cell r="D20" t="str">
            <v>介護付有料老人ホーム小春日和</v>
          </cell>
          <cell r="E20" t="str">
            <v>847</v>
          </cell>
          <cell r="F20" t="str">
            <v>0821</v>
          </cell>
          <cell r="H20"/>
          <cell r="I20" t="str">
            <v>唐津市</v>
          </cell>
          <cell r="J20" t="str">
            <v>町田一丁目2354</v>
          </cell>
          <cell r="L20"/>
          <cell r="M20"/>
          <cell r="N20" t="str">
            <v>0955</v>
          </cell>
          <cell r="O20" t="str">
            <v>70</v>
          </cell>
          <cell r="P20" t="str">
            <v>1770</v>
          </cell>
          <cell r="Q20" t="str">
            <v>70-1780</v>
          </cell>
          <cell r="S20" t="str">
            <v>医療法人 元生會</v>
          </cell>
          <cell r="AD20">
            <v>39479</v>
          </cell>
          <cell r="AJ20">
            <v>39479</v>
          </cell>
          <cell r="AK20">
            <v>34</v>
          </cell>
          <cell r="AL20" t="str">
            <v>介護付</v>
          </cell>
          <cell r="AM20">
            <v>4170200671</v>
          </cell>
          <cell r="AQ20" t="str">
            <v>第19号</v>
          </cell>
        </row>
        <row r="21">
          <cell r="B21" t="str">
            <v>第20号</v>
          </cell>
          <cell r="C21"/>
          <cell r="D21" t="str">
            <v>有料老人ホームありあけ</v>
          </cell>
          <cell r="E21" t="str">
            <v>849</v>
          </cell>
          <cell r="F21" t="str">
            <v>0922</v>
          </cell>
          <cell r="H21"/>
          <cell r="I21" t="str">
            <v>佐賀市</v>
          </cell>
          <cell r="J21" t="str">
            <v>高木瀬東三丁目5-12</v>
          </cell>
          <cell r="L21" t="str">
            <v>2020/2/1
2023/10/1</v>
          </cell>
          <cell r="M21" t="str">
            <v>管理者の変更
管理者変更</v>
          </cell>
          <cell r="N21" t="str">
            <v>0952</v>
          </cell>
          <cell r="O21" t="str">
            <v>30</v>
          </cell>
          <cell r="P21" t="str">
            <v>2481</v>
          </cell>
          <cell r="Q21" t="str">
            <v>97-9085</v>
          </cell>
          <cell r="S21" t="str">
            <v>有限会社 フレンドリー</v>
          </cell>
          <cell r="AD21">
            <v>39535</v>
          </cell>
          <cell r="AJ21">
            <v>39535</v>
          </cell>
          <cell r="AK21">
            <v>6</v>
          </cell>
          <cell r="AL21" t="str">
            <v>住宅型</v>
          </cell>
          <cell r="AM21" t="str">
            <v>-</v>
          </cell>
          <cell r="AQ21" t="str">
            <v>第20号</v>
          </cell>
        </row>
        <row r="22">
          <cell r="B22" t="str">
            <v>第23号</v>
          </cell>
          <cell r="C22"/>
          <cell r="D22" t="str">
            <v>有料老人ホーム安寿</v>
          </cell>
          <cell r="E22" t="str">
            <v>847</v>
          </cell>
          <cell r="F22" t="str">
            <v>0324</v>
          </cell>
          <cell r="H22"/>
          <cell r="I22" t="str">
            <v>唐津市</v>
          </cell>
          <cell r="J22" t="str">
            <v>鎮西町高野534-2</v>
          </cell>
          <cell r="L22"/>
          <cell r="M22"/>
          <cell r="N22" t="str">
            <v>0955</v>
          </cell>
          <cell r="O22" t="str">
            <v>82</v>
          </cell>
          <cell r="P22" t="str">
            <v>0170</v>
          </cell>
          <cell r="Q22" t="str">
            <v>82-0171</v>
          </cell>
          <cell r="S22" t="str">
            <v>有限会社 ハート</v>
          </cell>
          <cell r="AD22">
            <v>39600</v>
          </cell>
          <cell r="AJ22">
            <v>39600</v>
          </cell>
          <cell r="AK22">
            <v>22</v>
          </cell>
          <cell r="AL22" t="str">
            <v>住宅型</v>
          </cell>
          <cell r="AM22" t="str">
            <v>-</v>
          </cell>
          <cell r="AQ22" t="str">
            <v>第23号</v>
          </cell>
        </row>
        <row r="23">
          <cell r="B23" t="str">
            <v>第24号</v>
          </cell>
          <cell r="C23"/>
          <cell r="D23" t="str">
            <v>ぽっかぽか東唐津館</v>
          </cell>
          <cell r="E23" t="str">
            <v>847</v>
          </cell>
          <cell r="F23" t="str">
            <v>0028</v>
          </cell>
          <cell r="H23"/>
          <cell r="I23" t="str">
            <v>唐津市</v>
          </cell>
          <cell r="J23" t="str">
            <v>鏡新開95番地</v>
          </cell>
          <cell r="L23"/>
          <cell r="M23"/>
          <cell r="N23" t="str">
            <v>0955</v>
          </cell>
          <cell r="O23" t="str">
            <v>77</v>
          </cell>
          <cell r="P23" t="str">
            <v>6700</v>
          </cell>
          <cell r="Q23" t="str">
            <v>77-6701</v>
          </cell>
          <cell r="S23" t="str">
            <v>合同会社
ぽっかぽか</v>
          </cell>
          <cell r="AD23">
            <v>39661</v>
          </cell>
          <cell r="AJ23">
            <v>39661</v>
          </cell>
          <cell r="AK23">
            <v>42</v>
          </cell>
          <cell r="AL23" t="str">
            <v>住宅型</v>
          </cell>
          <cell r="AM23" t="str">
            <v>-</v>
          </cell>
          <cell r="AQ23" t="str">
            <v>第24号</v>
          </cell>
        </row>
        <row r="24">
          <cell r="B24" t="str">
            <v>第25号</v>
          </cell>
          <cell r="C24"/>
          <cell r="D24" t="str">
            <v>サンハウス唐津</v>
          </cell>
          <cell r="E24" t="str">
            <v>847</v>
          </cell>
          <cell r="F24" t="str">
            <v>1201</v>
          </cell>
          <cell r="H24"/>
          <cell r="I24" t="str">
            <v>唐津市</v>
          </cell>
          <cell r="J24" t="str">
            <v>北波多徳須恵1178番地4</v>
          </cell>
          <cell r="L24"/>
          <cell r="M24"/>
          <cell r="N24" t="str">
            <v>0955</v>
          </cell>
          <cell r="O24" t="str">
            <v>51</v>
          </cell>
          <cell r="P24" t="str">
            <v>2281</v>
          </cell>
          <cell r="Q24" t="str">
            <v>51-2283</v>
          </cell>
          <cell r="S24" t="str">
            <v>社会福祉法人　健寿会</v>
          </cell>
          <cell r="AD24">
            <v>39722</v>
          </cell>
          <cell r="AJ24">
            <v>39722</v>
          </cell>
          <cell r="AK24">
            <v>60</v>
          </cell>
          <cell r="AL24" t="str">
            <v>介護付</v>
          </cell>
          <cell r="AM24">
            <v>4170200754</v>
          </cell>
          <cell r="AQ24" t="str">
            <v>第25号</v>
          </cell>
        </row>
        <row r="25">
          <cell r="B25" t="str">
            <v>第26号</v>
          </cell>
          <cell r="C25"/>
          <cell r="D25" t="str">
            <v>有料老人ホームぽかぽか</v>
          </cell>
          <cell r="E25" t="str">
            <v>840</v>
          </cell>
          <cell r="F25" t="str">
            <v>0202</v>
          </cell>
          <cell r="H25"/>
          <cell r="I25" t="str">
            <v>佐賀市</v>
          </cell>
          <cell r="J25" t="str">
            <v>大和町大字久池井1013番地1</v>
          </cell>
          <cell r="L25">
            <v>44562</v>
          </cell>
          <cell r="M25" t="str">
            <v>管理者の変更</v>
          </cell>
          <cell r="N25" t="str">
            <v>0952</v>
          </cell>
          <cell r="O25" t="str">
            <v>64</v>
          </cell>
          <cell r="P25" t="str">
            <v>8511</v>
          </cell>
          <cell r="Q25" t="str">
            <v>20-8528</v>
          </cell>
          <cell r="S25" t="str">
            <v>有限会社 あしたば</v>
          </cell>
          <cell r="AD25">
            <v>39737</v>
          </cell>
          <cell r="AJ25">
            <v>39737</v>
          </cell>
          <cell r="AK25">
            <v>29</v>
          </cell>
          <cell r="AL25" t="str">
            <v>住宅型</v>
          </cell>
          <cell r="AM25" t="str">
            <v>-</v>
          </cell>
          <cell r="AQ25" t="str">
            <v>第26号</v>
          </cell>
        </row>
        <row r="26">
          <cell r="B26" t="str">
            <v>第27号</v>
          </cell>
          <cell r="C26"/>
          <cell r="D26" t="str">
            <v>けいしんハウス</v>
          </cell>
          <cell r="E26" t="str">
            <v>841</v>
          </cell>
          <cell r="F26" t="str">
            <v>0024</v>
          </cell>
          <cell r="H26"/>
          <cell r="I26" t="str">
            <v>鳥栖市</v>
          </cell>
          <cell r="J26" t="str">
            <v>原町恒石688番地1</v>
          </cell>
          <cell r="L26" t="str">
            <v>2019/12/1
2023/9/1
2023/11/1
2023/12/1</v>
          </cell>
          <cell r="M26" t="str">
            <v>定員数の減
管理者変更
理事長変更、利用料変更
管理者変更</v>
          </cell>
          <cell r="N26" t="str">
            <v>0942</v>
          </cell>
          <cell r="O26" t="str">
            <v>83</v>
          </cell>
          <cell r="P26" t="str">
            <v>1075</v>
          </cell>
          <cell r="Q26" t="str">
            <v>83-1043</v>
          </cell>
          <cell r="S26" t="str">
            <v>医療法人 啓心会</v>
          </cell>
          <cell r="AD26">
            <v>39753</v>
          </cell>
          <cell r="AJ26">
            <v>39753</v>
          </cell>
          <cell r="AK26">
            <v>18</v>
          </cell>
          <cell r="AL26" t="str">
            <v>住宅型</v>
          </cell>
          <cell r="AM26" t="str">
            <v>-</v>
          </cell>
          <cell r="AQ26" t="str">
            <v>第27号</v>
          </cell>
        </row>
        <row r="27">
          <cell r="B27" t="str">
            <v>第28号</v>
          </cell>
          <cell r="C27"/>
          <cell r="D27" t="str">
            <v>ライフステイからつ</v>
          </cell>
          <cell r="E27" t="str">
            <v>847</v>
          </cell>
          <cell r="F27" t="str">
            <v>0022</v>
          </cell>
          <cell r="H27"/>
          <cell r="I27" t="str">
            <v>唐津市</v>
          </cell>
          <cell r="J27" t="str">
            <v>鏡3076番地</v>
          </cell>
          <cell r="L27" t="str">
            <v xml:space="preserve">R３.4.1
R4.10.1
R5.4.1
</v>
          </cell>
          <cell r="M27" t="str">
            <v>管理者の変更
利用料金の変更
管理者・管理費の変更及びベースアップ等支援加算追加</v>
          </cell>
          <cell r="N27" t="str">
            <v>0955</v>
          </cell>
          <cell r="O27" t="str">
            <v>77</v>
          </cell>
          <cell r="P27" t="str">
            <v>3501</v>
          </cell>
          <cell r="Q27" t="str">
            <v>77-3502</v>
          </cell>
          <cell r="S27" t="str">
            <v>サンコーケアライフ
株式会社</v>
          </cell>
          <cell r="AD27">
            <v>41699</v>
          </cell>
          <cell r="AJ27">
            <v>41699</v>
          </cell>
          <cell r="AK27">
            <v>113</v>
          </cell>
          <cell r="AL27" t="str">
            <v>介護付</v>
          </cell>
          <cell r="AM27">
            <v>4170201273</v>
          </cell>
          <cell r="AQ27" t="str">
            <v>第28号</v>
          </cell>
        </row>
        <row r="28">
          <cell r="B28" t="str">
            <v>第29号</v>
          </cell>
          <cell r="C28"/>
          <cell r="D28" t="str">
            <v>竜門堂有料老人ホーム爽風館</v>
          </cell>
          <cell r="E28" t="str">
            <v>849</v>
          </cell>
          <cell r="F28" t="str">
            <v>2303</v>
          </cell>
          <cell r="H28"/>
          <cell r="I28" t="str">
            <v>武雄市</v>
          </cell>
          <cell r="J28" t="str">
            <v>山内町三間坂甲14043番地</v>
          </cell>
          <cell r="L28">
            <v>45017</v>
          </cell>
          <cell r="M28" t="str">
            <v>管理者変更</v>
          </cell>
          <cell r="N28" t="str">
            <v>0954</v>
          </cell>
          <cell r="O28" t="str">
            <v>45</v>
          </cell>
          <cell r="P28" t="str">
            <v>0650</v>
          </cell>
          <cell r="Q28" t="str">
            <v>45-0652</v>
          </cell>
          <cell r="S28" t="str">
            <v>医療法人 竜門堂</v>
          </cell>
          <cell r="AD28">
            <v>39904</v>
          </cell>
          <cell r="AJ28">
            <v>39904</v>
          </cell>
          <cell r="AK28">
            <v>53</v>
          </cell>
          <cell r="AL28" t="str">
            <v>住宅型</v>
          </cell>
          <cell r="AM28" t="str">
            <v>-</v>
          </cell>
          <cell r="AQ28" t="str">
            <v>第29号</v>
          </cell>
        </row>
        <row r="29">
          <cell r="B29" t="str">
            <v>第31号</v>
          </cell>
          <cell r="C29"/>
          <cell r="D29" t="str">
            <v>有料老人ホームかわそえ</v>
          </cell>
          <cell r="E29" t="str">
            <v>840</v>
          </cell>
          <cell r="F29" t="str">
            <v>2205</v>
          </cell>
          <cell r="H29"/>
          <cell r="I29" t="str">
            <v>佐賀市</v>
          </cell>
          <cell r="J29" t="str">
            <v>川副町大字南里367-1</v>
          </cell>
          <cell r="L29" t="str">
            <v>H30.10.1
R1.10.1
R5.8.1</v>
          </cell>
          <cell r="M29" t="str">
            <v>利用料金の改定
施設長交替</v>
          </cell>
          <cell r="N29" t="str">
            <v>0952</v>
          </cell>
          <cell r="O29">
            <v>45</v>
          </cell>
          <cell r="P29" t="str">
            <v>3930</v>
          </cell>
          <cell r="Q29" t="str">
            <v>45-0010</v>
          </cell>
          <cell r="S29" t="str">
            <v>株式会社 パラディ</v>
          </cell>
          <cell r="AD29">
            <v>39965</v>
          </cell>
          <cell r="AJ29">
            <v>39965</v>
          </cell>
          <cell r="AK29">
            <v>30</v>
          </cell>
          <cell r="AL29" t="str">
            <v>住宅型</v>
          </cell>
          <cell r="AM29" t="str">
            <v>-</v>
          </cell>
          <cell r="AQ29" t="str">
            <v>第31号</v>
          </cell>
        </row>
        <row r="30">
          <cell r="B30" t="str">
            <v>第32号</v>
          </cell>
          <cell r="C30"/>
          <cell r="D30" t="str">
            <v>有料老人ホームシニアケア佐賀</v>
          </cell>
          <cell r="E30" t="str">
            <v>849</v>
          </cell>
          <cell r="F30" t="str">
            <v>0917</v>
          </cell>
          <cell r="H30"/>
          <cell r="I30" t="str">
            <v>佐賀市</v>
          </cell>
          <cell r="J30" t="str">
            <v>高木瀬町大字長瀬1240-1</v>
          </cell>
          <cell r="L30"/>
          <cell r="M30"/>
          <cell r="N30" t="str">
            <v>0952</v>
          </cell>
          <cell r="O30" t="str">
            <v>36</v>
          </cell>
          <cell r="P30" t="str">
            <v>7222</v>
          </cell>
          <cell r="Q30" t="str">
            <v>36-7221</v>
          </cell>
          <cell r="S30" t="str">
            <v>医療法人社団　敬愛会</v>
          </cell>
          <cell r="AD30">
            <v>39972</v>
          </cell>
          <cell r="AJ30">
            <v>39972</v>
          </cell>
          <cell r="AK30">
            <v>38</v>
          </cell>
          <cell r="AL30" t="str">
            <v>住宅型</v>
          </cell>
          <cell r="AM30" t="str">
            <v>-</v>
          </cell>
          <cell r="AQ30" t="str">
            <v>第32号</v>
          </cell>
        </row>
        <row r="31">
          <cell r="B31" t="str">
            <v>第33号</v>
          </cell>
          <cell r="C31"/>
          <cell r="D31" t="str">
            <v>住宅型有料老人ホームあおば</v>
          </cell>
          <cell r="E31" t="str">
            <v>847</v>
          </cell>
          <cell r="F31" t="str">
            <v>0083</v>
          </cell>
          <cell r="H31"/>
          <cell r="I31" t="str">
            <v>唐津市</v>
          </cell>
          <cell r="J31" t="str">
            <v>和多田大土井6-56</v>
          </cell>
          <cell r="L31">
            <v>44287</v>
          </cell>
          <cell r="M31" t="str">
            <v>定員の変更（15→16)</v>
          </cell>
          <cell r="N31" t="str">
            <v>0955</v>
          </cell>
          <cell r="O31" t="str">
            <v>72</v>
          </cell>
          <cell r="P31" t="str">
            <v>0627</v>
          </cell>
          <cell r="Q31" t="str">
            <v>72-2654</v>
          </cell>
          <cell r="S31" t="str">
            <v>有限会社 あおば</v>
          </cell>
          <cell r="AD31">
            <v>40027</v>
          </cell>
          <cell r="AJ31">
            <v>40027</v>
          </cell>
          <cell r="AK31">
            <v>16</v>
          </cell>
          <cell r="AL31" t="str">
            <v>住宅型</v>
          </cell>
          <cell r="AM31" t="str">
            <v>-</v>
          </cell>
          <cell r="AQ31" t="str">
            <v>第33号</v>
          </cell>
        </row>
        <row r="32">
          <cell r="B32" t="str">
            <v>第34号</v>
          </cell>
          <cell r="C32"/>
          <cell r="D32" t="str">
            <v>有料老人ホーム光</v>
          </cell>
          <cell r="E32" t="str">
            <v>845</v>
          </cell>
          <cell r="F32" t="str">
            <v>0023</v>
          </cell>
          <cell r="H32"/>
          <cell r="I32" t="str">
            <v>小城市</v>
          </cell>
          <cell r="J32" t="str">
            <v>三日月町大字織島3183</v>
          </cell>
          <cell r="L32"/>
          <cell r="M32"/>
          <cell r="N32" t="str">
            <v>0952</v>
          </cell>
          <cell r="O32" t="str">
            <v>73</v>
          </cell>
          <cell r="P32" t="str">
            <v>5689</v>
          </cell>
          <cell r="Q32" t="str">
            <v>72-8588</v>
          </cell>
          <cell r="S32" t="str">
            <v>株式会社 ライフライン</v>
          </cell>
          <cell r="AD32">
            <v>40057</v>
          </cell>
          <cell r="AJ32">
            <v>40057</v>
          </cell>
          <cell r="AK32">
            <v>30</v>
          </cell>
          <cell r="AL32" t="str">
            <v>住宅型</v>
          </cell>
          <cell r="AM32" t="str">
            <v>-</v>
          </cell>
          <cell r="AQ32" t="str">
            <v>第34号</v>
          </cell>
        </row>
        <row r="33">
          <cell r="B33" t="str">
            <v>第35号</v>
          </cell>
          <cell r="C33"/>
          <cell r="D33" t="str">
            <v>有料老人ホームやまと</v>
          </cell>
          <cell r="E33" t="str">
            <v>840</v>
          </cell>
          <cell r="F33" t="str">
            <v>0202</v>
          </cell>
          <cell r="H33"/>
          <cell r="I33" t="str">
            <v>佐賀市</v>
          </cell>
          <cell r="J33" t="str">
            <v>大和町大字久池井1943</v>
          </cell>
          <cell r="L33"/>
          <cell r="M33"/>
          <cell r="N33" t="str">
            <v>0952</v>
          </cell>
          <cell r="O33" t="str">
            <v>51</v>
          </cell>
          <cell r="P33" t="str">
            <v>2651</v>
          </cell>
          <cell r="Q33" t="str">
            <v>51-2652</v>
          </cell>
          <cell r="S33" t="str">
            <v>株式会社 パラディ</v>
          </cell>
          <cell r="AD33">
            <v>40172</v>
          </cell>
          <cell r="AJ33">
            <v>40172</v>
          </cell>
          <cell r="AK33">
            <v>18</v>
          </cell>
          <cell r="AL33" t="str">
            <v>住宅型</v>
          </cell>
          <cell r="AM33" t="str">
            <v>-</v>
          </cell>
          <cell r="AQ33" t="str">
            <v>第35号</v>
          </cell>
        </row>
        <row r="34">
          <cell r="B34" t="str">
            <v>第36号</v>
          </cell>
          <cell r="C34"/>
          <cell r="D34" t="str">
            <v>（変更前）有料老人ホームうりずん
（変更後）ウェルビーメディハウス唐津</v>
          </cell>
          <cell r="E34" t="str">
            <v>849</v>
          </cell>
          <cell r="F34" t="str">
            <v>5131</v>
          </cell>
          <cell r="H34"/>
          <cell r="I34" t="str">
            <v>唐津市</v>
          </cell>
          <cell r="J34" t="str">
            <v>浜玉町大字浜崎297-8</v>
          </cell>
          <cell r="L34" t="str">
            <v>2022/12/1
2023/4/1
2024/1/1</v>
          </cell>
          <cell r="M34" t="str">
            <v>株式会社へ変更
商号変更
施設名変更</v>
          </cell>
          <cell r="N34" t="str">
            <v>0955</v>
          </cell>
          <cell r="O34" t="str">
            <v>56</v>
          </cell>
          <cell r="P34" t="str">
            <v>2279</v>
          </cell>
          <cell r="Q34" t="str">
            <v>56-2279</v>
          </cell>
          <cell r="S34" t="str">
            <v>変更前：株式会社 ナオン
変更後：ウェルビーナーシング株式会社</v>
          </cell>
          <cell r="AD34">
            <v>40725</v>
          </cell>
          <cell r="AJ34">
            <v>40725</v>
          </cell>
          <cell r="AK34">
            <v>26</v>
          </cell>
          <cell r="AL34" t="str">
            <v>住宅型</v>
          </cell>
          <cell r="AM34" t="str">
            <v>-</v>
          </cell>
          <cell r="AQ34" t="str">
            <v>第36号</v>
          </cell>
        </row>
        <row r="35">
          <cell r="B35" t="str">
            <v>第37号</v>
          </cell>
          <cell r="C35"/>
          <cell r="D35" t="str">
            <v>ケアホーム美笑庵</v>
          </cell>
          <cell r="E35" t="str">
            <v>849</v>
          </cell>
          <cell r="F35" t="str">
            <v>1401</v>
          </cell>
          <cell r="H35"/>
          <cell r="I35" t="str">
            <v>嬉野市</v>
          </cell>
          <cell r="J35" t="str">
            <v>塩田町大字久間甲９８１－２</v>
          </cell>
          <cell r="L35"/>
          <cell r="M35"/>
          <cell r="N35" t="str">
            <v>0954</v>
          </cell>
          <cell r="O35" t="str">
            <v>66</v>
          </cell>
          <cell r="P35" t="str">
            <v>8950</v>
          </cell>
          <cell r="Q35" t="str">
            <v>66-8951</v>
          </cell>
          <cell r="S35" t="str">
            <v>社会福祉法人
済昭園</v>
          </cell>
          <cell r="AD35">
            <v>40299</v>
          </cell>
          <cell r="AJ35" t="str">
            <v>-
(地域密着型
特定施設)</v>
          </cell>
          <cell r="AK35">
            <v>12</v>
          </cell>
          <cell r="AL35" t="str">
            <v>住宅型</v>
          </cell>
          <cell r="AM35" t="str">
            <v>-</v>
          </cell>
          <cell r="AQ35" t="str">
            <v>第37号</v>
          </cell>
        </row>
        <row r="36">
          <cell r="B36" t="str">
            <v>第39号</v>
          </cell>
          <cell r="C36"/>
          <cell r="D36" t="str">
            <v>ケアハイツ田園</v>
          </cell>
          <cell r="E36" t="str">
            <v>840</v>
          </cell>
          <cell r="F36" t="str">
            <v>0861</v>
          </cell>
          <cell r="H36"/>
          <cell r="I36" t="str">
            <v>佐賀市</v>
          </cell>
          <cell r="J36" t="str">
            <v>嘉瀬町大字中原2050-12</v>
          </cell>
          <cell r="L36">
            <v>43185</v>
          </cell>
          <cell r="M36" t="str">
            <v>食費の変更</v>
          </cell>
          <cell r="N36" t="str">
            <v>0952</v>
          </cell>
          <cell r="O36" t="str">
            <v>20</v>
          </cell>
          <cell r="P36" t="str">
            <v>1165</v>
          </cell>
          <cell r="Q36" t="str">
            <v>23-0535</v>
          </cell>
          <cell r="S36" t="str">
            <v>医療法人 長生会</v>
          </cell>
          <cell r="AD36">
            <v>40436</v>
          </cell>
          <cell r="AJ36">
            <v>40436</v>
          </cell>
          <cell r="AK36">
            <v>25</v>
          </cell>
          <cell r="AL36" t="str">
            <v>介護付</v>
          </cell>
          <cell r="AM36">
            <v>4170101770</v>
          </cell>
          <cell r="AQ36" t="str">
            <v>第39号</v>
          </cell>
        </row>
        <row r="37">
          <cell r="B37" t="str">
            <v>第41号</v>
          </cell>
          <cell r="C37"/>
          <cell r="D37" t="str">
            <v>有料老人ホーム白岩の里</v>
          </cell>
          <cell r="E37" t="str">
            <v>843</v>
          </cell>
          <cell r="F37" t="str">
            <v>0021</v>
          </cell>
          <cell r="H37"/>
          <cell r="I37" t="str">
            <v>武雄市</v>
          </cell>
          <cell r="J37" t="str">
            <v>武雄町大字永島15027-1</v>
          </cell>
          <cell r="L37">
            <v>45017</v>
          </cell>
          <cell r="M37" t="str">
            <v>利用料金変更</v>
          </cell>
          <cell r="N37" t="str">
            <v>0954</v>
          </cell>
          <cell r="O37" t="str">
            <v>26</v>
          </cell>
          <cell r="P37" t="str">
            <v>8326</v>
          </cell>
          <cell r="Q37" t="str">
            <v>26-8327</v>
          </cell>
          <cell r="S37" t="str">
            <v>有限会社
ケアカンパニー</v>
          </cell>
          <cell r="AD37">
            <v>40513</v>
          </cell>
          <cell r="AJ37">
            <v>40513</v>
          </cell>
          <cell r="AK37">
            <v>29</v>
          </cell>
          <cell r="AL37" t="str">
            <v>住宅型</v>
          </cell>
          <cell r="AM37" t="str">
            <v>-</v>
          </cell>
          <cell r="AQ37" t="str">
            <v>第41号</v>
          </cell>
        </row>
        <row r="38">
          <cell r="B38" t="str">
            <v>第42号</v>
          </cell>
          <cell r="C38"/>
          <cell r="D38" t="str">
            <v>有料老人ホームひだまり　しいの木</v>
          </cell>
          <cell r="E38" t="str">
            <v>847</v>
          </cell>
          <cell r="F38" t="str">
            <v>0881</v>
          </cell>
          <cell r="H38"/>
          <cell r="I38" t="str">
            <v>唐津市</v>
          </cell>
          <cell r="J38" t="str">
            <v>竹木場5109番地6</v>
          </cell>
          <cell r="L38"/>
          <cell r="M38"/>
          <cell r="N38" t="str">
            <v>0955</v>
          </cell>
          <cell r="O38" t="str">
            <v>74</v>
          </cell>
          <cell r="P38" t="str">
            <v>1570</v>
          </cell>
          <cell r="Q38" t="str">
            <v>74-1576</v>
          </cell>
          <cell r="S38" t="str">
            <v>有限会社
バリアフリーＬife</v>
          </cell>
          <cell r="AD38">
            <v>40513</v>
          </cell>
          <cell r="AJ38">
            <v>40513</v>
          </cell>
          <cell r="AK38">
            <v>9</v>
          </cell>
          <cell r="AL38" t="str">
            <v>住宅型</v>
          </cell>
          <cell r="AM38" t="str">
            <v>-</v>
          </cell>
          <cell r="AQ38" t="str">
            <v>第42号</v>
          </cell>
        </row>
        <row r="39">
          <cell r="B39" t="str">
            <v>第43号</v>
          </cell>
          <cell r="C39"/>
          <cell r="D39" t="str">
            <v>有料老人ホーム青空</v>
          </cell>
          <cell r="E39" t="str">
            <v>849</v>
          </cell>
          <cell r="F39" t="str">
            <v>0931</v>
          </cell>
          <cell r="H39"/>
          <cell r="I39" t="str">
            <v>佐賀市</v>
          </cell>
          <cell r="J39" t="str">
            <v>鍋島町大字蛎久字植木川副107</v>
          </cell>
          <cell r="L39" t="str">
            <v>2019/10/1
2023/1/1</v>
          </cell>
          <cell r="M39" t="str">
            <v>利用料金の変更
利用料金変更</v>
          </cell>
          <cell r="N39" t="str">
            <v>0952</v>
          </cell>
          <cell r="O39" t="str">
            <v>36</v>
          </cell>
          <cell r="P39" t="str">
            <v>7782</v>
          </cell>
          <cell r="Q39" t="str">
            <v>34-4006</v>
          </cell>
          <cell r="S39" t="str">
            <v>有限会社 釘本</v>
          </cell>
          <cell r="AD39">
            <v>40536</v>
          </cell>
          <cell r="AJ39">
            <v>40536</v>
          </cell>
          <cell r="AK39">
            <v>37</v>
          </cell>
          <cell r="AL39" t="str">
            <v>住宅型</v>
          </cell>
          <cell r="AM39" t="str">
            <v>-</v>
          </cell>
          <cell r="AQ39" t="str">
            <v>第43号</v>
          </cell>
        </row>
        <row r="40">
          <cell r="B40" t="str">
            <v>第44号</v>
          </cell>
          <cell r="C40"/>
          <cell r="D40" t="str">
            <v>有料老人ホーム南風　花ノ木</v>
          </cell>
          <cell r="E40" t="str">
            <v>841</v>
          </cell>
          <cell r="F40" t="str">
            <v>0083</v>
          </cell>
          <cell r="H40"/>
          <cell r="I40" t="str">
            <v>鳥栖市</v>
          </cell>
          <cell r="J40" t="str">
            <v>古賀町花ノ木554番地</v>
          </cell>
          <cell r="L40">
            <v>43435</v>
          </cell>
          <cell r="M40" t="str">
            <v>利用料金等の変更</v>
          </cell>
          <cell r="N40" t="str">
            <v>0942</v>
          </cell>
          <cell r="O40" t="str">
            <v>87</v>
          </cell>
          <cell r="P40" t="str">
            <v>8573</v>
          </cell>
          <cell r="Q40" t="str">
            <v>87-8572</v>
          </cell>
          <cell r="S40" t="str">
            <v>有限会社 弘正</v>
          </cell>
          <cell r="AD40">
            <v>40603</v>
          </cell>
          <cell r="AJ40">
            <v>40603</v>
          </cell>
          <cell r="AK40">
            <v>30</v>
          </cell>
          <cell r="AL40" t="str">
            <v>住宅型</v>
          </cell>
          <cell r="AM40" t="str">
            <v>-</v>
          </cell>
          <cell r="AQ40" t="str">
            <v>第44号</v>
          </cell>
        </row>
        <row r="41">
          <cell r="B41" t="str">
            <v>第45号</v>
          </cell>
          <cell r="C41"/>
          <cell r="D41" t="str">
            <v>有料老人ホームはいからさん</v>
          </cell>
          <cell r="E41" t="str">
            <v>847</v>
          </cell>
          <cell r="F41" t="str">
            <v>0824</v>
          </cell>
          <cell r="H41"/>
          <cell r="I41" t="str">
            <v>唐津市</v>
          </cell>
          <cell r="J41" t="str">
            <v>神田２０７５－１</v>
          </cell>
          <cell r="L41" t="str">
            <v>2022/2/1
2023/4/1
2024/1/1</v>
          </cell>
          <cell r="M41" t="str">
            <v>定員の増
利用料金変更
利用料金変更</v>
          </cell>
          <cell r="N41" t="str">
            <v>0955</v>
          </cell>
          <cell r="O41" t="str">
            <v>65</v>
          </cell>
          <cell r="P41" t="str">
            <v>8349</v>
          </cell>
          <cell r="Q41" t="str">
            <v>74-3858</v>
          </cell>
          <cell r="S41" t="str">
            <v>有限会社
在宅介護お世話宅配便</v>
          </cell>
          <cell r="AD41">
            <v>40634</v>
          </cell>
          <cell r="AJ41">
            <v>40634</v>
          </cell>
          <cell r="AK41">
            <v>42</v>
          </cell>
          <cell r="AL41" t="str">
            <v>住宅型</v>
          </cell>
          <cell r="AM41" t="str">
            <v>-</v>
          </cell>
          <cell r="AQ41" t="str">
            <v>第45号</v>
          </cell>
        </row>
        <row r="42">
          <cell r="B42" t="str">
            <v>第46号</v>
          </cell>
          <cell r="C42"/>
          <cell r="D42" t="str">
            <v>有料老人ホームアヴィラージュ佐賀医大前</v>
          </cell>
          <cell r="E42" t="str">
            <v>849</v>
          </cell>
          <cell r="F42" t="str">
            <v>0938</v>
          </cell>
          <cell r="H42"/>
          <cell r="I42" t="str">
            <v>佐賀市</v>
          </cell>
          <cell r="J42" t="str">
            <v>鍋島町鍋島2001番地1</v>
          </cell>
          <cell r="L42">
            <v>44531</v>
          </cell>
          <cell r="M42" t="str">
            <v>法人名の変更</v>
          </cell>
          <cell r="N42" t="str">
            <v>0952</v>
          </cell>
          <cell r="O42" t="str">
            <v>36</v>
          </cell>
          <cell r="P42" t="str">
            <v>9180</v>
          </cell>
          <cell r="Q42" t="str">
            <v>36-9185</v>
          </cell>
          <cell r="S42" t="str">
            <v>蒼空福祉サービス株式会社</v>
          </cell>
          <cell r="AD42">
            <v>40664</v>
          </cell>
          <cell r="AJ42">
            <v>40664</v>
          </cell>
          <cell r="AK42">
            <v>50</v>
          </cell>
          <cell r="AL42" t="str">
            <v>住宅型</v>
          </cell>
          <cell r="AM42" t="str">
            <v>-</v>
          </cell>
          <cell r="AQ42" t="str">
            <v>第46号</v>
          </cell>
        </row>
        <row r="43">
          <cell r="B43" t="str">
            <v>第47号</v>
          </cell>
          <cell r="C43"/>
          <cell r="D43" t="str">
            <v>住宅型有料老人ホームリーガルケア・サポートセンター</v>
          </cell>
          <cell r="E43" t="str">
            <v>840</v>
          </cell>
          <cell r="F43" t="str">
            <v>0212</v>
          </cell>
          <cell r="H43"/>
          <cell r="I43" t="str">
            <v>佐賀市</v>
          </cell>
          <cell r="J43" t="str">
            <v>大和町池上1894-1</v>
          </cell>
          <cell r="L43"/>
          <cell r="M43"/>
          <cell r="N43" t="str">
            <v>0952</v>
          </cell>
          <cell r="O43" t="str">
            <v>97</v>
          </cell>
          <cell r="P43" t="str">
            <v>7348</v>
          </cell>
          <cell r="Q43" t="str">
            <v>97-7349</v>
          </cell>
          <cell r="S43" t="str">
            <v>有限会社 ヒューム</v>
          </cell>
          <cell r="AD43">
            <v>40664</v>
          </cell>
          <cell r="AJ43">
            <v>40664</v>
          </cell>
          <cell r="AK43">
            <v>30</v>
          </cell>
          <cell r="AL43" t="str">
            <v>住宅型</v>
          </cell>
          <cell r="AM43" t="str">
            <v>-</v>
          </cell>
          <cell r="AQ43" t="str">
            <v>第47号</v>
          </cell>
        </row>
        <row r="44">
          <cell r="B44" t="str">
            <v>第48号</v>
          </cell>
          <cell r="C44"/>
          <cell r="D44" t="str">
            <v>レジデンスゆうあい</v>
          </cell>
          <cell r="E44" t="str">
            <v>849</v>
          </cell>
          <cell r="F44" t="str">
            <v>1311</v>
          </cell>
          <cell r="H44"/>
          <cell r="I44" t="str">
            <v>鹿島市</v>
          </cell>
          <cell r="J44" t="str">
            <v>大字高津原2962-1</v>
          </cell>
          <cell r="L44"/>
          <cell r="M44"/>
          <cell r="N44" t="str">
            <v>0954</v>
          </cell>
          <cell r="O44" t="str">
            <v>69</v>
          </cell>
          <cell r="P44" t="str">
            <v>8315</v>
          </cell>
          <cell r="Q44" t="str">
            <v>69-8316</v>
          </cell>
          <cell r="S44" t="str">
            <v>社会医療法人 祐愛会</v>
          </cell>
          <cell r="AD44">
            <v>40731</v>
          </cell>
          <cell r="AJ44" t="str">
            <v>-
(地域密着型
特定施設)</v>
          </cell>
          <cell r="AK44">
            <v>27</v>
          </cell>
          <cell r="AL44" t="str">
            <v>介護付</v>
          </cell>
          <cell r="AM44">
            <v>4190700064</v>
          </cell>
          <cell r="AQ44" t="str">
            <v>第48号</v>
          </cell>
        </row>
        <row r="45">
          <cell r="B45" t="str">
            <v>第49号</v>
          </cell>
          <cell r="C45"/>
          <cell r="D45" t="str">
            <v>有料老人ホームケアハウスみやき</v>
          </cell>
          <cell r="E45" t="str">
            <v>849</v>
          </cell>
          <cell r="F45" t="str">
            <v>0114</v>
          </cell>
          <cell r="H45" t="str">
            <v>三養基郡</v>
          </cell>
          <cell r="I45" t="str">
            <v>みやき町</v>
          </cell>
          <cell r="J45" t="str">
            <v>中津隈624</v>
          </cell>
          <cell r="L45">
            <v>43862</v>
          </cell>
          <cell r="M45" t="str">
            <v>代表者住所変更</v>
          </cell>
          <cell r="N45" t="str">
            <v>0942</v>
          </cell>
          <cell r="O45" t="str">
            <v>89</v>
          </cell>
          <cell r="P45" t="str">
            <v>5200</v>
          </cell>
          <cell r="Q45" t="str">
            <v>89-5217</v>
          </cell>
          <cell r="S45" t="str">
            <v>株式会社 ケアプロ</v>
          </cell>
          <cell r="AD45">
            <v>40664</v>
          </cell>
          <cell r="AJ45">
            <v>40664</v>
          </cell>
          <cell r="AK45">
            <v>40</v>
          </cell>
          <cell r="AL45" t="str">
            <v>住宅型</v>
          </cell>
          <cell r="AM45" t="str">
            <v>-</v>
          </cell>
          <cell r="AQ45" t="str">
            <v>第49号</v>
          </cell>
        </row>
        <row r="46">
          <cell r="B46" t="str">
            <v>第50号</v>
          </cell>
          <cell r="C46"/>
          <cell r="D46" t="str">
            <v>住宅型有料老人ホームふれあい</v>
          </cell>
          <cell r="E46" t="str">
            <v>845</v>
          </cell>
          <cell r="F46" t="str">
            <v>0022</v>
          </cell>
          <cell r="H46"/>
          <cell r="I46" t="str">
            <v>小城市</v>
          </cell>
          <cell r="J46" t="str">
            <v>三日月町久米字吉原318-1</v>
          </cell>
          <cell r="L46" t="str">
            <v>R5.8.11.</v>
          </cell>
          <cell r="M46" t="str">
            <v>管理者変更</v>
          </cell>
          <cell r="N46" t="str">
            <v>0952</v>
          </cell>
          <cell r="O46" t="str">
            <v>71</v>
          </cell>
          <cell r="P46" t="str">
            <v>1655</v>
          </cell>
          <cell r="Q46" t="str">
            <v>72-5033</v>
          </cell>
          <cell r="S46" t="str">
            <v>株式会社 ふれあい</v>
          </cell>
          <cell r="AD46">
            <v>40756</v>
          </cell>
          <cell r="AJ46">
            <v>40756</v>
          </cell>
          <cell r="AK46">
            <v>15</v>
          </cell>
          <cell r="AL46" t="str">
            <v>住宅型</v>
          </cell>
          <cell r="AM46" t="str">
            <v>-</v>
          </cell>
          <cell r="AQ46" t="str">
            <v>第50号</v>
          </cell>
        </row>
        <row r="47">
          <cell r="B47" t="str">
            <v>第51号</v>
          </cell>
          <cell r="C47"/>
          <cell r="D47" t="str">
            <v>有料老人ホーム元気</v>
          </cell>
          <cell r="E47" t="str">
            <v>841</v>
          </cell>
          <cell r="F47" t="str">
            <v>0061</v>
          </cell>
          <cell r="H47"/>
          <cell r="I47" t="str">
            <v>鳥栖市</v>
          </cell>
          <cell r="J47" t="str">
            <v>轟木町1473</v>
          </cell>
          <cell r="L47" t="str">
            <v>H30.8.1
R1.10.1
R2.4.1
R5.7.31.</v>
          </cell>
          <cell r="M47" t="str">
            <v>管理者変更
管理者変更
管理者変更
代表者変更</v>
          </cell>
          <cell r="N47" t="str">
            <v>0942</v>
          </cell>
          <cell r="O47" t="str">
            <v>84</v>
          </cell>
          <cell r="P47" t="str">
            <v>2765</v>
          </cell>
          <cell r="Q47" t="str">
            <v>84-3086</v>
          </cell>
          <cell r="S47" t="str">
            <v>九州メディカル・サービス株式会社</v>
          </cell>
          <cell r="AD47">
            <v>40756</v>
          </cell>
          <cell r="AJ47">
            <v>40756</v>
          </cell>
          <cell r="AK47">
            <v>21</v>
          </cell>
          <cell r="AL47" t="str">
            <v>住宅型</v>
          </cell>
          <cell r="AM47" t="str">
            <v>-</v>
          </cell>
          <cell r="AQ47" t="str">
            <v>第51号</v>
          </cell>
        </row>
        <row r="48">
          <cell r="B48" t="str">
            <v>第52号</v>
          </cell>
          <cell r="C48"/>
          <cell r="D48" t="str">
            <v>有料老人ホームシニアホーム高木瀬</v>
          </cell>
          <cell r="E48" t="str">
            <v>849</v>
          </cell>
          <cell r="F48" t="str">
            <v>0916</v>
          </cell>
          <cell r="H48"/>
          <cell r="I48" t="str">
            <v>佐賀市</v>
          </cell>
          <cell r="J48" t="str">
            <v>高木瀬町大字東高木241-1</v>
          </cell>
          <cell r="L48" t="str">
            <v>H30.5.1
R1.10.1</v>
          </cell>
          <cell r="M48" t="str">
            <v>管理者の変更
利用料の改定</v>
          </cell>
          <cell r="N48" t="str">
            <v>0952</v>
          </cell>
          <cell r="O48" t="str">
            <v>36</v>
          </cell>
          <cell r="P48" t="str">
            <v>7111</v>
          </cell>
          <cell r="Q48" t="str">
            <v>36-7170</v>
          </cell>
          <cell r="S48" t="str">
            <v>株式会社
ＭＴ．ＣＯ</v>
          </cell>
          <cell r="AD48">
            <v>40780</v>
          </cell>
          <cell r="AJ48">
            <v>40780</v>
          </cell>
          <cell r="AK48">
            <v>45</v>
          </cell>
          <cell r="AL48" t="str">
            <v>住宅型</v>
          </cell>
          <cell r="AM48" t="str">
            <v>-</v>
          </cell>
          <cell r="AQ48" t="str">
            <v>第52号</v>
          </cell>
        </row>
        <row r="49">
          <cell r="B49" t="str">
            <v>第53号</v>
          </cell>
          <cell r="C49"/>
          <cell r="D49" t="str">
            <v>住宅型有料老人ホームメディカルケア愛咲</v>
          </cell>
          <cell r="E49" t="str">
            <v>840</v>
          </cell>
          <cell r="F49" t="str">
            <v>0054</v>
          </cell>
          <cell r="H49"/>
          <cell r="I49" t="str">
            <v>佐賀市</v>
          </cell>
          <cell r="J49" t="str">
            <v>水ケ江二丁目7-23</v>
          </cell>
          <cell r="L49"/>
          <cell r="M49"/>
          <cell r="N49" t="str">
            <v>0952</v>
          </cell>
          <cell r="O49" t="str">
            <v>23</v>
          </cell>
          <cell r="P49" t="str">
            <v>3720</v>
          </cell>
          <cell r="Q49" t="str">
            <v>26-6964</v>
          </cell>
          <cell r="S49" t="str">
            <v>医療法人 正和会</v>
          </cell>
          <cell r="AD49">
            <v>40805</v>
          </cell>
          <cell r="AJ49">
            <v>40805</v>
          </cell>
          <cell r="AK49">
            <v>6</v>
          </cell>
          <cell r="AL49" t="str">
            <v>住宅型</v>
          </cell>
          <cell r="AM49" t="str">
            <v>-</v>
          </cell>
          <cell r="AQ49" t="str">
            <v>第53号</v>
          </cell>
        </row>
        <row r="50">
          <cell r="B50" t="str">
            <v>第54号</v>
          </cell>
          <cell r="C50"/>
          <cell r="D50" t="str">
            <v>有料老人ホームひだまり</v>
          </cell>
          <cell r="E50" t="str">
            <v>849</v>
          </cell>
          <cell r="F50" t="str">
            <v>0905</v>
          </cell>
          <cell r="H50"/>
          <cell r="I50" t="str">
            <v>佐賀市</v>
          </cell>
          <cell r="J50" t="str">
            <v>金立町大字千布3898-6</v>
          </cell>
          <cell r="L50" t="str">
            <v>H28.12.5.</v>
          </cell>
          <cell r="M50" t="str">
            <v>法人名変更</v>
          </cell>
          <cell r="N50" t="str">
            <v>0952</v>
          </cell>
          <cell r="O50" t="str">
            <v>98</v>
          </cell>
          <cell r="P50" t="str">
            <v>2433</v>
          </cell>
          <cell r="Q50" t="str">
            <v>98-2431</v>
          </cell>
          <cell r="S50" t="str">
            <v>株式会社　ラポール</v>
          </cell>
          <cell r="AD50">
            <v>40817</v>
          </cell>
          <cell r="AJ50">
            <v>40817</v>
          </cell>
          <cell r="AK50">
            <v>30</v>
          </cell>
          <cell r="AL50" t="str">
            <v>住宅型</v>
          </cell>
          <cell r="AM50" t="str">
            <v>-</v>
          </cell>
          <cell r="AQ50" t="str">
            <v>第54号</v>
          </cell>
        </row>
        <row r="51">
          <cell r="B51" t="str">
            <v>第55号</v>
          </cell>
          <cell r="C51"/>
          <cell r="D51" t="str">
            <v>有料老人ホーム光２号館</v>
          </cell>
          <cell r="E51" t="str">
            <v>845</v>
          </cell>
          <cell r="F51" t="str">
            <v>0023</v>
          </cell>
          <cell r="H51"/>
          <cell r="I51" t="str">
            <v>小城市</v>
          </cell>
          <cell r="J51" t="str">
            <v>三日月町大字織島3197-9</v>
          </cell>
          <cell r="L51"/>
          <cell r="M51"/>
          <cell r="N51" t="str">
            <v>0952</v>
          </cell>
          <cell r="O51" t="str">
            <v>73</v>
          </cell>
          <cell r="P51" t="str">
            <v>5768</v>
          </cell>
          <cell r="Q51" t="str">
            <v>73-5769</v>
          </cell>
          <cell r="S51" t="str">
            <v>株式会社 ライフライン</v>
          </cell>
          <cell r="AD51">
            <v>40817</v>
          </cell>
          <cell r="AJ51">
            <v>40817</v>
          </cell>
          <cell r="AK51">
            <v>30</v>
          </cell>
          <cell r="AL51" t="str">
            <v>住宅型</v>
          </cell>
          <cell r="AM51" t="str">
            <v>-</v>
          </cell>
          <cell r="AQ51" t="str">
            <v>第55号</v>
          </cell>
        </row>
        <row r="52">
          <cell r="B52" t="str">
            <v>第57号</v>
          </cell>
          <cell r="C52"/>
          <cell r="D52" t="str">
            <v>有料老人ホームシニアライフ佐賀</v>
          </cell>
          <cell r="E52" t="str">
            <v>849</v>
          </cell>
          <cell r="F52" t="str">
            <v>0917</v>
          </cell>
          <cell r="H52"/>
          <cell r="I52" t="str">
            <v>佐賀市</v>
          </cell>
          <cell r="J52" t="str">
            <v>高木瀬町大字長瀬1245-1</v>
          </cell>
          <cell r="L52">
            <v>42919</v>
          </cell>
          <cell r="M52" t="str">
            <v>法人の商号の変更</v>
          </cell>
          <cell r="N52" t="str">
            <v>0952</v>
          </cell>
          <cell r="O52" t="str">
            <v>37</v>
          </cell>
          <cell r="P52" t="str">
            <v>8206</v>
          </cell>
          <cell r="Q52" t="str">
            <v>37-8207</v>
          </cell>
          <cell r="S52" t="str">
            <v>ジンフィールド株式会社</v>
          </cell>
          <cell r="AD52">
            <v>40848</v>
          </cell>
          <cell r="AJ52">
            <v>40848</v>
          </cell>
          <cell r="AK52">
            <v>40</v>
          </cell>
          <cell r="AL52" t="str">
            <v>住宅型</v>
          </cell>
          <cell r="AM52" t="str">
            <v>-</v>
          </cell>
          <cell r="AQ52" t="str">
            <v>第57号</v>
          </cell>
        </row>
        <row r="53">
          <cell r="B53" t="str">
            <v>第58号</v>
          </cell>
          <cell r="C53"/>
          <cell r="D53" t="str">
            <v>介護付有料老人ホームほのか</v>
          </cell>
          <cell r="E53" t="str">
            <v>849</v>
          </cell>
          <cell r="F53" t="str">
            <v>2204</v>
          </cell>
          <cell r="H53"/>
          <cell r="I53" t="str">
            <v>武雄市</v>
          </cell>
          <cell r="J53" t="str">
            <v>北方町大字大崎遅焼2367番地3</v>
          </cell>
          <cell r="L53"/>
          <cell r="M53"/>
          <cell r="N53" t="str">
            <v>0954</v>
          </cell>
          <cell r="O53" t="str">
            <v>36</v>
          </cell>
          <cell r="P53" t="str">
            <v>6001</v>
          </cell>
          <cell r="Q53" t="str">
            <v>36-6002</v>
          </cell>
          <cell r="S53" t="str">
            <v>株式会社
サンライズ</v>
          </cell>
          <cell r="AD53">
            <v>41091</v>
          </cell>
          <cell r="AJ53" t="str">
            <v>-
(地域密着型
特定施設)</v>
          </cell>
          <cell r="AK53">
            <v>22</v>
          </cell>
          <cell r="AL53" t="str">
            <v>介護付</v>
          </cell>
          <cell r="AM53">
            <v>4190600082</v>
          </cell>
          <cell r="AQ53" t="str">
            <v>第58号</v>
          </cell>
        </row>
        <row r="54">
          <cell r="B54" t="str">
            <v>第59号</v>
          </cell>
          <cell r="C54"/>
          <cell r="D54" t="str">
            <v>有料老人ホームりんごの樹</v>
          </cell>
          <cell r="E54" t="str">
            <v>840</v>
          </cell>
          <cell r="F54" t="str">
            <v>0005</v>
          </cell>
          <cell r="H54"/>
          <cell r="I54" t="str">
            <v>佐賀市</v>
          </cell>
          <cell r="J54" t="str">
            <v>蓮池町大字蓮池350-1</v>
          </cell>
          <cell r="L54">
            <v>43739</v>
          </cell>
          <cell r="M54" t="str">
            <v>料金の変更</v>
          </cell>
          <cell r="N54" t="str">
            <v>0952</v>
          </cell>
          <cell r="O54" t="str">
            <v>97</v>
          </cell>
          <cell r="P54">
            <v>1705</v>
          </cell>
          <cell r="Q54" t="str">
            <v>97-1118</v>
          </cell>
          <cell r="S54" t="str">
            <v>株式会社　輝き</v>
          </cell>
          <cell r="AD54">
            <v>40878</v>
          </cell>
          <cell r="AJ54" t="str">
            <v>-
(地域密着型
特定施設)</v>
          </cell>
          <cell r="AK54">
            <v>29</v>
          </cell>
          <cell r="AL54" t="str">
            <v>住宅型</v>
          </cell>
          <cell r="AM54" t="str">
            <v>-</v>
          </cell>
          <cell r="AQ54" t="str">
            <v>第59号</v>
          </cell>
        </row>
        <row r="55">
          <cell r="B55" t="str">
            <v>第60号</v>
          </cell>
          <cell r="C55"/>
          <cell r="D55" t="str">
            <v>有料老人ホームながせ苑</v>
          </cell>
          <cell r="E55" t="str">
            <v>849</v>
          </cell>
          <cell r="F55" t="str">
            <v>0917</v>
          </cell>
          <cell r="H55"/>
          <cell r="I55" t="str">
            <v>佐賀市</v>
          </cell>
          <cell r="J55" t="str">
            <v>高木瀬町大字長瀬108-8</v>
          </cell>
          <cell r="L55"/>
          <cell r="M55"/>
          <cell r="N55" t="str">
            <v>0952</v>
          </cell>
          <cell r="O55" t="str">
            <v>37</v>
          </cell>
          <cell r="P55" t="str">
            <v>8903</v>
          </cell>
          <cell r="Q55" t="str">
            <v>37-8904</v>
          </cell>
          <cell r="S55" t="str">
            <v>株式会社
SMART BRAIN</v>
          </cell>
          <cell r="AD55">
            <v>40897</v>
          </cell>
          <cell r="AJ55">
            <v>40897</v>
          </cell>
          <cell r="AK55">
            <v>12</v>
          </cell>
          <cell r="AL55" t="str">
            <v>住宅型</v>
          </cell>
          <cell r="AM55" t="str">
            <v>-</v>
          </cell>
          <cell r="AQ55" t="str">
            <v>第60号</v>
          </cell>
        </row>
        <row r="56">
          <cell r="B56" t="str">
            <v>第61号</v>
          </cell>
          <cell r="C56"/>
          <cell r="D56" t="str">
            <v>ぬくもいホーム花いちもんめ</v>
          </cell>
          <cell r="E56" t="str">
            <v>847</v>
          </cell>
          <cell r="F56" t="str">
            <v>0881</v>
          </cell>
          <cell r="H56"/>
          <cell r="I56" t="str">
            <v>唐津市</v>
          </cell>
          <cell r="J56" t="str">
            <v>竹木場5012-14</v>
          </cell>
          <cell r="L56">
            <v>45108</v>
          </cell>
          <cell r="M56" t="str">
            <v>定員変更</v>
          </cell>
          <cell r="N56" t="str">
            <v>0955</v>
          </cell>
          <cell r="O56" t="str">
            <v>58</v>
          </cell>
          <cell r="P56" t="str">
            <v>9512</v>
          </cell>
          <cell r="Q56" t="str">
            <v>73-6820</v>
          </cell>
          <cell r="S56" t="str">
            <v>株式会社 真盛</v>
          </cell>
          <cell r="AD56">
            <v>40909</v>
          </cell>
          <cell r="AJ56">
            <v>40909</v>
          </cell>
          <cell r="AK56">
            <v>26</v>
          </cell>
          <cell r="AL56" t="str">
            <v>住宅型</v>
          </cell>
          <cell r="AM56" t="str">
            <v>-</v>
          </cell>
          <cell r="AQ56" t="str">
            <v>第61号</v>
          </cell>
        </row>
        <row r="57">
          <cell r="B57" t="str">
            <v>第62号</v>
          </cell>
          <cell r="C57"/>
          <cell r="D57" t="str">
            <v>有料老人ホーム佑紀苑高木瀬</v>
          </cell>
          <cell r="E57" t="str">
            <v>849</v>
          </cell>
          <cell r="F57" t="str">
            <v>0922</v>
          </cell>
          <cell r="H57"/>
          <cell r="I57" t="str">
            <v>佐賀市</v>
          </cell>
          <cell r="J57" t="str">
            <v>高木瀬東一丁目1-6</v>
          </cell>
          <cell r="L57"/>
          <cell r="M57"/>
          <cell r="N57" t="str">
            <v>0952</v>
          </cell>
          <cell r="O57" t="str">
            <v>37</v>
          </cell>
          <cell r="P57" t="str">
            <v>7477</v>
          </cell>
          <cell r="Q57" t="str">
            <v>37-7478</v>
          </cell>
          <cell r="S57" t="str">
            <v>有限会社 佑紀苑</v>
          </cell>
          <cell r="AD57">
            <v>40940</v>
          </cell>
          <cell r="AJ57">
            <v>40940</v>
          </cell>
          <cell r="AK57">
            <v>22</v>
          </cell>
          <cell r="AL57" t="str">
            <v>住宅型</v>
          </cell>
          <cell r="AM57" t="str">
            <v>-</v>
          </cell>
          <cell r="AQ57" t="str">
            <v>第62号</v>
          </cell>
        </row>
        <row r="58">
          <cell r="B58" t="str">
            <v>第64号</v>
          </cell>
          <cell r="C58"/>
          <cell r="D58" t="str">
            <v>有料老人ホーム楠気</v>
          </cell>
          <cell r="E58" t="str">
            <v>849</v>
          </cell>
          <cell r="F58" t="str">
            <v>0901</v>
          </cell>
          <cell r="H58"/>
          <cell r="I58" t="str">
            <v>佐賀市</v>
          </cell>
          <cell r="J58" t="str">
            <v>久保泉町大字川久保3686-2</v>
          </cell>
          <cell r="L58"/>
          <cell r="M58"/>
          <cell r="N58" t="str">
            <v>0952</v>
          </cell>
          <cell r="O58" t="str">
            <v>98</v>
          </cell>
          <cell r="P58" t="str">
            <v>3380</v>
          </cell>
          <cell r="Q58" t="str">
            <v>98-3381</v>
          </cell>
          <cell r="S58" t="str">
            <v>株式会社
オフィスひかり</v>
          </cell>
          <cell r="AD58">
            <v>40969</v>
          </cell>
          <cell r="AJ58">
            <v>40969</v>
          </cell>
          <cell r="AK58">
            <v>28</v>
          </cell>
          <cell r="AL58" t="str">
            <v>住宅型</v>
          </cell>
          <cell r="AM58" t="str">
            <v>-</v>
          </cell>
          <cell r="AQ58" t="str">
            <v>第64号</v>
          </cell>
        </row>
        <row r="59">
          <cell r="B59" t="str">
            <v>第65号</v>
          </cell>
          <cell r="C59"/>
          <cell r="D59" t="str">
            <v>プロジェクトエースきらめき</v>
          </cell>
          <cell r="E59" t="str">
            <v>841</v>
          </cell>
          <cell r="F59" t="str">
            <v>0005</v>
          </cell>
          <cell r="H59"/>
          <cell r="I59" t="str">
            <v>鳥栖市</v>
          </cell>
          <cell r="J59" t="str">
            <v>弥生が丘七丁目14</v>
          </cell>
          <cell r="L59" t="str">
            <v>2020/7/1
2023/7/1</v>
          </cell>
          <cell r="M59" t="str">
            <v>定員変更(20名→36名)
利用料金変更</v>
          </cell>
          <cell r="N59" t="str">
            <v>0942</v>
          </cell>
          <cell r="O59" t="str">
            <v>85</v>
          </cell>
          <cell r="P59" t="str">
            <v>9330</v>
          </cell>
          <cell r="Q59" t="str">
            <v>85-9340</v>
          </cell>
          <cell r="S59" t="str">
            <v>株式会社
プロジェクトエース</v>
          </cell>
          <cell r="AD59">
            <v>40995</v>
          </cell>
          <cell r="AJ59">
            <v>40995</v>
          </cell>
          <cell r="AK59">
            <v>36</v>
          </cell>
          <cell r="AL59" t="str">
            <v>住宅型</v>
          </cell>
          <cell r="AM59" t="str">
            <v>-</v>
          </cell>
          <cell r="AQ59" t="str">
            <v>第65号</v>
          </cell>
        </row>
        <row r="60">
          <cell r="B60" t="str">
            <v>第66号</v>
          </cell>
          <cell r="C60"/>
          <cell r="D60" t="str">
            <v>住宅型有料老人ホームシルバーランド天祐</v>
          </cell>
          <cell r="E60" t="str">
            <v>840</v>
          </cell>
          <cell r="F60" t="str">
            <v>0851</v>
          </cell>
          <cell r="H60"/>
          <cell r="I60" t="str">
            <v>佐賀市</v>
          </cell>
          <cell r="J60" t="str">
            <v>天祐一丁目６番23-2</v>
          </cell>
          <cell r="L60" t="str">
            <v>2019/11/1
2022/10/1</v>
          </cell>
          <cell r="M60" t="str">
            <v>利用料金の変更
利用料金の変更</v>
          </cell>
          <cell r="N60" t="str">
            <v>0952</v>
          </cell>
          <cell r="O60" t="str">
            <v>27</v>
          </cell>
          <cell r="P60" t="str">
            <v>7060</v>
          </cell>
          <cell r="Q60" t="str">
            <v>29-7730</v>
          </cell>
          <cell r="S60" t="str">
            <v>グッド・ジョブ
株式会社</v>
          </cell>
          <cell r="AD60">
            <v>40994</v>
          </cell>
          <cell r="AJ60">
            <v>40994</v>
          </cell>
          <cell r="AK60">
            <v>25</v>
          </cell>
          <cell r="AL60" t="str">
            <v>住宅型</v>
          </cell>
          <cell r="AM60" t="str">
            <v>-</v>
          </cell>
          <cell r="AQ60" t="str">
            <v>第66号</v>
          </cell>
        </row>
        <row r="61">
          <cell r="B61" t="str">
            <v>第67号</v>
          </cell>
          <cell r="C61"/>
          <cell r="D61" t="str">
            <v>有料老人ホーム南風花ノ木Ⅱ番館</v>
          </cell>
          <cell r="E61" t="str">
            <v>841</v>
          </cell>
          <cell r="F61" t="str">
            <v>0083</v>
          </cell>
          <cell r="H61"/>
          <cell r="I61" t="str">
            <v>鳥栖市</v>
          </cell>
          <cell r="J61" t="str">
            <v>古賀町花ノ木554番地</v>
          </cell>
          <cell r="L61" t="str">
            <v>H30.12.1
R1.9.1
R2.4.1</v>
          </cell>
          <cell r="M61" t="str">
            <v>利用料金等の変更
管理者の変更</v>
          </cell>
          <cell r="N61" t="str">
            <v>0942</v>
          </cell>
          <cell r="O61" t="str">
            <v>50</v>
          </cell>
          <cell r="P61" t="str">
            <v>8122</v>
          </cell>
          <cell r="Q61" t="str">
            <v>84-2345</v>
          </cell>
          <cell r="S61" t="str">
            <v>有限会社 弘正</v>
          </cell>
          <cell r="AD61">
            <v>41000</v>
          </cell>
          <cell r="AJ61">
            <v>41000</v>
          </cell>
          <cell r="AK61">
            <v>51</v>
          </cell>
          <cell r="AL61" t="str">
            <v>住宅型</v>
          </cell>
          <cell r="AM61" t="str">
            <v>-</v>
          </cell>
          <cell r="AQ61" t="str">
            <v>第67号</v>
          </cell>
        </row>
        <row r="62">
          <cell r="B62" t="str">
            <v>第69号</v>
          </cell>
          <cell r="C62"/>
          <cell r="D62" t="str">
            <v>住宅型有料老人ホーム愛夢かんざき</v>
          </cell>
          <cell r="E62" t="str">
            <v>842</v>
          </cell>
          <cell r="F62" t="str">
            <v>0002</v>
          </cell>
          <cell r="H62"/>
          <cell r="I62" t="str">
            <v>神埼市</v>
          </cell>
          <cell r="J62" t="str">
            <v>神埼町田道ヶ里2220-1</v>
          </cell>
          <cell r="L62">
            <v>43617</v>
          </cell>
          <cell r="M62" t="str">
            <v>利用者数の変更
（60名⇒30名）</v>
          </cell>
          <cell r="N62" t="str">
            <v>0952</v>
          </cell>
          <cell r="O62" t="str">
            <v>55</v>
          </cell>
          <cell r="P62" t="str">
            <v>7711</v>
          </cell>
          <cell r="Q62" t="str">
            <v>55-7707</v>
          </cell>
          <cell r="S62" t="str">
            <v>有限会社 しょうほう</v>
          </cell>
          <cell r="AD62">
            <v>41000</v>
          </cell>
          <cell r="AJ62">
            <v>41000</v>
          </cell>
          <cell r="AK62">
            <v>30</v>
          </cell>
          <cell r="AL62" t="str">
            <v>住宅型</v>
          </cell>
          <cell r="AM62" t="str">
            <v>-</v>
          </cell>
          <cell r="AQ62" t="str">
            <v>第69号</v>
          </cell>
        </row>
        <row r="63">
          <cell r="B63" t="str">
            <v>第70号</v>
          </cell>
          <cell r="C63"/>
          <cell r="D63" t="str">
            <v>介護付有料老人ホーム紀水苑別館</v>
          </cell>
          <cell r="E63" t="str">
            <v>849</v>
          </cell>
          <cell r="F63" t="str">
            <v>0102</v>
          </cell>
          <cell r="H63" t="str">
            <v>三養基郡</v>
          </cell>
          <cell r="I63" t="str">
            <v>みやき町</v>
          </cell>
          <cell r="J63" t="str">
            <v>大字蓑原4239番地3</v>
          </cell>
          <cell r="L63"/>
          <cell r="M63"/>
          <cell r="N63" t="str">
            <v>0942</v>
          </cell>
          <cell r="O63" t="str">
            <v>94</v>
          </cell>
          <cell r="P63">
            <v>9231</v>
          </cell>
          <cell r="Q63" t="str">
            <v>94-9210</v>
          </cell>
          <cell r="S63" t="str">
            <v>社会福祉法人
紀水会</v>
          </cell>
          <cell r="AD63">
            <v>41030</v>
          </cell>
          <cell r="AJ63">
            <v>41030</v>
          </cell>
          <cell r="AK63">
            <v>40</v>
          </cell>
          <cell r="AL63" t="str">
            <v>介護付</v>
          </cell>
          <cell r="AM63">
            <v>4171200530</v>
          </cell>
          <cell r="AQ63" t="str">
            <v>第70号</v>
          </cell>
        </row>
        <row r="64">
          <cell r="B64" t="str">
            <v>第71号</v>
          </cell>
          <cell r="C64"/>
          <cell r="D64" t="str">
            <v>介護付複合福祉施設パークハウス・有田</v>
          </cell>
          <cell r="E64" t="str">
            <v>849</v>
          </cell>
          <cell r="F64" t="str">
            <v>4176</v>
          </cell>
          <cell r="H64" t="str">
            <v>西松浦郡</v>
          </cell>
          <cell r="I64" t="str">
            <v>有田町</v>
          </cell>
          <cell r="J64" t="str">
            <v>原明乙114番地1</v>
          </cell>
          <cell r="L64" t="str">
            <v>H30.5.25
R1.10.1</v>
          </cell>
          <cell r="M64" t="str">
            <v>居室数・定員数の増加
利用料金の変更</v>
          </cell>
          <cell r="N64" t="str">
            <v>0955</v>
          </cell>
          <cell r="O64" t="str">
            <v>41</v>
          </cell>
          <cell r="P64" t="str">
            <v>2160</v>
          </cell>
          <cell r="Q64" t="str">
            <v>41-2161</v>
          </cell>
          <cell r="S64" t="str">
            <v>社会福祉法人慈光会</v>
          </cell>
          <cell r="AD64">
            <v>41030</v>
          </cell>
          <cell r="AJ64">
            <v>41030</v>
          </cell>
          <cell r="AK64">
            <v>16</v>
          </cell>
          <cell r="AL64" t="str">
            <v>介護付</v>
          </cell>
          <cell r="AM64">
            <v>4171500160</v>
          </cell>
          <cell r="AQ64" t="str">
            <v>第71号</v>
          </cell>
        </row>
        <row r="65">
          <cell r="B65" t="str">
            <v>第72号</v>
          </cell>
          <cell r="C65"/>
          <cell r="D65" t="str">
            <v>有料老人ホーム希望川副</v>
          </cell>
          <cell r="E65" t="str">
            <v>840</v>
          </cell>
          <cell r="F65" t="str">
            <v>2213</v>
          </cell>
          <cell r="H65"/>
          <cell r="I65" t="str">
            <v>佐賀市</v>
          </cell>
          <cell r="J65" t="str">
            <v>川副町大字鹿江960番地23</v>
          </cell>
          <cell r="L65"/>
          <cell r="M65"/>
          <cell r="N65" t="str">
            <v>0952</v>
          </cell>
          <cell r="O65" t="str">
            <v>37</v>
          </cell>
          <cell r="P65" t="str">
            <v>7458</v>
          </cell>
          <cell r="Q65" t="str">
            <v>37-7368</v>
          </cell>
          <cell r="S65" t="str">
            <v>有限会社
メディカル産交</v>
          </cell>
          <cell r="AD65">
            <v>41030</v>
          </cell>
          <cell r="AJ65">
            <v>41030</v>
          </cell>
          <cell r="AK65">
            <v>19</v>
          </cell>
          <cell r="AL65" t="str">
            <v>住宅型</v>
          </cell>
          <cell r="AM65" t="str">
            <v>-</v>
          </cell>
          <cell r="AQ65" t="str">
            <v>第72号</v>
          </cell>
        </row>
        <row r="66">
          <cell r="B66" t="str">
            <v>第73号</v>
          </cell>
          <cell r="C66"/>
          <cell r="D66" t="str">
            <v>いこいの里　伊万里</v>
          </cell>
          <cell r="E66" t="str">
            <v>848</v>
          </cell>
          <cell r="F66" t="str">
            <v>0027</v>
          </cell>
          <cell r="H66"/>
          <cell r="I66" t="str">
            <v>伊万里市</v>
          </cell>
          <cell r="J66" t="str">
            <v>立花町2394番地1</v>
          </cell>
          <cell r="L66" t="str">
            <v>H30.11.1
R1.5.29
R1.10.1
R5.11.1.</v>
          </cell>
          <cell r="M66" t="str">
            <v>利用料金の改定
サービス内容の変更
利用料の改定
利用料金変更（減額）</v>
          </cell>
          <cell r="N66" t="str">
            <v>0955</v>
          </cell>
          <cell r="O66" t="str">
            <v>22</v>
          </cell>
          <cell r="P66" t="str">
            <v>7700</v>
          </cell>
          <cell r="Q66" t="str">
            <v>22-7705</v>
          </cell>
          <cell r="S66" t="str">
            <v>株式会社
いこいの里佐賀</v>
          </cell>
          <cell r="AD66">
            <v>41061</v>
          </cell>
          <cell r="AJ66">
            <v>41061</v>
          </cell>
          <cell r="AK66">
            <v>65</v>
          </cell>
          <cell r="AL66" t="str">
            <v>住宅型</v>
          </cell>
          <cell r="AM66" t="str">
            <v>-</v>
          </cell>
          <cell r="AQ66" t="str">
            <v>第73号</v>
          </cell>
        </row>
        <row r="67">
          <cell r="B67" t="str">
            <v>第74号</v>
          </cell>
          <cell r="C67"/>
          <cell r="D67" t="str">
            <v>有料老人ホームぎおん</v>
          </cell>
          <cell r="E67" t="str">
            <v>845</v>
          </cell>
          <cell r="F67" t="str">
            <v>0004</v>
          </cell>
          <cell r="H67"/>
          <cell r="I67" t="str">
            <v>小城市</v>
          </cell>
          <cell r="J67" t="str">
            <v>小城町大字松尾字松ヶ島3855番地</v>
          </cell>
          <cell r="L67" t="str">
            <v>2021/12/25　　　　　　　　　　　　　R4.10.1</v>
          </cell>
          <cell r="M67" t="str">
            <v>理事長の変更                       利用料変更</v>
          </cell>
          <cell r="N67" t="str">
            <v>0952</v>
          </cell>
          <cell r="O67" t="str">
            <v>97</v>
          </cell>
          <cell r="P67" t="str">
            <v>7560</v>
          </cell>
          <cell r="Q67" t="str">
            <v>97-7466</v>
          </cell>
          <cell r="S67" t="str">
            <v>特定非営利活動法人
まほろば</v>
          </cell>
          <cell r="AD67">
            <v>41091</v>
          </cell>
          <cell r="AJ67" t="str">
            <v>-
(地域密着型
特定施設)</v>
          </cell>
          <cell r="AK67">
            <v>10</v>
          </cell>
          <cell r="AL67" t="str">
            <v>住宅型</v>
          </cell>
          <cell r="AM67" t="str">
            <v>-</v>
          </cell>
          <cell r="AQ67" t="str">
            <v>第74号</v>
          </cell>
        </row>
        <row r="68">
          <cell r="B68" t="str">
            <v>第75号</v>
          </cell>
          <cell r="C68"/>
          <cell r="D68" t="str">
            <v>杏の丘　武雄</v>
          </cell>
          <cell r="E68" t="str">
            <v>849</v>
          </cell>
          <cell r="F68" t="str">
            <v>2204</v>
          </cell>
          <cell r="H68"/>
          <cell r="I68" t="str">
            <v>武雄市</v>
          </cell>
          <cell r="J68" t="str">
            <v>北方町大字大崎5025-49</v>
          </cell>
          <cell r="L68"/>
          <cell r="M68"/>
          <cell r="N68" t="str">
            <v>0954</v>
          </cell>
          <cell r="O68" t="str">
            <v>36</v>
          </cell>
          <cell r="P68" t="str">
            <v>0438</v>
          </cell>
          <cell r="Q68" t="str">
            <v>36-0912</v>
          </cell>
          <cell r="S68" t="str">
            <v>株式会社 倭弘</v>
          </cell>
          <cell r="AD68">
            <v>41122</v>
          </cell>
          <cell r="AJ68">
            <v>41122</v>
          </cell>
          <cell r="AK68">
            <v>50</v>
          </cell>
          <cell r="AL68" t="str">
            <v>住宅型</v>
          </cell>
          <cell r="AM68" t="str">
            <v>-</v>
          </cell>
          <cell r="AQ68" t="str">
            <v>第75号</v>
          </cell>
        </row>
        <row r="69">
          <cell r="B69" t="str">
            <v>第76号</v>
          </cell>
          <cell r="C69"/>
          <cell r="D69" t="str">
            <v>いこいの里　唐津</v>
          </cell>
          <cell r="E69" t="str">
            <v>847</v>
          </cell>
          <cell r="F69" t="str">
            <v>0081</v>
          </cell>
          <cell r="H69"/>
          <cell r="I69" t="str">
            <v>唐津市</v>
          </cell>
          <cell r="J69" t="str">
            <v>和多田南先石7-15</v>
          </cell>
          <cell r="L69" t="str">
            <v>H30.11.1
R1.5.29
R1.10.1
R2.5.1</v>
          </cell>
          <cell r="M69" t="str">
            <v>利用料金の改定
サービス内容の変更
利用料の改定
管理者の変更</v>
          </cell>
          <cell r="N69" t="str">
            <v>0955</v>
          </cell>
          <cell r="O69" t="str">
            <v>65</v>
          </cell>
          <cell r="P69" t="str">
            <v>7755</v>
          </cell>
          <cell r="Q69" t="str">
            <v>65-7750</v>
          </cell>
          <cell r="S69" t="str">
            <v>株式会社
いこいの里佐賀</v>
          </cell>
          <cell r="AD69">
            <v>41153</v>
          </cell>
          <cell r="AJ69">
            <v>41153</v>
          </cell>
          <cell r="AK69">
            <v>68</v>
          </cell>
          <cell r="AL69" t="str">
            <v>住宅型</v>
          </cell>
          <cell r="AM69" t="str">
            <v>-</v>
          </cell>
          <cell r="AQ69" t="str">
            <v>第76号</v>
          </cell>
        </row>
        <row r="70">
          <cell r="B70" t="str">
            <v>第77号</v>
          </cell>
          <cell r="C70"/>
          <cell r="D70" t="str">
            <v>有料老人ホーム白石の杜</v>
          </cell>
          <cell r="E70" t="str">
            <v>849</v>
          </cell>
          <cell r="F70" t="str">
            <v>1111</v>
          </cell>
          <cell r="H70" t="str">
            <v>杵島郡</v>
          </cell>
          <cell r="I70" t="str">
            <v>白石町</v>
          </cell>
          <cell r="J70" t="str">
            <v>大字東郷１３０７番地３</v>
          </cell>
          <cell r="L70">
            <v>43070</v>
          </cell>
          <cell r="M70" t="str">
            <v>居室数・定員数の増加</v>
          </cell>
          <cell r="N70" t="str">
            <v>0952</v>
          </cell>
          <cell r="O70" t="str">
            <v>77</v>
          </cell>
          <cell r="P70" t="str">
            <v>9122</v>
          </cell>
          <cell r="Q70" t="str">
            <v>84-6077</v>
          </cell>
          <cell r="S70" t="str">
            <v>株式会社 九州ライフ</v>
          </cell>
          <cell r="AD70">
            <v>41161</v>
          </cell>
          <cell r="AJ70">
            <v>41161</v>
          </cell>
          <cell r="AK70">
            <v>53</v>
          </cell>
          <cell r="AL70" t="str">
            <v>住宅型</v>
          </cell>
          <cell r="AM70" t="str">
            <v>-</v>
          </cell>
          <cell r="AQ70" t="str">
            <v>第77号</v>
          </cell>
        </row>
        <row r="71">
          <cell r="B71" t="str">
            <v>第78号</v>
          </cell>
          <cell r="C71"/>
          <cell r="D71" t="str">
            <v>有料老人ホームカームの里</v>
          </cell>
          <cell r="E71" t="str">
            <v>840</v>
          </cell>
          <cell r="F71" t="str">
            <v>0512</v>
          </cell>
          <cell r="H71"/>
          <cell r="I71" t="str">
            <v>佐賀市</v>
          </cell>
          <cell r="J71" t="str">
            <v>富士町大字上熊川字東３３７番地４</v>
          </cell>
          <cell r="L71"/>
          <cell r="M71"/>
          <cell r="N71" t="str">
            <v>0952</v>
          </cell>
          <cell r="O71" t="str">
            <v>51</v>
          </cell>
          <cell r="P71" t="str">
            <v>0777</v>
          </cell>
          <cell r="Q71" t="str">
            <v>51-0788</v>
          </cell>
          <cell r="S71" t="str">
            <v>株式会社
Ｔ・Ｋコーポレーション</v>
          </cell>
          <cell r="AD71">
            <v>41183</v>
          </cell>
          <cell r="AJ71">
            <v>41183</v>
          </cell>
          <cell r="AK71">
            <v>24</v>
          </cell>
          <cell r="AL71" t="str">
            <v>住宅型</v>
          </cell>
          <cell r="AM71" t="str">
            <v>-</v>
          </cell>
          <cell r="AQ71" t="str">
            <v>第78号</v>
          </cell>
        </row>
        <row r="72">
          <cell r="B72" t="str">
            <v>第79号</v>
          </cell>
          <cell r="C72"/>
          <cell r="D72" t="str">
            <v>有料老人ホームオリーブの苑</v>
          </cell>
          <cell r="E72" t="str">
            <v>840</v>
          </cell>
          <cell r="F72" t="str">
            <v>0202</v>
          </cell>
          <cell r="H72"/>
          <cell r="I72" t="str">
            <v>佐賀市</v>
          </cell>
          <cell r="J72" t="str">
            <v>大和町大字久池井1521番地5</v>
          </cell>
          <cell r="L72"/>
          <cell r="M72"/>
          <cell r="N72" t="str">
            <v>0952</v>
          </cell>
          <cell r="O72" t="str">
            <v>62</v>
          </cell>
          <cell r="P72" t="str">
            <v>8125</v>
          </cell>
          <cell r="Q72" t="str">
            <v>62-8126</v>
          </cell>
          <cell r="S72" t="str">
            <v>社会福祉法人
聖母の騎士会</v>
          </cell>
          <cell r="AD72">
            <v>41183</v>
          </cell>
          <cell r="AJ72">
            <v>41183</v>
          </cell>
          <cell r="AK72">
            <v>18</v>
          </cell>
          <cell r="AL72" t="str">
            <v>住宅型</v>
          </cell>
          <cell r="AM72" t="str">
            <v>-</v>
          </cell>
          <cell r="AQ72" t="str">
            <v>第79号</v>
          </cell>
        </row>
        <row r="73">
          <cell r="B73" t="str">
            <v>第80号</v>
          </cell>
          <cell r="C73"/>
          <cell r="D73" t="str">
            <v>介護付有料老人ホーム百楽仙　別館</v>
          </cell>
          <cell r="E73" t="str">
            <v>841</v>
          </cell>
          <cell r="F73" t="str">
            <v>0056</v>
          </cell>
          <cell r="H73"/>
          <cell r="I73" t="str">
            <v>鳥栖市</v>
          </cell>
          <cell r="J73" t="str">
            <v>蔵上四丁目293</v>
          </cell>
          <cell r="L73" t="str">
            <v>2018/4/10
2023/10/1
2023/7/31</v>
          </cell>
          <cell r="M73" t="str">
            <v>管理者変更
利用料金変更
代表者変更</v>
          </cell>
          <cell r="N73" t="str">
            <v>0942</v>
          </cell>
          <cell r="O73" t="str">
            <v>85</v>
          </cell>
          <cell r="P73" t="str">
            <v>9926</v>
          </cell>
          <cell r="Q73" t="str">
            <v>85-1207</v>
          </cell>
          <cell r="S73" t="str">
            <v>九州メディカル・サービス株式会社</v>
          </cell>
          <cell r="AD73">
            <v>41183</v>
          </cell>
          <cell r="AJ73">
            <v>41183</v>
          </cell>
          <cell r="AK73">
            <v>18</v>
          </cell>
          <cell r="AL73" t="str">
            <v>介護付</v>
          </cell>
          <cell r="AM73">
            <v>4170300927</v>
          </cell>
          <cell r="AQ73" t="str">
            <v>第80号</v>
          </cell>
        </row>
        <row r="74">
          <cell r="B74" t="str">
            <v>第81号</v>
          </cell>
          <cell r="C74"/>
          <cell r="D74" t="str">
            <v>有料老人ホーム朋友館</v>
          </cell>
          <cell r="E74" t="str">
            <v>847</v>
          </cell>
          <cell r="F74" t="str">
            <v>0033</v>
          </cell>
          <cell r="H74"/>
          <cell r="I74" t="str">
            <v>唐津市</v>
          </cell>
          <cell r="J74" t="str">
            <v>久里499番地</v>
          </cell>
          <cell r="L74" t="str">
            <v>2019/10/1
2023/4/21
2023/7/1</v>
          </cell>
          <cell r="M74" t="str">
            <v>利用料の変更
管理者変更
利用料変更</v>
          </cell>
          <cell r="N74" t="str">
            <v>0955</v>
          </cell>
          <cell r="O74" t="str">
            <v>78</v>
          </cell>
          <cell r="P74" t="str">
            <v>3885</v>
          </cell>
          <cell r="Q74" t="str">
            <v>78-3847</v>
          </cell>
          <cell r="S74" t="str">
            <v>特定非営利活動法人
ケアサポートまんねん</v>
          </cell>
          <cell r="AD74">
            <v>41183</v>
          </cell>
          <cell r="AJ74">
            <v>41183</v>
          </cell>
          <cell r="AK74">
            <v>23</v>
          </cell>
          <cell r="AL74" t="str">
            <v>住宅型</v>
          </cell>
          <cell r="AM74" t="str">
            <v>-</v>
          </cell>
          <cell r="AQ74" t="str">
            <v>第81号</v>
          </cell>
        </row>
        <row r="75">
          <cell r="B75" t="str">
            <v>第82号</v>
          </cell>
          <cell r="C75"/>
          <cell r="D75" t="str">
            <v>介護付有料老人ホームカーサ・デ佐賀</v>
          </cell>
          <cell r="E75" t="str">
            <v>849</v>
          </cell>
          <cell r="F75" t="str">
            <v>0917</v>
          </cell>
          <cell r="H75"/>
          <cell r="I75" t="str">
            <v>佐賀市</v>
          </cell>
          <cell r="J75" t="str">
            <v>高木瀬町長瀬1294-4</v>
          </cell>
          <cell r="L75"/>
          <cell r="M75"/>
          <cell r="N75" t="str">
            <v>0952</v>
          </cell>
          <cell r="O75" t="str">
            <v>37</v>
          </cell>
          <cell r="P75" t="str">
            <v>7293</v>
          </cell>
          <cell r="Q75" t="str">
            <v>37-7294</v>
          </cell>
          <cell r="S75" t="str">
            <v>社会福祉法人
敬愛会</v>
          </cell>
          <cell r="AD75">
            <v>41214</v>
          </cell>
          <cell r="AJ75">
            <v>41214</v>
          </cell>
          <cell r="AK75">
            <v>24</v>
          </cell>
          <cell r="AL75" t="str">
            <v>介護付</v>
          </cell>
          <cell r="AM75">
            <v>4170102232</v>
          </cell>
          <cell r="AQ75" t="str">
            <v>第82号</v>
          </cell>
        </row>
        <row r="76">
          <cell r="B76" t="str">
            <v>第83号</v>
          </cell>
          <cell r="C76"/>
          <cell r="D76" t="str">
            <v>有料老人ホームのんびり苑</v>
          </cell>
          <cell r="E76" t="str">
            <v>846</v>
          </cell>
          <cell r="F76" t="str">
            <v>0012</v>
          </cell>
          <cell r="H76"/>
          <cell r="I76" t="str">
            <v>多久市</v>
          </cell>
          <cell r="J76" t="str">
            <v>東多久町大字別府2949-1128</v>
          </cell>
          <cell r="L76"/>
          <cell r="M76"/>
          <cell r="N76" t="str">
            <v>0952</v>
          </cell>
          <cell r="O76" t="str">
            <v>71</v>
          </cell>
          <cell r="P76" t="str">
            <v>2203</v>
          </cell>
          <cell r="Q76" t="str">
            <v>71-2214</v>
          </cell>
          <cell r="S76" t="str">
            <v>株式会社　
アサヒケアサービス</v>
          </cell>
          <cell r="AD76">
            <v>41730</v>
          </cell>
          <cell r="AJ76">
            <v>41730</v>
          </cell>
          <cell r="AK76">
            <v>60</v>
          </cell>
          <cell r="AL76" t="str">
            <v>住宅型</v>
          </cell>
          <cell r="AM76" t="str">
            <v>-</v>
          </cell>
          <cell r="AQ76" t="str">
            <v>第83号</v>
          </cell>
        </row>
        <row r="77">
          <cell r="B77" t="str">
            <v>第84号</v>
          </cell>
          <cell r="C77"/>
          <cell r="D77" t="str">
            <v>有料老人ホーム眺望の杜</v>
          </cell>
          <cell r="E77" t="str">
            <v>843</v>
          </cell>
          <cell r="F77" t="str">
            <v>0021</v>
          </cell>
          <cell r="H77"/>
          <cell r="I77" t="str">
            <v>武雄市</v>
          </cell>
          <cell r="J77" t="str">
            <v>武雄町大字永島16243番地</v>
          </cell>
          <cell r="L77" t="str">
            <v>2017/12/1
2023/5/1</v>
          </cell>
          <cell r="M77" t="str">
            <v>居室数・定員数の増加
利用料金変更</v>
          </cell>
          <cell r="N77" t="str">
            <v>0954</v>
          </cell>
          <cell r="O77" t="str">
            <v>28</v>
          </cell>
          <cell r="P77" t="str">
            <v>9920</v>
          </cell>
          <cell r="Q77" t="str">
            <v>28-9922</v>
          </cell>
          <cell r="S77" t="str">
            <v>医療法人 太田医院</v>
          </cell>
          <cell r="AD77">
            <v>41228</v>
          </cell>
          <cell r="AJ77">
            <v>41228</v>
          </cell>
          <cell r="AK77">
            <v>55</v>
          </cell>
          <cell r="AL77" t="str">
            <v>住宅型</v>
          </cell>
          <cell r="AM77" t="str">
            <v>-</v>
          </cell>
          <cell r="AQ77" t="str">
            <v>第84号</v>
          </cell>
        </row>
        <row r="78">
          <cell r="B78" t="str">
            <v>第85号</v>
          </cell>
          <cell r="C78"/>
          <cell r="D78" t="str">
            <v>有料老人ホームながせ</v>
          </cell>
          <cell r="E78" t="str">
            <v>840</v>
          </cell>
          <cell r="F78" t="str">
            <v>0853</v>
          </cell>
          <cell r="H78"/>
          <cell r="I78" t="str">
            <v>佐賀市</v>
          </cell>
          <cell r="J78" t="str">
            <v>長瀬町5番22号</v>
          </cell>
          <cell r="L78"/>
          <cell r="M78"/>
          <cell r="N78" t="str">
            <v>0952</v>
          </cell>
          <cell r="O78" t="str">
            <v>37</v>
          </cell>
          <cell r="P78" t="str">
            <v>7500</v>
          </cell>
          <cell r="Q78" t="str">
            <v>37-7509</v>
          </cell>
          <cell r="S78" t="str">
            <v>開成商事 株式会社</v>
          </cell>
          <cell r="AD78">
            <v>41244</v>
          </cell>
          <cell r="AJ78">
            <v>41244</v>
          </cell>
          <cell r="AK78">
            <v>25</v>
          </cell>
          <cell r="AL78" t="str">
            <v>住宅型</v>
          </cell>
          <cell r="AM78" t="str">
            <v>-</v>
          </cell>
          <cell r="AQ78" t="str">
            <v>第85号</v>
          </cell>
        </row>
        <row r="79">
          <cell r="B79" t="str">
            <v>第88号</v>
          </cell>
          <cell r="C79"/>
          <cell r="D79" t="str">
            <v>有料老人ホーム道の家</v>
          </cell>
          <cell r="E79" t="str">
            <v>843</v>
          </cell>
          <cell r="F79" t="str">
            <v>0024</v>
          </cell>
          <cell r="H79"/>
          <cell r="I79" t="str">
            <v>武雄市</v>
          </cell>
          <cell r="J79" t="str">
            <v>武雄町大字富岡11083番地1</v>
          </cell>
          <cell r="L79" t="str">
            <v>2022/10/1　　　　　　　　　　　　2022/10/
2023/5/1</v>
          </cell>
          <cell r="M79" t="str">
            <v>管理費の変更                          定員の増
管理者変更</v>
          </cell>
          <cell r="N79" t="str">
            <v>0954</v>
          </cell>
          <cell r="O79" t="str">
            <v>26</v>
          </cell>
          <cell r="P79" t="str">
            <v>8100</v>
          </cell>
          <cell r="Q79" t="str">
            <v>26-8120</v>
          </cell>
          <cell r="S79" t="str">
            <v>特定非営利活動法人
ゆとり</v>
          </cell>
          <cell r="AD79">
            <v>41275</v>
          </cell>
          <cell r="AJ79">
            <v>41275</v>
          </cell>
          <cell r="AK79">
            <v>38</v>
          </cell>
          <cell r="AL79" t="str">
            <v>住宅型</v>
          </cell>
          <cell r="AM79" t="str">
            <v>-</v>
          </cell>
          <cell r="AQ79" t="str">
            <v>第88号</v>
          </cell>
        </row>
        <row r="80">
          <cell r="B80" t="str">
            <v>第90号</v>
          </cell>
          <cell r="C80"/>
          <cell r="D80" t="str">
            <v>有料老人ホーム南風田代</v>
          </cell>
          <cell r="E80" t="str">
            <v>841</v>
          </cell>
          <cell r="F80" t="str">
            <v>0016</v>
          </cell>
          <cell r="H80"/>
          <cell r="I80" t="str">
            <v>鳥栖市</v>
          </cell>
          <cell r="J80" t="str">
            <v>田代外町699番地4</v>
          </cell>
          <cell r="L80" t="str">
            <v>2019/10/1　　　　　　　　2021/4/1</v>
          </cell>
          <cell r="M80" t="str">
            <v>管理者の変更                  定員の減</v>
          </cell>
          <cell r="N80" t="str">
            <v>0942</v>
          </cell>
          <cell r="O80" t="str">
            <v>50</v>
          </cell>
          <cell r="P80" t="str">
            <v>8683</v>
          </cell>
          <cell r="Q80" t="str">
            <v>83-8809</v>
          </cell>
          <cell r="S80" t="str">
            <v>有限会社 弘正</v>
          </cell>
          <cell r="AD80">
            <v>41334</v>
          </cell>
          <cell r="AJ80">
            <v>41334</v>
          </cell>
          <cell r="AK80">
            <v>62</v>
          </cell>
          <cell r="AL80" t="str">
            <v>住宅型</v>
          </cell>
          <cell r="AM80" t="str">
            <v>-</v>
          </cell>
          <cell r="AQ80" t="str">
            <v>第90号</v>
          </cell>
        </row>
        <row r="81">
          <cell r="B81" t="str">
            <v>第91号</v>
          </cell>
          <cell r="C81"/>
          <cell r="D81" t="str">
            <v>いこいの里巨勢</v>
          </cell>
          <cell r="E81" t="str">
            <v>840</v>
          </cell>
          <cell r="F81" t="str">
            <v>0008</v>
          </cell>
          <cell r="H81"/>
          <cell r="I81" t="str">
            <v>佐賀市</v>
          </cell>
          <cell r="J81" t="str">
            <v>巨勢町大字牛島681-1</v>
          </cell>
          <cell r="L81" t="str">
            <v>H30.11.1
R1.5.29
Ｒ3.2.1
R1.10.1</v>
          </cell>
          <cell r="M81" t="str">
            <v>利用料金の改定
サービス内容の変更
管理者の変更
利用料金の改定</v>
          </cell>
          <cell r="N81" t="str">
            <v>0952</v>
          </cell>
          <cell r="O81" t="str">
            <v>27</v>
          </cell>
          <cell r="P81" t="str">
            <v>0001</v>
          </cell>
          <cell r="Q81" t="str">
            <v>27-0011</v>
          </cell>
          <cell r="S81" t="str">
            <v>株式会社
いこいの里佐賀</v>
          </cell>
          <cell r="AD81">
            <v>41334</v>
          </cell>
          <cell r="AJ81">
            <v>41334</v>
          </cell>
          <cell r="AK81">
            <v>73</v>
          </cell>
          <cell r="AL81" t="str">
            <v>住宅型</v>
          </cell>
          <cell r="AM81" t="str">
            <v>-</v>
          </cell>
          <cell r="AQ81" t="str">
            <v>第91号</v>
          </cell>
        </row>
        <row r="82">
          <cell r="B82" t="str">
            <v>第92号</v>
          </cell>
          <cell r="C82"/>
          <cell r="D82" t="str">
            <v>有料老人ホームみんなの家</v>
          </cell>
          <cell r="E82" t="str">
            <v>849</v>
          </cell>
          <cell r="F82" t="str">
            <v>0901</v>
          </cell>
          <cell r="H82"/>
          <cell r="I82" t="str">
            <v>佐賀市</v>
          </cell>
          <cell r="J82" t="str">
            <v>久保泉町川久保875番地1</v>
          </cell>
          <cell r="L82"/>
          <cell r="M82"/>
          <cell r="N82" t="str">
            <v>0952</v>
          </cell>
          <cell r="O82" t="str">
            <v>37</v>
          </cell>
          <cell r="P82" t="str">
            <v>7141</v>
          </cell>
          <cell r="Q82" t="str">
            <v>37-7142</v>
          </cell>
          <cell r="S82" t="str">
            <v>株式会社
ライフサポート</v>
          </cell>
          <cell r="AD82">
            <v>41334</v>
          </cell>
          <cell r="AJ82">
            <v>41334</v>
          </cell>
          <cell r="AK82">
            <v>16</v>
          </cell>
          <cell r="AL82" t="str">
            <v>住宅型</v>
          </cell>
          <cell r="AM82" t="str">
            <v>-</v>
          </cell>
          <cell r="AQ82" t="str">
            <v>第92号</v>
          </cell>
        </row>
        <row r="83">
          <cell r="B83" t="str">
            <v>第93号</v>
          </cell>
          <cell r="C83"/>
          <cell r="D83" t="str">
            <v>有料老人ホーム百花之里</v>
          </cell>
          <cell r="E83" t="str">
            <v>843</v>
          </cell>
          <cell r="F83" t="str">
            <v>0301</v>
          </cell>
          <cell r="H83"/>
          <cell r="I83" t="str">
            <v>嬉野市</v>
          </cell>
          <cell r="J83" t="str">
            <v>嬉野町大字下宿乙961-1</v>
          </cell>
          <cell r="L83">
            <v>43282</v>
          </cell>
          <cell r="M83" t="str">
            <v>定員の増</v>
          </cell>
          <cell r="N83" t="str">
            <v>0954</v>
          </cell>
          <cell r="O83" t="str">
            <v>43</v>
          </cell>
          <cell r="P83" t="str">
            <v>0883</v>
          </cell>
          <cell r="Q83" t="str">
            <v>43-0884</v>
          </cell>
          <cell r="S83" t="str">
            <v>株式会社 心乃夾人</v>
          </cell>
          <cell r="AD83">
            <v>41334</v>
          </cell>
          <cell r="AJ83">
            <v>41334</v>
          </cell>
          <cell r="AK83">
            <v>17</v>
          </cell>
          <cell r="AL83" t="str">
            <v>住宅型</v>
          </cell>
          <cell r="AM83" t="str">
            <v>-</v>
          </cell>
          <cell r="AQ83" t="str">
            <v>第93号</v>
          </cell>
        </row>
        <row r="84">
          <cell r="B84" t="str">
            <v>第95号</v>
          </cell>
          <cell r="C84"/>
          <cell r="D84" t="str">
            <v>有料老人ホームちとせ</v>
          </cell>
          <cell r="E84" t="str">
            <v>840</v>
          </cell>
          <cell r="F84" t="str">
            <v>0012</v>
          </cell>
          <cell r="H84"/>
          <cell r="I84" t="str">
            <v>佐賀市</v>
          </cell>
          <cell r="J84" t="str">
            <v>北川副町光法1777-8</v>
          </cell>
          <cell r="L84" t="str">
            <v>2019/4/1　　　2020/6/1　　　2022/6/1 
2023/3/27
2023/7/31
2023/10/16
2023/11/1
2024/2/1</v>
          </cell>
          <cell r="M84" t="str">
            <v>定員数の増　　　　　　サービス内容等の変更
定員数の減
サービスの追加
居室数・定員数減員
居室数・定員数減員
居室数・定員数減員
居室数・定員数増員</v>
          </cell>
          <cell r="N84" t="str">
            <v>0952</v>
          </cell>
          <cell r="O84" t="str">
            <v>41</v>
          </cell>
          <cell r="P84" t="str">
            <v>2177</v>
          </cell>
          <cell r="Q84" t="str">
            <v>41-2178</v>
          </cell>
          <cell r="S84" t="str">
            <v>有限会社 千歳</v>
          </cell>
          <cell r="AD84">
            <v>41372</v>
          </cell>
          <cell r="AJ84">
            <v>41372</v>
          </cell>
          <cell r="AK84">
            <v>29</v>
          </cell>
          <cell r="AL84" t="str">
            <v>住宅型</v>
          </cell>
          <cell r="AM84" t="str">
            <v>-</v>
          </cell>
          <cell r="AQ84" t="str">
            <v>第95号</v>
          </cell>
        </row>
        <row r="85">
          <cell r="B85" t="str">
            <v>第96号</v>
          </cell>
          <cell r="C85"/>
          <cell r="D85" t="str">
            <v>有料老人ホーム永しまの里</v>
          </cell>
          <cell r="E85" t="str">
            <v>843</v>
          </cell>
          <cell r="F85" t="str">
            <v>0021</v>
          </cell>
          <cell r="H85"/>
          <cell r="I85" t="str">
            <v>武雄市</v>
          </cell>
          <cell r="J85" t="str">
            <v>武雄町大字永島14916番地1</v>
          </cell>
          <cell r="L85">
            <v>45017</v>
          </cell>
          <cell r="M85" t="str">
            <v>利用料金変更</v>
          </cell>
          <cell r="N85" t="str">
            <v>0954</v>
          </cell>
          <cell r="O85" t="str">
            <v>28</v>
          </cell>
          <cell r="P85" t="str">
            <v>9225</v>
          </cell>
          <cell r="Q85" t="str">
            <v>28-9235</v>
          </cell>
          <cell r="S85" t="str">
            <v>有限会社
ケアカンパニー</v>
          </cell>
          <cell r="AD85">
            <v>41395</v>
          </cell>
          <cell r="AJ85">
            <v>41395</v>
          </cell>
          <cell r="AK85">
            <v>30</v>
          </cell>
          <cell r="AL85" t="str">
            <v>住宅型</v>
          </cell>
          <cell r="AM85" t="str">
            <v>-</v>
          </cell>
          <cell r="AQ85" t="str">
            <v>第96号</v>
          </cell>
        </row>
        <row r="86">
          <cell r="B86" t="str">
            <v>第97号</v>
          </cell>
          <cell r="C86"/>
          <cell r="D86" t="str">
            <v>住宅型有料老人ホームきぼう（鳥栖）</v>
          </cell>
          <cell r="E86" t="str">
            <v>841</v>
          </cell>
          <cell r="F86" t="str">
            <v>0071</v>
          </cell>
          <cell r="H86"/>
          <cell r="I86" t="str">
            <v>鳥栖市</v>
          </cell>
          <cell r="J86" t="str">
            <v>原古賀町857番地1</v>
          </cell>
          <cell r="L86" t="str">
            <v>H30.6.1
R1.10.1
R2.3.1
R6.2.1</v>
          </cell>
          <cell r="M86" t="str">
            <v>管理者の変更
管理者の変更
管理者の変更
利用料金変更</v>
          </cell>
          <cell r="N86" t="str">
            <v>0942</v>
          </cell>
          <cell r="O86" t="str">
            <v>83</v>
          </cell>
          <cell r="P86" t="str">
            <v>7926</v>
          </cell>
          <cell r="Q86" t="str">
            <v>83-4833</v>
          </cell>
          <cell r="S86" t="str">
            <v>株式会社
ライフサポートＮＥＯ</v>
          </cell>
          <cell r="AD86">
            <v>41395</v>
          </cell>
          <cell r="AJ86">
            <v>41395</v>
          </cell>
          <cell r="AK86">
            <v>21</v>
          </cell>
          <cell r="AL86" t="str">
            <v>住宅型</v>
          </cell>
          <cell r="AM86" t="str">
            <v>-</v>
          </cell>
          <cell r="AQ86" t="str">
            <v>第97号</v>
          </cell>
        </row>
        <row r="87">
          <cell r="B87" t="str">
            <v>第99号</v>
          </cell>
          <cell r="C87"/>
          <cell r="D87" t="str">
            <v>有料老人ホームさつき苑</v>
          </cell>
          <cell r="E87" t="str">
            <v>849</v>
          </cell>
          <cell r="F87" t="str">
            <v>0931</v>
          </cell>
          <cell r="H87"/>
          <cell r="I87" t="str">
            <v>佐賀市</v>
          </cell>
          <cell r="J87" t="str">
            <v>鍋島町大字蛎久字二本松1377番地5</v>
          </cell>
          <cell r="L87"/>
          <cell r="M87"/>
          <cell r="N87" t="str">
            <v>0952</v>
          </cell>
          <cell r="O87" t="str">
            <v>36</v>
          </cell>
          <cell r="P87" t="str">
            <v>5051</v>
          </cell>
          <cell r="Q87" t="str">
            <v>36-5053</v>
          </cell>
          <cell r="S87" t="str">
            <v>有限会社
エクセルサポート</v>
          </cell>
          <cell r="AD87">
            <v>41426</v>
          </cell>
          <cell r="AJ87">
            <v>41426</v>
          </cell>
          <cell r="AK87">
            <v>30</v>
          </cell>
          <cell r="AL87" t="str">
            <v>住宅型</v>
          </cell>
          <cell r="AM87" t="str">
            <v>-</v>
          </cell>
          <cell r="AQ87" t="str">
            <v>第99号</v>
          </cell>
        </row>
        <row r="88">
          <cell r="B88" t="str">
            <v>第100号</v>
          </cell>
          <cell r="C88"/>
          <cell r="D88" t="str">
            <v>有料老人ホーム花みずき</v>
          </cell>
          <cell r="E88" t="str">
            <v>840</v>
          </cell>
          <cell r="F88" t="str">
            <v>0008</v>
          </cell>
          <cell r="H88"/>
          <cell r="I88" t="str">
            <v>佐賀市</v>
          </cell>
          <cell r="J88" t="str">
            <v>巨勢町大字牛島397-11</v>
          </cell>
          <cell r="L88">
            <v>43556</v>
          </cell>
          <cell r="M88" t="str">
            <v>利用料金変更</v>
          </cell>
          <cell r="N88" t="str">
            <v>0952</v>
          </cell>
          <cell r="O88" t="str">
            <v>23</v>
          </cell>
          <cell r="P88" t="str">
            <v>2023</v>
          </cell>
          <cell r="Q88" t="str">
            <v>23-2010</v>
          </cell>
          <cell r="S88" t="str">
            <v>株式会社
NAKAO予防医学研究所</v>
          </cell>
          <cell r="AD88">
            <v>41456</v>
          </cell>
          <cell r="AJ88">
            <v>41456</v>
          </cell>
          <cell r="AK88">
            <v>50</v>
          </cell>
          <cell r="AL88" t="str">
            <v>住宅型</v>
          </cell>
          <cell r="AM88" t="str">
            <v>-</v>
          </cell>
          <cell r="AQ88" t="str">
            <v>第100号</v>
          </cell>
        </row>
        <row r="89">
          <cell r="B89" t="str">
            <v>第101号</v>
          </cell>
          <cell r="C89"/>
          <cell r="D89" t="str">
            <v>有料老人ホームかがやき巨勢</v>
          </cell>
          <cell r="E89" t="str">
            <v>840</v>
          </cell>
          <cell r="F89" t="str">
            <v>0001</v>
          </cell>
          <cell r="H89"/>
          <cell r="I89" t="str">
            <v>佐賀市</v>
          </cell>
          <cell r="J89" t="str">
            <v>巨勢町大字修理田字一本黒木1208-5</v>
          </cell>
          <cell r="L89" t="str">
            <v>2019/1/25
2022/7/1
2024/4/1</v>
          </cell>
          <cell r="M89" t="str">
            <v>法人住所の変更
利用料金変更
利用料金変更</v>
          </cell>
          <cell r="N89" t="str">
            <v>0952</v>
          </cell>
          <cell r="O89" t="str">
            <v>37</v>
          </cell>
          <cell r="P89" t="str">
            <v>5001</v>
          </cell>
          <cell r="Q89" t="str">
            <v>37-5001</v>
          </cell>
          <cell r="S89" t="str">
            <v>株式会社
ニューライフ</v>
          </cell>
          <cell r="AD89">
            <v>41456</v>
          </cell>
          <cell r="AJ89">
            <v>41456</v>
          </cell>
          <cell r="AK89">
            <v>9</v>
          </cell>
          <cell r="AL89" t="str">
            <v>住宅型</v>
          </cell>
          <cell r="AM89" t="str">
            <v>-</v>
          </cell>
          <cell r="AQ89" t="str">
            <v>第101号</v>
          </cell>
        </row>
        <row r="90">
          <cell r="B90" t="str">
            <v>第102号</v>
          </cell>
          <cell r="C90"/>
          <cell r="D90" t="str">
            <v>有料老人ホーム円花</v>
          </cell>
          <cell r="E90" t="str">
            <v>840</v>
          </cell>
          <cell r="F90" t="str">
            <v>0012</v>
          </cell>
          <cell r="H90"/>
          <cell r="I90" t="str">
            <v>佐賀市</v>
          </cell>
          <cell r="J90" t="str">
            <v>北川副町大字光法943-6</v>
          </cell>
          <cell r="L90"/>
          <cell r="M90"/>
          <cell r="N90" t="str">
            <v>0952</v>
          </cell>
          <cell r="O90" t="str">
            <v>20</v>
          </cell>
          <cell r="P90" t="str">
            <v>1010</v>
          </cell>
          <cell r="Q90" t="str">
            <v>20-1013</v>
          </cell>
          <cell r="S90" t="str">
            <v>株式会社 パラディ</v>
          </cell>
          <cell r="AD90">
            <v>41487</v>
          </cell>
          <cell r="AJ90">
            <v>41487</v>
          </cell>
          <cell r="AK90">
            <v>32</v>
          </cell>
          <cell r="AL90" t="str">
            <v>住宅型</v>
          </cell>
          <cell r="AM90" t="str">
            <v>-</v>
          </cell>
          <cell r="AQ90" t="str">
            <v>第102号</v>
          </cell>
        </row>
        <row r="91">
          <cell r="B91" t="str">
            <v>第105号</v>
          </cell>
          <cell r="C91"/>
          <cell r="D91" t="str">
            <v>有料老人ホームひだまり久保田館</v>
          </cell>
          <cell r="E91" t="str">
            <v>849</v>
          </cell>
          <cell r="F91" t="str">
            <v>0201</v>
          </cell>
          <cell r="H91"/>
          <cell r="I91" t="str">
            <v>佐賀市</v>
          </cell>
          <cell r="J91" t="str">
            <v>久保田町大字徳万2117番2</v>
          </cell>
          <cell r="L91" t="str">
            <v>H28.12.5.</v>
          </cell>
          <cell r="M91" t="str">
            <v>法人名変更</v>
          </cell>
          <cell r="N91" t="str">
            <v>0952</v>
          </cell>
          <cell r="O91" t="str">
            <v>37</v>
          </cell>
          <cell r="P91" t="str">
            <v>5133</v>
          </cell>
          <cell r="Q91" t="str">
            <v>37-5135</v>
          </cell>
          <cell r="S91" t="str">
            <v>株式会社 ラポール</v>
          </cell>
          <cell r="AD91">
            <v>41518</v>
          </cell>
          <cell r="AJ91">
            <v>41518</v>
          </cell>
          <cell r="AK91">
            <v>30</v>
          </cell>
          <cell r="AL91" t="str">
            <v>住宅型</v>
          </cell>
          <cell r="AM91" t="str">
            <v>-</v>
          </cell>
          <cell r="AQ91" t="str">
            <v>第105号</v>
          </cell>
        </row>
        <row r="92">
          <cell r="B92" t="str">
            <v>第106号</v>
          </cell>
          <cell r="C92"/>
          <cell r="D92" t="str">
            <v>有料老人ホーム光　芦刈館</v>
          </cell>
          <cell r="E92" t="str">
            <v>849</v>
          </cell>
          <cell r="F92" t="str">
            <v>0314</v>
          </cell>
          <cell r="H92"/>
          <cell r="I92" t="str">
            <v>小城市</v>
          </cell>
          <cell r="J92" t="str">
            <v>芦刈町三王崎390-6</v>
          </cell>
          <cell r="L92"/>
          <cell r="M92"/>
          <cell r="N92" t="str">
            <v>0952</v>
          </cell>
          <cell r="O92" t="str">
            <v>66</v>
          </cell>
          <cell r="P92" t="str">
            <v>3858</v>
          </cell>
          <cell r="Q92" t="str">
            <v>66-3857</v>
          </cell>
          <cell r="S92" t="str">
            <v>株式会社 ライフライン</v>
          </cell>
          <cell r="AD92">
            <v>41518</v>
          </cell>
          <cell r="AJ92">
            <v>41518</v>
          </cell>
          <cell r="AK92">
            <v>30</v>
          </cell>
          <cell r="AL92" t="str">
            <v>住宅型</v>
          </cell>
          <cell r="AM92" t="str">
            <v>-</v>
          </cell>
          <cell r="AQ92" t="str">
            <v>第106号</v>
          </cell>
        </row>
        <row r="93">
          <cell r="B93" t="str">
            <v>第107号</v>
          </cell>
          <cell r="C93"/>
          <cell r="D93" t="str">
            <v>有料老人ホームふくろ</v>
          </cell>
          <cell r="E93" t="str">
            <v>840</v>
          </cell>
          <cell r="F93" t="str">
            <v>0023</v>
          </cell>
          <cell r="H93"/>
          <cell r="I93" t="str">
            <v>佐賀市</v>
          </cell>
          <cell r="J93" t="str">
            <v>本庄町大字袋167番地2</v>
          </cell>
          <cell r="L93"/>
          <cell r="M93"/>
          <cell r="N93" t="str">
            <v>0952</v>
          </cell>
          <cell r="O93" t="str">
            <v>37</v>
          </cell>
          <cell r="P93" t="str">
            <v>8490</v>
          </cell>
          <cell r="Q93" t="str">
            <v>37-8491</v>
          </cell>
          <cell r="S93" t="str">
            <v>株式会社 武藤</v>
          </cell>
          <cell r="AD93">
            <v>41532</v>
          </cell>
          <cell r="AJ93" t="str">
            <v>-
(地域密着型
特定施設)</v>
          </cell>
          <cell r="AK93">
            <v>19</v>
          </cell>
          <cell r="AL93" t="str">
            <v>住宅型</v>
          </cell>
          <cell r="AM93" t="str">
            <v>-</v>
          </cell>
          <cell r="AQ93" t="str">
            <v>第107号</v>
          </cell>
        </row>
        <row r="94">
          <cell r="B94" t="str">
            <v>第108号</v>
          </cell>
          <cell r="C94"/>
          <cell r="D94" t="str">
            <v>アイケアレジデンス伊万里</v>
          </cell>
          <cell r="E94" t="str">
            <v>848</v>
          </cell>
          <cell r="F94" t="str">
            <v>0031</v>
          </cell>
          <cell r="H94"/>
          <cell r="I94" t="str">
            <v>伊万里市</v>
          </cell>
          <cell r="J94" t="str">
            <v>二里町八谷搦1120</v>
          </cell>
          <cell r="L94" t="str">
            <v>2018/5/1
2022/11/1
2023/4/1</v>
          </cell>
          <cell r="M94" t="str">
            <v>管理者と食費の変更
利用料変更
管理者変更</v>
          </cell>
          <cell r="N94" t="str">
            <v>0955</v>
          </cell>
          <cell r="O94" t="str">
            <v>22</v>
          </cell>
          <cell r="P94" t="str">
            <v>8888</v>
          </cell>
          <cell r="Q94" t="str">
            <v>23-3865</v>
          </cell>
          <cell r="S94" t="str">
            <v>アイケア株式会社</v>
          </cell>
          <cell r="AD94">
            <v>41547</v>
          </cell>
          <cell r="AJ94">
            <v>41547</v>
          </cell>
          <cell r="AK94">
            <v>48</v>
          </cell>
          <cell r="AL94" t="str">
            <v>住宅型</v>
          </cell>
          <cell r="AM94" t="str">
            <v>-</v>
          </cell>
          <cell r="AQ94" t="str">
            <v>第108号</v>
          </cell>
        </row>
        <row r="95">
          <cell r="B95" t="str">
            <v>第109号</v>
          </cell>
          <cell r="C95"/>
          <cell r="D95" t="str">
            <v>みどり山百花苑</v>
          </cell>
          <cell r="E95" t="str">
            <v>849</v>
          </cell>
          <cell r="F95" t="str">
            <v>3201</v>
          </cell>
          <cell r="H95"/>
          <cell r="I95" t="str">
            <v>唐津市</v>
          </cell>
          <cell r="J95" t="str">
            <v>相知町相知字緑山533-32</v>
          </cell>
          <cell r="L95" t="str">
            <v>2018/8/24　2021/5/8</v>
          </cell>
          <cell r="M95" t="str">
            <v>利用料金変更　　　　　　定員の増</v>
          </cell>
          <cell r="N95" t="str">
            <v>0955</v>
          </cell>
          <cell r="O95" t="str">
            <v>62</v>
          </cell>
          <cell r="P95" t="str">
            <v>3012</v>
          </cell>
          <cell r="Q95" t="str">
            <v>62-3013</v>
          </cell>
          <cell r="S95" t="str">
            <v>株式会社
かがやきケアサービス</v>
          </cell>
          <cell r="AD95">
            <v>41548</v>
          </cell>
          <cell r="AJ95">
            <v>41548</v>
          </cell>
          <cell r="AK95">
            <v>23</v>
          </cell>
          <cell r="AL95" t="str">
            <v>住宅型</v>
          </cell>
          <cell r="AM95" t="str">
            <v>-</v>
          </cell>
          <cell r="AQ95" t="str">
            <v>第109号</v>
          </cell>
        </row>
        <row r="96">
          <cell r="B96" t="str">
            <v>第110号</v>
          </cell>
          <cell r="C96"/>
          <cell r="D96" t="str">
            <v>ケアホームふくしの家</v>
          </cell>
          <cell r="E96" t="str">
            <v>840</v>
          </cell>
          <cell r="F96" t="str">
            <v>0821</v>
          </cell>
          <cell r="H96"/>
          <cell r="I96" t="str">
            <v>佐賀市</v>
          </cell>
          <cell r="J96" t="str">
            <v>東佐賀町16番2号</v>
          </cell>
          <cell r="L96">
            <v>45108</v>
          </cell>
          <cell r="M96" t="str">
            <v>定員減員</v>
          </cell>
          <cell r="N96" t="str">
            <v>0952</v>
          </cell>
          <cell r="O96" t="str">
            <v>37</v>
          </cell>
          <cell r="P96" t="str">
            <v>5102</v>
          </cell>
          <cell r="Q96" t="str">
            <v>37-5103</v>
          </cell>
          <cell r="S96" t="str">
            <v>特定非営利活動法人
市民生活支援センター
ふくしの家</v>
          </cell>
          <cell r="AD96">
            <v>41548</v>
          </cell>
          <cell r="AJ96">
            <v>41548</v>
          </cell>
          <cell r="AK96">
            <v>16</v>
          </cell>
          <cell r="AL96" t="str">
            <v>住宅型</v>
          </cell>
          <cell r="AM96" t="str">
            <v>-</v>
          </cell>
          <cell r="AQ96" t="str">
            <v>第110号</v>
          </cell>
        </row>
        <row r="97">
          <cell r="B97" t="str">
            <v>第111号</v>
          </cell>
          <cell r="C97"/>
          <cell r="D97" t="str">
            <v>住宅型有料老人ホーム縁樹</v>
          </cell>
          <cell r="E97" t="str">
            <v>840</v>
          </cell>
          <cell r="F97" t="str">
            <v>0806</v>
          </cell>
          <cell r="H97"/>
          <cell r="I97" t="str">
            <v>佐賀市</v>
          </cell>
          <cell r="J97" t="str">
            <v>神園六丁目7-6</v>
          </cell>
          <cell r="L97"/>
          <cell r="M97"/>
          <cell r="N97" t="str">
            <v>0952</v>
          </cell>
          <cell r="O97" t="str">
            <v>30</v>
          </cell>
          <cell r="P97" t="str">
            <v>1122</v>
          </cell>
          <cell r="Q97" t="str">
            <v>30-1166</v>
          </cell>
          <cell r="S97" t="str">
            <v>有限会社 鶴亀</v>
          </cell>
          <cell r="AD97">
            <v>41640</v>
          </cell>
          <cell r="AJ97">
            <v>41640</v>
          </cell>
          <cell r="AK97">
            <v>23</v>
          </cell>
          <cell r="AL97" t="str">
            <v>住宅型</v>
          </cell>
          <cell r="AM97" t="str">
            <v>-</v>
          </cell>
          <cell r="AQ97" t="str">
            <v>第111号</v>
          </cell>
        </row>
        <row r="98">
          <cell r="B98" t="str">
            <v>第112号</v>
          </cell>
          <cell r="C98"/>
          <cell r="D98" t="str">
            <v>シルバーホーム小葉音</v>
          </cell>
          <cell r="E98" t="str">
            <v>849</v>
          </cell>
          <cell r="F98" t="str">
            <v>0402</v>
          </cell>
          <cell r="H98" t="str">
            <v>杵島郡</v>
          </cell>
          <cell r="I98" t="str">
            <v>白石町</v>
          </cell>
          <cell r="J98" t="str">
            <v>大字福富下分2852番地</v>
          </cell>
          <cell r="L98">
            <v>43739</v>
          </cell>
          <cell r="M98" t="str">
            <v>利用料金変更</v>
          </cell>
          <cell r="N98" t="str">
            <v>0952</v>
          </cell>
          <cell r="O98" t="str">
            <v>87</v>
          </cell>
          <cell r="P98" t="str">
            <v>3777</v>
          </cell>
          <cell r="Q98" t="str">
            <v>87-3788</v>
          </cell>
          <cell r="S98" t="str">
            <v>医療法人 善成</v>
          </cell>
          <cell r="AD98">
            <v>41645</v>
          </cell>
          <cell r="AJ98">
            <v>41645</v>
          </cell>
          <cell r="AK98">
            <v>18</v>
          </cell>
          <cell r="AL98" t="str">
            <v>住宅型</v>
          </cell>
          <cell r="AM98" t="str">
            <v>-</v>
          </cell>
          <cell r="AQ98" t="str">
            <v>第112号</v>
          </cell>
        </row>
        <row r="99">
          <cell r="B99" t="str">
            <v>第113号</v>
          </cell>
          <cell r="C99"/>
          <cell r="D99" t="str">
            <v>住宅型有料老人ホームあいさぽ</v>
          </cell>
          <cell r="E99" t="str">
            <v>849</v>
          </cell>
          <cell r="F99" t="str">
            <v>0203</v>
          </cell>
          <cell r="H99"/>
          <cell r="I99" t="str">
            <v>佐賀市</v>
          </cell>
          <cell r="J99" t="str">
            <v>久保田町新田3427-3</v>
          </cell>
          <cell r="L99"/>
          <cell r="M99"/>
          <cell r="N99" t="str">
            <v>0952</v>
          </cell>
          <cell r="O99" t="str">
            <v>68</v>
          </cell>
          <cell r="P99" t="str">
            <v>5170</v>
          </cell>
          <cell r="Q99" t="str">
            <v>68-5025</v>
          </cell>
          <cell r="S99" t="str">
            <v>株式会社
愛サポート</v>
          </cell>
          <cell r="AD99">
            <v>41650</v>
          </cell>
          <cell r="AJ99">
            <v>41650</v>
          </cell>
          <cell r="AK99">
            <v>31</v>
          </cell>
          <cell r="AL99" t="str">
            <v>住宅型</v>
          </cell>
          <cell r="AM99" t="str">
            <v>-</v>
          </cell>
          <cell r="AQ99" t="str">
            <v>第113号</v>
          </cell>
        </row>
        <row r="100">
          <cell r="B100" t="str">
            <v>第114号</v>
          </cell>
          <cell r="C100"/>
          <cell r="D100" t="str">
            <v>有料老人ホームながせ　ひらお苑</v>
          </cell>
          <cell r="E100" t="str">
            <v>849</v>
          </cell>
          <cell r="F100" t="str">
            <v>0917</v>
          </cell>
          <cell r="H100"/>
          <cell r="I100" t="str">
            <v>佐賀市</v>
          </cell>
          <cell r="J100" t="str">
            <v>高木瀬町大字長瀬1862-5</v>
          </cell>
          <cell r="L100"/>
          <cell r="M100"/>
          <cell r="N100" t="str">
            <v>0952</v>
          </cell>
          <cell r="O100" t="str">
            <v>20</v>
          </cell>
          <cell r="P100" t="str">
            <v>0672</v>
          </cell>
          <cell r="Q100" t="str">
            <v>20-0673</v>
          </cell>
          <cell r="S100" t="str">
            <v>株式会社
SMART BRAIN</v>
          </cell>
          <cell r="AD100">
            <v>41671</v>
          </cell>
          <cell r="AJ100">
            <v>41671</v>
          </cell>
          <cell r="AK100">
            <v>18</v>
          </cell>
          <cell r="AL100" t="str">
            <v>住宅型</v>
          </cell>
          <cell r="AM100" t="str">
            <v>-</v>
          </cell>
          <cell r="AQ100" t="str">
            <v>第114号</v>
          </cell>
        </row>
        <row r="101">
          <cell r="B101" t="str">
            <v>第115号</v>
          </cell>
          <cell r="C101"/>
          <cell r="D101" t="str">
            <v>住宅型有料老人ホーム南のおひさま</v>
          </cell>
          <cell r="E101" t="str">
            <v>847</v>
          </cell>
          <cell r="F101" t="str">
            <v>0834</v>
          </cell>
          <cell r="H101"/>
          <cell r="I101" t="str">
            <v>唐津市</v>
          </cell>
          <cell r="J101" t="str">
            <v>山田2824-5</v>
          </cell>
          <cell r="L101">
            <v>45031</v>
          </cell>
          <cell r="M101" t="str">
            <v>定員増員</v>
          </cell>
          <cell r="N101" t="str">
            <v>0955</v>
          </cell>
          <cell r="O101" t="str">
            <v>53</v>
          </cell>
          <cell r="P101" t="str">
            <v>8237</v>
          </cell>
          <cell r="Q101" t="str">
            <v>53-8202</v>
          </cell>
          <cell r="S101" t="str">
            <v>有限会社 リンク</v>
          </cell>
          <cell r="AD101">
            <v>41671</v>
          </cell>
          <cell r="AJ101">
            <v>41671</v>
          </cell>
          <cell r="AK101">
            <v>12</v>
          </cell>
          <cell r="AL101" t="str">
            <v>住宅型</v>
          </cell>
          <cell r="AM101" t="str">
            <v>-</v>
          </cell>
          <cell r="AQ101" t="str">
            <v>第115号</v>
          </cell>
        </row>
        <row r="102">
          <cell r="B102" t="str">
            <v>第116号</v>
          </cell>
          <cell r="C102"/>
          <cell r="D102" t="str">
            <v>ぽっかぽか・武雄館</v>
          </cell>
          <cell r="E102" t="str">
            <v>849</v>
          </cell>
          <cell r="F102" t="str">
            <v>2204</v>
          </cell>
          <cell r="H102"/>
          <cell r="I102" t="str">
            <v>武雄市</v>
          </cell>
          <cell r="J102" t="str">
            <v>北方町大字大崎2005番地9</v>
          </cell>
          <cell r="L102"/>
          <cell r="M102"/>
          <cell r="N102" t="str">
            <v>0954</v>
          </cell>
          <cell r="O102" t="str">
            <v>36</v>
          </cell>
          <cell r="P102" t="str">
            <v>0987</v>
          </cell>
          <cell r="Q102" t="str">
            <v>36-0986</v>
          </cell>
          <cell r="S102" t="str">
            <v>合同会社
ぽっかぽか</v>
          </cell>
          <cell r="AD102">
            <v>41697</v>
          </cell>
          <cell r="AJ102">
            <v>41697</v>
          </cell>
          <cell r="AK102">
            <v>36</v>
          </cell>
          <cell r="AL102" t="str">
            <v>住宅型</v>
          </cell>
          <cell r="AM102" t="str">
            <v>-</v>
          </cell>
          <cell r="AQ102" t="str">
            <v>第116号</v>
          </cell>
        </row>
        <row r="103">
          <cell r="B103" t="str">
            <v>第117号</v>
          </cell>
          <cell r="C103"/>
          <cell r="D103" t="str">
            <v>ケアホーム美笑庵2号館</v>
          </cell>
          <cell r="E103" t="str">
            <v>849</v>
          </cell>
          <cell r="F103" t="str">
            <v>1401</v>
          </cell>
          <cell r="H103"/>
          <cell r="I103" t="str">
            <v>嬉野市</v>
          </cell>
          <cell r="J103" t="str">
            <v>塩田町大字久間甲996番地</v>
          </cell>
          <cell r="L103" t="str">
            <v>2020/4/1
2023/6/1</v>
          </cell>
          <cell r="M103" t="str">
            <v>管理者の変更
管理者の変更</v>
          </cell>
          <cell r="N103" t="str">
            <v>0954</v>
          </cell>
          <cell r="O103" t="str">
            <v>66</v>
          </cell>
          <cell r="P103" t="str">
            <v>8952</v>
          </cell>
          <cell r="Q103" t="str">
            <v>66-8953</v>
          </cell>
          <cell r="S103" t="str">
            <v>社会福祉法人
済昭園</v>
          </cell>
          <cell r="AD103">
            <v>41730</v>
          </cell>
          <cell r="AJ103" t="str">
            <v>-
(地域密着型
特定施設)</v>
          </cell>
          <cell r="AK103">
            <v>12</v>
          </cell>
          <cell r="AL103" t="str">
            <v>住宅型</v>
          </cell>
          <cell r="AM103" t="str">
            <v>-</v>
          </cell>
          <cell r="AQ103" t="str">
            <v>第117号</v>
          </cell>
        </row>
        <row r="104">
          <cell r="B104" t="str">
            <v>第118号</v>
          </cell>
          <cell r="C104"/>
          <cell r="D104" t="str">
            <v>住宅型有料老人ホームひだまり蓮花</v>
          </cell>
          <cell r="E104" t="str">
            <v>847</v>
          </cell>
          <cell r="F104" t="str">
            <v>0004</v>
          </cell>
          <cell r="H104"/>
          <cell r="I104" t="str">
            <v>唐津市</v>
          </cell>
          <cell r="J104" t="str">
            <v>養母田545-1</v>
          </cell>
          <cell r="L104">
            <v>44835</v>
          </cell>
          <cell r="M104" t="str">
            <v>料金改定</v>
          </cell>
          <cell r="N104" t="str">
            <v>0955</v>
          </cell>
          <cell r="O104" t="str">
            <v>53</v>
          </cell>
          <cell r="P104" t="str">
            <v>8386</v>
          </cell>
          <cell r="Q104" t="str">
            <v>53-8387</v>
          </cell>
          <cell r="S104" t="str">
            <v>有限会社
バリアフリーＬife</v>
          </cell>
          <cell r="AD104">
            <v>41730</v>
          </cell>
          <cell r="AJ104">
            <v>41730</v>
          </cell>
          <cell r="AK104">
            <v>5</v>
          </cell>
          <cell r="AL104" t="str">
            <v>住宅型</v>
          </cell>
          <cell r="AM104" t="str">
            <v>-</v>
          </cell>
          <cell r="AQ104" t="str">
            <v>第118号</v>
          </cell>
        </row>
        <row r="105">
          <cell r="B105" t="str">
            <v>第119号</v>
          </cell>
          <cell r="C105"/>
          <cell r="D105" t="str">
            <v>有料老人ホーム人と木ステーション</v>
          </cell>
          <cell r="E105" t="str">
            <v>841</v>
          </cell>
          <cell r="F105" t="str">
            <v>0024</v>
          </cell>
          <cell r="H105"/>
          <cell r="I105" t="str">
            <v>鳥栖市</v>
          </cell>
          <cell r="J105" t="str">
            <v>原町1253番地1</v>
          </cell>
          <cell r="L105"/>
          <cell r="M105"/>
          <cell r="N105" t="str">
            <v>0942</v>
          </cell>
          <cell r="O105" t="str">
            <v>82</v>
          </cell>
          <cell r="P105" t="str">
            <v>2716</v>
          </cell>
          <cell r="Q105" t="str">
            <v>82-5445</v>
          </cell>
          <cell r="S105" t="str">
            <v>合名会社 別府</v>
          </cell>
          <cell r="AD105">
            <v>41729</v>
          </cell>
          <cell r="AJ105">
            <v>41729</v>
          </cell>
          <cell r="AK105">
            <v>5</v>
          </cell>
          <cell r="AL105" t="str">
            <v>住宅型</v>
          </cell>
          <cell r="AM105" t="str">
            <v>-</v>
          </cell>
          <cell r="AQ105" t="str">
            <v>第119号</v>
          </cell>
        </row>
        <row r="106">
          <cell r="B106" t="str">
            <v>第120号</v>
          </cell>
          <cell r="C106"/>
          <cell r="D106" t="str">
            <v>有料老人ホームびゃくしん</v>
          </cell>
          <cell r="E106" t="str">
            <v>840</v>
          </cell>
          <cell r="F106" t="str">
            <v>2101</v>
          </cell>
          <cell r="H106"/>
          <cell r="I106" t="str">
            <v>佐賀市</v>
          </cell>
          <cell r="J106" t="str">
            <v>諸富町大字大堂937-3</v>
          </cell>
          <cell r="L106"/>
          <cell r="M106"/>
          <cell r="N106" t="str">
            <v>0952</v>
          </cell>
          <cell r="O106" t="str">
            <v>37</v>
          </cell>
          <cell r="P106" t="str">
            <v>6486</v>
          </cell>
          <cell r="Q106" t="str">
            <v>37-6487</v>
          </cell>
          <cell r="S106" t="str">
            <v>医療法人
森山胃腸科</v>
          </cell>
          <cell r="AD106">
            <v>41743</v>
          </cell>
          <cell r="AJ106">
            <v>41743</v>
          </cell>
          <cell r="AK106">
            <v>30</v>
          </cell>
          <cell r="AL106" t="str">
            <v>住宅型</v>
          </cell>
          <cell r="AM106" t="str">
            <v>-</v>
          </cell>
          <cell r="AQ106" t="str">
            <v>第120号</v>
          </cell>
        </row>
        <row r="107">
          <cell r="B107" t="str">
            <v>第121号</v>
          </cell>
          <cell r="C107"/>
          <cell r="D107" t="str">
            <v>きらめきホーム</v>
          </cell>
          <cell r="E107" t="str">
            <v>840</v>
          </cell>
          <cell r="F107" t="str">
            <v>0804</v>
          </cell>
          <cell r="H107"/>
          <cell r="I107" t="str">
            <v>佐賀市</v>
          </cell>
          <cell r="J107" t="str">
            <v>神野東四丁目5-13</v>
          </cell>
          <cell r="L107">
            <v>43405</v>
          </cell>
          <cell r="M107" t="str">
            <v>管理者の変更</v>
          </cell>
          <cell r="N107" t="str">
            <v>0952</v>
          </cell>
          <cell r="O107" t="str">
            <v>37</v>
          </cell>
          <cell r="P107" t="str">
            <v>5778</v>
          </cell>
          <cell r="Q107" t="str">
            <v>36-5754</v>
          </cell>
          <cell r="S107" t="str">
            <v>株式会社煌</v>
          </cell>
          <cell r="AD107">
            <v>41785</v>
          </cell>
          <cell r="AJ107">
            <v>41785</v>
          </cell>
          <cell r="AK107">
            <v>18</v>
          </cell>
          <cell r="AL107" t="str">
            <v>住宅型</v>
          </cell>
          <cell r="AM107" t="str">
            <v>-</v>
          </cell>
          <cell r="AQ107" t="str">
            <v>第121号</v>
          </cell>
        </row>
        <row r="108">
          <cell r="B108" t="str">
            <v>第122号</v>
          </cell>
          <cell r="C108"/>
          <cell r="D108" t="str">
            <v>アイケアレジデンス佐賀</v>
          </cell>
          <cell r="E108" t="str">
            <v>840</v>
          </cell>
          <cell r="F108" t="str">
            <v>0015</v>
          </cell>
          <cell r="H108"/>
          <cell r="I108" t="str">
            <v>佐賀市</v>
          </cell>
          <cell r="J108" t="str">
            <v>木原一丁目24番39号</v>
          </cell>
          <cell r="L108" t="str">
            <v>2019/10/1
2022/11/1</v>
          </cell>
          <cell r="M108" t="str">
            <v>利用料金の変更
利用料金変更</v>
          </cell>
          <cell r="N108" t="str">
            <v>0952</v>
          </cell>
          <cell r="O108" t="str">
            <v>27</v>
          </cell>
          <cell r="P108" t="str">
            <v>8555</v>
          </cell>
          <cell r="Q108" t="str">
            <v>27-8565</v>
          </cell>
          <cell r="S108" t="str">
            <v>アイケア株式会社</v>
          </cell>
          <cell r="AD108">
            <v>41791</v>
          </cell>
          <cell r="AJ108">
            <v>41791</v>
          </cell>
          <cell r="AK108">
            <v>45</v>
          </cell>
          <cell r="AL108" t="str">
            <v>住宅型</v>
          </cell>
          <cell r="AM108" t="str">
            <v>-</v>
          </cell>
          <cell r="AQ108" t="str">
            <v>第122号</v>
          </cell>
        </row>
        <row r="109">
          <cell r="B109" t="str">
            <v>第123号</v>
          </cell>
          <cell r="C109"/>
          <cell r="D109" t="str">
            <v>ぽっかぽか・伊万里館</v>
          </cell>
          <cell r="E109" t="str">
            <v>848</v>
          </cell>
          <cell r="F109" t="str">
            <v>0027</v>
          </cell>
          <cell r="H109"/>
          <cell r="I109" t="str">
            <v>伊万里市</v>
          </cell>
          <cell r="J109" t="str">
            <v>立花町2405-17</v>
          </cell>
          <cell r="L109"/>
          <cell r="M109"/>
          <cell r="N109" t="str">
            <v>0955</v>
          </cell>
          <cell r="O109" t="str">
            <v>23</v>
          </cell>
          <cell r="P109" t="str">
            <v>5050</v>
          </cell>
          <cell r="Q109" t="str">
            <v>23-5080</v>
          </cell>
          <cell r="S109" t="str">
            <v>合同会社
ぽっかぽか</v>
          </cell>
          <cell r="AD109">
            <v>41791</v>
          </cell>
          <cell r="AJ109">
            <v>41791</v>
          </cell>
          <cell r="AK109">
            <v>48</v>
          </cell>
          <cell r="AL109" t="str">
            <v>住宅型</v>
          </cell>
          <cell r="AM109" t="str">
            <v>-</v>
          </cell>
          <cell r="AQ109" t="str">
            <v>第123号</v>
          </cell>
        </row>
        <row r="110">
          <cell r="B110" t="str">
            <v>第124号</v>
          </cell>
          <cell r="C110"/>
          <cell r="D110" t="str">
            <v>ぽっかぽか・ひまわり館</v>
          </cell>
          <cell r="E110" t="str">
            <v>848</v>
          </cell>
          <cell r="F110" t="str">
            <v>0027</v>
          </cell>
          <cell r="H110"/>
          <cell r="I110" t="str">
            <v>伊万里市</v>
          </cell>
          <cell r="J110" t="str">
            <v>立花町2404番地107</v>
          </cell>
          <cell r="L110"/>
          <cell r="M110"/>
          <cell r="N110" t="str">
            <v>0955</v>
          </cell>
          <cell r="O110" t="str">
            <v>22</v>
          </cell>
          <cell r="P110" t="str">
            <v>5202</v>
          </cell>
          <cell r="Q110" t="str">
            <v>22-5203</v>
          </cell>
          <cell r="S110" t="str">
            <v>合同会社
ぽっかぽか</v>
          </cell>
          <cell r="AD110">
            <v>41791</v>
          </cell>
          <cell r="AJ110">
            <v>41791</v>
          </cell>
          <cell r="AK110">
            <v>48</v>
          </cell>
          <cell r="AL110" t="str">
            <v>住宅型</v>
          </cell>
          <cell r="AM110" t="str">
            <v>-</v>
          </cell>
          <cell r="AQ110" t="str">
            <v>第124号</v>
          </cell>
        </row>
        <row r="111">
          <cell r="B111" t="str">
            <v>第125号</v>
          </cell>
          <cell r="C111"/>
          <cell r="D111" t="str">
            <v>ぽっかぽか・唐津館</v>
          </cell>
          <cell r="E111" t="str">
            <v>847</v>
          </cell>
          <cell r="F111" t="str">
            <v>1213</v>
          </cell>
          <cell r="H111"/>
          <cell r="I111" t="str">
            <v>唐津市</v>
          </cell>
          <cell r="J111" t="str">
            <v>北波多竹有2640-1</v>
          </cell>
          <cell r="L111"/>
          <cell r="M111"/>
          <cell r="N111" t="str">
            <v>0955</v>
          </cell>
          <cell r="O111" t="str">
            <v>64</v>
          </cell>
          <cell r="P111" t="str">
            <v>2347</v>
          </cell>
          <cell r="Q111" t="str">
            <v>64-2346</v>
          </cell>
          <cell r="S111" t="str">
            <v>合同会社
ぽっかぽか</v>
          </cell>
          <cell r="AD111">
            <v>41791</v>
          </cell>
          <cell r="AJ111">
            <v>41791</v>
          </cell>
          <cell r="AK111">
            <v>44</v>
          </cell>
          <cell r="AL111" t="str">
            <v>住宅型</v>
          </cell>
          <cell r="AM111" t="str">
            <v>-</v>
          </cell>
          <cell r="AQ111" t="str">
            <v>第125号</v>
          </cell>
        </row>
        <row r="112">
          <cell r="B112" t="str">
            <v>第126号</v>
          </cell>
          <cell r="C112"/>
          <cell r="D112" t="str">
            <v>シニアライフ佐賀２号館</v>
          </cell>
          <cell r="E112" t="str">
            <v>849</v>
          </cell>
          <cell r="F112" t="str">
            <v>0917</v>
          </cell>
          <cell r="H112"/>
          <cell r="I112" t="str">
            <v>佐賀市</v>
          </cell>
          <cell r="J112" t="str">
            <v>高木瀬町大字長瀬1246番地1</v>
          </cell>
          <cell r="L112">
            <v>42919</v>
          </cell>
          <cell r="M112" t="str">
            <v>法人の商号変更</v>
          </cell>
          <cell r="N112" t="str">
            <v>0952</v>
          </cell>
          <cell r="O112" t="str">
            <v>37</v>
          </cell>
          <cell r="P112" t="str">
            <v>9102</v>
          </cell>
          <cell r="Q112" t="str">
            <v>37-9103</v>
          </cell>
          <cell r="S112" t="str">
            <v>ジンフィールド株式会社</v>
          </cell>
          <cell r="AD112">
            <v>41806</v>
          </cell>
          <cell r="AJ112">
            <v>41806</v>
          </cell>
          <cell r="AK112">
            <v>20</v>
          </cell>
          <cell r="AL112" t="str">
            <v>住宅型</v>
          </cell>
          <cell r="AM112" t="str">
            <v>-</v>
          </cell>
          <cell r="AQ112" t="str">
            <v>第126号</v>
          </cell>
        </row>
        <row r="113">
          <cell r="B113" t="str">
            <v>第127号</v>
          </cell>
          <cell r="C113"/>
          <cell r="D113" t="str">
            <v>ウェリナ佐賀</v>
          </cell>
          <cell r="E113" t="str">
            <v>849</v>
          </cell>
          <cell r="F113" t="str">
            <v>0917</v>
          </cell>
          <cell r="H113"/>
          <cell r="I113" t="str">
            <v>佐賀市</v>
          </cell>
          <cell r="J113" t="str">
            <v>高木瀬町大字長瀬1156番地1</v>
          </cell>
          <cell r="L113">
            <v>43739</v>
          </cell>
          <cell r="M113" t="str">
            <v>利用料金変更</v>
          </cell>
          <cell r="N113" t="str">
            <v>0952</v>
          </cell>
          <cell r="O113" t="str">
            <v>36</v>
          </cell>
          <cell r="P113" t="str">
            <v>8550</v>
          </cell>
          <cell r="Q113" t="str">
            <v>36-8560</v>
          </cell>
          <cell r="S113" t="str">
            <v>社会福祉法人
敬愛会</v>
          </cell>
          <cell r="AD113">
            <v>41806</v>
          </cell>
          <cell r="AJ113">
            <v>41806</v>
          </cell>
          <cell r="AK113">
            <v>30</v>
          </cell>
          <cell r="AL113" t="str">
            <v>住宅型</v>
          </cell>
          <cell r="AM113" t="str">
            <v>-</v>
          </cell>
          <cell r="AQ113" t="str">
            <v>第127号</v>
          </cell>
        </row>
        <row r="114">
          <cell r="B114" t="str">
            <v>第128号</v>
          </cell>
          <cell r="C114"/>
          <cell r="D114" t="str">
            <v>ぽっかぽか・鳥栖館</v>
          </cell>
          <cell r="E114" t="str">
            <v>841</v>
          </cell>
          <cell r="F114" t="str">
            <v>0066</v>
          </cell>
          <cell r="H114"/>
          <cell r="I114" t="str">
            <v>鳥栖市</v>
          </cell>
          <cell r="J114" t="str">
            <v>儀徳町2650番地1</v>
          </cell>
          <cell r="L114">
            <v>45017</v>
          </cell>
          <cell r="M114" t="str">
            <v>管理者変更</v>
          </cell>
          <cell r="N114" t="str">
            <v>0942</v>
          </cell>
          <cell r="O114" t="str">
            <v>81</v>
          </cell>
          <cell r="P114" t="str">
            <v>3100</v>
          </cell>
          <cell r="Q114" t="str">
            <v>81-3101</v>
          </cell>
          <cell r="S114" t="str">
            <v>合同会社
ぽっかぽか</v>
          </cell>
          <cell r="AD114">
            <v>41806</v>
          </cell>
          <cell r="AJ114">
            <v>41806</v>
          </cell>
          <cell r="AK114">
            <v>48</v>
          </cell>
          <cell r="AL114" t="str">
            <v>住宅型</v>
          </cell>
          <cell r="AM114" t="str">
            <v>-</v>
          </cell>
          <cell r="AQ114" t="str">
            <v>第128号</v>
          </cell>
        </row>
        <row r="115">
          <cell r="B115" t="str">
            <v>第129号</v>
          </cell>
          <cell r="C115"/>
          <cell r="D115" t="str">
            <v>Warmly ひだまり山荘</v>
          </cell>
          <cell r="E115" t="str">
            <v>849</v>
          </cell>
          <cell r="F115" t="str">
            <v>2305</v>
          </cell>
          <cell r="H115"/>
          <cell r="I115" t="str">
            <v>武雄市</v>
          </cell>
          <cell r="J115" t="str">
            <v>山内町大字宮野1888番地85</v>
          </cell>
          <cell r="L115" t="str">
            <v>R1.11.1　　　　　　　　　
R３.1０.５
R6.4.1.</v>
          </cell>
          <cell r="M115" t="str">
            <v>増改築のある定員数増員
理事長の変更
管理者変更</v>
          </cell>
          <cell r="N115" t="str">
            <v>0954</v>
          </cell>
          <cell r="O115" t="str">
            <v>20</v>
          </cell>
          <cell r="P115" t="str">
            <v>7074</v>
          </cell>
          <cell r="Q115" t="str">
            <v>20-7124</v>
          </cell>
          <cell r="S115" t="str">
            <v>社会福祉法人
正和福祉会</v>
          </cell>
          <cell r="AD115">
            <v>41821</v>
          </cell>
          <cell r="AJ115">
            <v>41821</v>
          </cell>
          <cell r="AK115">
            <v>21</v>
          </cell>
          <cell r="AL115" t="str">
            <v>住宅型</v>
          </cell>
          <cell r="AM115" t="str">
            <v>-</v>
          </cell>
          <cell r="AQ115" t="str">
            <v>第129号</v>
          </cell>
        </row>
        <row r="116">
          <cell r="B116" t="str">
            <v>第130号</v>
          </cell>
          <cell r="C116"/>
          <cell r="D116" t="str">
            <v>有料老人ホームはなまる</v>
          </cell>
          <cell r="E116" t="str">
            <v>849</v>
          </cell>
          <cell r="F116" t="str">
            <v>0935</v>
          </cell>
          <cell r="H116"/>
          <cell r="I116" t="str">
            <v>佐賀市</v>
          </cell>
          <cell r="J116" t="str">
            <v>八戸溝三丁目7番8号</v>
          </cell>
          <cell r="L116"/>
          <cell r="M116"/>
          <cell r="N116" t="str">
            <v>0952</v>
          </cell>
          <cell r="O116" t="str">
            <v>36</v>
          </cell>
          <cell r="P116" t="str">
            <v>5877</v>
          </cell>
          <cell r="Q116" t="str">
            <v>36-5878</v>
          </cell>
          <cell r="S116" t="str">
            <v>京花株式会社</v>
          </cell>
          <cell r="AD116">
            <v>41821</v>
          </cell>
          <cell r="AJ116">
            <v>41821</v>
          </cell>
          <cell r="AK116">
            <v>30</v>
          </cell>
          <cell r="AL116" t="str">
            <v>住宅型</v>
          </cell>
          <cell r="AM116" t="str">
            <v>-</v>
          </cell>
          <cell r="AQ116" t="str">
            <v>第130号</v>
          </cell>
        </row>
        <row r="117">
          <cell r="B117" t="str">
            <v>第131号</v>
          </cell>
          <cell r="C117"/>
          <cell r="D117" t="str">
            <v>住宅型有料老人ホームオレンヂ</v>
          </cell>
          <cell r="E117" t="str">
            <v>849</v>
          </cell>
          <cell r="F117" t="str">
            <v>0917</v>
          </cell>
          <cell r="H117"/>
          <cell r="I117" t="str">
            <v>佐賀市</v>
          </cell>
          <cell r="J117" t="str">
            <v>高木瀬町大字長瀬字一本松72番1号</v>
          </cell>
          <cell r="L117">
            <v>44866</v>
          </cell>
          <cell r="M117" t="str">
            <v>管理者変更</v>
          </cell>
          <cell r="N117" t="str">
            <v>0952</v>
          </cell>
          <cell r="O117" t="str">
            <v>32</v>
          </cell>
          <cell r="P117" t="str">
            <v>1551</v>
          </cell>
          <cell r="Q117" t="str">
            <v>37-5468</v>
          </cell>
          <cell r="S117" t="str">
            <v>有限会社 フレンドリー</v>
          </cell>
          <cell r="AD117">
            <v>41821</v>
          </cell>
          <cell r="AJ117">
            <v>41821</v>
          </cell>
          <cell r="AK117">
            <v>19</v>
          </cell>
          <cell r="AL117" t="str">
            <v>住宅型</v>
          </cell>
          <cell r="AM117" t="str">
            <v>-</v>
          </cell>
          <cell r="AQ117" t="str">
            <v>第131号</v>
          </cell>
        </row>
        <row r="118">
          <cell r="B118" t="str">
            <v>第132号</v>
          </cell>
          <cell r="C118"/>
          <cell r="D118" t="str">
            <v>有料老人ホームＳＩＮみらい</v>
          </cell>
          <cell r="E118" t="str">
            <v>840</v>
          </cell>
          <cell r="F118" t="str">
            <v>0024</v>
          </cell>
          <cell r="H118"/>
          <cell r="I118" t="str">
            <v>佐賀市</v>
          </cell>
          <cell r="J118" t="str">
            <v>本庄町大字末次41番１</v>
          </cell>
          <cell r="L118" t="str">
            <v>2021/1/1
2024/3/1</v>
          </cell>
          <cell r="M118" t="str">
            <v>増改築を伴う定員数増員
利用料金変更</v>
          </cell>
          <cell r="N118" t="str">
            <v>0952</v>
          </cell>
          <cell r="O118" t="str">
            <v>27</v>
          </cell>
          <cell r="P118" t="str">
            <v>5178</v>
          </cell>
          <cell r="Q118" t="str">
            <v>26-8088</v>
          </cell>
          <cell r="S118" t="str">
            <v>一般社団法人
シンシア</v>
          </cell>
          <cell r="AD118">
            <v>41840</v>
          </cell>
          <cell r="AJ118">
            <v>41840</v>
          </cell>
          <cell r="AK118">
            <v>50</v>
          </cell>
          <cell r="AL118" t="str">
            <v>住宅型</v>
          </cell>
          <cell r="AM118" t="str">
            <v>-</v>
          </cell>
          <cell r="AQ118" t="str">
            <v>第132号</v>
          </cell>
        </row>
        <row r="119">
          <cell r="B119" t="str">
            <v>第134号</v>
          </cell>
          <cell r="C119"/>
          <cell r="D119" t="str">
            <v>有料老人ホームセントポーリアセカンドステージ</v>
          </cell>
          <cell r="E119" t="str">
            <v>841</v>
          </cell>
          <cell r="F119" t="str">
            <v>0046</v>
          </cell>
          <cell r="H119"/>
          <cell r="I119" t="str">
            <v>鳥栖市</v>
          </cell>
          <cell r="J119" t="str">
            <v>真木町1990番地</v>
          </cell>
          <cell r="L119" t="str">
            <v>H30.4.15
R1.10.1</v>
          </cell>
          <cell r="M119" t="str">
            <v>料金の変更
料金の変更</v>
          </cell>
          <cell r="N119" t="str">
            <v>0942</v>
          </cell>
          <cell r="O119" t="str">
            <v>50</v>
          </cell>
          <cell r="P119" t="str">
            <v>5150</v>
          </cell>
          <cell r="Q119" t="str">
            <v>50-5152</v>
          </cell>
          <cell r="S119" t="str">
            <v>株式会社
メディカルサービス　せとじま</v>
          </cell>
          <cell r="AD119">
            <v>41883</v>
          </cell>
          <cell r="AJ119">
            <v>41883</v>
          </cell>
          <cell r="AK119">
            <v>38</v>
          </cell>
          <cell r="AL119" t="str">
            <v>住宅型</v>
          </cell>
          <cell r="AM119" t="str">
            <v>-</v>
          </cell>
          <cell r="AQ119" t="str">
            <v>第134号</v>
          </cell>
        </row>
        <row r="120">
          <cell r="B120" t="str">
            <v>第136号</v>
          </cell>
          <cell r="C120"/>
          <cell r="D120" t="str">
            <v>住宅型有料老人ホーム明日香</v>
          </cell>
          <cell r="E120" t="str">
            <v>840</v>
          </cell>
          <cell r="F120" t="str">
            <v>2205</v>
          </cell>
          <cell r="H120"/>
          <cell r="I120" t="str">
            <v>佐賀市</v>
          </cell>
          <cell r="J120" t="str">
            <v>川副町大字南里1197-8</v>
          </cell>
          <cell r="L120">
            <v>44652</v>
          </cell>
          <cell r="M120" t="str">
            <v>定員の増</v>
          </cell>
          <cell r="N120" t="str">
            <v>0952</v>
          </cell>
          <cell r="O120" t="str">
            <v>46</v>
          </cell>
          <cell r="P120" t="str">
            <v>0010</v>
          </cell>
          <cell r="Q120" t="str">
            <v>46-0020</v>
          </cell>
          <cell r="S120" t="str">
            <v>株式会社 さとう</v>
          </cell>
          <cell r="AD120">
            <v>41883</v>
          </cell>
          <cell r="AJ120">
            <v>41883</v>
          </cell>
          <cell r="AK120">
            <v>50</v>
          </cell>
          <cell r="AL120" t="str">
            <v>住宅型</v>
          </cell>
          <cell r="AM120" t="str">
            <v>-</v>
          </cell>
          <cell r="AQ120" t="str">
            <v>第136号</v>
          </cell>
        </row>
        <row r="121">
          <cell r="B121" t="str">
            <v>第138号</v>
          </cell>
          <cell r="C121"/>
          <cell r="D121" t="str">
            <v>ケアサポートしらたき</v>
          </cell>
          <cell r="E121" t="str">
            <v>845</v>
          </cell>
          <cell r="F121" t="str">
            <v>0004</v>
          </cell>
          <cell r="H121"/>
          <cell r="I121" t="str">
            <v>小城市</v>
          </cell>
          <cell r="J121" t="str">
            <v>小城町松尾1804番地7</v>
          </cell>
          <cell r="L121" t="str">
            <v>2020/4/1　　　　　　　　　　　　2021/3/29</v>
          </cell>
          <cell r="M121" t="str">
            <v xml:space="preserve">住所の変更                        定員の増
</v>
          </cell>
          <cell r="N121" t="str">
            <v>0952</v>
          </cell>
          <cell r="O121" t="str">
            <v>73</v>
          </cell>
          <cell r="P121" t="str">
            <v>3333</v>
          </cell>
          <cell r="Q121" t="str">
            <v>73-3499</v>
          </cell>
          <cell r="S121" t="str">
            <v>一般社団法人
しらたき</v>
          </cell>
          <cell r="AD121">
            <v>41913</v>
          </cell>
          <cell r="AJ121">
            <v>41913</v>
          </cell>
          <cell r="AK121">
            <v>25</v>
          </cell>
          <cell r="AL121" t="str">
            <v>住宅型</v>
          </cell>
          <cell r="AM121" t="str">
            <v>-</v>
          </cell>
          <cell r="AQ121" t="str">
            <v>第138号</v>
          </cell>
        </row>
        <row r="122">
          <cell r="B122" t="str">
            <v>第139号</v>
          </cell>
          <cell r="C122"/>
          <cell r="D122" t="str">
            <v>有料老人ホームすみれ</v>
          </cell>
          <cell r="E122" t="str">
            <v>849</v>
          </cell>
          <cell r="F122" t="str">
            <v>0905</v>
          </cell>
          <cell r="H122"/>
          <cell r="I122" t="str">
            <v>佐賀市</v>
          </cell>
          <cell r="J122" t="str">
            <v>金立町大字千布2312-1</v>
          </cell>
          <cell r="L122"/>
          <cell r="M122"/>
          <cell r="N122" t="str">
            <v>0952</v>
          </cell>
          <cell r="O122" t="str">
            <v>20</v>
          </cell>
          <cell r="P122" t="str">
            <v>0910</v>
          </cell>
          <cell r="Q122" t="str">
            <v>20-0910</v>
          </cell>
          <cell r="S122" t="str">
            <v>株式会社
ケアハウスすみれ</v>
          </cell>
          <cell r="AD122">
            <v>41917</v>
          </cell>
          <cell r="AJ122" t="str">
            <v>-
(地域密着型
特定施設)</v>
          </cell>
          <cell r="AK122">
            <v>14</v>
          </cell>
          <cell r="AL122" t="str">
            <v>住宅型</v>
          </cell>
          <cell r="AM122" t="str">
            <v>-</v>
          </cell>
          <cell r="AQ122" t="str">
            <v>第139号</v>
          </cell>
        </row>
        <row r="123">
          <cell r="B123" t="str">
            <v>第140号</v>
          </cell>
          <cell r="C123"/>
          <cell r="D123" t="str">
            <v>ケアホームすこやか</v>
          </cell>
          <cell r="E123" t="str">
            <v>841</v>
          </cell>
          <cell r="F123" t="str">
            <v>0054</v>
          </cell>
          <cell r="H123"/>
          <cell r="I123" t="str">
            <v>鳥栖市</v>
          </cell>
          <cell r="J123" t="str">
            <v>蔵上町663-1</v>
          </cell>
          <cell r="L123" t="str">
            <v>R4.5.1
R1.11.1</v>
          </cell>
          <cell r="M123" t="str">
            <v>定員数の増員等
料金の改定</v>
          </cell>
          <cell r="N123" t="str">
            <v>0942</v>
          </cell>
          <cell r="O123" t="str">
            <v>81</v>
          </cell>
          <cell r="P123" t="str">
            <v>1665</v>
          </cell>
          <cell r="Q123" t="str">
            <v>81-1675</v>
          </cell>
          <cell r="S123" t="str">
            <v>有限会社 プラス</v>
          </cell>
          <cell r="AD123">
            <v>41932</v>
          </cell>
          <cell r="AJ123">
            <v>41932</v>
          </cell>
          <cell r="AK123">
            <v>25</v>
          </cell>
          <cell r="AL123" t="str">
            <v>住宅型</v>
          </cell>
          <cell r="AM123" t="str">
            <v>-</v>
          </cell>
          <cell r="AQ123" t="str">
            <v>第140号</v>
          </cell>
        </row>
        <row r="124">
          <cell r="B124" t="str">
            <v>第142号</v>
          </cell>
          <cell r="C124"/>
          <cell r="D124" t="str">
            <v>有料老人ホームきらり</v>
          </cell>
          <cell r="E124" t="str">
            <v>840</v>
          </cell>
          <cell r="F124" t="str">
            <v>2212</v>
          </cell>
          <cell r="H124"/>
          <cell r="I124" t="str">
            <v>佐賀市</v>
          </cell>
          <cell r="J124" t="str">
            <v>川副町犬井道915-1</v>
          </cell>
          <cell r="L124"/>
          <cell r="M124"/>
          <cell r="N124" t="str">
            <v>0952</v>
          </cell>
          <cell r="O124">
            <v>97</v>
          </cell>
          <cell r="P124" t="str">
            <v>6005</v>
          </cell>
          <cell r="Q124" t="str">
            <v>37-8020</v>
          </cell>
          <cell r="S124" t="str">
            <v>株式会社 希星</v>
          </cell>
          <cell r="AD124">
            <v>41974</v>
          </cell>
          <cell r="AJ124">
            <v>41974</v>
          </cell>
          <cell r="AK124">
            <v>9</v>
          </cell>
          <cell r="AL124" t="str">
            <v>住宅型</v>
          </cell>
          <cell r="AM124" t="str">
            <v>-</v>
          </cell>
          <cell r="AQ124" t="str">
            <v>第142号</v>
          </cell>
        </row>
        <row r="125">
          <cell r="B125" t="str">
            <v>第143号</v>
          </cell>
          <cell r="C125"/>
          <cell r="D125" t="str">
            <v>有料老人ホームゆうゆう天建寺</v>
          </cell>
          <cell r="E125" t="str">
            <v>840</v>
          </cell>
          <cell r="F125" t="str">
            <v>1102</v>
          </cell>
          <cell r="H125" t="str">
            <v>三養基郡</v>
          </cell>
          <cell r="I125" t="str">
            <v>みやき町</v>
          </cell>
          <cell r="J125" t="str">
            <v>大字天建寺1492番地2</v>
          </cell>
          <cell r="L125">
            <v>44967</v>
          </cell>
          <cell r="M125" t="str">
            <v>定員の減</v>
          </cell>
          <cell r="N125" t="str">
            <v>0942</v>
          </cell>
          <cell r="O125" t="str">
            <v>96</v>
          </cell>
          <cell r="P125" t="str">
            <v>5500</v>
          </cell>
          <cell r="Q125" t="str">
            <v>96-5500</v>
          </cell>
          <cell r="S125" t="str">
            <v>有限会社
ケアサポートゆうゆう</v>
          </cell>
          <cell r="AD125">
            <v>41974</v>
          </cell>
          <cell r="AJ125">
            <v>41974</v>
          </cell>
          <cell r="AK125">
            <v>20</v>
          </cell>
          <cell r="AL125" t="str">
            <v>住宅型</v>
          </cell>
          <cell r="AM125" t="str">
            <v>-</v>
          </cell>
          <cell r="AQ125" t="str">
            <v>第143号</v>
          </cell>
        </row>
        <row r="126">
          <cell r="B126" t="str">
            <v>第144号</v>
          </cell>
          <cell r="C126"/>
          <cell r="D126" t="str">
            <v>有料老人ホーム青空　若宮館</v>
          </cell>
          <cell r="E126" t="str">
            <v>849</v>
          </cell>
          <cell r="F126" t="str">
            <v>0926</v>
          </cell>
          <cell r="H126"/>
          <cell r="I126" t="str">
            <v>佐賀市</v>
          </cell>
          <cell r="J126" t="str">
            <v>若宮二丁目14番12号</v>
          </cell>
          <cell r="L126" t="str">
            <v>2019/10/1
2023/1/1</v>
          </cell>
          <cell r="M126" t="str">
            <v>料金の変更
料金変更</v>
          </cell>
          <cell r="N126" t="str">
            <v>0952</v>
          </cell>
          <cell r="O126" t="str">
            <v>37</v>
          </cell>
          <cell r="P126" t="str">
            <v>7081</v>
          </cell>
          <cell r="Q126" t="str">
            <v>37-7082</v>
          </cell>
          <cell r="S126" t="str">
            <v>有限会社 釘本</v>
          </cell>
          <cell r="AD126">
            <v>41978</v>
          </cell>
          <cell r="AJ126">
            <v>41978</v>
          </cell>
          <cell r="AK126">
            <v>21</v>
          </cell>
          <cell r="AL126" t="str">
            <v>住宅型</v>
          </cell>
          <cell r="AM126" t="str">
            <v>-</v>
          </cell>
          <cell r="AQ126" t="str">
            <v>第144号</v>
          </cell>
        </row>
        <row r="127">
          <cell r="B127" t="str">
            <v>第146号</v>
          </cell>
          <cell r="C127"/>
          <cell r="D127" t="str">
            <v>住宅型有料老人ホーム 鏡</v>
          </cell>
          <cell r="E127" t="str">
            <v>847</v>
          </cell>
          <cell r="F127" t="str">
            <v>0022</v>
          </cell>
          <cell r="H127"/>
          <cell r="I127" t="str">
            <v>唐津市</v>
          </cell>
          <cell r="J127" t="str">
            <v>鏡2838-1</v>
          </cell>
          <cell r="L127"/>
          <cell r="M127"/>
          <cell r="N127" t="str">
            <v>0955</v>
          </cell>
          <cell r="O127" t="str">
            <v>58</v>
          </cell>
          <cell r="P127" t="str">
            <v>8592</v>
          </cell>
          <cell r="Q127" t="str">
            <v>58-8592</v>
          </cell>
          <cell r="S127" t="str">
            <v>株式会社 サンライズ</v>
          </cell>
          <cell r="AD127">
            <v>42005</v>
          </cell>
          <cell r="AJ127">
            <v>42005</v>
          </cell>
          <cell r="AK127">
            <v>9</v>
          </cell>
          <cell r="AL127" t="str">
            <v>住宅型</v>
          </cell>
          <cell r="AM127" t="str">
            <v>-</v>
          </cell>
          <cell r="AQ127" t="str">
            <v>第146号</v>
          </cell>
        </row>
        <row r="128">
          <cell r="B128" t="str">
            <v>第147号</v>
          </cell>
          <cell r="C128"/>
          <cell r="D128" t="str">
            <v>住宅型有料老人ホームききょう</v>
          </cell>
          <cell r="E128" t="str">
            <v>840</v>
          </cell>
          <cell r="F128" t="str">
            <v>2202</v>
          </cell>
          <cell r="H128"/>
          <cell r="I128" t="str">
            <v>佐賀市</v>
          </cell>
          <cell r="J128" t="str">
            <v>川副町大字早津江津287番3</v>
          </cell>
          <cell r="L128"/>
          <cell r="M128"/>
          <cell r="N128" t="str">
            <v>0952</v>
          </cell>
          <cell r="O128" t="str">
            <v>45</v>
          </cell>
          <cell r="P128" t="str">
            <v>0033</v>
          </cell>
          <cell r="Q128" t="str">
            <v>45-0022</v>
          </cell>
          <cell r="S128" t="str">
            <v>医療法人 源勇会</v>
          </cell>
          <cell r="AD128">
            <v>42009</v>
          </cell>
          <cell r="AJ128">
            <v>42009</v>
          </cell>
          <cell r="AK128">
            <v>26</v>
          </cell>
          <cell r="AL128" t="str">
            <v>住宅型</v>
          </cell>
          <cell r="AM128" t="str">
            <v>-</v>
          </cell>
          <cell r="AQ128" t="str">
            <v>第147号</v>
          </cell>
        </row>
        <row r="129">
          <cell r="B129" t="str">
            <v>第148号</v>
          </cell>
          <cell r="C129"/>
          <cell r="D129" t="str">
            <v>住宅型有料老人ホームグランパラン ラシュレ</v>
          </cell>
          <cell r="E129" t="str">
            <v>848</v>
          </cell>
          <cell r="F129" t="str">
            <v>0022</v>
          </cell>
          <cell r="H129"/>
          <cell r="I129" t="str">
            <v>伊万里市</v>
          </cell>
          <cell r="J129" t="str">
            <v>大坪町乙1518番地4</v>
          </cell>
          <cell r="L129" t="str">
            <v>H30.4.21
R1.10.1
R1.11.1      R2.7.1</v>
          </cell>
          <cell r="M129" t="str">
            <v>管理者の変更
料金変更
管理者の健康                   入居対象者の変更</v>
          </cell>
          <cell r="N129" t="str">
            <v>0955</v>
          </cell>
          <cell r="O129" t="str">
            <v>20</v>
          </cell>
          <cell r="P129" t="str">
            <v>0001</v>
          </cell>
          <cell r="Q129" t="str">
            <v>20-0003</v>
          </cell>
          <cell r="S129" t="str">
            <v>社会福祉法人 花心会</v>
          </cell>
          <cell r="AD129">
            <v>42036</v>
          </cell>
          <cell r="AJ129">
            <v>42036</v>
          </cell>
          <cell r="AK129">
            <v>40</v>
          </cell>
          <cell r="AL129" t="str">
            <v>住宅型</v>
          </cell>
          <cell r="AM129" t="str">
            <v>-</v>
          </cell>
          <cell r="AQ129" t="str">
            <v>第148号</v>
          </cell>
        </row>
        <row r="130">
          <cell r="B130" t="str">
            <v>第149号</v>
          </cell>
          <cell r="C130"/>
          <cell r="D130" t="str">
            <v>ぬくもいホームすずらん</v>
          </cell>
          <cell r="E130" t="str">
            <v>847</v>
          </cell>
          <cell r="F130" t="str">
            <v>0881</v>
          </cell>
          <cell r="H130"/>
          <cell r="I130" t="str">
            <v>唐津市</v>
          </cell>
          <cell r="J130" t="str">
            <v>竹木場字前田5012番地1</v>
          </cell>
          <cell r="L130"/>
          <cell r="M130"/>
          <cell r="N130" t="str">
            <v>0955</v>
          </cell>
          <cell r="O130" t="str">
            <v>58</v>
          </cell>
          <cell r="P130" t="str">
            <v>9067</v>
          </cell>
          <cell r="Q130" t="str">
            <v>73-6820</v>
          </cell>
          <cell r="S130" t="str">
            <v>株式会社 真盛</v>
          </cell>
          <cell r="AD130">
            <v>42036</v>
          </cell>
          <cell r="AJ130">
            <v>42036</v>
          </cell>
          <cell r="AK130">
            <v>21</v>
          </cell>
          <cell r="AL130" t="str">
            <v>住宅型</v>
          </cell>
          <cell r="AM130" t="str">
            <v>-</v>
          </cell>
          <cell r="AQ130" t="str">
            <v>第149号</v>
          </cell>
        </row>
        <row r="131">
          <cell r="B131" t="str">
            <v>第150号</v>
          </cell>
          <cell r="C131"/>
          <cell r="D131" t="str">
            <v>有料老人ホームはるの木</v>
          </cell>
          <cell r="E131" t="str">
            <v>845</v>
          </cell>
          <cell r="F131" t="str">
            <v>0033</v>
          </cell>
          <cell r="H131"/>
          <cell r="I131" t="str">
            <v>小城市</v>
          </cell>
          <cell r="J131" t="str">
            <v>三日月町樋口字江利922番地1</v>
          </cell>
          <cell r="L131">
            <v>45139</v>
          </cell>
          <cell r="M131" t="str">
            <v>利用料金変更</v>
          </cell>
          <cell r="N131" t="str">
            <v>0952</v>
          </cell>
          <cell r="O131" t="str">
            <v>97</v>
          </cell>
          <cell r="P131" t="str">
            <v>8365</v>
          </cell>
          <cell r="Q131" t="str">
            <v>97-8366</v>
          </cell>
          <cell r="S131" t="str">
            <v>株式会社 リアン</v>
          </cell>
          <cell r="AD131">
            <v>42064</v>
          </cell>
          <cell r="AJ131">
            <v>42064</v>
          </cell>
          <cell r="AK131">
            <v>8</v>
          </cell>
          <cell r="AL131" t="str">
            <v>住宅型</v>
          </cell>
          <cell r="AM131" t="str">
            <v>-</v>
          </cell>
          <cell r="AQ131" t="str">
            <v>第150号</v>
          </cell>
        </row>
        <row r="132">
          <cell r="B132" t="str">
            <v>第151号</v>
          </cell>
          <cell r="C132"/>
          <cell r="D132" t="str">
            <v>アイケア東唐津</v>
          </cell>
          <cell r="E132" t="str">
            <v>847</v>
          </cell>
          <cell r="F132" t="str">
            <v>0021</v>
          </cell>
          <cell r="H132"/>
          <cell r="I132" t="str">
            <v>唐津市</v>
          </cell>
          <cell r="J132" t="str">
            <v>松南町3番55号</v>
          </cell>
          <cell r="L132">
            <v>45017</v>
          </cell>
          <cell r="M132" t="str">
            <v>共益費の変更</v>
          </cell>
          <cell r="N132" t="str">
            <v>050</v>
          </cell>
          <cell r="O132">
            <v>3803</v>
          </cell>
          <cell r="P132">
            <v>8138</v>
          </cell>
          <cell r="Q132" t="str">
            <v>0955-77-5033</v>
          </cell>
          <cell r="S132" t="str">
            <v>アイケア株式会社</v>
          </cell>
          <cell r="AD132">
            <v>42079</v>
          </cell>
          <cell r="AJ132">
            <v>42079</v>
          </cell>
          <cell r="AK132">
            <v>30</v>
          </cell>
          <cell r="AL132" t="str">
            <v>介護付</v>
          </cell>
          <cell r="AM132">
            <v>4170201380</v>
          </cell>
          <cell r="AQ132" t="str">
            <v>第151号</v>
          </cell>
        </row>
        <row r="133">
          <cell r="B133" t="str">
            <v>第152号</v>
          </cell>
          <cell r="C133"/>
          <cell r="D133" t="str">
            <v>住宅型有料老人ホームすみれ園</v>
          </cell>
          <cell r="E133" t="str">
            <v>849</v>
          </cell>
          <cell r="F133" t="str">
            <v>2102</v>
          </cell>
          <cell r="H133" t="str">
            <v>杵島郡</v>
          </cell>
          <cell r="I133" t="str">
            <v>大町町</v>
          </cell>
          <cell r="J133" t="str">
            <v>大字福母3031-1</v>
          </cell>
          <cell r="L133" t="str">
            <v>2021/8/1
2021/10/1</v>
          </cell>
          <cell r="M133" t="str">
            <v>料金の変更
料金の変更</v>
          </cell>
          <cell r="N133" t="str">
            <v>0952</v>
          </cell>
          <cell r="O133" t="str">
            <v>82</v>
          </cell>
          <cell r="P133" t="str">
            <v>3311</v>
          </cell>
          <cell r="Q133" t="str">
            <v>82-3027</v>
          </cell>
          <cell r="S133" t="str">
            <v>社会福祉法人 聖仁会</v>
          </cell>
          <cell r="AD133">
            <v>42095</v>
          </cell>
          <cell r="AJ133">
            <v>42916</v>
          </cell>
          <cell r="AK133">
            <v>23</v>
          </cell>
          <cell r="AL133" t="str">
            <v>住宅型</v>
          </cell>
          <cell r="AM133" t="str">
            <v>-</v>
          </cell>
          <cell r="AQ133" t="str">
            <v>第152号</v>
          </cell>
        </row>
        <row r="134">
          <cell r="B134" t="str">
            <v>第153号</v>
          </cell>
          <cell r="C134"/>
          <cell r="D134" t="str">
            <v>有料老人ホームたすけあい佐賀かせ</v>
          </cell>
          <cell r="E134" t="str">
            <v>840</v>
          </cell>
          <cell r="F134" t="str">
            <v>0861</v>
          </cell>
          <cell r="H134"/>
          <cell r="I134" t="str">
            <v>佐賀市</v>
          </cell>
          <cell r="J134" t="str">
            <v>嘉瀬町大字中原2516番地1</v>
          </cell>
          <cell r="L134" t="str">
            <v>2021/1/31　　　　　　2022/9/1
2023/6/1
2023/12/1</v>
          </cell>
          <cell r="M134" t="str">
            <v>代表者の変更               利用料変更
管理者変更
管理者変更</v>
          </cell>
          <cell r="N134" t="str">
            <v>0952</v>
          </cell>
          <cell r="O134" t="str">
            <v>23</v>
          </cell>
          <cell r="P134" t="str">
            <v>6950</v>
          </cell>
          <cell r="Q134" t="str">
            <v>25-9773</v>
          </cell>
          <cell r="S134" t="str">
            <v>特定非営利活動法人
たすけあい佐賀かせ</v>
          </cell>
          <cell r="AD134">
            <v>42095</v>
          </cell>
          <cell r="AJ134">
            <v>42095</v>
          </cell>
          <cell r="AK134">
            <v>20</v>
          </cell>
          <cell r="AL134" t="str">
            <v>住宅型</v>
          </cell>
          <cell r="AM134" t="str">
            <v>-</v>
          </cell>
          <cell r="AQ134" t="str">
            <v>第153号</v>
          </cell>
        </row>
        <row r="135">
          <cell r="B135" t="str">
            <v>第154号</v>
          </cell>
          <cell r="C135"/>
          <cell r="D135" t="str">
            <v>シェアハウス・リアン</v>
          </cell>
          <cell r="E135" t="str">
            <v>848</v>
          </cell>
          <cell r="F135" t="str">
            <v>0031</v>
          </cell>
          <cell r="H135"/>
          <cell r="I135" t="str">
            <v>伊万里市</v>
          </cell>
          <cell r="J135" t="str">
            <v>二里町八谷搦1188番地及び1189番地</v>
          </cell>
          <cell r="L135">
            <v>44942</v>
          </cell>
          <cell r="M135" t="str">
            <v>定員の増</v>
          </cell>
          <cell r="N135" t="str">
            <v>0955</v>
          </cell>
          <cell r="O135" t="str">
            <v>22</v>
          </cell>
          <cell r="P135" t="str">
            <v>3383</v>
          </cell>
          <cell r="Q135" t="str">
            <v>22-3500</v>
          </cell>
          <cell r="S135" t="str">
            <v>リアン株式会社</v>
          </cell>
          <cell r="AD135">
            <v>42095</v>
          </cell>
          <cell r="AJ135">
            <v>42095</v>
          </cell>
          <cell r="AK135">
            <v>20</v>
          </cell>
          <cell r="AL135" t="str">
            <v>住宅型</v>
          </cell>
          <cell r="AM135" t="str">
            <v>-</v>
          </cell>
          <cell r="AQ135" t="str">
            <v>第154号</v>
          </cell>
        </row>
        <row r="136">
          <cell r="B136" t="str">
            <v>第155号</v>
          </cell>
          <cell r="C136"/>
          <cell r="D136" t="str">
            <v>住宅型有料老人ホームげんき村弐号館</v>
          </cell>
          <cell r="E136" t="str">
            <v>849</v>
          </cell>
          <cell r="F136" t="str">
            <v>0505</v>
          </cell>
          <cell r="H136" t="str">
            <v>杵島郡</v>
          </cell>
          <cell r="I136" t="str">
            <v>江北町</v>
          </cell>
          <cell r="J136" t="str">
            <v>大字下小田985番地2</v>
          </cell>
          <cell r="L136"/>
          <cell r="M136"/>
          <cell r="N136" t="str">
            <v>0952</v>
          </cell>
          <cell r="O136" t="str">
            <v>20</v>
          </cell>
          <cell r="P136" t="str">
            <v>2820</v>
          </cell>
          <cell r="Q136" t="str">
            <v>20-2830</v>
          </cell>
          <cell r="S136" t="str">
            <v>株式会社ライフアクセス</v>
          </cell>
          <cell r="AD136">
            <v>42095</v>
          </cell>
          <cell r="AJ136">
            <v>42095</v>
          </cell>
          <cell r="AK136">
            <v>18</v>
          </cell>
          <cell r="AL136" t="str">
            <v>住宅型</v>
          </cell>
          <cell r="AM136" t="str">
            <v>-</v>
          </cell>
          <cell r="AQ136" t="str">
            <v>第155号</v>
          </cell>
        </row>
        <row r="137">
          <cell r="B137" t="str">
            <v>第156号</v>
          </cell>
          <cell r="C137"/>
          <cell r="D137" t="str">
            <v>住宅型有料老人ホーム悠愛別荘</v>
          </cell>
          <cell r="E137" t="str">
            <v>849</v>
          </cell>
          <cell r="F137" t="str">
            <v>0012</v>
          </cell>
          <cell r="H137"/>
          <cell r="I137" t="str">
            <v>多久市</v>
          </cell>
          <cell r="J137" t="str">
            <v>東多久町大字別府4647-1</v>
          </cell>
          <cell r="L137"/>
          <cell r="M137"/>
          <cell r="N137" t="str">
            <v>0952</v>
          </cell>
          <cell r="O137" t="str">
            <v>71</v>
          </cell>
          <cell r="P137" t="str">
            <v>2200</v>
          </cell>
          <cell r="Q137" t="str">
            <v>71-2201</v>
          </cell>
          <cell r="S137" t="str">
            <v>ウェルビス悠愛株式会社</v>
          </cell>
          <cell r="AD137">
            <v>42217</v>
          </cell>
          <cell r="AJ137" t="str">
            <v>-
(地域密着型
特定施設)</v>
          </cell>
          <cell r="AK137">
            <v>20</v>
          </cell>
          <cell r="AL137" t="str">
            <v>住宅型</v>
          </cell>
          <cell r="AM137" t="str">
            <v>-</v>
          </cell>
          <cell r="AQ137" t="str">
            <v>第156号</v>
          </cell>
        </row>
        <row r="138">
          <cell r="B138" t="str">
            <v>第157号</v>
          </cell>
          <cell r="C138"/>
          <cell r="D138" t="str">
            <v>有料老人ホーム家族</v>
          </cell>
          <cell r="E138" t="str">
            <v>849</v>
          </cell>
          <cell r="F138" t="str">
            <v>0201</v>
          </cell>
          <cell r="H138"/>
          <cell r="I138" t="str">
            <v>佐賀市</v>
          </cell>
          <cell r="J138" t="str">
            <v>久保田町大字徳万2489-1</v>
          </cell>
          <cell r="L138"/>
          <cell r="M138"/>
          <cell r="N138" t="str">
            <v>0952</v>
          </cell>
          <cell r="O138" t="str">
            <v>68</v>
          </cell>
          <cell r="P138" t="str">
            <v>3883</v>
          </cell>
          <cell r="Q138" t="str">
            <v>-</v>
          </cell>
          <cell r="S138" t="str">
            <v>有限会社　ライフアメニティ</v>
          </cell>
          <cell r="AD138">
            <v>42217</v>
          </cell>
          <cell r="AJ138">
            <v>42217</v>
          </cell>
          <cell r="AK138">
            <v>15</v>
          </cell>
          <cell r="AL138" t="str">
            <v>住宅型</v>
          </cell>
          <cell r="AM138" t="str">
            <v>-</v>
          </cell>
          <cell r="AQ138" t="str">
            <v>第157号</v>
          </cell>
        </row>
        <row r="139">
          <cell r="B139" t="str">
            <v>第159号</v>
          </cell>
          <cell r="C139"/>
          <cell r="D139" t="str">
            <v>ケアホームみどりやま</v>
          </cell>
          <cell r="E139" t="str">
            <v>849</v>
          </cell>
          <cell r="F139" t="str">
            <v>3201</v>
          </cell>
          <cell r="H139"/>
          <cell r="I139" t="str">
            <v>唐津市</v>
          </cell>
          <cell r="J139" t="str">
            <v>相知町相知533-34</v>
          </cell>
          <cell r="L139" t="str">
            <v>2021/5/8
2023/4/1</v>
          </cell>
          <cell r="M139" t="str">
            <v>定員の増
利用料金変更</v>
          </cell>
          <cell r="N139" t="str">
            <v>0955</v>
          </cell>
          <cell r="O139" t="str">
            <v>62</v>
          </cell>
          <cell r="P139" t="str">
            <v>2107</v>
          </cell>
          <cell r="Q139" t="str">
            <v>62-2107</v>
          </cell>
          <cell r="S139" t="str">
            <v>有限会社　
ケアサポート・ＫＳＮ</v>
          </cell>
          <cell r="AD139">
            <v>42248</v>
          </cell>
          <cell r="AJ139">
            <v>42248</v>
          </cell>
          <cell r="AK139">
            <v>13</v>
          </cell>
          <cell r="AL139" t="str">
            <v>住宅型</v>
          </cell>
          <cell r="AM139" t="str">
            <v>-</v>
          </cell>
          <cell r="AQ139" t="str">
            <v>第159号</v>
          </cell>
        </row>
        <row r="140">
          <cell r="B140" t="str">
            <v>第162号</v>
          </cell>
          <cell r="C140"/>
          <cell r="D140" t="str">
            <v>有料老人ホームほうむ大願寺</v>
          </cell>
          <cell r="E140" t="str">
            <v>840</v>
          </cell>
          <cell r="F140" t="str">
            <v>0214</v>
          </cell>
          <cell r="H140"/>
          <cell r="I140" t="str">
            <v>佐賀市</v>
          </cell>
          <cell r="J140" t="str">
            <v>大和町川上3637番地</v>
          </cell>
          <cell r="L140">
            <v>43983</v>
          </cell>
          <cell r="M140" t="str">
            <v>管理者変更</v>
          </cell>
          <cell r="N140" t="str">
            <v>0952</v>
          </cell>
          <cell r="O140" t="str">
            <v>62</v>
          </cell>
          <cell r="P140" t="str">
            <v>1859</v>
          </cell>
          <cell r="Q140" t="str">
            <v>37-7296</v>
          </cell>
          <cell r="S140" t="str">
            <v>有限会社タケダ建設</v>
          </cell>
          <cell r="AD140">
            <v>42217</v>
          </cell>
          <cell r="AJ140" t="str">
            <v>-
(地域密着型
特定施設)</v>
          </cell>
          <cell r="AK140">
            <v>22</v>
          </cell>
          <cell r="AL140" t="str">
            <v>住宅型</v>
          </cell>
          <cell r="AM140" t="str">
            <v>-</v>
          </cell>
          <cell r="AQ140" t="str">
            <v>第162号</v>
          </cell>
        </row>
        <row r="141">
          <cell r="B141" t="str">
            <v>第163号</v>
          </cell>
          <cell r="C141"/>
          <cell r="D141" t="str">
            <v>有料老人ホームこころ</v>
          </cell>
          <cell r="E141" t="str">
            <v>847</v>
          </cell>
          <cell r="F141" t="str">
            <v>0111</v>
          </cell>
          <cell r="H141"/>
          <cell r="I141" t="str">
            <v>唐津市</v>
          </cell>
          <cell r="J141" t="str">
            <v>佐志86</v>
          </cell>
          <cell r="L141" t="str">
            <v>H30.12.1
R1.10.1</v>
          </cell>
          <cell r="M141" t="str">
            <v>管理者変更</v>
          </cell>
          <cell r="N141" t="str">
            <v>0955</v>
          </cell>
          <cell r="O141" t="str">
            <v>72</v>
          </cell>
          <cell r="P141" t="str">
            <v>7573</v>
          </cell>
          <cell r="Q141" t="str">
            <v>72-7565</v>
          </cell>
          <cell r="S141" t="str">
            <v>有限会社　こころ</v>
          </cell>
          <cell r="AD141">
            <v>42309</v>
          </cell>
          <cell r="AJ141" t="str">
            <v>-
(地域密着型
特定施設)</v>
          </cell>
          <cell r="AK141">
            <v>13</v>
          </cell>
          <cell r="AL141" t="str">
            <v>住宅型</v>
          </cell>
          <cell r="AM141" t="str">
            <v>-</v>
          </cell>
          <cell r="AQ141" t="str">
            <v>第163号</v>
          </cell>
        </row>
        <row r="142">
          <cell r="B142" t="str">
            <v>第164号</v>
          </cell>
          <cell r="C142"/>
          <cell r="D142" t="str">
            <v>ケアビレッジちとせ　二タ子</v>
          </cell>
          <cell r="E142" t="str">
            <v>847</v>
          </cell>
          <cell r="F142" t="str">
            <v>0861</v>
          </cell>
          <cell r="H142"/>
          <cell r="I142" t="str">
            <v>唐津市</v>
          </cell>
          <cell r="J142" t="str">
            <v>二タ子二丁目2-24</v>
          </cell>
          <cell r="L142" t="str">
            <v>2021/10/1
2023/10/1</v>
          </cell>
          <cell r="M142" t="str">
            <v>法人名の変更
施設長変更</v>
          </cell>
          <cell r="N142" t="str">
            <v>0955</v>
          </cell>
          <cell r="O142">
            <v>58</v>
          </cell>
          <cell r="P142">
            <v>9315</v>
          </cell>
          <cell r="Q142" t="str">
            <v>58-9325</v>
          </cell>
          <cell r="S142" t="str">
            <v>合同会社　ちとせ</v>
          </cell>
          <cell r="AD142">
            <v>42309</v>
          </cell>
          <cell r="AJ142">
            <v>42309</v>
          </cell>
          <cell r="AK142">
            <v>15</v>
          </cell>
          <cell r="AL142" t="str">
            <v>住宅型</v>
          </cell>
          <cell r="AM142" t="str">
            <v>-</v>
          </cell>
          <cell r="AQ142" t="str">
            <v>第164号</v>
          </cell>
        </row>
        <row r="143">
          <cell r="B143" t="str">
            <v>第165号</v>
          </cell>
          <cell r="C143"/>
          <cell r="D143" t="str">
            <v>優雅縁　ＭＡＸＩＭＡ．</v>
          </cell>
          <cell r="E143" t="str">
            <v>840</v>
          </cell>
          <cell r="F143" t="str">
            <v>0008</v>
          </cell>
          <cell r="H143"/>
          <cell r="I143" t="str">
            <v>佐賀市</v>
          </cell>
          <cell r="J143" t="str">
            <v>巨勢町大字牛島402番地7</v>
          </cell>
          <cell r="L143" t="str">
            <v>R4.10.1
R2.1.31</v>
          </cell>
          <cell r="M143" t="str">
            <v>管理費の変更
法人名の変更</v>
          </cell>
          <cell r="N143" t="str">
            <v>0952</v>
          </cell>
          <cell r="O143" t="str">
            <v>23</v>
          </cell>
          <cell r="P143" t="str">
            <v>5600</v>
          </cell>
          <cell r="Q143" t="str">
            <v>23-5606</v>
          </cell>
          <cell r="S143" t="str">
            <v>Cryptomeria株式会社</v>
          </cell>
          <cell r="AD143">
            <v>42309</v>
          </cell>
          <cell r="AJ143">
            <v>42309</v>
          </cell>
          <cell r="AK143">
            <v>30</v>
          </cell>
          <cell r="AL143" t="str">
            <v>住宅型</v>
          </cell>
          <cell r="AM143" t="str">
            <v>-</v>
          </cell>
          <cell r="AQ143" t="str">
            <v>第165号</v>
          </cell>
        </row>
        <row r="144">
          <cell r="B144" t="str">
            <v>第166号</v>
          </cell>
          <cell r="C144"/>
          <cell r="D144" t="str">
            <v>住宅型有料老人ホームみかわの郷</v>
          </cell>
          <cell r="E144" t="str">
            <v>840</v>
          </cell>
          <cell r="F144" t="str">
            <v>1105</v>
          </cell>
          <cell r="H144" t="str">
            <v>三養基郡</v>
          </cell>
          <cell r="I144" t="str">
            <v>みやき町</v>
          </cell>
          <cell r="J144" t="str">
            <v>大字寄人1924-1</v>
          </cell>
          <cell r="L144">
            <v>44927</v>
          </cell>
          <cell r="M144" t="str">
            <v>料金変更</v>
          </cell>
          <cell r="N144" t="str">
            <v>0942</v>
          </cell>
          <cell r="O144" t="str">
            <v>81</v>
          </cell>
          <cell r="P144" t="str">
            <v>9091</v>
          </cell>
          <cell r="Q144" t="str">
            <v>81-9092</v>
          </cell>
          <cell r="S144" t="str">
            <v>有限会社　太陽</v>
          </cell>
          <cell r="AD144">
            <v>42309</v>
          </cell>
          <cell r="AJ144">
            <v>42309</v>
          </cell>
          <cell r="AK144">
            <v>27</v>
          </cell>
          <cell r="AL144" t="str">
            <v>住宅型</v>
          </cell>
          <cell r="AM144" t="str">
            <v>-</v>
          </cell>
          <cell r="AQ144" t="str">
            <v>第166号</v>
          </cell>
        </row>
        <row r="145">
          <cell r="B145" t="str">
            <v>第167号</v>
          </cell>
          <cell r="C145"/>
          <cell r="D145" t="str">
            <v>住宅型有料老人ホームサポートホーム山津</v>
          </cell>
          <cell r="E145" t="str">
            <v>841</v>
          </cell>
          <cell r="F145" t="str">
            <v>0081</v>
          </cell>
          <cell r="H145"/>
          <cell r="I145" t="str">
            <v>鳥栖市</v>
          </cell>
          <cell r="J145" t="str">
            <v>萱方町270番地</v>
          </cell>
          <cell r="L145">
            <v>44835</v>
          </cell>
          <cell r="M145" t="str">
            <v>料金の変更</v>
          </cell>
          <cell r="N145" t="str">
            <v>0942</v>
          </cell>
          <cell r="O145" t="str">
            <v>84</v>
          </cell>
          <cell r="P145" t="str">
            <v>0011</v>
          </cell>
          <cell r="Q145" t="str">
            <v>84-0013</v>
          </cell>
          <cell r="S145" t="str">
            <v>医療法人社団　三善会</v>
          </cell>
          <cell r="AD145">
            <v>42339</v>
          </cell>
          <cell r="AJ145">
            <v>42339</v>
          </cell>
          <cell r="AK145">
            <v>48</v>
          </cell>
          <cell r="AL145" t="str">
            <v>住宅型</v>
          </cell>
          <cell r="AM145" t="str">
            <v>-</v>
          </cell>
          <cell r="AQ145" t="str">
            <v>第167号</v>
          </cell>
        </row>
        <row r="146">
          <cell r="B146" t="str">
            <v>第168号</v>
          </cell>
          <cell r="C146"/>
          <cell r="D146" t="str">
            <v>こころの杜</v>
          </cell>
          <cell r="E146" t="str">
            <v>843</v>
          </cell>
          <cell r="F146" t="str">
            <v>0013</v>
          </cell>
          <cell r="H146"/>
          <cell r="I146" t="str">
            <v>武雄市</v>
          </cell>
          <cell r="J146" t="str">
            <v>橘町大字大日8042-2</v>
          </cell>
          <cell r="L146">
            <v>43922</v>
          </cell>
          <cell r="M146" t="str">
            <v>定員の変更</v>
          </cell>
          <cell r="N146" t="str">
            <v>0954</v>
          </cell>
          <cell r="O146" t="str">
            <v>23</v>
          </cell>
          <cell r="P146" t="str">
            <v>5963</v>
          </cell>
          <cell r="Q146" t="str">
            <v>33-0195</v>
          </cell>
          <cell r="S146" t="str">
            <v>株式会社　リブワン</v>
          </cell>
          <cell r="AD146">
            <v>42401</v>
          </cell>
          <cell r="AJ146">
            <v>42401</v>
          </cell>
          <cell r="AK146">
            <v>18</v>
          </cell>
          <cell r="AL146" t="str">
            <v>住宅型</v>
          </cell>
          <cell r="AM146" t="str">
            <v>-</v>
          </cell>
          <cell r="AQ146" t="str">
            <v>第168号</v>
          </cell>
        </row>
        <row r="147">
          <cell r="B147" t="str">
            <v>第169号</v>
          </cell>
          <cell r="C147"/>
          <cell r="D147" t="str">
            <v>ふぉれすと小城</v>
          </cell>
          <cell r="E147" t="str">
            <v>845</v>
          </cell>
          <cell r="F147" t="str">
            <v>0002</v>
          </cell>
          <cell r="H147"/>
          <cell r="I147" t="str">
            <v>小城市</v>
          </cell>
          <cell r="J147" t="str">
            <v>小城町畑田2468番地1</v>
          </cell>
          <cell r="L147" t="str">
            <v>H30.3.1
R1.9.1
R1.12.1</v>
          </cell>
          <cell r="M147" t="str">
            <v>定員数の増員
管理者の変更
管理者の変更</v>
          </cell>
          <cell r="N147" t="str">
            <v>0952</v>
          </cell>
          <cell r="O147" t="str">
            <v>73</v>
          </cell>
          <cell r="P147" t="str">
            <v>5633</v>
          </cell>
          <cell r="Q147" t="str">
            <v>73-5634</v>
          </cell>
          <cell r="S147" t="str">
            <v>株式会社
ライフサポートNEO</v>
          </cell>
          <cell r="AD147">
            <v>42461</v>
          </cell>
          <cell r="AJ147">
            <v>42461</v>
          </cell>
          <cell r="AK147">
            <v>17</v>
          </cell>
          <cell r="AL147" t="str">
            <v>住宅型</v>
          </cell>
          <cell r="AM147" t="str">
            <v>-</v>
          </cell>
          <cell r="AQ147" t="str">
            <v>第169号</v>
          </cell>
        </row>
        <row r="148">
          <cell r="B148" t="str">
            <v>第170号</v>
          </cell>
          <cell r="C148"/>
          <cell r="D148" t="str">
            <v>有料老人ホーム　だんらん</v>
          </cell>
          <cell r="E148" t="str">
            <v>846</v>
          </cell>
          <cell r="F148" t="str">
            <v>0002</v>
          </cell>
          <cell r="H148"/>
          <cell r="I148" t="str">
            <v>多久市</v>
          </cell>
          <cell r="J148" t="str">
            <v>北多久町大字小侍132-6</v>
          </cell>
          <cell r="L148" t="str">
            <v>2019/6/18
2023/11/1</v>
          </cell>
          <cell r="M148" t="str">
            <v>代表者変更
管理者変更</v>
          </cell>
          <cell r="N148" t="str">
            <v>0952</v>
          </cell>
          <cell r="O148" t="str">
            <v>74</v>
          </cell>
          <cell r="P148" t="str">
            <v>3117</v>
          </cell>
          <cell r="Q148" t="str">
            <v>71-9622</v>
          </cell>
          <cell r="S148" t="str">
            <v>社会福祉法人　天寿会</v>
          </cell>
          <cell r="AD148">
            <v>42491</v>
          </cell>
          <cell r="AJ148">
            <v>42491</v>
          </cell>
          <cell r="AK148">
            <v>40</v>
          </cell>
          <cell r="AL148" t="str">
            <v>住宅型</v>
          </cell>
          <cell r="AM148" t="str">
            <v>-</v>
          </cell>
          <cell r="AQ148" t="str">
            <v>第170号</v>
          </cell>
        </row>
        <row r="149">
          <cell r="B149" t="str">
            <v>第171号</v>
          </cell>
          <cell r="C149"/>
          <cell r="D149" t="str">
            <v>有料老人ホームかがやき西与賀</v>
          </cell>
          <cell r="E149" t="str">
            <v>840</v>
          </cell>
          <cell r="F149" t="str">
            <v>0034</v>
          </cell>
          <cell r="H149"/>
          <cell r="I149" t="str">
            <v>佐賀市</v>
          </cell>
          <cell r="J149" t="str">
            <v>西与賀町大字厘外1459</v>
          </cell>
          <cell r="L149" t="str">
            <v>2019/1/25
2023/7/1
2022/7/1
2024/4/1</v>
          </cell>
          <cell r="M149" t="str">
            <v>法人住所の変更
施設長変更
利用料金変更
利用料金変更</v>
          </cell>
          <cell r="N149" t="str">
            <v>0952</v>
          </cell>
          <cell r="O149" t="str">
            <v>97</v>
          </cell>
          <cell r="P149" t="str">
            <v>8127</v>
          </cell>
          <cell r="Q149" t="str">
            <v>97-8137</v>
          </cell>
          <cell r="S149" t="str">
            <v>株式会社ニューライフ</v>
          </cell>
          <cell r="AD149">
            <v>42522</v>
          </cell>
          <cell r="AJ149">
            <v>42522</v>
          </cell>
          <cell r="AK149">
            <v>19</v>
          </cell>
          <cell r="AL149" t="str">
            <v>住宅型</v>
          </cell>
          <cell r="AM149" t="str">
            <v>-</v>
          </cell>
          <cell r="AQ149" t="str">
            <v>第171号</v>
          </cell>
        </row>
        <row r="150">
          <cell r="B150" t="str">
            <v>第172号</v>
          </cell>
          <cell r="C150"/>
          <cell r="D150" t="str">
            <v>有料老人ホームふるさと館</v>
          </cell>
          <cell r="E150" t="str">
            <v>843</v>
          </cell>
          <cell r="F150" t="str">
            <v>0301</v>
          </cell>
          <cell r="H150"/>
          <cell r="I150" t="str">
            <v>嬉野市</v>
          </cell>
          <cell r="J150" t="str">
            <v>嬉野町大字下宿乙2351番34</v>
          </cell>
          <cell r="L150">
            <v>43344</v>
          </cell>
          <cell r="M150" t="str">
            <v>増改築を伴う定員数・居室数の増加</v>
          </cell>
          <cell r="N150" t="str">
            <v>0954</v>
          </cell>
          <cell r="O150" t="str">
            <v>28</v>
          </cell>
          <cell r="P150" t="str">
            <v>9343</v>
          </cell>
          <cell r="Q150" t="str">
            <v>42-0127</v>
          </cell>
          <cell r="S150" t="str">
            <v>有限会社昭和通商</v>
          </cell>
          <cell r="AD150">
            <v>42552</v>
          </cell>
          <cell r="AJ150">
            <v>42552</v>
          </cell>
          <cell r="AK150">
            <v>70</v>
          </cell>
          <cell r="AL150" t="str">
            <v>住宅型</v>
          </cell>
          <cell r="AM150" t="str">
            <v>-</v>
          </cell>
          <cell r="AQ150" t="str">
            <v>第172号</v>
          </cell>
        </row>
        <row r="151">
          <cell r="B151" t="str">
            <v>第173号</v>
          </cell>
          <cell r="C151"/>
          <cell r="D151" t="str">
            <v>住宅型有料老人ホーム美則</v>
          </cell>
          <cell r="E151" t="str">
            <v>849</v>
          </cell>
          <cell r="F151" t="str">
            <v>0926</v>
          </cell>
          <cell r="H151"/>
          <cell r="I151" t="str">
            <v>佐賀市</v>
          </cell>
          <cell r="J151" t="str">
            <v>若宮1-17-65</v>
          </cell>
          <cell r="L151">
            <v>45139</v>
          </cell>
          <cell r="M151" t="str">
            <v>利用料金変更</v>
          </cell>
          <cell r="N151" t="str">
            <v>0952</v>
          </cell>
          <cell r="O151" t="str">
            <v>34</v>
          </cell>
          <cell r="P151" t="str">
            <v>4322</v>
          </cell>
          <cell r="Q151" t="str">
            <v>34-4487</v>
          </cell>
          <cell r="S151" t="str">
            <v>有限会社ケアバンク</v>
          </cell>
          <cell r="AD151">
            <v>42552</v>
          </cell>
          <cell r="AJ151" t="str">
            <v>-
(地域密着型
特定施設)</v>
          </cell>
          <cell r="AK151">
            <v>16</v>
          </cell>
          <cell r="AL151" t="str">
            <v>住宅型</v>
          </cell>
          <cell r="AM151" t="str">
            <v>-</v>
          </cell>
          <cell r="AQ151" t="str">
            <v>第173号</v>
          </cell>
        </row>
        <row r="152">
          <cell r="B152" t="str">
            <v>第175号</v>
          </cell>
          <cell r="C152"/>
          <cell r="D152" t="str">
            <v>住宅型有料老人ホームそいよかね白石</v>
          </cell>
          <cell r="E152" t="str">
            <v>849</v>
          </cell>
          <cell r="F152" t="str">
            <v>1112</v>
          </cell>
          <cell r="H152" t="str">
            <v>杵島郡</v>
          </cell>
          <cell r="I152" t="str">
            <v>白石町</v>
          </cell>
          <cell r="J152" t="str">
            <v>福田1268番1</v>
          </cell>
          <cell r="L152">
            <v>43831</v>
          </cell>
          <cell r="M152" t="str">
            <v>代表者、利用料金、施設長の変更</v>
          </cell>
          <cell r="N152" t="str">
            <v>0952</v>
          </cell>
          <cell r="O152" t="str">
            <v>37</v>
          </cell>
          <cell r="P152" t="str">
            <v>5617</v>
          </cell>
          <cell r="Q152" t="str">
            <v>37-5618</v>
          </cell>
          <cell r="S152" t="str">
            <v>株式会社ミズ</v>
          </cell>
          <cell r="AD152">
            <v>42562</v>
          </cell>
          <cell r="AJ152">
            <v>42562</v>
          </cell>
          <cell r="AK152">
            <v>48</v>
          </cell>
          <cell r="AL152" t="str">
            <v>住宅型</v>
          </cell>
          <cell r="AM152" t="str">
            <v>-</v>
          </cell>
          <cell r="AQ152" t="str">
            <v>第175号</v>
          </cell>
        </row>
        <row r="153">
          <cell r="B153" t="str">
            <v>第176号</v>
          </cell>
          <cell r="C153"/>
          <cell r="D153" t="str">
            <v>有料老人ホーム　花梨</v>
          </cell>
          <cell r="E153" t="str">
            <v>849</v>
          </cell>
          <cell r="F153" t="str">
            <v>0936</v>
          </cell>
          <cell r="H153"/>
          <cell r="I153" t="str">
            <v>佐賀市</v>
          </cell>
          <cell r="J153" t="str">
            <v>鍋島町大字森田2116番地12</v>
          </cell>
          <cell r="L153">
            <v>44392</v>
          </cell>
          <cell r="M153" t="str">
            <v>管理者の変更</v>
          </cell>
          <cell r="N153" t="str">
            <v>0952</v>
          </cell>
          <cell r="O153" t="str">
            <v>32</v>
          </cell>
          <cell r="P153" t="str">
            <v>0077</v>
          </cell>
          <cell r="Q153" t="str">
            <v>32-0077</v>
          </cell>
          <cell r="S153" t="str">
            <v>株式会社かれん</v>
          </cell>
          <cell r="AD153">
            <v>42583</v>
          </cell>
          <cell r="AJ153">
            <v>42583</v>
          </cell>
          <cell r="AK153">
            <v>18</v>
          </cell>
          <cell r="AL153" t="str">
            <v>住宅型</v>
          </cell>
          <cell r="AM153" t="str">
            <v>-</v>
          </cell>
          <cell r="AQ153" t="str">
            <v>第176号</v>
          </cell>
        </row>
        <row r="154">
          <cell r="B154" t="str">
            <v>第177号</v>
          </cell>
          <cell r="C154"/>
          <cell r="D154" t="str">
            <v>介護付き有料老人ホームケアポート晴寿</v>
          </cell>
          <cell r="E154" t="str">
            <v>849</v>
          </cell>
          <cell r="F154" t="str">
            <v>0916</v>
          </cell>
          <cell r="H154"/>
          <cell r="I154" t="str">
            <v>佐賀市</v>
          </cell>
          <cell r="J154" t="str">
            <v>高木瀬町大字東高木1170番地</v>
          </cell>
          <cell r="L154">
            <v>44593</v>
          </cell>
          <cell r="M154" t="str">
            <v>住宅型から介護付有料老人ホームへ変更</v>
          </cell>
          <cell r="N154" t="str">
            <v>0952</v>
          </cell>
          <cell r="O154" t="str">
            <v>20</v>
          </cell>
          <cell r="P154" t="str">
            <v>6511</v>
          </cell>
          <cell r="Q154" t="str">
            <v>20-6517</v>
          </cell>
          <cell r="S154" t="str">
            <v>社会福祉法人晴寿会</v>
          </cell>
          <cell r="AD154">
            <v>42583</v>
          </cell>
          <cell r="AJ154">
            <v>42583</v>
          </cell>
          <cell r="AK154">
            <v>29</v>
          </cell>
          <cell r="AL154" t="str">
            <v>介護付</v>
          </cell>
          <cell r="AM154">
            <v>4170103560</v>
          </cell>
          <cell r="AQ154" t="str">
            <v>第177号</v>
          </cell>
        </row>
        <row r="155">
          <cell r="B155" t="str">
            <v>第179号</v>
          </cell>
          <cell r="C155"/>
          <cell r="D155" t="str">
            <v>介護付有料老人ホームスリールひらまつ</v>
          </cell>
          <cell r="E155" t="str">
            <v>845</v>
          </cell>
          <cell r="F155" t="str">
            <v>0001</v>
          </cell>
          <cell r="H155"/>
          <cell r="I155" t="str">
            <v>小城市</v>
          </cell>
          <cell r="J155" t="str">
            <v>小城町815-1</v>
          </cell>
          <cell r="L155">
            <v>44562</v>
          </cell>
          <cell r="M155" t="str">
            <v>定員変更(３０→６０)</v>
          </cell>
          <cell r="N155" t="str">
            <v>0952</v>
          </cell>
          <cell r="O155" t="str">
            <v>20</v>
          </cell>
          <cell r="P155" t="str">
            <v>7015</v>
          </cell>
          <cell r="Q155" t="str">
            <v>20-3501</v>
          </cell>
          <cell r="S155" t="str">
            <v>医療法人ひらまつ病院</v>
          </cell>
          <cell r="AD155">
            <v>42583</v>
          </cell>
          <cell r="AJ155">
            <v>42583</v>
          </cell>
          <cell r="AK155">
            <v>60</v>
          </cell>
          <cell r="AL155" t="str">
            <v>介護付</v>
          </cell>
          <cell r="AM155">
            <v>4171300512</v>
          </cell>
          <cell r="AQ155" t="str">
            <v>第179号</v>
          </cell>
        </row>
        <row r="156">
          <cell r="B156" t="str">
            <v>第180号</v>
          </cell>
          <cell r="C156"/>
          <cell r="D156" t="str">
            <v>有料老人ホーム 光輝</v>
          </cell>
          <cell r="E156" t="str">
            <v>849</v>
          </cell>
          <cell r="F156" t="str">
            <v>1312</v>
          </cell>
          <cell r="H156"/>
          <cell r="I156" t="str">
            <v>鹿島市</v>
          </cell>
          <cell r="J156" t="str">
            <v>大字納富分579番地1</v>
          </cell>
          <cell r="L156" t="str">
            <v>R4.5.21
R1.10.1
R2.2.18</v>
          </cell>
          <cell r="M156" t="str">
            <v>定員数の変更（22→23）
料金の変更
定員数の変更（21→22）</v>
          </cell>
          <cell r="N156" t="str">
            <v>0954</v>
          </cell>
          <cell r="O156" t="str">
            <v>68</v>
          </cell>
          <cell r="P156" t="str">
            <v>0261</v>
          </cell>
          <cell r="Q156" t="str">
            <v>68-0262</v>
          </cell>
          <cell r="S156" t="str">
            <v>有限会社エース商会</v>
          </cell>
          <cell r="AD156">
            <v>42633</v>
          </cell>
          <cell r="AJ156">
            <v>42633</v>
          </cell>
          <cell r="AK156">
            <v>23</v>
          </cell>
          <cell r="AL156" t="str">
            <v>住宅型</v>
          </cell>
          <cell r="AM156" t="str">
            <v>-</v>
          </cell>
          <cell r="AQ156" t="str">
            <v>第180号</v>
          </cell>
        </row>
        <row r="157">
          <cell r="B157" t="str">
            <v>第181号</v>
          </cell>
          <cell r="C157"/>
          <cell r="D157" t="str">
            <v>有料老人ホーム　天山の里</v>
          </cell>
          <cell r="E157" t="str">
            <v>845</v>
          </cell>
          <cell r="F157" t="str">
            <v>0002</v>
          </cell>
          <cell r="H157"/>
          <cell r="I157" t="str">
            <v>小城市</v>
          </cell>
          <cell r="J157" t="str">
            <v>小城町畑田1851番地29</v>
          </cell>
          <cell r="L157">
            <v>45078</v>
          </cell>
          <cell r="M157" t="str">
            <v>料金変更</v>
          </cell>
          <cell r="N157" t="str">
            <v>0952</v>
          </cell>
          <cell r="O157" t="str">
            <v>72</v>
          </cell>
          <cell r="P157" t="str">
            <v>6453</v>
          </cell>
          <cell r="Q157" t="str">
            <v>72-6453</v>
          </cell>
          <cell r="S157" t="str">
            <v>有限会社天山の里</v>
          </cell>
          <cell r="AD157">
            <v>42705</v>
          </cell>
          <cell r="AJ157">
            <v>42705</v>
          </cell>
          <cell r="AK157">
            <v>15</v>
          </cell>
          <cell r="AL157" t="str">
            <v>住宅型</v>
          </cell>
          <cell r="AM157" t="str">
            <v>-</v>
          </cell>
          <cell r="AQ157" t="str">
            <v>第181号</v>
          </cell>
        </row>
        <row r="158">
          <cell r="B158" t="str">
            <v>第182号</v>
          </cell>
          <cell r="C158"/>
          <cell r="D158" t="str">
            <v>住宅型有料老人ホームヨツハートきぼう神埼弐番館</v>
          </cell>
          <cell r="E158">
            <v>842</v>
          </cell>
          <cell r="F158" t="str">
            <v>0007</v>
          </cell>
          <cell r="H158"/>
          <cell r="I158" t="str">
            <v>神埼市</v>
          </cell>
          <cell r="J158" t="str">
            <v>神埼町鶴3823番地1</v>
          </cell>
          <cell r="L158">
            <v>44805</v>
          </cell>
          <cell r="M158" t="str">
            <v>施設名称変更</v>
          </cell>
          <cell r="N158" t="str">
            <v>0952</v>
          </cell>
          <cell r="O158">
            <v>52</v>
          </cell>
          <cell r="P158">
            <v>7052</v>
          </cell>
          <cell r="Q158" t="str">
            <v>97-8114</v>
          </cell>
          <cell r="S158" t="str">
            <v>株式会社
ライフサポートNEO</v>
          </cell>
          <cell r="AD158">
            <v>42705</v>
          </cell>
          <cell r="AJ158" t="str">
            <v>-
(地域密着型
特定施設)</v>
          </cell>
          <cell r="AK158">
            <v>16</v>
          </cell>
          <cell r="AL158" t="str">
            <v>住宅型</v>
          </cell>
          <cell r="AM158" t="str">
            <v>-</v>
          </cell>
          <cell r="AQ158" t="str">
            <v>第182号</v>
          </cell>
        </row>
        <row r="159">
          <cell r="B159" t="str">
            <v>第184号</v>
          </cell>
          <cell r="C159"/>
          <cell r="D159" t="str">
            <v>住宅型有料老人ホーム結絆</v>
          </cell>
          <cell r="E159" t="str">
            <v>847</v>
          </cell>
          <cell r="F159" t="str">
            <v>0825</v>
          </cell>
          <cell r="H159"/>
          <cell r="I159" t="str">
            <v>唐津市</v>
          </cell>
          <cell r="J159" t="str">
            <v>見借3459番地13</v>
          </cell>
          <cell r="L159" t="str">
            <v>2021/4/1　　　　　　　　　　　　　2022/8/1
2023/4/1</v>
          </cell>
          <cell r="M159" t="str">
            <v>定員変更(１４→２１)                           料金変更
料金変更</v>
          </cell>
          <cell r="N159" t="str">
            <v>0955</v>
          </cell>
          <cell r="O159">
            <v>58</v>
          </cell>
          <cell r="P159">
            <v>8151</v>
          </cell>
          <cell r="Q159" t="str">
            <v>58-8152</v>
          </cell>
          <cell r="S159" t="str">
            <v>合同会社結絆</v>
          </cell>
          <cell r="AD159">
            <v>42744</v>
          </cell>
          <cell r="AJ159">
            <v>42744</v>
          </cell>
          <cell r="AK159">
            <v>21</v>
          </cell>
          <cell r="AL159" t="str">
            <v>住宅型</v>
          </cell>
          <cell r="AM159" t="str">
            <v>-</v>
          </cell>
          <cell r="AQ159" t="str">
            <v>第184号</v>
          </cell>
        </row>
        <row r="160">
          <cell r="B160" t="str">
            <v>第185号</v>
          </cell>
          <cell r="C160"/>
          <cell r="D160" t="str">
            <v>有料老人ホームスリヨンラソ</v>
          </cell>
          <cell r="E160" t="str">
            <v>843</v>
          </cell>
          <cell r="F160" t="str">
            <v>0021</v>
          </cell>
          <cell r="H160"/>
          <cell r="I160" t="str">
            <v>武雄市</v>
          </cell>
          <cell r="J160" t="str">
            <v>武雄町大字永島15882番地3</v>
          </cell>
          <cell r="L160" t="str">
            <v>R.2.7
2024/1/1</v>
          </cell>
          <cell r="M160" t="str">
            <v>取締役、住所変更
利用料金変更</v>
          </cell>
          <cell r="N160" t="str">
            <v>0954</v>
          </cell>
          <cell r="O160">
            <v>22</v>
          </cell>
          <cell r="P160">
            <v>3787</v>
          </cell>
          <cell r="Q160" t="str">
            <v>22-3787</v>
          </cell>
          <cell r="S160" t="str">
            <v>株式会社リアン</v>
          </cell>
          <cell r="AD160">
            <v>42767</v>
          </cell>
          <cell r="AJ160" t="str">
            <v>-
(地域密着型
特定施設)</v>
          </cell>
          <cell r="AK160">
            <v>16</v>
          </cell>
          <cell r="AL160" t="str">
            <v>住宅型</v>
          </cell>
          <cell r="AM160" t="str">
            <v>-</v>
          </cell>
          <cell r="AQ160" t="str">
            <v>第185号</v>
          </cell>
        </row>
        <row r="161">
          <cell r="B161" t="str">
            <v>第186号</v>
          </cell>
          <cell r="C161"/>
          <cell r="D161" t="str">
            <v>有料老人ホームかりん</v>
          </cell>
          <cell r="E161" t="str">
            <v>848</v>
          </cell>
          <cell r="F161" t="str">
            <v>0027</v>
          </cell>
          <cell r="H161"/>
          <cell r="I161" t="str">
            <v>伊万里市</v>
          </cell>
          <cell r="J161" t="str">
            <v>立花町1465番地</v>
          </cell>
          <cell r="L161"/>
          <cell r="M161"/>
          <cell r="N161" t="str">
            <v>0955</v>
          </cell>
          <cell r="O161">
            <v>21</v>
          </cell>
          <cell r="P161">
            <v>1555</v>
          </cell>
          <cell r="Q161" t="str">
            <v>21-1556</v>
          </cell>
          <cell r="S161" t="str">
            <v>株式会社はなのわ</v>
          </cell>
          <cell r="AD161">
            <v>42767</v>
          </cell>
          <cell r="AJ161">
            <v>42767</v>
          </cell>
          <cell r="AK161">
            <v>39</v>
          </cell>
          <cell r="AL161" t="str">
            <v>住宅型</v>
          </cell>
          <cell r="AM161" t="str">
            <v>-</v>
          </cell>
          <cell r="AQ161" t="str">
            <v>第186号</v>
          </cell>
        </row>
        <row r="162">
          <cell r="B162" t="str">
            <v>第187号</v>
          </cell>
          <cell r="C162"/>
          <cell r="D162" t="str">
            <v>住宅型有料老人ホーム寄人</v>
          </cell>
          <cell r="E162" t="str">
            <v>849</v>
          </cell>
          <cell r="F162" t="str">
            <v>0922</v>
          </cell>
          <cell r="H162"/>
          <cell r="I162" t="str">
            <v>佐賀市</v>
          </cell>
          <cell r="J162" t="str">
            <v>高木瀬東五丁目17番11号</v>
          </cell>
          <cell r="L162">
            <v>44774</v>
          </cell>
          <cell r="M162" t="str">
            <v>料金変更</v>
          </cell>
          <cell r="N162" t="str">
            <v>0952</v>
          </cell>
          <cell r="O162">
            <v>20</v>
          </cell>
          <cell r="P162">
            <v>3366</v>
          </cell>
          <cell r="Q162" t="str">
            <v>20-3367</v>
          </cell>
          <cell r="S162" t="str">
            <v>医療法人源流会</v>
          </cell>
          <cell r="AD162">
            <v>42826</v>
          </cell>
          <cell r="AJ162">
            <v>42826</v>
          </cell>
          <cell r="AK162">
            <v>25</v>
          </cell>
          <cell r="AL162" t="str">
            <v>住宅型</v>
          </cell>
          <cell r="AM162" t="str">
            <v>-</v>
          </cell>
          <cell r="AQ162" t="str">
            <v>第187号</v>
          </cell>
        </row>
        <row r="163">
          <cell r="B163" t="str">
            <v>第188号</v>
          </cell>
          <cell r="C163"/>
          <cell r="D163" t="str">
            <v>住宅型有料老人ホームかもめ</v>
          </cell>
          <cell r="E163" t="str">
            <v>849</v>
          </cell>
          <cell r="F163" t="str">
            <v>0202</v>
          </cell>
          <cell r="H163"/>
          <cell r="I163" t="str">
            <v>佐賀市</v>
          </cell>
          <cell r="J163" t="str">
            <v>久保田町大字久富3459番地1</v>
          </cell>
          <cell r="L163">
            <v>45078</v>
          </cell>
          <cell r="M163" t="str">
            <v>利用料金変更</v>
          </cell>
          <cell r="N163" t="str">
            <v>0952</v>
          </cell>
          <cell r="O163">
            <v>68</v>
          </cell>
          <cell r="P163">
            <v>2211</v>
          </cell>
          <cell r="Q163" t="str">
            <v>68-2235</v>
          </cell>
          <cell r="S163" t="str">
            <v>社会福祉法人平成会</v>
          </cell>
          <cell r="AD163">
            <v>42826</v>
          </cell>
          <cell r="AJ163">
            <v>42826</v>
          </cell>
          <cell r="AK163">
            <v>35</v>
          </cell>
          <cell r="AL163" t="str">
            <v>住宅型</v>
          </cell>
          <cell r="AM163" t="str">
            <v>-</v>
          </cell>
          <cell r="AQ163" t="str">
            <v>第188号</v>
          </cell>
        </row>
        <row r="164">
          <cell r="B164" t="str">
            <v>第189号</v>
          </cell>
          <cell r="C164"/>
          <cell r="D164" t="str">
            <v>住宅型有料老人ホームいつくしの家</v>
          </cell>
          <cell r="E164" t="str">
            <v>841</v>
          </cell>
          <cell r="F164" t="str">
            <v>0201</v>
          </cell>
          <cell r="H164" t="str">
            <v>三養基郡</v>
          </cell>
          <cell r="I164" t="str">
            <v>基山町</v>
          </cell>
          <cell r="J164" t="str">
            <v>小倉千代275番1</v>
          </cell>
          <cell r="L164">
            <v>43891</v>
          </cell>
          <cell r="M164" t="str">
            <v>増改築のない定員の変更</v>
          </cell>
          <cell r="N164" t="str">
            <v>0942</v>
          </cell>
          <cell r="O164">
            <v>85</v>
          </cell>
          <cell r="P164">
            <v>8632</v>
          </cell>
          <cell r="Q164" t="str">
            <v>85-8635</v>
          </cell>
          <cell r="S164" t="str">
            <v>株式会社いつくし</v>
          </cell>
          <cell r="AD164">
            <v>42736</v>
          </cell>
          <cell r="AJ164">
            <v>43121</v>
          </cell>
          <cell r="AK164">
            <v>16</v>
          </cell>
          <cell r="AL164" t="str">
            <v>住宅型</v>
          </cell>
          <cell r="AM164" t="str">
            <v>-</v>
          </cell>
          <cell r="AQ164" t="str">
            <v>第189号</v>
          </cell>
        </row>
        <row r="165">
          <cell r="B165" t="str">
            <v>第190号</v>
          </cell>
          <cell r="C165"/>
          <cell r="D165" t="str">
            <v>住宅型有料老人ホームさくら坂</v>
          </cell>
          <cell r="E165" t="str">
            <v>849</v>
          </cell>
          <cell r="F165" t="str">
            <v>0101</v>
          </cell>
          <cell r="H165" t="str">
            <v>三養基郡</v>
          </cell>
          <cell r="I165" t="str">
            <v>みやき町</v>
          </cell>
          <cell r="J165" t="str">
            <v>大字原古賀6309番67</v>
          </cell>
          <cell r="L165" t="str">
            <v>R5.4.1.</v>
          </cell>
          <cell r="M165" t="str">
            <v>料金変更</v>
          </cell>
          <cell r="N165" t="str">
            <v>0942</v>
          </cell>
          <cell r="O165">
            <v>94</v>
          </cell>
          <cell r="P165">
            <v>2071</v>
          </cell>
          <cell r="Q165" t="str">
            <v>94-2071</v>
          </cell>
          <cell r="S165" t="str">
            <v>特定非営利活動法人歩夢</v>
          </cell>
          <cell r="AD165">
            <v>42856</v>
          </cell>
          <cell r="AJ165">
            <v>42856</v>
          </cell>
          <cell r="AK165">
            <v>18</v>
          </cell>
          <cell r="AL165" t="str">
            <v>住宅型</v>
          </cell>
          <cell r="AM165" t="str">
            <v>-</v>
          </cell>
          <cell r="AQ165" t="str">
            <v>第190号</v>
          </cell>
        </row>
        <row r="166">
          <cell r="B166" t="str">
            <v>第191号</v>
          </cell>
          <cell r="C166"/>
          <cell r="D166" t="str">
            <v>有料老人ホームユーミン</v>
          </cell>
          <cell r="E166" t="str">
            <v>840</v>
          </cell>
          <cell r="F166" t="str">
            <v>0201</v>
          </cell>
          <cell r="H166"/>
          <cell r="I166" t="str">
            <v>佐賀市</v>
          </cell>
          <cell r="J166" t="str">
            <v>大和町大字尼寺1321-2</v>
          </cell>
          <cell r="L166">
            <v>44135</v>
          </cell>
          <cell r="M166" t="str">
            <v>代表者・管理者変更</v>
          </cell>
          <cell r="N166" t="str">
            <v>0952</v>
          </cell>
          <cell r="O166">
            <v>62</v>
          </cell>
          <cell r="P166">
            <v>1253</v>
          </cell>
          <cell r="Q166" t="str">
            <v>62-1253</v>
          </cell>
          <cell r="S166" t="str">
            <v>有限会社トランスポート</v>
          </cell>
          <cell r="AD166">
            <v>42856</v>
          </cell>
          <cell r="AJ166">
            <v>42856</v>
          </cell>
          <cell r="AK166">
            <v>15</v>
          </cell>
          <cell r="AL166" t="str">
            <v>住宅型</v>
          </cell>
          <cell r="AM166" t="str">
            <v>-</v>
          </cell>
          <cell r="AQ166" t="str">
            <v>第191号</v>
          </cell>
        </row>
        <row r="167">
          <cell r="B167" t="str">
            <v>第192号</v>
          </cell>
          <cell r="C167"/>
          <cell r="D167" t="str">
            <v>介護付有料老人ホームヨツハートきぼう壱番館</v>
          </cell>
          <cell r="E167" t="str">
            <v>842</v>
          </cell>
          <cell r="F167" t="str">
            <v>0011</v>
          </cell>
          <cell r="H167"/>
          <cell r="I167" t="str">
            <v>神埼市</v>
          </cell>
          <cell r="J167" t="str">
            <v>神埼町竹字利田1042-1</v>
          </cell>
          <cell r="L167" t="str">
            <v>2022/9/1
2023/4/1
2023/11/1</v>
          </cell>
          <cell r="M167" t="str">
            <v>施設名称変更
管理者変更
利用料変更</v>
          </cell>
          <cell r="N167" t="str">
            <v>0952</v>
          </cell>
          <cell r="O167">
            <v>97</v>
          </cell>
          <cell r="P167">
            <v>7430</v>
          </cell>
          <cell r="Q167" t="str">
            <v>53-7055</v>
          </cell>
          <cell r="S167" t="str">
            <v>株式会社
ライフサポートＮＥＯ</v>
          </cell>
          <cell r="AD167">
            <v>42856</v>
          </cell>
          <cell r="AJ167">
            <v>42856</v>
          </cell>
          <cell r="AK167">
            <v>30</v>
          </cell>
          <cell r="AL167" t="str">
            <v>介護付</v>
          </cell>
          <cell r="AM167">
            <v>4172000236</v>
          </cell>
          <cell r="AQ167" t="str">
            <v>第192号</v>
          </cell>
        </row>
        <row r="168">
          <cell r="B168" t="str">
            <v>第193号</v>
          </cell>
          <cell r="C168"/>
          <cell r="D168" t="str">
            <v>住宅型有料老人ホームSola</v>
          </cell>
          <cell r="E168" t="str">
            <v>849</v>
          </cell>
          <cell r="F168" t="str">
            <v>0901</v>
          </cell>
          <cell r="H168"/>
          <cell r="I168" t="str">
            <v>佐賀市</v>
          </cell>
          <cell r="J168" t="str">
            <v>久保泉町大字川久保字赤井手2225番地1</v>
          </cell>
          <cell r="L168">
            <v>43199</v>
          </cell>
          <cell r="M168" t="str">
            <v>管理者変更</v>
          </cell>
          <cell r="N168" t="str">
            <v>0952</v>
          </cell>
          <cell r="O168">
            <v>37</v>
          </cell>
          <cell r="P168" t="str">
            <v>0677</v>
          </cell>
          <cell r="Q168" t="str">
            <v>37-0679</v>
          </cell>
          <cell r="S168" t="str">
            <v>有限会社 フレンドリー</v>
          </cell>
          <cell r="AD168">
            <v>42842</v>
          </cell>
          <cell r="AJ168">
            <v>42886</v>
          </cell>
          <cell r="AK168">
            <v>31</v>
          </cell>
          <cell r="AL168" t="str">
            <v>住宅型</v>
          </cell>
          <cell r="AM168" t="str">
            <v>-</v>
          </cell>
          <cell r="AQ168" t="str">
            <v>第193号</v>
          </cell>
        </row>
        <row r="169">
          <cell r="B169" t="str">
            <v>第194号</v>
          </cell>
          <cell r="C169"/>
          <cell r="D169" t="str">
            <v>有料老人ホームてまり</v>
          </cell>
          <cell r="E169" t="str">
            <v>840</v>
          </cell>
          <cell r="F169" t="str">
            <v>0034</v>
          </cell>
          <cell r="H169"/>
          <cell r="I169" t="str">
            <v>佐賀市</v>
          </cell>
          <cell r="J169" t="str">
            <v>西与賀町大字厘外732番地4</v>
          </cell>
          <cell r="L169">
            <v>44923</v>
          </cell>
          <cell r="M169" t="str">
            <v>代表者変更</v>
          </cell>
          <cell r="N169" t="str">
            <v>0952</v>
          </cell>
          <cell r="O169">
            <v>26</v>
          </cell>
          <cell r="P169">
            <v>7880</v>
          </cell>
          <cell r="Q169" t="str">
            <v>41-8651</v>
          </cell>
          <cell r="S169" t="str">
            <v>株式会社白峯</v>
          </cell>
          <cell r="AD169">
            <v>42887</v>
          </cell>
          <cell r="AJ169">
            <v>42887</v>
          </cell>
          <cell r="AK169">
            <v>29</v>
          </cell>
          <cell r="AL169" t="str">
            <v>住宅型</v>
          </cell>
          <cell r="AM169" t="str">
            <v>-</v>
          </cell>
          <cell r="AQ169" t="str">
            <v>第194号</v>
          </cell>
        </row>
        <row r="170">
          <cell r="B170" t="str">
            <v>第195号</v>
          </cell>
          <cell r="C170"/>
          <cell r="D170" t="str">
            <v>有料老人ホームいやし</v>
          </cell>
          <cell r="E170" t="str">
            <v>841</v>
          </cell>
          <cell r="F170" t="str">
            <v>0081</v>
          </cell>
          <cell r="H170"/>
          <cell r="I170" t="str">
            <v>鳥栖市</v>
          </cell>
          <cell r="J170" t="str">
            <v>萱方町160番地1</v>
          </cell>
          <cell r="L170" t="str">
            <v>2020/3/3       2020/8/1
2023/9/1</v>
          </cell>
          <cell r="M170" t="str">
            <v>管理者変更           　　　　　　　管理者変更
定員増員</v>
          </cell>
          <cell r="N170" t="str">
            <v>0942</v>
          </cell>
          <cell r="O170">
            <v>87</v>
          </cell>
          <cell r="P170">
            <v>8875</v>
          </cell>
          <cell r="Q170" t="str">
            <v>87-8876</v>
          </cell>
          <cell r="S170" t="str">
            <v>医療法人太啓会</v>
          </cell>
          <cell r="AD170">
            <v>42948</v>
          </cell>
          <cell r="AJ170">
            <v>42948</v>
          </cell>
          <cell r="AK170">
            <v>33</v>
          </cell>
          <cell r="AL170" t="str">
            <v>住宅型</v>
          </cell>
          <cell r="AM170" t="str">
            <v>-</v>
          </cell>
          <cell r="AQ170" t="str">
            <v>第195号</v>
          </cell>
        </row>
        <row r="171">
          <cell r="B171" t="str">
            <v>第196号</v>
          </cell>
          <cell r="C171"/>
          <cell r="D171" t="str">
            <v>玄海町高齢者向け住宅玄海園</v>
          </cell>
          <cell r="E171" t="str">
            <v>847</v>
          </cell>
          <cell r="F171" t="str">
            <v>1432</v>
          </cell>
          <cell r="H171" t="str">
            <v>東松浦郡</v>
          </cell>
          <cell r="I171" t="str">
            <v>玄海町</v>
          </cell>
          <cell r="J171" t="str">
            <v>大字平尾380番地1</v>
          </cell>
          <cell r="L171"/>
          <cell r="M171"/>
          <cell r="N171" t="str">
            <v>0955</v>
          </cell>
          <cell r="O171">
            <v>80</v>
          </cell>
          <cell r="P171" t="str">
            <v>0412</v>
          </cell>
          <cell r="Q171" t="str">
            <v>80-0639</v>
          </cell>
          <cell r="S171" t="str">
            <v>玄海町</v>
          </cell>
          <cell r="AD171">
            <v>42948</v>
          </cell>
          <cell r="AJ171">
            <v>42948</v>
          </cell>
          <cell r="AK171">
            <v>10</v>
          </cell>
          <cell r="AL171" t="str">
            <v>住宅型</v>
          </cell>
          <cell r="AM171" t="str">
            <v>-</v>
          </cell>
          <cell r="AQ171" t="str">
            <v>第196号</v>
          </cell>
        </row>
        <row r="172">
          <cell r="B172" t="str">
            <v>第197号</v>
          </cell>
          <cell r="C172"/>
          <cell r="D172" t="str">
            <v>住宅型有料老人ホームすみれ２号館</v>
          </cell>
          <cell r="E172" t="str">
            <v>849</v>
          </cell>
          <cell r="F172" t="str">
            <v>0905</v>
          </cell>
          <cell r="H172"/>
          <cell r="I172" t="str">
            <v>佐賀市</v>
          </cell>
          <cell r="J172" t="str">
            <v>金立町大字千布2307番地2</v>
          </cell>
          <cell r="L172"/>
          <cell r="M172"/>
          <cell r="N172" t="str">
            <v>0952</v>
          </cell>
          <cell r="O172">
            <v>20</v>
          </cell>
          <cell r="P172" t="str">
            <v>0245</v>
          </cell>
          <cell r="Q172" t="str">
            <v>20-0911</v>
          </cell>
          <cell r="S172" t="str">
            <v>株式会社ケアハウスすみれ</v>
          </cell>
          <cell r="AD172">
            <v>42957</v>
          </cell>
          <cell r="AJ172" t="str">
            <v>-
(地域密着型
特定施設)</v>
          </cell>
          <cell r="AK172">
            <v>8</v>
          </cell>
          <cell r="AL172" t="str">
            <v>住宅型</v>
          </cell>
          <cell r="AM172" t="str">
            <v>-</v>
          </cell>
          <cell r="AQ172" t="str">
            <v>第197号</v>
          </cell>
        </row>
        <row r="173">
          <cell r="B173" t="str">
            <v>第198号</v>
          </cell>
          <cell r="C173"/>
          <cell r="D173" t="str">
            <v>住宅型有料老人ホームあぃあぃ</v>
          </cell>
          <cell r="E173" t="str">
            <v>849</v>
          </cell>
          <cell r="F173" t="str">
            <v>1312</v>
          </cell>
          <cell r="H173"/>
          <cell r="I173" t="str">
            <v>鹿島市</v>
          </cell>
          <cell r="J173" t="str">
            <v>納富分4488番地</v>
          </cell>
          <cell r="L173" t="str">
            <v>R4.12.1
Ｒ1.8.1
Ｒ2.1.1
R2.2.14</v>
          </cell>
          <cell r="M173" t="str">
            <v>利用料の変更
管理者の変更
利用料金の変更
定員数の増員等</v>
          </cell>
          <cell r="N173" t="str">
            <v>0954</v>
          </cell>
          <cell r="O173">
            <v>63</v>
          </cell>
          <cell r="P173">
            <v>6636</v>
          </cell>
          <cell r="Q173" t="str">
            <v>69-8178</v>
          </cell>
          <cell r="S173" t="str">
            <v>福祉サービスこころ株式会社</v>
          </cell>
          <cell r="AD173">
            <v>42979</v>
          </cell>
          <cell r="AJ173">
            <v>42979</v>
          </cell>
          <cell r="AK173">
            <v>17</v>
          </cell>
          <cell r="AL173" t="str">
            <v>住宅型</v>
          </cell>
          <cell r="AM173" t="str">
            <v>-</v>
          </cell>
          <cell r="AQ173" t="str">
            <v>第198号</v>
          </cell>
        </row>
        <row r="174">
          <cell r="B174" t="str">
            <v>第199号</v>
          </cell>
          <cell r="C174"/>
          <cell r="D174" t="str">
            <v>住宅型有料老人ホーム東与賀</v>
          </cell>
          <cell r="E174" t="str">
            <v>840</v>
          </cell>
          <cell r="F174" t="str">
            <v>2223</v>
          </cell>
          <cell r="H174"/>
          <cell r="I174" t="str">
            <v>佐賀市</v>
          </cell>
          <cell r="J174" t="str">
            <v>東与賀町大字飯盛2-5</v>
          </cell>
          <cell r="L174"/>
          <cell r="M174"/>
          <cell r="N174" t="str">
            <v>0952</v>
          </cell>
          <cell r="O174">
            <v>45</v>
          </cell>
          <cell r="P174">
            <v>1717</v>
          </cell>
          <cell r="Q174" t="str">
            <v>45-0707</v>
          </cell>
          <cell r="S174" t="str">
            <v>株式会社パラディ</v>
          </cell>
          <cell r="AD174">
            <v>42979</v>
          </cell>
          <cell r="AJ174">
            <v>42979</v>
          </cell>
          <cell r="AK174">
            <v>17</v>
          </cell>
          <cell r="AL174" t="str">
            <v>住宅型</v>
          </cell>
          <cell r="AM174" t="str">
            <v>-</v>
          </cell>
          <cell r="AQ174" t="str">
            <v>第199号</v>
          </cell>
        </row>
        <row r="175">
          <cell r="B175" t="str">
            <v>第200号</v>
          </cell>
          <cell r="C175"/>
          <cell r="D175" t="str">
            <v>住宅型有料老人ホームえるむの杜</v>
          </cell>
          <cell r="E175" t="str">
            <v>843</v>
          </cell>
          <cell r="F175" t="str">
            <v>0231</v>
          </cell>
          <cell r="H175"/>
          <cell r="I175" t="str">
            <v>武雄市</v>
          </cell>
          <cell r="J175" t="str">
            <v>西川登町大字小田志16799番地1</v>
          </cell>
          <cell r="L175" t="str">
            <v>H30.9.1　　　　　　　　　　　
R4.10.1</v>
          </cell>
          <cell r="M175" t="str">
            <v>管理者の変更等
利用料金の変更</v>
          </cell>
          <cell r="N175" t="str">
            <v>0954</v>
          </cell>
          <cell r="O175">
            <v>28</v>
          </cell>
          <cell r="P175">
            <v>2213</v>
          </cell>
          <cell r="Q175" t="str">
            <v>28-2215</v>
          </cell>
          <cell r="S175" t="str">
            <v>株式会社やさか</v>
          </cell>
          <cell r="AD175">
            <v>42979</v>
          </cell>
          <cell r="AJ175" t="str">
            <v>-
(地域密着型
特定施設)</v>
          </cell>
          <cell r="AK175">
            <v>21</v>
          </cell>
          <cell r="AL175" t="str">
            <v>住宅型</v>
          </cell>
          <cell r="AM175" t="str">
            <v>-</v>
          </cell>
          <cell r="AQ175" t="str">
            <v>第200号</v>
          </cell>
        </row>
        <row r="176">
          <cell r="B176" t="str">
            <v>第201号</v>
          </cell>
          <cell r="C176"/>
          <cell r="D176" t="str">
            <v>さがケアセンターそよ風　住宅型有料老人ホーム</v>
          </cell>
          <cell r="E176" t="str">
            <v>849</v>
          </cell>
          <cell r="F176" t="str">
            <v>0123</v>
          </cell>
          <cell r="H176" t="str">
            <v>三養基郡</v>
          </cell>
          <cell r="I176" t="str">
            <v>上峰町</v>
          </cell>
          <cell r="J176" t="str">
            <v>坊所1523-53</v>
          </cell>
          <cell r="L176" t="str">
            <v>H30.10.1
R1.6.25
R5.3.1
R5.4.3</v>
          </cell>
          <cell r="M176" t="str">
            <v>管理者の変更
代表者の変更
施設長変更
商号変更</v>
          </cell>
          <cell r="N176" t="str">
            <v>0952</v>
          </cell>
          <cell r="O176">
            <v>55</v>
          </cell>
          <cell r="P176">
            <v>6050</v>
          </cell>
          <cell r="Q176" t="str">
            <v>55-7971</v>
          </cell>
          <cell r="S176" t="str">
            <v>（旧）株式会社ユニマットリタイアメント・コミュニティ
（新）株式会社SOYOKAZE</v>
          </cell>
          <cell r="AD176">
            <v>43009</v>
          </cell>
          <cell r="AJ176" t="str">
            <v>-
(地域密着型
特定施設)</v>
          </cell>
          <cell r="AK176">
            <v>9</v>
          </cell>
          <cell r="AL176" t="str">
            <v>住宅型</v>
          </cell>
          <cell r="AM176" t="str">
            <v>-</v>
          </cell>
          <cell r="AQ176" t="str">
            <v>第201号</v>
          </cell>
        </row>
        <row r="177">
          <cell r="B177" t="str">
            <v>第202号</v>
          </cell>
          <cell r="C177"/>
          <cell r="D177" t="str">
            <v>住宅型有料老人ホーム結の舟</v>
          </cell>
          <cell r="E177" t="str">
            <v>849</v>
          </cell>
          <cell r="F177" t="str">
            <v>1322</v>
          </cell>
          <cell r="H177"/>
          <cell r="I177" t="str">
            <v>鹿島市</v>
          </cell>
          <cell r="J177" t="str">
            <v>浜町892番地1</v>
          </cell>
          <cell r="L177" t="str">
            <v>2018/6/12   2020/7/1
2023/4/1</v>
          </cell>
          <cell r="M177" t="str">
            <v>管理者の変更　　　　　　定員の増
費用および利用料の変更</v>
          </cell>
          <cell r="N177" t="str">
            <v>0954</v>
          </cell>
          <cell r="O177">
            <v>69</v>
          </cell>
          <cell r="P177">
            <v>1165</v>
          </cell>
          <cell r="Q177" t="str">
            <v>69-1166</v>
          </cell>
          <cell r="S177" t="str">
            <v>株式会社コミュニティコネクト鹿島</v>
          </cell>
          <cell r="AD177">
            <v>43040</v>
          </cell>
          <cell r="AJ177">
            <v>43040</v>
          </cell>
          <cell r="AK177">
            <v>31</v>
          </cell>
          <cell r="AL177" t="str">
            <v>住宅型</v>
          </cell>
          <cell r="AM177" t="str">
            <v>-</v>
          </cell>
          <cell r="AQ177" t="str">
            <v>第202号</v>
          </cell>
        </row>
        <row r="178">
          <cell r="B178" t="str">
            <v>第203号</v>
          </cell>
          <cell r="C178"/>
          <cell r="D178" t="str">
            <v>住宅型有料老人ホームみふねの郷</v>
          </cell>
          <cell r="E178" t="str">
            <v>843</v>
          </cell>
          <cell r="F178" t="str">
            <v>0022</v>
          </cell>
          <cell r="H178"/>
          <cell r="I178" t="str">
            <v>武雄市</v>
          </cell>
          <cell r="J178" t="str">
            <v>武雄町大字武雄5542番地186</v>
          </cell>
          <cell r="L178" t="str">
            <v>2021/7/1
2022/1/1
 2023/1/1
2023/10/1　</v>
          </cell>
          <cell r="M178" t="str">
            <v>定員の減
入居契約書変更
料金変更 
設置者代表者変更　</v>
          </cell>
          <cell r="N178" t="str">
            <v>0954</v>
          </cell>
          <cell r="O178">
            <v>22</v>
          </cell>
          <cell r="P178">
            <v>3969</v>
          </cell>
          <cell r="Q178" t="str">
            <v>27-8069</v>
          </cell>
          <cell r="S178" t="str">
            <v>株式会社ふれあい</v>
          </cell>
          <cell r="AD178">
            <v>43101</v>
          </cell>
          <cell r="AJ178">
            <v>43101</v>
          </cell>
          <cell r="AK178">
            <v>30</v>
          </cell>
          <cell r="AL178" t="str">
            <v>住宅型</v>
          </cell>
          <cell r="AM178" t="str">
            <v>-</v>
          </cell>
          <cell r="AQ178" t="str">
            <v>第203号</v>
          </cell>
        </row>
        <row r="179">
          <cell r="B179" t="str">
            <v>第204号</v>
          </cell>
          <cell r="C179"/>
          <cell r="D179" t="str">
            <v>有料老人ホーム長崎街道お伊勢茶屋</v>
          </cell>
          <cell r="E179" t="str">
            <v>840</v>
          </cell>
          <cell r="F179" t="str">
            <v>0844</v>
          </cell>
          <cell r="H179"/>
          <cell r="I179" t="str">
            <v>佐賀市</v>
          </cell>
          <cell r="J179" t="str">
            <v>伊勢町11番9号</v>
          </cell>
          <cell r="L179" t="str">
            <v>2023/6/1
2024/2/1</v>
          </cell>
          <cell r="M179" t="str">
            <v>管理者変更
利用料金変更</v>
          </cell>
          <cell r="N179" t="str">
            <v>0952</v>
          </cell>
          <cell r="O179">
            <v>27</v>
          </cell>
          <cell r="P179">
            <v>8836</v>
          </cell>
          <cell r="Q179" t="str">
            <v>27-8839</v>
          </cell>
          <cell r="S179" t="str">
            <v>社会福祉法人みんなのお世話</v>
          </cell>
          <cell r="AD179">
            <v>42193</v>
          </cell>
          <cell r="AJ179">
            <v>43095</v>
          </cell>
          <cell r="AK179">
            <v>38</v>
          </cell>
          <cell r="AL179" t="str">
            <v>住宅型</v>
          </cell>
          <cell r="AM179" t="str">
            <v>-</v>
          </cell>
          <cell r="AQ179" t="str">
            <v>第204号</v>
          </cell>
        </row>
        <row r="180">
          <cell r="B180" t="str">
            <v>第205号</v>
          </cell>
          <cell r="C180"/>
          <cell r="D180" t="str">
            <v>有料老人ホームよからいふ</v>
          </cell>
          <cell r="E180" t="str">
            <v>840</v>
          </cell>
          <cell r="F180" t="str">
            <v>2213</v>
          </cell>
          <cell r="H180"/>
          <cell r="I180" t="str">
            <v>佐賀市</v>
          </cell>
          <cell r="J180" t="str">
            <v>川副町大字鹿江1005-8</v>
          </cell>
          <cell r="L180" t="str">
            <v>H31.4.1
R1.5.1
R1.8.19
R３.3.１
R6.1.1.</v>
          </cell>
          <cell r="M180" t="str">
            <v>増築に伴い定員増
管理者の変更
夫婦部屋増による定員増
夫婦部屋増による定員増
利用料金変更</v>
          </cell>
          <cell r="N180" t="str">
            <v>0952</v>
          </cell>
          <cell r="O180">
            <v>45</v>
          </cell>
          <cell r="P180">
            <v>2881</v>
          </cell>
          <cell r="Q180" t="str">
            <v>45-2889</v>
          </cell>
          <cell r="S180" t="str">
            <v>株式会社よからいふ</v>
          </cell>
          <cell r="AD180">
            <v>43101</v>
          </cell>
          <cell r="AJ180">
            <v>43101</v>
          </cell>
          <cell r="AK180">
            <v>45</v>
          </cell>
          <cell r="AL180" t="str">
            <v>住宅型</v>
          </cell>
          <cell r="AM180" t="str">
            <v>-</v>
          </cell>
          <cell r="AQ180" t="str">
            <v>第205号</v>
          </cell>
        </row>
        <row r="181">
          <cell r="B181" t="str">
            <v>第206号</v>
          </cell>
          <cell r="C181"/>
          <cell r="D181" t="str">
            <v>介護付有料老人ホームまどい</v>
          </cell>
          <cell r="E181" t="str">
            <v>840</v>
          </cell>
          <cell r="F181" t="str">
            <v>0027</v>
          </cell>
          <cell r="H181"/>
          <cell r="I181" t="str">
            <v>佐賀市</v>
          </cell>
          <cell r="J181" t="str">
            <v>本庄町大字本庄264番地1</v>
          </cell>
          <cell r="L181" t="str">
            <v>H31.4.1
R1.10.1</v>
          </cell>
          <cell r="M181" t="str">
            <v>管理者の変更</v>
          </cell>
          <cell r="N181" t="str">
            <v>0952</v>
          </cell>
          <cell r="O181">
            <v>37</v>
          </cell>
          <cell r="P181">
            <v>3012</v>
          </cell>
          <cell r="Q181" t="str">
            <v>37-3013</v>
          </cell>
          <cell r="S181" t="str">
            <v>医療法人至誠会</v>
          </cell>
          <cell r="AD181">
            <v>43185</v>
          </cell>
          <cell r="AJ181">
            <v>43185</v>
          </cell>
          <cell r="AK181">
            <v>30</v>
          </cell>
          <cell r="AL181" t="str">
            <v>介護付</v>
          </cell>
          <cell r="AM181">
            <v>4170103115</v>
          </cell>
          <cell r="AQ181" t="str">
            <v>第206号</v>
          </cell>
        </row>
        <row r="182">
          <cell r="B182" t="str">
            <v>第207号</v>
          </cell>
          <cell r="C182"/>
          <cell r="D182" t="str">
            <v>多機能ホームふるさと伊万里</v>
          </cell>
          <cell r="E182" t="str">
            <v>848</v>
          </cell>
          <cell r="F182" t="str">
            <v>0011</v>
          </cell>
          <cell r="H182"/>
          <cell r="I182" t="str">
            <v>伊万里市</v>
          </cell>
          <cell r="J182" t="str">
            <v>南波多町大川原4224番地4</v>
          </cell>
          <cell r="L182"/>
          <cell r="M182"/>
          <cell r="N182" t="str">
            <v>0955</v>
          </cell>
          <cell r="O182">
            <v>20</v>
          </cell>
          <cell r="P182">
            <v>3610</v>
          </cell>
          <cell r="Q182" t="str">
            <v>20-3611</v>
          </cell>
          <cell r="S182" t="str">
            <v>株式会社ジョウジマ</v>
          </cell>
          <cell r="AD182">
            <v>43160</v>
          </cell>
          <cell r="AJ182" t="str">
            <v>-
(地域密着型
特定施設)</v>
          </cell>
          <cell r="AK182">
            <v>17</v>
          </cell>
          <cell r="AL182" t="str">
            <v>住宅型</v>
          </cell>
          <cell r="AM182" t="str">
            <v>-</v>
          </cell>
          <cell r="AQ182" t="str">
            <v>第207号</v>
          </cell>
        </row>
        <row r="183">
          <cell r="B183" t="str">
            <v>第208号</v>
          </cell>
          <cell r="C183"/>
          <cell r="D183" t="str">
            <v>有料老人ホームたかハウス</v>
          </cell>
          <cell r="E183" t="str">
            <v>840</v>
          </cell>
          <cell r="F183" t="str">
            <v>0034</v>
          </cell>
          <cell r="H183"/>
          <cell r="I183" t="str">
            <v>佐賀市</v>
          </cell>
          <cell r="J183" t="str">
            <v>西与賀町大字厘外953番地1</v>
          </cell>
          <cell r="L183">
            <v>45301</v>
          </cell>
          <cell r="M183" t="str">
            <v>利用料金変更</v>
          </cell>
          <cell r="N183" t="str">
            <v>0952</v>
          </cell>
          <cell r="O183">
            <v>28</v>
          </cell>
          <cell r="P183">
            <v>9731</v>
          </cell>
          <cell r="Q183" t="str">
            <v>28-9731</v>
          </cell>
          <cell r="S183" t="str">
            <v>株式会社福祉ネットサービス</v>
          </cell>
          <cell r="AD183">
            <v>43191</v>
          </cell>
          <cell r="AJ183" t="str">
            <v>-
(地域密着型
特定施設)</v>
          </cell>
          <cell r="AK183">
            <v>18</v>
          </cell>
          <cell r="AL183" t="str">
            <v>住宅型</v>
          </cell>
          <cell r="AM183" t="str">
            <v>-</v>
          </cell>
          <cell r="AQ183" t="str">
            <v>第208号</v>
          </cell>
        </row>
        <row r="184">
          <cell r="B184" t="str">
            <v>第209号</v>
          </cell>
          <cell r="C184"/>
          <cell r="D184" t="str">
            <v>住宅型有料老人ホーム七彩のそら</v>
          </cell>
          <cell r="E184" t="str">
            <v>849</v>
          </cell>
          <cell r="F184" t="str">
            <v>2102</v>
          </cell>
          <cell r="H184" t="str">
            <v>杵島郡</v>
          </cell>
          <cell r="I184" t="str">
            <v>大町町</v>
          </cell>
          <cell r="J184" t="str">
            <v>大字福母1150-1</v>
          </cell>
          <cell r="L184" t="str">
            <v>2023/3/1
2023/4/1
2024/4/1
2024/4/1
2024/4/1</v>
          </cell>
          <cell r="M184" t="str">
            <v>定員の増
利用料金変更
入居対象者変更
管理者変更
入居対象者変更</v>
          </cell>
          <cell r="N184" t="str">
            <v>0952</v>
          </cell>
          <cell r="O184">
            <v>82</v>
          </cell>
          <cell r="P184">
            <v>3003</v>
          </cell>
          <cell r="Q184" t="str">
            <v>82-3004</v>
          </cell>
          <cell r="S184" t="str">
            <v>株式会社タイザン</v>
          </cell>
          <cell r="AD184">
            <v>43191</v>
          </cell>
          <cell r="AJ184" t="str">
            <v>-
(地域密着型
特定施設)</v>
          </cell>
          <cell r="AK184">
            <v>24</v>
          </cell>
          <cell r="AL184" t="str">
            <v>住宅型</v>
          </cell>
          <cell r="AM184" t="str">
            <v>-</v>
          </cell>
          <cell r="AQ184" t="str">
            <v>第209号</v>
          </cell>
        </row>
        <row r="185">
          <cell r="B185" t="str">
            <v>第210号</v>
          </cell>
          <cell r="C185"/>
          <cell r="D185" t="str">
            <v>有料老人ホームきらめき新郷</v>
          </cell>
          <cell r="E185" t="str">
            <v>840</v>
          </cell>
          <cell r="F185" t="str">
            <v>0017</v>
          </cell>
          <cell r="H185"/>
          <cell r="I185" t="str">
            <v>佐賀市</v>
          </cell>
          <cell r="J185" t="str">
            <v>新郷本町23番地22</v>
          </cell>
          <cell r="L185">
            <v>43405</v>
          </cell>
          <cell r="M185" t="str">
            <v>管理者の変更</v>
          </cell>
          <cell r="N185" t="str">
            <v>0952</v>
          </cell>
          <cell r="O185">
            <v>37</v>
          </cell>
          <cell r="P185">
            <v>1195</v>
          </cell>
          <cell r="Q185" t="str">
            <v>37-1198</v>
          </cell>
          <cell r="S185" t="str">
            <v>株式会社煌</v>
          </cell>
          <cell r="AD185">
            <v>43160</v>
          </cell>
          <cell r="AJ185">
            <v>43160</v>
          </cell>
          <cell r="AK185">
            <v>30</v>
          </cell>
          <cell r="AL185" t="str">
            <v>住宅型</v>
          </cell>
          <cell r="AM185" t="str">
            <v>-</v>
          </cell>
          <cell r="AQ185" t="str">
            <v>第210号</v>
          </cell>
        </row>
        <row r="186">
          <cell r="B186" t="str">
            <v>第211号</v>
          </cell>
          <cell r="C186"/>
          <cell r="D186" t="str">
            <v>ケアビレッジちとせ菜畑</v>
          </cell>
          <cell r="E186" t="str">
            <v>847</v>
          </cell>
          <cell r="F186" t="str">
            <v>0844</v>
          </cell>
          <cell r="H186"/>
          <cell r="I186" t="str">
            <v>唐津市</v>
          </cell>
          <cell r="J186" t="str">
            <v>菜畑4323番地2</v>
          </cell>
          <cell r="L186"/>
          <cell r="M186"/>
          <cell r="N186" t="str">
            <v>0955</v>
          </cell>
          <cell r="O186">
            <v>53</v>
          </cell>
          <cell r="P186">
            <v>8422</v>
          </cell>
          <cell r="Q186" t="str">
            <v>53-8455</v>
          </cell>
          <cell r="S186" t="str">
            <v>合同会社ちとせ</v>
          </cell>
          <cell r="AD186">
            <v>43160</v>
          </cell>
          <cell r="AJ186">
            <v>43160</v>
          </cell>
          <cell r="AK186">
            <v>9</v>
          </cell>
          <cell r="AL186" t="str">
            <v>住宅型</v>
          </cell>
          <cell r="AM186" t="str">
            <v>-</v>
          </cell>
          <cell r="AQ186" t="str">
            <v>第211号</v>
          </cell>
        </row>
        <row r="187">
          <cell r="B187" t="str">
            <v>第212号</v>
          </cell>
          <cell r="C187"/>
          <cell r="D187" t="str">
            <v>有料老人ホーム夢の丘塩田館</v>
          </cell>
          <cell r="E187" t="str">
            <v>849</v>
          </cell>
          <cell r="F187" t="str">
            <v>1411</v>
          </cell>
          <cell r="H187"/>
          <cell r="I187" t="str">
            <v>嬉野市</v>
          </cell>
          <cell r="J187" t="str">
            <v>塩田町大字馬場下甲64番地1</v>
          </cell>
          <cell r="L187">
            <v>44166</v>
          </cell>
          <cell r="M187" t="str">
            <v>管理者変更</v>
          </cell>
          <cell r="N187" t="str">
            <v>0954</v>
          </cell>
          <cell r="O187">
            <v>66</v>
          </cell>
          <cell r="P187">
            <v>8500</v>
          </cell>
          <cell r="Q187" t="str">
            <v>66-8501</v>
          </cell>
          <cell r="S187" t="str">
            <v>株式会社夢の丘</v>
          </cell>
          <cell r="AD187">
            <v>43190</v>
          </cell>
          <cell r="AJ187">
            <v>43190</v>
          </cell>
          <cell r="AK187">
            <v>15</v>
          </cell>
          <cell r="AL187" t="str">
            <v>住宅型</v>
          </cell>
          <cell r="AM187" t="str">
            <v>-</v>
          </cell>
          <cell r="AQ187" t="str">
            <v>第212号</v>
          </cell>
        </row>
        <row r="188">
          <cell r="B188" t="str">
            <v>第213号</v>
          </cell>
          <cell r="C188"/>
          <cell r="D188" t="str">
            <v>有料老人ホーム夢の丘鹿島館</v>
          </cell>
          <cell r="E188" t="str">
            <v>849</v>
          </cell>
          <cell r="F188" t="str">
            <v>1314</v>
          </cell>
          <cell r="H188"/>
          <cell r="I188" t="str">
            <v>鹿島市</v>
          </cell>
          <cell r="J188" t="str">
            <v>大字山浦字二俟甲2085番地8</v>
          </cell>
          <cell r="L188"/>
          <cell r="M188"/>
          <cell r="N188" t="str">
            <v>0954</v>
          </cell>
          <cell r="O188">
            <v>69</v>
          </cell>
          <cell r="P188">
            <v>5511</v>
          </cell>
          <cell r="Q188" t="str">
            <v>69-5512</v>
          </cell>
          <cell r="S188" t="str">
            <v>株式会社夢の丘</v>
          </cell>
          <cell r="AD188">
            <v>43190</v>
          </cell>
          <cell r="AJ188">
            <v>43190</v>
          </cell>
          <cell r="AK188">
            <v>9</v>
          </cell>
          <cell r="AL188" t="str">
            <v>住宅型</v>
          </cell>
          <cell r="AM188" t="str">
            <v>-</v>
          </cell>
          <cell r="AQ188" t="str">
            <v>第213号</v>
          </cell>
        </row>
        <row r="189">
          <cell r="B189" t="str">
            <v>第214号</v>
          </cell>
          <cell r="C189"/>
          <cell r="D189" t="str">
            <v>介護付き有料老人ホームうち（家）</v>
          </cell>
          <cell r="E189" t="str">
            <v>849</v>
          </cell>
          <cell r="F189" t="str">
            <v>0936</v>
          </cell>
          <cell r="H189"/>
          <cell r="I189" t="str">
            <v>佐賀市</v>
          </cell>
          <cell r="J189" t="str">
            <v>鍋島町大字森田583番1</v>
          </cell>
          <cell r="L189" t="str">
            <v>H30.10.24
R1.10.1
R2.4.1
R5.12.1</v>
          </cell>
          <cell r="M189" t="str">
            <v>法人代表者の変更
料金変更
料金変更
利用料金変更</v>
          </cell>
          <cell r="N189" t="str">
            <v>0952</v>
          </cell>
          <cell r="O189">
            <v>60</v>
          </cell>
          <cell r="P189">
            <v>8822</v>
          </cell>
          <cell r="Q189" t="str">
            <v>60-8801</v>
          </cell>
          <cell r="S189" t="str">
            <v>社会福祉法人あんず鍋島</v>
          </cell>
          <cell r="AD189">
            <v>43181</v>
          </cell>
          <cell r="AJ189">
            <v>43181</v>
          </cell>
          <cell r="AK189">
            <v>30</v>
          </cell>
          <cell r="AL189" t="str">
            <v>介護付</v>
          </cell>
          <cell r="AM189">
            <v>4170103107</v>
          </cell>
          <cell r="AQ189" t="str">
            <v>第214号</v>
          </cell>
        </row>
        <row r="190">
          <cell r="B190" t="str">
            <v>第215号</v>
          </cell>
          <cell r="C190" t="str">
            <v>新規</v>
          </cell>
          <cell r="D190" t="str">
            <v>住宅型有料老人ホームれんげ</v>
          </cell>
          <cell r="E190" t="str">
            <v>849</v>
          </cell>
          <cell r="F190" t="str">
            <v>2304</v>
          </cell>
          <cell r="H190"/>
          <cell r="I190" t="str">
            <v>武雄市</v>
          </cell>
          <cell r="J190" t="str">
            <v>山内町大字大野7044番4</v>
          </cell>
          <cell r="L190">
            <v>45017</v>
          </cell>
          <cell r="M190" t="str">
            <v>管理者変更</v>
          </cell>
          <cell r="N190" t="str">
            <v>0954</v>
          </cell>
          <cell r="O190">
            <v>45</v>
          </cell>
          <cell r="P190">
            <v>5155</v>
          </cell>
          <cell r="Q190" t="str">
            <v>45-4200</v>
          </cell>
          <cell r="S190" t="str">
            <v>社会福祉法人正和福祉会</v>
          </cell>
          <cell r="AD190">
            <v>43252</v>
          </cell>
          <cell r="AJ190" t="str">
            <v>-
(地域密着型
特定施設)</v>
          </cell>
          <cell r="AK190">
            <v>8</v>
          </cell>
          <cell r="AL190" t="str">
            <v>住宅型</v>
          </cell>
          <cell r="AM190" t="str">
            <v>-</v>
          </cell>
          <cell r="AQ190" t="str">
            <v>第215号</v>
          </cell>
        </row>
        <row r="191">
          <cell r="B191" t="str">
            <v>第216号</v>
          </cell>
          <cell r="C191" t="str">
            <v>新規</v>
          </cell>
          <cell r="D191" t="str">
            <v>有料老人ホームたちばな</v>
          </cell>
          <cell r="E191" t="str">
            <v>849</v>
          </cell>
          <cell r="F191" t="str">
            <v>4164</v>
          </cell>
          <cell r="H191"/>
          <cell r="I191" t="str">
            <v>有田町</v>
          </cell>
          <cell r="J191" t="str">
            <v>仏ノ原甲1235-2</v>
          </cell>
          <cell r="L191">
            <v>44927</v>
          </cell>
          <cell r="M191" t="str">
            <v>管理者の変更</v>
          </cell>
          <cell r="N191" t="str">
            <v>0955</v>
          </cell>
          <cell r="O191">
            <v>41</v>
          </cell>
          <cell r="P191">
            <v>2601</v>
          </cell>
          <cell r="Q191" t="str">
            <v>41-2602</v>
          </cell>
          <cell r="S191" t="str">
            <v>有限会社さくら苑</v>
          </cell>
          <cell r="AD191">
            <v>43221</v>
          </cell>
          <cell r="AJ191">
            <v>43221</v>
          </cell>
          <cell r="AK191">
            <v>4</v>
          </cell>
          <cell r="AL191" t="str">
            <v>住宅型</v>
          </cell>
          <cell r="AM191" t="str">
            <v>-</v>
          </cell>
          <cell r="AQ191" t="str">
            <v>第216号</v>
          </cell>
        </row>
        <row r="192">
          <cell r="B192" t="str">
            <v>第217号</v>
          </cell>
          <cell r="C192" t="str">
            <v>新規</v>
          </cell>
          <cell r="D192" t="str">
            <v>有料老人ホームほうむ大詫間</v>
          </cell>
          <cell r="E192" t="str">
            <v>840</v>
          </cell>
          <cell r="F192" t="str">
            <v>2211</v>
          </cell>
          <cell r="H192"/>
          <cell r="I192" t="str">
            <v>佐賀市</v>
          </cell>
          <cell r="J192" t="str">
            <v>川副町大字大詫間949</v>
          </cell>
          <cell r="L192"/>
          <cell r="M192"/>
          <cell r="N192" t="str">
            <v>0952</v>
          </cell>
          <cell r="O192">
            <v>37</v>
          </cell>
          <cell r="P192">
            <v>7879</v>
          </cell>
          <cell r="Q192" t="str">
            <v>37-9147</v>
          </cell>
          <cell r="S192" t="str">
            <v>ほうむ合資会社</v>
          </cell>
          <cell r="AD192">
            <v>43252</v>
          </cell>
          <cell r="AJ192" t="str">
            <v>-
(地域密着型
特定施設)</v>
          </cell>
          <cell r="AK192">
            <v>20</v>
          </cell>
          <cell r="AL192" t="str">
            <v>住宅型</v>
          </cell>
          <cell r="AM192" t="str">
            <v>-</v>
          </cell>
          <cell r="AQ192" t="str">
            <v>第217号</v>
          </cell>
        </row>
        <row r="193">
          <cell r="B193" t="str">
            <v>第218号</v>
          </cell>
          <cell r="C193" t="str">
            <v>新規</v>
          </cell>
          <cell r="D193" t="str">
            <v>有料老人ホームかがやき高木瀬</v>
          </cell>
          <cell r="E193" t="str">
            <v>840</v>
          </cell>
          <cell r="F193" t="str">
            <v>0917</v>
          </cell>
          <cell r="H193"/>
          <cell r="I193" t="str">
            <v>佐賀市</v>
          </cell>
          <cell r="J193" t="str">
            <v>高木瀬町大字長瀬字三本杉1910-1</v>
          </cell>
          <cell r="L193" t="str">
            <v>2022/7/1
2024/4/1</v>
          </cell>
          <cell r="M193" t="str">
            <v>利用料金変更
利用料金変更</v>
          </cell>
          <cell r="N193" t="str">
            <v>0952</v>
          </cell>
          <cell r="O193">
            <v>37</v>
          </cell>
          <cell r="P193">
            <v>1097</v>
          </cell>
          <cell r="Q193" t="str">
            <v>37-1096</v>
          </cell>
          <cell r="S193" t="str">
            <v>株式会社ニューライフ</v>
          </cell>
          <cell r="AD193">
            <v>43235</v>
          </cell>
          <cell r="AJ193">
            <v>43235</v>
          </cell>
          <cell r="AK193">
            <v>30</v>
          </cell>
          <cell r="AL193" t="str">
            <v>住宅型</v>
          </cell>
          <cell r="AM193" t="str">
            <v>-</v>
          </cell>
          <cell r="AQ193" t="str">
            <v>第218号</v>
          </cell>
        </row>
        <row r="194">
          <cell r="B194" t="str">
            <v>第219号</v>
          </cell>
          <cell r="C194" t="str">
            <v>元宅老所</v>
          </cell>
          <cell r="D194" t="str">
            <v>有料老人ホームまきしま</v>
          </cell>
          <cell r="E194" t="str">
            <v>848</v>
          </cell>
          <cell r="F194" t="str">
            <v>0043</v>
          </cell>
          <cell r="H194"/>
          <cell r="I194" t="str">
            <v>伊万里市</v>
          </cell>
          <cell r="J194" t="str">
            <v>瀬戸町1359番地</v>
          </cell>
          <cell r="L194" t="str">
            <v>2021/4/1
2023/8/1</v>
          </cell>
          <cell r="M194" t="str">
            <v>利用料の変更
利用料金変更</v>
          </cell>
          <cell r="N194" t="str">
            <v>0955</v>
          </cell>
          <cell r="O194">
            <v>20</v>
          </cell>
          <cell r="P194" t="str">
            <v>0200</v>
          </cell>
          <cell r="Q194" t="str">
            <v>20-0201</v>
          </cell>
          <cell r="S194" t="str">
            <v>株式会社瑞祥</v>
          </cell>
          <cell r="AD194">
            <v>43270</v>
          </cell>
          <cell r="AJ194" t="str">
            <v>-
(地域密着型
特定施設)</v>
          </cell>
          <cell r="AK194">
            <v>17</v>
          </cell>
          <cell r="AL194" t="str">
            <v>住宅型</v>
          </cell>
          <cell r="AM194" t="str">
            <v>-</v>
          </cell>
          <cell r="AQ194" t="str">
            <v>第219号</v>
          </cell>
        </row>
        <row r="195">
          <cell r="B195" t="str">
            <v>第220号</v>
          </cell>
          <cell r="C195" t="str">
            <v>元宅老所</v>
          </cell>
          <cell r="D195" t="str">
            <v>有料老人ホームもものかわ本館</v>
          </cell>
          <cell r="E195" t="str">
            <v>849</v>
          </cell>
          <cell r="F195" t="str">
            <v>5261</v>
          </cell>
          <cell r="H195"/>
          <cell r="I195" t="str">
            <v>伊万里市</v>
          </cell>
          <cell r="J195" t="str">
            <v>松浦町桃川5997番地</v>
          </cell>
          <cell r="L195" t="str">
            <v>2021/4/1
2023/8/1</v>
          </cell>
          <cell r="M195" t="str">
            <v>利用料の変更
利用料金変更</v>
          </cell>
          <cell r="N195" t="str">
            <v>0955</v>
          </cell>
          <cell r="O195">
            <v>26</v>
          </cell>
          <cell r="P195">
            <v>3223</v>
          </cell>
          <cell r="Q195" t="str">
            <v>26-3240</v>
          </cell>
          <cell r="S195" t="str">
            <v>株式会社瑞祥</v>
          </cell>
          <cell r="AD195">
            <v>43270</v>
          </cell>
          <cell r="AJ195" t="str">
            <v>-
(地域密着型
特定施設)</v>
          </cell>
          <cell r="AK195">
            <v>15</v>
          </cell>
          <cell r="AL195" t="str">
            <v>住宅型</v>
          </cell>
          <cell r="AM195" t="str">
            <v>-</v>
          </cell>
          <cell r="AQ195" t="str">
            <v>第220号</v>
          </cell>
        </row>
        <row r="196">
          <cell r="B196" t="str">
            <v>第221号</v>
          </cell>
          <cell r="C196" t="str">
            <v>元宅老所</v>
          </cell>
          <cell r="D196" t="str">
            <v>有料老人ホームもものかわ別館</v>
          </cell>
          <cell r="E196" t="str">
            <v>849</v>
          </cell>
          <cell r="F196" t="str">
            <v>5261</v>
          </cell>
          <cell r="H196"/>
          <cell r="I196" t="str">
            <v>伊万里市</v>
          </cell>
          <cell r="J196" t="str">
            <v>松浦町桃川5998番地１</v>
          </cell>
          <cell r="L196" t="str">
            <v>2021/4/1
2023/8/1</v>
          </cell>
          <cell r="M196" t="str">
            <v>利用料の変更
利用料金変更</v>
          </cell>
          <cell r="N196" t="str">
            <v>0955</v>
          </cell>
          <cell r="O196">
            <v>26</v>
          </cell>
          <cell r="P196">
            <v>3223</v>
          </cell>
          <cell r="Q196" t="str">
            <v>26-3240</v>
          </cell>
          <cell r="S196" t="str">
            <v>株式会社瑞祥</v>
          </cell>
          <cell r="AD196">
            <v>43270</v>
          </cell>
          <cell r="AJ196" t="str">
            <v>-
(地域密着型
特定施設)</v>
          </cell>
          <cell r="AK196">
            <v>8</v>
          </cell>
          <cell r="AL196" t="str">
            <v>住宅型</v>
          </cell>
          <cell r="AM196" t="str">
            <v>-</v>
          </cell>
          <cell r="AQ196" t="str">
            <v>第221号</v>
          </cell>
        </row>
        <row r="197">
          <cell r="B197" t="str">
            <v>第222号</v>
          </cell>
          <cell r="C197" t="str">
            <v>元宅老所</v>
          </cell>
          <cell r="D197" t="str">
            <v>有料老人ホームとっとっと</v>
          </cell>
          <cell r="E197" t="str">
            <v>849</v>
          </cell>
          <cell r="F197" t="str">
            <v>2101</v>
          </cell>
          <cell r="H197" t="str">
            <v>杵島郡</v>
          </cell>
          <cell r="I197" t="str">
            <v>大町町</v>
          </cell>
          <cell r="J197" t="str">
            <v>大字大町8732番地10</v>
          </cell>
          <cell r="L197" t="str">
            <v>2018/10/23
2023/5/1</v>
          </cell>
          <cell r="M197" t="str">
            <v>法人代表者の変更
利用料金変更</v>
          </cell>
          <cell r="N197" t="str">
            <v>0952</v>
          </cell>
          <cell r="O197">
            <v>71</v>
          </cell>
          <cell r="P197">
            <v>3201</v>
          </cell>
          <cell r="Q197" t="str">
            <v>71-3202</v>
          </cell>
          <cell r="S197" t="str">
            <v>株式会社ライフ・ケア・サービス</v>
          </cell>
          <cell r="AD197">
            <v>43271</v>
          </cell>
          <cell r="AJ197">
            <v>43282</v>
          </cell>
          <cell r="AK197">
            <v>20</v>
          </cell>
          <cell r="AL197" t="str">
            <v>住宅型</v>
          </cell>
          <cell r="AM197" t="str">
            <v>-</v>
          </cell>
          <cell r="AQ197" t="str">
            <v>第222号</v>
          </cell>
        </row>
        <row r="198">
          <cell r="B198" t="str">
            <v>第223号</v>
          </cell>
          <cell r="C198" t="str">
            <v>元宅老所</v>
          </cell>
          <cell r="D198" t="str">
            <v>有料老人ホーム和の家</v>
          </cell>
          <cell r="E198" t="str">
            <v>849</v>
          </cell>
          <cell r="F198" t="str">
            <v>2204</v>
          </cell>
          <cell r="H198"/>
          <cell r="I198" t="str">
            <v>武雄市</v>
          </cell>
          <cell r="J198" t="str">
            <v>北方町大字大崎4070番地1</v>
          </cell>
          <cell r="L198"/>
          <cell r="M198"/>
          <cell r="N198" t="str">
            <v>0954</v>
          </cell>
          <cell r="O198">
            <v>36</v>
          </cell>
          <cell r="P198">
            <v>5800</v>
          </cell>
          <cell r="Q198" t="str">
            <v>36-5811</v>
          </cell>
          <cell r="S198" t="str">
            <v>有限会社ほほえみ</v>
          </cell>
          <cell r="AD198">
            <v>43279</v>
          </cell>
          <cell r="AJ198">
            <v>43282</v>
          </cell>
          <cell r="AK198">
            <v>26</v>
          </cell>
          <cell r="AL198" t="str">
            <v>住宅型</v>
          </cell>
          <cell r="AM198" t="str">
            <v>-</v>
          </cell>
          <cell r="AQ198" t="str">
            <v>第223号</v>
          </cell>
        </row>
        <row r="199">
          <cell r="B199" t="str">
            <v>第224号</v>
          </cell>
          <cell r="C199" t="str">
            <v>新規</v>
          </cell>
          <cell r="D199" t="str">
            <v>有料老人ホームはなこころ</v>
          </cell>
          <cell r="E199" t="str">
            <v>841</v>
          </cell>
          <cell r="F199" t="str">
            <v>0063</v>
          </cell>
          <cell r="H199"/>
          <cell r="I199" t="str">
            <v>鳥栖市</v>
          </cell>
          <cell r="J199" t="str">
            <v>下野町1391－3</v>
          </cell>
          <cell r="L199">
            <v>44958</v>
          </cell>
          <cell r="M199" t="str">
            <v>定員の増</v>
          </cell>
          <cell r="N199" t="str">
            <v>0942</v>
          </cell>
          <cell r="O199">
            <v>50</v>
          </cell>
          <cell r="P199">
            <v>8579</v>
          </cell>
          <cell r="Q199" t="str">
            <v>50-9642</v>
          </cell>
          <cell r="S199" t="str">
            <v>株式会社暦</v>
          </cell>
          <cell r="AD199">
            <v>43313</v>
          </cell>
          <cell r="AJ199">
            <v>43313</v>
          </cell>
          <cell r="AK199">
            <v>28</v>
          </cell>
          <cell r="AL199" t="str">
            <v>住宅型</v>
          </cell>
          <cell r="AM199" t="str">
            <v>-</v>
          </cell>
          <cell r="AQ199" t="str">
            <v>第224号</v>
          </cell>
        </row>
        <row r="200">
          <cell r="B200" t="str">
            <v>第225号</v>
          </cell>
          <cell r="C200" t="str">
            <v>元宅老所</v>
          </cell>
          <cell r="D200" t="str">
            <v>住宅型有料老人ホームシニアケアたけお 壱番館</v>
          </cell>
          <cell r="E200" t="str">
            <v>843</v>
          </cell>
          <cell r="F200" t="str">
            <v>0001</v>
          </cell>
          <cell r="H200"/>
          <cell r="I200" t="str">
            <v>武雄市</v>
          </cell>
          <cell r="J200" t="str">
            <v>朝日町大字甘久4269-28</v>
          </cell>
          <cell r="L200">
            <v>43525</v>
          </cell>
          <cell r="M200" t="str">
            <v>施設の名称変更</v>
          </cell>
          <cell r="N200" t="str">
            <v>0954</v>
          </cell>
          <cell r="O200">
            <v>26</v>
          </cell>
          <cell r="P200">
            <v>8071</v>
          </cell>
          <cell r="Q200" t="str">
            <v>23-0716</v>
          </cell>
          <cell r="S200" t="str">
            <v>社会福祉法人敬愛会</v>
          </cell>
          <cell r="AD200">
            <v>43313</v>
          </cell>
          <cell r="AJ200" t="str">
            <v>-
(地域密着型
特定施設)</v>
          </cell>
          <cell r="AK200">
            <v>15</v>
          </cell>
          <cell r="AL200" t="str">
            <v>住宅型</v>
          </cell>
          <cell r="AM200" t="str">
            <v>-</v>
          </cell>
          <cell r="AQ200" t="str">
            <v>第225号</v>
          </cell>
        </row>
        <row r="201">
          <cell r="B201" t="str">
            <v>第226号</v>
          </cell>
          <cell r="C201" t="str">
            <v>元宅老所</v>
          </cell>
          <cell r="D201" t="str">
            <v>有料老人ホームげんき村</v>
          </cell>
          <cell r="E201" t="str">
            <v>849</v>
          </cell>
          <cell r="F201" t="str">
            <v>0506</v>
          </cell>
          <cell r="H201" t="str">
            <v>杵島郡</v>
          </cell>
          <cell r="I201" t="str">
            <v>江北町</v>
          </cell>
          <cell r="J201" t="str">
            <v>大字上小田1089－1</v>
          </cell>
          <cell r="L201"/>
          <cell r="M201"/>
          <cell r="N201" t="str">
            <v>0952</v>
          </cell>
          <cell r="O201">
            <v>86</v>
          </cell>
          <cell r="P201">
            <v>2163</v>
          </cell>
          <cell r="Q201" t="str">
            <v>86-2763</v>
          </cell>
          <cell r="S201" t="str">
            <v>株式会社ライフアクセス</v>
          </cell>
          <cell r="AD201">
            <v>43221</v>
          </cell>
          <cell r="AJ201" t="str">
            <v>-
(地域密着型
特定施設)</v>
          </cell>
          <cell r="AK201">
            <v>18</v>
          </cell>
          <cell r="AL201" t="str">
            <v>住宅型</v>
          </cell>
          <cell r="AM201" t="str">
            <v>-</v>
          </cell>
          <cell r="AQ201" t="str">
            <v>第226号</v>
          </cell>
        </row>
        <row r="202">
          <cell r="B202" t="str">
            <v>第227号</v>
          </cell>
          <cell r="C202" t="str">
            <v>新規</v>
          </cell>
          <cell r="D202" t="str">
            <v>有料老人ホーム虹の松原百花苑</v>
          </cell>
          <cell r="E202" t="str">
            <v>849</v>
          </cell>
          <cell r="F202" t="str">
            <v>5131</v>
          </cell>
          <cell r="H202"/>
          <cell r="I202" t="str">
            <v>唐津市</v>
          </cell>
          <cell r="J202" t="str">
            <v>浜玉町浜崎1799－57</v>
          </cell>
          <cell r="L202" t="str">
            <v>2019/1/12　　　　　　　2021/10/1
2023/6/12</v>
          </cell>
          <cell r="M202" t="str">
            <v>管理者の変更              利用料の変更
管理者変更</v>
          </cell>
          <cell r="N202" t="str">
            <v>0955</v>
          </cell>
          <cell r="O202">
            <v>56</v>
          </cell>
          <cell r="P202">
            <v>6211</v>
          </cell>
          <cell r="Q202" t="str">
            <v>62-3013</v>
          </cell>
          <cell r="S202" t="str">
            <v>株式会社かがやきケアサービス</v>
          </cell>
          <cell r="AD202">
            <v>43405</v>
          </cell>
          <cell r="AJ202" t="str">
            <v>H30.11.1</v>
          </cell>
          <cell r="AK202">
            <v>34</v>
          </cell>
          <cell r="AL202" t="str">
            <v>住宅型</v>
          </cell>
          <cell r="AM202" t="str">
            <v>-</v>
          </cell>
          <cell r="AQ202" t="str">
            <v>第227号</v>
          </cell>
        </row>
        <row r="203">
          <cell r="B203" t="str">
            <v>第229号</v>
          </cell>
          <cell r="C203" t="str">
            <v>新規</v>
          </cell>
          <cell r="D203" t="str">
            <v>有料老人ホームからっとライフ</v>
          </cell>
          <cell r="E203" t="str">
            <v>847</v>
          </cell>
          <cell r="F203" t="str">
            <v>0083</v>
          </cell>
          <cell r="H203"/>
          <cell r="I203" t="str">
            <v>唐津市</v>
          </cell>
          <cell r="J203" t="str">
            <v>和多田大土井3－35</v>
          </cell>
          <cell r="L203">
            <v>43739</v>
          </cell>
          <cell r="M203" t="str">
            <v>利用料の変更</v>
          </cell>
          <cell r="N203" t="str">
            <v>0955</v>
          </cell>
          <cell r="O203">
            <v>80</v>
          </cell>
          <cell r="P203" t="str">
            <v>0656</v>
          </cell>
          <cell r="Q203" t="str">
            <v>80-0679</v>
          </cell>
          <cell r="S203" t="str">
            <v>有限会社一道</v>
          </cell>
          <cell r="AD203">
            <v>43419</v>
          </cell>
          <cell r="AJ203" t="str">
            <v>H30.11.15</v>
          </cell>
          <cell r="AK203">
            <v>27</v>
          </cell>
          <cell r="AL203" t="str">
            <v>住宅型</v>
          </cell>
          <cell r="AM203" t="str">
            <v>-</v>
          </cell>
          <cell r="AQ203" t="str">
            <v>第229号</v>
          </cell>
        </row>
        <row r="204">
          <cell r="B204" t="str">
            <v>第230号</v>
          </cell>
          <cell r="C204" t="str">
            <v>新規</v>
          </cell>
          <cell r="D204" t="str">
            <v>有料老人ホームシニアケアたけお弐番館</v>
          </cell>
          <cell r="E204" t="str">
            <v>843</v>
          </cell>
          <cell r="F204" t="str">
            <v>0001</v>
          </cell>
          <cell r="H204"/>
          <cell r="I204" t="str">
            <v>武雄市</v>
          </cell>
          <cell r="J204" t="str">
            <v>朝日町大字甘久4269－28</v>
          </cell>
          <cell r="L204"/>
          <cell r="M204"/>
          <cell r="N204" t="str">
            <v>0954</v>
          </cell>
          <cell r="O204">
            <v>26</v>
          </cell>
          <cell r="P204">
            <v>8071</v>
          </cell>
          <cell r="Q204" t="str">
            <v>23-0716</v>
          </cell>
          <cell r="S204" t="str">
            <v>社会福祉法人敬愛会</v>
          </cell>
          <cell r="AD204">
            <v>43497</v>
          </cell>
          <cell r="AJ204" t="str">
            <v>-
(地域密着型
特定施設)</v>
          </cell>
          <cell r="AK204">
            <v>15</v>
          </cell>
          <cell r="AL204" t="str">
            <v>住宅型</v>
          </cell>
          <cell r="AM204" t="str">
            <v>-</v>
          </cell>
          <cell r="AQ204" t="str">
            <v>第230号</v>
          </cell>
        </row>
        <row r="205">
          <cell r="B205" t="str">
            <v>第231号</v>
          </cell>
          <cell r="C205" t="str">
            <v>元宅老所</v>
          </cell>
          <cell r="D205" t="str">
            <v>有料老人ホームブライトネスしもづる</v>
          </cell>
          <cell r="E205" t="str">
            <v>846</v>
          </cell>
          <cell r="F205" t="str">
            <v>0031</v>
          </cell>
          <cell r="H205"/>
          <cell r="I205" t="str">
            <v>多久市</v>
          </cell>
          <cell r="J205" t="str">
            <v>多久町589番地１</v>
          </cell>
          <cell r="L205"/>
          <cell r="M205"/>
          <cell r="N205" t="str">
            <v>0952</v>
          </cell>
          <cell r="O205">
            <v>75</v>
          </cell>
          <cell r="P205">
            <v>8002</v>
          </cell>
          <cell r="Q205" t="str">
            <v>75-8003</v>
          </cell>
          <cell r="S205" t="str">
            <v>燦燦会株式会社</v>
          </cell>
          <cell r="AD205">
            <v>43466</v>
          </cell>
          <cell r="AJ205" t="str">
            <v>H30.12.21</v>
          </cell>
          <cell r="AK205">
            <v>16</v>
          </cell>
          <cell r="AL205" t="str">
            <v>住宅型</v>
          </cell>
          <cell r="AM205" t="str">
            <v>-</v>
          </cell>
          <cell r="AQ205" t="str">
            <v>第231号</v>
          </cell>
        </row>
        <row r="206">
          <cell r="B206" t="str">
            <v>第234号</v>
          </cell>
          <cell r="C206"/>
          <cell r="D206" t="str">
            <v>有料老人ホームサンコートなべしま</v>
          </cell>
          <cell r="E206" t="str">
            <v>849</v>
          </cell>
          <cell r="F206" t="str">
            <v>0937</v>
          </cell>
          <cell r="H206"/>
          <cell r="I206" t="str">
            <v>佐賀市</v>
          </cell>
          <cell r="J206" t="str">
            <v>鍋島三丁目3番20号</v>
          </cell>
          <cell r="L206" t="str">
            <v>R4.4.1 H31.4.1
R2.4.1</v>
          </cell>
          <cell r="M206" t="str">
            <v>定員の増　　　　　　　管理者の変更、　　　　サービス内容の変更等
間取り、料金変更</v>
          </cell>
          <cell r="N206" t="str">
            <v>0952</v>
          </cell>
          <cell r="O206">
            <v>36</v>
          </cell>
          <cell r="P206">
            <v>6113</v>
          </cell>
          <cell r="Q206" t="str">
            <v>36-6103</v>
          </cell>
          <cell r="S206" t="str">
            <v>認定特定非営利活動法人市民生活支援センターふくしの家</v>
          </cell>
          <cell r="AD206">
            <v>43525</v>
          </cell>
          <cell r="AJ206" t="str">
            <v>-
(地域密着型
特定施設)</v>
          </cell>
          <cell r="AK206">
            <v>18</v>
          </cell>
          <cell r="AL206" t="str">
            <v>住宅型</v>
          </cell>
          <cell r="AM206" t="str">
            <v>-</v>
          </cell>
          <cell r="AQ206" t="str">
            <v>第234号</v>
          </cell>
        </row>
        <row r="207">
          <cell r="B207" t="str">
            <v>第235号</v>
          </cell>
          <cell r="C207"/>
          <cell r="D207" t="str">
            <v>有料老人ホームはるの木唐津館</v>
          </cell>
          <cell r="E207" t="str">
            <v>847</v>
          </cell>
          <cell r="F207" t="str">
            <v>0824</v>
          </cell>
          <cell r="H207"/>
          <cell r="I207" t="str">
            <v>唐津市</v>
          </cell>
          <cell r="J207" t="str">
            <v>神田字内田2920番地</v>
          </cell>
          <cell r="L207"/>
          <cell r="M207"/>
          <cell r="N207" t="str">
            <v>0955</v>
          </cell>
          <cell r="O207">
            <v>58</v>
          </cell>
          <cell r="P207">
            <v>9567</v>
          </cell>
          <cell r="Q207" t="str">
            <v>58-9568</v>
          </cell>
          <cell r="S207" t="str">
            <v>株式会社リアン</v>
          </cell>
          <cell r="AD207">
            <v>43525</v>
          </cell>
          <cell r="AJ207" t="str">
            <v>H31.3.1</v>
          </cell>
          <cell r="AK207">
            <v>7</v>
          </cell>
          <cell r="AL207" t="str">
            <v>住宅型</v>
          </cell>
          <cell r="AM207" t="str">
            <v>-</v>
          </cell>
          <cell r="AQ207" t="str">
            <v>第235号</v>
          </cell>
        </row>
        <row r="208">
          <cell r="B208" t="str">
            <v>第236号</v>
          </cell>
          <cell r="C208" t="str">
            <v>新規</v>
          </cell>
          <cell r="D208" t="str">
            <v>有料老人ホーム朝日山別館</v>
          </cell>
          <cell r="E208" t="str">
            <v>841</v>
          </cell>
          <cell r="F208" t="str">
            <v>0071</v>
          </cell>
          <cell r="H208"/>
          <cell r="I208" t="str">
            <v>鳥栖市</v>
          </cell>
          <cell r="J208" t="str">
            <v>原古賀町1334-1</v>
          </cell>
          <cell r="L208"/>
          <cell r="M208"/>
          <cell r="N208" t="str">
            <v>0942</v>
          </cell>
          <cell r="O208">
            <v>85</v>
          </cell>
          <cell r="P208">
            <v>8121</v>
          </cell>
          <cell r="Q208" t="str">
            <v>85-8821</v>
          </cell>
          <cell r="S208" t="str">
            <v>医療法人芳生会</v>
          </cell>
          <cell r="AD208">
            <v>43525</v>
          </cell>
          <cell r="AJ208" t="str">
            <v>H31.3.1</v>
          </cell>
          <cell r="AK208">
            <v>7</v>
          </cell>
          <cell r="AL208" t="str">
            <v>住宅型</v>
          </cell>
          <cell r="AM208" t="str">
            <v>-</v>
          </cell>
          <cell r="AQ208" t="str">
            <v>第236号</v>
          </cell>
        </row>
        <row r="209">
          <cell r="B209" t="str">
            <v>第237号</v>
          </cell>
          <cell r="C209" t="str">
            <v>元宅老所</v>
          </cell>
          <cell r="D209" t="str">
            <v>有料老人ホーム果寿園</v>
          </cell>
          <cell r="E209" t="str">
            <v>849</v>
          </cell>
          <cell r="F209" t="str">
            <v>3132</v>
          </cell>
          <cell r="H209"/>
          <cell r="I209" t="str">
            <v>唐津市</v>
          </cell>
          <cell r="J209" t="str">
            <v>厳木町うつぼ木157-64</v>
          </cell>
          <cell r="L209" t="str">
            <v>2019/6/1
2023/5/5</v>
          </cell>
          <cell r="M209" t="str">
            <v>料金の変更
料金変更</v>
          </cell>
          <cell r="N209" t="str">
            <v>0955</v>
          </cell>
          <cell r="O209">
            <v>63</v>
          </cell>
          <cell r="P209">
            <v>5787</v>
          </cell>
          <cell r="Q209" t="str">
            <v>63-5787</v>
          </cell>
          <cell r="S209" t="str">
            <v>合同会社デディケーションハート</v>
          </cell>
          <cell r="AD209">
            <v>43525</v>
          </cell>
          <cell r="AJ209" t="str">
            <v>H31.3.1</v>
          </cell>
          <cell r="AK209">
            <v>21</v>
          </cell>
          <cell r="AL209" t="str">
            <v>住宅型</v>
          </cell>
          <cell r="AM209" t="str">
            <v>-</v>
          </cell>
          <cell r="AQ209" t="str">
            <v>第237号</v>
          </cell>
        </row>
        <row r="210">
          <cell r="B210" t="str">
            <v>第238号</v>
          </cell>
          <cell r="C210" t="str">
            <v>新規</v>
          </cell>
          <cell r="D210" t="str">
            <v>有料老人ホームわきた</v>
          </cell>
          <cell r="E210" t="str">
            <v>848</v>
          </cell>
          <cell r="F210" t="str">
            <v>0028</v>
          </cell>
          <cell r="H210"/>
          <cell r="I210" t="str">
            <v>伊万里市</v>
          </cell>
          <cell r="J210" t="str">
            <v>脇田町1327-1</v>
          </cell>
          <cell r="L210"/>
          <cell r="M210"/>
          <cell r="N210" t="str">
            <v>0955</v>
          </cell>
          <cell r="O210">
            <v>22</v>
          </cell>
          <cell r="P210" t="str">
            <v>0888</v>
          </cell>
          <cell r="Q210" t="str">
            <v>23-2886</v>
          </cell>
          <cell r="S210" t="str">
            <v>医療法人社団再整会</v>
          </cell>
          <cell r="AD210">
            <v>43556</v>
          </cell>
          <cell r="AJ210" t="str">
            <v>H31.4.1</v>
          </cell>
          <cell r="AK210">
            <v>9</v>
          </cell>
          <cell r="AL210" t="str">
            <v>住宅型</v>
          </cell>
          <cell r="AM210" t="str">
            <v>-</v>
          </cell>
          <cell r="AQ210" t="str">
            <v>第238号</v>
          </cell>
        </row>
        <row r="211">
          <cell r="B211" t="str">
            <v>第239号</v>
          </cell>
          <cell r="C211" t="str">
            <v>元宅老所</v>
          </cell>
          <cell r="D211" t="str">
            <v>有料老人ホーム風の音</v>
          </cell>
          <cell r="E211" t="str">
            <v>843</v>
          </cell>
          <cell r="F211" t="str">
            <v>0231</v>
          </cell>
          <cell r="H211"/>
          <cell r="I211" t="str">
            <v>武雄市</v>
          </cell>
          <cell r="J211" t="str">
            <v>西川登町大字小田志16859番地1</v>
          </cell>
          <cell r="L211">
            <v>44835</v>
          </cell>
          <cell r="M211" t="str">
            <v>利用料金の変更</v>
          </cell>
          <cell r="N211" t="str">
            <v>0954</v>
          </cell>
          <cell r="O211">
            <v>28</v>
          </cell>
          <cell r="P211">
            <v>2336</v>
          </cell>
          <cell r="Q211" t="str">
            <v>28-3223</v>
          </cell>
          <cell r="S211" t="str">
            <v>株式会社やさか</v>
          </cell>
          <cell r="AD211">
            <v>43556</v>
          </cell>
          <cell r="AJ211" t="str">
            <v>-
(地域密着型
特定施設)</v>
          </cell>
          <cell r="AK211">
            <v>25</v>
          </cell>
          <cell r="AL211" t="str">
            <v>住宅型</v>
          </cell>
          <cell r="AM211" t="str">
            <v>-</v>
          </cell>
          <cell r="AQ211" t="str">
            <v>第239号</v>
          </cell>
        </row>
        <row r="212">
          <cell r="B212" t="str">
            <v>第240号</v>
          </cell>
          <cell r="C212" t="str">
            <v>元宅老所</v>
          </cell>
          <cell r="D212" t="str">
            <v>有料老人ホーム森の音</v>
          </cell>
          <cell r="E212" t="str">
            <v>843</v>
          </cell>
          <cell r="F212" t="str">
            <v>0231</v>
          </cell>
          <cell r="H212"/>
          <cell r="I212" t="str">
            <v>武雄市</v>
          </cell>
          <cell r="J212" t="str">
            <v>西川登町大字小田志16865番地</v>
          </cell>
          <cell r="L212">
            <v>44835</v>
          </cell>
          <cell r="M212" t="str">
            <v>利用料金の変更</v>
          </cell>
          <cell r="N212" t="str">
            <v>0955</v>
          </cell>
          <cell r="O212">
            <v>28</v>
          </cell>
          <cell r="P212">
            <v>2336</v>
          </cell>
          <cell r="Q212" t="str">
            <v>28-3224</v>
          </cell>
          <cell r="S212" t="str">
            <v>株式会社やさか</v>
          </cell>
          <cell r="AD212">
            <v>43556</v>
          </cell>
          <cell r="AJ212" t="str">
            <v>-
(地域密着型
特定施設)</v>
          </cell>
          <cell r="AK212">
            <v>8</v>
          </cell>
          <cell r="AL212" t="str">
            <v>住宅型</v>
          </cell>
          <cell r="AM212" t="str">
            <v>-</v>
          </cell>
          <cell r="AQ212" t="str">
            <v>第240号</v>
          </cell>
        </row>
        <row r="213">
          <cell r="B213" t="str">
            <v>第242号</v>
          </cell>
          <cell r="C213" t="str">
            <v>新規</v>
          </cell>
          <cell r="D213" t="str">
            <v>有料老人ホーム　フィオーレとどろき</v>
          </cell>
          <cell r="E213" t="str">
            <v>841</v>
          </cell>
          <cell r="F213" t="str">
            <v>0061</v>
          </cell>
          <cell r="H213"/>
          <cell r="I213" t="str">
            <v>鳥栖市</v>
          </cell>
          <cell r="J213" t="str">
            <v>轟木町1579-1</v>
          </cell>
          <cell r="L213" t="str">
            <v>2022/4/1
2024/4/1</v>
          </cell>
          <cell r="M213" t="str">
            <v>法人名称変更
管理者変更</v>
          </cell>
          <cell r="N213" t="str">
            <v>0942</v>
          </cell>
          <cell r="O213">
            <v>85</v>
          </cell>
          <cell r="P213">
            <v>7775</v>
          </cell>
          <cell r="Q213" t="str">
            <v>85-7776</v>
          </cell>
          <cell r="S213" t="str">
            <v>社会福祉法人ガジュマル</v>
          </cell>
          <cell r="AD213">
            <v>43617</v>
          </cell>
          <cell r="AJ213" t="str">
            <v>R1.6.19</v>
          </cell>
          <cell r="AK213">
            <v>16</v>
          </cell>
          <cell r="AL213" t="str">
            <v>住宅型</v>
          </cell>
          <cell r="AM213" t="str">
            <v>-</v>
          </cell>
          <cell r="AQ213" t="str">
            <v>第242号</v>
          </cell>
        </row>
        <row r="214">
          <cell r="B214" t="str">
            <v>第243号</v>
          </cell>
          <cell r="C214"/>
          <cell r="D214" t="str">
            <v>介護付有料老人ホーム愛夢かんざき</v>
          </cell>
          <cell r="E214" t="str">
            <v>842</v>
          </cell>
          <cell r="F214" t="str">
            <v>0002</v>
          </cell>
          <cell r="H214"/>
          <cell r="I214" t="str">
            <v>神埼市</v>
          </cell>
          <cell r="J214" t="str">
            <v>神埼町田道ヶ里2220-1</v>
          </cell>
          <cell r="L214">
            <v>45096</v>
          </cell>
          <cell r="M214" t="str">
            <v>住所地特例対象施設に</v>
          </cell>
          <cell r="N214" t="str">
            <v>0952</v>
          </cell>
          <cell r="O214" t="str">
            <v>55</v>
          </cell>
          <cell r="P214" t="str">
            <v>7711</v>
          </cell>
          <cell r="Q214" t="str">
            <v>55-7707</v>
          </cell>
          <cell r="S214" t="str">
            <v>有限会社しょうほう</v>
          </cell>
          <cell r="AD214">
            <v>43617</v>
          </cell>
          <cell r="AJ214">
            <v>43617</v>
          </cell>
          <cell r="AK214">
            <v>30</v>
          </cell>
          <cell r="AL214" t="str">
            <v>介護付</v>
          </cell>
          <cell r="AM214">
            <v>4172000269</v>
          </cell>
          <cell r="AQ214" t="str">
            <v>第243号</v>
          </cell>
        </row>
        <row r="215">
          <cell r="B215" t="str">
            <v>第244号</v>
          </cell>
          <cell r="C215" t="str">
            <v>元宅老所</v>
          </cell>
          <cell r="D215" t="str">
            <v>有料老人ホーム　季楽里</v>
          </cell>
          <cell r="E215" t="str">
            <v>849</v>
          </cell>
          <cell r="F215" t="str">
            <v>1112</v>
          </cell>
          <cell r="H215" t="str">
            <v>杵島郡</v>
          </cell>
          <cell r="I215" t="str">
            <v>白石町</v>
          </cell>
          <cell r="J215" t="str">
            <v>大字福田1619番地8</v>
          </cell>
          <cell r="L215"/>
          <cell r="M215"/>
          <cell r="N215" t="str">
            <v>0952</v>
          </cell>
          <cell r="O215">
            <v>84</v>
          </cell>
          <cell r="P215">
            <v>5323</v>
          </cell>
          <cell r="Q215" t="str">
            <v>84-5323</v>
          </cell>
          <cell r="S215" t="str">
            <v>株式会社ティーアート</v>
          </cell>
          <cell r="AD215">
            <v>43647</v>
          </cell>
          <cell r="AJ215">
            <v>43647</v>
          </cell>
          <cell r="AK215">
            <v>29</v>
          </cell>
          <cell r="AL215" t="str">
            <v>住宅型</v>
          </cell>
          <cell r="AM215" t="str">
            <v>-</v>
          </cell>
          <cell r="AQ215" t="str">
            <v>第244号</v>
          </cell>
        </row>
        <row r="216">
          <cell r="B216" t="str">
            <v>第245号</v>
          </cell>
          <cell r="C216"/>
          <cell r="D216" t="str">
            <v>セカンドライフさくら</v>
          </cell>
          <cell r="E216" t="str">
            <v>841</v>
          </cell>
          <cell r="F216" t="str">
            <v>0201</v>
          </cell>
          <cell r="H216" t="str">
            <v>三養基郡</v>
          </cell>
          <cell r="I216" t="str">
            <v>基山町</v>
          </cell>
          <cell r="J216" t="str">
            <v>小倉457-2</v>
          </cell>
          <cell r="L216">
            <v>43770</v>
          </cell>
          <cell r="M216" t="str">
            <v>料金の変更</v>
          </cell>
          <cell r="N216" t="str">
            <v>0942</v>
          </cell>
          <cell r="O216" t="str">
            <v>85</v>
          </cell>
          <cell r="P216" t="str">
            <v>8252</v>
          </cell>
          <cell r="Q216" t="str">
            <v>85-8898</v>
          </cell>
          <cell r="S216" t="str">
            <v>有限会社さくらグループ</v>
          </cell>
          <cell r="AD216">
            <v>43647</v>
          </cell>
          <cell r="AJ216">
            <v>43647</v>
          </cell>
          <cell r="AK216">
            <v>51</v>
          </cell>
          <cell r="AL216" t="str">
            <v>住宅型</v>
          </cell>
          <cell r="AM216" t="str">
            <v>-</v>
          </cell>
          <cell r="AQ216" t="str">
            <v>第245号</v>
          </cell>
        </row>
        <row r="217">
          <cell r="B217" t="str">
            <v>第246号</v>
          </cell>
          <cell r="C217" t="str">
            <v>元宅老所</v>
          </cell>
          <cell r="D217" t="str">
            <v>有料老人ホーム　山茶花</v>
          </cell>
          <cell r="E217" t="str">
            <v>847</v>
          </cell>
          <cell r="F217" t="str">
            <v>0028</v>
          </cell>
          <cell r="H217"/>
          <cell r="I217" t="str">
            <v>唐津市</v>
          </cell>
          <cell r="J217" t="str">
            <v>鏡新開９８番地</v>
          </cell>
          <cell r="L217" t="str">
            <v>2021/5/1
2023/5/1</v>
          </cell>
          <cell r="M217" t="str">
            <v>利用料金の変更
利用料金変更</v>
          </cell>
          <cell r="N217" t="str">
            <v>0955</v>
          </cell>
          <cell r="O217">
            <v>77</v>
          </cell>
          <cell r="P217">
            <v>5152</v>
          </cell>
          <cell r="Q217" t="str">
            <v>77-5158</v>
          </cell>
          <cell r="S217" t="str">
            <v>株式会社 新開</v>
          </cell>
          <cell r="AD217">
            <v>43647</v>
          </cell>
          <cell r="AJ217">
            <v>43647</v>
          </cell>
          <cell r="AK217">
            <v>20</v>
          </cell>
          <cell r="AL217" t="str">
            <v>住宅型</v>
          </cell>
          <cell r="AM217" t="str">
            <v>-</v>
          </cell>
          <cell r="AQ217" t="str">
            <v>第246号</v>
          </cell>
        </row>
        <row r="218">
          <cell r="B218" t="str">
            <v>第247号</v>
          </cell>
          <cell r="C218" t="str">
            <v>新規</v>
          </cell>
          <cell r="D218" t="str">
            <v>有料老人ホーム　自宅ぐらし</v>
          </cell>
          <cell r="E218" t="str">
            <v>847</v>
          </cell>
          <cell r="F218" t="str">
            <v>0821</v>
          </cell>
          <cell r="H218"/>
          <cell r="I218" t="str">
            <v>唐津市</v>
          </cell>
          <cell r="J218" t="str">
            <v>町田二丁目6番39号</v>
          </cell>
          <cell r="L218" t="str">
            <v>R5.4.1.
R6.3.1.</v>
          </cell>
          <cell r="M218" t="str">
            <v>料金変更
管理者変更</v>
          </cell>
          <cell r="N218" t="str">
            <v>0955</v>
          </cell>
          <cell r="O218">
            <v>58</v>
          </cell>
          <cell r="P218">
            <v>8816</v>
          </cell>
          <cell r="Q218" t="str">
            <v>58-8896</v>
          </cell>
          <cell r="S218" t="str">
            <v>社会福祉法人
みんなのお世話</v>
          </cell>
          <cell r="AD218">
            <v>43654</v>
          </cell>
          <cell r="AJ218">
            <v>43654</v>
          </cell>
          <cell r="AK218">
            <v>42</v>
          </cell>
          <cell r="AL218" t="str">
            <v>住宅型</v>
          </cell>
          <cell r="AM218" t="str">
            <v>-</v>
          </cell>
          <cell r="AQ218" t="str">
            <v>第247号</v>
          </cell>
        </row>
        <row r="219">
          <cell r="B219" t="str">
            <v>第248号</v>
          </cell>
          <cell r="C219"/>
          <cell r="D219" t="str">
            <v>ケアホーム陽なたぼっこ</v>
          </cell>
          <cell r="E219" t="str">
            <v>849</v>
          </cell>
          <cell r="F219" t="str">
            <v>0917</v>
          </cell>
          <cell r="H219"/>
          <cell r="I219" t="str">
            <v>佐賀市</v>
          </cell>
          <cell r="J219" t="str">
            <v>高木瀬町長瀬1192-3</v>
          </cell>
          <cell r="L219">
            <v>43862</v>
          </cell>
          <cell r="M219" t="str">
            <v>法人事務所の移転</v>
          </cell>
          <cell r="N219" t="str">
            <v>0952</v>
          </cell>
          <cell r="O219" t="str">
            <v>60</v>
          </cell>
          <cell r="P219" t="str">
            <v>6247</v>
          </cell>
          <cell r="Q219" t="str">
            <v>60-6488</v>
          </cell>
          <cell r="S219" t="str">
            <v>株式会社ケアプロ</v>
          </cell>
          <cell r="AD219">
            <v>43678</v>
          </cell>
          <cell r="AJ219">
            <v>43678</v>
          </cell>
          <cell r="AK219">
            <v>30</v>
          </cell>
          <cell r="AL219" t="str">
            <v>住宅型</v>
          </cell>
          <cell r="AM219" t="str">
            <v>-</v>
          </cell>
          <cell r="AQ219" t="str">
            <v>第248号</v>
          </cell>
        </row>
        <row r="220">
          <cell r="B220" t="str">
            <v>第249号</v>
          </cell>
          <cell r="C220" t="str">
            <v>元宅老所</v>
          </cell>
          <cell r="D220" t="str">
            <v>住宅型有料老人ホームななうら</v>
          </cell>
          <cell r="E220">
            <v>849</v>
          </cell>
          <cell r="F220">
            <v>1323</v>
          </cell>
          <cell r="H220"/>
          <cell r="I220" t="str">
            <v>鹿島市</v>
          </cell>
          <cell r="J220" t="str">
            <v>大字音成5069番地38</v>
          </cell>
          <cell r="L220">
            <v>44044</v>
          </cell>
          <cell r="M220" t="str">
            <v>定員変更</v>
          </cell>
          <cell r="N220" t="str">
            <v>0954</v>
          </cell>
          <cell r="O220" t="str">
            <v>68</v>
          </cell>
          <cell r="P220" t="str">
            <v>0026</v>
          </cell>
          <cell r="Q220" t="str">
            <v>43-7030</v>
          </cell>
          <cell r="S220" t="str">
            <v>株式会社クリア</v>
          </cell>
          <cell r="AD220">
            <v>43678</v>
          </cell>
          <cell r="AJ220" t="str">
            <v>-
(地域密着型
特定施設)</v>
          </cell>
          <cell r="AK220">
            <v>18</v>
          </cell>
          <cell r="AL220" t="str">
            <v>住宅型</v>
          </cell>
          <cell r="AM220" t="str">
            <v>-</v>
          </cell>
          <cell r="AQ220" t="str">
            <v>第249号</v>
          </cell>
        </row>
        <row r="221">
          <cell r="B221" t="str">
            <v>第250号</v>
          </cell>
          <cell r="C221" t="str">
            <v>元宅老所</v>
          </cell>
          <cell r="D221" t="str">
            <v>住宅型有料老人ホーム たすけあい佐賀てんゆう</v>
          </cell>
          <cell r="E221">
            <v>840</v>
          </cell>
          <cell r="F221" t="str">
            <v>0851</v>
          </cell>
          <cell r="H221"/>
          <cell r="I221" t="str">
            <v>佐賀市</v>
          </cell>
          <cell r="J221" t="str">
            <v>天祐2丁目９番26号</v>
          </cell>
          <cell r="L221">
            <v>44805</v>
          </cell>
          <cell r="M221" t="str">
            <v>利用料変更</v>
          </cell>
          <cell r="N221" t="str">
            <v>0952</v>
          </cell>
          <cell r="O221" t="str">
            <v>41</v>
          </cell>
          <cell r="P221">
            <v>1502</v>
          </cell>
          <cell r="Q221" t="str">
            <v>41-1503</v>
          </cell>
          <cell r="S221" t="str">
            <v>特定非営利活動法人
たすけあい佐賀</v>
          </cell>
          <cell r="AD221">
            <v>43709</v>
          </cell>
          <cell r="AJ221" t="str">
            <v>-
(地域密着型
特定施設)</v>
          </cell>
          <cell r="AK221">
            <v>8</v>
          </cell>
          <cell r="AL221" t="str">
            <v>住宅型</v>
          </cell>
          <cell r="AM221" t="str">
            <v>-</v>
          </cell>
          <cell r="AQ221" t="str">
            <v>第250号</v>
          </cell>
        </row>
        <row r="222">
          <cell r="B222" t="str">
            <v>第251号</v>
          </cell>
          <cell r="C222" t="str">
            <v>元宅老所</v>
          </cell>
          <cell r="D222" t="str">
            <v>住宅型有料老人ホーム ひかり</v>
          </cell>
          <cell r="E222">
            <v>849</v>
          </cell>
          <cell r="F222">
            <v>1312</v>
          </cell>
          <cell r="H222"/>
          <cell r="I222" t="str">
            <v>鹿島市</v>
          </cell>
          <cell r="J222" t="str">
            <v>大字納富分1079番地１</v>
          </cell>
          <cell r="L222">
            <v>44263</v>
          </cell>
          <cell r="M222" t="str">
            <v>定員変更</v>
          </cell>
          <cell r="N222" t="str">
            <v>0954</v>
          </cell>
          <cell r="O222" t="str">
            <v>69</v>
          </cell>
          <cell r="P222">
            <v>8172</v>
          </cell>
          <cell r="Q222" t="str">
            <v>69-8173</v>
          </cell>
          <cell r="S222" t="str">
            <v>特定非営利活動法人ひかり</v>
          </cell>
          <cell r="AD222">
            <v>43709</v>
          </cell>
          <cell r="AJ222">
            <v>43709</v>
          </cell>
          <cell r="AK222">
            <v>13</v>
          </cell>
          <cell r="AL222" t="str">
            <v>住宅型</v>
          </cell>
          <cell r="AM222" t="str">
            <v>-</v>
          </cell>
          <cell r="AQ222" t="str">
            <v>第251号</v>
          </cell>
        </row>
        <row r="223">
          <cell r="B223" t="str">
            <v>第252号</v>
          </cell>
          <cell r="C223" t="str">
            <v>元宅老所</v>
          </cell>
          <cell r="D223" t="str">
            <v>住宅型有料老人ホームほうむ田代</v>
          </cell>
          <cell r="E223">
            <v>840</v>
          </cell>
          <cell r="F223" t="str">
            <v>0051</v>
          </cell>
          <cell r="H223"/>
          <cell r="I223" t="str">
            <v>佐賀市</v>
          </cell>
          <cell r="J223" t="str">
            <v>田代２丁目7-24</v>
          </cell>
          <cell r="L223" t="str">
            <v>2020/2/1　　　　　　　　　2020/11/11</v>
          </cell>
          <cell r="M223" t="str">
            <v>定員変更、住所変更                定員変更</v>
          </cell>
          <cell r="N223" t="str">
            <v>0952</v>
          </cell>
          <cell r="O223" t="str">
            <v>97</v>
          </cell>
          <cell r="P223">
            <v>6363</v>
          </cell>
          <cell r="Q223" t="str">
            <v>97-6363</v>
          </cell>
          <cell r="S223" t="str">
            <v>ユニバーサル株式会社</v>
          </cell>
          <cell r="AD223">
            <v>43678</v>
          </cell>
          <cell r="AJ223" t="str">
            <v>-
(地域密着型
特定施設)</v>
          </cell>
          <cell r="AK223">
            <v>14</v>
          </cell>
          <cell r="AL223" t="str">
            <v>住宅型</v>
          </cell>
          <cell r="AM223" t="str">
            <v>-</v>
          </cell>
          <cell r="AQ223" t="str">
            <v>第252号</v>
          </cell>
        </row>
        <row r="224">
          <cell r="B224" t="str">
            <v>第253号</v>
          </cell>
          <cell r="C224" t="str">
            <v>元宅老所</v>
          </cell>
          <cell r="D224" t="str">
            <v>有料老人ホーム イルカ</v>
          </cell>
          <cell r="E224">
            <v>840</v>
          </cell>
          <cell r="F224" t="str">
            <v>0012</v>
          </cell>
          <cell r="H224"/>
          <cell r="I224" t="str">
            <v>佐賀市</v>
          </cell>
          <cell r="J224" t="str">
            <v>北川副町光法738番地</v>
          </cell>
          <cell r="L224">
            <v>45292</v>
          </cell>
          <cell r="M224" t="str">
            <v>利用料変更</v>
          </cell>
          <cell r="N224" t="str">
            <v>0952</v>
          </cell>
          <cell r="O224" t="str">
            <v>97</v>
          </cell>
          <cell r="P224">
            <v>1065</v>
          </cell>
          <cell r="Q224" t="str">
            <v>97-5065</v>
          </cell>
          <cell r="S224" t="str">
            <v>株式会社　彈志</v>
          </cell>
          <cell r="AD224">
            <v>43770</v>
          </cell>
          <cell r="AJ224">
            <v>43770</v>
          </cell>
          <cell r="AK224">
            <v>9</v>
          </cell>
          <cell r="AL224" t="str">
            <v>住宅型</v>
          </cell>
          <cell r="AM224" t="str">
            <v>-</v>
          </cell>
          <cell r="AQ224" t="str">
            <v>第253号</v>
          </cell>
        </row>
        <row r="225">
          <cell r="B225" t="str">
            <v>第254号</v>
          </cell>
          <cell r="C225"/>
          <cell r="D225" t="str">
            <v>有料老人ホーム  陽</v>
          </cell>
          <cell r="E225">
            <v>847</v>
          </cell>
          <cell r="F225" t="str">
            <v>0002</v>
          </cell>
          <cell r="H225"/>
          <cell r="I225" t="str">
            <v>唐津市</v>
          </cell>
          <cell r="J225" t="str">
            <v>山本字東路2258-5</v>
          </cell>
          <cell r="L225">
            <v>44317</v>
          </cell>
          <cell r="M225" t="str">
            <v>定員変更</v>
          </cell>
          <cell r="N225" t="str">
            <v>0955</v>
          </cell>
          <cell r="O225" t="str">
            <v>58</v>
          </cell>
          <cell r="P225">
            <v>9270</v>
          </cell>
          <cell r="Q225" t="str">
            <v>58-9272</v>
          </cell>
          <cell r="S225" t="str">
            <v>合同会社パーソンズ</v>
          </cell>
          <cell r="AD225">
            <v>43770</v>
          </cell>
          <cell r="AJ225" t="str">
            <v>-
(地域密着型
特定施設)</v>
          </cell>
          <cell r="AK225">
            <v>16</v>
          </cell>
          <cell r="AL225" t="str">
            <v>住宅型</v>
          </cell>
          <cell r="AM225" t="str">
            <v>-</v>
          </cell>
          <cell r="AQ225" t="str">
            <v>第254号</v>
          </cell>
        </row>
        <row r="226">
          <cell r="B226" t="str">
            <v>第255号</v>
          </cell>
          <cell r="C226"/>
          <cell r="D226" t="str">
            <v>介護付有料老人ホーム木の香</v>
          </cell>
          <cell r="E226" t="str">
            <v>840</v>
          </cell>
          <cell r="F226" t="str">
            <v>0027</v>
          </cell>
          <cell r="H226"/>
          <cell r="I226" t="str">
            <v>佐賀市</v>
          </cell>
          <cell r="J226" t="str">
            <v>本庄町大字本庄２６４番1</v>
          </cell>
          <cell r="L226"/>
          <cell r="M226"/>
          <cell r="N226" t="str">
            <v>0952</v>
          </cell>
          <cell r="O226" t="str">
            <v>20</v>
          </cell>
          <cell r="P226">
            <v>6050</v>
          </cell>
          <cell r="Q226" t="str">
            <v>20-6051</v>
          </cell>
          <cell r="S226" t="str">
            <v>医療法人 至誠会</v>
          </cell>
          <cell r="AD226">
            <v>43800</v>
          </cell>
          <cell r="AJ226">
            <v>43800</v>
          </cell>
          <cell r="AK226">
            <v>26</v>
          </cell>
          <cell r="AL226" t="str">
            <v>介護付</v>
          </cell>
          <cell r="AM226">
            <v>4170103313</v>
          </cell>
          <cell r="AQ226" t="str">
            <v>第255号</v>
          </cell>
        </row>
        <row r="227">
          <cell r="B227" t="str">
            <v>第256号</v>
          </cell>
          <cell r="C227"/>
          <cell r="D227" t="str">
            <v>介護付き有料老人ホームデイフェスタリリーフ東与賀</v>
          </cell>
          <cell r="E227" t="str">
            <v>840</v>
          </cell>
          <cell r="F227">
            <v>2222</v>
          </cell>
          <cell r="H227"/>
          <cell r="I227" t="str">
            <v>佐賀市</v>
          </cell>
          <cell r="J227" t="str">
            <v>東与賀町大字田中191-1</v>
          </cell>
          <cell r="L227" t="str">
            <v>2020/7/1
2022/10/1
2023/12/1
2024/3/1</v>
          </cell>
          <cell r="M227" t="str">
            <v>施設の名称変更
料金変更
利用料金変更
管理者変更</v>
          </cell>
          <cell r="N227" t="str">
            <v>0952</v>
          </cell>
          <cell r="O227" t="str">
            <v>37</v>
          </cell>
          <cell r="P227">
            <v>6611</v>
          </cell>
          <cell r="Q227" t="str">
            <v>37-6622</v>
          </cell>
          <cell r="S227" t="str">
            <v>大和リビングケア株式会社</v>
          </cell>
          <cell r="AD227">
            <v>43831</v>
          </cell>
          <cell r="AJ227">
            <v>43831</v>
          </cell>
          <cell r="AK227">
            <v>25</v>
          </cell>
          <cell r="AL227" t="str">
            <v>介護付</v>
          </cell>
          <cell r="AM227">
            <v>4170103354</v>
          </cell>
          <cell r="AQ227" t="str">
            <v>第256号</v>
          </cell>
        </row>
        <row r="228">
          <cell r="B228" t="str">
            <v>第257号</v>
          </cell>
          <cell r="C228" t="str">
            <v>新設</v>
          </cell>
          <cell r="D228" t="str">
            <v>住宅型有料老人ホーム シルバーケア　あまりえ</v>
          </cell>
          <cell r="E228" t="str">
            <v>840</v>
          </cell>
          <cell r="F228" t="str">
            <v>0054</v>
          </cell>
          <cell r="H228"/>
          <cell r="I228" t="str">
            <v>神埼市</v>
          </cell>
          <cell r="J228" t="str">
            <v>千代田町餘江1208番地2</v>
          </cell>
          <cell r="L228"/>
          <cell r="M228"/>
          <cell r="N228" t="str">
            <v>0952</v>
          </cell>
          <cell r="O228">
            <v>37</v>
          </cell>
          <cell r="P228">
            <v>8395</v>
          </cell>
          <cell r="Q228" t="str">
            <v>37-8396</v>
          </cell>
          <cell r="S228" t="str">
            <v>心善会</v>
          </cell>
          <cell r="AD228">
            <v>43864</v>
          </cell>
          <cell r="AJ228" t="str">
            <v>-
(地域密着型
特定施設)</v>
          </cell>
          <cell r="AK228">
            <v>25</v>
          </cell>
          <cell r="AL228" t="str">
            <v>住宅型</v>
          </cell>
          <cell r="AM228" t="str">
            <v>-</v>
          </cell>
          <cell r="AQ228" t="str">
            <v>第257号</v>
          </cell>
        </row>
        <row r="229">
          <cell r="B229" t="str">
            <v>第258号</v>
          </cell>
          <cell r="C229" t="str">
            <v>新設</v>
          </cell>
          <cell r="D229" t="str">
            <v>グランドハウス　まごころ</v>
          </cell>
          <cell r="E229" t="str">
            <v>841</v>
          </cell>
          <cell r="F229" t="str">
            <v>0076</v>
          </cell>
          <cell r="H229"/>
          <cell r="I229" t="str">
            <v>鳥栖市</v>
          </cell>
          <cell r="J229" t="str">
            <v>平田町3106番地23</v>
          </cell>
          <cell r="L229" t="str">
            <v>2021/6/27
2024/2/1</v>
          </cell>
          <cell r="M229" t="str">
            <v>理事長の変更
契約内容の変更</v>
          </cell>
          <cell r="N229" t="str">
            <v>0942</v>
          </cell>
          <cell r="O229">
            <v>50</v>
          </cell>
          <cell r="P229" t="str">
            <v>5088</v>
          </cell>
          <cell r="Q229" t="str">
            <v>50-5087</v>
          </cell>
          <cell r="S229" t="str">
            <v>椎原寿恵会</v>
          </cell>
          <cell r="AD229">
            <v>43922</v>
          </cell>
          <cell r="AJ229">
            <v>43922</v>
          </cell>
          <cell r="AK229">
            <v>30</v>
          </cell>
          <cell r="AL229" t="str">
            <v>住宅型</v>
          </cell>
          <cell r="AM229" t="str">
            <v>-</v>
          </cell>
          <cell r="AQ229" t="str">
            <v>第258号</v>
          </cell>
        </row>
        <row r="230">
          <cell r="B230" t="str">
            <v>第260号</v>
          </cell>
          <cell r="C230" t="str">
            <v>法人変更</v>
          </cell>
          <cell r="D230" t="str">
            <v>有料老人ホームつどい</v>
          </cell>
          <cell r="E230" t="str">
            <v>840</v>
          </cell>
          <cell r="F230" t="str">
            <v>0051</v>
          </cell>
          <cell r="H230"/>
          <cell r="I230" t="str">
            <v>佐賀市</v>
          </cell>
          <cell r="J230" t="str">
            <v>田代2丁目5-17　</v>
          </cell>
          <cell r="L230"/>
          <cell r="M230"/>
          <cell r="N230" t="str">
            <v>0952</v>
          </cell>
          <cell r="O230">
            <v>27</v>
          </cell>
          <cell r="P230">
            <v>8881</v>
          </cell>
          <cell r="Q230" t="str">
            <v>27-8882</v>
          </cell>
          <cell r="S230" t="str">
            <v>合同会社サガンズ</v>
          </cell>
          <cell r="AD230">
            <v>43922</v>
          </cell>
          <cell r="AJ230">
            <v>43922</v>
          </cell>
          <cell r="AK230">
            <v>15</v>
          </cell>
          <cell r="AL230" t="str">
            <v>住宅型</v>
          </cell>
          <cell r="AM230" t="str">
            <v>-</v>
          </cell>
          <cell r="AQ230" t="str">
            <v>第260号</v>
          </cell>
        </row>
        <row r="231">
          <cell r="B231" t="str">
            <v>第261号</v>
          </cell>
          <cell r="C231" t="str">
            <v>新設</v>
          </cell>
          <cell r="D231" t="str">
            <v>有料老人ホームみふね山</v>
          </cell>
          <cell r="E231" t="str">
            <v>843</v>
          </cell>
          <cell r="F231" t="str">
            <v>0022</v>
          </cell>
          <cell r="H231"/>
          <cell r="I231" t="str">
            <v>武雄市</v>
          </cell>
          <cell r="J231" t="str">
            <v>武雄町大字武雄104番地1</v>
          </cell>
          <cell r="L231">
            <v>45017</v>
          </cell>
          <cell r="M231" t="str">
            <v>利用料金変更</v>
          </cell>
          <cell r="N231" t="str">
            <v>0954</v>
          </cell>
          <cell r="O231">
            <v>27</v>
          </cell>
          <cell r="P231">
            <v>7073</v>
          </cell>
          <cell r="Q231" t="str">
            <v>27-7074</v>
          </cell>
          <cell r="S231" t="str">
            <v>有限会社ケアカンパニー</v>
          </cell>
          <cell r="AD231">
            <v>43971</v>
          </cell>
          <cell r="AJ231">
            <v>43971</v>
          </cell>
          <cell r="AK231">
            <v>32</v>
          </cell>
          <cell r="AL231" t="str">
            <v>住宅型</v>
          </cell>
          <cell r="AM231" t="str">
            <v>-</v>
          </cell>
          <cell r="AQ231" t="str">
            <v>第261号</v>
          </cell>
        </row>
        <row r="232">
          <cell r="B232" t="str">
            <v>第262号</v>
          </cell>
          <cell r="C232" t="str">
            <v>法人変更</v>
          </cell>
          <cell r="D232" t="str">
            <v>有料老人ホームシニアライフ神埼</v>
          </cell>
          <cell r="E232" t="str">
            <v>842</v>
          </cell>
          <cell r="F232" t="str">
            <v>0007</v>
          </cell>
          <cell r="H232"/>
          <cell r="I232" t="str">
            <v>神埼市</v>
          </cell>
          <cell r="J232" t="str">
            <v>神埼町鶴3625番地1</v>
          </cell>
          <cell r="L232"/>
          <cell r="M232"/>
          <cell r="N232" t="str">
            <v>0952</v>
          </cell>
          <cell r="O232">
            <v>55</v>
          </cell>
          <cell r="P232">
            <v>8410</v>
          </cell>
          <cell r="Q232" t="str">
            <v>55-8412</v>
          </cell>
          <cell r="S232" t="str">
            <v>ジンフィールド株式会社</v>
          </cell>
          <cell r="AD232">
            <v>43983</v>
          </cell>
          <cell r="AJ232">
            <v>43983</v>
          </cell>
          <cell r="AK232">
            <v>56</v>
          </cell>
          <cell r="AL232" t="str">
            <v>住宅型</v>
          </cell>
          <cell r="AM232" t="str">
            <v>-</v>
          </cell>
          <cell r="AQ232" t="str">
            <v>第262号</v>
          </cell>
        </row>
        <row r="233">
          <cell r="B233" t="str">
            <v>第263号</v>
          </cell>
          <cell r="C233" t="str">
            <v>新設</v>
          </cell>
          <cell r="D233" t="str">
            <v>有料老人ホームいこいの家</v>
          </cell>
          <cell r="E233" t="str">
            <v>849</v>
          </cell>
          <cell r="F233" t="str">
            <v>0503</v>
          </cell>
          <cell r="H233"/>
          <cell r="I233" t="str">
            <v>江北町</v>
          </cell>
          <cell r="J233" t="str">
            <v>惣領分3691-10</v>
          </cell>
          <cell r="L233">
            <v>44185</v>
          </cell>
          <cell r="M233" t="str">
            <v>定員の増</v>
          </cell>
          <cell r="N233" t="str">
            <v>0952</v>
          </cell>
          <cell r="O233">
            <v>86</v>
          </cell>
          <cell r="P233">
            <v>4633</v>
          </cell>
          <cell r="Q233" t="str">
            <v>86-4633</v>
          </cell>
          <cell r="S233" t="str">
            <v>株式会社優和会いこいの家</v>
          </cell>
          <cell r="AD233">
            <v>44044</v>
          </cell>
          <cell r="AJ233" t="str">
            <v>-
(地域密着型
特定施設)</v>
          </cell>
          <cell r="AK233">
            <v>24</v>
          </cell>
          <cell r="AL233" t="str">
            <v>住宅型</v>
          </cell>
          <cell r="AM233" t="str">
            <v>-</v>
          </cell>
          <cell r="AQ233" t="str">
            <v>第263号</v>
          </cell>
        </row>
        <row r="234">
          <cell r="B234" t="str">
            <v>第264号</v>
          </cell>
          <cell r="C234" t="str">
            <v>元宅老所</v>
          </cell>
          <cell r="D234" t="str">
            <v>有料老人ホームたしろの大地</v>
          </cell>
          <cell r="E234" t="str">
            <v>841</v>
          </cell>
          <cell r="F234" t="str">
            <v>0018</v>
          </cell>
          <cell r="H234"/>
          <cell r="I234" t="str">
            <v>鳥栖市</v>
          </cell>
          <cell r="J234" t="str">
            <v>田代本町９９８番地１</v>
          </cell>
          <cell r="L234"/>
          <cell r="M234"/>
          <cell r="N234" t="str">
            <v>0942</v>
          </cell>
          <cell r="O234">
            <v>84</v>
          </cell>
          <cell r="P234">
            <v>8087</v>
          </cell>
          <cell r="Q234" t="str">
            <v>48-3770</v>
          </cell>
          <cell r="S234" t="str">
            <v>NPO法人アライブ</v>
          </cell>
          <cell r="AD234">
            <v>44075</v>
          </cell>
          <cell r="AJ234" t="str">
            <v>R2.9.1</v>
          </cell>
          <cell r="AK234">
            <v>40</v>
          </cell>
          <cell r="AL234" t="str">
            <v>住宅型</v>
          </cell>
          <cell r="AM234" t="str">
            <v>-</v>
          </cell>
          <cell r="AQ234" t="str">
            <v>第264号</v>
          </cell>
        </row>
        <row r="235">
          <cell r="B235" t="str">
            <v>第265号</v>
          </cell>
          <cell r="C235" t="str">
            <v>新設</v>
          </cell>
          <cell r="D235" t="str">
            <v>有料老人ホームOARET　HOUSE</v>
          </cell>
          <cell r="E235" t="str">
            <v>843</v>
          </cell>
          <cell r="F235" t="str">
            <v>0021</v>
          </cell>
          <cell r="H235"/>
          <cell r="I235" t="str">
            <v>武雄市</v>
          </cell>
          <cell r="J235" t="str">
            <v>武雄町大字永島14377-13</v>
          </cell>
          <cell r="L235"/>
          <cell r="M235"/>
          <cell r="N235" t="str">
            <v>0954</v>
          </cell>
          <cell r="O235">
            <v>27</v>
          </cell>
          <cell r="P235">
            <v>7777</v>
          </cell>
          <cell r="Q235" t="str">
            <v>27-7779</v>
          </cell>
          <cell r="S235" t="str">
            <v>株式会社　OARET</v>
          </cell>
          <cell r="AD235">
            <v>44151</v>
          </cell>
          <cell r="AJ235" t="str">
            <v>-
(地域密着型
特定施設)</v>
          </cell>
          <cell r="AK235">
            <v>16</v>
          </cell>
          <cell r="AL235" t="str">
            <v>住宅型</v>
          </cell>
          <cell r="AM235" t="str">
            <v>-</v>
          </cell>
          <cell r="AQ235" t="str">
            <v>第265号</v>
          </cell>
        </row>
        <row r="236">
          <cell r="B236" t="str">
            <v>第266号</v>
          </cell>
          <cell r="C236" t="str">
            <v>新設</v>
          </cell>
          <cell r="D236" t="str">
            <v>住宅型有料老人ホーム花笑結</v>
          </cell>
          <cell r="E236" t="str">
            <v>847</v>
          </cell>
          <cell r="F236" t="str">
            <v>0072</v>
          </cell>
          <cell r="H236"/>
          <cell r="I236" t="str">
            <v>唐津市</v>
          </cell>
          <cell r="J236" t="str">
            <v>和多田先石５０２５番地９８</v>
          </cell>
          <cell r="L236">
            <v>45047</v>
          </cell>
          <cell r="M236" t="str">
            <v>住所・電話番号変更</v>
          </cell>
          <cell r="N236" t="str">
            <v>0955</v>
          </cell>
          <cell r="O236">
            <v>80</v>
          </cell>
          <cell r="P236" t="str">
            <v>0944</v>
          </cell>
          <cell r="Q236" t="str">
            <v>80-0944</v>
          </cell>
          <cell r="S236" t="str">
            <v>一般社団法人笑花</v>
          </cell>
          <cell r="AD236">
            <v>44228</v>
          </cell>
          <cell r="AJ236" t="str">
            <v>R3.２.1</v>
          </cell>
          <cell r="AK236">
            <v>18</v>
          </cell>
          <cell r="AL236" t="str">
            <v>住宅型</v>
          </cell>
          <cell r="AM236" t="str">
            <v>-</v>
          </cell>
          <cell r="AQ236" t="str">
            <v>第26６号</v>
          </cell>
        </row>
        <row r="237">
          <cell r="B237" t="str">
            <v>第267号</v>
          </cell>
          <cell r="C237" t="str">
            <v>新設</v>
          </cell>
          <cell r="D237" t="str">
            <v>有料老人ホーム　ひなた</v>
          </cell>
          <cell r="E237" t="str">
            <v>843</v>
          </cell>
          <cell r="F237" t="str">
            <v>0301</v>
          </cell>
          <cell r="H237"/>
          <cell r="I237" t="str">
            <v>嬉野市</v>
          </cell>
          <cell r="J237" t="str">
            <v>嬉野町大字下宿丁904番地14</v>
          </cell>
          <cell r="L237">
            <v>45017</v>
          </cell>
          <cell r="M237" t="str">
            <v>施設増築及び定員増加</v>
          </cell>
          <cell r="N237" t="str">
            <v>0954</v>
          </cell>
          <cell r="O237">
            <v>42</v>
          </cell>
          <cell r="P237" t="str">
            <v>0005</v>
          </cell>
          <cell r="Q237" t="str">
            <v>42-1010</v>
          </cell>
          <cell r="S237" t="str">
            <v>株式会社ほたる</v>
          </cell>
          <cell r="AD237">
            <v>44256</v>
          </cell>
          <cell r="AJ237" t="str">
            <v>R3.3.1</v>
          </cell>
          <cell r="AK237">
            <v>17</v>
          </cell>
          <cell r="AL237" t="str">
            <v>住宅型</v>
          </cell>
          <cell r="AM237" t="str">
            <v>-</v>
          </cell>
          <cell r="AQ237" t="str">
            <v>第267号</v>
          </cell>
        </row>
        <row r="238">
          <cell r="B238" t="str">
            <v>第268号</v>
          </cell>
          <cell r="C238" t="str">
            <v>新設</v>
          </cell>
          <cell r="D238" t="str">
            <v>有料老人ホーム　松の緑館</v>
          </cell>
          <cell r="E238" t="str">
            <v>847</v>
          </cell>
          <cell r="F238" t="str">
            <v>0022</v>
          </cell>
          <cell r="H238"/>
          <cell r="I238" t="str">
            <v>唐津市</v>
          </cell>
          <cell r="J238" t="str">
            <v>鏡3769-102</v>
          </cell>
          <cell r="L238" t="str">
            <v>2021/4/1
2023/4/1</v>
          </cell>
          <cell r="M238" t="str">
            <v>面積増加及び定員増加
利用料金変更</v>
          </cell>
          <cell r="N238" t="str">
            <v>0955</v>
          </cell>
          <cell r="O238">
            <v>74</v>
          </cell>
          <cell r="P238">
            <v>3760</v>
          </cell>
          <cell r="Q238" t="str">
            <v>74-3761</v>
          </cell>
          <cell r="S238" t="str">
            <v>有限会社　在宅介護お世話宅配便</v>
          </cell>
          <cell r="AD238">
            <v>44256</v>
          </cell>
          <cell r="AJ238" t="str">
            <v>R3.3.1</v>
          </cell>
          <cell r="AK238">
            <v>33</v>
          </cell>
          <cell r="AL238" t="str">
            <v>住宅型</v>
          </cell>
          <cell r="AM238" t="str">
            <v>-</v>
          </cell>
          <cell r="AQ238" t="str">
            <v>第268号</v>
          </cell>
        </row>
        <row r="239">
          <cell r="B239" t="str">
            <v>第270号</v>
          </cell>
          <cell r="C239" t="str">
            <v>新設</v>
          </cell>
          <cell r="D239" t="str">
            <v>有料老人ホーム　あおばのもり</v>
          </cell>
          <cell r="E239" t="str">
            <v>847</v>
          </cell>
          <cell r="F239" t="str">
            <v>0083</v>
          </cell>
          <cell r="H239"/>
          <cell r="I239" t="str">
            <v>唐津市</v>
          </cell>
          <cell r="J239" t="str">
            <v>和多田大土井5-10</v>
          </cell>
          <cell r="L239"/>
          <cell r="M239"/>
          <cell r="N239" t="str">
            <v>0955</v>
          </cell>
          <cell r="O239">
            <v>72</v>
          </cell>
          <cell r="P239" t="str">
            <v>0628</v>
          </cell>
          <cell r="Q239" t="str">
            <v>72-2654</v>
          </cell>
          <cell r="S239" t="str">
            <v>有限会社　あおば</v>
          </cell>
          <cell r="AD239">
            <v>44287</v>
          </cell>
          <cell r="AJ239" t="str">
            <v>R3.４．１</v>
          </cell>
          <cell r="AK239">
            <v>39</v>
          </cell>
          <cell r="AL239" t="str">
            <v>住宅型</v>
          </cell>
          <cell r="AM239" t="str">
            <v>-</v>
          </cell>
          <cell r="AQ239" t="str">
            <v>第270号</v>
          </cell>
        </row>
        <row r="240">
          <cell r="B240" t="str">
            <v>第271号</v>
          </cell>
          <cell r="C240" t="str">
            <v>元宅老所</v>
          </cell>
          <cell r="D240" t="str">
            <v>住宅型有料老人ホーム　ハウスひだまり</v>
          </cell>
          <cell r="E240" t="str">
            <v>843</v>
          </cell>
          <cell r="F240" t="str">
            <v>0233</v>
          </cell>
          <cell r="H240"/>
          <cell r="I240" t="str">
            <v>武雄市</v>
          </cell>
          <cell r="J240" t="str">
            <v>東川登町大字永野6363-4</v>
          </cell>
          <cell r="L240"/>
          <cell r="M240"/>
          <cell r="N240" t="str">
            <v>095４</v>
          </cell>
          <cell r="O240">
            <v>28</v>
          </cell>
          <cell r="P240">
            <v>9465</v>
          </cell>
          <cell r="Q240" t="str">
            <v>28-9466</v>
          </cell>
          <cell r="S240" t="str">
            <v>合同会社　ひだまり</v>
          </cell>
          <cell r="AD240">
            <v>44287</v>
          </cell>
          <cell r="AJ240" t="str">
            <v>R3.４．１</v>
          </cell>
          <cell r="AK240">
            <v>9</v>
          </cell>
          <cell r="AL240" t="str">
            <v>住宅型</v>
          </cell>
          <cell r="AM240" t="str">
            <v>-</v>
          </cell>
          <cell r="AQ240" t="str">
            <v>第271号</v>
          </cell>
        </row>
        <row r="241">
          <cell r="B241" t="str">
            <v>第272号</v>
          </cell>
          <cell r="C241" t="str">
            <v>新設</v>
          </cell>
          <cell r="D241" t="str">
            <v>さとみち</v>
          </cell>
          <cell r="E241" t="str">
            <v>843</v>
          </cell>
          <cell r="F241" t="str">
            <v>0302</v>
          </cell>
          <cell r="H241"/>
          <cell r="I241" t="str">
            <v>嬉野市</v>
          </cell>
          <cell r="J241" t="str">
            <v>嬉野町大字下野甲4697番地</v>
          </cell>
          <cell r="L241"/>
          <cell r="M241"/>
          <cell r="N241" t="str">
            <v>0954</v>
          </cell>
          <cell r="O241">
            <v>43</v>
          </cell>
          <cell r="P241">
            <v>2233</v>
          </cell>
          <cell r="Q241" t="str">
            <v>43-2231</v>
          </cell>
          <cell r="S241" t="str">
            <v>Happy Care Life株式会社</v>
          </cell>
          <cell r="AD241">
            <v>44287</v>
          </cell>
          <cell r="AJ241" t="str">
            <v>R3.４．１</v>
          </cell>
          <cell r="AK241">
            <v>22</v>
          </cell>
          <cell r="AL241" t="str">
            <v>住宅型</v>
          </cell>
          <cell r="AM241" t="str">
            <v>-</v>
          </cell>
          <cell r="AQ241" t="str">
            <v>第272号</v>
          </cell>
        </row>
        <row r="242">
          <cell r="B242" t="str">
            <v>第273号</v>
          </cell>
          <cell r="C242" t="str">
            <v>元宅老所</v>
          </cell>
          <cell r="D242" t="str">
            <v>お元気住まいる</v>
          </cell>
          <cell r="E242" t="str">
            <v>841</v>
          </cell>
          <cell r="F242" t="str">
            <v>0052</v>
          </cell>
          <cell r="H242"/>
          <cell r="I242" t="str">
            <v>鳥栖市</v>
          </cell>
          <cell r="J242" t="str">
            <v>宿町1108－5</v>
          </cell>
          <cell r="L242"/>
          <cell r="M242"/>
          <cell r="N242" t="str">
            <v>0942</v>
          </cell>
          <cell r="O242">
            <v>84</v>
          </cell>
          <cell r="P242">
            <v>3216</v>
          </cell>
          <cell r="Q242" t="str">
            <v>84-0557</v>
          </cell>
          <cell r="S242" t="str">
            <v>有限会社お元気村</v>
          </cell>
          <cell r="AD242">
            <v>44317</v>
          </cell>
          <cell r="AJ242" t="str">
            <v>R3.5．１</v>
          </cell>
          <cell r="AK242">
            <v>11</v>
          </cell>
          <cell r="AL242" t="str">
            <v>住宅型</v>
          </cell>
          <cell r="AM242" t="str">
            <v>-</v>
          </cell>
          <cell r="AQ242" t="str">
            <v>第273号</v>
          </cell>
        </row>
        <row r="243">
          <cell r="B243" t="str">
            <v>第274号</v>
          </cell>
          <cell r="C243" t="str">
            <v>元宅老所</v>
          </cell>
          <cell r="D243" t="str">
            <v>有料老人ホーム江北なごむの里</v>
          </cell>
          <cell r="E243" t="str">
            <v>849</v>
          </cell>
          <cell r="F243" t="str">
            <v>0503</v>
          </cell>
          <cell r="H243"/>
          <cell r="I243" t="str">
            <v>江北町</v>
          </cell>
          <cell r="J243" t="str">
            <v>惣領分1473</v>
          </cell>
          <cell r="L243"/>
          <cell r="M243"/>
          <cell r="N243" t="str">
            <v>0952</v>
          </cell>
          <cell r="O243">
            <v>86</v>
          </cell>
          <cell r="P243">
            <v>4386</v>
          </cell>
          <cell r="Q243" t="str">
            <v>86-4332</v>
          </cell>
          <cell r="S243" t="str">
            <v>特定非営利活動法人江北なごむの里</v>
          </cell>
          <cell r="AD243">
            <v>44317</v>
          </cell>
          <cell r="AJ243" t="str">
            <v>R3.5.1</v>
          </cell>
          <cell r="AK243">
            <v>9</v>
          </cell>
          <cell r="AL243" t="str">
            <v>住宅型</v>
          </cell>
          <cell r="AM243" t="str">
            <v>-</v>
          </cell>
          <cell r="AQ243" t="str">
            <v>第274号</v>
          </cell>
        </row>
        <row r="244">
          <cell r="B244" t="str">
            <v>第275号</v>
          </cell>
          <cell r="C244" t="str">
            <v>新設</v>
          </cell>
          <cell r="D244" t="str">
            <v>介護付有料老人ホームクローヴィオ兵庫北</v>
          </cell>
          <cell r="E244" t="str">
            <v>849</v>
          </cell>
          <cell r="F244" t="str">
            <v>0919</v>
          </cell>
          <cell r="H244"/>
          <cell r="I244" t="str">
            <v>佐賀市</v>
          </cell>
          <cell r="J244" t="str">
            <v>兵庫北5丁目12番12号</v>
          </cell>
          <cell r="L244"/>
          <cell r="M244"/>
          <cell r="N244" t="str">
            <v>0952</v>
          </cell>
          <cell r="O244">
            <v>60</v>
          </cell>
          <cell r="P244">
            <v>2745</v>
          </cell>
          <cell r="Q244"/>
          <cell r="S244" t="str">
            <v>株式会社ライフサポートＮＥＯ</v>
          </cell>
          <cell r="AD244">
            <v>44317</v>
          </cell>
          <cell r="AJ244" t="str">
            <v>Ｒ3.5.1</v>
          </cell>
          <cell r="AK244">
            <v>30</v>
          </cell>
          <cell r="AL244" t="str">
            <v>介護付</v>
          </cell>
          <cell r="AM244">
            <v>4170103503</v>
          </cell>
          <cell r="AQ244" t="str">
            <v>第275号</v>
          </cell>
        </row>
        <row r="245">
          <cell r="B245" t="str">
            <v>第276号</v>
          </cell>
          <cell r="C245" t="str">
            <v>新設</v>
          </cell>
          <cell r="D245" t="str">
            <v>桃の木</v>
          </cell>
          <cell r="E245" t="str">
            <v>847</v>
          </cell>
          <cell r="F245" t="str">
            <v>0881</v>
          </cell>
          <cell r="H245"/>
          <cell r="I245" t="str">
            <v>唐津市</v>
          </cell>
          <cell r="J245" t="str">
            <v>竹木場5013番地5</v>
          </cell>
          <cell r="L245"/>
          <cell r="M245"/>
          <cell r="N245" t="str">
            <v>0955</v>
          </cell>
          <cell r="O245" t="str">
            <v>58</v>
          </cell>
          <cell r="P245" t="str">
            <v>9067</v>
          </cell>
          <cell r="Q245" t="str">
            <v>58-9317</v>
          </cell>
          <cell r="S245" t="str">
            <v>株式会社真盛</v>
          </cell>
          <cell r="AD245">
            <v>44348</v>
          </cell>
          <cell r="AJ245" t="str">
            <v>Ｒ3.6.1</v>
          </cell>
          <cell r="AK245">
            <v>40</v>
          </cell>
          <cell r="AL245" t="str">
            <v>住宅型</v>
          </cell>
          <cell r="AM245" t="str">
            <v>-</v>
          </cell>
          <cell r="AQ245" t="str">
            <v>第276号</v>
          </cell>
        </row>
        <row r="246">
          <cell r="B246" t="str">
            <v>第277号</v>
          </cell>
          <cell r="C246" t="str">
            <v>元宅老所</v>
          </cell>
          <cell r="D246" t="str">
            <v>ほうむ蓮池</v>
          </cell>
          <cell r="E246" t="str">
            <v>840</v>
          </cell>
          <cell r="F246" t="str">
            <v>0005</v>
          </cell>
          <cell r="H246"/>
          <cell r="I246" t="str">
            <v>佐賀市</v>
          </cell>
          <cell r="J246" t="str">
            <v>蓮池町大字蓮池152番地</v>
          </cell>
          <cell r="L246"/>
          <cell r="M246"/>
          <cell r="N246" t="str">
            <v>0952</v>
          </cell>
          <cell r="O246" t="str">
            <v>37</v>
          </cell>
          <cell r="P246" t="str">
            <v>0703</v>
          </cell>
          <cell r="Q246" t="str">
            <v>37-0704</v>
          </cell>
          <cell r="S246" t="str">
            <v>ユニバーサル株式会社</v>
          </cell>
          <cell r="AD246">
            <v>44348</v>
          </cell>
          <cell r="AJ246" t="str">
            <v>-
(地域密着型
特定施設)</v>
          </cell>
          <cell r="AK246">
            <v>20</v>
          </cell>
          <cell r="AL246" t="str">
            <v>住宅型</v>
          </cell>
          <cell r="AM246" t="str">
            <v>-</v>
          </cell>
          <cell r="AQ246" t="str">
            <v>第277号</v>
          </cell>
        </row>
        <row r="247">
          <cell r="B247" t="str">
            <v>第279号</v>
          </cell>
          <cell r="C247" t="str">
            <v>新設</v>
          </cell>
          <cell r="D247" t="str">
            <v>フランボワーズ</v>
          </cell>
          <cell r="E247" t="str">
            <v>849</v>
          </cell>
          <cell r="F247" t="str">
            <v>2201</v>
          </cell>
          <cell r="H247"/>
          <cell r="I247" t="str">
            <v>武雄市</v>
          </cell>
          <cell r="J247" t="str">
            <v>北方町大字志久4531番地14</v>
          </cell>
          <cell r="L247">
            <v>45017</v>
          </cell>
          <cell r="M247" t="str">
            <v>管理者変更</v>
          </cell>
          <cell r="N247" t="str">
            <v>0954</v>
          </cell>
          <cell r="O247" t="str">
            <v>36</v>
          </cell>
          <cell r="P247" t="str">
            <v>5350</v>
          </cell>
          <cell r="Q247" t="str">
            <v>36-5119</v>
          </cell>
          <cell r="S247" t="str">
            <v>社会福祉法人ナイスランド北方</v>
          </cell>
          <cell r="AD247">
            <v>44361</v>
          </cell>
          <cell r="AJ247" t="str">
            <v>R3.6.14</v>
          </cell>
          <cell r="AK247">
            <v>9</v>
          </cell>
          <cell r="AL247" t="str">
            <v>住宅型</v>
          </cell>
          <cell r="AM247" t="str">
            <v>-</v>
          </cell>
          <cell r="AQ247" t="str">
            <v>第279号</v>
          </cell>
        </row>
        <row r="248">
          <cell r="B248" t="str">
            <v>第280号</v>
          </cell>
          <cell r="C248" t="str">
            <v>新設</v>
          </cell>
          <cell r="D248" t="str">
            <v>住宅型有料老人ホームたのし荘</v>
          </cell>
          <cell r="E248" t="str">
            <v>８４９</v>
          </cell>
          <cell r="F248" t="str">
            <v>1314</v>
          </cell>
          <cell r="H248"/>
          <cell r="I248" t="str">
            <v>鹿島市</v>
          </cell>
          <cell r="J248" t="str">
            <v>大字三川内甲961-4</v>
          </cell>
          <cell r="L248">
            <v>45108</v>
          </cell>
          <cell r="M248" t="str">
            <v>設置者の住所変更</v>
          </cell>
          <cell r="N248" t="str">
            <v>0954</v>
          </cell>
          <cell r="O248" t="str">
            <v>69</v>
          </cell>
          <cell r="P248" t="str">
            <v>0280</v>
          </cell>
          <cell r="Q248" t="str">
            <v>69-0281</v>
          </cell>
          <cell r="S248" t="str">
            <v>合同会社グッドリバーサポート</v>
          </cell>
          <cell r="AD248">
            <v>44378</v>
          </cell>
          <cell r="AJ248" t="str">
            <v>-
(地域密着型
特定施設)</v>
          </cell>
          <cell r="AK248">
            <v>20</v>
          </cell>
          <cell r="AL248" t="str">
            <v>住宅型</v>
          </cell>
          <cell r="AM248" t="str">
            <v>-</v>
          </cell>
          <cell r="AQ248" t="str">
            <v>第280号</v>
          </cell>
        </row>
        <row r="249">
          <cell r="B249" t="str">
            <v>第281号</v>
          </cell>
          <cell r="C249" t="str">
            <v>元宅老所</v>
          </cell>
          <cell r="D249" t="str">
            <v>有料老人ホームのどか</v>
          </cell>
          <cell r="E249" t="str">
            <v>849</v>
          </cell>
          <cell r="F249" t="str">
            <v>5111</v>
          </cell>
          <cell r="H249"/>
          <cell r="I249" t="str">
            <v>唐津市</v>
          </cell>
          <cell r="J249" t="str">
            <v>浜玉町南山2260番地1</v>
          </cell>
          <cell r="L249">
            <v>45047</v>
          </cell>
          <cell r="M249" t="str">
            <v>管理者変更</v>
          </cell>
          <cell r="N249" t="str">
            <v>0955</v>
          </cell>
          <cell r="O249">
            <v>70</v>
          </cell>
          <cell r="P249">
            <v>5535</v>
          </cell>
          <cell r="Q249" t="str">
            <v>70-5536</v>
          </cell>
          <cell r="S249" t="str">
            <v>株式会社ケアハウス南</v>
          </cell>
          <cell r="AD249">
            <v>44378</v>
          </cell>
          <cell r="AJ249">
            <v>44378</v>
          </cell>
          <cell r="AK249">
            <v>15</v>
          </cell>
          <cell r="AL249" t="str">
            <v>住宅型</v>
          </cell>
          <cell r="AM249" t="str">
            <v>-</v>
          </cell>
          <cell r="AQ249" t="str">
            <v>第281号</v>
          </cell>
        </row>
        <row r="250">
          <cell r="B250" t="str">
            <v>第282号</v>
          </cell>
          <cell r="C250" t="str">
            <v>元宅老所</v>
          </cell>
          <cell r="D250" t="str">
            <v>有料老人ホームまちなか</v>
          </cell>
          <cell r="E250" t="str">
            <v>849</v>
          </cell>
          <cell r="F250" t="str">
            <v>3201</v>
          </cell>
          <cell r="H250"/>
          <cell r="I250" t="str">
            <v>唐津市</v>
          </cell>
          <cell r="J250" t="str">
            <v>相知町相知1464番地4</v>
          </cell>
          <cell r="L250"/>
          <cell r="M250"/>
          <cell r="N250" t="str">
            <v>0955</v>
          </cell>
          <cell r="O250" t="str">
            <v>62</v>
          </cell>
          <cell r="P250" t="str">
            <v>3566</v>
          </cell>
          <cell r="Q250" t="str">
            <v>62-3576</v>
          </cell>
          <cell r="S250" t="str">
            <v>株式会社お節介たくぼ</v>
          </cell>
          <cell r="AD250">
            <v>44409</v>
          </cell>
          <cell r="AJ250">
            <v>44409</v>
          </cell>
          <cell r="AK250">
            <v>5</v>
          </cell>
          <cell r="AL250" t="str">
            <v>住宅型</v>
          </cell>
          <cell r="AM250" t="str">
            <v>-</v>
          </cell>
          <cell r="AQ250" t="str">
            <v>第282号</v>
          </cell>
        </row>
        <row r="251">
          <cell r="B251" t="str">
            <v>第283号</v>
          </cell>
          <cell r="C251" t="str">
            <v>元宅老所</v>
          </cell>
          <cell r="D251" t="str">
            <v>有料老人ホームほうむ富士</v>
          </cell>
          <cell r="E251" t="str">
            <v>840</v>
          </cell>
          <cell r="F251" t="str">
            <v>0515</v>
          </cell>
          <cell r="H251"/>
          <cell r="I251" t="str">
            <v>佐賀市</v>
          </cell>
          <cell r="J251" t="str">
            <v>富士町松瀬2618-116</v>
          </cell>
          <cell r="L251"/>
          <cell r="M251"/>
          <cell r="N251" t="str">
            <v>0952</v>
          </cell>
          <cell r="O251" t="str">
            <v>63</v>
          </cell>
          <cell r="P251" t="str">
            <v>0168</v>
          </cell>
          <cell r="Q251" t="str">
            <v>63-0168</v>
          </cell>
          <cell r="S251" t="str">
            <v>有限会社タケダ建設</v>
          </cell>
          <cell r="AD251">
            <v>44440</v>
          </cell>
          <cell r="AJ251" t="str">
            <v>-
(地域密着型
特定施設)</v>
          </cell>
          <cell r="AK251">
            <v>20</v>
          </cell>
          <cell r="AL251" t="str">
            <v>住宅型</v>
          </cell>
          <cell r="AM251" t="str">
            <v>-</v>
          </cell>
          <cell r="AQ251" t="str">
            <v>第283号</v>
          </cell>
        </row>
        <row r="252">
          <cell r="B252" t="str">
            <v>第284号</v>
          </cell>
          <cell r="C252" t="str">
            <v>元宅老所</v>
          </cell>
          <cell r="D252" t="str">
            <v>有料老人ホーム笑びす</v>
          </cell>
          <cell r="E252" t="str">
            <v>849</v>
          </cell>
          <cell r="F252" t="str">
            <v>2204</v>
          </cell>
          <cell r="H252"/>
          <cell r="I252" t="str">
            <v>武雄市</v>
          </cell>
          <cell r="J252" t="str">
            <v>北方町大字大崎753番地</v>
          </cell>
          <cell r="L252">
            <v>45108</v>
          </cell>
          <cell r="M252" t="str">
            <v>利用料金変更</v>
          </cell>
          <cell r="N252" t="str">
            <v>0954</v>
          </cell>
          <cell r="O252">
            <v>36</v>
          </cell>
          <cell r="P252">
            <v>4936</v>
          </cell>
          <cell r="Q252" t="str">
            <v>36-4936</v>
          </cell>
          <cell r="S252" t="str">
            <v>特定非営利活動法人みつわ</v>
          </cell>
          <cell r="AD252">
            <v>44440</v>
          </cell>
          <cell r="AJ252">
            <v>44440</v>
          </cell>
          <cell r="AK252">
            <v>6</v>
          </cell>
          <cell r="AL252" t="str">
            <v>住宅型</v>
          </cell>
          <cell r="AM252" t="str">
            <v>-</v>
          </cell>
          <cell r="AQ252" t="str">
            <v>第284号</v>
          </cell>
        </row>
        <row r="253">
          <cell r="B253" t="str">
            <v>第285号</v>
          </cell>
          <cell r="C253" t="str">
            <v>元宅老所</v>
          </cell>
          <cell r="D253" t="str">
            <v>まちのホーム循誘</v>
          </cell>
          <cell r="E253" t="str">
            <v>840</v>
          </cell>
          <cell r="F253" t="str">
            <v>0821</v>
          </cell>
          <cell r="H253"/>
          <cell r="I253" t="str">
            <v>佐賀市</v>
          </cell>
          <cell r="J253" t="str">
            <v>東佐賀町16番2号（2F)</v>
          </cell>
          <cell r="L253"/>
          <cell r="M253"/>
          <cell r="N253" t="str">
            <v>0952</v>
          </cell>
          <cell r="O253" t="str">
            <v>28</v>
          </cell>
          <cell r="P253" t="str">
            <v>4286</v>
          </cell>
          <cell r="Q253" t="str">
            <v>37-5103</v>
          </cell>
          <cell r="S253" t="str">
            <v>特定非営利活動法人市民生活支援センターふくしの家</v>
          </cell>
          <cell r="AD253">
            <v>44440</v>
          </cell>
          <cell r="AJ253" t="str">
            <v>-
(地域密着型
特定施設)</v>
          </cell>
          <cell r="AK253">
            <v>6</v>
          </cell>
          <cell r="AL253" t="str">
            <v>住宅型</v>
          </cell>
          <cell r="AM253" t="str">
            <v>-</v>
          </cell>
          <cell r="AQ253" t="str">
            <v>第285号</v>
          </cell>
        </row>
        <row r="254">
          <cell r="B254" t="str">
            <v>第286号</v>
          </cell>
          <cell r="C254" t="str">
            <v>元宅老所</v>
          </cell>
          <cell r="D254" t="str">
            <v>有料老人ホームほうむ大宅間二号館</v>
          </cell>
          <cell r="E254" t="str">
            <v>840</v>
          </cell>
          <cell r="F254" t="str">
            <v>0005</v>
          </cell>
          <cell r="H254"/>
          <cell r="I254" t="str">
            <v>佐賀市</v>
          </cell>
          <cell r="J254" t="str">
            <v>川副町大字大宅間184番地1</v>
          </cell>
          <cell r="L254"/>
          <cell r="M254"/>
          <cell r="N254" t="str">
            <v>0952</v>
          </cell>
          <cell r="O254" t="str">
            <v>37</v>
          </cell>
          <cell r="P254">
            <v>7879</v>
          </cell>
          <cell r="Q254"/>
          <cell r="S254" t="str">
            <v>ユニバーサル株式会社</v>
          </cell>
          <cell r="AD254">
            <v>44440</v>
          </cell>
          <cell r="AJ254" t="str">
            <v>-
(地域密着型
特定施設)</v>
          </cell>
          <cell r="AK254">
            <v>20</v>
          </cell>
          <cell r="AL254" t="str">
            <v>住宅型</v>
          </cell>
          <cell r="AM254" t="str">
            <v>-</v>
          </cell>
          <cell r="AQ254" t="str">
            <v>第286号</v>
          </cell>
        </row>
        <row r="255">
          <cell r="B255" t="str">
            <v>第287号</v>
          </cell>
          <cell r="C255" t="str">
            <v>元宅老所</v>
          </cell>
          <cell r="D255" t="str">
            <v>きらり</v>
          </cell>
          <cell r="E255" t="str">
            <v>849</v>
          </cell>
          <cell r="F255" t="str">
            <v>3112</v>
          </cell>
          <cell r="H255"/>
          <cell r="I255" t="str">
            <v>唐津市</v>
          </cell>
          <cell r="J255" t="str">
            <v>厳木中島1390-3</v>
          </cell>
          <cell r="L255"/>
          <cell r="M255"/>
          <cell r="N255" t="str">
            <v>0955</v>
          </cell>
          <cell r="O255" t="str">
            <v>63</v>
          </cell>
          <cell r="P255" t="str">
            <v>2266</v>
          </cell>
          <cell r="Q255" t="str">
            <v>63-2266</v>
          </cell>
          <cell r="S255" t="str">
            <v>特定非営利活動法人きらり</v>
          </cell>
          <cell r="AD255">
            <v>44440</v>
          </cell>
          <cell r="AJ255">
            <v>44440</v>
          </cell>
          <cell r="AK255">
            <v>15</v>
          </cell>
          <cell r="AL255" t="str">
            <v>住宅型</v>
          </cell>
          <cell r="AM255" t="str">
            <v>-</v>
          </cell>
          <cell r="AQ255" t="str">
            <v>第287号</v>
          </cell>
        </row>
        <row r="256">
          <cell r="B256" t="str">
            <v>第288号</v>
          </cell>
          <cell r="C256"/>
          <cell r="D256" t="str">
            <v>介護付き有料老人ホーム兵庫の郷</v>
          </cell>
          <cell r="E256" t="str">
            <v>849</v>
          </cell>
          <cell r="F256" t="str">
            <v>0913</v>
          </cell>
          <cell r="H256"/>
          <cell r="I256" t="str">
            <v>佐賀市</v>
          </cell>
          <cell r="J256" t="str">
            <v>兵庫町大字渕4604番地1</v>
          </cell>
          <cell r="L256"/>
          <cell r="M256"/>
          <cell r="N256" t="str">
            <v>0952</v>
          </cell>
          <cell r="O256" t="str">
            <v>97</v>
          </cell>
          <cell r="P256" t="str">
            <v>6302</v>
          </cell>
          <cell r="Q256" t="str">
            <v>97-6388</v>
          </cell>
          <cell r="S256" t="str">
            <v>医療法人春陽会</v>
          </cell>
          <cell r="AD256">
            <v>44470</v>
          </cell>
          <cell r="AJ256">
            <v>44470</v>
          </cell>
          <cell r="AK256">
            <v>30</v>
          </cell>
          <cell r="AL256" t="str">
            <v>介護付</v>
          </cell>
          <cell r="AM256">
            <v>4170103537</v>
          </cell>
          <cell r="AQ256" t="str">
            <v>第288号</v>
          </cell>
        </row>
        <row r="257">
          <cell r="B257" t="str">
            <v>第289号</v>
          </cell>
          <cell r="C257" t="str">
            <v>元宅老所</v>
          </cell>
          <cell r="D257" t="str">
            <v>有料老人ホーム和み</v>
          </cell>
          <cell r="E257" t="str">
            <v>842</v>
          </cell>
          <cell r="F257" t="str">
            <v>0054</v>
          </cell>
          <cell r="H257"/>
          <cell r="I257" t="str">
            <v>神埼市</v>
          </cell>
          <cell r="J257" t="str">
            <v>神埼市千代田餘江1211-3</v>
          </cell>
          <cell r="L257" t="str">
            <v>2022/8/1                      2022/2/1</v>
          </cell>
          <cell r="M257" t="str">
            <v>利用料の変更                定員の減</v>
          </cell>
          <cell r="N257" t="str">
            <v>0952</v>
          </cell>
          <cell r="O257">
            <v>34</v>
          </cell>
          <cell r="P257">
            <v>6615</v>
          </cell>
          <cell r="Q257" t="str">
            <v>34-6615</v>
          </cell>
          <cell r="S257" t="str">
            <v>有限会社ハートフル和み</v>
          </cell>
          <cell r="AD257">
            <v>44501</v>
          </cell>
          <cell r="AJ257">
            <v>44501</v>
          </cell>
          <cell r="AK257">
            <v>3</v>
          </cell>
          <cell r="AL257" t="str">
            <v>住宅型</v>
          </cell>
          <cell r="AM257" t="str">
            <v>-</v>
          </cell>
          <cell r="AQ257" t="str">
            <v>第289号</v>
          </cell>
        </row>
        <row r="258">
          <cell r="B258" t="str">
            <v>第290号</v>
          </cell>
          <cell r="C258"/>
          <cell r="D258" t="str">
            <v>住宅型有料老人ホームなごみ</v>
          </cell>
          <cell r="E258" t="str">
            <v>845</v>
          </cell>
          <cell r="F258" t="str">
            <v>0513</v>
          </cell>
          <cell r="H258"/>
          <cell r="I258" t="str">
            <v>佐賀市</v>
          </cell>
          <cell r="J258" t="str">
            <v>富士町下熊川71-12</v>
          </cell>
          <cell r="L258"/>
          <cell r="M258"/>
          <cell r="N258" t="str">
            <v>0952</v>
          </cell>
          <cell r="O258" t="str">
            <v>64</v>
          </cell>
          <cell r="P258" t="str">
            <v>0711</v>
          </cell>
          <cell r="Q258" t="str">
            <v>64-0712</v>
          </cell>
          <cell r="S258" t="str">
            <v>社会福祉法人健寿会</v>
          </cell>
          <cell r="AD258">
            <v>44501</v>
          </cell>
          <cell r="AJ258">
            <v>44501</v>
          </cell>
          <cell r="AK258">
            <v>24</v>
          </cell>
          <cell r="AL258" t="str">
            <v>住宅型</v>
          </cell>
          <cell r="AM258" t="str">
            <v>-</v>
          </cell>
          <cell r="AQ258" t="str">
            <v>第290号</v>
          </cell>
        </row>
        <row r="259">
          <cell r="B259" t="str">
            <v>第291号</v>
          </cell>
          <cell r="C259"/>
          <cell r="D259" t="str">
            <v>介護付有料老人ホームシニアライフ佐賀３号館</v>
          </cell>
          <cell r="E259" t="str">
            <v>849</v>
          </cell>
          <cell r="F259" t="str">
            <v>0917</v>
          </cell>
          <cell r="H259"/>
          <cell r="I259" t="str">
            <v>佐賀市</v>
          </cell>
          <cell r="J259" t="str">
            <v>高木瀬町長瀬1294番1</v>
          </cell>
          <cell r="L259"/>
          <cell r="M259"/>
          <cell r="N259" t="str">
            <v>0952</v>
          </cell>
          <cell r="O259" t="str">
            <v>20</v>
          </cell>
          <cell r="P259" t="str">
            <v>0767</v>
          </cell>
          <cell r="Q259" t="str">
            <v>20-0768</v>
          </cell>
          <cell r="S259" t="str">
            <v>ジンフィールド株式会社</v>
          </cell>
          <cell r="AD259">
            <v>44531</v>
          </cell>
          <cell r="AJ259">
            <v>44531</v>
          </cell>
          <cell r="AK259">
            <v>30</v>
          </cell>
          <cell r="AL259" t="str">
            <v>介護付</v>
          </cell>
          <cell r="AM259">
            <v>4170103545</v>
          </cell>
          <cell r="AQ259" t="str">
            <v>第291号</v>
          </cell>
        </row>
        <row r="260">
          <cell r="B260" t="str">
            <v>第293号</v>
          </cell>
          <cell r="C260"/>
          <cell r="D260" t="str">
            <v>有料老人ホームゆうき</v>
          </cell>
          <cell r="E260" t="str">
            <v>841</v>
          </cell>
          <cell r="F260" t="str">
            <v>0061</v>
          </cell>
          <cell r="H260"/>
          <cell r="I260" t="str">
            <v>鳥栖市</v>
          </cell>
          <cell r="J260" t="str">
            <v>本鳥栖町814-1</v>
          </cell>
          <cell r="L260"/>
          <cell r="M260"/>
          <cell r="N260" t="str">
            <v>0942</v>
          </cell>
          <cell r="O260" t="str">
            <v>50</v>
          </cell>
          <cell r="P260" t="str">
            <v>8701</v>
          </cell>
          <cell r="Q260" t="str">
            <v>50-8702</v>
          </cell>
          <cell r="S260" t="str">
            <v>合同会社Y.K</v>
          </cell>
          <cell r="AD260">
            <v>44562</v>
          </cell>
          <cell r="AJ260">
            <v>44562</v>
          </cell>
          <cell r="AK260">
            <v>9</v>
          </cell>
          <cell r="AL260" t="str">
            <v>住宅型</v>
          </cell>
          <cell r="AM260" t="str">
            <v>-</v>
          </cell>
          <cell r="AQ260" t="str">
            <v>第293号</v>
          </cell>
        </row>
        <row r="261">
          <cell r="B261" t="str">
            <v>第294号</v>
          </cell>
          <cell r="C261"/>
          <cell r="D261" t="str">
            <v>有料老人ホームたいよう浜崎館</v>
          </cell>
          <cell r="E261" t="str">
            <v>849</v>
          </cell>
          <cell r="F261" t="str">
            <v>5131</v>
          </cell>
          <cell r="H261"/>
          <cell r="I261" t="str">
            <v>唐津市</v>
          </cell>
          <cell r="J261" t="str">
            <v>浜玉町浜崎字小﨑701-9</v>
          </cell>
          <cell r="L261" t="str">
            <v>2023.3.1.</v>
          </cell>
          <cell r="M261" t="str">
            <v>法人事務所の移転</v>
          </cell>
          <cell r="N261" t="str">
            <v>092</v>
          </cell>
          <cell r="O261">
            <v>406</v>
          </cell>
          <cell r="P261">
            <v>8612</v>
          </cell>
          <cell r="Q261" t="str">
            <v>092-406-
0621</v>
          </cell>
          <cell r="S261" t="str">
            <v>株式会社ｔｔｔ</v>
          </cell>
          <cell r="AD261">
            <v>44593</v>
          </cell>
          <cell r="AJ261">
            <v>44593</v>
          </cell>
          <cell r="AK261">
            <v>40</v>
          </cell>
          <cell r="AL261" t="str">
            <v>住宅型</v>
          </cell>
          <cell r="AM261" t="str">
            <v>-</v>
          </cell>
          <cell r="AQ261" t="str">
            <v>第294号</v>
          </cell>
        </row>
        <row r="262">
          <cell r="B262" t="str">
            <v>第295号</v>
          </cell>
          <cell r="C262"/>
          <cell r="D262" t="str">
            <v>シェアホームむくん家</v>
          </cell>
          <cell r="E262" t="str">
            <v>849</v>
          </cell>
          <cell r="F262" t="str">
            <v>5131</v>
          </cell>
          <cell r="H262"/>
          <cell r="I262" t="str">
            <v>唐津市</v>
          </cell>
          <cell r="J262" t="str">
            <v>浜玉町浜崎2364-1</v>
          </cell>
          <cell r="L262"/>
          <cell r="M262"/>
          <cell r="N262" t="str">
            <v>0955</v>
          </cell>
          <cell r="O262">
            <v>58</v>
          </cell>
          <cell r="P262" t="str">
            <v>8922</v>
          </cell>
          <cell r="Q262" t="str">
            <v>0955-58-8925</v>
          </cell>
          <cell r="S262" t="str">
            <v>合同会社MUKU</v>
          </cell>
          <cell r="AD262">
            <v>44652</v>
          </cell>
          <cell r="AJ262">
            <v>44652</v>
          </cell>
          <cell r="AK262">
            <v>4</v>
          </cell>
          <cell r="AL262" t="str">
            <v>住宅型</v>
          </cell>
          <cell r="AM262" t="str">
            <v>-</v>
          </cell>
          <cell r="AQ262" t="str">
            <v>第29５号</v>
          </cell>
        </row>
        <row r="263">
          <cell r="B263" t="str">
            <v>第296号</v>
          </cell>
          <cell r="C263"/>
          <cell r="D263" t="str">
            <v>ホームケアセンター結</v>
          </cell>
          <cell r="E263" t="str">
            <v>847</v>
          </cell>
          <cell r="F263" t="str">
            <v>0022</v>
          </cell>
          <cell r="H263"/>
          <cell r="I263" t="str">
            <v>唐津市</v>
          </cell>
          <cell r="J263" t="str">
            <v>鏡１０７３－６</v>
          </cell>
          <cell r="L263">
            <v>45014</v>
          </cell>
          <cell r="M263" t="str">
            <v>利用料金変更</v>
          </cell>
          <cell r="N263" t="str">
            <v>0955</v>
          </cell>
          <cell r="O263">
            <v>77</v>
          </cell>
          <cell r="P263">
            <v>6727</v>
          </cell>
          <cell r="Q263" t="str">
            <v>0955-77-6728</v>
          </cell>
          <cell r="S263" t="str">
            <v>株式会社実のり</v>
          </cell>
          <cell r="AD263">
            <v>44727</v>
          </cell>
          <cell r="AJ263">
            <v>44727</v>
          </cell>
          <cell r="AK263">
            <v>4</v>
          </cell>
          <cell r="AL263" t="str">
            <v>住宅型</v>
          </cell>
          <cell r="AM263" t="str">
            <v>-</v>
          </cell>
          <cell r="AQ263" t="str">
            <v>第296号</v>
          </cell>
        </row>
        <row r="264">
          <cell r="B264" t="str">
            <v>第297号</v>
          </cell>
          <cell r="C264"/>
          <cell r="D264" t="str">
            <v>あっとホーム寿</v>
          </cell>
          <cell r="E264" t="str">
            <v>843</v>
          </cell>
          <cell r="F264" t="str">
            <v>0303</v>
          </cell>
          <cell r="H264"/>
          <cell r="I264" t="str">
            <v>嬉野市</v>
          </cell>
          <cell r="J264" t="str">
            <v>嬉野町大字吉田丁３６１８番地</v>
          </cell>
          <cell r="L264">
            <v>45017</v>
          </cell>
          <cell r="M264" t="str">
            <v>定員増員</v>
          </cell>
          <cell r="N264" t="str">
            <v>0954</v>
          </cell>
          <cell r="O264" t="str">
            <v>43</v>
          </cell>
          <cell r="P264" t="str">
            <v>8282</v>
          </cell>
          <cell r="Q264" t="str">
            <v>0954-43-8281</v>
          </cell>
          <cell r="S264" t="str">
            <v>株式会社N＆Mカンパニー</v>
          </cell>
          <cell r="AD264">
            <v>44743</v>
          </cell>
          <cell r="AJ264">
            <v>44743</v>
          </cell>
          <cell r="AK264">
            <v>25</v>
          </cell>
          <cell r="AL264" t="str">
            <v>住宅型</v>
          </cell>
          <cell r="AM264" t="str">
            <v>-</v>
          </cell>
          <cell r="AQ264" t="str">
            <v>第297号</v>
          </cell>
        </row>
        <row r="265">
          <cell r="B265" t="str">
            <v>第298号</v>
          </cell>
          <cell r="C265"/>
          <cell r="D265" t="str">
            <v>あっとホームはなまる</v>
          </cell>
          <cell r="E265" t="str">
            <v>843</v>
          </cell>
          <cell r="F265" t="str">
            <v>0303</v>
          </cell>
          <cell r="H265"/>
          <cell r="I265" t="str">
            <v>嬉野市</v>
          </cell>
          <cell r="J265" t="str">
            <v>嬉野町大字吉田丁3417番地</v>
          </cell>
          <cell r="L265"/>
          <cell r="M265"/>
          <cell r="N265" t="str">
            <v>0954</v>
          </cell>
          <cell r="O265" t="str">
            <v>43</v>
          </cell>
          <cell r="P265" t="str">
            <v>8181</v>
          </cell>
          <cell r="Q265" t="str">
            <v>0954-43-8282</v>
          </cell>
          <cell r="S265" t="str">
            <v>株式会社N＆Mカンパニー</v>
          </cell>
          <cell r="AD265">
            <v>44743</v>
          </cell>
          <cell r="AJ265">
            <v>44743</v>
          </cell>
          <cell r="AK265">
            <v>25</v>
          </cell>
          <cell r="AL265" t="str">
            <v>住宅型</v>
          </cell>
          <cell r="AM265" t="str">
            <v>-</v>
          </cell>
          <cell r="AQ265" t="str">
            <v>第298号</v>
          </cell>
        </row>
        <row r="266">
          <cell r="B266" t="str">
            <v>第299号</v>
          </cell>
          <cell r="C266"/>
          <cell r="D266" t="str">
            <v>あっとホーム柔</v>
          </cell>
          <cell r="E266" t="str">
            <v>843</v>
          </cell>
          <cell r="F266" t="str">
            <v>0302</v>
          </cell>
          <cell r="H266"/>
          <cell r="I266" t="str">
            <v>嬉野市</v>
          </cell>
          <cell r="J266" t="str">
            <v>嬉野町大字下野甲2255番地</v>
          </cell>
          <cell r="L266"/>
          <cell r="M266"/>
          <cell r="N266" t="str">
            <v>0954</v>
          </cell>
          <cell r="O266" t="str">
            <v>42</v>
          </cell>
          <cell r="P266" t="str">
            <v>0088</v>
          </cell>
          <cell r="Q266" t="str">
            <v>0954-43-9000</v>
          </cell>
          <cell r="S266" t="str">
            <v>株式会社N＆Mカンパニー</v>
          </cell>
          <cell r="AD266">
            <v>44743</v>
          </cell>
          <cell r="AJ266">
            <v>44743</v>
          </cell>
          <cell r="AK266">
            <v>25</v>
          </cell>
          <cell r="AL266" t="str">
            <v>住宅型</v>
          </cell>
          <cell r="AM266" t="str">
            <v>-</v>
          </cell>
          <cell r="AQ266" t="str">
            <v>第299号</v>
          </cell>
        </row>
        <row r="267">
          <cell r="B267" t="str">
            <v>第300号</v>
          </cell>
          <cell r="C267"/>
          <cell r="D267" t="str">
            <v>療養シェアハウスしろくま</v>
          </cell>
          <cell r="E267" t="str">
            <v>847</v>
          </cell>
          <cell r="F267" t="str">
            <v>0881</v>
          </cell>
          <cell r="H267"/>
          <cell r="I267" t="str">
            <v>唐津市</v>
          </cell>
          <cell r="J267" t="str">
            <v>竹木場4900-23</v>
          </cell>
          <cell r="L267"/>
          <cell r="M267"/>
          <cell r="N267" t="str">
            <v>0955</v>
          </cell>
          <cell r="O267" t="str">
            <v>53</v>
          </cell>
          <cell r="P267" t="str">
            <v>8466</v>
          </cell>
          <cell r="Q267" t="str">
            <v>0955-53-8467</v>
          </cell>
          <cell r="S267" t="str">
            <v>株式会社しろくま薬局</v>
          </cell>
          <cell r="AD267">
            <v>44757</v>
          </cell>
          <cell r="AJ267" t="str">
            <v>-
(地域密着型
特定施設)</v>
          </cell>
          <cell r="AK267">
            <v>10</v>
          </cell>
          <cell r="AL267" t="str">
            <v>住宅型</v>
          </cell>
          <cell r="AM267" t="str">
            <v>-</v>
          </cell>
          <cell r="AQ267" t="str">
            <v>第300号</v>
          </cell>
        </row>
        <row r="268">
          <cell r="B268" t="str">
            <v>第301号</v>
          </cell>
          <cell r="C268"/>
          <cell r="D268" t="str">
            <v>住宅型有料老人ホーム美楽</v>
          </cell>
          <cell r="E268" t="str">
            <v>840</v>
          </cell>
          <cell r="F268" t="str">
            <v>0857</v>
          </cell>
          <cell r="H268"/>
          <cell r="I268" t="str">
            <v>佐賀市</v>
          </cell>
          <cell r="J268" t="str">
            <v>鍋島町大字八戸３０８４番地１</v>
          </cell>
          <cell r="L268" t="str">
            <v>2022/11/1
2023/8/1</v>
          </cell>
          <cell r="M268" t="str">
            <v>代表者変更
利用料金変更</v>
          </cell>
          <cell r="N268" t="str">
            <v>0952</v>
          </cell>
          <cell r="O268" t="str">
            <v>37</v>
          </cell>
          <cell r="P268" t="str">
            <v>1560</v>
          </cell>
          <cell r="Q268" t="str">
            <v>0952-37-1569</v>
          </cell>
          <cell r="S268" t="str">
            <v>株式会社サラノキ</v>
          </cell>
          <cell r="AD268">
            <v>44774</v>
          </cell>
          <cell r="AJ268" t="str">
            <v>-
(地域密着型
特定施設)</v>
          </cell>
          <cell r="AK268">
            <v>20</v>
          </cell>
          <cell r="AL268" t="str">
            <v>住宅型</v>
          </cell>
          <cell r="AM268" t="str">
            <v>-</v>
          </cell>
          <cell r="AQ268" t="str">
            <v>第301号</v>
          </cell>
        </row>
        <row r="269">
          <cell r="B269" t="str">
            <v>第302号</v>
          </cell>
          <cell r="C269"/>
          <cell r="D269" t="str">
            <v>デイサービス宅老所芽吹き</v>
          </cell>
          <cell r="E269" t="str">
            <v>843</v>
          </cell>
          <cell r="F269" t="str">
            <v>0302</v>
          </cell>
          <cell r="H269"/>
          <cell r="I269" t="str">
            <v>嬉野市</v>
          </cell>
          <cell r="J269" t="str">
            <v>嬉野町大字下野乙1912-1</v>
          </cell>
          <cell r="L269"/>
          <cell r="M269"/>
          <cell r="N269" t="str">
            <v>0954</v>
          </cell>
          <cell r="O269" t="str">
            <v>43</v>
          </cell>
          <cell r="P269" t="str">
            <v>1133</v>
          </cell>
          <cell r="Q269" t="str">
            <v>0954-43-1131</v>
          </cell>
          <cell r="S269" t="str">
            <v>Happy Care Life株式会社</v>
          </cell>
          <cell r="AD269">
            <v>44774</v>
          </cell>
          <cell r="AJ269" t="str">
            <v>R4.8.1</v>
          </cell>
          <cell r="AK269">
            <v>23</v>
          </cell>
          <cell r="AL269" t="str">
            <v>住宅型</v>
          </cell>
          <cell r="AM269"/>
          <cell r="AQ269" t="str">
            <v>第302号</v>
          </cell>
        </row>
        <row r="270">
          <cell r="B270" t="str">
            <v>第303号</v>
          </cell>
          <cell r="C270"/>
          <cell r="D270" t="str">
            <v>はるかぜ</v>
          </cell>
          <cell r="E270" t="str">
            <v>849</v>
          </cell>
          <cell r="F270" t="str">
            <v>2304</v>
          </cell>
          <cell r="H270"/>
          <cell r="I270" t="str">
            <v>武雄市</v>
          </cell>
          <cell r="J270" t="str">
            <v>山内町大字大野字中島６２４１－６</v>
          </cell>
          <cell r="L270">
            <v>45295</v>
          </cell>
          <cell r="M270" t="str">
            <v>管理者変更</v>
          </cell>
          <cell r="N270" t="str">
            <v>0954</v>
          </cell>
          <cell r="O270" t="str">
            <v>45</v>
          </cell>
          <cell r="P270" t="str">
            <v>5010</v>
          </cell>
          <cell r="Q270" t="str">
            <v>0954-45-5010</v>
          </cell>
          <cell r="S270" t="str">
            <v>株式会社第一メディカルサービス</v>
          </cell>
          <cell r="AD270">
            <v>44805</v>
          </cell>
          <cell r="AJ270" t="str">
            <v>R4.9.1</v>
          </cell>
          <cell r="AK270">
            <v>25</v>
          </cell>
          <cell r="AL270" t="str">
            <v>住宅型</v>
          </cell>
          <cell r="AM270"/>
          <cell r="AQ270" t="str">
            <v>第303号</v>
          </cell>
        </row>
        <row r="271">
          <cell r="B271" t="str">
            <v>第304号</v>
          </cell>
          <cell r="C271" t="str">
            <v>元宅老所</v>
          </cell>
          <cell r="D271" t="str">
            <v>楠の木園</v>
          </cell>
          <cell r="E271" t="str">
            <v>840</v>
          </cell>
          <cell r="F271" t="str">
            <v>2201</v>
          </cell>
          <cell r="H271"/>
          <cell r="I271" t="str">
            <v>佐賀市</v>
          </cell>
          <cell r="J271" t="str">
            <v>川副町大字福富４０－４</v>
          </cell>
          <cell r="L271"/>
          <cell r="M271"/>
          <cell r="N271" t="str">
            <v>0952</v>
          </cell>
          <cell r="O271" t="str">
            <v>45</v>
          </cell>
          <cell r="P271" t="str">
            <v>9008</v>
          </cell>
          <cell r="Q271" t="str">
            <v>0952-45-9008</v>
          </cell>
          <cell r="S271" t="str">
            <v>特定非営利活動法人楠の木会</v>
          </cell>
          <cell r="AD271">
            <v>44774</v>
          </cell>
          <cell r="AJ271" t="str">
            <v>R4.8.1</v>
          </cell>
          <cell r="AK271">
            <v>7</v>
          </cell>
          <cell r="AL271" t="str">
            <v>住宅型</v>
          </cell>
          <cell r="AM271"/>
          <cell r="AQ271" t="str">
            <v>第04号</v>
          </cell>
        </row>
        <row r="272">
          <cell r="B272" t="str">
            <v>第305号</v>
          </cell>
          <cell r="C272"/>
          <cell r="D272" t="str">
            <v>有料老人ホームともえや</v>
          </cell>
          <cell r="E272" t="str">
            <v>849</v>
          </cell>
          <cell r="F272" t="str">
            <v>1205</v>
          </cell>
          <cell r="H272" t="str">
            <v>杵島郡</v>
          </cell>
          <cell r="I272" t="str">
            <v>白石町</v>
          </cell>
          <cell r="J272" t="str">
            <v>大字田野上1972-3</v>
          </cell>
          <cell r="L272"/>
          <cell r="M272"/>
          <cell r="N272" t="str">
            <v>0954</v>
          </cell>
          <cell r="O272" t="str">
            <v>65</v>
          </cell>
          <cell r="P272" t="str">
            <v>3369</v>
          </cell>
          <cell r="Q272" t="str">
            <v>0954-65-4884</v>
          </cell>
          <cell r="S272" t="str">
            <v>有限会社巴屋</v>
          </cell>
          <cell r="AD272">
            <v>44866</v>
          </cell>
          <cell r="AJ272" t="str">
            <v>R4.11.1</v>
          </cell>
          <cell r="AK272">
            <v>15</v>
          </cell>
          <cell r="AL272" t="str">
            <v>住宅型</v>
          </cell>
          <cell r="AM272"/>
          <cell r="AQ272" t="str">
            <v>第305号</v>
          </cell>
        </row>
        <row r="273">
          <cell r="B273" t="str">
            <v>第306号</v>
          </cell>
          <cell r="C273" t="str">
            <v>新規</v>
          </cell>
          <cell r="D273" t="str">
            <v>はたしま　百花苑</v>
          </cell>
          <cell r="E273">
            <v>847</v>
          </cell>
          <cell r="F273" t="str">
            <v>0833</v>
          </cell>
          <cell r="H273"/>
          <cell r="I273" t="str">
            <v>唐津市</v>
          </cell>
          <cell r="J273" t="str">
            <v>畑島5784-1</v>
          </cell>
          <cell r="L273"/>
          <cell r="M273"/>
          <cell r="N273" t="str">
            <v>0955</v>
          </cell>
          <cell r="O273">
            <v>58</v>
          </cell>
          <cell r="P273">
            <v>7868</v>
          </cell>
          <cell r="Q273"/>
          <cell r="S273" t="str">
            <v>株式会社かがやきケアサービス</v>
          </cell>
          <cell r="AD273">
            <v>44866</v>
          </cell>
          <cell r="AJ273" t="str">
            <v>R4.11.1</v>
          </cell>
          <cell r="AK273">
            <v>50</v>
          </cell>
          <cell r="AL273" t="str">
            <v>住宅型</v>
          </cell>
          <cell r="AM273"/>
          <cell r="AQ273" t="str">
            <v>第306号</v>
          </cell>
        </row>
        <row r="274">
          <cell r="B274" t="str">
            <v>第307号</v>
          </cell>
          <cell r="C274"/>
          <cell r="D274" t="str">
            <v>やすらぎの杜 日の隈</v>
          </cell>
          <cell r="E274" t="str">
            <v>842</v>
          </cell>
          <cell r="F274" t="str">
            <v>0015</v>
          </cell>
          <cell r="H274"/>
          <cell r="I274" t="str">
            <v>神埼市</v>
          </cell>
          <cell r="J274" t="str">
            <v>神埼町尾崎4530番地24</v>
          </cell>
          <cell r="L274">
            <v>45231</v>
          </cell>
          <cell r="M274" t="str">
            <v>管理者変更</v>
          </cell>
          <cell r="N274" t="str">
            <v>0952</v>
          </cell>
          <cell r="O274" t="str">
            <v>53</v>
          </cell>
          <cell r="P274" t="str">
            <v>6302</v>
          </cell>
          <cell r="Q274" t="str">
            <v>53-6305</v>
          </cell>
          <cell r="S274" t="str">
            <v>有限会社　ハートフル</v>
          </cell>
          <cell r="AD274">
            <v>44682</v>
          </cell>
          <cell r="AJ274" t="str">
            <v>-
(地域密着型
特定施設)</v>
          </cell>
          <cell r="AK274">
            <v>12</v>
          </cell>
          <cell r="AL274" t="str">
            <v>住宅型</v>
          </cell>
          <cell r="AM274" t="str">
            <v>-</v>
          </cell>
          <cell r="AQ274" t="str">
            <v>第307号</v>
          </cell>
        </row>
        <row r="275">
          <cell r="B275" t="str">
            <v>第308号</v>
          </cell>
          <cell r="C275" t="str">
            <v>新規</v>
          </cell>
          <cell r="D275" t="str">
            <v>有料老人ホーム笑い愛</v>
          </cell>
          <cell r="E275" t="str">
            <v>842</v>
          </cell>
          <cell r="F275" t="str">
            <v>0075</v>
          </cell>
          <cell r="H275"/>
          <cell r="I275" t="str">
            <v>唐津市</v>
          </cell>
          <cell r="J275" t="str">
            <v>和多田町先石12-80</v>
          </cell>
          <cell r="L275" t="str">
            <v>2023/3/1
2023/6/26</v>
          </cell>
          <cell r="M275" t="str">
            <v>住所・電話番号変更
定員数変更</v>
          </cell>
          <cell r="N275" t="str">
            <v>0955</v>
          </cell>
          <cell r="O275">
            <v>75</v>
          </cell>
          <cell r="P275">
            <v>8038</v>
          </cell>
          <cell r="Q275" t="str">
            <v>80-0944</v>
          </cell>
          <cell r="S275" t="str">
            <v>一般社団法人笑花</v>
          </cell>
          <cell r="AD275">
            <v>44896</v>
          </cell>
          <cell r="AJ275">
            <v>44896</v>
          </cell>
          <cell r="AK275">
            <v>13</v>
          </cell>
          <cell r="AL275" t="str">
            <v>住宅型</v>
          </cell>
          <cell r="AM275"/>
          <cell r="AQ275" t="str">
            <v>第308号</v>
          </cell>
        </row>
        <row r="276">
          <cell r="B276" t="str">
            <v>第309号</v>
          </cell>
          <cell r="C276"/>
          <cell r="D276" t="str">
            <v>有料老人ホームはれいゆ</v>
          </cell>
          <cell r="E276" t="str">
            <v>848</v>
          </cell>
          <cell r="F276" t="str">
            <v>0047</v>
          </cell>
          <cell r="H276"/>
          <cell r="I276" t="str">
            <v>伊万里市</v>
          </cell>
          <cell r="J276" t="str">
            <v>伊万里町甲629番地</v>
          </cell>
          <cell r="L276"/>
          <cell r="M276"/>
          <cell r="N276" t="str">
            <v>0955</v>
          </cell>
          <cell r="O276" t="str">
            <v>23</v>
          </cell>
          <cell r="P276" t="str">
            <v>5070</v>
          </cell>
          <cell r="Q276" t="str">
            <v>25-8057</v>
          </cell>
          <cell r="S276" t="str">
            <v>株式会社はれいゆ</v>
          </cell>
          <cell r="AD276">
            <v>44896</v>
          </cell>
          <cell r="AJ276">
            <v>44896</v>
          </cell>
          <cell r="AK276">
            <v>29</v>
          </cell>
          <cell r="AL276" t="str">
            <v>住宅型</v>
          </cell>
          <cell r="AM276"/>
          <cell r="AQ276" t="str">
            <v>第309号</v>
          </cell>
        </row>
        <row r="277">
          <cell r="B277" t="str">
            <v>第312号</v>
          </cell>
          <cell r="C277"/>
          <cell r="D277" t="str">
            <v>有料老人ホームさくら苑</v>
          </cell>
          <cell r="E277" t="str">
            <v>845</v>
          </cell>
          <cell r="F277" t="str">
            <v>0022</v>
          </cell>
          <cell r="H277"/>
          <cell r="I277" t="str">
            <v>小城市</v>
          </cell>
          <cell r="J277" t="str">
            <v>三日月町久米899</v>
          </cell>
          <cell r="L277"/>
          <cell r="M277"/>
          <cell r="N277" t="str">
            <v>0952</v>
          </cell>
          <cell r="O277" t="str">
            <v>73</v>
          </cell>
          <cell r="P277" t="str">
            <v>8055</v>
          </cell>
          <cell r="Q277" t="str">
            <v>73-8085</v>
          </cell>
          <cell r="S277" t="str">
            <v>社会福祉法人千悠会</v>
          </cell>
          <cell r="AD277">
            <v>44952</v>
          </cell>
          <cell r="AJ277">
            <v>44952</v>
          </cell>
          <cell r="AK277">
            <v>22</v>
          </cell>
          <cell r="AL277" t="str">
            <v>住宅型</v>
          </cell>
          <cell r="AM277"/>
          <cell r="AQ277" t="str">
            <v>第312号</v>
          </cell>
        </row>
        <row r="278">
          <cell r="B278" t="str">
            <v>第313号</v>
          </cell>
          <cell r="C278"/>
          <cell r="D278" t="str">
            <v>有料老人ホームいこい</v>
          </cell>
          <cell r="E278" t="str">
            <v>849</v>
          </cell>
          <cell r="F278" t="str">
            <v>1103</v>
          </cell>
          <cell r="H278" t="str">
            <v>杵島郡</v>
          </cell>
          <cell r="I278" t="str">
            <v>白石町</v>
          </cell>
          <cell r="J278" t="str">
            <v>大字築切1146番地1</v>
          </cell>
          <cell r="L278"/>
          <cell r="M278"/>
          <cell r="N278" t="str">
            <v>0952</v>
          </cell>
          <cell r="O278">
            <v>84</v>
          </cell>
          <cell r="P278">
            <v>3286</v>
          </cell>
          <cell r="Q278" t="str">
            <v>84-3286</v>
          </cell>
          <cell r="S278" t="str">
            <v>有限会社　白石開発</v>
          </cell>
          <cell r="AD278">
            <v>44927</v>
          </cell>
          <cell r="AJ278">
            <v>44927</v>
          </cell>
          <cell r="AK278">
            <v>31</v>
          </cell>
          <cell r="AL278" t="str">
            <v>住宅型</v>
          </cell>
          <cell r="AM278"/>
          <cell r="AQ278" t="str">
            <v>第313号</v>
          </cell>
        </row>
        <row r="279">
          <cell r="B279" t="str">
            <v>第314号</v>
          </cell>
          <cell r="C279" t="str">
            <v>経営譲渡</v>
          </cell>
          <cell r="D279" t="str">
            <v>住宅型有料老人ホームシニアハウスよろず</v>
          </cell>
          <cell r="E279" t="str">
            <v>845</v>
          </cell>
          <cell r="F279" t="str">
            <v>0032</v>
          </cell>
          <cell r="H279"/>
          <cell r="I279" t="str">
            <v>小城市</v>
          </cell>
          <cell r="J279" t="str">
            <v>三日月町金田1160番地3</v>
          </cell>
          <cell r="L279" t="str">
            <v>2024/2/1
2024/2/1</v>
          </cell>
          <cell r="M279" t="str">
            <v>利用料金変更
入居定員変更</v>
          </cell>
          <cell r="N279" t="str">
            <v>0952</v>
          </cell>
          <cell r="O279">
            <v>72</v>
          </cell>
          <cell r="P279">
            <v>3682</v>
          </cell>
          <cell r="Q279" t="str">
            <v>73-1585</v>
          </cell>
          <cell r="S279" t="str">
            <v>株式会社アガペ</v>
          </cell>
          <cell r="AD279">
            <v>44958</v>
          </cell>
          <cell r="AJ279">
            <v>44958</v>
          </cell>
          <cell r="AK279">
            <v>40</v>
          </cell>
          <cell r="AL279" t="str">
            <v>住宅型</v>
          </cell>
          <cell r="AM279"/>
          <cell r="AQ279" t="str">
            <v>第314号</v>
          </cell>
        </row>
        <row r="280">
          <cell r="B280" t="str">
            <v>第315号</v>
          </cell>
          <cell r="C280"/>
          <cell r="D280" t="str">
            <v>ディーフェスタリリーフ東与賀Ⅱ</v>
          </cell>
          <cell r="E280" t="str">
            <v>840</v>
          </cell>
          <cell r="F280" t="str">
            <v>2222</v>
          </cell>
          <cell r="H280"/>
          <cell r="I280" t="str">
            <v>佐賀市</v>
          </cell>
          <cell r="J280" t="str">
            <v>東与賀町田中191番地1</v>
          </cell>
          <cell r="L280" t="str">
            <v>2023/12/1
2024/3/1</v>
          </cell>
          <cell r="M280" t="str">
            <v>利用料変更
管理者変更</v>
          </cell>
          <cell r="N280" t="str">
            <v>0952</v>
          </cell>
          <cell r="O280">
            <v>37</v>
          </cell>
          <cell r="P280">
            <v>5408</v>
          </cell>
          <cell r="Q280" t="str">
            <v>37-5409</v>
          </cell>
          <cell r="S280" t="str">
            <v>大和リビングケア株式会社</v>
          </cell>
          <cell r="AD280">
            <v>45017</v>
          </cell>
          <cell r="AJ280" t="str">
            <v>R5.4.1.</v>
          </cell>
          <cell r="AK280">
            <v>30</v>
          </cell>
          <cell r="AL280" t="str">
            <v>介護付</v>
          </cell>
          <cell r="AM280">
            <v>4170103628</v>
          </cell>
          <cell r="AQ280" t="str">
            <v>第315号</v>
          </cell>
        </row>
        <row r="281">
          <cell r="B281" t="str">
            <v>第316号</v>
          </cell>
          <cell r="C281" t="str">
            <v>新規</v>
          </cell>
          <cell r="D281" t="str">
            <v>ケアホームはるにれハウス</v>
          </cell>
          <cell r="E281" t="str">
            <v>849</v>
          </cell>
          <cell r="F281" t="str">
            <v>1301</v>
          </cell>
          <cell r="H281"/>
          <cell r="I281" t="str">
            <v>鹿島市</v>
          </cell>
          <cell r="J281" t="str">
            <v>大字常広59番地</v>
          </cell>
          <cell r="L281" t="str">
            <v>R5.12.1.</v>
          </cell>
          <cell r="M281" t="str">
            <v>利用料変更</v>
          </cell>
          <cell r="N281" t="str">
            <v>0954</v>
          </cell>
          <cell r="O281">
            <v>68</v>
          </cell>
          <cell r="P281" t="str">
            <v>0681</v>
          </cell>
          <cell r="Q281" t="str">
            <v>68-0682</v>
          </cell>
          <cell r="S281" t="str">
            <v>医療法人
天心堂</v>
          </cell>
          <cell r="AD281">
            <v>45017</v>
          </cell>
          <cell r="AJ281" t="str">
            <v>-
(地域密着型
特定施設)</v>
          </cell>
          <cell r="AK281">
            <v>24</v>
          </cell>
          <cell r="AL281" t="str">
            <v>介護付</v>
          </cell>
          <cell r="AM281">
            <v>4190700239</v>
          </cell>
          <cell r="AQ281" t="str">
            <v>第316号</v>
          </cell>
        </row>
        <row r="282">
          <cell r="B282" t="str">
            <v>第317号</v>
          </cell>
          <cell r="C282"/>
          <cell r="D282" t="str">
            <v>住宅型有料老人ホーム　多機能ホーム伊万里</v>
          </cell>
          <cell r="E282" t="str">
            <v>848</v>
          </cell>
          <cell r="F282" t="str">
            <v>0031</v>
          </cell>
          <cell r="H282"/>
          <cell r="I282" t="str">
            <v>伊万里市</v>
          </cell>
          <cell r="J282" t="str">
            <v>二里町八谷搦1120781-1</v>
          </cell>
          <cell r="L282"/>
          <cell r="M282"/>
          <cell r="N282" t="str">
            <v>0955</v>
          </cell>
          <cell r="O282">
            <v>22</v>
          </cell>
          <cell r="P282">
            <v>6673</v>
          </cell>
          <cell r="Q282" t="str">
            <v>22-6673</v>
          </cell>
          <cell r="S282" t="str">
            <v>株式会社ジョウジマ</v>
          </cell>
          <cell r="AD282">
            <v>45078</v>
          </cell>
          <cell r="AJ282" t="str">
            <v>-
(地域密着型
特定施設)</v>
          </cell>
          <cell r="AK282">
            <v>15</v>
          </cell>
          <cell r="AL282" t="str">
            <v>住宅型</v>
          </cell>
          <cell r="AM282"/>
          <cell r="AQ282" t="str">
            <v>第317号</v>
          </cell>
        </row>
        <row r="283">
          <cell r="B283" t="str">
            <v>第318号</v>
          </cell>
          <cell r="C283" t="str">
            <v>新規</v>
          </cell>
          <cell r="D283" t="str">
            <v>有料老人ホームれんげそう</v>
          </cell>
          <cell r="E283" t="str">
            <v>848</v>
          </cell>
          <cell r="F283" t="str">
            <v>0027</v>
          </cell>
          <cell r="H283"/>
          <cell r="I283" t="str">
            <v>伊万里市</v>
          </cell>
          <cell r="J283" t="str">
            <v>立花町2181番地77</v>
          </cell>
          <cell r="L283">
            <v>45261</v>
          </cell>
          <cell r="M283" t="str">
            <v>定員変更（増員）</v>
          </cell>
          <cell r="N283" t="str">
            <v>0955</v>
          </cell>
          <cell r="O283">
            <v>22</v>
          </cell>
          <cell r="P283">
            <v>2585</v>
          </cell>
          <cell r="Q283"/>
          <cell r="S283" t="str">
            <v>れんげそう</v>
          </cell>
          <cell r="AD283">
            <v>45019</v>
          </cell>
          <cell r="AJ283" t="str">
            <v>-
(地域密着型
特定施設)</v>
          </cell>
          <cell r="AK283">
            <v>20</v>
          </cell>
          <cell r="AL283" t="str">
            <v>住宅型</v>
          </cell>
          <cell r="AM283"/>
          <cell r="AQ283" t="str">
            <v>第318号</v>
          </cell>
        </row>
        <row r="284">
          <cell r="B284" t="str">
            <v>第319号</v>
          </cell>
          <cell r="C284" t="str">
            <v>新規</v>
          </cell>
          <cell r="D284" t="str">
            <v>有料老人ホーム住まいる</v>
          </cell>
          <cell r="E284" t="str">
            <v>840</v>
          </cell>
          <cell r="F284" t="str">
            <v>2104</v>
          </cell>
          <cell r="H284"/>
          <cell r="I284" t="str">
            <v>佐賀市</v>
          </cell>
          <cell r="J284" t="str">
            <v>諸富町大字徳富２０３－８</v>
          </cell>
          <cell r="L284"/>
          <cell r="M284"/>
          <cell r="N284" t="str">
            <v>0952</v>
          </cell>
          <cell r="O284">
            <v>37</v>
          </cell>
          <cell r="P284">
            <v>8415</v>
          </cell>
          <cell r="Q284" t="str">
            <v>37-8416</v>
          </cell>
          <cell r="S284" t="str">
            <v>株式会社ゴールドシップ</v>
          </cell>
          <cell r="AD284">
            <v>44682</v>
          </cell>
          <cell r="AJ284">
            <v>44682</v>
          </cell>
          <cell r="AK284">
            <v>25</v>
          </cell>
          <cell r="AL284" t="str">
            <v>住宅型</v>
          </cell>
          <cell r="AM284"/>
          <cell r="AQ284" t="str">
            <v>第319号</v>
          </cell>
        </row>
        <row r="285">
          <cell r="B285" t="str">
            <v>第320号</v>
          </cell>
          <cell r="C285" t="str">
            <v>新規</v>
          </cell>
          <cell r="D285" t="str">
            <v>有料老人ホーム　おとなり</v>
          </cell>
          <cell r="E285" t="str">
            <v>849</v>
          </cell>
          <cell r="F285" t="str">
            <v>1323</v>
          </cell>
          <cell r="H285"/>
          <cell r="I285" t="str">
            <v>鹿島市</v>
          </cell>
          <cell r="J285" t="str">
            <v>大字音成甲5069番地5</v>
          </cell>
          <cell r="L285"/>
          <cell r="M285"/>
          <cell r="N285" t="str">
            <v>0954</v>
          </cell>
          <cell r="O285">
            <v>60</v>
          </cell>
          <cell r="P285">
            <v>4728</v>
          </cell>
          <cell r="Q285" t="str">
            <v>60－4221</v>
          </cell>
          <cell r="S285" t="str">
            <v>クリア</v>
          </cell>
          <cell r="AD285">
            <v>45139</v>
          </cell>
          <cell r="AJ285" t="str">
            <v>-
(地域密着型
特定施設)</v>
          </cell>
          <cell r="AK285">
            <v>24</v>
          </cell>
          <cell r="AL285" t="str">
            <v>住宅型</v>
          </cell>
          <cell r="AM285"/>
          <cell r="AQ285" t="str">
            <v>第320号</v>
          </cell>
        </row>
        <row r="286">
          <cell r="B286" t="str">
            <v>第321号</v>
          </cell>
          <cell r="C286" t="str">
            <v>元宅老所</v>
          </cell>
          <cell r="D286" t="str">
            <v>住宅型有料老人ホーム鹿城</v>
          </cell>
          <cell r="E286" t="str">
            <v>849</v>
          </cell>
          <cell r="F286" t="str">
            <v>1311</v>
          </cell>
          <cell r="H286"/>
          <cell r="I286" t="str">
            <v>鹿島市</v>
          </cell>
          <cell r="J286" t="str">
            <v>大字高津原1193</v>
          </cell>
          <cell r="L286"/>
          <cell r="M286"/>
          <cell r="N286" t="str">
            <v>0954</v>
          </cell>
          <cell r="O286">
            <v>62</v>
          </cell>
          <cell r="P286">
            <v>883</v>
          </cell>
          <cell r="Q286" t="str">
            <v>62-0885</v>
          </cell>
          <cell r="S286" t="str">
            <v>余暇センターきたじま</v>
          </cell>
          <cell r="AD286">
            <v>45139</v>
          </cell>
          <cell r="AJ286" t="str">
            <v>-
(地域密着型
特定施設)</v>
          </cell>
          <cell r="AK286">
            <v>6</v>
          </cell>
          <cell r="AL286" t="str">
            <v>住宅型</v>
          </cell>
          <cell r="AM286"/>
          <cell r="AQ286" t="str">
            <v>第321号</v>
          </cell>
        </row>
        <row r="287">
          <cell r="B287" t="str">
            <v>第322号</v>
          </cell>
          <cell r="C287" t="str">
            <v>新規</v>
          </cell>
          <cell r="D287" t="str">
            <v>有料老人ホームそよかぜの丘</v>
          </cell>
          <cell r="E287" t="str">
            <v>840</v>
          </cell>
          <cell r="F287" t="str">
            <v>0201</v>
          </cell>
          <cell r="H287"/>
          <cell r="I287" t="str">
            <v>佐賀市</v>
          </cell>
          <cell r="J287" t="str">
            <v>大和町尼寺3424-1</v>
          </cell>
          <cell r="L287"/>
          <cell r="M287"/>
          <cell r="N287" t="str">
            <v>0952</v>
          </cell>
          <cell r="O287">
            <v>97</v>
          </cell>
          <cell r="P287">
            <v>7300</v>
          </cell>
          <cell r="Q287" t="str">
            <v>97-7302</v>
          </cell>
          <cell r="S287" t="str">
            <v>爽風</v>
          </cell>
          <cell r="AD287">
            <v>45170</v>
          </cell>
          <cell r="AJ287" t="str">
            <v>R5.9.1.</v>
          </cell>
          <cell r="AK287">
            <v>20</v>
          </cell>
          <cell r="AL287" t="str">
            <v>住宅型</v>
          </cell>
          <cell r="AM287"/>
          <cell r="AQ287" t="str">
            <v>第322号</v>
          </cell>
        </row>
        <row r="288">
          <cell r="B288" t="str">
            <v>第323号</v>
          </cell>
          <cell r="C288" t="str">
            <v>元宅老所</v>
          </cell>
          <cell r="D288" t="str">
            <v>有料老人ホームあいりす</v>
          </cell>
          <cell r="E288" t="str">
            <v>843</v>
          </cell>
          <cell r="F288" t="str">
            <v>0231</v>
          </cell>
          <cell r="H288"/>
          <cell r="I288" t="str">
            <v>武雄市</v>
          </cell>
          <cell r="J288" t="str">
            <v>西川登町大字小田志18382-1</v>
          </cell>
          <cell r="L288"/>
          <cell r="M288"/>
          <cell r="N288" t="str">
            <v>0954</v>
          </cell>
          <cell r="O288">
            <v>28</v>
          </cell>
          <cell r="P288">
            <v>2977</v>
          </cell>
          <cell r="Q288" t="str">
            <v>28-2978</v>
          </cell>
          <cell r="S288" t="str">
            <v>あいりす</v>
          </cell>
          <cell r="AD288">
            <v>45200</v>
          </cell>
          <cell r="AJ288" t="str">
            <v>R5.10.1.</v>
          </cell>
          <cell r="AK288">
            <v>9</v>
          </cell>
          <cell r="AL288" t="str">
            <v>住宅型</v>
          </cell>
          <cell r="AM288"/>
          <cell r="AQ288" t="str">
            <v>第323号</v>
          </cell>
        </row>
        <row r="289">
          <cell r="B289" t="str">
            <v>第324号</v>
          </cell>
          <cell r="C289" t="str">
            <v>新規</v>
          </cell>
          <cell r="D289" t="str">
            <v>有料老人ホーム　はるの木南佐賀1号館</v>
          </cell>
          <cell r="E289" t="str">
            <v>840</v>
          </cell>
          <cell r="F289" t="str">
            <v>0016</v>
          </cell>
          <cell r="H289"/>
          <cell r="I289" t="str">
            <v>佐賀市</v>
          </cell>
          <cell r="J289" t="str">
            <v>南佐賀1丁目21-8</v>
          </cell>
          <cell r="L289"/>
          <cell r="M289"/>
          <cell r="N289" t="str">
            <v>0952</v>
          </cell>
          <cell r="O289">
            <v>37</v>
          </cell>
          <cell r="P289">
            <v>3460</v>
          </cell>
          <cell r="Q289" t="str">
            <v>37-3461</v>
          </cell>
          <cell r="S289" t="str">
            <v>株式会社リアン</v>
          </cell>
          <cell r="AD289">
            <v>45292</v>
          </cell>
          <cell r="AJ289">
            <v>45292</v>
          </cell>
          <cell r="AK289">
            <v>16</v>
          </cell>
          <cell r="AL289" t="str">
            <v>住宅型</v>
          </cell>
          <cell r="AM289"/>
          <cell r="AQ289" t="str">
            <v>第324号</v>
          </cell>
        </row>
        <row r="290">
          <cell r="B290" t="str">
            <v>第325号</v>
          </cell>
          <cell r="C290" t="str">
            <v>新規</v>
          </cell>
          <cell r="D290" t="str">
            <v>有料老人ホーム　はるの木南佐賀2号館</v>
          </cell>
          <cell r="E290" t="str">
            <v>840</v>
          </cell>
          <cell r="F290" t="str">
            <v>0016</v>
          </cell>
          <cell r="H290"/>
          <cell r="I290" t="str">
            <v>佐賀市</v>
          </cell>
          <cell r="J290" t="str">
            <v>南佐賀1丁目21-8</v>
          </cell>
          <cell r="L290"/>
          <cell r="M290"/>
          <cell r="N290" t="str">
            <v>0952</v>
          </cell>
          <cell r="O290">
            <v>37</v>
          </cell>
          <cell r="P290">
            <v>3460</v>
          </cell>
          <cell r="Q290" t="str">
            <v>37-3461</v>
          </cell>
          <cell r="S290" t="str">
            <v>株式会社リアン</v>
          </cell>
          <cell r="AD290">
            <v>45292</v>
          </cell>
          <cell r="AJ290">
            <v>45292</v>
          </cell>
          <cell r="AK290">
            <v>16</v>
          </cell>
          <cell r="AL290" t="str">
            <v>住宅型</v>
          </cell>
          <cell r="AM290"/>
          <cell r="AQ290" t="str">
            <v>第325号</v>
          </cell>
        </row>
        <row r="291">
          <cell r="B291" t="str">
            <v>第326号</v>
          </cell>
          <cell r="C291" t="str">
            <v>新規</v>
          </cell>
          <cell r="D291" t="str">
            <v>有料老人ホーム　ほたる三日月</v>
          </cell>
          <cell r="E291" t="str">
            <v>845</v>
          </cell>
          <cell r="F291" t="str">
            <v>0022</v>
          </cell>
          <cell r="H291"/>
          <cell r="I291" t="str">
            <v>小城市</v>
          </cell>
          <cell r="J291" t="str">
            <v>三日月町久米564</v>
          </cell>
          <cell r="L291"/>
          <cell r="M291"/>
          <cell r="N291"/>
          <cell r="O291"/>
          <cell r="P291"/>
          <cell r="Q291"/>
          <cell r="S291" t="str">
            <v>株式会社アイディアル</v>
          </cell>
          <cell r="AD291">
            <v>45323</v>
          </cell>
          <cell r="AJ291" t="str">
            <v>R6.2.1.</v>
          </cell>
          <cell r="AK291">
            <v>16</v>
          </cell>
          <cell r="AL291" t="str">
            <v>住宅型</v>
          </cell>
          <cell r="AM291"/>
          <cell r="AQ291" t="str">
            <v>第326号</v>
          </cell>
        </row>
        <row r="292">
          <cell r="B292" t="str">
            <v>第327号</v>
          </cell>
          <cell r="C292" t="str">
            <v>新規</v>
          </cell>
          <cell r="D292" t="str">
            <v>有料老人ホーム　ひだまり鍋島館</v>
          </cell>
          <cell r="E292" t="str">
            <v>840</v>
          </cell>
          <cell r="F292" t="str">
            <v>0857</v>
          </cell>
          <cell r="H292"/>
          <cell r="I292" t="str">
            <v>佐賀市</v>
          </cell>
          <cell r="J292" t="str">
            <v>鍋島町大字八戸1969-1</v>
          </cell>
          <cell r="L292"/>
          <cell r="M292"/>
          <cell r="N292" t="str">
            <v>0952</v>
          </cell>
          <cell r="O292">
            <v>20</v>
          </cell>
          <cell r="P292">
            <v>1733</v>
          </cell>
          <cell r="Q292" t="str">
            <v>20-1734</v>
          </cell>
          <cell r="S292" t="str">
            <v>株式会社ラポール</v>
          </cell>
          <cell r="AD292">
            <v>45139</v>
          </cell>
          <cell r="AJ292" t="str">
            <v>R5.8.1.</v>
          </cell>
          <cell r="AK292">
            <v>18</v>
          </cell>
          <cell r="AL292" t="str">
            <v>住宅型</v>
          </cell>
          <cell r="AM292"/>
          <cell r="AQ292" t="str">
            <v>第327号</v>
          </cell>
        </row>
        <row r="293">
          <cell r="B293" t="str">
            <v>第328号</v>
          </cell>
          <cell r="C293" t="str">
            <v>新規</v>
          </cell>
          <cell r="D293" t="str">
            <v>住宅型有料老人ホームわらび</v>
          </cell>
          <cell r="E293" t="str">
            <v>841</v>
          </cell>
          <cell r="F293" t="str">
            <v>0055</v>
          </cell>
          <cell r="H293"/>
          <cell r="I293" t="str">
            <v>鳥栖市</v>
          </cell>
          <cell r="J293" t="str">
            <v>養父町497-1</v>
          </cell>
          <cell r="L293"/>
          <cell r="M293"/>
          <cell r="N293" t="str">
            <v>0942</v>
          </cell>
          <cell r="O293">
            <v>83</v>
          </cell>
          <cell r="P293">
            <v>7737</v>
          </cell>
          <cell r="Q293" t="str">
            <v>0942-50-8553</v>
          </cell>
          <cell r="S293" t="str">
            <v>株式会社OSメディケア</v>
          </cell>
          <cell r="AD293">
            <v>45323</v>
          </cell>
          <cell r="AJ293" t="str">
            <v>R6.2.1.</v>
          </cell>
          <cell r="AK293">
            <v>19</v>
          </cell>
          <cell r="AL293" t="str">
            <v>住宅型</v>
          </cell>
          <cell r="AM293"/>
          <cell r="AQ293" t="str">
            <v>第328号</v>
          </cell>
        </row>
        <row r="294">
          <cell r="B294" t="str">
            <v>第329号</v>
          </cell>
          <cell r="C294" t="str">
            <v>新規</v>
          </cell>
          <cell r="D294" t="str">
            <v>有料老人ホームべのあ</v>
          </cell>
          <cell r="E294" t="str">
            <v>847</v>
          </cell>
          <cell r="F294" t="str">
            <v>1501</v>
          </cell>
          <cell r="H294"/>
          <cell r="I294" t="str">
            <v>唐津市</v>
          </cell>
          <cell r="J294" t="str">
            <v>肥前町切木甲783-11</v>
          </cell>
          <cell r="L294"/>
          <cell r="M294"/>
          <cell r="N294" t="str">
            <v>0955</v>
          </cell>
          <cell r="O294">
            <v>51</v>
          </cell>
          <cell r="P294">
            <v>9710</v>
          </cell>
          <cell r="Q294" t="str">
            <v>51-9711</v>
          </cell>
          <cell r="S294" t="str">
            <v>株式会社ルート</v>
          </cell>
          <cell r="AD294">
            <v>45352</v>
          </cell>
          <cell r="AJ294" t="str">
            <v>R6.3.1.</v>
          </cell>
          <cell r="AK294">
            <v>12</v>
          </cell>
          <cell r="AL294" t="str">
            <v>住宅型</v>
          </cell>
          <cell r="AM294"/>
          <cell r="AQ294" t="str">
            <v>第329号</v>
          </cell>
        </row>
        <row r="295">
          <cell r="B295" t="str">
            <v>第330号</v>
          </cell>
          <cell r="C295" t="str">
            <v>新規</v>
          </cell>
          <cell r="D295" t="str">
            <v>有料老人ホームわがや</v>
          </cell>
          <cell r="E295" t="str">
            <v>849</v>
          </cell>
          <cell r="F295" t="str">
            <v>5104</v>
          </cell>
          <cell r="H295"/>
          <cell r="I295" t="str">
            <v>唐津市</v>
          </cell>
          <cell r="J295" t="str">
            <v>浜玉町渕上1344-1</v>
          </cell>
          <cell r="L295">
            <v>45383</v>
          </cell>
          <cell r="M295" t="str">
            <v>定員変更（増員）</v>
          </cell>
          <cell r="N295" t="str">
            <v>0955</v>
          </cell>
          <cell r="O295">
            <v>56</v>
          </cell>
          <cell r="P295">
            <v>8989</v>
          </cell>
          <cell r="Q295" t="str">
            <v>56-8990</v>
          </cell>
          <cell r="S295" t="str">
            <v>株式会社ケアハウス南</v>
          </cell>
          <cell r="AD295">
            <v>45383</v>
          </cell>
          <cell r="AJ295" t="str">
            <v>R6.4.1.</v>
          </cell>
          <cell r="AK295">
            <v>18</v>
          </cell>
          <cell r="AL295" t="str">
            <v>住宅型</v>
          </cell>
          <cell r="AM295"/>
          <cell r="AQ295" t="str">
            <v>第330号</v>
          </cell>
        </row>
        <row r="296">
          <cell r="B296" t="str">
            <v>第331号</v>
          </cell>
          <cell r="C296"/>
          <cell r="D296" t="str">
            <v>有料老人ホームあたご園</v>
          </cell>
          <cell r="E296" t="str">
            <v>847</v>
          </cell>
          <cell r="F296" t="str">
            <v>0033</v>
          </cell>
          <cell r="H296"/>
          <cell r="I296" t="str">
            <v>唐津市</v>
          </cell>
          <cell r="J296" t="str">
            <v>久里516-5</v>
          </cell>
          <cell r="L296"/>
          <cell r="M296"/>
          <cell r="N296" t="str">
            <v>0955</v>
          </cell>
          <cell r="O296">
            <v>78</v>
          </cell>
          <cell r="P296">
            <v>3841</v>
          </cell>
          <cell r="Q296" t="str">
            <v>0955-78-3847</v>
          </cell>
          <cell r="S296" t="str">
            <v>特定非営利活動法人ケアサポートまんねん</v>
          </cell>
          <cell r="AD296">
            <v>45383</v>
          </cell>
          <cell r="AJ296" t="str">
            <v>R6.4.1.</v>
          </cell>
          <cell r="AK296">
            <v>10</v>
          </cell>
          <cell r="AL296" t="str">
            <v>住宅型</v>
          </cell>
          <cell r="AM296"/>
          <cell r="AQ296" t="str">
            <v>第331号</v>
          </cell>
        </row>
        <row r="297">
          <cell r="B297" t="str">
            <v>第332号</v>
          </cell>
          <cell r="C297"/>
          <cell r="D297" t="str">
            <v>有料老人ホーム家族（久富館）</v>
          </cell>
          <cell r="E297" t="str">
            <v>849</v>
          </cell>
          <cell r="F297" t="str">
            <v>0203</v>
          </cell>
          <cell r="H297"/>
          <cell r="I297" t="str">
            <v>佐賀市</v>
          </cell>
          <cell r="J297" t="str">
            <v>久保田町大字新田3830-6</v>
          </cell>
          <cell r="L297"/>
          <cell r="M297"/>
          <cell r="N297" t="str">
            <v>0952</v>
          </cell>
          <cell r="O297">
            <v>68</v>
          </cell>
          <cell r="P297">
            <v>4415</v>
          </cell>
          <cell r="Q297" t="str">
            <v>68-4430</v>
          </cell>
          <cell r="S297" t="str">
            <v>有限会社ライフアメニティ</v>
          </cell>
          <cell r="AD297">
            <v>45047</v>
          </cell>
          <cell r="AJ297" t="str">
            <v>R5.5.1.</v>
          </cell>
          <cell r="AK297">
            <v>14</v>
          </cell>
          <cell r="AL297" t="str">
            <v>住宅型</v>
          </cell>
          <cell r="AM297"/>
          <cell r="AQ297" t="str">
            <v>第332号</v>
          </cell>
        </row>
        <row r="298">
          <cell r="B298" t="str">
            <v>サ第1号</v>
          </cell>
          <cell r="C298"/>
          <cell r="D298" t="str">
            <v>コーポラティブ山津</v>
          </cell>
          <cell r="E298" t="str">
            <v>841</v>
          </cell>
          <cell r="F298" t="str">
            <v>0004</v>
          </cell>
          <cell r="H298"/>
          <cell r="I298" t="str">
            <v>鳥栖市</v>
          </cell>
          <cell r="J298" t="str">
            <v>神辺町本郷寺1273-8</v>
          </cell>
          <cell r="L298"/>
          <cell r="N298" t="str">
            <v>0942</v>
          </cell>
          <cell r="O298" t="str">
            <v>84</v>
          </cell>
          <cell r="P298" t="str">
            <v>0011</v>
          </cell>
          <cell r="Q298" t="str">
            <v>84-0013</v>
          </cell>
          <cell r="S298" t="str">
            <v>医療法人社団
三善会</v>
          </cell>
          <cell r="AD298">
            <v>40960</v>
          </cell>
          <cell r="AJ298">
            <v>42095</v>
          </cell>
          <cell r="AK298">
            <v>40</v>
          </cell>
          <cell r="AL298" t="str">
            <v>サービス付き
高齢者向け住宅</v>
          </cell>
          <cell r="AM298" t="str">
            <v>-</v>
          </cell>
          <cell r="AQ298" t="str">
            <v>第1号</v>
          </cell>
        </row>
        <row r="299">
          <cell r="B299" t="str">
            <v>サ第2号</v>
          </cell>
          <cell r="C299"/>
          <cell r="D299" t="str">
            <v>住宅型有料老人ホーム
ラ・サンテひらまつ</v>
          </cell>
          <cell r="E299" t="str">
            <v>845</v>
          </cell>
          <cell r="F299" t="str">
            <v>0001</v>
          </cell>
          <cell r="H299"/>
          <cell r="I299" t="str">
            <v>小城市</v>
          </cell>
          <cell r="J299" t="str">
            <v>小城町803</v>
          </cell>
          <cell r="L299"/>
          <cell r="N299" t="str">
            <v>0952</v>
          </cell>
          <cell r="O299" t="str">
            <v>73</v>
          </cell>
          <cell r="P299" t="str">
            <v>3000</v>
          </cell>
          <cell r="Q299" t="str">
            <v>73-3336</v>
          </cell>
          <cell r="S299" t="str">
            <v>医療法人
ひらまつ病院</v>
          </cell>
          <cell r="AD299">
            <v>41000</v>
          </cell>
          <cell r="AJ299">
            <v>42095</v>
          </cell>
          <cell r="AK299">
            <v>60</v>
          </cell>
          <cell r="AL299" t="str">
            <v>サービス付き
高齢者向け住宅</v>
          </cell>
          <cell r="AM299" t="str">
            <v>-</v>
          </cell>
          <cell r="AQ299" t="str">
            <v>第2号</v>
          </cell>
        </row>
        <row r="300">
          <cell r="B300" t="str">
            <v>サ第3号</v>
          </cell>
          <cell r="C300"/>
          <cell r="D300" t="str">
            <v>高齢者専用賃貸住宅
セントポーリア</v>
          </cell>
          <cell r="E300" t="str">
            <v>841</v>
          </cell>
          <cell r="F300" t="str">
            <v>0047</v>
          </cell>
          <cell r="H300"/>
          <cell r="I300" t="str">
            <v>鳥栖市</v>
          </cell>
          <cell r="J300" t="str">
            <v>今泉町2434番地1</v>
          </cell>
          <cell r="L300" t="str">
            <v>H30.4.23
R1.10.1</v>
          </cell>
          <cell r="N300" t="str">
            <v>0942</v>
          </cell>
          <cell r="O300" t="str">
            <v>87</v>
          </cell>
          <cell r="P300" t="str">
            <v>5171</v>
          </cell>
          <cell r="Q300" t="str">
            <v>87-5175</v>
          </cell>
          <cell r="S300" t="str">
            <v>株式会社
メディカルサービスせとじま</v>
          </cell>
          <cell r="AD300">
            <v>41045</v>
          </cell>
          <cell r="AJ300">
            <v>42095</v>
          </cell>
          <cell r="AK300">
            <v>20</v>
          </cell>
          <cell r="AL300" t="str">
            <v>サービス付き
高齢者向け住宅</v>
          </cell>
          <cell r="AM300" t="str">
            <v>-</v>
          </cell>
          <cell r="AQ300" t="str">
            <v>第3号</v>
          </cell>
        </row>
        <row r="301">
          <cell r="B301" t="str">
            <v>サ第4号</v>
          </cell>
          <cell r="C301"/>
          <cell r="D301" t="str">
            <v>シニアライフＳＯＲＡ</v>
          </cell>
          <cell r="E301" t="str">
            <v>841</v>
          </cell>
          <cell r="F301" t="str">
            <v>0084</v>
          </cell>
          <cell r="H301"/>
          <cell r="I301" t="str">
            <v>鳥栖市</v>
          </cell>
          <cell r="J301" t="str">
            <v>山浦町2963番地</v>
          </cell>
          <cell r="L301">
            <v>45017</v>
          </cell>
          <cell r="N301" t="str">
            <v>0942</v>
          </cell>
          <cell r="O301" t="str">
            <v>81</v>
          </cell>
          <cell r="P301" t="str">
            <v>5050</v>
          </cell>
          <cell r="Q301" t="str">
            <v>81-5020</v>
          </cell>
          <cell r="S301" t="str">
            <v>社会福祉法人
洞庵の園</v>
          </cell>
          <cell r="AD301">
            <v>41091</v>
          </cell>
          <cell r="AJ301">
            <v>42095</v>
          </cell>
          <cell r="AK301">
            <v>30</v>
          </cell>
          <cell r="AL301" t="str">
            <v>サービス付き高齢者向け住宅（介護付）</v>
          </cell>
          <cell r="AM301">
            <v>4170300901</v>
          </cell>
          <cell r="AQ301" t="str">
            <v>第4号</v>
          </cell>
        </row>
        <row r="302">
          <cell r="B302" t="str">
            <v>サ第5号</v>
          </cell>
          <cell r="C302"/>
          <cell r="D302" t="str">
            <v>サニーコート佐賀</v>
          </cell>
          <cell r="E302" t="str">
            <v>840</v>
          </cell>
          <cell r="F302" t="str">
            <v>0036</v>
          </cell>
          <cell r="H302"/>
          <cell r="I302" t="str">
            <v>佐賀市</v>
          </cell>
          <cell r="J302" t="str">
            <v>西与賀町大字高太郎184番地１</v>
          </cell>
          <cell r="L302"/>
          <cell r="N302" t="str">
            <v>0952</v>
          </cell>
          <cell r="O302" t="str">
            <v>37</v>
          </cell>
          <cell r="P302" t="str">
            <v>7170</v>
          </cell>
          <cell r="Q302" t="str">
            <v>37-7171</v>
          </cell>
          <cell r="S302" t="str">
            <v>有限会社
グローバルサービス</v>
          </cell>
          <cell r="AD302">
            <v>41091</v>
          </cell>
          <cell r="AJ302">
            <v>42095</v>
          </cell>
          <cell r="AK302">
            <v>19</v>
          </cell>
          <cell r="AL302" t="str">
            <v>サービス付き
高齢者向け住宅</v>
          </cell>
          <cell r="AM302" t="str">
            <v>-</v>
          </cell>
          <cell r="AQ302" t="str">
            <v>第5号</v>
          </cell>
        </row>
        <row r="303">
          <cell r="B303" t="str">
            <v>サ第6号</v>
          </cell>
          <cell r="C303"/>
          <cell r="D303" t="str">
            <v>きりんアパートメント</v>
          </cell>
          <cell r="E303" t="str">
            <v>849</v>
          </cell>
          <cell r="F303" t="str">
            <v>0902</v>
          </cell>
          <cell r="H303"/>
          <cell r="I303" t="str">
            <v>佐賀市</v>
          </cell>
          <cell r="J303" t="str">
            <v>久保泉町大字上和泉2232-1</v>
          </cell>
          <cell r="L303">
            <v>44136</v>
          </cell>
          <cell r="N303" t="str">
            <v>0952</v>
          </cell>
          <cell r="O303" t="str">
            <v>98</v>
          </cell>
          <cell r="P303" t="str">
            <v>3110</v>
          </cell>
          <cell r="Q303" t="str">
            <v>98-2816</v>
          </cell>
          <cell r="S303" t="str">
            <v>医療法人長晴会</v>
          </cell>
          <cell r="AD303">
            <v>41100</v>
          </cell>
          <cell r="AJ303">
            <v>42095</v>
          </cell>
          <cell r="AK303">
            <v>51</v>
          </cell>
          <cell r="AL303" t="str">
            <v>サービス付き
高齢者向け住宅</v>
          </cell>
          <cell r="AM303" t="str">
            <v>-</v>
          </cell>
          <cell r="AQ303" t="str">
            <v>第6号</v>
          </cell>
        </row>
        <row r="304">
          <cell r="B304" t="str">
            <v>サ第7号</v>
          </cell>
          <cell r="C304"/>
          <cell r="D304" t="str">
            <v>ドリ-ムハウス吉原</v>
          </cell>
          <cell r="E304" t="str">
            <v>840</v>
          </cell>
          <cell r="F304" t="str">
            <v>0013</v>
          </cell>
          <cell r="H304"/>
          <cell r="I304" t="str">
            <v>佐賀市</v>
          </cell>
          <cell r="J304" t="str">
            <v>北川副町新郷654-1</v>
          </cell>
          <cell r="L304">
            <v>44805</v>
          </cell>
          <cell r="N304" t="str">
            <v>0952</v>
          </cell>
          <cell r="O304" t="str">
            <v>20</v>
          </cell>
          <cell r="P304" t="str">
            <v>1110</v>
          </cell>
          <cell r="Q304" t="str">
            <v>20-1116</v>
          </cell>
          <cell r="S304" t="str">
            <v>医療法人　智仁会</v>
          </cell>
          <cell r="AD304">
            <v>41548</v>
          </cell>
          <cell r="AJ304">
            <v>42095</v>
          </cell>
          <cell r="AK304">
            <v>27</v>
          </cell>
          <cell r="AL304" t="str">
            <v>サービス付き
高齢者向け住宅</v>
          </cell>
          <cell r="AM304" t="str">
            <v>-</v>
          </cell>
          <cell r="AQ304" t="str">
            <v>第7号</v>
          </cell>
        </row>
        <row r="305">
          <cell r="B305" t="str">
            <v>サ第8号</v>
          </cell>
          <cell r="C305"/>
          <cell r="D305" t="str">
            <v>虹のわ多久</v>
          </cell>
          <cell r="E305" t="str">
            <v>846</v>
          </cell>
          <cell r="F305" t="str">
            <v>0012</v>
          </cell>
          <cell r="H305"/>
          <cell r="I305" t="str">
            <v>多久市</v>
          </cell>
          <cell r="J305" t="str">
            <v>東多久町大字別府4677番地1</v>
          </cell>
          <cell r="L305"/>
          <cell r="N305" t="str">
            <v>0952</v>
          </cell>
          <cell r="O305">
            <v>76</v>
          </cell>
          <cell r="P305">
            <v>5580</v>
          </cell>
          <cell r="Q305" t="str">
            <v>31-1298</v>
          </cell>
          <cell r="S305" t="str">
            <v>佐賀県医療生活
協同組合</v>
          </cell>
          <cell r="AD305">
            <v>41487</v>
          </cell>
          <cell r="AJ305">
            <v>42095</v>
          </cell>
          <cell r="AK305">
            <v>17</v>
          </cell>
          <cell r="AL305" t="str">
            <v>サービス付き
高齢者向け住宅</v>
          </cell>
          <cell r="AM305" t="str">
            <v>-</v>
          </cell>
          <cell r="AQ305" t="str">
            <v>第8号</v>
          </cell>
        </row>
        <row r="306">
          <cell r="B306" t="str">
            <v>サ第9号</v>
          </cell>
          <cell r="C306"/>
          <cell r="D306" t="str">
            <v>住宅型有料老人ホーム
佐賀整肢学園・かんざき清流苑</v>
          </cell>
          <cell r="E306" t="str">
            <v>842</v>
          </cell>
          <cell r="F306" t="str">
            <v>0107</v>
          </cell>
          <cell r="H306"/>
          <cell r="I306" t="str">
            <v>神埼市</v>
          </cell>
          <cell r="J306" t="str">
            <v>神埼町鶴2927番地2</v>
          </cell>
          <cell r="L306"/>
          <cell r="N306" t="str">
            <v>0952</v>
          </cell>
          <cell r="O306" t="str">
            <v>52</v>
          </cell>
          <cell r="P306" t="str">
            <v>8890</v>
          </cell>
          <cell r="Q306" t="str">
            <v>52-9977</v>
          </cell>
          <cell r="S306" t="str">
            <v>社会福祉法人
佐賀整肢学園</v>
          </cell>
          <cell r="AD306">
            <v>41579</v>
          </cell>
          <cell r="AJ306">
            <v>42095</v>
          </cell>
          <cell r="AK306">
            <v>23</v>
          </cell>
          <cell r="AL306" t="str">
            <v>サービス付き
高齢者向け住宅</v>
          </cell>
          <cell r="AM306" t="str">
            <v>-</v>
          </cell>
          <cell r="AQ306" t="str">
            <v>第9号</v>
          </cell>
        </row>
        <row r="307">
          <cell r="B307" t="str">
            <v>サ第10号</v>
          </cell>
          <cell r="C307"/>
          <cell r="D307" t="str">
            <v>ルックスエトグラチア</v>
          </cell>
          <cell r="E307" t="str">
            <v>841</v>
          </cell>
          <cell r="F307" t="str">
            <v>0066</v>
          </cell>
          <cell r="H307"/>
          <cell r="I307" t="str">
            <v>鳥栖市</v>
          </cell>
          <cell r="J307" t="str">
            <v>儀徳町2907番地1</v>
          </cell>
          <cell r="L307" t="str">
            <v>R1.10.1
R2.4.1
R5.1.1</v>
          </cell>
          <cell r="N307" t="str">
            <v>0942</v>
          </cell>
          <cell r="O307" t="str">
            <v>82</v>
          </cell>
          <cell r="P307" t="str">
            <v>7133</v>
          </cell>
          <cell r="Q307" t="str">
            <v>82-7166</v>
          </cell>
          <cell r="S307" t="str">
            <v>株式会社葦秀（ろしゅう）</v>
          </cell>
          <cell r="AD307">
            <v>41609</v>
          </cell>
          <cell r="AJ307">
            <v>42095</v>
          </cell>
          <cell r="AK307">
            <v>36</v>
          </cell>
          <cell r="AL307" t="str">
            <v>サービス付き
高齢者向け住宅</v>
          </cell>
          <cell r="AM307" t="str">
            <v>-</v>
          </cell>
          <cell r="AQ307" t="str">
            <v>第10号</v>
          </cell>
        </row>
        <row r="308">
          <cell r="B308" t="str">
            <v>サ第11号</v>
          </cell>
          <cell r="C308"/>
          <cell r="D308" t="str">
            <v>杏の樹</v>
          </cell>
          <cell r="E308" t="str">
            <v>840</v>
          </cell>
          <cell r="F308" t="str">
            <v>0021</v>
          </cell>
          <cell r="H308"/>
          <cell r="I308" t="str">
            <v>佐賀市</v>
          </cell>
          <cell r="J308" t="str">
            <v>鬼丸町15番38号</v>
          </cell>
          <cell r="L308"/>
          <cell r="N308" t="str">
            <v>0952</v>
          </cell>
          <cell r="O308" t="str">
            <v>40</v>
          </cell>
          <cell r="P308" t="str">
            <v>1101</v>
          </cell>
          <cell r="Q308" t="str">
            <v>27-0811</v>
          </cell>
          <cell r="S308" t="str">
            <v>社会福祉法人　
ナイスランド北方</v>
          </cell>
          <cell r="AD308">
            <v>41588</v>
          </cell>
          <cell r="AJ308">
            <v>42095</v>
          </cell>
          <cell r="AK308">
            <v>27</v>
          </cell>
          <cell r="AL308" t="str">
            <v>サービス付き
高齢者向け住宅</v>
          </cell>
          <cell r="AM308" t="str">
            <v>-</v>
          </cell>
          <cell r="AQ308" t="str">
            <v>第11号</v>
          </cell>
        </row>
        <row r="309">
          <cell r="B309" t="str">
            <v>サ第12号</v>
          </cell>
          <cell r="C309"/>
          <cell r="D309" t="str">
            <v>芦刈　ひなた</v>
          </cell>
          <cell r="E309" t="str">
            <v>849</v>
          </cell>
          <cell r="F309" t="str">
            <v>0311</v>
          </cell>
          <cell r="H309"/>
          <cell r="I309" t="str">
            <v>小城市</v>
          </cell>
          <cell r="J309" t="str">
            <v>芦刈町芦溝字一本柳840-12</v>
          </cell>
          <cell r="L309">
            <v>44835</v>
          </cell>
          <cell r="N309" t="str">
            <v>0952</v>
          </cell>
          <cell r="O309" t="str">
            <v>66</v>
          </cell>
          <cell r="P309" t="str">
            <v>3338</v>
          </cell>
          <cell r="Q309" t="str">
            <v>66-3373</v>
          </cell>
          <cell r="S309" t="str">
            <v>有限会社
ライフシップ</v>
          </cell>
          <cell r="AD309">
            <v>41609</v>
          </cell>
          <cell r="AJ309">
            <v>42095</v>
          </cell>
          <cell r="AK309">
            <v>34</v>
          </cell>
          <cell r="AL309" t="str">
            <v>サービス付き
高齢者向け住宅</v>
          </cell>
          <cell r="AM309" t="str">
            <v>-</v>
          </cell>
          <cell r="AQ309" t="str">
            <v>第12号</v>
          </cell>
        </row>
        <row r="310">
          <cell r="B310" t="str">
            <v>サ第13号</v>
          </cell>
          <cell r="C310"/>
          <cell r="D310" t="str">
            <v>リバーサイドいしいびの館</v>
          </cell>
          <cell r="E310" t="str">
            <v>840</v>
          </cell>
          <cell r="F310" t="str">
            <v>0201</v>
          </cell>
          <cell r="H310"/>
          <cell r="I310" t="str">
            <v>佐賀市</v>
          </cell>
          <cell r="J310" t="str">
            <v>大和町大字尼寺3227番地1</v>
          </cell>
          <cell r="L310">
            <v>43250</v>
          </cell>
          <cell r="N310" t="str">
            <v>0952</v>
          </cell>
          <cell r="O310" t="str">
            <v>62</v>
          </cell>
          <cell r="P310" t="str">
            <v>3100</v>
          </cell>
          <cell r="Q310" t="str">
            <v>62-3102</v>
          </cell>
          <cell r="S310" t="str">
            <v>医療法人大和正信会</v>
          </cell>
          <cell r="AD310">
            <v>41822</v>
          </cell>
          <cell r="AJ310">
            <v>42095</v>
          </cell>
          <cell r="AK310">
            <v>32</v>
          </cell>
          <cell r="AL310" t="str">
            <v>サービス付き
高齢者向け住宅</v>
          </cell>
          <cell r="AM310" t="str">
            <v>-</v>
          </cell>
          <cell r="AQ310" t="str">
            <v>第13号</v>
          </cell>
        </row>
        <row r="311">
          <cell r="B311" t="str">
            <v>サ第14号</v>
          </cell>
          <cell r="C311"/>
          <cell r="D311" t="str">
            <v>（サ高住）レインボー富士　川副</v>
          </cell>
          <cell r="E311" t="str">
            <v>840</v>
          </cell>
          <cell r="F311" t="str">
            <v>2213</v>
          </cell>
          <cell r="H311"/>
          <cell r="I311" t="str">
            <v>佐賀市</v>
          </cell>
          <cell r="J311" t="str">
            <v>川副町大字鹿江960番地１</v>
          </cell>
          <cell r="L311"/>
          <cell r="N311" t="str">
            <v>0952</v>
          </cell>
          <cell r="O311" t="str">
            <v>37</v>
          </cell>
          <cell r="P311" t="str">
            <v>5308</v>
          </cell>
          <cell r="Q311" t="str">
            <v>37-5389</v>
          </cell>
          <cell r="S311" t="str">
            <v>有限会社メディカル産交</v>
          </cell>
          <cell r="AD311">
            <v>41990</v>
          </cell>
          <cell r="AJ311">
            <v>42095</v>
          </cell>
          <cell r="AK311">
            <v>36</v>
          </cell>
          <cell r="AL311" t="str">
            <v>サービス付き
高齢者向け住宅</v>
          </cell>
          <cell r="AM311" t="str">
            <v>-</v>
          </cell>
          <cell r="AQ311" t="str">
            <v>第14号</v>
          </cell>
        </row>
        <row r="312">
          <cell r="B312" t="str">
            <v>サ第15号</v>
          </cell>
          <cell r="C312"/>
          <cell r="D312" t="str">
            <v>ライオンハウス桜の園</v>
          </cell>
          <cell r="E312" t="str">
            <v>849</v>
          </cell>
          <cell r="F312" t="str">
            <v>0402</v>
          </cell>
          <cell r="H312" t="str">
            <v>杵島郡</v>
          </cell>
          <cell r="I312" t="str">
            <v>白石町</v>
          </cell>
          <cell r="J312" t="str">
            <v>大字福富下分2387-9</v>
          </cell>
          <cell r="L312"/>
          <cell r="N312" t="str">
            <v>0952</v>
          </cell>
          <cell r="O312" t="str">
            <v>87</v>
          </cell>
          <cell r="P312">
            <v>2187</v>
          </cell>
          <cell r="Q312" t="str">
            <v>87-4110</v>
          </cell>
          <cell r="S312" t="str">
            <v>社会福祉法人
麗風会</v>
          </cell>
          <cell r="AD312">
            <v>42309</v>
          </cell>
          <cell r="AJ312">
            <v>42309</v>
          </cell>
          <cell r="AK312">
            <v>15</v>
          </cell>
          <cell r="AL312" t="str">
            <v>サービス付き
高齢者向け住宅</v>
          </cell>
          <cell r="AM312" t="str">
            <v>-</v>
          </cell>
          <cell r="AQ312" t="str">
            <v>第15号</v>
          </cell>
        </row>
        <row r="313">
          <cell r="B313" t="str">
            <v>サ第16号</v>
          </cell>
          <cell r="C313"/>
          <cell r="D313" t="str">
            <v>バンビアパート</v>
          </cell>
          <cell r="E313" t="str">
            <v>848</v>
          </cell>
          <cell r="F313" t="str">
            <v>0046</v>
          </cell>
          <cell r="H313"/>
          <cell r="I313" t="str">
            <v>伊万里市</v>
          </cell>
          <cell r="J313" t="str">
            <v xml:space="preserve">伊万里町乙190-1 </v>
          </cell>
          <cell r="L313"/>
          <cell r="N313" t="str">
            <v>0955</v>
          </cell>
          <cell r="O313">
            <v>35</v>
          </cell>
          <cell r="P313">
            <v>4121</v>
          </cell>
          <cell r="Q313" t="str">
            <v>050-1459-6526</v>
          </cell>
          <cell r="S313" t="str">
            <v>株式会社メロウズ</v>
          </cell>
          <cell r="AD313">
            <v>42352</v>
          </cell>
          <cell r="AJ313">
            <v>42352</v>
          </cell>
          <cell r="AK313">
            <v>11</v>
          </cell>
          <cell r="AL313" t="str">
            <v>サービス付き
高齢者向け住宅</v>
          </cell>
          <cell r="AM313" t="str">
            <v>-</v>
          </cell>
          <cell r="AQ313" t="str">
            <v>第16号</v>
          </cell>
        </row>
        <row r="314">
          <cell r="B314" t="str">
            <v>サ第17号</v>
          </cell>
          <cell r="C314"/>
          <cell r="D314" t="str">
            <v>サービス付き高齢者向け住宅
聖英</v>
          </cell>
          <cell r="E314" t="str">
            <v>840</v>
          </cell>
          <cell r="F314" t="str">
            <v>0012</v>
          </cell>
          <cell r="H314"/>
          <cell r="I314" t="str">
            <v>佐賀市</v>
          </cell>
          <cell r="J314" t="str">
            <v>北川副町大字光法７３５－１</v>
          </cell>
          <cell r="L314">
            <v>45292</v>
          </cell>
          <cell r="N314" t="str">
            <v>0952</v>
          </cell>
          <cell r="O314" t="str">
            <v>97</v>
          </cell>
          <cell r="P314" t="str">
            <v>1065</v>
          </cell>
          <cell r="Q314" t="str">
            <v>97-1065</v>
          </cell>
          <cell r="S314" t="str">
            <v>株式会社　彈志</v>
          </cell>
          <cell r="AD314">
            <v>42461</v>
          </cell>
          <cell r="AJ314">
            <v>42461</v>
          </cell>
          <cell r="AK314">
            <v>20</v>
          </cell>
          <cell r="AL314" t="str">
            <v>サービス付き
高齢者向け住宅</v>
          </cell>
          <cell r="AM314" t="str">
            <v>-</v>
          </cell>
          <cell r="AQ314" t="str">
            <v>第1８号</v>
          </cell>
        </row>
        <row r="315">
          <cell r="B315" t="str">
            <v>サ第18号</v>
          </cell>
          <cell r="C315"/>
          <cell r="D315" t="str">
            <v>サービス付き高齢者向け住宅
こすもす</v>
          </cell>
          <cell r="E315" t="str">
            <v>842</v>
          </cell>
          <cell r="F315" t="str">
            <v>0066</v>
          </cell>
          <cell r="H315"/>
          <cell r="I315" t="str">
            <v>神埼市</v>
          </cell>
          <cell r="J315" t="str">
            <v>千代田町用作三本杉2098-3</v>
          </cell>
          <cell r="L315"/>
          <cell r="N315" t="str">
            <v>0952</v>
          </cell>
          <cell r="O315" t="str">
            <v>44</v>
          </cell>
          <cell r="P315" t="str">
            <v>4411</v>
          </cell>
          <cell r="Q315" t="str">
            <v>44-4367</v>
          </cell>
          <cell r="S315" t="str">
            <v>社会福祉法人真栄会</v>
          </cell>
          <cell r="AD315">
            <v>42644</v>
          </cell>
          <cell r="AJ315">
            <v>42644</v>
          </cell>
          <cell r="AK315">
            <v>25</v>
          </cell>
          <cell r="AL315" t="str">
            <v>サービス付き
高齢者向け住宅</v>
          </cell>
          <cell r="AM315" t="str">
            <v>-</v>
          </cell>
          <cell r="AQ315" t="str">
            <v>第19号</v>
          </cell>
        </row>
        <row r="316">
          <cell r="B316" t="str">
            <v>サ第19号</v>
          </cell>
          <cell r="C316"/>
          <cell r="D316" t="str">
            <v>星の丘ナーシングさくら</v>
          </cell>
          <cell r="E316" t="str">
            <v>841</v>
          </cell>
          <cell r="F316" t="str">
            <v>0014</v>
          </cell>
          <cell r="H316"/>
          <cell r="I316" t="str">
            <v>鳥栖市</v>
          </cell>
          <cell r="J316" t="str">
            <v xml:space="preserve">桜町1424番地７ </v>
          </cell>
          <cell r="L316">
            <v>44945</v>
          </cell>
          <cell r="N316" t="str">
            <v>0942</v>
          </cell>
          <cell r="O316" t="str">
            <v>87</v>
          </cell>
          <cell r="P316" t="str">
            <v>8528</v>
          </cell>
          <cell r="Q316" t="str">
            <v>85-0333</v>
          </cell>
          <cell r="S316" t="str">
            <v xml:space="preserve">特定非営利活動法人
ひかり </v>
          </cell>
          <cell r="AD316">
            <v>42640</v>
          </cell>
          <cell r="AJ316">
            <v>42640</v>
          </cell>
          <cell r="AK316">
            <v>12</v>
          </cell>
          <cell r="AL316" t="str">
            <v>サービス付き
高齢者向け住宅</v>
          </cell>
          <cell r="AM316" t="str">
            <v>-</v>
          </cell>
          <cell r="AQ316" t="str">
            <v>第22号</v>
          </cell>
        </row>
        <row r="317">
          <cell r="B317" t="str">
            <v>サ第20号</v>
          </cell>
          <cell r="C317"/>
          <cell r="D317" t="str">
            <v>サービス付き高齢者向け住宅
おはな</v>
          </cell>
          <cell r="E317" t="str">
            <v>849</v>
          </cell>
          <cell r="F317" t="str">
            <v>0123</v>
          </cell>
          <cell r="H317" t="str">
            <v>三養基郡</v>
          </cell>
          <cell r="I317" t="str">
            <v>上峰町</v>
          </cell>
          <cell r="J317" t="str">
            <v>大字坊所2553-2</v>
          </cell>
          <cell r="L317"/>
          <cell r="N317" t="str">
            <v>0952</v>
          </cell>
          <cell r="O317">
            <v>20</v>
          </cell>
          <cell r="P317" t="str">
            <v>0877</v>
          </cell>
          <cell r="Q317" t="str">
            <v>55－１８８７</v>
          </cell>
          <cell r="S317" t="str">
            <v xml:space="preserve">医療法人回生会
うえきクリニック </v>
          </cell>
          <cell r="AD317">
            <v>42675</v>
          </cell>
          <cell r="AJ317">
            <v>42675</v>
          </cell>
          <cell r="AK317">
            <v>23</v>
          </cell>
          <cell r="AL317" t="str">
            <v>サービス付き
高齢者向け住宅</v>
          </cell>
          <cell r="AM317" t="str">
            <v>-</v>
          </cell>
          <cell r="AQ317" t="str">
            <v>第20号</v>
          </cell>
        </row>
        <row r="318">
          <cell r="B318" t="str">
            <v>サ第21号</v>
          </cell>
          <cell r="C318"/>
          <cell r="D318" t="str">
            <v>サービス付き高齢者向け住宅
けやき台</v>
          </cell>
          <cell r="E318" t="str">
            <v>841</v>
          </cell>
          <cell r="F318" t="str">
            <v>0201</v>
          </cell>
          <cell r="H318" t="str">
            <v>三養基郡</v>
          </cell>
          <cell r="I318" t="str">
            <v>基山町</v>
          </cell>
          <cell r="J318" t="str">
            <v>大字小倉1777番地4</v>
          </cell>
          <cell r="L318"/>
          <cell r="N318" t="str">
            <v>0942</v>
          </cell>
          <cell r="O318">
            <v>92</v>
          </cell>
          <cell r="P318">
            <v>8863</v>
          </cell>
          <cell r="Q318" t="str">
            <v>92-8863</v>
          </cell>
          <cell r="S318" t="str">
            <v>天本　吉和</v>
          </cell>
          <cell r="AD318">
            <v>42752</v>
          </cell>
          <cell r="AJ318">
            <v>42892</v>
          </cell>
          <cell r="AK318">
            <v>16</v>
          </cell>
          <cell r="AL318" t="str">
            <v>サービス付き
高齢者向け住宅</v>
          </cell>
          <cell r="AM318" t="str">
            <v>-</v>
          </cell>
          <cell r="AQ318" t="str">
            <v>第21号</v>
          </cell>
        </row>
      </sheetData>
      <sheetData sheetId="1">
        <row r="61">
          <cell r="B61" t="str">
            <v>第183号</v>
          </cell>
          <cell r="C61" t="str">
            <v>R6.1.31廃止
OSメディカルに譲渡</v>
          </cell>
          <cell r="D61" t="str">
            <v>住宅型有料老人ホームきぼう鳥栖弐番館</v>
          </cell>
          <cell r="E61" t="str">
            <v>841</v>
          </cell>
          <cell r="F61" t="str">
            <v>0055</v>
          </cell>
          <cell r="H61"/>
          <cell r="I61" t="str">
            <v>鳥栖市</v>
          </cell>
          <cell r="J61" t="str">
            <v>養父町497-1</v>
          </cell>
          <cell r="L61" t="str">
            <v>2023/2/1
2023/11/1</v>
          </cell>
          <cell r="M61" t="str">
            <v>管理者の変更
管理者変更</v>
          </cell>
          <cell r="N61" t="str">
            <v>0942</v>
          </cell>
          <cell r="O61">
            <v>83</v>
          </cell>
          <cell r="P61">
            <v>7737</v>
          </cell>
          <cell r="Q61" t="str">
            <v>50-8553</v>
          </cell>
          <cell r="S61" t="str">
            <v>株式会社
ライフサポートNEO</v>
          </cell>
          <cell r="AD61">
            <v>42736</v>
          </cell>
          <cell r="AJ61">
            <v>42736</v>
          </cell>
          <cell r="AK61">
            <v>16</v>
          </cell>
          <cell r="AL61" t="str">
            <v>住宅型</v>
          </cell>
          <cell r="AM61" t="str">
            <v>-</v>
          </cell>
          <cell r="AQ61" t="str">
            <v>第183号</v>
          </cell>
        </row>
        <row r="62">
          <cell r="B62" t="str">
            <v>第40号</v>
          </cell>
          <cell r="C62" t="str">
            <v>R6.3.1.休止</v>
          </cell>
          <cell r="D62" t="str">
            <v>有料老人ホームきやま</v>
          </cell>
          <cell r="E62" t="str">
            <v>841</v>
          </cell>
          <cell r="F62" t="str">
            <v>0203</v>
          </cell>
          <cell r="H62" t="str">
            <v>三養基郡</v>
          </cell>
          <cell r="I62" t="str">
            <v>基山町</v>
          </cell>
          <cell r="J62" t="str">
            <v>園部270-1</v>
          </cell>
          <cell r="L62">
            <v>42856</v>
          </cell>
          <cell r="M62" t="str">
            <v>居室・定員数の減少</v>
          </cell>
          <cell r="N62" t="str">
            <v>0942</v>
          </cell>
          <cell r="O62" t="str">
            <v>92</v>
          </cell>
          <cell r="P62" t="str">
            <v>4860</v>
          </cell>
          <cell r="Q62" t="str">
            <v>92-4861</v>
          </cell>
          <cell r="S62" t="str">
            <v>医療法人 好古堂</v>
          </cell>
          <cell r="AD62">
            <v>40466</v>
          </cell>
          <cell r="AJ62">
            <v>40466</v>
          </cell>
          <cell r="AK62">
            <v>1</v>
          </cell>
          <cell r="AL62" t="str">
            <v>住宅型</v>
          </cell>
          <cell r="AM62" t="str">
            <v>-</v>
          </cell>
          <cell r="AQ62" t="str">
            <v>第40号</v>
          </cell>
        </row>
        <row r="63">
          <cell r="B63" t="str">
            <v>第259号</v>
          </cell>
          <cell r="C63" t="str">
            <v>R6.3.31.廃止</v>
          </cell>
          <cell r="D63" t="str">
            <v>住宅型有料老人ホーム太陽</v>
          </cell>
          <cell r="E63" t="str">
            <v>843</v>
          </cell>
          <cell r="F63" t="str">
            <v>0002</v>
          </cell>
          <cell r="H63"/>
          <cell r="I63" t="str">
            <v>武雄市</v>
          </cell>
          <cell r="J63" t="str">
            <v>朝日町大字中野8604-2</v>
          </cell>
          <cell r="L63"/>
          <cell r="M63"/>
          <cell r="N63" t="str">
            <v>0954</v>
          </cell>
          <cell r="O63">
            <v>20</v>
          </cell>
          <cell r="P63" t="str">
            <v>0161</v>
          </cell>
          <cell r="Q63" t="str">
            <v>20-0162</v>
          </cell>
          <cell r="S63" t="str">
            <v>特定非営利活動法人あさひ</v>
          </cell>
          <cell r="AD63">
            <v>43922</v>
          </cell>
          <cell r="AJ63" t="str">
            <v>-
(地域密着型
特定施設)</v>
          </cell>
          <cell r="AK63">
            <v>14</v>
          </cell>
          <cell r="AL63" t="str">
            <v>住宅型</v>
          </cell>
          <cell r="AM63" t="str">
            <v>-</v>
          </cell>
          <cell r="AQ63" t="str">
            <v>第259号</v>
          </cell>
        </row>
        <row r="64">
          <cell r="B64" t="str">
            <v>第63号</v>
          </cell>
          <cell r="C64" t="str">
            <v>R6.4.1.休止</v>
          </cell>
          <cell r="D64" t="str">
            <v>有料老人ホーム華かがみ</v>
          </cell>
          <cell r="E64" t="str">
            <v>847</v>
          </cell>
          <cell r="F64" t="str">
            <v>0031</v>
          </cell>
          <cell r="H64"/>
          <cell r="I64" t="str">
            <v>唐津市</v>
          </cell>
          <cell r="J64" t="str">
            <v>原941-1</v>
          </cell>
          <cell r="L64" t="str">
            <v>2019/10/1
2023/7/1
2023/9/1</v>
          </cell>
          <cell r="M64" t="str">
            <v>利用料金の変更
利用料金変更
管理者変更</v>
          </cell>
          <cell r="N64" t="str">
            <v>0955</v>
          </cell>
          <cell r="O64" t="str">
            <v>77</v>
          </cell>
          <cell r="P64" t="str">
            <v>3630</v>
          </cell>
          <cell r="Q64" t="str">
            <v>77-3609</v>
          </cell>
          <cell r="S64" t="str">
            <v>株式会社 癒しの郷</v>
          </cell>
          <cell r="AD64">
            <v>40969</v>
          </cell>
          <cell r="AJ64">
            <v>40969</v>
          </cell>
          <cell r="AK64">
            <v>23</v>
          </cell>
          <cell r="AL64" t="str">
            <v>住宅型</v>
          </cell>
          <cell r="AM64" t="str">
            <v>-</v>
          </cell>
          <cell r="AQ64" t="str">
            <v>第63号</v>
          </cell>
        </row>
        <row r="65">
          <cell r="B65" t="str">
            <v>第21号</v>
          </cell>
          <cell r="C65" t="str">
            <v>R6.3.31.廃止</v>
          </cell>
          <cell r="D65" t="str">
            <v>有料老人ホームグッドライフ</v>
          </cell>
          <cell r="E65" t="str">
            <v>849</v>
          </cell>
          <cell r="F65" t="str">
            <v>0936</v>
          </cell>
          <cell r="H65"/>
          <cell r="I65" t="str">
            <v>佐賀市</v>
          </cell>
          <cell r="J65" t="str">
            <v>鍋島町大字森田一本松82番の3</v>
          </cell>
          <cell r="L65">
            <v>43333</v>
          </cell>
          <cell r="M65" t="str">
            <v>定員数の増員</v>
          </cell>
          <cell r="N65" t="str">
            <v>0952</v>
          </cell>
          <cell r="O65" t="str">
            <v>34</v>
          </cell>
          <cell r="P65" t="str">
            <v>1180</v>
          </cell>
          <cell r="Q65" t="str">
            <v>34-1191</v>
          </cell>
          <cell r="S65" t="str">
            <v>有限会社
ホットライフ</v>
          </cell>
          <cell r="AD65">
            <v>39550</v>
          </cell>
          <cell r="AJ65">
            <v>39550</v>
          </cell>
          <cell r="AK65">
            <v>19</v>
          </cell>
          <cell r="AL65" t="str">
            <v>住宅型</v>
          </cell>
          <cell r="AM65" t="str">
            <v>-</v>
          </cell>
          <cell r="AQ65" t="str">
            <v>第21号</v>
          </cell>
        </row>
        <row r="66">
          <cell r="B66" t="str">
            <v>第174号</v>
          </cell>
          <cell r="C66" t="str">
            <v>R6.3.15.廃止</v>
          </cell>
          <cell r="D66" t="str">
            <v>有料老人ホームあんずの郷・城内</v>
          </cell>
          <cell r="E66" t="str">
            <v>840</v>
          </cell>
          <cell r="F66" t="str">
            <v>0041</v>
          </cell>
          <cell r="H66"/>
          <cell r="I66" t="str">
            <v>佐賀市</v>
          </cell>
          <cell r="J66" t="str">
            <v>城内一丁目１３番１３号</v>
          </cell>
          <cell r="L66">
            <v>44866</v>
          </cell>
          <cell r="M66" t="str">
            <v>料金変更</v>
          </cell>
          <cell r="N66" t="str">
            <v>0952</v>
          </cell>
          <cell r="O66" t="str">
            <v>23</v>
          </cell>
          <cell r="P66" t="str">
            <v>7324</v>
          </cell>
          <cell r="Q66" t="str">
            <v>23-7324</v>
          </cell>
          <cell r="S66" t="str">
            <v>特定非営利活動法人
福祉・杏林会</v>
          </cell>
          <cell r="AD66">
            <v>42552</v>
          </cell>
          <cell r="AJ66">
            <v>42552</v>
          </cell>
          <cell r="AK66">
            <v>3</v>
          </cell>
          <cell r="AL66" t="str">
            <v>住宅型</v>
          </cell>
          <cell r="AM66" t="str">
            <v>-</v>
          </cell>
          <cell r="AQ66" t="str">
            <v>第174号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541C2-8FE3-42C6-8A1A-1E109FCFB97C}">
  <sheetPr>
    <tabColor rgb="FFFF0000"/>
  </sheetPr>
  <dimension ref="A1:U353"/>
  <sheetViews>
    <sheetView showGridLines="0" showZeros="0" tabSelected="1" view="pageBreakPreview" zoomScale="84" zoomScaleNormal="90" zoomScaleSheetLayoutView="84" zoomScalePageLayoutView="150" workbookViewId="0"/>
  </sheetViews>
  <sheetFormatPr defaultRowHeight="14.4" outlineLevelRow="1"/>
  <cols>
    <col min="1" max="1" width="3.69921875" customWidth="1"/>
    <col min="2" max="2" width="4.69921875" style="18" customWidth="1"/>
    <col min="3" max="3" width="23.796875" customWidth="1"/>
    <col min="4" max="4" width="22.69921875" customWidth="1"/>
    <col min="5" max="5" width="9.19921875" style="3" customWidth="1"/>
    <col min="6" max="6" width="13.796875" style="4" customWidth="1"/>
    <col min="7" max="7" width="10.296875" style="5" customWidth="1"/>
    <col min="8" max="8" width="15.5" customWidth="1"/>
    <col min="9" max="9" width="8.69921875" style="3" customWidth="1"/>
    <col min="10" max="10" width="9.796875" style="3" customWidth="1"/>
    <col min="11" max="11" width="4.296875" customWidth="1"/>
    <col min="12" max="12" width="7.5" style="5" customWidth="1"/>
    <col min="13" max="13" width="15.69921875" style="6" customWidth="1"/>
    <col min="14" max="14" width="9" customWidth="1"/>
  </cols>
  <sheetData>
    <row r="1" spans="1:21" ht="26.25" customHeight="1">
      <c r="A1" s="1" t="s">
        <v>0</v>
      </c>
      <c r="B1" s="2"/>
    </row>
    <row r="2" spans="1:21" hidden="1" outlineLevel="1">
      <c r="A2" s="7"/>
      <c r="B2" s="8"/>
    </row>
    <row r="3" spans="1:21" hidden="1" outlineLevel="1">
      <c r="A3" s="9" t="s">
        <v>1</v>
      </c>
      <c r="B3" s="10"/>
    </row>
    <row r="4" spans="1:21" hidden="1" outlineLevel="1">
      <c r="A4" s="11" t="s">
        <v>2</v>
      </c>
      <c r="B4" s="12"/>
    </row>
    <row r="5" spans="1:21" hidden="1" collapsed="1">
      <c r="A5" s="9"/>
      <c r="B5" s="10"/>
    </row>
    <row r="6" spans="1:21" hidden="1">
      <c r="A6" s="9"/>
      <c r="B6" s="10"/>
      <c r="H6" s="13"/>
      <c r="I6" s="14"/>
      <c r="J6" s="14"/>
      <c r="K6" s="15"/>
      <c r="L6" s="16"/>
      <c r="M6" s="17"/>
    </row>
    <row r="7" spans="1:21" ht="36" customHeight="1">
      <c r="A7" s="9"/>
      <c r="B7" s="10"/>
      <c r="H7" s="13"/>
      <c r="I7" s="14"/>
      <c r="J7" s="14"/>
      <c r="K7" s="15"/>
      <c r="L7" s="16"/>
      <c r="M7" s="17"/>
    </row>
    <row r="8" spans="1:21" ht="36" customHeight="1">
      <c r="A8" s="9"/>
      <c r="E8" s="19" t="s">
        <v>3</v>
      </c>
      <c r="F8" s="20" t="s">
        <v>4</v>
      </c>
      <c r="G8" s="21" t="s">
        <v>5</v>
      </c>
      <c r="I8" s="14"/>
      <c r="J8" s="14"/>
      <c r="K8" s="15"/>
      <c r="L8" s="16"/>
      <c r="M8" s="17"/>
    </row>
    <row r="9" spans="1:21" ht="36" customHeight="1">
      <c r="A9" s="9"/>
      <c r="B9" s="57" t="s">
        <v>6</v>
      </c>
      <c r="C9" s="58"/>
      <c r="D9" s="59"/>
      <c r="E9" s="22">
        <f>SUM(E10:E12)</f>
        <v>301</v>
      </c>
      <c r="F9" s="22">
        <f>SUM(F10:F12)</f>
        <v>7676</v>
      </c>
      <c r="G9" s="22">
        <f>SUM(G10:G12)</f>
        <v>52</v>
      </c>
      <c r="H9" s="14"/>
      <c r="I9" s="14"/>
      <c r="J9" s="15"/>
      <c r="K9" s="16"/>
      <c r="L9" s="17"/>
      <c r="M9"/>
    </row>
    <row r="10" spans="1:21" ht="36" customHeight="1">
      <c r="A10" s="9"/>
      <c r="C10" s="23" t="s">
        <v>7</v>
      </c>
      <c r="D10" s="24"/>
      <c r="E10" s="25">
        <f>COUNTIF(L:L,"介護付")</f>
        <v>39</v>
      </c>
      <c r="F10" s="26">
        <f>SUMIF(L:L,"介護付",K:K)</f>
        <v>1359</v>
      </c>
      <c r="G10" s="26">
        <v>4</v>
      </c>
      <c r="H10" s="14"/>
      <c r="I10" s="14"/>
      <c r="J10" s="15"/>
      <c r="K10" s="16"/>
      <c r="L10" s="17"/>
      <c r="M10"/>
    </row>
    <row r="11" spans="1:21" ht="36" customHeight="1">
      <c r="A11" s="9"/>
      <c r="C11" s="23" t="s">
        <v>8</v>
      </c>
      <c r="D11" s="24"/>
      <c r="E11" s="25">
        <f>COUNTIF(L:L,"住宅型")</f>
        <v>262</v>
      </c>
      <c r="F11" s="26">
        <f>SUMIF(L:L,"住宅型",K:K)</f>
        <v>6317</v>
      </c>
      <c r="G11" s="26">
        <v>48</v>
      </c>
      <c r="H11" s="14"/>
      <c r="I11" s="14"/>
      <c r="J11" s="15"/>
      <c r="K11" s="16"/>
      <c r="L11" s="17"/>
      <c r="M11"/>
    </row>
    <row r="12" spans="1:21" ht="36" customHeight="1">
      <c r="A12" s="9"/>
      <c r="C12" s="23" t="s">
        <v>9</v>
      </c>
      <c r="D12" s="24"/>
      <c r="E12" s="25">
        <f>COUNTIF(L:L,"健康型")</f>
        <v>0</v>
      </c>
      <c r="F12" s="26">
        <f>SUMIF(L:L,"健康型",K:K)</f>
        <v>0</v>
      </c>
      <c r="G12" s="26">
        <v>0</v>
      </c>
      <c r="H12" s="14"/>
      <c r="J12" s="15"/>
      <c r="K12" s="16"/>
      <c r="L12" s="17"/>
      <c r="M12"/>
    </row>
    <row r="13" spans="1:21" ht="36" customHeight="1">
      <c r="A13" s="9"/>
      <c r="B13" s="27"/>
      <c r="C13" s="24"/>
      <c r="D13" s="28"/>
      <c r="E13" s="29"/>
      <c r="F13" s="29"/>
      <c r="G13" s="29"/>
      <c r="H13" s="14"/>
      <c r="I13" s="14"/>
      <c r="J13" s="15"/>
      <c r="K13" s="16"/>
      <c r="L13" s="17"/>
      <c r="M13"/>
    </row>
    <row r="14" spans="1:21" ht="36" customHeight="1">
      <c r="A14" s="9"/>
      <c r="B14" s="60" t="s">
        <v>10</v>
      </c>
      <c r="C14" s="61"/>
      <c r="D14" s="62"/>
      <c r="E14" s="30">
        <f>SUM(E15:E16)</f>
        <v>21</v>
      </c>
      <c r="F14" s="30">
        <f>SUM(F15:F16)</f>
        <v>574</v>
      </c>
      <c r="G14" s="30">
        <f>SUM(G16:G16)</f>
        <v>0</v>
      </c>
      <c r="H14" s="14"/>
      <c r="I14" s="14"/>
      <c r="J14" s="15"/>
      <c r="K14" s="16"/>
      <c r="L14" s="17"/>
      <c r="M14"/>
    </row>
    <row r="15" spans="1:21" ht="36" customHeight="1">
      <c r="A15" s="9"/>
      <c r="C15" s="23" t="s">
        <v>11</v>
      </c>
      <c r="D15" s="24"/>
      <c r="E15" s="26">
        <f>COUNTIF(L:L,"サービス付き高齢者向け住宅（介護付）")</f>
        <v>1</v>
      </c>
      <c r="F15" s="26">
        <f>SUMIF(L:L,"サービス付き高齢者向け住宅（介護付）",K:K)</f>
        <v>30</v>
      </c>
      <c r="G15" s="26">
        <v>0</v>
      </c>
      <c r="I15" s="14"/>
      <c r="J15" s="15"/>
      <c r="K15" s="16"/>
      <c r="L15" s="17"/>
      <c r="M15"/>
    </row>
    <row r="16" spans="1:21" ht="36" customHeight="1">
      <c r="A16" s="9"/>
      <c r="C16" s="23" t="s">
        <v>12</v>
      </c>
      <c r="D16" s="24"/>
      <c r="E16" s="26">
        <f>COUNTIF(L:L,"サービス付き
高齢者向け住宅")</f>
        <v>20</v>
      </c>
      <c r="F16" s="26">
        <f>SUM(K327,K328,K329,K331,K332,K333,K334,K335,K336,K337,K338,K339,K340,K341,K342,K343,K344,K345,K346,K347)</f>
        <v>544</v>
      </c>
      <c r="G16" s="26">
        <v>0</v>
      </c>
      <c r="H16" s="14"/>
      <c r="I16" s="14"/>
      <c r="J16" s="15"/>
      <c r="K16" s="16"/>
      <c r="L16" s="17"/>
      <c r="M16"/>
      <c r="N16" s="63" t="s">
        <v>13</v>
      </c>
      <c r="O16" s="63"/>
      <c r="P16" s="63"/>
      <c r="Q16" s="63"/>
      <c r="R16" s="63"/>
      <c r="S16" s="63"/>
      <c r="T16" s="63"/>
      <c r="U16" s="63"/>
    </row>
    <row r="17" spans="1:13" ht="36" customHeight="1">
      <c r="A17" s="9"/>
      <c r="B17" s="27"/>
      <c r="C17" s="24"/>
      <c r="D17" s="28"/>
      <c r="E17" s="29"/>
      <c r="F17" s="29"/>
      <c r="G17" s="29"/>
      <c r="H17" s="14"/>
      <c r="I17" s="14"/>
      <c r="J17" s="15"/>
      <c r="K17" s="16"/>
      <c r="L17" s="17"/>
      <c r="M17"/>
    </row>
    <row r="18" spans="1:13" ht="36" customHeight="1">
      <c r="A18" s="9"/>
      <c r="B18" s="31" t="s">
        <v>14</v>
      </c>
      <c r="C18" s="32"/>
      <c r="D18" s="32"/>
      <c r="E18" s="33">
        <f>SUM(E9+E14)</f>
        <v>322</v>
      </c>
      <c r="F18" s="33">
        <f>SUM(F9+F14)</f>
        <v>8250</v>
      </c>
      <c r="G18" s="33">
        <f>SUM(G9+G14)</f>
        <v>52</v>
      </c>
      <c r="H18" s="14"/>
      <c r="I18" s="14"/>
      <c r="J18" s="15"/>
      <c r="K18" s="16"/>
      <c r="L18" s="17"/>
      <c r="M18"/>
    </row>
    <row r="19" spans="1:13" ht="36" customHeight="1">
      <c r="A19" s="9"/>
      <c r="B19" s="10"/>
      <c r="E19" s="34"/>
      <c r="H19" s="13"/>
      <c r="I19" s="14"/>
      <c r="J19" s="14"/>
      <c r="K19" s="15"/>
      <c r="L19" s="16"/>
      <c r="M19" s="17"/>
    </row>
    <row r="20" spans="1:13" ht="36" customHeight="1">
      <c r="A20" s="9"/>
      <c r="B20" s="10"/>
      <c r="E20" s="34"/>
      <c r="H20" s="13"/>
      <c r="I20" s="14"/>
      <c r="J20" s="14"/>
      <c r="K20" s="15"/>
      <c r="L20" s="16"/>
      <c r="M20" s="17"/>
    </row>
    <row r="21" spans="1:13" ht="36" customHeight="1">
      <c r="A21" s="9"/>
      <c r="B21" s="10"/>
      <c r="H21" s="13"/>
      <c r="I21" s="14"/>
      <c r="J21" s="14"/>
      <c r="K21" s="15"/>
      <c r="L21" s="16"/>
      <c r="M21" s="17"/>
    </row>
    <row r="22" spans="1:13" ht="36" customHeight="1">
      <c r="A22" s="35"/>
      <c r="B22" s="10"/>
      <c r="H22" s="13"/>
      <c r="I22" s="14"/>
      <c r="J22" s="14"/>
      <c r="K22" s="15"/>
      <c r="L22" s="16"/>
      <c r="M22" s="17"/>
    </row>
    <row r="23" spans="1:13" s="5" customFormat="1" ht="36" customHeight="1">
      <c r="A23" s="36"/>
      <c r="B23" s="37" t="s">
        <v>15</v>
      </c>
      <c r="C23" s="38" t="s">
        <v>16</v>
      </c>
      <c r="D23" s="39" t="s">
        <v>17</v>
      </c>
      <c r="E23" s="40" t="s">
        <v>18</v>
      </c>
      <c r="F23" s="41" t="s">
        <v>19</v>
      </c>
      <c r="G23" s="39" t="s">
        <v>20</v>
      </c>
      <c r="H23" s="39" t="s">
        <v>21</v>
      </c>
      <c r="I23" s="40" t="s">
        <v>22</v>
      </c>
      <c r="J23" s="40" t="s">
        <v>23</v>
      </c>
      <c r="K23" s="39" t="s">
        <v>24</v>
      </c>
      <c r="L23" s="39" t="s">
        <v>25</v>
      </c>
      <c r="M23" s="42" t="s">
        <v>26</v>
      </c>
    </row>
    <row r="24" spans="1:13" ht="54.75" customHeight="1">
      <c r="A24" s="43" t="str">
        <f>'[1]（全体管理用）'!B3</f>
        <v>第2号</v>
      </c>
      <c r="B24" s="44">
        <f>'[1]（全体管理用）'!C3</f>
        <v>0</v>
      </c>
      <c r="C24" s="44" t="str">
        <f>'[1]（全体管理用）'!D3</f>
        <v>ケアホーム
ロイヤル神埼</v>
      </c>
      <c r="D24" s="45" t="str">
        <f>"〒"&amp;'[1]（全体管理用）'!E3&amp;"-"&amp;'[1]（全体管理用）'!F3&amp;CHAR(10)&amp;'[1]（全体管理用）'!H3&amp;'[1]（全体管理用）'!I3&amp;'[1]（全体管理用）'!J3</f>
        <v>〒842-0003
神埼市神埼町本堀1620番地</v>
      </c>
      <c r="E24" s="46">
        <f>'[1]（全体管理用）'!L3</f>
        <v>0</v>
      </c>
      <c r="F24" s="47">
        <f>'[1]（全体管理用）'!M3</f>
        <v>0</v>
      </c>
      <c r="G24" s="43" t="str">
        <f>"（"&amp;'[1]（全体管理用）'!N3&amp;")
" &amp;'[1]（全体管理用）'!O3&amp;"-"&amp;'[1]（全体管理用）'!P3&amp;"
"&amp;'[1]（全体管理用）'!Q3</f>
        <v>（0952)
53-8540
52-5600</v>
      </c>
      <c r="H24" s="45" t="str">
        <f>'[1]（全体管理用）'!S3</f>
        <v>株式会社 みのり</v>
      </c>
      <c r="I24" s="46">
        <f>'[1]（全体管理用）'!AD3</f>
        <v>39783</v>
      </c>
      <c r="J24" s="46">
        <f>'[1]（全体管理用）'!AJ3</f>
        <v>39783</v>
      </c>
      <c r="K24" s="48">
        <f>'[1]（全体管理用）'!AK3</f>
        <v>60</v>
      </c>
      <c r="L24" s="43" t="str">
        <f>'[1]（全体管理用）'!AL3</f>
        <v>介護付</v>
      </c>
      <c r="M24" s="43" t="str">
        <f>'[1]（全体管理用）'!AM3&amp;CHAR(10)&amp;'[1]（全体管理用）'!AQ3</f>
        <v>4172000061
第2号</v>
      </c>
    </row>
    <row r="25" spans="1:13" ht="54.75" customHeight="1">
      <c r="A25" s="43" t="str">
        <f>'[1]（全体管理用）'!B4</f>
        <v>第3号</v>
      </c>
      <c r="B25" s="44">
        <f>'[1]（全体管理用）'!C4</f>
        <v>0</v>
      </c>
      <c r="C25" s="44" t="str">
        <f>'[1]（全体管理用）'!D4</f>
        <v>シルバーホーム幸</v>
      </c>
      <c r="D25" s="45" t="str">
        <f>"〒"&amp;'[1]（全体管理用）'!E4&amp;"-"&amp;'[1]（全体管理用）'!F4&amp;CHAR(10)&amp;'[1]（全体管理用）'!H4&amp;'[1]（全体管理用）'!I4&amp;'[1]（全体管理用）'!J4</f>
        <v>〒840-0805
佐賀市神野西1-4-18</v>
      </c>
      <c r="E25" s="46">
        <f>'[1]（全体管理用）'!L4</f>
        <v>0</v>
      </c>
      <c r="F25" s="47">
        <f>'[1]（全体管理用）'!M4</f>
        <v>0</v>
      </c>
      <c r="G25" s="43" t="str">
        <f>"（"&amp;'[1]（全体管理用）'!N4&amp;")
" &amp;'[1]（全体管理用）'!O4&amp;"-"&amp;'[1]（全体管理用）'!P4&amp;"
"&amp;'[1]（全体管理用）'!Q4</f>
        <v>（0952)
33-4108
33-4108</v>
      </c>
      <c r="H25" s="45" t="str">
        <f>'[1]（全体管理用）'!S4</f>
        <v>有限会社
アミチデラムジカ</v>
      </c>
      <c r="I25" s="46">
        <f>'[1]（全体管理用）'!AD4</f>
        <v>38174</v>
      </c>
      <c r="J25" s="46">
        <f>'[1]（全体管理用）'!AJ4</f>
        <v>38174</v>
      </c>
      <c r="K25" s="48">
        <f>'[1]（全体管理用）'!AK4</f>
        <v>10</v>
      </c>
      <c r="L25" s="43" t="str">
        <f>'[1]（全体管理用）'!AL4</f>
        <v>介護付</v>
      </c>
      <c r="M25" s="43" t="str">
        <f>'[1]（全体管理用）'!AM4&amp;CHAR(10)&amp;'[1]（全体管理用）'!AQ4</f>
        <v>4170100723
第3号</v>
      </c>
    </row>
    <row r="26" spans="1:13" ht="54.75" customHeight="1">
      <c r="A26" s="43" t="str">
        <f>'[1]（全体管理用）'!B5</f>
        <v>第4号</v>
      </c>
      <c r="B26" s="44">
        <f>'[1]（全体管理用）'!C5</f>
        <v>0</v>
      </c>
      <c r="C26" s="44" t="str">
        <f>'[1]（全体管理用）'!D5</f>
        <v>ハウス of クローバー</v>
      </c>
      <c r="D26" s="45" t="str">
        <f>"〒"&amp;'[1]（全体管理用）'!E5&amp;"-"&amp;'[1]（全体管理用）'!F5&amp;CHAR(10)&amp;'[1]（全体管理用）'!H5&amp;'[1]（全体管理用）'!I5&amp;'[1]（全体管理用）'!J5</f>
        <v>〒840-0811
佐賀市大財5-1-20</v>
      </c>
      <c r="E26" s="46">
        <f>'[1]（全体管理用）'!L5</f>
        <v>0</v>
      </c>
      <c r="F26" s="47">
        <f>'[1]（全体管理用）'!M5</f>
        <v>0</v>
      </c>
      <c r="G26" s="43" t="str">
        <f>"（"&amp;'[1]（全体管理用）'!N5&amp;")
" &amp;'[1]（全体管理用）'!O5&amp;"-"&amp;'[1]（全体管理用）'!P5&amp;"
"&amp;'[1]（全体管理用）'!Q5</f>
        <v>（0952)
27-8311
27-8170</v>
      </c>
      <c r="H26" s="45" t="str">
        <f>'[1]（全体管理用）'!S5</f>
        <v>有限会社 Ｇ－Pｌｕｓ</v>
      </c>
      <c r="I26" s="46">
        <f>'[1]（全体管理用）'!AD5</f>
        <v>38322</v>
      </c>
      <c r="J26" s="46">
        <f>'[1]（全体管理用）'!AJ5</f>
        <v>38322</v>
      </c>
      <c r="K26" s="48">
        <f>'[1]（全体管理用）'!AK5</f>
        <v>15</v>
      </c>
      <c r="L26" s="43" t="str">
        <f>'[1]（全体管理用）'!AL5</f>
        <v>介護付</v>
      </c>
      <c r="M26" s="43" t="str">
        <f>'[1]（全体管理用）'!AM5&amp;CHAR(10)&amp;'[1]（全体管理用）'!AQ5</f>
        <v>4170100822
第4号</v>
      </c>
    </row>
    <row r="27" spans="1:13" ht="54.75" customHeight="1">
      <c r="A27" s="43" t="str">
        <f>'[1]（全体管理用）'!B6</f>
        <v>第5号</v>
      </c>
      <c r="B27" s="44">
        <f>'[1]（全体管理用）'!C6</f>
        <v>0</v>
      </c>
      <c r="C27" s="44" t="str">
        <f>'[1]（全体管理用）'!D6</f>
        <v>ナーシングホーム華</v>
      </c>
      <c r="D27" s="45" t="str">
        <f>"〒"&amp;'[1]（全体管理用）'!E6&amp;"-"&amp;'[1]（全体管理用）'!F6&amp;CHAR(10)&amp;'[1]（全体管理用）'!H6&amp;'[1]（全体管理用）'!I6&amp;'[1]（全体管理用）'!J6</f>
        <v>〒849-0901
佐賀市久保泉町大字川久保2120-7</v>
      </c>
      <c r="E27" s="46">
        <f>'[1]（全体管理用）'!L6</f>
        <v>0</v>
      </c>
      <c r="F27" s="47">
        <f>'[1]（全体管理用）'!M6</f>
        <v>0</v>
      </c>
      <c r="G27" s="43" t="str">
        <f>"（"&amp;'[1]（全体管理用）'!N6&amp;")
" &amp;'[1]（全体管理用）'!O6&amp;"-"&amp;'[1]（全体管理用）'!P6&amp;"
"&amp;'[1]（全体管理用）'!Q6</f>
        <v>（0952)
71-8370
98-0015</v>
      </c>
      <c r="H27" s="45" t="str">
        <f>'[1]（全体管理用）'!S6</f>
        <v>有限会社 フレンドリー</v>
      </c>
      <c r="I27" s="46">
        <f>'[1]（全体管理用）'!AD6</f>
        <v>38390</v>
      </c>
      <c r="J27" s="46">
        <f>'[1]（全体管理用）'!AJ6</f>
        <v>38390</v>
      </c>
      <c r="K27" s="48">
        <f>'[1]（全体管理用）'!AK6</f>
        <v>20</v>
      </c>
      <c r="L27" s="43" t="str">
        <f>'[1]（全体管理用）'!AL6</f>
        <v>介護付</v>
      </c>
      <c r="M27" s="43" t="str">
        <f>'[1]（全体管理用）'!AM6&amp;CHAR(10)&amp;'[1]（全体管理用）'!AQ6</f>
        <v>4170100855
第5号</v>
      </c>
    </row>
    <row r="28" spans="1:13" ht="54.75" customHeight="1">
      <c r="A28" s="43" t="str">
        <f>'[1]（全体管理用）'!B7</f>
        <v>第6号</v>
      </c>
      <c r="B28" s="44">
        <f>'[1]（全体管理用）'!C7</f>
        <v>0</v>
      </c>
      <c r="C28" s="44" t="str">
        <f>'[1]（全体管理用）'!D7</f>
        <v>南風</v>
      </c>
      <c r="D28" s="45" t="str">
        <f>"〒"&amp;'[1]（全体管理用）'!E7&amp;"-"&amp;'[1]（全体管理用）'!F7&amp;CHAR(10)&amp;'[1]（全体管理用）'!H7&amp;'[1]（全体管理用）'!I7&amp;'[1]（全体管理用）'!J7</f>
        <v>〒841-0066
鳥栖市儀徳町2238-1</v>
      </c>
      <c r="E28" s="46" t="str">
        <f>'[1]（全体管理用）'!L7</f>
        <v>2018/4/6　　　　　　　　　　2022/10/1</v>
      </c>
      <c r="F28" s="47" t="str">
        <f>'[1]（全体管理用）'!M7</f>
        <v>管理者変更　　　　　　　　　　　　　　利用料変更</v>
      </c>
      <c r="G28" s="43" t="str">
        <f>"（"&amp;'[1]（全体管理用）'!N7&amp;")
" &amp;'[1]（全体管理用）'!O7&amp;"-"&amp;'[1]（全体管理用）'!P7&amp;"
"&amp;'[1]（全体管理用）'!Q7</f>
        <v>（0942)
84-6020
84-6020</v>
      </c>
      <c r="H28" s="45" t="str">
        <f>'[1]（全体管理用）'!S7</f>
        <v>有限会社 弘正</v>
      </c>
      <c r="I28" s="46">
        <f>'[1]（全体管理用）'!AD7</f>
        <v>38626</v>
      </c>
      <c r="J28" s="46">
        <f>'[1]（全体管理用）'!AJ7</f>
        <v>38626</v>
      </c>
      <c r="K28" s="48">
        <f>'[1]（全体管理用）'!AK7</f>
        <v>30</v>
      </c>
      <c r="L28" s="43" t="str">
        <f>'[1]（全体管理用）'!AL7</f>
        <v>介護付</v>
      </c>
      <c r="M28" s="43" t="str">
        <f>'[1]（全体管理用）'!AM7&amp;CHAR(10)&amp;'[1]（全体管理用）'!AQ7</f>
        <v>4170300422
第6号</v>
      </c>
    </row>
    <row r="29" spans="1:13" ht="54.75" customHeight="1">
      <c r="A29" s="43" t="str">
        <f>'[1]（全体管理用）'!B8</f>
        <v>第7号</v>
      </c>
      <c r="B29" s="44">
        <f>'[1]（全体管理用）'!C8</f>
        <v>0</v>
      </c>
      <c r="C29" s="44" t="str">
        <f>'[1]（全体管理用）'!D8</f>
        <v>介護付有料老人ホーム
ほのぼの</v>
      </c>
      <c r="D29" s="45" t="str">
        <f>"〒"&amp;'[1]（全体管理用）'!E8&amp;"-"&amp;'[1]（全体管理用）'!F8&amp;CHAR(10)&amp;'[1]（全体管理用）'!H8&amp;'[1]（全体管理用）'!I8&amp;'[1]（全体管理用）'!J8</f>
        <v>〒848-0121
伊万里市黒川町塩屋511-1</v>
      </c>
      <c r="E29" s="46">
        <f>'[1]（全体管理用）'!L8</f>
        <v>0</v>
      </c>
      <c r="F29" s="47">
        <f>'[1]（全体管理用）'!M8</f>
        <v>0</v>
      </c>
      <c r="G29" s="43" t="str">
        <f>"（"&amp;'[1]（全体管理用）'!N8&amp;")
" &amp;'[1]（全体管理用）'!O8&amp;"-"&amp;'[1]（全体管理用）'!P8&amp;"
"&amp;'[1]（全体管理用）'!Q8</f>
        <v>（0955)
27-0022
27-2405</v>
      </c>
      <c r="H29" s="45" t="str">
        <f>'[1]（全体管理用）'!S8</f>
        <v>株式会社 ほのぼの</v>
      </c>
      <c r="I29" s="46">
        <f>'[1]（全体管理用）'!AD8</f>
        <v>39692</v>
      </c>
      <c r="J29" s="46">
        <f>'[1]（全体管理用）'!AJ8</f>
        <v>39692</v>
      </c>
      <c r="K29" s="48">
        <f>'[1]（全体管理用）'!AK8</f>
        <v>30</v>
      </c>
      <c r="L29" s="43" t="str">
        <f>'[1]（全体管理用）'!AL8</f>
        <v>介護付</v>
      </c>
      <c r="M29" s="43" t="str">
        <f>'[1]（全体管理用）'!AM8&amp;CHAR(10)&amp;'[1]（全体管理用）'!AQ8</f>
        <v>4170500476
第7号</v>
      </c>
    </row>
    <row r="30" spans="1:13" ht="54.75" customHeight="1">
      <c r="A30" s="43" t="str">
        <f>'[1]（全体管理用）'!B9</f>
        <v>第8号</v>
      </c>
      <c r="B30" s="44">
        <f>'[1]（全体管理用）'!C9</f>
        <v>0</v>
      </c>
      <c r="C30" s="44" t="str">
        <f>'[1]（全体管理用）'!D9</f>
        <v>介護付有料老人ホーム百楽仙</v>
      </c>
      <c r="D30" s="45" t="str">
        <f>"〒"&amp;'[1]（全体管理用）'!E9&amp;"-"&amp;'[1]（全体管理用）'!F9&amp;CHAR(10)&amp;'[1]（全体管理用）'!H9&amp;'[1]（全体管理用）'!I9&amp;'[1]（全体管理用）'!J9</f>
        <v>〒841-0056
鳥栖市蔵上四丁目292</v>
      </c>
      <c r="E30" s="46" t="str">
        <f>'[1]（全体管理用）'!L9</f>
        <v>2018/4/10
2023/10/1
2023/7/31</v>
      </c>
      <c r="F30" s="47" t="str">
        <f>'[1]（全体管理用）'!M9</f>
        <v>管理者変更
利用料金変更
代表者変更</v>
      </c>
      <c r="G30" s="43" t="str">
        <f>"（"&amp;'[1]（全体管理用）'!N9&amp;")
" &amp;'[1]（全体管理用）'!O9&amp;"-"&amp;'[1]（全体管理用）'!P9&amp;"
"&amp;'[1]（全体管理用）'!Q9</f>
        <v>（0942)
87-5557
85-1207</v>
      </c>
      <c r="H30" s="45" t="str">
        <f>'[1]（全体管理用）'!S9</f>
        <v>九州メディカル･サービス
株式会社</v>
      </c>
      <c r="I30" s="46">
        <f>'[1]（全体管理用）'!AD9</f>
        <v>38777</v>
      </c>
      <c r="J30" s="46">
        <f>'[1]（全体管理用）'!AJ9</f>
        <v>38777</v>
      </c>
      <c r="K30" s="48">
        <f>'[1]（全体管理用）'!AK9</f>
        <v>44</v>
      </c>
      <c r="L30" s="43" t="str">
        <f>'[1]（全体管理用）'!AL9</f>
        <v>介護付</v>
      </c>
      <c r="M30" s="43" t="str">
        <f>'[1]（全体管理用）'!AM9&amp;CHAR(10)&amp;'[1]（全体管理用）'!AQ9</f>
        <v>4170300513
第8号</v>
      </c>
    </row>
    <row r="31" spans="1:13" ht="54.75" customHeight="1">
      <c r="A31" s="43" t="str">
        <f>'[1]（全体管理用）'!B10</f>
        <v>第9号</v>
      </c>
      <c r="B31" s="44">
        <f>'[1]（全体管理用）'!C10</f>
        <v>0</v>
      </c>
      <c r="C31" s="44" t="str">
        <f>'[1]（全体管理用）'!D10</f>
        <v>介護付有料老人ホームいまり</v>
      </c>
      <c r="D31" s="45" t="str">
        <f>"〒"&amp;'[1]（全体管理用）'!E10&amp;"-"&amp;'[1]（全体管理用）'!F10&amp;CHAR(10)&amp;'[1]（全体管理用）'!H10&amp;'[1]（全体管理用）'!I10&amp;'[1]（全体管理用）'!J10</f>
        <v>〒848-0041
伊万里市新天町620-5</v>
      </c>
      <c r="E31" s="46">
        <f>'[1]（全体管理用）'!L10</f>
        <v>0</v>
      </c>
      <c r="F31" s="47">
        <f>'[1]（全体管理用）'!M10</f>
        <v>0</v>
      </c>
      <c r="G31" s="43" t="str">
        <f>"（"&amp;'[1]（全体管理用）'!N10&amp;")
" &amp;'[1]（全体管理用）'!O10&amp;"-"&amp;'[1]（全体管理用）'!P10&amp;"
"&amp;'[1]（全体管理用）'!Q10</f>
        <v>（0955)
22-5737
22-3000</v>
      </c>
      <c r="H31" s="45" t="str">
        <f>'[1]（全体管理用）'!S10</f>
        <v>有限会社 精祥</v>
      </c>
      <c r="I31" s="46">
        <f>'[1]（全体管理用）'!AD10</f>
        <v>38796</v>
      </c>
      <c r="J31" s="46">
        <f>'[1]（全体管理用）'!AJ10</f>
        <v>38796</v>
      </c>
      <c r="K31" s="48">
        <f>'[1]（全体管理用）'!AK10</f>
        <v>90</v>
      </c>
      <c r="L31" s="43" t="str">
        <f>'[1]（全体管理用）'!AL10</f>
        <v>介護付</v>
      </c>
      <c r="M31" s="43" t="str">
        <f>'[1]（全体管理用）'!AM10&amp;CHAR(10)&amp;'[1]（全体管理用）'!AQ10</f>
        <v>4170500344
第9号</v>
      </c>
    </row>
    <row r="32" spans="1:13" ht="54.75" customHeight="1">
      <c r="A32" s="43" t="str">
        <f>'[1]（全体管理用）'!B11</f>
        <v>第10号</v>
      </c>
      <c r="B32" s="44">
        <f>'[1]（全体管理用）'!C11</f>
        <v>0</v>
      </c>
      <c r="C32" s="44" t="str">
        <f>'[1]（全体管理用）'!D11</f>
        <v>介護付有料老人ホーム桜</v>
      </c>
      <c r="D32" s="45" t="str">
        <f>"〒"&amp;'[1]（全体管理用）'!E11&amp;"-"&amp;'[1]（全体管理用）'!F11&amp;CHAR(10)&amp;'[1]（全体管理用）'!H11&amp;'[1]（全体管理用）'!I11&amp;'[1]（全体管理用）'!J11</f>
        <v>〒847-0062
唐津市船宮町2587番地13</v>
      </c>
      <c r="E32" s="46">
        <f>'[1]（全体管理用）'!L11</f>
        <v>0</v>
      </c>
      <c r="F32" s="47">
        <f>'[1]（全体管理用）'!M11</f>
        <v>0</v>
      </c>
      <c r="G32" s="43" t="str">
        <f>"（"&amp;'[1]（全体管理用）'!N11&amp;")
" &amp;'[1]（全体管理用）'!O11&amp;"-"&amp;'[1]（全体管理用）'!P11&amp;"
"&amp;'[1]（全体管理用）'!Q11</f>
        <v>（0955)
70-0888
70-0800</v>
      </c>
      <c r="H32" s="45" t="str">
        <f>'[1]（全体管理用）'!S11</f>
        <v>有限会社
ハートランド</v>
      </c>
      <c r="I32" s="46">
        <f>'[1]（全体管理用）'!AD11</f>
        <v>39001</v>
      </c>
      <c r="J32" s="46">
        <f>'[1]（全体管理用）'!AJ11</f>
        <v>39001</v>
      </c>
      <c r="K32" s="48">
        <f>'[1]（全体管理用）'!AK11</f>
        <v>46</v>
      </c>
      <c r="L32" s="43" t="str">
        <f>'[1]（全体管理用）'!AL11</f>
        <v>介護付</v>
      </c>
      <c r="M32" s="43" t="str">
        <f>'[1]（全体管理用）'!AM11&amp;CHAR(10)&amp;'[1]（全体管理用）'!AQ11</f>
        <v>4170200598
第10号</v>
      </c>
    </row>
    <row r="33" spans="1:13" ht="54.75" customHeight="1">
      <c r="A33" s="43" t="str">
        <f>'[1]（全体管理用）'!B12</f>
        <v>第11号</v>
      </c>
      <c r="B33" s="44">
        <f>'[1]（全体管理用）'!C12</f>
        <v>0</v>
      </c>
      <c r="C33" s="44" t="str">
        <f>'[1]（全体管理用）'!D12</f>
        <v>介護付有料老人ホーム太陽</v>
      </c>
      <c r="D33" s="45" t="str">
        <f>"〒"&amp;'[1]（全体管理用）'!E12&amp;"-"&amp;'[1]（全体管理用）'!F12&amp;CHAR(10)&amp;'[1]（全体管理用）'!H12&amp;'[1]（全体管理用）'!I12&amp;'[1]（全体管理用）'!J12</f>
        <v>〒849-1311
鹿島市大字高津原667-1</v>
      </c>
      <c r="E33" s="46">
        <f>'[1]（全体管理用）'!L12</f>
        <v>45017</v>
      </c>
      <c r="F33" s="47" t="str">
        <f>'[1]（全体管理用）'!M12</f>
        <v>管理者変更</v>
      </c>
      <c r="G33" s="43" t="str">
        <f>"（"&amp;'[1]（全体管理用）'!N12&amp;")
" &amp;'[1]（全体管理用）'!O12&amp;"-"&amp;'[1]（全体管理用）'!P12&amp;"
"&amp;'[1]（全体管理用）'!Q12</f>
        <v>（0954)
69-8228
63-0123</v>
      </c>
      <c r="H33" s="45" t="str">
        <f>'[1]（全体管理用）'!S12</f>
        <v>社会福祉法人 梅生会</v>
      </c>
      <c r="I33" s="46">
        <f>'[1]（全体管理用）'!AD12</f>
        <v>39052</v>
      </c>
      <c r="J33" s="46">
        <f>'[1]（全体管理用）'!AJ12</f>
        <v>39052</v>
      </c>
      <c r="K33" s="48">
        <f>'[1]（全体管理用）'!AK12</f>
        <v>27</v>
      </c>
      <c r="L33" s="43" t="str">
        <f>'[1]（全体管理用）'!AL12</f>
        <v>介護付</v>
      </c>
      <c r="M33" s="43" t="str">
        <f>'[1]（全体管理用）'!AM12&amp;CHAR(10)&amp;'[1]（全体管理用）'!AQ12</f>
        <v>4170700217
第11号</v>
      </c>
    </row>
    <row r="34" spans="1:13" ht="54.75" customHeight="1">
      <c r="A34" s="43" t="str">
        <f>'[1]（全体管理用）'!B13</f>
        <v>第12号</v>
      </c>
      <c r="B34" s="44">
        <f>'[1]（全体管理用）'!C13</f>
        <v>0</v>
      </c>
      <c r="C34" s="44" t="str">
        <f>'[1]（全体管理用）'!D13</f>
        <v>ケア付有料老人ホームばんざい</v>
      </c>
      <c r="D34" s="45" t="str">
        <f>"〒"&amp;'[1]（全体管理用）'!E13&amp;"-"&amp;'[1]（全体管理用）'!F13&amp;CHAR(10)&amp;'[1]（全体管理用）'!H13&amp;'[1]（全体管理用）'!I13&amp;'[1]（全体管理用）'!J13</f>
        <v>〒841-0073
鳥栖市江島町3388-1</v>
      </c>
      <c r="E34" s="46">
        <f>'[1]（全体管理用）'!L13</f>
        <v>0</v>
      </c>
      <c r="F34" s="47">
        <f>'[1]（全体管理用）'!M13</f>
        <v>0</v>
      </c>
      <c r="G34" s="43" t="str">
        <f>"（"&amp;'[1]（全体管理用）'!N13&amp;")
" &amp;'[1]（全体管理用）'!O13&amp;"-"&amp;'[1]（全体管理用）'!P13&amp;"
"&amp;'[1]（全体管理用）'!Q13</f>
        <v>（0942)
83-2286
84-4506</v>
      </c>
      <c r="H34" s="45" t="str">
        <f>'[1]（全体管理用）'!S13</f>
        <v>株式会社 ＬＯＨＡＳ</v>
      </c>
      <c r="I34" s="46">
        <f>'[1]（全体管理用）'!AD13</f>
        <v>39203</v>
      </c>
      <c r="J34" s="46">
        <f>'[1]（全体管理用）'!AJ13</f>
        <v>39203</v>
      </c>
      <c r="K34" s="48">
        <f>'[1]（全体管理用）'!AK13</f>
        <v>30</v>
      </c>
      <c r="L34" s="43" t="str">
        <f>'[1]（全体管理用）'!AL13</f>
        <v>介護付</v>
      </c>
      <c r="M34" s="43" t="str">
        <f>'[1]（全体管理用）'!AM13&amp;CHAR(10)&amp;'[1]（全体管理用）'!AQ13</f>
        <v>4170300562
第12号</v>
      </c>
    </row>
    <row r="35" spans="1:13" ht="54.75" customHeight="1">
      <c r="A35" s="43" t="str">
        <f>'[1]（全体管理用）'!B14</f>
        <v>第13号</v>
      </c>
      <c r="B35" s="44">
        <f>'[1]（全体管理用）'!C14</f>
        <v>0</v>
      </c>
      <c r="C35" s="44" t="str">
        <f>'[1]（全体管理用）'!D14</f>
        <v>介護付有料老人ホームケアライフ花の里</v>
      </c>
      <c r="D35" s="45" t="str">
        <f>"〒"&amp;'[1]（全体管理用）'!E14&amp;"-"&amp;'[1]（全体管理用）'!F14&amp;CHAR(10)&amp;'[1]（全体管理用）'!H14&amp;'[1]（全体管理用）'!I14&amp;'[1]（全体管理用）'!J14</f>
        <v>〒840-1101
三養基郡みやき町大字西島3154-1</v>
      </c>
      <c r="E35" s="46">
        <f>'[1]（全体管理用）'!L14</f>
        <v>44839</v>
      </c>
      <c r="F35" s="47" t="str">
        <f>'[1]（全体管理用）'!M14</f>
        <v>代表者変更</v>
      </c>
      <c r="G35" s="43" t="str">
        <f>"（"&amp;'[1]（全体管理用）'!N14&amp;")
" &amp;'[1]（全体管理用）'!O14&amp;"-"&amp;'[1]（全体管理用）'!P14&amp;"
"&amp;'[1]（全体管理用）'!Q14</f>
        <v>（0942)
96-3877
96-3878</v>
      </c>
      <c r="H35" s="45" t="str">
        <f>'[1]（全体管理用）'!S14</f>
        <v>有限会社
ライフパートナー</v>
      </c>
      <c r="I35" s="46">
        <f>'[1]（全体管理用）'!AD14</f>
        <v>39234</v>
      </c>
      <c r="J35" s="46">
        <f>'[1]（全体管理用）'!AJ14</f>
        <v>39234</v>
      </c>
      <c r="K35" s="48">
        <f>'[1]（全体管理用）'!AK14</f>
        <v>38</v>
      </c>
      <c r="L35" s="43" t="str">
        <f>'[1]（全体管理用）'!AL14</f>
        <v>介護付</v>
      </c>
      <c r="M35" s="43" t="str">
        <f>'[1]（全体管理用）'!AM14&amp;CHAR(10)&amp;'[1]（全体管理用）'!AQ14</f>
        <v>4171200431
第13号</v>
      </c>
    </row>
    <row r="36" spans="1:13" ht="54.75" customHeight="1">
      <c r="A36" s="43" t="str">
        <f>'[1]（全体管理用）'!B15</f>
        <v>第14号</v>
      </c>
      <c r="B36" s="44">
        <f>'[1]（全体管理用）'!C15</f>
        <v>0</v>
      </c>
      <c r="C36" s="44" t="str">
        <f>'[1]（全体管理用）'!D15</f>
        <v>竜門堂有料老人ホームすずかぜ</v>
      </c>
      <c r="D36" s="45" t="str">
        <f>"〒"&amp;'[1]（全体管理用）'!E15&amp;"-"&amp;'[1]（全体管理用）'!F15&amp;CHAR(10)&amp;'[1]（全体管理用）'!H15&amp;'[1]（全体管理用）'!I15&amp;'[1]（全体管理用）'!J15</f>
        <v>〒849-2304
武雄市山内町大字大野6199-1</v>
      </c>
      <c r="E36" s="46" t="str">
        <f>'[1]（全体管理用）'!L15</f>
        <v>2019/7/1
2023/2/15
2023/7/1
2023/7/1
2023/7/1</v>
      </c>
      <c r="F36" s="47" t="str">
        <f>'[1]（全体管理用）'!M15</f>
        <v>管理者変更
事業休止
事業再開届
管理者変更
定員削減</v>
      </c>
      <c r="G36" s="43" t="str">
        <f>"（"&amp;'[1]（全体管理用）'!N15&amp;")
" &amp;'[1]（全体管理用）'!O15&amp;"-"&amp;'[1]（全体管理用）'!P15&amp;"
"&amp;'[1]（全体管理用）'!Q15</f>
        <v>（0954)
45-2975
45-2978</v>
      </c>
      <c r="H36" s="45" t="str">
        <f>'[1]（全体管理用）'!S15</f>
        <v>医療法人 竜門堂</v>
      </c>
      <c r="I36" s="46">
        <f>'[1]（全体管理用）'!AD15</f>
        <v>39264</v>
      </c>
      <c r="J36" s="46">
        <f>'[1]（全体管理用）'!AJ15</f>
        <v>39264</v>
      </c>
      <c r="K36" s="48">
        <f>'[1]（全体管理用）'!AK15</f>
        <v>22</v>
      </c>
      <c r="L36" s="43" t="str">
        <f>'[1]（全体管理用）'!AL15</f>
        <v>住宅型</v>
      </c>
      <c r="M36" s="43" t="str">
        <f>'[1]（全体管理用）'!AM15&amp;CHAR(10)&amp;'[1]（全体管理用）'!AQ15</f>
        <v>-
第14号</v>
      </c>
    </row>
    <row r="37" spans="1:13" ht="54.75" customHeight="1">
      <c r="A37" s="43" t="str">
        <f>'[1]（全体管理用）'!B16</f>
        <v>第15号</v>
      </c>
      <c r="B37" s="44">
        <f>'[1]（全体管理用）'!C16</f>
        <v>0</v>
      </c>
      <c r="C37" s="44" t="str">
        <f>'[1]（全体管理用）'!D16</f>
        <v>南風Ⅱ番館</v>
      </c>
      <c r="D37" s="45" t="str">
        <f>"〒"&amp;'[1]（全体管理用）'!E16&amp;"-"&amp;'[1]（全体管理用）'!F16&amp;CHAR(10)&amp;'[1]（全体管理用）'!H16&amp;'[1]（全体管理用）'!I16&amp;'[1]（全体管理用）'!J16</f>
        <v>〒841-0047
鳥栖市今泉町2395-1</v>
      </c>
      <c r="E37" s="46">
        <f>'[1]（全体管理用）'!L16</f>
        <v>44835</v>
      </c>
      <c r="F37" s="47" t="str">
        <f>'[1]（全体管理用）'!M16</f>
        <v>利用料変更</v>
      </c>
      <c r="G37" s="43" t="str">
        <f>"（"&amp;'[1]（全体管理用）'!N16&amp;")
" &amp;'[1]（全体管理用）'!O16&amp;"-"&amp;'[1]（全体管理用）'!P16&amp;"
"&amp;'[1]（全体管理用）'!Q16</f>
        <v>（0942)
80-0022
84-5041</v>
      </c>
      <c r="H37" s="45" t="str">
        <f>'[1]（全体管理用）'!S16</f>
        <v>有限会社 弘正</v>
      </c>
      <c r="I37" s="46">
        <f>'[1]（全体管理用）'!AD16</f>
        <v>39356</v>
      </c>
      <c r="J37" s="46">
        <f>'[1]（全体管理用）'!AJ16</f>
        <v>39356</v>
      </c>
      <c r="K37" s="48">
        <f>'[1]（全体管理用）'!AK16</f>
        <v>60</v>
      </c>
      <c r="L37" s="43" t="str">
        <f>'[1]（全体管理用）'!AL16</f>
        <v>介護付</v>
      </c>
      <c r="M37" s="43" t="str">
        <f>'[1]（全体管理用）'!AM16&amp;CHAR(10)&amp;'[1]（全体管理用）'!AQ16</f>
        <v>4170300604
第15号</v>
      </c>
    </row>
    <row r="38" spans="1:13" ht="54.75" customHeight="1">
      <c r="A38" s="43" t="str">
        <f>'[1]（全体管理用）'!B17</f>
        <v>第16号</v>
      </c>
      <c r="B38" s="44">
        <f>'[1]（全体管理用）'!C17</f>
        <v>0</v>
      </c>
      <c r="C38" s="44" t="str">
        <f>'[1]（全体管理用）'!D17</f>
        <v>有料老人ホームきらら</v>
      </c>
      <c r="D38" s="45" t="str">
        <f>"〒"&amp;'[1]（全体管理用）'!E17&amp;"-"&amp;'[1]（全体管理用）'!F17&amp;CHAR(10)&amp;'[1]（全体管理用）'!H17&amp;'[1]（全体管理用）'!I17&amp;'[1]（全体管理用）'!J17</f>
        <v>〒843-0024
武雄市武雄町大字富岡9576-1</v>
      </c>
      <c r="E38" s="46">
        <f>'[1]（全体管理用）'!L17</f>
        <v>0</v>
      </c>
      <c r="F38" s="47">
        <f>'[1]（全体管理用）'!M17</f>
        <v>0</v>
      </c>
      <c r="G38" s="43" t="str">
        <f>"（"&amp;'[1]（全体管理用）'!N17&amp;")
" &amp;'[1]（全体管理用）'!O17&amp;"-"&amp;'[1]（全体管理用）'!P17&amp;"
"&amp;'[1]（全体管理用）'!Q17</f>
        <v>（0954)
20-1030
20-1140</v>
      </c>
      <c r="H38" s="45" t="str">
        <f>'[1]（全体管理用）'!S17</f>
        <v>株式会社 サンライズ</v>
      </c>
      <c r="I38" s="46">
        <f>'[1]（全体管理用）'!AD17</f>
        <v>41214</v>
      </c>
      <c r="J38" s="46" t="str">
        <f>'[1]（全体管理用）'!AJ17</f>
        <v>-
(地域密着型
特定施設)</v>
      </c>
      <c r="K38" s="48">
        <f>'[1]（全体管理用）'!AK17</f>
        <v>23</v>
      </c>
      <c r="L38" s="43" t="str">
        <f>'[1]（全体管理用）'!AL17</f>
        <v>介護付</v>
      </c>
      <c r="M38" s="43" t="str">
        <f>'[1]（全体管理用）'!AM17&amp;CHAR(10)&amp;'[1]（全体管理用）'!AQ17</f>
        <v>4190600090
第16号</v>
      </c>
    </row>
    <row r="39" spans="1:13" ht="54.75" customHeight="1">
      <c r="A39" s="43" t="str">
        <f>'[1]（全体管理用）'!B18</f>
        <v>第17号</v>
      </c>
      <c r="B39" s="44">
        <f>'[1]（全体管理用）'!C18</f>
        <v>0</v>
      </c>
      <c r="C39" s="44" t="str">
        <f>'[1]（全体管理用）'!D18</f>
        <v>住宅型有料老人ホーム
ケアビレッジ夢咲</v>
      </c>
      <c r="D39" s="45" t="str">
        <f>"〒"&amp;'[1]（全体管理用）'!E18&amp;"-"&amp;'[1]（全体管理用）'!F18&amp;CHAR(10)&amp;'[1]（全体管理用）'!H18&amp;'[1]（全体管理用）'!I18&amp;'[1]（全体管理用）'!J18</f>
        <v>〒849-0914
佐賀市兵庫町大字西渕1871-5</v>
      </c>
      <c r="E39" s="46" t="str">
        <f>'[1]（全体管理用）'!L18</f>
        <v>R3.4.1.</v>
      </c>
      <c r="F39" s="47" t="str">
        <f>'[1]（全体管理用）'!M18</f>
        <v>利用料金変更</v>
      </c>
      <c r="G39" s="43" t="str">
        <f>"（"&amp;'[1]（全体管理用）'!N18&amp;")
" &amp;'[1]（全体管理用）'!O18&amp;"-"&amp;'[1]（全体管理用）'!P18&amp;"
"&amp;'[1]（全体管理用）'!Q18</f>
        <v>（0952)
20-0500
20-0505</v>
      </c>
      <c r="H39" s="45" t="str">
        <f>'[1]（全体管理用）'!S18</f>
        <v>有限会社
エムアンドアールメディカル</v>
      </c>
      <c r="I39" s="46">
        <f>'[1]（全体管理用）'!AD18</f>
        <v>39405</v>
      </c>
      <c r="J39" s="46">
        <f>'[1]（全体管理用）'!AJ18</f>
        <v>39405</v>
      </c>
      <c r="K39" s="48">
        <f>'[1]（全体管理用）'!AK18</f>
        <v>48</v>
      </c>
      <c r="L39" s="43" t="str">
        <f>'[1]（全体管理用）'!AL18</f>
        <v>住宅型</v>
      </c>
      <c r="M39" s="43" t="str">
        <f>'[1]（全体管理用）'!AM18&amp;CHAR(10)&amp;'[1]（全体管理用）'!AQ18</f>
        <v>-
第17号</v>
      </c>
    </row>
    <row r="40" spans="1:13" ht="54.75" customHeight="1">
      <c r="A40" s="43" t="str">
        <f>'[1]（全体管理用）'!B19</f>
        <v>第18号</v>
      </c>
      <c r="B40" s="44">
        <f>'[1]（全体管理用）'!C19</f>
        <v>0</v>
      </c>
      <c r="C40" s="44" t="str">
        <f>'[1]（全体管理用）'!D19</f>
        <v>介護付有料老人ホームシニアケアたけお</v>
      </c>
      <c r="D40" s="45" t="str">
        <f>"〒"&amp;'[1]（全体管理用）'!E19&amp;"-"&amp;'[1]（全体管理用）'!F19&amp;CHAR(10)&amp;'[1]（全体管理用）'!H19&amp;'[1]（全体管理用）'!I19&amp;'[1]（全体管理用）'!J19</f>
        <v>〒843-0001
武雄市朝日町大字甘久4269-28</v>
      </c>
      <c r="E40" s="46">
        <f>'[1]（全体管理用）'!L19</f>
        <v>0</v>
      </c>
      <c r="F40" s="47">
        <f>'[1]（全体管理用）'!M19</f>
        <v>0</v>
      </c>
      <c r="G40" s="43" t="str">
        <f>"（"&amp;'[1]（全体管理用）'!N19&amp;")
" &amp;'[1]（全体管理用）'!O19&amp;"-"&amp;'[1]（全体管理用）'!P19&amp;"
"&amp;'[1]（全体管理用）'!Q19</f>
        <v>（0954)
26-8071
23-0716</v>
      </c>
      <c r="H40" s="45" t="str">
        <f>'[1]（全体管理用）'!S19</f>
        <v>社会福祉法人
敬愛会</v>
      </c>
      <c r="I40" s="46">
        <f>'[1]（全体管理用）'!AD19</f>
        <v>39417</v>
      </c>
      <c r="J40" s="46">
        <f>'[1]（全体管理用）'!AJ19</f>
        <v>39417</v>
      </c>
      <c r="K40" s="48">
        <f>'[1]（全体管理用）'!AK19</f>
        <v>23</v>
      </c>
      <c r="L40" s="43" t="str">
        <f>'[1]（全体管理用）'!AL19</f>
        <v>介護付</v>
      </c>
      <c r="M40" s="43" t="str">
        <f>'[1]（全体管理用）'!AM19&amp;CHAR(10)&amp;'[1]（全体管理用）'!AQ19</f>
        <v>4170600284
第18号</v>
      </c>
    </row>
    <row r="41" spans="1:13" ht="54.75" customHeight="1">
      <c r="A41" s="43" t="str">
        <f>'[1]（全体管理用）'!B20</f>
        <v>第19号</v>
      </c>
      <c r="B41" s="44">
        <f>'[1]（全体管理用）'!C20</f>
        <v>0</v>
      </c>
      <c r="C41" s="44" t="str">
        <f>'[1]（全体管理用）'!D20</f>
        <v>介護付有料老人ホーム小春日和</v>
      </c>
      <c r="D41" s="45" t="str">
        <f>"〒"&amp;'[1]（全体管理用）'!E20&amp;"-"&amp;'[1]（全体管理用）'!F20&amp;CHAR(10)&amp;'[1]（全体管理用）'!H20&amp;'[1]（全体管理用）'!I20&amp;'[1]（全体管理用）'!J20</f>
        <v>〒847-0821
唐津市町田一丁目2354</v>
      </c>
      <c r="E41" s="46">
        <f>'[1]（全体管理用）'!L20</f>
        <v>0</v>
      </c>
      <c r="F41" s="47">
        <f>'[1]（全体管理用）'!M20</f>
        <v>0</v>
      </c>
      <c r="G41" s="43" t="str">
        <f>"（"&amp;'[1]（全体管理用）'!N20&amp;")
" &amp;'[1]（全体管理用）'!O20&amp;"-"&amp;'[1]（全体管理用）'!P20&amp;"
"&amp;'[1]（全体管理用）'!Q20</f>
        <v>（0955)
70-1770
70-1780</v>
      </c>
      <c r="H41" s="45" t="str">
        <f>'[1]（全体管理用）'!S20</f>
        <v>医療法人 元生會</v>
      </c>
      <c r="I41" s="46">
        <f>'[1]（全体管理用）'!AD20</f>
        <v>39479</v>
      </c>
      <c r="J41" s="46">
        <f>'[1]（全体管理用）'!AJ20</f>
        <v>39479</v>
      </c>
      <c r="K41" s="48">
        <f>'[1]（全体管理用）'!AK20</f>
        <v>34</v>
      </c>
      <c r="L41" s="43" t="str">
        <f>'[1]（全体管理用）'!AL20</f>
        <v>介護付</v>
      </c>
      <c r="M41" s="43" t="str">
        <f>'[1]（全体管理用）'!AM20&amp;CHAR(10)&amp;'[1]（全体管理用）'!AQ20</f>
        <v>4170200671
第19号</v>
      </c>
    </row>
    <row r="42" spans="1:13" ht="54.75" customHeight="1">
      <c r="A42" s="43" t="str">
        <f>'[1]（全体管理用）'!B21</f>
        <v>第20号</v>
      </c>
      <c r="B42" s="44">
        <f>'[1]（全体管理用）'!C21</f>
        <v>0</v>
      </c>
      <c r="C42" s="44" t="str">
        <f>'[1]（全体管理用）'!D21</f>
        <v>有料老人ホームありあけ</v>
      </c>
      <c r="D42" s="45" t="str">
        <f>"〒"&amp;'[1]（全体管理用）'!E21&amp;"-"&amp;'[1]（全体管理用）'!F21&amp;CHAR(10)&amp;'[1]（全体管理用）'!H21&amp;'[1]（全体管理用）'!I21&amp;'[1]（全体管理用）'!J21</f>
        <v>〒849-0922
佐賀市高木瀬東三丁目5-12</v>
      </c>
      <c r="E42" s="46" t="str">
        <f>'[1]（全体管理用）'!L21</f>
        <v>2020/2/1
2023/10/1</v>
      </c>
      <c r="F42" s="47" t="str">
        <f>'[1]（全体管理用）'!M21</f>
        <v>管理者の変更
管理者変更</v>
      </c>
      <c r="G42" s="43" t="str">
        <f>"（"&amp;'[1]（全体管理用）'!N21&amp;")
" &amp;'[1]（全体管理用）'!O21&amp;"-"&amp;'[1]（全体管理用）'!P21&amp;"
"&amp;'[1]（全体管理用）'!Q21</f>
        <v>（0952)
30-2481
97-9085</v>
      </c>
      <c r="H42" s="45" t="str">
        <f>'[1]（全体管理用）'!S21</f>
        <v>有限会社 フレンドリー</v>
      </c>
      <c r="I42" s="46">
        <f>'[1]（全体管理用）'!AD21</f>
        <v>39535</v>
      </c>
      <c r="J42" s="46">
        <f>'[1]（全体管理用）'!AJ21</f>
        <v>39535</v>
      </c>
      <c r="K42" s="48">
        <f>'[1]（全体管理用）'!AK21</f>
        <v>6</v>
      </c>
      <c r="L42" s="43" t="str">
        <f>'[1]（全体管理用）'!AL21</f>
        <v>住宅型</v>
      </c>
      <c r="M42" s="43" t="str">
        <f>'[1]（全体管理用）'!AM21&amp;CHAR(10)&amp;'[1]（全体管理用）'!AQ21</f>
        <v>-
第20号</v>
      </c>
    </row>
    <row r="43" spans="1:13" ht="54.75" customHeight="1">
      <c r="A43" s="43" t="str">
        <f>[1]休止・廃止施設!B65</f>
        <v>第21号</v>
      </c>
      <c r="B43" s="44" t="str">
        <f>[1]休止・廃止施設!C65</f>
        <v>R6.3.31.廃止</v>
      </c>
      <c r="C43" s="44" t="str">
        <f>[1]休止・廃止施設!D65</f>
        <v>有料老人ホームグッドライフ</v>
      </c>
      <c r="D43" s="45" t="str">
        <f>"〒"&amp;[1]休止・廃止施設!E65&amp;"-"&amp;[1]休止・廃止施設!F65&amp;CHAR(10)&amp;[1]休止・廃止施設!H65&amp;[1]休止・廃止施設!I65&amp;[1]休止・廃止施設!J65</f>
        <v>〒849-0936
佐賀市鍋島町大字森田一本松82番の3</v>
      </c>
      <c r="E43" s="46">
        <f>[1]休止・廃止施設!L65</f>
        <v>43333</v>
      </c>
      <c r="F43" s="47" t="str">
        <f>[1]休止・廃止施設!M65</f>
        <v>定員数の増員</v>
      </c>
      <c r="G43" s="43" t="str">
        <f>"（"&amp;[1]休止・廃止施設!N65&amp;")
" &amp;[1]休止・廃止施設!O65&amp;"-"&amp;[1]休止・廃止施設!P65&amp;"
"&amp;[1]休止・廃止施設!Q65</f>
        <v>（0952)
34-1180
34-1191</v>
      </c>
      <c r="H43" s="45" t="str">
        <f>[1]休止・廃止施設!S65</f>
        <v>有限会社
ホットライフ</v>
      </c>
      <c r="I43" s="46">
        <f>[1]休止・廃止施設!AD65</f>
        <v>39550</v>
      </c>
      <c r="J43" s="46">
        <f>[1]休止・廃止施設!AJ65</f>
        <v>39550</v>
      </c>
      <c r="K43" s="48">
        <f>[1]休止・廃止施設!AK65</f>
        <v>19</v>
      </c>
      <c r="L43" s="43" t="str">
        <f>[1]休止・廃止施設!AL65</f>
        <v>住宅型</v>
      </c>
      <c r="M43" s="43" t="str">
        <f>[1]休止・廃止施設!AM65&amp;CHAR(10)&amp;[1]休止・廃止施設!AQ65</f>
        <v>-
第21号</v>
      </c>
    </row>
    <row r="44" spans="1:13" ht="54.75" customHeight="1">
      <c r="A44" s="43" t="str">
        <f>'[1]（全体管理用）'!B22</f>
        <v>第23号</v>
      </c>
      <c r="B44" s="44">
        <f>'[1]（全体管理用）'!C22</f>
        <v>0</v>
      </c>
      <c r="C44" s="44" t="str">
        <f>'[1]（全体管理用）'!D22</f>
        <v>有料老人ホーム安寿</v>
      </c>
      <c r="D44" s="45" t="str">
        <f>"〒"&amp;'[1]（全体管理用）'!E22&amp;"-"&amp;'[1]（全体管理用）'!F22&amp;CHAR(10)&amp;'[1]（全体管理用）'!H22&amp;'[1]（全体管理用）'!I22&amp;'[1]（全体管理用）'!J22</f>
        <v>〒847-0324
唐津市鎮西町高野534-2</v>
      </c>
      <c r="E44" s="46">
        <f>'[1]（全体管理用）'!L22</f>
        <v>0</v>
      </c>
      <c r="F44" s="47">
        <f>'[1]（全体管理用）'!M22</f>
        <v>0</v>
      </c>
      <c r="G44" s="43" t="str">
        <f>"（"&amp;'[1]（全体管理用）'!N22&amp;")
" &amp;'[1]（全体管理用）'!O22&amp;"-"&amp;'[1]（全体管理用）'!P22&amp;"
"&amp;'[1]（全体管理用）'!Q22</f>
        <v>（0955)
82-0170
82-0171</v>
      </c>
      <c r="H44" s="45" t="str">
        <f>'[1]（全体管理用）'!S22</f>
        <v>有限会社 ハート</v>
      </c>
      <c r="I44" s="46">
        <f>'[1]（全体管理用）'!AD22</f>
        <v>39600</v>
      </c>
      <c r="J44" s="46">
        <f>'[1]（全体管理用）'!AJ22</f>
        <v>39600</v>
      </c>
      <c r="K44" s="48">
        <f>'[1]（全体管理用）'!AK22</f>
        <v>22</v>
      </c>
      <c r="L44" s="43" t="str">
        <f>'[1]（全体管理用）'!AL22</f>
        <v>住宅型</v>
      </c>
      <c r="M44" s="43" t="str">
        <f>'[1]（全体管理用）'!AM22&amp;CHAR(10)&amp;'[1]（全体管理用）'!AQ22</f>
        <v>-
第23号</v>
      </c>
    </row>
    <row r="45" spans="1:13" ht="54.75" customHeight="1">
      <c r="A45" s="43" t="str">
        <f>'[1]（全体管理用）'!B23</f>
        <v>第24号</v>
      </c>
      <c r="B45" s="44">
        <f>'[1]（全体管理用）'!C23</f>
        <v>0</v>
      </c>
      <c r="C45" s="44" t="str">
        <f>'[1]（全体管理用）'!D23</f>
        <v>ぽっかぽか東唐津館</v>
      </c>
      <c r="D45" s="45" t="str">
        <f>"〒"&amp;'[1]（全体管理用）'!E23&amp;"-"&amp;'[1]（全体管理用）'!F23&amp;CHAR(10)&amp;'[1]（全体管理用）'!H23&amp;'[1]（全体管理用）'!I23&amp;'[1]（全体管理用）'!J23</f>
        <v>〒847-0028
唐津市鏡新開95番地</v>
      </c>
      <c r="E45" s="46">
        <f>'[1]（全体管理用）'!L23</f>
        <v>0</v>
      </c>
      <c r="F45" s="47">
        <f>'[1]（全体管理用）'!M23</f>
        <v>0</v>
      </c>
      <c r="G45" s="43" t="str">
        <f>"（"&amp;'[1]（全体管理用）'!N23&amp;")
" &amp;'[1]（全体管理用）'!O23&amp;"-"&amp;'[1]（全体管理用）'!P23&amp;"
"&amp;'[1]（全体管理用）'!Q23</f>
        <v>（0955)
77-6700
77-6701</v>
      </c>
      <c r="H45" s="45" t="str">
        <f>'[1]（全体管理用）'!S23</f>
        <v>合同会社
ぽっかぽか</v>
      </c>
      <c r="I45" s="46">
        <f>'[1]（全体管理用）'!AD23</f>
        <v>39661</v>
      </c>
      <c r="J45" s="46">
        <f>'[1]（全体管理用）'!AJ23</f>
        <v>39661</v>
      </c>
      <c r="K45" s="48">
        <f>'[1]（全体管理用）'!AK23</f>
        <v>42</v>
      </c>
      <c r="L45" s="43" t="str">
        <f>'[1]（全体管理用）'!AL23</f>
        <v>住宅型</v>
      </c>
      <c r="M45" s="43" t="str">
        <f>'[1]（全体管理用）'!AM23&amp;CHAR(10)&amp;'[1]（全体管理用）'!AQ23</f>
        <v>-
第24号</v>
      </c>
    </row>
    <row r="46" spans="1:13" ht="54.75" customHeight="1">
      <c r="A46" s="43" t="str">
        <f>'[1]（全体管理用）'!B24</f>
        <v>第25号</v>
      </c>
      <c r="B46" s="44">
        <f>'[1]（全体管理用）'!C24</f>
        <v>0</v>
      </c>
      <c r="C46" s="44" t="str">
        <f>'[1]（全体管理用）'!D24</f>
        <v>サンハウス唐津</v>
      </c>
      <c r="D46" s="45" t="str">
        <f>"〒"&amp;'[1]（全体管理用）'!E24&amp;"-"&amp;'[1]（全体管理用）'!F24&amp;CHAR(10)&amp;'[1]（全体管理用）'!H24&amp;'[1]（全体管理用）'!I24&amp;'[1]（全体管理用）'!J24</f>
        <v>〒847-1201
唐津市北波多徳須恵1178番地4</v>
      </c>
      <c r="E46" s="46">
        <f>'[1]（全体管理用）'!L24</f>
        <v>0</v>
      </c>
      <c r="F46" s="47">
        <f>'[1]（全体管理用）'!M24</f>
        <v>0</v>
      </c>
      <c r="G46" s="43" t="str">
        <f>"（"&amp;'[1]（全体管理用）'!N24&amp;")
" &amp;'[1]（全体管理用）'!O24&amp;"-"&amp;'[1]（全体管理用）'!P24&amp;"
"&amp;'[1]（全体管理用）'!Q24</f>
        <v>（0955)
51-2281
51-2283</v>
      </c>
      <c r="H46" s="45" t="str">
        <f>'[1]（全体管理用）'!S24</f>
        <v>社会福祉法人　健寿会</v>
      </c>
      <c r="I46" s="46">
        <f>'[1]（全体管理用）'!AD24</f>
        <v>39722</v>
      </c>
      <c r="J46" s="46">
        <f>'[1]（全体管理用）'!AJ24</f>
        <v>39722</v>
      </c>
      <c r="K46" s="48">
        <f>'[1]（全体管理用）'!AK24</f>
        <v>60</v>
      </c>
      <c r="L46" s="43" t="str">
        <f>'[1]（全体管理用）'!AL24</f>
        <v>介護付</v>
      </c>
      <c r="M46" s="43" t="str">
        <f>'[1]（全体管理用）'!AM24&amp;CHAR(10)&amp;'[1]（全体管理用）'!AQ24</f>
        <v>4170200754
第25号</v>
      </c>
    </row>
    <row r="47" spans="1:13" ht="54.75" customHeight="1">
      <c r="A47" s="43" t="str">
        <f>'[1]（全体管理用）'!B25</f>
        <v>第26号</v>
      </c>
      <c r="B47" s="44">
        <f>'[1]（全体管理用）'!C25</f>
        <v>0</v>
      </c>
      <c r="C47" s="44" t="str">
        <f>'[1]（全体管理用）'!D25</f>
        <v>有料老人ホームぽかぽか</v>
      </c>
      <c r="D47" s="45" t="str">
        <f>"〒"&amp;'[1]（全体管理用）'!E25&amp;"-"&amp;'[1]（全体管理用）'!F25&amp;CHAR(10)&amp;'[1]（全体管理用）'!H25&amp;'[1]（全体管理用）'!I25&amp;'[1]（全体管理用）'!J25</f>
        <v>〒840-0202
佐賀市大和町大字久池井1013番地1</v>
      </c>
      <c r="E47" s="46">
        <f>'[1]（全体管理用）'!L25</f>
        <v>44562</v>
      </c>
      <c r="F47" s="47" t="str">
        <f>'[1]（全体管理用）'!M25</f>
        <v>管理者の変更</v>
      </c>
      <c r="G47" s="43" t="str">
        <f>"（"&amp;'[1]（全体管理用）'!N25&amp;")
" &amp;'[1]（全体管理用）'!O25&amp;"-"&amp;'[1]（全体管理用）'!P25&amp;"
"&amp;'[1]（全体管理用）'!Q25</f>
        <v>（0952)
64-8511
20-8528</v>
      </c>
      <c r="H47" s="45" t="str">
        <f>'[1]（全体管理用）'!S25</f>
        <v>有限会社 あしたば</v>
      </c>
      <c r="I47" s="46">
        <f>'[1]（全体管理用）'!AD25</f>
        <v>39737</v>
      </c>
      <c r="J47" s="46">
        <f>'[1]（全体管理用）'!AJ25</f>
        <v>39737</v>
      </c>
      <c r="K47" s="48">
        <f>'[1]（全体管理用）'!AK25</f>
        <v>29</v>
      </c>
      <c r="L47" s="43" t="str">
        <f>'[1]（全体管理用）'!AL25</f>
        <v>住宅型</v>
      </c>
      <c r="M47" s="43" t="str">
        <f>'[1]（全体管理用）'!AM25&amp;CHAR(10)&amp;'[1]（全体管理用）'!AQ25</f>
        <v>-
第26号</v>
      </c>
    </row>
    <row r="48" spans="1:13" ht="54.75" customHeight="1">
      <c r="A48" s="43" t="str">
        <f>'[1]（全体管理用）'!B26</f>
        <v>第27号</v>
      </c>
      <c r="B48" s="44">
        <f>'[1]（全体管理用）'!C26</f>
        <v>0</v>
      </c>
      <c r="C48" s="44" t="str">
        <f>'[1]（全体管理用）'!D26</f>
        <v>けいしんハウス</v>
      </c>
      <c r="D48" s="45" t="str">
        <f>"〒"&amp;'[1]（全体管理用）'!E26&amp;"-"&amp;'[1]（全体管理用）'!F26&amp;CHAR(10)&amp;'[1]（全体管理用）'!H26&amp;'[1]（全体管理用）'!I26&amp;'[1]（全体管理用）'!J26</f>
        <v>〒841-0024
鳥栖市原町恒石688番地1</v>
      </c>
      <c r="E48" s="46" t="str">
        <f>'[1]（全体管理用）'!L26</f>
        <v>2019/12/1
2023/9/1
2023/11/1
2023/12/1</v>
      </c>
      <c r="F48" s="47" t="str">
        <f>'[1]（全体管理用）'!M26</f>
        <v>定員数の減
管理者変更
理事長変更、利用料変更
管理者変更</v>
      </c>
      <c r="G48" s="43" t="str">
        <f>"（"&amp;'[1]（全体管理用）'!N26&amp;")
" &amp;'[1]（全体管理用）'!O26&amp;"-"&amp;'[1]（全体管理用）'!P26&amp;"
"&amp;'[1]（全体管理用）'!Q26</f>
        <v>（0942)
83-1075
83-1043</v>
      </c>
      <c r="H48" s="45" t="str">
        <f>'[1]（全体管理用）'!S26</f>
        <v>医療法人 啓心会</v>
      </c>
      <c r="I48" s="46">
        <f>'[1]（全体管理用）'!AD26</f>
        <v>39753</v>
      </c>
      <c r="J48" s="46">
        <f>'[1]（全体管理用）'!AJ26</f>
        <v>39753</v>
      </c>
      <c r="K48" s="48">
        <f>'[1]（全体管理用）'!AK26</f>
        <v>18</v>
      </c>
      <c r="L48" s="43" t="str">
        <f>'[1]（全体管理用）'!AL26</f>
        <v>住宅型</v>
      </c>
      <c r="M48" s="43" t="str">
        <f>'[1]（全体管理用）'!AM26&amp;CHAR(10)&amp;'[1]（全体管理用）'!AQ26</f>
        <v>-
第27号</v>
      </c>
    </row>
    <row r="49" spans="1:13" ht="54.75" customHeight="1">
      <c r="A49" s="43" t="str">
        <f>'[1]（全体管理用）'!B27</f>
        <v>第28号</v>
      </c>
      <c r="B49" s="44">
        <f>'[1]（全体管理用）'!C27</f>
        <v>0</v>
      </c>
      <c r="C49" s="44" t="str">
        <f>'[1]（全体管理用）'!D27</f>
        <v>ライフステイからつ</v>
      </c>
      <c r="D49" s="45" t="str">
        <f>"〒"&amp;'[1]（全体管理用）'!E27&amp;"-"&amp;'[1]（全体管理用）'!F27&amp;CHAR(10)&amp;'[1]（全体管理用）'!H27&amp;'[1]（全体管理用）'!I27&amp;'[1]（全体管理用）'!J27</f>
        <v>〒847-0022
唐津市鏡3076番地</v>
      </c>
      <c r="E49" s="46" t="str">
        <f>'[1]（全体管理用）'!L27</f>
        <v xml:space="preserve">R３.4.1
R4.10.1
R5.4.1
</v>
      </c>
      <c r="F49" s="47" t="str">
        <f>'[1]（全体管理用）'!M27</f>
        <v>管理者の変更
利用料金の変更
管理者・管理費の変更及びベースアップ等支援加算追加</v>
      </c>
      <c r="G49" s="43" t="str">
        <f>"（"&amp;'[1]（全体管理用）'!N27&amp;")
" &amp;'[1]（全体管理用）'!O27&amp;"-"&amp;'[1]（全体管理用）'!P27&amp;"
"&amp;'[1]（全体管理用）'!Q27</f>
        <v>（0955)
77-3501
77-3502</v>
      </c>
      <c r="H49" s="45" t="str">
        <f>'[1]（全体管理用）'!S27</f>
        <v>サンコーケアライフ
株式会社</v>
      </c>
      <c r="I49" s="46">
        <f>'[1]（全体管理用）'!AD27</f>
        <v>41699</v>
      </c>
      <c r="J49" s="46">
        <f>'[1]（全体管理用）'!AJ27</f>
        <v>41699</v>
      </c>
      <c r="K49" s="48">
        <f>'[1]（全体管理用）'!AK27</f>
        <v>113</v>
      </c>
      <c r="L49" s="43" t="str">
        <f>'[1]（全体管理用）'!AL27</f>
        <v>介護付</v>
      </c>
      <c r="M49" s="43" t="str">
        <f>'[1]（全体管理用）'!AM27&amp;CHAR(10)&amp;'[1]（全体管理用）'!AQ27</f>
        <v>4170201273
第28号</v>
      </c>
    </row>
    <row r="50" spans="1:13" ht="54.75" customHeight="1">
      <c r="A50" s="43" t="str">
        <f>'[1]（全体管理用）'!B28</f>
        <v>第29号</v>
      </c>
      <c r="B50" s="44">
        <f>'[1]（全体管理用）'!C28</f>
        <v>0</v>
      </c>
      <c r="C50" s="44" t="str">
        <f>'[1]（全体管理用）'!D28</f>
        <v>竜門堂有料老人ホーム爽風館</v>
      </c>
      <c r="D50" s="45" t="str">
        <f>"〒"&amp;'[1]（全体管理用）'!E28&amp;"-"&amp;'[1]（全体管理用）'!F28&amp;CHAR(10)&amp;'[1]（全体管理用）'!H28&amp;'[1]（全体管理用）'!I28&amp;'[1]（全体管理用）'!J28</f>
        <v>〒849-2303
武雄市山内町三間坂甲14043番地</v>
      </c>
      <c r="E50" s="46">
        <f>'[1]（全体管理用）'!L28</f>
        <v>45017</v>
      </c>
      <c r="F50" s="47" t="str">
        <f>'[1]（全体管理用）'!M28</f>
        <v>管理者変更</v>
      </c>
      <c r="G50" s="43" t="str">
        <f>"（"&amp;'[1]（全体管理用）'!N28&amp;")
" &amp;'[1]（全体管理用）'!O28&amp;"-"&amp;'[1]（全体管理用）'!P28&amp;"
"&amp;'[1]（全体管理用）'!Q28</f>
        <v>（0954)
45-0650
45-0652</v>
      </c>
      <c r="H50" s="45" t="str">
        <f>'[1]（全体管理用）'!S28</f>
        <v>医療法人 竜門堂</v>
      </c>
      <c r="I50" s="46">
        <f>'[1]（全体管理用）'!AD28</f>
        <v>39904</v>
      </c>
      <c r="J50" s="46">
        <f>'[1]（全体管理用）'!AJ28</f>
        <v>39904</v>
      </c>
      <c r="K50" s="48">
        <f>'[1]（全体管理用）'!AK28</f>
        <v>53</v>
      </c>
      <c r="L50" s="43" t="str">
        <f>'[1]（全体管理用）'!AL28</f>
        <v>住宅型</v>
      </c>
      <c r="M50" s="43" t="str">
        <f>'[1]（全体管理用）'!AM28&amp;CHAR(10)&amp;'[1]（全体管理用）'!AQ28</f>
        <v>-
第29号</v>
      </c>
    </row>
    <row r="51" spans="1:13" ht="54.75" customHeight="1">
      <c r="A51" s="43" t="str">
        <f>'[1]（全体管理用）'!B29</f>
        <v>第31号</v>
      </c>
      <c r="B51" s="44">
        <f>'[1]（全体管理用）'!C29</f>
        <v>0</v>
      </c>
      <c r="C51" s="44" t="str">
        <f>'[1]（全体管理用）'!D29</f>
        <v>有料老人ホームかわそえ</v>
      </c>
      <c r="D51" s="45" t="str">
        <f>"〒"&amp;'[1]（全体管理用）'!E29&amp;"-"&amp;'[1]（全体管理用）'!F29&amp;CHAR(10)&amp;'[1]（全体管理用）'!H29&amp;'[1]（全体管理用）'!I29&amp;'[1]（全体管理用）'!J29</f>
        <v>〒840-2205
佐賀市川副町大字南里367-1</v>
      </c>
      <c r="E51" s="46" t="str">
        <f>'[1]（全体管理用）'!L29</f>
        <v>H30.10.1
R1.10.1
R5.8.1</v>
      </c>
      <c r="F51" s="47" t="str">
        <f>'[1]（全体管理用）'!M29</f>
        <v>利用料金の改定
施設長交替</v>
      </c>
      <c r="G51" s="43" t="str">
        <f>"（"&amp;'[1]（全体管理用）'!N29&amp;")
" &amp;'[1]（全体管理用）'!O29&amp;"-"&amp;'[1]（全体管理用）'!P29&amp;"
"&amp;'[1]（全体管理用）'!Q29</f>
        <v>（0952)
45-3930
45-0010</v>
      </c>
      <c r="H51" s="45" t="str">
        <f>'[1]（全体管理用）'!S29</f>
        <v>株式会社 パラディ</v>
      </c>
      <c r="I51" s="46">
        <f>'[1]（全体管理用）'!AD29</f>
        <v>39965</v>
      </c>
      <c r="J51" s="46">
        <f>'[1]（全体管理用）'!AJ29</f>
        <v>39965</v>
      </c>
      <c r="K51" s="48">
        <f>'[1]（全体管理用）'!AK29</f>
        <v>30</v>
      </c>
      <c r="L51" s="43" t="str">
        <f>'[1]（全体管理用）'!AL29</f>
        <v>住宅型</v>
      </c>
      <c r="M51" s="43" t="str">
        <f>'[1]（全体管理用）'!AM29&amp;CHAR(10)&amp;'[1]（全体管理用）'!AQ29</f>
        <v>-
第31号</v>
      </c>
    </row>
    <row r="52" spans="1:13" ht="54.75" customHeight="1">
      <c r="A52" s="43" t="str">
        <f>'[1]（全体管理用）'!B30</f>
        <v>第32号</v>
      </c>
      <c r="B52" s="44">
        <f>'[1]（全体管理用）'!C30</f>
        <v>0</v>
      </c>
      <c r="C52" s="44" t="str">
        <f>'[1]（全体管理用）'!D30</f>
        <v>有料老人ホームシニアケア佐賀</v>
      </c>
      <c r="D52" s="45" t="str">
        <f>"〒"&amp;'[1]（全体管理用）'!E30&amp;"-"&amp;'[1]（全体管理用）'!F30&amp;CHAR(10)&amp;'[1]（全体管理用）'!H30&amp;'[1]（全体管理用）'!I30&amp;'[1]（全体管理用）'!J30</f>
        <v>〒849-0917
佐賀市高木瀬町大字長瀬1240-1</v>
      </c>
      <c r="E52" s="46">
        <f>'[1]（全体管理用）'!L30</f>
        <v>0</v>
      </c>
      <c r="F52" s="47">
        <f>'[1]（全体管理用）'!M30</f>
        <v>0</v>
      </c>
      <c r="G52" s="43" t="str">
        <f>"（"&amp;'[1]（全体管理用）'!N30&amp;")
" &amp;'[1]（全体管理用）'!O30&amp;"-"&amp;'[1]（全体管理用）'!P30&amp;"
"&amp;'[1]（全体管理用）'!Q30</f>
        <v>（0952)
36-7222
36-7221</v>
      </c>
      <c r="H52" s="45" t="str">
        <f>'[1]（全体管理用）'!S30</f>
        <v>医療法人社団　敬愛会</v>
      </c>
      <c r="I52" s="46">
        <f>'[1]（全体管理用）'!AD30</f>
        <v>39972</v>
      </c>
      <c r="J52" s="46">
        <f>'[1]（全体管理用）'!AJ30</f>
        <v>39972</v>
      </c>
      <c r="K52" s="48">
        <f>'[1]（全体管理用）'!AK30</f>
        <v>38</v>
      </c>
      <c r="L52" s="43" t="str">
        <f>'[1]（全体管理用）'!AL30</f>
        <v>住宅型</v>
      </c>
      <c r="M52" s="43" t="str">
        <f>'[1]（全体管理用）'!AM30&amp;CHAR(10)&amp;'[1]（全体管理用）'!AQ30</f>
        <v>-
第32号</v>
      </c>
    </row>
    <row r="53" spans="1:13" ht="54.75" customHeight="1">
      <c r="A53" s="43" t="str">
        <f>'[1]（全体管理用）'!B31</f>
        <v>第33号</v>
      </c>
      <c r="B53" s="44">
        <f>'[1]（全体管理用）'!C31</f>
        <v>0</v>
      </c>
      <c r="C53" s="44" t="str">
        <f>'[1]（全体管理用）'!D31</f>
        <v>住宅型有料老人ホームあおば</v>
      </c>
      <c r="D53" s="45" t="str">
        <f>"〒"&amp;'[1]（全体管理用）'!E31&amp;"-"&amp;'[1]（全体管理用）'!F31&amp;CHAR(10)&amp;'[1]（全体管理用）'!H31&amp;'[1]（全体管理用）'!I31&amp;'[1]（全体管理用）'!J31</f>
        <v>〒847-0083
唐津市和多田大土井6-56</v>
      </c>
      <c r="E53" s="46">
        <f>'[1]（全体管理用）'!L31</f>
        <v>44287</v>
      </c>
      <c r="F53" s="47" t="str">
        <f>'[1]（全体管理用）'!M31</f>
        <v>定員の変更（15→16)</v>
      </c>
      <c r="G53" s="43" t="str">
        <f>"（"&amp;'[1]（全体管理用）'!N31&amp;")
" &amp;'[1]（全体管理用）'!O31&amp;"-"&amp;'[1]（全体管理用）'!P31&amp;"
"&amp;'[1]（全体管理用）'!Q31</f>
        <v>（0955)
72-0627
72-2654</v>
      </c>
      <c r="H53" s="45" t="str">
        <f>'[1]（全体管理用）'!S31</f>
        <v>有限会社 あおば</v>
      </c>
      <c r="I53" s="46">
        <f>'[1]（全体管理用）'!AD31</f>
        <v>40027</v>
      </c>
      <c r="J53" s="46">
        <f>'[1]（全体管理用）'!AJ31</f>
        <v>40027</v>
      </c>
      <c r="K53" s="48">
        <f>'[1]（全体管理用）'!AK31</f>
        <v>16</v>
      </c>
      <c r="L53" s="43" t="str">
        <f>'[1]（全体管理用）'!AL31</f>
        <v>住宅型</v>
      </c>
      <c r="M53" s="43" t="str">
        <f>'[1]（全体管理用）'!AM31&amp;CHAR(10)&amp;'[1]（全体管理用）'!AQ31</f>
        <v>-
第33号</v>
      </c>
    </row>
    <row r="54" spans="1:13" ht="54.75" customHeight="1">
      <c r="A54" s="43" t="str">
        <f>'[1]（全体管理用）'!B32</f>
        <v>第34号</v>
      </c>
      <c r="B54" s="44">
        <f>'[1]（全体管理用）'!C32</f>
        <v>0</v>
      </c>
      <c r="C54" s="44" t="str">
        <f>'[1]（全体管理用）'!D32</f>
        <v>有料老人ホーム光</v>
      </c>
      <c r="D54" s="45" t="str">
        <f>"〒"&amp;'[1]（全体管理用）'!E32&amp;"-"&amp;'[1]（全体管理用）'!F32&amp;CHAR(10)&amp;'[1]（全体管理用）'!H32&amp;'[1]（全体管理用）'!I32&amp;'[1]（全体管理用）'!J32</f>
        <v>〒845-0023
小城市三日月町大字織島3183</v>
      </c>
      <c r="E54" s="46">
        <f>'[1]（全体管理用）'!L32</f>
        <v>0</v>
      </c>
      <c r="F54" s="47">
        <f>'[1]（全体管理用）'!M32</f>
        <v>0</v>
      </c>
      <c r="G54" s="43" t="str">
        <f>"（"&amp;'[1]（全体管理用）'!N32&amp;")
" &amp;'[1]（全体管理用）'!O32&amp;"-"&amp;'[1]（全体管理用）'!P32&amp;"
"&amp;'[1]（全体管理用）'!Q32</f>
        <v>（0952)
73-5689
72-8588</v>
      </c>
      <c r="H54" s="45" t="str">
        <f>'[1]（全体管理用）'!S32</f>
        <v>株式会社 ライフライン</v>
      </c>
      <c r="I54" s="46">
        <f>'[1]（全体管理用）'!AD32</f>
        <v>40057</v>
      </c>
      <c r="J54" s="46">
        <f>'[1]（全体管理用）'!AJ32</f>
        <v>40057</v>
      </c>
      <c r="K54" s="48">
        <f>'[1]（全体管理用）'!AK32</f>
        <v>30</v>
      </c>
      <c r="L54" s="43" t="str">
        <f>'[1]（全体管理用）'!AL32</f>
        <v>住宅型</v>
      </c>
      <c r="M54" s="43" t="str">
        <f>'[1]（全体管理用）'!AM32&amp;CHAR(10)&amp;'[1]（全体管理用）'!AQ32</f>
        <v>-
第34号</v>
      </c>
    </row>
    <row r="55" spans="1:13" ht="54.75" customHeight="1">
      <c r="A55" s="43" t="str">
        <f>'[1]（全体管理用）'!B33</f>
        <v>第35号</v>
      </c>
      <c r="B55" s="44">
        <f>'[1]（全体管理用）'!C33</f>
        <v>0</v>
      </c>
      <c r="C55" s="44" t="str">
        <f>'[1]（全体管理用）'!D33</f>
        <v>有料老人ホームやまと</v>
      </c>
      <c r="D55" s="45" t="str">
        <f>"〒"&amp;'[1]（全体管理用）'!E33&amp;"-"&amp;'[1]（全体管理用）'!F33&amp;CHAR(10)&amp;'[1]（全体管理用）'!H33&amp;'[1]（全体管理用）'!I33&amp;'[1]（全体管理用）'!J33</f>
        <v>〒840-0202
佐賀市大和町大字久池井1943</v>
      </c>
      <c r="E55" s="46">
        <f>'[1]（全体管理用）'!L33</f>
        <v>0</v>
      </c>
      <c r="F55" s="47">
        <f>'[1]（全体管理用）'!M33</f>
        <v>0</v>
      </c>
      <c r="G55" s="43" t="str">
        <f>"（"&amp;'[1]（全体管理用）'!N33&amp;")
" &amp;'[1]（全体管理用）'!O33&amp;"-"&amp;'[1]（全体管理用）'!P33&amp;"
"&amp;'[1]（全体管理用）'!Q33</f>
        <v>（0952)
51-2651
51-2652</v>
      </c>
      <c r="H55" s="45" t="str">
        <f>'[1]（全体管理用）'!S33</f>
        <v>株式会社 パラディ</v>
      </c>
      <c r="I55" s="46">
        <f>'[1]（全体管理用）'!AD33</f>
        <v>40172</v>
      </c>
      <c r="J55" s="46">
        <f>'[1]（全体管理用）'!AJ33</f>
        <v>40172</v>
      </c>
      <c r="K55" s="48">
        <f>'[1]（全体管理用）'!AK33</f>
        <v>18</v>
      </c>
      <c r="L55" s="43" t="str">
        <f>'[1]（全体管理用）'!AL33</f>
        <v>住宅型</v>
      </c>
      <c r="M55" s="43" t="str">
        <f>'[1]（全体管理用）'!AM33&amp;CHAR(10)&amp;'[1]（全体管理用）'!AQ33</f>
        <v>-
第35号</v>
      </c>
    </row>
    <row r="56" spans="1:13" ht="54.75" customHeight="1">
      <c r="A56" s="43" t="str">
        <f>'[1]（全体管理用）'!B34</f>
        <v>第36号</v>
      </c>
      <c r="B56" s="44">
        <f>'[1]（全体管理用）'!C34</f>
        <v>0</v>
      </c>
      <c r="C56" s="44" t="str">
        <f>'[1]（全体管理用）'!D34</f>
        <v>（変更前）有料老人ホームうりずん
（変更後）ウェルビーメディハウス唐津</v>
      </c>
      <c r="D56" s="45" t="str">
        <f>"〒"&amp;'[1]（全体管理用）'!E34&amp;"-"&amp;'[1]（全体管理用）'!F34&amp;CHAR(10)&amp;'[1]（全体管理用）'!H34&amp;'[1]（全体管理用）'!I34&amp;'[1]（全体管理用）'!J34</f>
        <v>〒849-5131
唐津市浜玉町大字浜崎297-8</v>
      </c>
      <c r="E56" s="46" t="str">
        <f>'[1]（全体管理用）'!L34</f>
        <v>2022/12/1
2023/4/1
2024/1/1</v>
      </c>
      <c r="F56" s="47" t="str">
        <f>'[1]（全体管理用）'!M34</f>
        <v>株式会社へ変更
商号変更
施設名変更</v>
      </c>
      <c r="G56" s="43" t="str">
        <f>"（"&amp;'[1]（全体管理用）'!N34&amp;")
" &amp;'[1]（全体管理用）'!O34&amp;"-"&amp;'[1]（全体管理用）'!P34&amp;"
"&amp;'[1]（全体管理用）'!Q34</f>
        <v>（0955)
56-2279
56-2279</v>
      </c>
      <c r="H56" s="45" t="str">
        <f>'[1]（全体管理用）'!S34</f>
        <v>変更前：株式会社 ナオン
変更後：ウェルビーナーシング株式会社</v>
      </c>
      <c r="I56" s="46">
        <f>'[1]（全体管理用）'!AD34</f>
        <v>40725</v>
      </c>
      <c r="J56" s="46">
        <f>'[1]（全体管理用）'!AJ34</f>
        <v>40725</v>
      </c>
      <c r="K56" s="48">
        <f>'[1]（全体管理用）'!AK34</f>
        <v>26</v>
      </c>
      <c r="L56" s="43" t="str">
        <f>'[1]（全体管理用）'!AL34</f>
        <v>住宅型</v>
      </c>
      <c r="M56" s="43" t="str">
        <f>'[1]（全体管理用）'!AM34&amp;CHAR(10)&amp;'[1]（全体管理用）'!AQ34</f>
        <v>-
第36号</v>
      </c>
    </row>
    <row r="57" spans="1:13" ht="54.75" customHeight="1">
      <c r="A57" s="43" t="str">
        <f>'[1]（全体管理用）'!B35</f>
        <v>第37号</v>
      </c>
      <c r="B57" s="44">
        <f>'[1]（全体管理用）'!C35</f>
        <v>0</v>
      </c>
      <c r="C57" s="44" t="str">
        <f>'[1]（全体管理用）'!D35</f>
        <v>ケアホーム美笑庵</v>
      </c>
      <c r="D57" s="45" t="str">
        <f>"〒"&amp;'[1]（全体管理用）'!E35&amp;"-"&amp;'[1]（全体管理用）'!F35&amp;CHAR(10)&amp;'[1]（全体管理用）'!H35&amp;'[1]（全体管理用）'!I35&amp;'[1]（全体管理用）'!J35</f>
        <v>〒849-1401
嬉野市塩田町大字久間甲９８１－２</v>
      </c>
      <c r="E57" s="46">
        <f>'[1]（全体管理用）'!L35</f>
        <v>0</v>
      </c>
      <c r="F57" s="47">
        <f>'[1]（全体管理用）'!M35</f>
        <v>0</v>
      </c>
      <c r="G57" s="43" t="str">
        <f>"（"&amp;'[1]（全体管理用）'!N35&amp;")
" &amp;'[1]（全体管理用）'!O35&amp;"-"&amp;'[1]（全体管理用）'!P35&amp;"
"&amp;'[1]（全体管理用）'!Q35</f>
        <v>（0954)
66-8950
66-8951</v>
      </c>
      <c r="H57" s="45" t="str">
        <f>'[1]（全体管理用）'!S35</f>
        <v>社会福祉法人
済昭園</v>
      </c>
      <c r="I57" s="46">
        <f>'[1]（全体管理用）'!AD35</f>
        <v>40299</v>
      </c>
      <c r="J57" s="46" t="str">
        <f>'[1]（全体管理用）'!AJ35</f>
        <v>-
(地域密着型
特定施設)</v>
      </c>
      <c r="K57" s="48">
        <f>'[1]（全体管理用）'!AK35</f>
        <v>12</v>
      </c>
      <c r="L57" s="43" t="str">
        <f>'[1]（全体管理用）'!AL35</f>
        <v>住宅型</v>
      </c>
      <c r="M57" s="43" t="str">
        <f>'[1]（全体管理用）'!AM35&amp;CHAR(10)&amp;'[1]（全体管理用）'!AQ35</f>
        <v>-
第37号</v>
      </c>
    </row>
    <row r="58" spans="1:13" ht="54.75" customHeight="1">
      <c r="A58" s="43" t="str">
        <f>'[1]（全体管理用）'!B36</f>
        <v>第39号</v>
      </c>
      <c r="B58" s="44">
        <f>'[1]（全体管理用）'!C36</f>
        <v>0</v>
      </c>
      <c r="C58" s="44" t="str">
        <f>'[1]（全体管理用）'!D36</f>
        <v>ケアハイツ田園</v>
      </c>
      <c r="D58" s="45" t="str">
        <f>"〒"&amp;'[1]（全体管理用）'!E36&amp;"-"&amp;'[1]（全体管理用）'!F36&amp;CHAR(10)&amp;'[1]（全体管理用）'!H36&amp;'[1]（全体管理用）'!I36&amp;'[1]（全体管理用）'!J36</f>
        <v>〒840-0861
佐賀市嘉瀬町大字中原2050-12</v>
      </c>
      <c r="E58" s="46">
        <f>'[1]（全体管理用）'!L36</f>
        <v>43185</v>
      </c>
      <c r="F58" s="47" t="str">
        <f>'[1]（全体管理用）'!M36</f>
        <v>食費の変更</v>
      </c>
      <c r="G58" s="43" t="str">
        <f>"（"&amp;'[1]（全体管理用）'!N36&amp;")
" &amp;'[1]（全体管理用）'!O36&amp;"-"&amp;'[1]（全体管理用）'!P36&amp;"
"&amp;'[1]（全体管理用）'!Q36</f>
        <v>（0952)
20-1165
23-0535</v>
      </c>
      <c r="H58" s="45" t="str">
        <f>'[1]（全体管理用）'!S36</f>
        <v>医療法人 長生会</v>
      </c>
      <c r="I58" s="46">
        <f>'[1]（全体管理用）'!AD36</f>
        <v>40436</v>
      </c>
      <c r="J58" s="46">
        <f>'[1]（全体管理用）'!AJ36</f>
        <v>40436</v>
      </c>
      <c r="K58" s="48">
        <f>'[1]（全体管理用）'!AK36</f>
        <v>25</v>
      </c>
      <c r="L58" s="43" t="str">
        <f>'[1]（全体管理用）'!AL36</f>
        <v>介護付</v>
      </c>
      <c r="M58" s="43" t="str">
        <f>'[1]（全体管理用）'!AM36&amp;CHAR(10)&amp;'[1]（全体管理用）'!AQ36</f>
        <v>4170101770
第39号</v>
      </c>
    </row>
    <row r="59" spans="1:13" ht="54.75" customHeight="1">
      <c r="A59" s="43" t="str">
        <f>[1]休止・廃止施設!B62</f>
        <v>第40号</v>
      </c>
      <c r="B59" s="44" t="str">
        <f>[1]休止・廃止施設!C62</f>
        <v>R6.3.1.休止</v>
      </c>
      <c r="C59" s="44" t="str">
        <f>[1]休止・廃止施設!D62</f>
        <v>有料老人ホームきやま</v>
      </c>
      <c r="D59" s="45" t="str">
        <f>"〒"&amp;[1]休止・廃止施設!E62&amp;"-"&amp;[1]休止・廃止施設!F62&amp;CHAR(10)&amp;[1]休止・廃止施設!H62&amp;[1]休止・廃止施設!I62&amp;[1]休止・廃止施設!J62</f>
        <v>〒841-0203
三養基郡基山町園部270-1</v>
      </c>
      <c r="E59" s="46">
        <f>[1]休止・廃止施設!L62</f>
        <v>42856</v>
      </c>
      <c r="F59" s="47" t="str">
        <f>[1]休止・廃止施設!M62</f>
        <v>居室・定員数の減少</v>
      </c>
      <c r="G59" s="43" t="str">
        <f>"（"&amp;[1]休止・廃止施設!N62&amp;")
" &amp;[1]休止・廃止施設!O62&amp;"-"&amp;[1]休止・廃止施設!P62&amp;"
"&amp;[1]休止・廃止施設!Q62</f>
        <v>（0942)
92-4860
92-4861</v>
      </c>
      <c r="H59" s="45" t="str">
        <f>[1]休止・廃止施設!S62</f>
        <v>医療法人 好古堂</v>
      </c>
      <c r="I59" s="46">
        <f>[1]休止・廃止施設!AD62</f>
        <v>40466</v>
      </c>
      <c r="J59" s="46">
        <f>[1]休止・廃止施設!AJ62</f>
        <v>40466</v>
      </c>
      <c r="K59" s="48">
        <f>[1]休止・廃止施設!AK62</f>
        <v>1</v>
      </c>
      <c r="L59" s="43" t="str">
        <f>[1]休止・廃止施設!AL62</f>
        <v>住宅型</v>
      </c>
      <c r="M59" s="43" t="str">
        <f>[1]休止・廃止施設!AM62&amp;CHAR(10)&amp;[1]休止・廃止施設!AQ62</f>
        <v>-
第40号</v>
      </c>
    </row>
    <row r="60" spans="1:13" ht="54.75" customHeight="1">
      <c r="A60" s="43" t="str">
        <f>'[1]（全体管理用）'!B37</f>
        <v>第41号</v>
      </c>
      <c r="B60" s="44">
        <f>'[1]（全体管理用）'!C37</f>
        <v>0</v>
      </c>
      <c r="C60" s="44" t="str">
        <f>'[1]（全体管理用）'!D37</f>
        <v>有料老人ホーム白岩の里</v>
      </c>
      <c r="D60" s="45" t="str">
        <f>"〒"&amp;'[1]（全体管理用）'!E37&amp;"-"&amp;'[1]（全体管理用）'!F37&amp;CHAR(10)&amp;'[1]（全体管理用）'!H37&amp;'[1]（全体管理用）'!I37&amp;'[1]（全体管理用）'!J37</f>
        <v>〒843-0021
武雄市武雄町大字永島15027-1</v>
      </c>
      <c r="E60" s="46">
        <f>'[1]（全体管理用）'!L37</f>
        <v>45017</v>
      </c>
      <c r="F60" s="47" t="str">
        <f>'[1]（全体管理用）'!M37</f>
        <v>利用料金変更</v>
      </c>
      <c r="G60" s="43" t="str">
        <f>"（"&amp;'[1]（全体管理用）'!N37&amp;")
" &amp;'[1]（全体管理用）'!O37&amp;"-"&amp;'[1]（全体管理用）'!P37&amp;"
"&amp;'[1]（全体管理用）'!Q37</f>
        <v>（0954)
26-8326
26-8327</v>
      </c>
      <c r="H60" s="45" t="str">
        <f>'[1]（全体管理用）'!S37</f>
        <v>有限会社
ケアカンパニー</v>
      </c>
      <c r="I60" s="46">
        <f>'[1]（全体管理用）'!AD37</f>
        <v>40513</v>
      </c>
      <c r="J60" s="46">
        <f>'[1]（全体管理用）'!AJ37</f>
        <v>40513</v>
      </c>
      <c r="K60" s="48">
        <f>'[1]（全体管理用）'!AK37</f>
        <v>29</v>
      </c>
      <c r="L60" s="43" t="str">
        <f>'[1]（全体管理用）'!AL37</f>
        <v>住宅型</v>
      </c>
      <c r="M60" s="43" t="str">
        <f>'[1]（全体管理用）'!AM37&amp;CHAR(10)&amp;'[1]（全体管理用）'!AQ37</f>
        <v>-
第41号</v>
      </c>
    </row>
    <row r="61" spans="1:13" ht="54.75" customHeight="1">
      <c r="A61" s="43" t="str">
        <f>'[1]（全体管理用）'!B38</f>
        <v>第42号</v>
      </c>
      <c r="B61" s="44">
        <f>'[1]（全体管理用）'!C38</f>
        <v>0</v>
      </c>
      <c r="C61" s="44" t="str">
        <f>'[1]（全体管理用）'!D38</f>
        <v>有料老人ホームひだまり　しいの木</v>
      </c>
      <c r="D61" s="45" t="str">
        <f>"〒"&amp;'[1]（全体管理用）'!E38&amp;"-"&amp;'[1]（全体管理用）'!F38&amp;CHAR(10)&amp;'[1]（全体管理用）'!H38&amp;'[1]（全体管理用）'!I38&amp;'[1]（全体管理用）'!J38</f>
        <v>〒847-0881
唐津市竹木場5109番地6</v>
      </c>
      <c r="E61" s="46">
        <f>'[1]（全体管理用）'!L38</f>
        <v>0</v>
      </c>
      <c r="F61" s="47">
        <f>'[1]（全体管理用）'!M38</f>
        <v>0</v>
      </c>
      <c r="G61" s="43" t="str">
        <f>"（"&amp;'[1]（全体管理用）'!N38&amp;")
" &amp;'[1]（全体管理用）'!O38&amp;"-"&amp;'[1]（全体管理用）'!P38&amp;"
"&amp;'[1]（全体管理用）'!Q38</f>
        <v>（0955)
74-1570
74-1576</v>
      </c>
      <c r="H61" s="45" t="str">
        <f>'[1]（全体管理用）'!S38</f>
        <v>有限会社
バリアフリーＬife</v>
      </c>
      <c r="I61" s="46">
        <f>'[1]（全体管理用）'!AD38</f>
        <v>40513</v>
      </c>
      <c r="J61" s="46">
        <f>'[1]（全体管理用）'!AJ38</f>
        <v>40513</v>
      </c>
      <c r="K61" s="48">
        <f>'[1]（全体管理用）'!AK38</f>
        <v>9</v>
      </c>
      <c r="L61" s="43" t="str">
        <f>'[1]（全体管理用）'!AL38</f>
        <v>住宅型</v>
      </c>
      <c r="M61" s="43" t="str">
        <f>'[1]（全体管理用）'!AM38&amp;CHAR(10)&amp;'[1]（全体管理用）'!AQ38</f>
        <v>-
第42号</v>
      </c>
    </row>
    <row r="62" spans="1:13" ht="54.75" customHeight="1">
      <c r="A62" s="43" t="str">
        <f>'[1]（全体管理用）'!B39</f>
        <v>第43号</v>
      </c>
      <c r="B62" s="44">
        <f>'[1]（全体管理用）'!C39</f>
        <v>0</v>
      </c>
      <c r="C62" s="44" t="str">
        <f>'[1]（全体管理用）'!D39</f>
        <v>有料老人ホーム青空</v>
      </c>
      <c r="D62" s="45" t="str">
        <f>"〒"&amp;'[1]（全体管理用）'!E39&amp;"-"&amp;'[1]（全体管理用）'!F39&amp;CHAR(10)&amp;'[1]（全体管理用）'!H39&amp;'[1]（全体管理用）'!I39&amp;'[1]（全体管理用）'!J39</f>
        <v>〒849-0931
佐賀市鍋島町大字蛎久字植木川副107</v>
      </c>
      <c r="E62" s="46" t="str">
        <f>'[1]（全体管理用）'!L39</f>
        <v>2019/10/1
2023/1/1</v>
      </c>
      <c r="F62" s="47" t="str">
        <f>'[1]（全体管理用）'!M39</f>
        <v>利用料金の変更
利用料金変更</v>
      </c>
      <c r="G62" s="43" t="str">
        <f>"（"&amp;'[1]（全体管理用）'!N39&amp;")
" &amp;'[1]（全体管理用）'!O39&amp;"-"&amp;'[1]（全体管理用）'!P39&amp;"
"&amp;'[1]（全体管理用）'!Q39</f>
        <v>（0952)
36-7782
34-4006</v>
      </c>
      <c r="H62" s="45" t="str">
        <f>'[1]（全体管理用）'!S39</f>
        <v>有限会社 釘本</v>
      </c>
      <c r="I62" s="46">
        <f>'[1]（全体管理用）'!AD39</f>
        <v>40536</v>
      </c>
      <c r="J62" s="46">
        <f>'[1]（全体管理用）'!AJ39</f>
        <v>40536</v>
      </c>
      <c r="K62" s="48">
        <f>'[1]（全体管理用）'!AK39</f>
        <v>37</v>
      </c>
      <c r="L62" s="43" t="str">
        <f>'[1]（全体管理用）'!AL39</f>
        <v>住宅型</v>
      </c>
      <c r="M62" s="43" t="str">
        <f>'[1]（全体管理用）'!AM39&amp;CHAR(10)&amp;'[1]（全体管理用）'!AQ39</f>
        <v>-
第43号</v>
      </c>
    </row>
    <row r="63" spans="1:13" ht="54.75" customHeight="1">
      <c r="A63" s="43" t="str">
        <f>'[1]（全体管理用）'!B40</f>
        <v>第44号</v>
      </c>
      <c r="B63" s="44">
        <f>'[1]（全体管理用）'!C40</f>
        <v>0</v>
      </c>
      <c r="C63" s="44" t="str">
        <f>'[1]（全体管理用）'!D40</f>
        <v>有料老人ホーム南風　花ノ木</v>
      </c>
      <c r="D63" s="45" t="str">
        <f>"〒"&amp;'[1]（全体管理用）'!E40&amp;"-"&amp;'[1]（全体管理用）'!F40&amp;CHAR(10)&amp;'[1]（全体管理用）'!H40&amp;'[1]（全体管理用）'!I40&amp;'[1]（全体管理用）'!J40</f>
        <v>〒841-0083
鳥栖市古賀町花ノ木554番地</v>
      </c>
      <c r="E63" s="46">
        <f>'[1]（全体管理用）'!L40</f>
        <v>43435</v>
      </c>
      <c r="F63" s="47" t="str">
        <f>'[1]（全体管理用）'!M40</f>
        <v>利用料金等の変更</v>
      </c>
      <c r="G63" s="43" t="str">
        <f>"（"&amp;'[1]（全体管理用）'!N40&amp;")
" &amp;'[1]（全体管理用）'!O40&amp;"-"&amp;'[1]（全体管理用）'!P40&amp;"
"&amp;'[1]（全体管理用）'!Q40</f>
        <v>（0942)
87-8573
87-8572</v>
      </c>
      <c r="H63" s="45" t="str">
        <f>'[1]（全体管理用）'!S40</f>
        <v>有限会社 弘正</v>
      </c>
      <c r="I63" s="46">
        <f>'[1]（全体管理用）'!AD40</f>
        <v>40603</v>
      </c>
      <c r="J63" s="46">
        <f>'[1]（全体管理用）'!AJ40</f>
        <v>40603</v>
      </c>
      <c r="K63" s="48">
        <f>'[1]（全体管理用）'!AK40</f>
        <v>30</v>
      </c>
      <c r="L63" s="43" t="str">
        <f>'[1]（全体管理用）'!AL40</f>
        <v>住宅型</v>
      </c>
      <c r="M63" s="43" t="str">
        <f>'[1]（全体管理用）'!AM40&amp;CHAR(10)&amp;'[1]（全体管理用）'!AQ40</f>
        <v>-
第44号</v>
      </c>
    </row>
    <row r="64" spans="1:13" ht="54.75" customHeight="1">
      <c r="A64" s="43" t="str">
        <f>'[1]（全体管理用）'!B41</f>
        <v>第45号</v>
      </c>
      <c r="B64" s="44">
        <f>'[1]（全体管理用）'!C41</f>
        <v>0</v>
      </c>
      <c r="C64" s="44" t="str">
        <f>'[1]（全体管理用）'!D41</f>
        <v>有料老人ホームはいからさん</v>
      </c>
      <c r="D64" s="45" t="str">
        <f>"〒"&amp;'[1]（全体管理用）'!E41&amp;"-"&amp;'[1]（全体管理用）'!F41&amp;CHAR(10)&amp;'[1]（全体管理用）'!H41&amp;'[1]（全体管理用）'!I41&amp;'[1]（全体管理用）'!J41</f>
        <v>〒847-0824
唐津市神田２０７５－１</v>
      </c>
      <c r="E64" s="46" t="str">
        <f>'[1]（全体管理用）'!L41</f>
        <v>2022/2/1
2023/4/1
2024/1/1</v>
      </c>
      <c r="F64" s="47" t="str">
        <f>'[1]（全体管理用）'!M41</f>
        <v>定員の増
利用料金変更
利用料金変更</v>
      </c>
      <c r="G64" s="43" t="str">
        <f>"（"&amp;'[1]（全体管理用）'!N41&amp;")
" &amp;'[1]（全体管理用）'!O41&amp;"-"&amp;'[1]（全体管理用）'!P41&amp;"
"&amp;'[1]（全体管理用）'!Q41</f>
        <v>（0955)
65-8349
74-3858</v>
      </c>
      <c r="H64" s="45" t="str">
        <f>'[1]（全体管理用）'!S41</f>
        <v>有限会社
在宅介護お世話宅配便</v>
      </c>
      <c r="I64" s="46">
        <f>'[1]（全体管理用）'!AD41</f>
        <v>40634</v>
      </c>
      <c r="J64" s="46">
        <f>'[1]（全体管理用）'!AJ41</f>
        <v>40634</v>
      </c>
      <c r="K64" s="48">
        <f>'[1]（全体管理用）'!AK41</f>
        <v>42</v>
      </c>
      <c r="L64" s="43" t="str">
        <f>'[1]（全体管理用）'!AL41</f>
        <v>住宅型</v>
      </c>
      <c r="M64" s="43" t="str">
        <f>'[1]（全体管理用）'!AM41&amp;CHAR(10)&amp;'[1]（全体管理用）'!AQ41</f>
        <v>-
第45号</v>
      </c>
    </row>
    <row r="65" spans="1:13" ht="54.75" customHeight="1">
      <c r="A65" s="43" t="str">
        <f>'[1]（全体管理用）'!B42</f>
        <v>第46号</v>
      </c>
      <c r="B65" s="44">
        <f>'[1]（全体管理用）'!C42</f>
        <v>0</v>
      </c>
      <c r="C65" s="44" t="str">
        <f>'[1]（全体管理用）'!D42</f>
        <v>有料老人ホームアヴィラージュ佐賀医大前</v>
      </c>
      <c r="D65" s="45" t="str">
        <f>"〒"&amp;'[1]（全体管理用）'!E42&amp;"-"&amp;'[1]（全体管理用）'!F42&amp;CHAR(10)&amp;'[1]（全体管理用）'!H42&amp;'[1]（全体管理用）'!I42&amp;'[1]（全体管理用）'!J42</f>
        <v>〒849-0938
佐賀市鍋島町鍋島2001番地1</v>
      </c>
      <c r="E65" s="46">
        <f>'[1]（全体管理用）'!L42</f>
        <v>44531</v>
      </c>
      <c r="F65" s="47" t="str">
        <f>'[1]（全体管理用）'!M42</f>
        <v>法人名の変更</v>
      </c>
      <c r="G65" s="43" t="str">
        <f>"（"&amp;'[1]（全体管理用）'!N42&amp;")
" &amp;'[1]（全体管理用）'!O42&amp;"-"&amp;'[1]（全体管理用）'!P42&amp;"
"&amp;'[1]（全体管理用）'!Q42</f>
        <v>（0952)
36-9180
36-9185</v>
      </c>
      <c r="H65" s="45" t="str">
        <f>'[1]（全体管理用）'!S42</f>
        <v>蒼空福祉サービス株式会社</v>
      </c>
      <c r="I65" s="46">
        <f>'[1]（全体管理用）'!AD42</f>
        <v>40664</v>
      </c>
      <c r="J65" s="46">
        <f>'[1]（全体管理用）'!AJ42</f>
        <v>40664</v>
      </c>
      <c r="K65" s="48">
        <f>'[1]（全体管理用）'!AK42</f>
        <v>50</v>
      </c>
      <c r="L65" s="43" t="str">
        <f>'[1]（全体管理用）'!AL42</f>
        <v>住宅型</v>
      </c>
      <c r="M65" s="43" t="str">
        <f>'[1]（全体管理用）'!AM42&amp;CHAR(10)&amp;'[1]（全体管理用）'!AQ42</f>
        <v>-
第46号</v>
      </c>
    </row>
    <row r="66" spans="1:13" ht="54.75" customHeight="1">
      <c r="A66" s="43" t="str">
        <f>'[1]（全体管理用）'!B43</f>
        <v>第47号</v>
      </c>
      <c r="B66" s="44">
        <f>'[1]（全体管理用）'!C43</f>
        <v>0</v>
      </c>
      <c r="C66" s="44" t="str">
        <f>'[1]（全体管理用）'!D43</f>
        <v>住宅型有料老人ホームリーガルケア・サポートセンター</v>
      </c>
      <c r="D66" s="45" t="str">
        <f>"〒"&amp;'[1]（全体管理用）'!E43&amp;"-"&amp;'[1]（全体管理用）'!F43&amp;CHAR(10)&amp;'[1]（全体管理用）'!H43&amp;'[1]（全体管理用）'!I43&amp;'[1]（全体管理用）'!J43</f>
        <v>〒840-0212
佐賀市大和町池上1894-1</v>
      </c>
      <c r="E66" s="46">
        <f>'[1]（全体管理用）'!L43</f>
        <v>0</v>
      </c>
      <c r="F66" s="47">
        <f>'[1]（全体管理用）'!M43</f>
        <v>0</v>
      </c>
      <c r="G66" s="43" t="str">
        <f>"（"&amp;'[1]（全体管理用）'!N43&amp;")
" &amp;'[1]（全体管理用）'!O43&amp;"-"&amp;'[1]（全体管理用）'!P43&amp;"
"&amp;'[1]（全体管理用）'!Q43</f>
        <v>（0952)
97-7348
97-7349</v>
      </c>
      <c r="H66" s="45" t="str">
        <f>'[1]（全体管理用）'!S43</f>
        <v>有限会社 ヒューム</v>
      </c>
      <c r="I66" s="46">
        <f>'[1]（全体管理用）'!AD43</f>
        <v>40664</v>
      </c>
      <c r="J66" s="46">
        <f>'[1]（全体管理用）'!AJ43</f>
        <v>40664</v>
      </c>
      <c r="K66" s="48">
        <f>'[1]（全体管理用）'!AK43</f>
        <v>30</v>
      </c>
      <c r="L66" s="43" t="str">
        <f>'[1]（全体管理用）'!AL43</f>
        <v>住宅型</v>
      </c>
      <c r="M66" s="43" t="str">
        <f>'[1]（全体管理用）'!AM43&amp;CHAR(10)&amp;'[1]（全体管理用）'!AQ43</f>
        <v>-
第47号</v>
      </c>
    </row>
    <row r="67" spans="1:13" ht="54.75" customHeight="1">
      <c r="A67" s="43" t="str">
        <f>'[1]（全体管理用）'!B44</f>
        <v>第48号</v>
      </c>
      <c r="B67" s="44">
        <f>'[1]（全体管理用）'!C44</f>
        <v>0</v>
      </c>
      <c r="C67" s="44" t="str">
        <f>'[1]（全体管理用）'!D44</f>
        <v>レジデンスゆうあい</v>
      </c>
      <c r="D67" s="45" t="str">
        <f>"〒"&amp;'[1]（全体管理用）'!E44&amp;"-"&amp;'[1]（全体管理用）'!F44&amp;CHAR(10)&amp;'[1]（全体管理用）'!H44&amp;'[1]（全体管理用）'!I44&amp;'[1]（全体管理用）'!J44</f>
        <v>〒849-1311
鹿島市大字高津原2962-1</v>
      </c>
      <c r="E67" s="46">
        <f>'[1]（全体管理用）'!L44</f>
        <v>0</v>
      </c>
      <c r="F67" s="47">
        <f>'[1]（全体管理用）'!M44</f>
        <v>0</v>
      </c>
      <c r="G67" s="43" t="str">
        <f>"（"&amp;'[1]（全体管理用）'!N44&amp;")
" &amp;'[1]（全体管理用）'!O44&amp;"-"&amp;'[1]（全体管理用）'!P44&amp;"
"&amp;'[1]（全体管理用）'!Q44</f>
        <v>（0954)
69-8315
69-8316</v>
      </c>
      <c r="H67" s="45" t="str">
        <f>'[1]（全体管理用）'!S44</f>
        <v>社会医療法人 祐愛会</v>
      </c>
      <c r="I67" s="46">
        <f>'[1]（全体管理用）'!AD44</f>
        <v>40731</v>
      </c>
      <c r="J67" s="46" t="str">
        <f>'[1]（全体管理用）'!AJ44</f>
        <v>-
(地域密着型
特定施設)</v>
      </c>
      <c r="K67" s="48">
        <f>'[1]（全体管理用）'!AK44</f>
        <v>27</v>
      </c>
      <c r="L67" s="43" t="str">
        <f>'[1]（全体管理用）'!AL44</f>
        <v>介護付</v>
      </c>
      <c r="M67" s="43" t="str">
        <f>'[1]（全体管理用）'!AM44&amp;CHAR(10)&amp;'[1]（全体管理用）'!AQ44</f>
        <v>4190700064
第48号</v>
      </c>
    </row>
    <row r="68" spans="1:13" ht="54.75" customHeight="1">
      <c r="A68" s="43" t="str">
        <f>'[1]（全体管理用）'!B45</f>
        <v>第49号</v>
      </c>
      <c r="B68" s="44">
        <f>'[1]（全体管理用）'!C45</f>
        <v>0</v>
      </c>
      <c r="C68" s="44" t="str">
        <f>'[1]（全体管理用）'!D45</f>
        <v>有料老人ホームケアハウスみやき</v>
      </c>
      <c r="D68" s="45" t="str">
        <f>"〒"&amp;'[1]（全体管理用）'!E45&amp;"-"&amp;'[1]（全体管理用）'!F45&amp;CHAR(10)&amp;'[1]（全体管理用）'!H45&amp;'[1]（全体管理用）'!I45&amp;'[1]（全体管理用）'!J45</f>
        <v>〒849-0114
三養基郡みやき町中津隈624</v>
      </c>
      <c r="E68" s="46">
        <f>'[1]（全体管理用）'!L45</f>
        <v>43862</v>
      </c>
      <c r="F68" s="47" t="str">
        <f>'[1]（全体管理用）'!M45</f>
        <v>代表者住所変更</v>
      </c>
      <c r="G68" s="43" t="str">
        <f>"（"&amp;'[1]（全体管理用）'!N45&amp;")
" &amp;'[1]（全体管理用）'!O45&amp;"-"&amp;'[1]（全体管理用）'!P45&amp;"
"&amp;'[1]（全体管理用）'!Q45</f>
        <v>（0942)
89-5200
89-5217</v>
      </c>
      <c r="H68" s="45" t="str">
        <f>'[1]（全体管理用）'!S45</f>
        <v>株式会社 ケアプロ</v>
      </c>
      <c r="I68" s="46">
        <f>'[1]（全体管理用）'!AD45</f>
        <v>40664</v>
      </c>
      <c r="J68" s="46">
        <f>'[1]（全体管理用）'!AJ45</f>
        <v>40664</v>
      </c>
      <c r="K68" s="48">
        <f>'[1]（全体管理用）'!AK45</f>
        <v>40</v>
      </c>
      <c r="L68" s="43" t="str">
        <f>'[1]（全体管理用）'!AL45</f>
        <v>住宅型</v>
      </c>
      <c r="M68" s="43" t="str">
        <f>'[1]（全体管理用）'!AM45&amp;CHAR(10)&amp;'[1]（全体管理用）'!AQ45</f>
        <v>-
第49号</v>
      </c>
    </row>
    <row r="69" spans="1:13" ht="54.75" customHeight="1">
      <c r="A69" s="43" t="str">
        <f>'[1]（全体管理用）'!B46</f>
        <v>第50号</v>
      </c>
      <c r="B69" s="44">
        <f>'[1]（全体管理用）'!C46</f>
        <v>0</v>
      </c>
      <c r="C69" s="44" t="str">
        <f>'[1]（全体管理用）'!D46</f>
        <v>住宅型有料老人ホームふれあい</v>
      </c>
      <c r="D69" s="45" t="str">
        <f>"〒"&amp;'[1]（全体管理用）'!E46&amp;"-"&amp;'[1]（全体管理用）'!F46&amp;CHAR(10)&amp;'[1]（全体管理用）'!H46&amp;'[1]（全体管理用）'!I46&amp;'[1]（全体管理用）'!J46</f>
        <v>〒845-0022
小城市三日月町久米字吉原318-1</v>
      </c>
      <c r="E69" s="46" t="str">
        <f>'[1]（全体管理用）'!L46</f>
        <v>R5.8.11.</v>
      </c>
      <c r="F69" s="47" t="str">
        <f>'[1]（全体管理用）'!M46</f>
        <v>管理者変更</v>
      </c>
      <c r="G69" s="43" t="str">
        <f>"（"&amp;'[1]（全体管理用）'!N46&amp;")
" &amp;'[1]（全体管理用）'!O46&amp;"-"&amp;'[1]（全体管理用）'!P46&amp;"
"&amp;'[1]（全体管理用）'!Q46</f>
        <v>（0952)
71-1655
72-5033</v>
      </c>
      <c r="H69" s="45" t="str">
        <f>'[1]（全体管理用）'!S46</f>
        <v>株式会社 ふれあい</v>
      </c>
      <c r="I69" s="46">
        <f>'[1]（全体管理用）'!AD46</f>
        <v>40756</v>
      </c>
      <c r="J69" s="46">
        <f>'[1]（全体管理用）'!AJ46</f>
        <v>40756</v>
      </c>
      <c r="K69" s="48">
        <f>'[1]（全体管理用）'!AK46</f>
        <v>15</v>
      </c>
      <c r="L69" s="43" t="str">
        <f>'[1]（全体管理用）'!AL46</f>
        <v>住宅型</v>
      </c>
      <c r="M69" s="43" t="str">
        <f>'[1]（全体管理用）'!AM46&amp;CHAR(10)&amp;'[1]（全体管理用）'!AQ46</f>
        <v>-
第50号</v>
      </c>
    </row>
    <row r="70" spans="1:13" ht="54.75" customHeight="1">
      <c r="A70" s="43" t="str">
        <f>'[1]（全体管理用）'!B47</f>
        <v>第51号</v>
      </c>
      <c r="B70" s="44">
        <f>'[1]（全体管理用）'!C47</f>
        <v>0</v>
      </c>
      <c r="C70" s="44" t="str">
        <f>'[1]（全体管理用）'!D47</f>
        <v>有料老人ホーム元気</v>
      </c>
      <c r="D70" s="45" t="str">
        <f>"〒"&amp;'[1]（全体管理用）'!E47&amp;"-"&amp;'[1]（全体管理用）'!F47&amp;CHAR(10)&amp;'[1]（全体管理用）'!H47&amp;'[1]（全体管理用）'!I47&amp;'[1]（全体管理用）'!J47</f>
        <v>〒841-0061
鳥栖市轟木町1473</v>
      </c>
      <c r="E70" s="46" t="str">
        <f>'[1]（全体管理用）'!L47</f>
        <v>H30.8.1
R1.10.1
R2.4.1
R5.7.31.</v>
      </c>
      <c r="F70" s="47" t="str">
        <f>'[1]（全体管理用）'!M47</f>
        <v>管理者変更
管理者変更
管理者変更
代表者変更</v>
      </c>
      <c r="G70" s="43" t="str">
        <f>"（"&amp;'[1]（全体管理用）'!N47&amp;")
" &amp;'[1]（全体管理用）'!O47&amp;"-"&amp;'[1]（全体管理用）'!P47&amp;"
"&amp;'[1]（全体管理用）'!Q47</f>
        <v>（0942)
84-2765
84-3086</v>
      </c>
      <c r="H70" s="45" t="str">
        <f>'[1]（全体管理用）'!S47</f>
        <v>九州メディカル・サービス株式会社</v>
      </c>
      <c r="I70" s="46">
        <f>'[1]（全体管理用）'!AD47</f>
        <v>40756</v>
      </c>
      <c r="J70" s="46">
        <f>'[1]（全体管理用）'!AJ47</f>
        <v>40756</v>
      </c>
      <c r="K70" s="48">
        <f>'[1]（全体管理用）'!AK47</f>
        <v>21</v>
      </c>
      <c r="L70" s="43" t="str">
        <f>'[1]（全体管理用）'!AL47</f>
        <v>住宅型</v>
      </c>
      <c r="M70" s="43" t="str">
        <f>'[1]（全体管理用）'!AM47&amp;CHAR(10)&amp;'[1]（全体管理用）'!AQ47</f>
        <v>-
第51号</v>
      </c>
    </row>
    <row r="71" spans="1:13" ht="54.75" customHeight="1">
      <c r="A71" s="43" t="str">
        <f>'[1]（全体管理用）'!B48</f>
        <v>第52号</v>
      </c>
      <c r="B71" s="44">
        <f>'[1]（全体管理用）'!C48</f>
        <v>0</v>
      </c>
      <c r="C71" s="44" t="str">
        <f>'[1]（全体管理用）'!D48</f>
        <v>有料老人ホームシニアホーム高木瀬</v>
      </c>
      <c r="D71" s="45" t="str">
        <f>"〒"&amp;'[1]（全体管理用）'!E48&amp;"-"&amp;'[1]（全体管理用）'!F48&amp;CHAR(10)&amp;'[1]（全体管理用）'!H48&amp;'[1]（全体管理用）'!I48&amp;'[1]（全体管理用）'!J48</f>
        <v>〒849-0916
佐賀市高木瀬町大字東高木241-1</v>
      </c>
      <c r="E71" s="46" t="str">
        <f>'[1]（全体管理用）'!L48</f>
        <v>H30.5.1
R1.10.1</v>
      </c>
      <c r="F71" s="47" t="str">
        <f>'[1]（全体管理用）'!M48</f>
        <v>管理者の変更
利用料の改定</v>
      </c>
      <c r="G71" s="43" t="str">
        <f>"（"&amp;'[1]（全体管理用）'!N48&amp;")
" &amp;'[1]（全体管理用）'!O48&amp;"-"&amp;'[1]（全体管理用）'!P48&amp;"
"&amp;'[1]（全体管理用）'!Q48</f>
        <v>（0952)
36-7111
36-7170</v>
      </c>
      <c r="H71" s="45" t="str">
        <f>'[1]（全体管理用）'!S48</f>
        <v>株式会社
ＭＴ．ＣＯ</v>
      </c>
      <c r="I71" s="46">
        <f>'[1]（全体管理用）'!AD48</f>
        <v>40780</v>
      </c>
      <c r="J71" s="46">
        <f>'[1]（全体管理用）'!AJ48</f>
        <v>40780</v>
      </c>
      <c r="K71" s="48">
        <f>'[1]（全体管理用）'!AK48</f>
        <v>45</v>
      </c>
      <c r="L71" s="43" t="str">
        <f>'[1]（全体管理用）'!AL48</f>
        <v>住宅型</v>
      </c>
      <c r="M71" s="43" t="str">
        <f>'[1]（全体管理用）'!AM48&amp;CHAR(10)&amp;'[1]（全体管理用）'!AQ48</f>
        <v>-
第52号</v>
      </c>
    </row>
    <row r="72" spans="1:13" ht="54.75" customHeight="1">
      <c r="A72" s="43" t="str">
        <f>'[1]（全体管理用）'!B49</f>
        <v>第53号</v>
      </c>
      <c r="B72" s="44">
        <f>'[1]（全体管理用）'!C49</f>
        <v>0</v>
      </c>
      <c r="C72" s="44" t="str">
        <f>'[1]（全体管理用）'!D49</f>
        <v>住宅型有料老人ホームメディカルケア愛咲</v>
      </c>
      <c r="D72" s="45" t="str">
        <f>"〒"&amp;'[1]（全体管理用）'!E49&amp;"-"&amp;'[1]（全体管理用）'!F49&amp;CHAR(10)&amp;'[1]（全体管理用）'!H49&amp;'[1]（全体管理用）'!I49&amp;'[1]（全体管理用）'!J49</f>
        <v>〒840-0054
佐賀市水ケ江二丁目7-23</v>
      </c>
      <c r="E72" s="46">
        <f>'[1]（全体管理用）'!L49</f>
        <v>0</v>
      </c>
      <c r="F72" s="47">
        <f>'[1]（全体管理用）'!M49</f>
        <v>0</v>
      </c>
      <c r="G72" s="43" t="str">
        <f>"（"&amp;'[1]（全体管理用）'!N49&amp;")
" &amp;'[1]（全体管理用）'!O49&amp;"-"&amp;'[1]（全体管理用）'!P49&amp;"
"&amp;'[1]（全体管理用）'!Q49</f>
        <v>（0952)
23-3720
26-6964</v>
      </c>
      <c r="H72" s="45" t="str">
        <f>'[1]（全体管理用）'!S49</f>
        <v>医療法人 正和会</v>
      </c>
      <c r="I72" s="46">
        <f>'[1]（全体管理用）'!AD49</f>
        <v>40805</v>
      </c>
      <c r="J72" s="46">
        <f>'[1]（全体管理用）'!AJ49</f>
        <v>40805</v>
      </c>
      <c r="K72" s="48">
        <f>'[1]（全体管理用）'!AK49</f>
        <v>6</v>
      </c>
      <c r="L72" s="43" t="str">
        <f>'[1]（全体管理用）'!AL49</f>
        <v>住宅型</v>
      </c>
      <c r="M72" s="43" t="str">
        <f>'[1]（全体管理用）'!AM49&amp;CHAR(10)&amp;'[1]（全体管理用）'!AQ49</f>
        <v>-
第53号</v>
      </c>
    </row>
    <row r="73" spans="1:13" ht="54.75" customHeight="1">
      <c r="A73" s="43" t="str">
        <f>'[1]（全体管理用）'!B50</f>
        <v>第54号</v>
      </c>
      <c r="B73" s="44">
        <f>'[1]（全体管理用）'!C50</f>
        <v>0</v>
      </c>
      <c r="C73" s="44" t="str">
        <f>'[1]（全体管理用）'!D50</f>
        <v>有料老人ホームひだまり</v>
      </c>
      <c r="D73" s="45" t="str">
        <f>"〒"&amp;'[1]（全体管理用）'!E50&amp;"-"&amp;'[1]（全体管理用）'!F50&amp;CHAR(10)&amp;'[1]（全体管理用）'!H50&amp;'[1]（全体管理用）'!I50&amp;'[1]（全体管理用）'!J50</f>
        <v>〒849-0905
佐賀市金立町大字千布3898-6</v>
      </c>
      <c r="E73" s="46" t="str">
        <f>'[1]（全体管理用）'!L50</f>
        <v>H28.12.5.</v>
      </c>
      <c r="F73" s="47" t="str">
        <f>'[1]（全体管理用）'!M50</f>
        <v>法人名変更</v>
      </c>
      <c r="G73" s="43" t="str">
        <f>"（"&amp;'[1]（全体管理用）'!N50&amp;")
" &amp;'[1]（全体管理用）'!O50&amp;"-"&amp;'[1]（全体管理用）'!P50&amp;"
"&amp;'[1]（全体管理用）'!Q50</f>
        <v>（0952)
98-2433
98-2431</v>
      </c>
      <c r="H73" s="45" t="str">
        <f>'[1]（全体管理用）'!S50</f>
        <v>株式会社　ラポール</v>
      </c>
      <c r="I73" s="46">
        <f>'[1]（全体管理用）'!AD50</f>
        <v>40817</v>
      </c>
      <c r="J73" s="46">
        <f>'[1]（全体管理用）'!AJ50</f>
        <v>40817</v>
      </c>
      <c r="K73" s="48">
        <f>'[1]（全体管理用）'!AK50</f>
        <v>30</v>
      </c>
      <c r="L73" s="43" t="str">
        <f>'[1]（全体管理用）'!AL50</f>
        <v>住宅型</v>
      </c>
      <c r="M73" s="43" t="str">
        <f>'[1]（全体管理用）'!AM50&amp;CHAR(10)&amp;'[1]（全体管理用）'!AQ50</f>
        <v>-
第54号</v>
      </c>
    </row>
    <row r="74" spans="1:13" ht="54.75" customHeight="1">
      <c r="A74" s="43" t="str">
        <f>'[1]（全体管理用）'!B51</f>
        <v>第55号</v>
      </c>
      <c r="B74" s="44">
        <f>'[1]（全体管理用）'!C51</f>
        <v>0</v>
      </c>
      <c r="C74" s="44" t="str">
        <f>'[1]（全体管理用）'!D51</f>
        <v>有料老人ホーム光２号館</v>
      </c>
      <c r="D74" s="45" t="str">
        <f>"〒"&amp;'[1]（全体管理用）'!E51&amp;"-"&amp;'[1]（全体管理用）'!F51&amp;CHAR(10)&amp;'[1]（全体管理用）'!H51&amp;'[1]（全体管理用）'!I51&amp;'[1]（全体管理用）'!J51</f>
        <v>〒845-0023
小城市三日月町大字織島3197-9</v>
      </c>
      <c r="E74" s="46">
        <f>'[1]（全体管理用）'!L51</f>
        <v>0</v>
      </c>
      <c r="F74" s="47">
        <f>'[1]（全体管理用）'!M51</f>
        <v>0</v>
      </c>
      <c r="G74" s="43" t="str">
        <f>"（"&amp;'[1]（全体管理用）'!N51&amp;")
" &amp;'[1]（全体管理用）'!O51&amp;"-"&amp;'[1]（全体管理用）'!P51&amp;"
"&amp;'[1]（全体管理用）'!Q51</f>
        <v>（0952)
73-5768
73-5769</v>
      </c>
      <c r="H74" s="45" t="str">
        <f>'[1]（全体管理用）'!S51</f>
        <v>株式会社 ライフライン</v>
      </c>
      <c r="I74" s="46">
        <f>'[1]（全体管理用）'!AD51</f>
        <v>40817</v>
      </c>
      <c r="J74" s="46">
        <f>'[1]（全体管理用）'!AJ51</f>
        <v>40817</v>
      </c>
      <c r="K74" s="48">
        <f>'[1]（全体管理用）'!AK51</f>
        <v>30</v>
      </c>
      <c r="L74" s="43" t="str">
        <f>'[1]（全体管理用）'!AL51</f>
        <v>住宅型</v>
      </c>
      <c r="M74" s="43" t="str">
        <f>'[1]（全体管理用）'!AM51&amp;CHAR(10)&amp;'[1]（全体管理用）'!AQ51</f>
        <v>-
第55号</v>
      </c>
    </row>
    <row r="75" spans="1:13" ht="54.75" customHeight="1">
      <c r="A75" s="43" t="str">
        <f>'[1]（全体管理用）'!B52</f>
        <v>第57号</v>
      </c>
      <c r="B75" s="44">
        <f>'[1]（全体管理用）'!C52</f>
        <v>0</v>
      </c>
      <c r="C75" s="44" t="str">
        <f>'[1]（全体管理用）'!D52</f>
        <v>有料老人ホームシニアライフ佐賀</v>
      </c>
      <c r="D75" s="45" t="str">
        <f>"〒"&amp;'[1]（全体管理用）'!E52&amp;"-"&amp;'[1]（全体管理用）'!F52&amp;CHAR(10)&amp;'[1]（全体管理用）'!H52&amp;'[1]（全体管理用）'!I52&amp;'[1]（全体管理用）'!J52</f>
        <v>〒849-0917
佐賀市高木瀬町大字長瀬1245-1</v>
      </c>
      <c r="E75" s="46">
        <f>'[1]（全体管理用）'!L52</f>
        <v>42919</v>
      </c>
      <c r="F75" s="47" t="str">
        <f>'[1]（全体管理用）'!M52</f>
        <v>法人の商号の変更</v>
      </c>
      <c r="G75" s="43" t="str">
        <f>"（"&amp;'[1]（全体管理用）'!N52&amp;")
" &amp;'[1]（全体管理用）'!O52&amp;"-"&amp;'[1]（全体管理用）'!P52&amp;"
"&amp;'[1]（全体管理用）'!Q52</f>
        <v>（0952)
37-8206
37-8207</v>
      </c>
      <c r="H75" s="45" t="str">
        <f>'[1]（全体管理用）'!S52</f>
        <v>ジンフィールド株式会社</v>
      </c>
      <c r="I75" s="46">
        <f>'[1]（全体管理用）'!AD52</f>
        <v>40848</v>
      </c>
      <c r="J75" s="46">
        <f>'[1]（全体管理用）'!AJ52</f>
        <v>40848</v>
      </c>
      <c r="K75" s="48">
        <f>'[1]（全体管理用）'!AK52</f>
        <v>40</v>
      </c>
      <c r="L75" s="43" t="str">
        <f>'[1]（全体管理用）'!AL52</f>
        <v>住宅型</v>
      </c>
      <c r="M75" s="43" t="str">
        <f>'[1]（全体管理用）'!AM52&amp;CHAR(10)&amp;'[1]（全体管理用）'!AQ52</f>
        <v>-
第57号</v>
      </c>
    </row>
    <row r="76" spans="1:13" ht="54.75" customHeight="1">
      <c r="A76" s="43" t="str">
        <f>'[1]（全体管理用）'!B53</f>
        <v>第58号</v>
      </c>
      <c r="B76" s="44">
        <f>'[1]（全体管理用）'!C53</f>
        <v>0</v>
      </c>
      <c r="C76" s="44" t="str">
        <f>'[1]（全体管理用）'!D53</f>
        <v>介護付有料老人ホームほのか</v>
      </c>
      <c r="D76" s="45" t="str">
        <f>"〒"&amp;'[1]（全体管理用）'!E53&amp;"-"&amp;'[1]（全体管理用）'!F53&amp;CHAR(10)&amp;'[1]（全体管理用）'!H53&amp;'[1]（全体管理用）'!I53&amp;'[1]（全体管理用）'!J53</f>
        <v>〒849-2204
武雄市北方町大字大崎遅焼2367番地3</v>
      </c>
      <c r="E76" s="46">
        <f>'[1]（全体管理用）'!L53</f>
        <v>0</v>
      </c>
      <c r="F76" s="47">
        <f>'[1]（全体管理用）'!M53</f>
        <v>0</v>
      </c>
      <c r="G76" s="43" t="str">
        <f>"（"&amp;'[1]（全体管理用）'!N53&amp;")
" &amp;'[1]（全体管理用）'!O53&amp;"-"&amp;'[1]（全体管理用）'!P53&amp;"
"&amp;'[1]（全体管理用）'!Q53</f>
        <v>（0954)
36-6001
36-6002</v>
      </c>
      <c r="H76" s="45" t="str">
        <f>'[1]（全体管理用）'!S53</f>
        <v>株式会社
サンライズ</v>
      </c>
      <c r="I76" s="46">
        <f>'[1]（全体管理用）'!AD53</f>
        <v>41091</v>
      </c>
      <c r="J76" s="46" t="str">
        <f>'[1]（全体管理用）'!AJ53</f>
        <v>-
(地域密着型
特定施設)</v>
      </c>
      <c r="K76" s="48">
        <f>'[1]（全体管理用）'!AK53</f>
        <v>22</v>
      </c>
      <c r="L76" s="43" t="str">
        <f>'[1]（全体管理用）'!AL53</f>
        <v>介護付</v>
      </c>
      <c r="M76" s="43" t="str">
        <f>'[1]（全体管理用）'!AM53&amp;CHAR(10)&amp;'[1]（全体管理用）'!AQ53</f>
        <v>4190600082
第58号</v>
      </c>
    </row>
    <row r="77" spans="1:13" ht="54.75" customHeight="1">
      <c r="A77" s="43" t="str">
        <f>'[1]（全体管理用）'!B54</f>
        <v>第59号</v>
      </c>
      <c r="B77" s="44">
        <f>'[1]（全体管理用）'!C54</f>
        <v>0</v>
      </c>
      <c r="C77" s="44" t="str">
        <f>'[1]（全体管理用）'!D54</f>
        <v>有料老人ホームりんごの樹</v>
      </c>
      <c r="D77" s="45" t="str">
        <f>"〒"&amp;'[1]（全体管理用）'!E54&amp;"-"&amp;'[1]（全体管理用）'!F54&amp;CHAR(10)&amp;'[1]（全体管理用）'!H54&amp;'[1]（全体管理用）'!I54&amp;'[1]（全体管理用）'!J54</f>
        <v>〒840-0005
佐賀市蓮池町大字蓮池350-1</v>
      </c>
      <c r="E77" s="46">
        <f>'[1]（全体管理用）'!L54</f>
        <v>43739</v>
      </c>
      <c r="F77" s="47" t="str">
        <f>'[1]（全体管理用）'!M54</f>
        <v>料金の変更</v>
      </c>
      <c r="G77" s="43" t="str">
        <f>"（"&amp;'[1]（全体管理用）'!N54&amp;")
" &amp;'[1]（全体管理用）'!O54&amp;"-"&amp;'[1]（全体管理用）'!P54&amp;"
"&amp;'[1]（全体管理用）'!Q54</f>
        <v>（0952)
97-1705
97-1118</v>
      </c>
      <c r="H77" s="45" t="str">
        <f>'[1]（全体管理用）'!S54</f>
        <v>株式会社　輝き</v>
      </c>
      <c r="I77" s="46">
        <f>'[1]（全体管理用）'!AD54</f>
        <v>40878</v>
      </c>
      <c r="J77" s="46" t="str">
        <f>'[1]（全体管理用）'!AJ54</f>
        <v>-
(地域密着型
特定施設)</v>
      </c>
      <c r="K77" s="48">
        <f>'[1]（全体管理用）'!AK54</f>
        <v>29</v>
      </c>
      <c r="L77" s="43" t="str">
        <f>'[1]（全体管理用）'!AL54</f>
        <v>住宅型</v>
      </c>
      <c r="M77" s="43" t="str">
        <f>'[1]（全体管理用）'!AM54&amp;CHAR(10)&amp;'[1]（全体管理用）'!AQ54</f>
        <v>-
第59号</v>
      </c>
    </row>
    <row r="78" spans="1:13" ht="54.75" customHeight="1">
      <c r="A78" s="43" t="str">
        <f>'[1]（全体管理用）'!B55</f>
        <v>第60号</v>
      </c>
      <c r="B78" s="44">
        <f>'[1]（全体管理用）'!C55</f>
        <v>0</v>
      </c>
      <c r="C78" s="44" t="str">
        <f>'[1]（全体管理用）'!D55</f>
        <v>有料老人ホームながせ苑</v>
      </c>
      <c r="D78" s="45" t="str">
        <f>"〒"&amp;'[1]（全体管理用）'!E55&amp;"-"&amp;'[1]（全体管理用）'!F55&amp;CHAR(10)&amp;'[1]（全体管理用）'!H55&amp;'[1]（全体管理用）'!I55&amp;'[1]（全体管理用）'!J55</f>
        <v>〒849-0917
佐賀市高木瀬町大字長瀬108-8</v>
      </c>
      <c r="E78" s="46">
        <f>'[1]（全体管理用）'!L55</f>
        <v>0</v>
      </c>
      <c r="F78" s="47">
        <f>'[1]（全体管理用）'!M55</f>
        <v>0</v>
      </c>
      <c r="G78" s="43" t="str">
        <f>"（"&amp;'[1]（全体管理用）'!N55&amp;")
" &amp;'[1]（全体管理用）'!O55&amp;"-"&amp;'[1]（全体管理用）'!P55&amp;"
"&amp;'[1]（全体管理用）'!Q55</f>
        <v>（0952)
37-8903
37-8904</v>
      </c>
      <c r="H78" s="45" t="str">
        <f>'[1]（全体管理用）'!S55</f>
        <v>株式会社
SMART BRAIN</v>
      </c>
      <c r="I78" s="46">
        <f>'[1]（全体管理用）'!AD55</f>
        <v>40897</v>
      </c>
      <c r="J78" s="46">
        <f>'[1]（全体管理用）'!AJ55</f>
        <v>40897</v>
      </c>
      <c r="K78" s="48">
        <f>'[1]（全体管理用）'!AK55</f>
        <v>12</v>
      </c>
      <c r="L78" s="43" t="str">
        <f>'[1]（全体管理用）'!AL55</f>
        <v>住宅型</v>
      </c>
      <c r="M78" s="43" t="str">
        <f>'[1]（全体管理用）'!AM55&amp;CHAR(10)&amp;'[1]（全体管理用）'!AQ55</f>
        <v>-
第60号</v>
      </c>
    </row>
    <row r="79" spans="1:13" ht="54.75" customHeight="1">
      <c r="A79" s="43" t="str">
        <f>'[1]（全体管理用）'!B56</f>
        <v>第61号</v>
      </c>
      <c r="B79" s="44">
        <f>'[1]（全体管理用）'!C56</f>
        <v>0</v>
      </c>
      <c r="C79" s="44" t="str">
        <f>'[1]（全体管理用）'!D56</f>
        <v>ぬくもいホーム花いちもんめ</v>
      </c>
      <c r="D79" s="45" t="str">
        <f>"〒"&amp;'[1]（全体管理用）'!E56&amp;"-"&amp;'[1]（全体管理用）'!F56&amp;CHAR(10)&amp;'[1]（全体管理用）'!H56&amp;'[1]（全体管理用）'!I56&amp;'[1]（全体管理用）'!J56</f>
        <v>〒847-0881
唐津市竹木場5012-14</v>
      </c>
      <c r="E79" s="46">
        <f>'[1]（全体管理用）'!L56</f>
        <v>45108</v>
      </c>
      <c r="F79" s="47" t="str">
        <f>'[1]（全体管理用）'!M56</f>
        <v>定員変更</v>
      </c>
      <c r="G79" s="43" t="str">
        <f>"（"&amp;'[1]（全体管理用）'!N56&amp;")
" &amp;'[1]（全体管理用）'!O56&amp;"-"&amp;'[1]（全体管理用）'!P56&amp;"
"&amp;'[1]（全体管理用）'!Q56</f>
        <v>（0955)
58-9512
73-6820</v>
      </c>
      <c r="H79" s="45" t="str">
        <f>'[1]（全体管理用）'!S56</f>
        <v>株式会社 真盛</v>
      </c>
      <c r="I79" s="46">
        <f>'[1]（全体管理用）'!AD56</f>
        <v>40909</v>
      </c>
      <c r="J79" s="46">
        <f>'[1]（全体管理用）'!AJ56</f>
        <v>40909</v>
      </c>
      <c r="K79" s="48">
        <f>'[1]（全体管理用）'!AK56</f>
        <v>26</v>
      </c>
      <c r="L79" s="43" t="str">
        <f>'[1]（全体管理用）'!AL56</f>
        <v>住宅型</v>
      </c>
      <c r="M79" s="43" t="str">
        <f>'[1]（全体管理用）'!AM56&amp;CHAR(10)&amp;'[1]（全体管理用）'!AQ56</f>
        <v>-
第61号</v>
      </c>
    </row>
    <row r="80" spans="1:13" ht="54.75" customHeight="1">
      <c r="A80" s="43" t="str">
        <f>'[1]（全体管理用）'!B57</f>
        <v>第62号</v>
      </c>
      <c r="B80" s="44">
        <f>'[1]（全体管理用）'!C57</f>
        <v>0</v>
      </c>
      <c r="C80" s="44" t="str">
        <f>'[1]（全体管理用）'!D57</f>
        <v>有料老人ホーム佑紀苑高木瀬</v>
      </c>
      <c r="D80" s="45" t="str">
        <f>"〒"&amp;'[1]（全体管理用）'!E57&amp;"-"&amp;'[1]（全体管理用）'!F57&amp;CHAR(10)&amp;'[1]（全体管理用）'!H57&amp;'[1]（全体管理用）'!I57&amp;'[1]（全体管理用）'!J57</f>
        <v>〒849-0922
佐賀市高木瀬東一丁目1-6</v>
      </c>
      <c r="E80" s="46">
        <f>'[1]（全体管理用）'!L57</f>
        <v>0</v>
      </c>
      <c r="F80" s="47">
        <f>'[1]（全体管理用）'!M57</f>
        <v>0</v>
      </c>
      <c r="G80" s="43" t="str">
        <f>"（"&amp;'[1]（全体管理用）'!N57&amp;")
" &amp;'[1]（全体管理用）'!O57&amp;"-"&amp;'[1]（全体管理用）'!P57&amp;"
"&amp;'[1]（全体管理用）'!Q57</f>
        <v>（0952)
37-7477
37-7478</v>
      </c>
      <c r="H80" s="45" t="str">
        <f>'[1]（全体管理用）'!S57</f>
        <v>有限会社 佑紀苑</v>
      </c>
      <c r="I80" s="46">
        <f>'[1]（全体管理用）'!AD57</f>
        <v>40940</v>
      </c>
      <c r="J80" s="46">
        <f>'[1]（全体管理用）'!AJ57</f>
        <v>40940</v>
      </c>
      <c r="K80" s="48">
        <f>'[1]（全体管理用）'!AK57</f>
        <v>22</v>
      </c>
      <c r="L80" s="43" t="str">
        <f>'[1]（全体管理用）'!AL57</f>
        <v>住宅型</v>
      </c>
      <c r="M80" s="43" t="str">
        <f>'[1]（全体管理用）'!AM57&amp;CHAR(10)&amp;'[1]（全体管理用）'!AQ57</f>
        <v>-
第62号</v>
      </c>
    </row>
    <row r="81" spans="1:13" ht="54.75" customHeight="1">
      <c r="A81" s="43" t="str">
        <f>[1]休止・廃止施設!B64</f>
        <v>第63号</v>
      </c>
      <c r="B81" s="44" t="str">
        <f>[1]休止・廃止施設!C64</f>
        <v>R6.4.1.休止</v>
      </c>
      <c r="C81" s="44" t="str">
        <f>[1]休止・廃止施設!D64</f>
        <v>有料老人ホーム華かがみ</v>
      </c>
      <c r="D81" s="45" t="str">
        <f>"〒"&amp;[1]休止・廃止施設!E64&amp;"-"&amp;[1]休止・廃止施設!F64&amp;CHAR(10)&amp;[1]休止・廃止施設!H64&amp;[1]休止・廃止施設!I64&amp;[1]休止・廃止施設!J64</f>
        <v>〒847-0031
唐津市原941-1</v>
      </c>
      <c r="E81" s="46" t="str">
        <f>[1]休止・廃止施設!L64</f>
        <v>2019/10/1
2023/7/1
2023/9/1</v>
      </c>
      <c r="F81" s="47" t="str">
        <f>[1]休止・廃止施設!M64</f>
        <v>利用料金の変更
利用料金変更
管理者変更</v>
      </c>
      <c r="G81" s="43" t="str">
        <f>"（"&amp;[1]休止・廃止施設!N64&amp;")
" &amp;[1]休止・廃止施設!O64&amp;"-"&amp;[1]休止・廃止施設!P64&amp;"
"&amp;[1]休止・廃止施設!Q64</f>
        <v>（0955)
77-3630
77-3609</v>
      </c>
      <c r="H81" s="45" t="str">
        <f>[1]休止・廃止施設!S64</f>
        <v>株式会社 癒しの郷</v>
      </c>
      <c r="I81" s="46">
        <f>[1]休止・廃止施設!AD64</f>
        <v>40969</v>
      </c>
      <c r="J81" s="46">
        <f>[1]休止・廃止施設!AJ64</f>
        <v>40969</v>
      </c>
      <c r="K81" s="48">
        <f>[1]休止・廃止施設!AK64</f>
        <v>23</v>
      </c>
      <c r="L81" s="43" t="str">
        <f>[1]休止・廃止施設!AL64</f>
        <v>住宅型</v>
      </c>
      <c r="M81" s="43" t="str">
        <f>[1]休止・廃止施設!AM64&amp;CHAR(10)&amp;[1]休止・廃止施設!AQ64</f>
        <v>-
第63号</v>
      </c>
    </row>
    <row r="82" spans="1:13" ht="54.75" customHeight="1">
      <c r="A82" s="43" t="str">
        <f>'[1]（全体管理用）'!B58</f>
        <v>第64号</v>
      </c>
      <c r="B82" s="44">
        <f>'[1]（全体管理用）'!C58</f>
        <v>0</v>
      </c>
      <c r="C82" s="44" t="str">
        <f>'[1]（全体管理用）'!D58</f>
        <v>有料老人ホーム楠気</v>
      </c>
      <c r="D82" s="45" t="str">
        <f>"〒"&amp;'[1]（全体管理用）'!E58&amp;"-"&amp;'[1]（全体管理用）'!F58&amp;CHAR(10)&amp;'[1]（全体管理用）'!H58&amp;'[1]（全体管理用）'!I58&amp;'[1]（全体管理用）'!J58</f>
        <v>〒849-0901
佐賀市久保泉町大字川久保3686-2</v>
      </c>
      <c r="E82" s="46">
        <f>'[1]（全体管理用）'!L58</f>
        <v>0</v>
      </c>
      <c r="F82" s="47">
        <f>'[1]（全体管理用）'!M58</f>
        <v>0</v>
      </c>
      <c r="G82" s="43" t="str">
        <f>"（"&amp;'[1]（全体管理用）'!N58&amp;")
" &amp;'[1]（全体管理用）'!O58&amp;"-"&amp;'[1]（全体管理用）'!P58&amp;"
"&amp;'[1]（全体管理用）'!Q58</f>
        <v>（0952)
98-3380
98-3381</v>
      </c>
      <c r="H82" s="45" t="str">
        <f>'[1]（全体管理用）'!S58</f>
        <v>株式会社
オフィスひかり</v>
      </c>
      <c r="I82" s="46">
        <f>'[1]（全体管理用）'!AD58</f>
        <v>40969</v>
      </c>
      <c r="J82" s="46">
        <f>'[1]（全体管理用）'!AJ58</f>
        <v>40969</v>
      </c>
      <c r="K82" s="48">
        <f>'[1]（全体管理用）'!AK58</f>
        <v>28</v>
      </c>
      <c r="L82" s="43" t="str">
        <f>'[1]（全体管理用）'!AL58</f>
        <v>住宅型</v>
      </c>
      <c r="M82" s="43" t="str">
        <f>'[1]（全体管理用）'!AM58&amp;CHAR(10)&amp;'[1]（全体管理用）'!AQ58</f>
        <v>-
第64号</v>
      </c>
    </row>
    <row r="83" spans="1:13" ht="54.75" customHeight="1">
      <c r="A83" s="43" t="str">
        <f>'[1]（全体管理用）'!B59</f>
        <v>第65号</v>
      </c>
      <c r="B83" s="44">
        <f>'[1]（全体管理用）'!C59</f>
        <v>0</v>
      </c>
      <c r="C83" s="44" t="str">
        <f>'[1]（全体管理用）'!D59</f>
        <v>プロジェクトエースきらめき</v>
      </c>
      <c r="D83" s="45" t="str">
        <f>"〒"&amp;'[1]（全体管理用）'!E59&amp;"-"&amp;'[1]（全体管理用）'!F59&amp;CHAR(10)&amp;'[1]（全体管理用）'!H59&amp;'[1]（全体管理用）'!I59&amp;'[1]（全体管理用）'!J59</f>
        <v>〒841-0005
鳥栖市弥生が丘七丁目14</v>
      </c>
      <c r="E83" s="46" t="str">
        <f>'[1]（全体管理用）'!L59</f>
        <v>2020/7/1
2023/7/1</v>
      </c>
      <c r="F83" s="47" t="str">
        <f>'[1]（全体管理用）'!M59</f>
        <v>定員変更(20名→36名)
利用料金変更</v>
      </c>
      <c r="G83" s="43" t="str">
        <f>"（"&amp;'[1]（全体管理用）'!N59&amp;")
" &amp;'[1]（全体管理用）'!O59&amp;"-"&amp;'[1]（全体管理用）'!P59&amp;"
"&amp;'[1]（全体管理用）'!Q59</f>
        <v>（0942)
85-9330
85-9340</v>
      </c>
      <c r="H83" s="45" t="str">
        <f>'[1]（全体管理用）'!S59</f>
        <v>株式会社
プロジェクトエース</v>
      </c>
      <c r="I83" s="46">
        <f>'[1]（全体管理用）'!AD59</f>
        <v>40995</v>
      </c>
      <c r="J83" s="46">
        <f>'[1]（全体管理用）'!AJ59</f>
        <v>40995</v>
      </c>
      <c r="K83" s="48">
        <f>'[1]（全体管理用）'!AK59</f>
        <v>36</v>
      </c>
      <c r="L83" s="43" t="str">
        <f>'[1]（全体管理用）'!AL59</f>
        <v>住宅型</v>
      </c>
      <c r="M83" s="43" t="str">
        <f>'[1]（全体管理用）'!AM59&amp;CHAR(10)&amp;'[1]（全体管理用）'!AQ59</f>
        <v>-
第65号</v>
      </c>
    </row>
    <row r="84" spans="1:13" ht="54.75" customHeight="1">
      <c r="A84" s="43" t="str">
        <f>'[1]（全体管理用）'!B60</f>
        <v>第66号</v>
      </c>
      <c r="B84" s="44">
        <f>'[1]（全体管理用）'!C60</f>
        <v>0</v>
      </c>
      <c r="C84" s="44" t="str">
        <f>'[1]（全体管理用）'!D60</f>
        <v>住宅型有料老人ホームシルバーランド天祐</v>
      </c>
      <c r="D84" s="45" t="str">
        <f>"〒"&amp;'[1]（全体管理用）'!E60&amp;"-"&amp;'[1]（全体管理用）'!F60&amp;CHAR(10)&amp;'[1]（全体管理用）'!H60&amp;'[1]（全体管理用）'!I60&amp;'[1]（全体管理用）'!J60</f>
        <v>〒840-0851
佐賀市天祐一丁目６番23-2</v>
      </c>
      <c r="E84" s="46" t="str">
        <f>'[1]（全体管理用）'!L60</f>
        <v>2019/11/1
2022/10/1</v>
      </c>
      <c r="F84" s="47" t="str">
        <f>'[1]（全体管理用）'!M60</f>
        <v>利用料金の変更
利用料金の変更</v>
      </c>
      <c r="G84" s="43" t="str">
        <f>"（"&amp;'[1]（全体管理用）'!N60&amp;")
" &amp;'[1]（全体管理用）'!O60&amp;"-"&amp;'[1]（全体管理用）'!P60&amp;"
"&amp;'[1]（全体管理用）'!Q60</f>
        <v>（0952)
27-7060
29-7730</v>
      </c>
      <c r="H84" s="45" t="str">
        <f>'[1]（全体管理用）'!S60</f>
        <v>グッド・ジョブ
株式会社</v>
      </c>
      <c r="I84" s="46">
        <f>'[1]（全体管理用）'!AD60</f>
        <v>40994</v>
      </c>
      <c r="J84" s="46">
        <f>'[1]（全体管理用）'!AJ60</f>
        <v>40994</v>
      </c>
      <c r="K84" s="48">
        <f>'[1]（全体管理用）'!AK60</f>
        <v>25</v>
      </c>
      <c r="L84" s="43" t="str">
        <f>'[1]（全体管理用）'!AL60</f>
        <v>住宅型</v>
      </c>
      <c r="M84" s="43" t="str">
        <f>'[1]（全体管理用）'!AM60&amp;CHAR(10)&amp;'[1]（全体管理用）'!AQ60</f>
        <v>-
第66号</v>
      </c>
    </row>
    <row r="85" spans="1:13" ht="54.75" customHeight="1">
      <c r="A85" s="43" t="str">
        <f>'[1]（全体管理用）'!B61</f>
        <v>第67号</v>
      </c>
      <c r="B85" s="44">
        <f>'[1]（全体管理用）'!C61</f>
        <v>0</v>
      </c>
      <c r="C85" s="44" t="str">
        <f>'[1]（全体管理用）'!D61</f>
        <v>有料老人ホーム南風花ノ木Ⅱ番館</v>
      </c>
      <c r="D85" s="45" t="str">
        <f>"〒"&amp;'[1]（全体管理用）'!E61&amp;"-"&amp;'[1]（全体管理用）'!F61&amp;CHAR(10)&amp;'[1]（全体管理用）'!H61&amp;'[1]（全体管理用）'!I61&amp;'[1]（全体管理用）'!J61</f>
        <v>〒841-0083
鳥栖市古賀町花ノ木554番地</v>
      </c>
      <c r="E85" s="46" t="str">
        <f>'[1]（全体管理用）'!L61</f>
        <v>H30.12.1
R1.9.1
R2.4.1</v>
      </c>
      <c r="F85" s="47" t="str">
        <f>'[1]（全体管理用）'!M61</f>
        <v>利用料金等の変更
管理者の変更</v>
      </c>
      <c r="G85" s="43" t="str">
        <f>"（"&amp;'[1]（全体管理用）'!N61&amp;")
" &amp;'[1]（全体管理用）'!O61&amp;"-"&amp;'[1]（全体管理用）'!P61&amp;"
"&amp;'[1]（全体管理用）'!Q61</f>
        <v>（0942)
50-8122
84-2345</v>
      </c>
      <c r="H85" s="45" t="str">
        <f>'[1]（全体管理用）'!S61</f>
        <v>有限会社 弘正</v>
      </c>
      <c r="I85" s="46">
        <f>'[1]（全体管理用）'!AD61</f>
        <v>41000</v>
      </c>
      <c r="J85" s="46">
        <f>'[1]（全体管理用）'!AJ61</f>
        <v>41000</v>
      </c>
      <c r="K85" s="48">
        <f>'[1]（全体管理用）'!AK61</f>
        <v>51</v>
      </c>
      <c r="L85" s="43" t="str">
        <f>'[1]（全体管理用）'!AL61</f>
        <v>住宅型</v>
      </c>
      <c r="M85" s="43" t="str">
        <f>'[1]（全体管理用）'!AM61&amp;CHAR(10)&amp;'[1]（全体管理用）'!AQ61</f>
        <v>-
第67号</v>
      </c>
    </row>
    <row r="86" spans="1:13" ht="54.75" customHeight="1">
      <c r="A86" s="43" t="str">
        <f>'[1]（全体管理用）'!B62</f>
        <v>第69号</v>
      </c>
      <c r="B86" s="44">
        <f>'[1]（全体管理用）'!C62</f>
        <v>0</v>
      </c>
      <c r="C86" s="44" t="str">
        <f>'[1]（全体管理用）'!D62</f>
        <v>住宅型有料老人ホーム愛夢かんざき</v>
      </c>
      <c r="D86" s="45" t="str">
        <f>"〒"&amp;'[1]（全体管理用）'!E62&amp;"-"&amp;'[1]（全体管理用）'!F62&amp;CHAR(10)&amp;'[1]（全体管理用）'!H62&amp;'[1]（全体管理用）'!I62&amp;'[1]（全体管理用）'!J62</f>
        <v>〒842-0002
神埼市神埼町田道ヶ里2220-1</v>
      </c>
      <c r="E86" s="46">
        <f>'[1]（全体管理用）'!L62</f>
        <v>43617</v>
      </c>
      <c r="F86" s="47" t="str">
        <f>'[1]（全体管理用）'!M62</f>
        <v>利用者数の変更
（60名⇒30名）</v>
      </c>
      <c r="G86" s="43" t="str">
        <f>"（"&amp;'[1]（全体管理用）'!N62&amp;")
" &amp;'[1]（全体管理用）'!O62&amp;"-"&amp;'[1]（全体管理用）'!P62&amp;"
"&amp;'[1]（全体管理用）'!Q62</f>
        <v>（0952)
55-7711
55-7707</v>
      </c>
      <c r="H86" s="45" t="str">
        <f>'[1]（全体管理用）'!S62</f>
        <v>有限会社 しょうほう</v>
      </c>
      <c r="I86" s="46">
        <f>'[1]（全体管理用）'!AD62</f>
        <v>41000</v>
      </c>
      <c r="J86" s="46">
        <f>'[1]（全体管理用）'!AJ62</f>
        <v>41000</v>
      </c>
      <c r="K86" s="48">
        <f>'[1]（全体管理用）'!AK62</f>
        <v>30</v>
      </c>
      <c r="L86" s="43" t="str">
        <f>'[1]（全体管理用）'!AL62</f>
        <v>住宅型</v>
      </c>
      <c r="M86" s="43" t="str">
        <f>'[1]（全体管理用）'!AM62&amp;CHAR(10)&amp;'[1]（全体管理用）'!AQ62</f>
        <v>-
第69号</v>
      </c>
    </row>
    <row r="87" spans="1:13" ht="54.75" customHeight="1">
      <c r="A87" s="43" t="str">
        <f>'[1]（全体管理用）'!B63</f>
        <v>第70号</v>
      </c>
      <c r="B87" s="44">
        <f>'[1]（全体管理用）'!C63</f>
        <v>0</v>
      </c>
      <c r="C87" s="44" t="str">
        <f>'[1]（全体管理用）'!D63</f>
        <v>介護付有料老人ホーム紀水苑別館</v>
      </c>
      <c r="D87" s="45" t="str">
        <f>"〒"&amp;'[1]（全体管理用）'!E63&amp;"-"&amp;'[1]（全体管理用）'!F63&amp;CHAR(10)&amp;'[1]（全体管理用）'!H63&amp;'[1]（全体管理用）'!I63&amp;'[1]（全体管理用）'!J63</f>
        <v>〒849-0102
三養基郡みやき町大字蓑原4239番地3</v>
      </c>
      <c r="E87" s="46">
        <f>'[1]（全体管理用）'!L63</f>
        <v>0</v>
      </c>
      <c r="F87" s="47">
        <f>'[1]（全体管理用）'!M63</f>
        <v>0</v>
      </c>
      <c r="G87" s="43" t="str">
        <f>"（"&amp;'[1]（全体管理用）'!N63&amp;")
" &amp;'[1]（全体管理用）'!O63&amp;"-"&amp;'[1]（全体管理用）'!P63&amp;"
"&amp;'[1]（全体管理用）'!Q63</f>
        <v>（0942)
94-9231
94-9210</v>
      </c>
      <c r="H87" s="45" t="str">
        <f>'[1]（全体管理用）'!S63</f>
        <v>社会福祉法人
紀水会</v>
      </c>
      <c r="I87" s="46">
        <f>'[1]（全体管理用）'!AD63</f>
        <v>41030</v>
      </c>
      <c r="J87" s="46">
        <f>'[1]（全体管理用）'!AJ63</f>
        <v>41030</v>
      </c>
      <c r="K87" s="48">
        <f>'[1]（全体管理用）'!AK63</f>
        <v>40</v>
      </c>
      <c r="L87" s="43" t="str">
        <f>'[1]（全体管理用）'!AL63</f>
        <v>介護付</v>
      </c>
      <c r="M87" s="43" t="str">
        <f>'[1]（全体管理用）'!AM63&amp;CHAR(10)&amp;'[1]（全体管理用）'!AQ63</f>
        <v>4171200530
第70号</v>
      </c>
    </row>
    <row r="88" spans="1:13" ht="54.75" customHeight="1">
      <c r="A88" s="43" t="str">
        <f>'[1]（全体管理用）'!B64</f>
        <v>第71号</v>
      </c>
      <c r="B88" s="44">
        <f>'[1]（全体管理用）'!C64</f>
        <v>0</v>
      </c>
      <c r="C88" s="44" t="str">
        <f>'[1]（全体管理用）'!D64</f>
        <v>介護付複合福祉施設パークハウス・有田</v>
      </c>
      <c r="D88" s="45" t="str">
        <f>"〒"&amp;'[1]（全体管理用）'!E64&amp;"-"&amp;'[1]（全体管理用）'!F64&amp;CHAR(10)&amp;'[1]（全体管理用）'!H64&amp;'[1]（全体管理用）'!I64&amp;'[1]（全体管理用）'!J64</f>
        <v>〒849-4176
西松浦郡有田町原明乙114番地1</v>
      </c>
      <c r="E88" s="46" t="str">
        <f>'[1]（全体管理用）'!L64</f>
        <v>H30.5.25
R1.10.1</v>
      </c>
      <c r="F88" s="47" t="str">
        <f>'[1]（全体管理用）'!M64</f>
        <v>居室数・定員数の増加
利用料金の変更</v>
      </c>
      <c r="G88" s="43" t="str">
        <f>"（"&amp;'[1]（全体管理用）'!N64&amp;")
" &amp;'[1]（全体管理用）'!O64&amp;"-"&amp;'[1]（全体管理用）'!P64&amp;"
"&amp;'[1]（全体管理用）'!Q64</f>
        <v>（0955)
41-2160
41-2161</v>
      </c>
      <c r="H88" s="45" t="str">
        <f>'[1]（全体管理用）'!S64</f>
        <v>社会福祉法人慈光会</v>
      </c>
      <c r="I88" s="46">
        <f>'[1]（全体管理用）'!AD64</f>
        <v>41030</v>
      </c>
      <c r="J88" s="46">
        <f>'[1]（全体管理用）'!AJ64</f>
        <v>41030</v>
      </c>
      <c r="K88" s="48">
        <f>'[1]（全体管理用）'!AK64</f>
        <v>16</v>
      </c>
      <c r="L88" s="43" t="str">
        <f>'[1]（全体管理用）'!AL64</f>
        <v>介護付</v>
      </c>
      <c r="M88" s="43" t="str">
        <f>'[1]（全体管理用）'!AM64&amp;CHAR(10)&amp;'[1]（全体管理用）'!AQ64</f>
        <v>4171500160
第71号</v>
      </c>
    </row>
    <row r="89" spans="1:13" ht="54.75" customHeight="1">
      <c r="A89" s="43" t="str">
        <f>'[1]（全体管理用）'!B65</f>
        <v>第72号</v>
      </c>
      <c r="B89" s="44">
        <f>'[1]（全体管理用）'!C65</f>
        <v>0</v>
      </c>
      <c r="C89" s="44" t="str">
        <f>'[1]（全体管理用）'!D65</f>
        <v>有料老人ホーム希望川副</v>
      </c>
      <c r="D89" s="45" t="str">
        <f>"〒"&amp;'[1]（全体管理用）'!E65&amp;"-"&amp;'[1]（全体管理用）'!F65&amp;CHAR(10)&amp;'[1]（全体管理用）'!H65&amp;'[1]（全体管理用）'!I65&amp;'[1]（全体管理用）'!J65</f>
        <v>〒840-2213
佐賀市川副町大字鹿江960番地23</v>
      </c>
      <c r="E89" s="46">
        <f>'[1]（全体管理用）'!L65</f>
        <v>0</v>
      </c>
      <c r="F89" s="47">
        <f>'[1]（全体管理用）'!M65</f>
        <v>0</v>
      </c>
      <c r="G89" s="43" t="str">
        <f>"（"&amp;'[1]（全体管理用）'!N65&amp;")
" &amp;'[1]（全体管理用）'!O65&amp;"-"&amp;'[1]（全体管理用）'!P65&amp;"
"&amp;'[1]（全体管理用）'!Q65</f>
        <v>（0952)
37-7458
37-7368</v>
      </c>
      <c r="H89" s="45" t="str">
        <f>'[1]（全体管理用）'!S65</f>
        <v>有限会社
メディカル産交</v>
      </c>
      <c r="I89" s="46">
        <f>'[1]（全体管理用）'!AD65</f>
        <v>41030</v>
      </c>
      <c r="J89" s="46">
        <f>'[1]（全体管理用）'!AJ65</f>
        <v>41030</v>
      </c>
      <c r="K89" s="48">
        <f>'[1]（全体管理用）'!AK65</f>
        <v>19</v>
      </c>
      <c r="L89" s="43" t="str">
        <f>'[1]（全体管理用）'!AL65</f>
        <v>住宅型</v>
      </c>
      <c r="M89" s="43" t="str">
        <f>'[1]（全体管理用）'!AM65&amp;CHAR(10)&amp;'[1]（全体管理用）'!AQ65</f>
        <v>-
第72号</v>
      </c>
    </row>
    <row r="90" spans="1:13" ht="54.75" customHeight="1">
      <c r="A90" s="43" t="str">
        <f>'[1]（全体管理用）'!B66</f>
        <v>第73号</v>
      </c>
      <c r="B90" s="44">
        <f>'[1]（全体管理用）'!C66</f>
        <v>0</v>
      </c>
      <c r="C90" s="44" t="str">
        <f>'[1]（全体管理用）'!D66</f>
        <v>いこいの里　伊万里</v>
      </c>
      <c r="D90" s="45" t="str">
        <f>"〒"&amp;'[1]（全体管理用）'!E66&amp;"-"&amp;'[1]（全体管理用）'!F66&amp;CHAR(10)&amp;'[1]（全体管理用）'!H66&amp;'[1]（全体管理用）'!I66&amp;'[1]（全体管理用）'!J66</f>
        <v>〒848-0027
伊万里市立花町2394番地1</v>
      </c>
      <c r="E90" s="46" t="str">
        <f>'[1]（全体管理用）'!L66</f>
        <v>H30.11.1
R1.5.29
R1.10.1
R5.11.1.</v>
      </c>
      <c r="F90" s="47" t="str">
        <f>'[1]（全体管理用）'!M66</f>
        <v>利用料金の改定
サービス内容の変更
利用料の改定
利用料金変更（減額）</v>
      </c>
      <c r="G90" s="43" t="str">
        <f>"（"&amp;'[1]（全体管理用）'!N66&amp;")
" &amp;'[1]（全体管理用）'!O66&amp;"-"&amp;'[1]（全体管理用）'!P66&amp;"
"&amp;'[1]（全体管理用）'!Q66</f>
        <v>（0955)
22-7700
22-7705</v>
      </c>
      <c r="H90" s="45" t="str">
        <f>'[1]（全体管理用）'!S66</f>
        <v>株式会社
いこいの里佐賀</v>
      </c>
      <c r="I90" s="46">
        <f>'[1]（全体管理用）'!AD66</f>
        <v>41061</v>
      </c>
      <c r="J90" s="46">
        <f>'[1]（全体管理用）'!AJ66</f>
        <v>41061</v>
      </c>
      <c r="K90" s="48">
        <f>'[1]（全体管理用）'!AK66</f>
        <v>65</v>
      </c>
      <c r="L90" s="43" t="str">
        <f>'[1]（全体管理用）'!AL66</f>
        <v>住宅型</v>
      </c>
      <c r="M90" s="43" t="str">
        <f>'[1]（全体管理用）'!AM66&amp;CHAR(10)&amp;'[1]（全体管理用）'!AQ66</f>
        <v>-
第73号</v>
      </c>
    </row>
    <row r="91" spans="1:13" ht="54.75" customHeight="1">
      <c r="A91" s="43" t="str">
        <f>'[1]（全体管理用）'!B67</f>
        <v>第74号</v>
      </c>
      <c r="B91" s="44">
        <f>'[1]（全体管理用）'!C67</f>
        <v>0</v>
      </c>
      <c r="C91" s="44" t="str">
        <f>'[1]（全体管理用）'!D67</f>
        <v>有料老人ホームぎおん</v>
      </c>
      <c r="D91" s="45" t="str">
        <f>"〒"&amp;'[1]（全体管理用）'!E67&amp;"-"&amp;'[1]（全体管理用）'!F67&amp;CHAR(10)&amp;'[1]（全体管理用）'!H67&amp;'[1]（全体管理用）'!I67&amp;'[1]（全体管理用）'!J67</f>
        <v>〒845-0004
小城市小城町大字松尾字松ヶ島3855番地</v>
      </c>
      <c r="E91" s="46" t="str">
        <f>'[1]（全体管理用）'!L67</f>
        <v>2021/12/25　　　　　　　　　　　　　R4.10.1</v>
      </c>
      <c r="F91" s="47" t="str">
        <f>'[1]（全体管理用）'!M67</f>
        <v>理事長の変更                       利用料変更</v>
      </c>
      <c r="G91" s="43" t="str">
        <f>"（"&amp;'[1]（全体管理用）'!N67&amp;")
" &amp;'[1]（全体管理用）'!O67&amp;"-"&amp;'[1]（全体管理用）'!P67&amp;"
"&amp;'[1]（全体管理用）'!Q67</f>
        <v>（0952)
97-7560
97-7466</v>
      </c>
      <c r="H91" s="45" t="str">
        <f>'[1]（全体管理用）'!S67</f>
        <v>特定非営利活動法人
まほろば</v>
      </c>
      <c r="I91" s="46">
        <f>'[1]（全体管理用）'!AD67</f>
        <v>41091</v>
      </c>
      <c r="J91" s="46" t="str">
        <f>'[1]（全体管理用）'!AJ67</f>
        <v>-
(地域密着型
特定施設)</v>
      </c>
      <c r="K91" s="48">
        <f>'[1]（全体管理用）'!AK67</f>
        <v>10</v>
      </c>
      <c r="L91" s="43" t="str">
        <f>'[1]（全体管理用）'!AL67</f>
        <v>住宅型</v>
      </c>
      <c r="M91" s="43" t="str">
        <f>'[1]（全体管理用）'!AM67&amp;CHAR(10)&amp;'[1]（全体管理用）'!AQ67</f>
        <v>-
第74号</v>
      </c>
    </row>
    <row r="92" spans="1:13" ht="54.75" customHeight="1">
      <c r="A92" s="43" t="str">
        <f>'[1]（全体管理用）'!B68</f>
        <v>第75号</v>
      </c>
      <c r="B92" s="44">
        <f>'[1]（全体管理用）'!C68</f>
        <v>0</v>
      </c>
      <c r="C92" s="44" t="str">
        <f>'[1]（全体管理用）'!D68</f>
        <v>杏の丘　武雄</v>
      </c>
      <c r="D92" s="45" t="str">
        <f>"〒"&amp;'[1]（全体管理用）'!E68&amp;"-"&amp;'[1]（全体管理用）'!F68&amp;CHAR(10)&amp;'[1]（全体管理用）'!H68&amp;'[1]（全体管理用）'!I68&amp;'[1]（全体管理用）'!J68</f>
        <v>〒849-2204
武雄市北方町大字大崎5025-49</v>
      </c>
      <c r="E92" s="46">
        <f>'[1]（全体管理用）'!L68</f>
        <v>0</v>
      </c>
      <c r="F92" s="47">
        <f>'[1]（全体管理用）'!M68</f>
        <v>0</v>
      </c>
      <c r="G92" s="43" t="str">
        <f>"（"&amp;'[1]（全体管理用）'!N68&amp;")
" &amp;'[1]（全体管理用）'!O68&amp;"-"&amp;'[1]（全体管理用）'!P68&amp;"
"&amp;'[1]（全体管理用）'!Q68</f>
        <v>（0954)
36-0438
36-0912</v>
      </c>
      <c r="H92" s="45" t="str">
        <f>'[1]（全体管理用）'!S68</f>
        <v>株式会社 倭弘</v>
      </c>
      <c r="I92" s="46">
        <f>'[1]（全体管理用）'!AD68</f>
        <v>41122</v>
      </c>
      <c r="J92" s="46">
        <f>'[1]（全体管理用）'!AJ68</f>
        <v>41122</v>
      </c>
      <c r="K92" s="48">
        <f>'[1]（全体管理用）'!AK68</f>
        <v>50</v>
      </c>
      <c r="L92" s="43" t="str">
        <f>'[1]（全体管理用）'!AL68</f>
        <v>住宅型</v>
      </c>
      <c r="M92" s="43" t="str">
        <f>'[1]（全体管理用）'!AM68&amp;CHAR(10)&amp;'[1]（全体管理用）'!AQ68</f>
        <v>-
第75号</v>
      </c>
    </row>
    <row r="93" spans="1:13" ht="54.75" customHeight="1">
      <c r="A93" s="43" t="str">
        <f>'[1]（全体管理用）'!B69</f>
        <v>第76号</v>
      </c>
      <c r="B93" s="44">
        <f>'[1]（全体管理用）'!C69</f>
        <v>0</v>
      </c>
      <c r="C93" s="44" t="str">
        <f>'[1]（全体管理用）'!D69</f>
        <v>いこいの里　唐津</v>
      </c>
      <c r="D93" s="45" t="str">
        <f>"〒"&amp;'[1]（全体管理用）'!E69&amp;"-"&amp;'[1]（全体管理用）'!F69&amp;CHAR(10)&amp;'[1]（全体管理用）'!H69&amp;'[1]（全体管理用）'!I69&amp;'[1]（全体管理用）'!J69</f>
        <v>〒847-0081
唐津市和多田南先石7-15</v>
      </c>
      <c r="E93" s="46" t="str">
        <f>'[1]（全体管理用）'!L69</f>
        <v>H30.11.1
R1.5.29
R1.10.1
R2.5.1</v>
      </c>
      <c r="F93" s="47" t="str">
        <f>'[1]（全体管理用）'!M69</f>
        <v>利用料金の改定
サービス内容の変更
利用料の改定
管理者の変更</v>
      </c>
      <c r="G93" s="43" t="str">
        <f>"（"&amp;'[1]（全体管理用）'!N69&amp;")
" &amp;'[1]（全体管理用）'!O69&amp;"-"&amp;'[1]（全体管理用）'!P69&amp;"
"&amp;'[1]（全体管理用）'!Q69</f>
        <v>（0955)
65-7755
65-7750</v>
      </c>
      <c r="H93" s="45" t="str">
        <f>'[1]（全体管理用）'!S69</f>
        <v>株式会社
いこいの里佐賀</v>
      </c>
      <c r="I93" s="46">
        <f>'[1]（全体管理用）'!AD69</f>
        <v>41153</v>
      </c>
      <c r="J93" s="46">
        <f>'[1]（全体管理用）'!AJ69</f>
        <v>41153</v>
      </c>
      <c r="K93" s="48">
        <f>'[1]（全体管理用）'!AK69</f>
        <v>68</v>
      </c>
      <c r="L93" s="43" t="str">
        <f>'[1]（全体管理用）'!AL69</f>
        <v>住宅型</v>
      </c>
      <c r="M93" s="43" t="str">
        <f>'[1]（全体管理用）'!AM69&amp;CHAR(10)&amp;'[1]（全体管理用）'!AQ69</f>
        <v>-
第76号</v>
      </c>
    </row>
    <row r="94" spans="1:13" ht="54.75" customHeight="1">
      <c r="A94" s="43" t="str">
        <f>'[1]（全体管理用）'!B70</f>
        <v>第77号</v>
      </c>
      <c r="B94" s="44">
        <f>'[1]（全体管理用）'!C70</f>
        <v>0</v>
      </c>
      <c r="C94" s="44" t="str">
        <f>'[1]（全体管理用）'!D70</f>
        <v>有料老人ホーム白石の杜</v>
      </c>
      <c r="D94" s="45" t="str">
        <f>"〒"&amp;'[1]（全体管理用）'!E70&amp;"-"&amp;'[1]（全体管理用）'!F70&amp;CHAR(10)&amp;'[1]（全体管理用）'!H70&amp;'[1]（全体管理用）'!I70&amp;'[1]（全体管理用）'!J70</f>
        <v>〒849-1111
杵島郡白石町大字東郷１３０７番地３</v>
      </c>
      <c r="E94" s="46">
        <f>'[1]（全体管理用）'!L70</f>
        <v>43070</v>
      </c>
      <c r="F94" s="47" t="str">
        <f>'[1]（全体管理用）'!M70</f>
        <v>居室数・定員数の増加</v>
      </c>
      <c r="G94" s="43" t="str">
        <f>"（"&amp;'[1]（全体管理用）'!N70&amp;")
" &amp;'[1]（全体管理用）'!O70&amp;"-"&amp;'[1]（全体管理用）'!P70&amp;"
"&amp;'[1]（全体管理用）'!Q70</f>
        <v>（0952)
77-9122
84-6077</v>
      </c>
      <c r="H94" s="45" t="str">
        <f>'[1]（全体管理用）'!S70</f>
        <v>株式会社 九州ライフ</v>
      </c>
      <c r="I94" s="46">
        <f>'[1]（全体管理用）'!AD70</f>
        <v>41161</v>
      </c>
      <c r="J94" s="46">
        <f>'[1]（全体管理用）'!AJ70</f>
        <v>41161</v>
      </c>
      <c r="K94" s="48">
        <f>'[1]（全体管理用）'!AK70</f>
        <v>53</v>
      </c>
      <c r="L94" s="43" t="str">
        <f>'[1]（全体管理用）'!AL70</f>
        <v>住宅型</v>
      </c>
      <c r="M94" s="43" t="str">
        <f>'[1]（全体管理用）'!AM70&amp;CHAR(10)&amp;'[1]（全体管理用）'!AQ70</f>
        <v>-
第77号</v>
      </c>
    </row>
    <row r="95" spans="1:13" ht="54.75" customHeight="1">
      <c r="A95" s="43" t="str">
        <f>'[1]（全体管理用）'!B71</f>
        <v>第78号</v>
      </c>
      <c r="B95" s="44">
        <f>'[1]（全体管理用）'!C71</f>
        <v>0</v>
      </c>
      <c r="C95" s="44" t="str">
        <f>'[1]（全体管理用）'!D71</f>
        <v>有料老人ホームカームの里</v>
      </c>
      <c r="D95" s="45" t="str">
        <f>"〒"&amp;'[1]（全体管理用）'!E71&amp;"-"&amp;'[1]（全体管理用）'!F71&amp;CHAR(10)&amp;'[1]（全体管理用）'!H71&amp;'[1]（全体管理用）'!I71&amp;'[1]（全体管理用）'!J71</f>
        <v>〒840-0512
佐賀市富士町大字上熊川字東３３７番地４</v>
      </c>
      <c r="E95" s="46">
        <f>'[1]（全体管理用）'!L71</f>
        <v>0</v>
      </c>
      <c r="F95" s="47">
        <f>'[1]（全体管理用）'!M71</f>
        <v>0</v>
      </c>
      <c r="G95" s="43" t="str">
        <f>"（"&amp;'[1]（全体管理用）'!N71&amp;")
" &amp;'[1]（全体管理用）'!O71&amp;"-"&amp;'[1]（全体管理用）'!P71&amp;"
"&amp;'[1]（全体管理用）'!Q71</f>
        <v>（0952)
51-0777
51-0788</v>
      </c>
      <c r="H95" s="45" t="str">
        <f>'[1]（全体管理用）'!S71</f>
        <v>株式会社
Ｔ・Ｋコーポレーション</v>
      </c>
      <c r="I95" s="46">
        <f>'[1]（全体管理用）'!AD71</f>
        <v>41183</v>
      </c>
      <c r="J95" s="46">
        <f>'[1]（全体管理用）'!AJ71</f>
        <v>41183</v>
      </c>
      <c r="K95" s="48">
        <f>'[1]（全体管理用）'!AK71</f>
        <v>24</v>
      </c>
      <c r="L95" s="43" t="str">
        <f>'[1]（全体管理用）'!AL71</f>
        <v>住宅型</v>
      </c>
      <c r="M95" s="43" t="str">
        <f>'[1]（全体管理用）'!AM71&amp;CHAR(10)&amp;'[1]（全体管理用）'!AQ71</f>
        <v>-
第78号</v>
      </c>
    </row>
    <row r="96" spans="1:13" ht="54.75" customHeight="1">
      <c r="A96" s="43" t="str">
        <f>'[1]（全体管理用）'!B72</f>
        <v>第79号</v>
      </c>
      <c r="B96" s="44">
        <f>'[1]（全体管理用）'!C72</f>
        <v>0</v>
      </c>
      <c r="C96" s="44" t="str">
        <f>'[1]（全体管理用）'!D72</f>
        <v>有料老人ホームオリーブの苑</v>
      </c>
      <c r="D96" s="45" t="str">
        <f>"〒"&amp;'[1]（全体管理用）'!E72&amp;"-"&amp;'[1]（全体管理用）'!F72&amp;CHAR(10)&amp;'[1]（全体管理用）'!H72&amp;'[1]（全体管理用）'!I72&amp;'[1]（全体管理用）'!J72</f>
        <v>〒840-0202
佐賀市大和町大字久池井1521番地5</v>
      </c>
      <c r="E96" s="46">
        <f>'[1]（全体管理用）'!L72</f>
        <v>0</v>
      </c>
      <c r="F96" s="47">
        <f>'[1]（全体管理用）'!M72</f>
        <v>0</v>
      </c>
      <c r="G96" s="43" t="str">
        <f>"（"&amp;'[1]（全体管理用）'!N72&amp;")
" &amp;'[1]（全体管理用）'!O72&amp;"-"&amp;'[1]（全体管理用）'!P72&amp;"
"&amp;'[1]（全体管理用）'!Q72</f>
        <v>（0952)
62-8125
62-8126</v>
      </c>
      <c r="H96" s="45" t="str">
        <f>'[1]（全体管理用）'!S72</f>
        <v>社会福祉法人
聖母の騎士会</v>
      </c>
      <c r="I96" s="46">
        <f>'[1]（全体管理用）'!AD72</f>
        <v>41183</v>
      </c>
      <c r="J96" s="46">
        <f>'[1]（全体管理用）'!AJ72</f>
        <v>41183</v>
      </c>
      <c r="K96" s="48">
        <f>'[1]（全体管理用）'!AK72</f>
        <v>18</v>
      </c>
      <c r="L96" s="43" t="str">
        <f>'[1]（全体管理用）'!AL72</f>
        <v>住宅型</v>
      </c>
      <c r="M96" s="43" t="str">
        <f>'[1]（全体管理用）'!AM72&amp;CHAR(10)&amp;'[1]（全体管理用）'!AQ72</f>
        <v>-
第79号</v>
      </c>
    </row>
    <row r="97" spans="1:13" ht="54.75" customHeight="1">
      <c r="A97" s="43" t="str">
        <f>'[1]（全体管理用）'!B73</f>
        <v>第80号</v>
      </c>
      <c r="B97" s="44">
        <f>'[1]（全体管理用）'!C73</f>
        <v>0</v>
      </c>
      <c r="C97" s="44" t="str">
        <f>'[1]（全体管理用）'!D73</f>
        <v>介護付有料老人ホーム百楽仙　別館</v>
      </c>
      <c r="D97" s="45" t="str">
        <f>"〒"&amp;'[1]（全体管理用）'!E73&amp;"-"&amp;'[1]（全体管理用）'!F73&amp;CHAR(10)&amp;'[1]（全体管理用）'!H73&amp;'[1]（全体管理用）'!I73&amp;'[1]（全体管理用）'!J73</f>
        <v>〒841-0056
鳥栖市蔵上四丁目293</v>
      </c>
      <c r="E97" s="46" t="str">
        <f>'[1]（全体管理用）'!L73</f>
        <v>2018/4/10
2023/10/1
2023/7/31</v>
      </c>
      <c r="F97" s="47" t="str">
        <f>'[1]（全体管理用）'!M73</f>
        <v>管理者変更
利用料金変更
代表者変更</v>
      </c>
      <c r="G97" s="43" t="str">
        <f>"（"&amp;'[1]（全体管理用）'!N73&amp;")
" &amp;'[1]（全体管理用）'!O73&amp;"-"&amp;'[1]（全体管理用）'!P73&amp;"
"&amp;'[1]（全体管理用）'!Q73</f>
        <v>（0942)
85-9926
85-1207</v>
      </c>
      <c r="H97" s="45" t="str">
        <f>'[1]（全体管理用）'!S73</f>
        <v>九州メディカル・サービス株式会社</v>
      </c>
      <c r="I97" s="46">
        <f>'[1]（全体管理用）'!AD73</f>
        <v>41183</v>
      </c>
      <c r="J97" s="46">
        <f>'[1]（全体管理用）'!AJ73</f>
        <v>41183</v>
      </c>
      <c r="K97" s="48">
        <f>'[1]（全体管理用）'!AK73</f>
        <v>18</v>
      </c>
      <c r="L97" s="43" t="str">
        <f>'[1]（全体管理用）'!AL73</f>
        <v>介護付</v>
      </c>
      <c r="M97" s="43" t="str">
        <f>'[1]（全体管理用）'!AM73&amp;CHAR(10)&amp;'[1]（全体管理用）'!AQ73</f>
        <v>4170300927
第80号</v>
      </c>
    </row>
    <row r="98" spans="1:13" ht="54.75" customHeight="1">
      <c r="A98" s="43" t="str">
        <f>'[1]（全体管理用）'!B74</f>
        <v>第81号</v>
      </c>
      <c r="B98" s="44">
        <f>'[1]（全体管理用）'!C74</f>
        <v>0</v>
      </c>
      <c r="C98" s="44" t="str">
        <f>'[1]（全体管理用）'!D74</f>
        <v>有料老人ホーム朋友館</v>
      </c>
      <c r="D98" s="45" t="str">
        <f>"〒"&amp;'[1]（全体管理用）'!E74&amp;"-"&amp;'[1]（全体管理用）'!F74&amp;CHAR(10)&amp;'[1]（全体管理用）'!H74&amp;'[1]（全体管理用）'!I74&amp;'[1]（全体管理用）'!J74</f>
        <v>〒847-0033
唐津市久里499番地</v>
      </c>
      <c r="E98" s="46" t="str">
        <f>'[1]（全体管理用）'!L74</f>
        <v>2019/10/1
2023/4/21
2023/7/1</v>
      </c>
      <c r="F98" s="47" t="str">
        <f>'[1]（全体管理用）'!M74</f>
        <v>利用料の変更
管理者変更
利用料変更</v>
      </c>
      <c r="G98" s="43" t="str">
        <f>"（"&amp;'[1]（全体管理用）'!N74&amp;")
" &amp;'[1]（全体管理用）'!O74&amp;"-"&amp;'[1]（全体管理用）'!P74&amp;"
"&amp;'[1]（全体管理用）'!Q74</f>
        <v>（0955)
78-3885
78-3847</v>
      </c>
      <c r="H98" s="45" t="str">
        <f>'[1]（全体管理用）'!S74</f>
        <v>特定非営利活動法人
ケアサポートまんねん</v>
      </c>
      <c r="I98" s="46">
        <f>'[1]（全体管理用）'!AD74</f>
        <v>41183</v>
      </c>
      <c r="J98" s="46">
        <f>'[1]（全体管理用）'!AJ74</f>
        <v>41183</v>
      </c>
      <c r="K98" s="48">
        <f>'[1]（全体管理用）'!AK74</f>
        <v>23</v>
      </c>
      <c r="L98" s="43" t="str">
        <f>'[1]（全体管理用）'!AL74</f>
        <v>住宅型</v>
      </c>
      <c r="M98" s="43" t="str">
        <f>'[1]（全体管理用）'!AM74&amp;CHAR(10)&amp;'[1]（全体管理用）'!AQ74</f>
        <v>-
第81号</v>
      </c>
    </row>
    <row r="99" spans="1:13" ht="54.75" customHeight="1">
      <c r="A99" s="43" t="str">
        <f>'[1]（全体管理用）'!B75</f>
        <v>第82号</v>
      </c>
      <c r="B99" s="44">
        <f>'[1]（全体管理用）'!C75</f>
        <v>0</v>
      </c>
      <c r="C99" s="44" t="str">
        <f>'[1]（全体管理用）'!D75</f>
        <v>介護付有料老人ホームカーサ・デ佐賀</v>
      </c>
      <c r="D99" s="45" t="str">
        <f>"〒"&amp;'[1]（全体管理用）'!E75&amp;"-"&amp;'[1]（全体管理用）'!F75&amp;CHAR(10)&amp;'[1]（全体管理用）'!H75&amp;'[1]（全体管理用）'!I75&amp;'[1]（全体管理用）'!J75</f>
        <v>〒849-0917
佐賀市高木瀬町長瀬1294-4</v>
      </c>
      <c r="E99" s="46">
        <f>'[1]（全体管理用）'!L75</f>
        <v>0</v>
      </c>
      <c r="F99" s="47">
        <f>'[1]（全体管理用）'!M75</f>
        <v>0</v>
      </c>
      <c r="G99" s="43" t="str">
        <f>"（"&amp;'[1]（全体管理用）'!N75&amp;")
" &amp;'[1]（全体管理用）'!O75&amp;"-"&amp;'[1]（全体管理用）'!P75&amp;"
"&amp;'[1]（全体管理用）'!Q75</f>
        <v>（0952)
37-7293
37-7294</v>
      </c>
      <c r="H99" s="45" t="str">
        <f>'[1]（全体管理用）'!S75</f>
        <v>社会福祉法人
敬愛会</v>
      </c>
      <c r="I99" s="46">
        <f>'[1]（全体管理用）'!AD75</f>
        <v>41214</v>
      </c>
      <c r="J99" s="46">
        <f>'[1]（全体管理用）'!AJ75</f>
        <v>41214</v>
      </c>
      <c r="K99" s="48">
        <f>'[1]（全体管理用）'!AK75</f>
        <v>24</v>
      </c>
      <c r="L99" s="43" t="str">
        <f>'[1]（全体管理用）'!AL75</f>
        <v>介護付</v>
      </c>
      <c r="M99" s="43" t="str">
        <f>'[1]（全体管理用）'!AM75&amp;CHAR(10)&amp;'[1]（全体管理用）'!AQ75</f>
        <v>4170102232
第82号</v>
      </c>
    </row>
    <row r="100" spans="1:13" ht="54.75" customHeight="1">
      <c r="A100" s="43" t="str">
        <f>'[1]（全体管理用）'!B76</f>
        <v>第83号</v>
      </c>
      <c r="B100" s="44">
        <f>'[1]（全体管理用）'!C76</f>
        <v>0</v>
      </c>
      <c r="C100" s="44" t="str">
        <f>'[1]（全体管理用）'!D76</f>
        <v>有料老人ホームのんびり苑</v>
      </c>
      <c r="D100" s="45" t="str">
        <f>"〒"&amp;'[1]（全体管理用）'!E76&amp;"-"&amp;'[1]（全体管理用）'!F76&amp;CHAR(10)&amp;'[1]（全体管理用）'!H76&amp;'[1]（全体管理用）'!I76&amp;'[1]（全体管理用）'!J76</f>
        <v>〒846-0012
多久市東多久町大字別府2949-1128</v>
      </c>
      <c r="E100" s="46">
        <f>'[1]（全体管理用）'!L76</f>
        <v>0</v>
      </c>
      <c r="F100" s="47">
        <f>'[1]（全体管理用）'!M76</f>
        <v>0</v>
      </c>
      <c r="G100" s="43" t="str">
        <f>"（"&amp;'[1]（全体管理用）'!N76&amp;")
" &amp;'[1]（全体管理用）'!O76&amp;"-"&amp;'[1]（全体管理用）'!P76&amp;"
"&amp;'[1]（全体管理用）'!Q76</f>
        <v>（0952)
71-2203
71-2214</v>
      </c>
      <c r="H100" s="45" t="str">
        <f>'[1]（全体管理用）'!S76</f>
        <v>株式会社　
アサヒケアサービス</v>
      </c>
      <c r="I100" s="46">
        <f>'[1]（全体管理用）'!AD76</f>
        <v>41730</v>
      </c>
      <c r="J100" s="46">
        <f>'[1]（全体管理用）'!AJ76</f>
        <v>41730</v>
      </c>
      <c r="K100" s="48">
        <f>'[1]（全体管理用）'!AK76</f>
        <v>60</v>
      </c>
      <c r="L100" s="43" t="str">
        <f>'[1]（全体管理用）'!AL76</f>
        <v>住宅型</v>
      </c>
      <c r="M100" s="43" t="str">
        <f>'[1]（全体管理用）'!AM76&amp;CHAR(10)&amp;'[1]（全体管理用）'!AQ76</f>
        <v>-
第83号</v>
      </c>
    </row>
    <row r="101" spans="1:13" ht="54.75" customHeight="1">
      <c r="A101" s="43" t="str">
        <f>'[1]（全体管理用）'!B77</f>
        <v>第84号</v>
      </c>
      <c r="B101" s="44">
        <f>'[1]（全体管理用）'!C77</f>
        <v>0</v>
      </c>
      <c r="C101" s="44" t="str">
        <f>'[1]（全体管理用）'!D77</f>
        <v>有料老人ホーム眺望の杜</v>
      </c>
      <c r="D101" s="45" t="str">
        <f>"〒"&amp;'[1]（全体管理用）'!E77&amp;"-"&amp;'[1]（全体管理用）'!F77&amp;CHAR(10)&amp;'[1]（全体管理用）'!H77&amp;'[1]（全体管理用）'!I77&amp;'[1]（全体管理用）'!J77</f>
        <v>〒843-0021
武雄市武雄町大字永島16243番地</v>
      </c>
      <c r="E101" s="46" t="str">
        <f>'[1]（全体管理用）'!L77</f>
        <v>2017/12/1
2023/5/1</v>
      </c>
      <c r="F101" s="47" t="str">
        <f>'[1]（全体管理用）'!M77</f>
        <v>居室数・定員数の増加
利用料金変更</v>
      </c>
      <c r="G101" s="43" t="str">
        <f>"（"&amp;'[1]（全体管理用）'!N77&amp;")
" &amp;'[1]（全体管理用）'!O77&amp;"-"&amp;'[1]（全体管理用）'!P77&amp;"
"&amp;'[1]（全体管理用）'!Q77</f>
        <v>（0954)
28-9920
28-9922</v>
      </c>
      <c r="H101" s="45" t="str">
        <f>'[1]（全体管理用）'!S77</f>
        <v>医療法人 太田医院</v>
      </c>
      <c r="I101" s="46">
        <f>'[1]（全体管理用）'!AD77</f>
        <v>41228</v>
      </c>
      <c r="J101" s="46">
        <f>'[1]（全体管理用）'!AJ77</f>
        <v>41228</v>
      </c>
      <c r="K101" s="48">
        <f>'[1]（全体管理用）'!AK77</f>
        <v>55</v>
      </c>
      <c r="L101" s="43" t="str">
        <f>'[1]（全体管理用）'!AL77</f>
        <v>住宅型</v>
      </c>
      <c r="M101" s="43" t="str">
        <f>'[1]（全体管理用）'!AM77&amp;CHAR(10)&amp;'[1]（全体管理用）'!AQ77</f>
        <v>-
第84号</v>
      </c>
    </row>
    <row r="102" spans="1:13" ht="54.75" customHeight="1">
      <c r="A102" s="43" t="str">
        <f>'[1]（全体管理用）'!B78</f>
        <v>第85号</v>
      </c>
      <c r="B102" s="44">
        <f>'[1]（全体管理用）'!C78</f>
        <v>0</v>
      </c>
      <c r="C102" s="44" t="str">
        <f>'[1]（全体管理用）'!D78</f>
        <v>有料老人ホームながせ</v>
      </c>
      <c r="D102" s="45" t="str">
        <f>"〒"&amp;'[1]（全体管理用）'!E78&amp;"-"&amp;'[1]（全体管理用）'!F78&amp;CHAR(10)&amp;'[1]（全体管理用）'!H78&amp;'[1]（全体管理用）'!I78&amp;'[1]（全体管理用）'!J78</f>
        <v>〒840-0853
佐賀市長瀬町5番22号</v>
      </c>
      <c r="E102" s="46">
        <f>'[1]（全体管理用）'!L78</f>
        <v>0</v>
      </c>
      <c r="F102" s="47">
        <f>'[1]（全体管理用）'!M78</f>
        <v>0</v>
      </c>
      <c r="G102" s="43" t="str">
        <f>"（"&amp;'[1]（全体管理用）'!N78&amp;")
" &amp;'[1]（全体管理用）'!O78&amp;"-"&amp;'[1]（全体管理用）'!P78&amp;"
"&amp;'[1]（全体管理用）'!Q78</f>
        <v>（0952)
37-7500
37-7509</v>
      </c>
      <c r="H102" s="45" t="str">
        <f>'[1]（全体管理用）'!S78</f>
        <v>開成商事 株式会社</v>
      </c>
      <c r="I102" s="46">
        <f>'[1]（全体管理用）'!AD78</f>
        <v>41244</v>
      </c>
      <c r="J102" s="46">
        <f>'[1]（全体管理用）'!AJ78</f>
        <v>41244</v>
      </c>
      <c r="K102" s="48">
        <f>'[1]（全体管理用）'!AK78</f>
        <v>25</v>
      </c>
      <c r="L102" s="43" t="str">
        <f>'[1]（全体管理用）'!AL78</f>
        <v>住宅型</v>
      </c>
      <c r="M102" s="43" t="str">
        <f>'[1]（全体管理用）'!AM78&amp;CHAR(10)&amp;'[1]（全体管理用）'!AQ78</f>
        <v>-
第85号</v>
      </c>
    </row>
    <row r="103" spans="1:13" ht="54.75" customHeight="1">
      <c r="A103" s="43" t="str">
        <f>'[1]（全体管理用）'!B79</f>
        <v>第88号</v>
      </c>
      <c r="B103" s="44">
        <f>'[1]（全体管理用）'!C79</f>
        <v>0</v>
      </c>
      <c r="C103" s="44" t="str">
        <f>'[1]（全体管理用）'!D79</f>
        <v>有料老人ホーム道の家</v>
      </c>
      <c r="D103" s="45" t="str">
        <f>"〒"&amp;'[1]（全体管理用）'!E79&amp;"-"&amp;'[1]（全体管理用）'!F79&amp;CHAR(10)&amp;'[1]（全体管理用）'!H79&amp;'[1]（全体管理用）'!I79&amp;'[1]（全体管理用）'!J79</f>
        <v>〒843-0024
武雄市武雄町大字富岡11083番地1</v>
      </c>
      <c r="E103" s="46" t="str">
        <f>'[1]（全体管理用）'!L79</f>
        <v>2022/10/1　　　　　　　　　　　　2022/10/
2023/5/1</v>
      </c>
      <c r="F103" s="47" t="str">
        <f>'[1]（全体管理用）'!M79</f>
        <v>管理費の変更                          定員の増
管理者変更</v>
      </c>
      <c r="G103" s="43" t="str">
        <f>"（"&amp;'[1]（全体管理用）'!N79&amp;")
" &amp;'[1]（全体管理用）'!O79&amp;"-"&amp;'[1]（全体管理用）'!P79&amp;"
"&amp;'[1]（全体管理用）'!Q79</f>
        <v>（0954)
26-8100
26-8120</v>
      </c>
      <c r="H103" s="45" t="str">
        <f>'[1]（全体管理用）'!S79</f>
        <v>特定非営利活動法人
ゆとり</v>
      </c>
      <c r="I103" s="46">
        <f>'[1]（全体管理用）'!AD79</f>
        <v>41275</v>
      </c>
      <c r="J103" s="46">
        <f>'[1]（全体管理用）'!AJ79</f>
        <v>41275</v>
      </c>
      <c r="K103" s="48">
        <f>'[1]（全体管理用）'!AK79</f>
        <v>38</v>
      </c>
      <c r="L103" s="43" t="str">
        <f>'[1]（全体管理用）'!AL79</f>
        <v>住宅型</v>
      </c>
      <c r="M103" s="43" t="str">
        <f>'[1]（全体管理用）'!AM79&amp;CHAR(10)&amp;'[1]（全体管理用）'!AQ79</f>
        <v>-
第88号</v>
      </c>
    </row>
    <row r="104" spans="1:13" ht="54.75" customHeight="1">
      <c r="A104" s="43" t="str">
        <f>'[1]（全体管理用）'!B80</f>
        <v>第90号</v>
      </c>
      <c r="B104" s="44">
        <f>'[1]（全体管理用）'!C80</f>
        <v>0</v>
      </c>
      <c r="C104" s="44" t="str">
        <f>'[1]（全体管理用）'!D80</f>
        <v>有料老人ホーム南風田代</v>
      </c>
      <c r="D104" s="45" t="str">
        <f>"〒"&amp;'[1]（全体管理用）'!E80&amp;"-"&amp;'[1]（全体管理用）'!F80&amp;CHAR(10)&amp;'[1]（全体管理用）'!H80&amp;'[1]（全体管理用）'!I80&amp;'[1]（全体管理用）'!J80</f>
        <v>〒841-0016
鳥栖市田代外町699番地4</v>
      </c>
      <c r="E104" s="46" t="str">
        <f>'[1]（全体管理用）'!L80</f>
        <v>2019/10/1　　　　　　　　2021/4/1</v>
      </c>
      <c r="F104" s="47" t="str">
        <f>'[1]（全体管理用）'!M80</f>
        <v>管理者の変更                  定員の減</v>
      </c>
      <c r="G104" s="43" t="str">
        <f>"（"&amp;'[1]（全体管理用）'!N80&amp;")
" &amp;'[1]（全体管理用）'!O80&amp;"-"&amp;'[1]（全体管理用）'!P80&amp;"
"&amp;'[1]（全体管理用）'!Q80</f>
        <v>（0942)
50-8683
83-8809</v>
      </c>
      <c r="H104" s="45" t="str">
        <f>'[1]（全体管理用）'!S80</f>
        <v>有限会社 弘正</v>
      </c>
      <c r="I104" s="46">
        <f>'[1]（全体管理用）'!AD80</f>
        <v>41334</v>
      </c>
      <c r="J104" s="46">
        <f>'[1]（全体管理用）'!AJ80</f>
        <v>41334</v>
      </c>
      <c r="K104" s="48">
        <f>'[1]（全体管理用）'!AK80</f>
        <v>62</v>
      </c>
      <c r="L104" s="43" t="str">
        <f>'[1]（全体管理用）'!AL80</f>
        <v>住宅型</v>
      </c>
      <c r="M104" s="43" t="str">
        <f>'[1]（全体管理用）'!AM80&amp;CHAR(10)&amp;'[1]（全体管理用）'!AQ80</f>
        <v>-
第90号</v>
      </c>
    </row>
    <row r="105" spans="1:13" ht="54.75" customHeight="1">
      <c r="A105" s="43" t="str">
        <f>'[1]（全体管理用）'!B81</f>
        <v>第91号</v>
      </c>
      <c r="B105" s="44">
        <f>'[1]（全体管理用）'!C81</f>
        <v>0</v>
      </c>
      <c r="C105" s="44" t="str">
        <f>'[1]（全体管理用）'!D81</f>
        <v>いこいの里巨勢</v>
      </c>
      <c r="D105" s="45" t="str">
        <f>"〒"&amp;'[1]（全体管理用）'!E81&amp;"-"&amp;'[1]（全体管理用）'!F81&amp;CHAR(10)&amp;'[1]（全体管理用）'!H81&amp;'[1]（全体管理用）'!I81&amp;'[1]（全体管理用）'!J81</f>
        <v>〒840-0008
佐賀市巨勢町大字牛島681-1</v>
      </c>
      <c r="E105" s="46" t="str">
        <f>'[1]（全体管理用）'!L81</f>
        <v>H30.11.1
R1.5.29
Ｒ3.2.1
R1.10.1</v>
      </c>
      <c r="F105" s="47" t="str">
        <f>'[1]（全体管理用）'!M81</f>
        <v>利用料金の改定
サービス内容の変更
管理者の変更
利用料金の改定</v>
      </c>
      <c r="G105" s="43" t="str">
        <f>"（"&amp;'[1]（全体管理用）'!N81&amp;")
" &amp;'[1]（全体管理用）'!O81&amp;"-"&amp;'[1]（全体管理用）'!P81&amp;"
"&amp;'[1]（全体管理用）'!Q81</f>
        <v>（0952)
27-0001
27-0011</v>
      </c>
      <c r="H105" s="45" t="str">
        <f>'[1]（全体管理用）'!S81</f>
        <v>株式会社
いこいの里佐賀</v>
      </c>
      <c r="I105" s="46">
        <f>'[1]（全体管理用）'!AD81</f>
        <v>41334</v>
      </c>
      <c r="J105" s="46">
        <f>'[1]（全体管理用）'!AJ81</f>
        <v>41334</v>
      </c>
      <c r="K105" s="48">
        <f>'[1]（全体管理用）'!AK81</f>
        <v>73</v>
      </c>
      <c r="L105" s="43" t="str">
        <f>'[1]（全体管理用）'!AL81</f>
        <v>住宅型</v>
      </c>
      <c r="M105" s="43" t="str">
        <f>'[1]（全体管理用）'!AM81&amp;CHAR(10)&amp;'[1]（全体管理用）'!AQ81</f>
        <v>-
第91号</v>
      </c>
    </row>
    <row r="106" spans="1:13" ht="54.75" customHeight="1">
      <c r="A106" s="43" t="str">
        <f>'[1]（全体管理用）'!B82</f>
        <v>第92号</v>
      </c>
      <c r="B106" s="44">
        <f>'[1]（全体管理用）'!C82</f>
        <v>0</v>
      </c>
      <c r="C106" s="44" t="str">
        <f>'[1]（全体管理用）'!D82</f>
        <v>有料老人ホームみんなの家</v>
      </c>
      <c r="D106" s="45" t="str">
        <f>"〒"&amp;'[1]（全体管理用）'!E82&amp;"-"&amp;'[1]（全体管理用）'!F82&amp;CHAR(10)&amp;'[1]（全体管理用）'!H82&amp;'[1]（全体管理用）'!I82&amp;'[1]（全体管理用）'!J82</f>
        <v>〒849-0901
佐賀市久保泉町川久保875番地1</v>
      </c>
      <c r="E106" s="46">
        <f>'[1]（全体管理用）'!L82</f>
        <v>0</v>
      </c>
      <c r="F106" s="47">
        <f>'[1]（全体管理用）'!M82</f>
        <v>0</v>
      </c>
      <c r="G106" s="43" t="str">
        <f>"（"&amp;'[1]（全体管理用）'!N82&amp;")
" &amp;'[1]（全体管理用）'!O82&amp;"-"&amp;'[1]（全体管理用）'!P82&amp;"
"&amp;'[1]（全体管理用）'!Q82</f>
        <v>（0952)
37-7141
37-7142</v>
      </c>
      <c r="H106" s="45" t="str">
        <f>'[1]（全体管理用）'!S82</f>
        <v>株式会社
ライフサポート</v>
      </c>
      <c r="I106" s="46">
        <f>'[1]（全体管理用）'!AD82</f>
        <v>41334</v>
      </c>
      <c r="J106" s="46">
        <f>'[1]（全体管理用）'!AJ82</f>
        <v>41334</v>
      </c>
      <c r="K106" s="48">
        <f>'[1]（全体管理用）'!AK82</f>
        <v>16</v>
      </c>
      <c r="L106" s="43" t="str">
        <f>'[1]（全体管理用）'!AL82</f>
        <v>住宅型</v>
      </c>
      <c r="M106" s="43" t="str">
        <f>'[1]（全体管理用）'!AM82&amp;CHAR(10)&amp;'[1]（全体管理用）'!AQ82</f>
        <v>-
第92号</v>
      </c>
    </row>
    <row r="107" spans="1:13" ht="54.75" customHeight="1">
      <c r="A107" s="43" t="str">
        <f>'[1]（全体管理用）'!B83</f>
        <v>第93号</v>
      </c>
      <c r="B107" s="44">
        <f>'[1]（全体管理用）'!C83</f>
        <v>0</v>
      </c>
      <c r="C107" s="44" t="str">
        <f>'[1]（全体管理用）'!D83</f>
        <v>有料老人ホーム百花之里</v>
      </c>
      <c r="D107" s="45" t="str">
        <f>"〒"&amp;'[1]（全体管理用）'!E83&amp;"-"&amp;'[1]（全体管理用）'!F83&amp;CHAR(10)&amp;'[1]（全体管理用）'!H83&amp;'[1]（全体管理用）'!I83&amp;'[1]（全体管理用）'!J83</f>
        <v>〒843-0301
嬉野市嬉野町大字下宿乙961-1</v>
      </c>
      <c r="E107" s="46">
        <f>'[1]（全体管理用）'!L83</f>
        <v>43282</v>
      </c>
      <c r="F107" s="47" t="str">
        <f>'[1]（全体管理用）'!M83</f>
        <v>定員の増</v>
      </c>
      <c r="G107" s="43" t="str">
        <f>"（"&amp;'[1]（全体管理用）'!N83&amp;")
" &amp;'[1]（全体管理用）'!O83&amp;"-"&amp;'[1]（全体管理用）'!P83&amp;"
"&amp;'[1]（全体管理用）'!Q83</f>
        <v>（0954)
43-0883
43-0884</v>
      </c>
      <c r="H107" s="45" t="str">
        <f>'[1]（全体管理用）'!S83</f>
        <v>株式会社 心乃夾人</v>
      </c>
      <c r="I107" s="46">
        <f>'[1]（全体管理用）'!AD83</f>
        <v>41334</v>
      </c>
      <c r="J107" s="46">
        <f>'[1]（全体管理用）'!AJ83</f>
        <v>41334</v>
      </c>
      <c r="K107" s="48">
        <f>'[1]（全体管理用）'!AK83</f>
        <v>17</v>
      </c>
      <c r="L107" s="43" t="str">
        <f>'[1]（全体管理用）'!AL83</f>
        <v>住宅型</v>
      </c>
      <c r="M107" s="43" t="str">
        <f>'[1]（全体管理用）'!AM83&amp;CHAR(10)&amp;'[1]（全体管理用）'!AQ83</f>
        <v>-
第93号</v>
      </c>
    </row>
    <row r="108" spans="1:13" ht="54.75" customHeight="1">
      <c r="A108" s="43" t="str">
        <f>'[1]（全体管理用）'!B84</f>
        <v>第95号</v>
      </c>
      <c r="B108" s="44">
        <f>'[1]（全体管理用）'!C84</f>
        <v>0</v>
      </c>
      <c r="C108" s="44" t="str">
        <f>'[1]（全体管理用）'!D84</f>
        <v>有料老人ホームちとせ</v>
      </c>
      <c r="D108" s="45" t="str">
        <f>"〒"&amp;'[1]（全体管理用）'!E84&amp;"-"&amp;'[1]（全体管理用）'!F84&amp;CHAR(10)&amp;'[1]（全体管理用）'!H84&amp;'[1]（全体管理用）'!I84&amp;'[1]（全体管理用）'!J84</f>
        <v>〒840-0012
佐賀市北川副町光法1777-8</v>
      </c>
      <c r="E108" s="46" t="str">
        <f>'[1]（全体管理用）'!L84</f>
        <v>2019/4/1　　　2020/6/1　　　2022/6/1 
2023/3/27
2023/7/31
2023/10/16
2023/11/1
2024/2/1</v>
      </c>
      <c r="F108" s="47" t="str">
        <f>'[1]（全体管理用）'!M84</f>
        <v>定員数の増　　　　　　サービス内容等の変更
定員数の減
サービスの追加
居室数・定員数減員
居室数・定員数減員
居室数・定員数減員
居室数・定員数増員</v>
      </c>
      <c r="G108" s="43" t="str">
        <f>"（"&amp;'[1]（全体管理用）'!N84&amp;")
" &amp;'[1]（全体管理用）'!O84&amp;"-"&amp;'[1]（全体管理用）'!P84&amp;"
"&amp;'[1]（全体管理用）'!Q84</f>
        <v>（0952)
41-2177
41-2178</v>
      </c>
      <c r="H108" s="45" t="str">
        <f>'[1]（全体管理用）'!S84</f>
        <v>有限会社 千歳</v>
      </c>
      <c r="I108" s="46">
        <f>'[1]（全体管理用）'!AD84</f>
        <v>41372</v>
      </c>
      <c r="J108" s="46">
        <f>'[1]（全体管理用）'!AJ84</f>
        <v>41372</v>
      </c>
      <c r="K108" s="48">
        <f>'[1]（全体管理用）'!AK84</f>
        <v>29</v>
      </c>
      <c r="L108" s="43" t="str">
        <f>'[1]（全体管理用）'!AL84</f>
        <v>住宅型</v>
      </c>
      <c r="M108" s="43" t="str">
        <f>'[1]（全体管理用）'!AM84&amp;CHAR(10)&amp;'[1]（全体管理用）'!AQ84</f>
        <v>-
第95号</v>
      </c>
    </row>
    <row r="109" spans="1:13" ht="54.75" customHeight="1">
      <c r="A109" s="43" t="str">
        <f>'[1]（全体管理用）'!B85</f>
        <v>第96号</v>
      </c>
      <c r="B109" s="44">
        <f>'[1]（全体管理用）'!C85</f>
        <v>0</v>
      </c>
      <c r="C109" s="44" t="str">
        <f>'[1]（全体管理用）'!D85</f>
        <v>有料老人ホーム永しまの里</v>
      </c>
      <c r="D109" s="45" t="str">
        <f>"〒"&amp;'[1]（全体管理用）'!E85&amp;"-"&amp;'[1]（全体管理用）'!F85&amp;CHAR(10)&amp;'[1]（全体管理用）'!H85&amp;'[1]（全体管理用）'!I85&amp;'[1]（全体管理用）'!J85</f>
        <v>〒843-0021
武雄市武雄町大字永島14916番地1</v>
      </c>
      <c r="E109" s="46">
        <f>'[1]（全体管理用）'!L85</f>
        <v>45017</v>
      </c>
      <c r="F109" s="47" t="str">
        <f>'[1]（全体管理用）'!M85</f>
        <v>利用料金変更</v>
      </c>
      <c r="G109" s="43" t="str">
        <f>"（"&amp;'[1]（全体管理用）'!N85&amp;")
" &amp;'[1]（全体管理用）'!O85&amp;"-"&amp;'[1]（全体管理用）'!P85&amp;"
"&amp;'[1]（全体管理用）'!Q85</f>
        <v>（0954)
28-9225
28-9235</v>
      </c>
      <c r="H109" s="45" t="str">
        <f>'[1]（全体管理用）'!S85</f>
        <v>有限会社
ケアカンパニー</v>
      </c>
      <c r="I109" s="46">
        <f>'[1]（全体管理用）'!AD85</f>
        <v>41395</v>
      </c>
      <c r="J109" s="46">
        <f>'[1]（全体管理用）'!AJ85</f>
        <v>41395</v>
      </c>
      <c r="K109" s="48">
        <f>'[1]（全体管理用）'!AK85</f>
        <v>30</v>
      </c>
      <c r="L109" s="43" t="str">
        <f>'[1]（全体管理用）'!AL85</f>
        <v>住宅型</v>
      </c>
      <c r="M109" s="43" t="str">
        <f>'[1]（全体管理用）'!AM85&amp;CHAR(10)&amp;'[1]（全体管理用）'!AQ85</f>
        <v>-
第96号</v>
      </c>
    </row>
    <row r="110" spans="1:13" ht="54.75" customHeight="1">
      <c r="A110" s="43" t="str">
        <f>'[1]（全体管理用）'!B86</f>
        <v>第97号</v>
      </c>
      <c r="B110" s="44">
        <f>'[1]（全体管理用）'!C86</f>
        <v>0</v>
      </c>
      <c r="C110" s="44" t="str">
        <f>'[1]（全体管理用）'!D86</f>
        <v>住宅型有料老人ホームきぼう（鳥栖）</v>
      </c>
      <c r="D110" s="45" t="str">
        <f>"〒"&amp;'[1]（全体管理用）'!E86&amp;"-"&amp;'[1]（全体管理用）'!F86&amp;CHAR(10)&amp;'[1]（全体管理用）'!H86&amp;'[1]（全体管理用）'!I86&amp;'[1]（全体管理用）'!J86</f>
        <v>〒841-0071
鳥栖市原古賀町857番地1</v>
      </c>
      <c r="E110" s="46" t="str">
        <f>'[1]（全体管理用）'!L86</f>
        <v>H30.6.1
R1.10.1
R2.3.1
R6.2.1</v>
      </c>
      <c r="F110" s="47" t="str">
        <f>'[1]（全体管理用）'!M86</f>
        <v>管理者の変更
管理者の変更
管理者の変更
利用料金変更</v>
      </c>
      <c r="G110" s="43" t="str">
        <f>"（"&amp;'[1]（全体管理用）'!N86&amp;")
" &amp;'[1]（全体管理用）'!O86&amp;"-"&amp;'[1]（全体管理用）'!P86&amp;"
"&amp;'[1]（全体管理用）'!Q86</f>
        <v>（0942)
83-7926
83-4833</v>
      </c>
      <c r="H110" s="45" t="str">
        <f>'[1]（全体管理用）'!S86</f>
        <v>株式会社
ライフサポートＮＥＯ</v>
      </c>
      <c r="I110" s="46">
        <f>'[1]（全体管理用）'!AD86</f>
        <v>41395</v>
      </c>
      <c r="J110" s="46">
        <f>'[1]（全体管理用）'!AJ86</f>
        <v>41395</v>
      </c>
      <c r="K110" s="48">
        <f>'[1]（全体管理用）'!AK86</f>
        <v>21</v>
      </c>
      <c r="L110" s="43" t="str">
        <f>'[1]（全体管理用）'!AL86</f>
        <v>住宅型</v>
      </c>
      <c r="M110" s="43" t="str">
        <f>'[1]（全体管理用）'!AM86&amp;CHAR(10)&amp;'[1]（全体管理用）'!AQ86</f>
        <v>-
第97号</v>
      </c>
    </row>
    <row r="111" spans="1:13" ht="54.75" customHeight="1">
      <c r="A111" s="43" t="str">
        <f>'[1]（全体管理用）'!B87</f>
        <v>第99号</v>
      </c>
      <c r="B111" s="44">
        <f>'[1]（全体管理用）'!C87</f>
        <v>0</v>
      </c>
      <c r="C111" s="44" t="str">
        <f>'[1]（全体管理用）'!D87</f>
        <v>有料老人ホームさつき苑</v>
      </c>
      <c r="D111" s="45" t="str">
        <f>"〒"&amp;'[1]（全体管理用）'!E87&amp;"-"&amp;'[1]（全体管理用）'!F87&amp;CHAR(10)&amp;'[1]（全体管理用）'!H87&amp;'[1]（全体管理用）'!I87&amp;'[1]（全体管理用）'!J87</f>
        <v>〒849-0931
佐賀市鍋島町大字蛎久字二本松1377番地5</v>
      </c>
      <c r="E111" s="46">
        <f>'[1]（全体管理用）'!L87</f>
        <v>0</v>
      </c>
      <c r="F111" s="47">
        <f>'[1]（全体管理用）'!M87</f>
        <v>0</v>
      </c>
      <c r="G111" s="43" t="str">
        <f>"（"&amp;'[1]（全体管理用）'!N87&amp;")
" &amp;'[1]（全体管理用）'!O87&amp;"-"&amp;'[1]（全体管理用）'!P87&amp;"
"&amp;'[1]（全体管理用）'!Q87</f>
        <v>（0952)
36-5051
36-5053</v>
      </c>
      <c r="H111" s="45" t="str">
        <f>'[1]（全体管理用）'!S87</f>
        <v>有限会社
エクセルサポート</v>
      </c>
      <c r="I111" s="46">
        <f>'[1]（全体管理用）'!AD87</f>
        <v>41426</v>
      </c>
      <c r="J111" s="46">
        <f>'[1]（全体管理用）'!AJ87</f>
        <v>41426</v>
      </c>
      <c r="K111" s="48">
        <f>'[1]（全体管理用）'!AK87</f>
        <v>30</v>
      </c>
      <c r="L111" s="43" t="str">
        <f>'[1]（全体管理用）'!AL87</f>
        <v>住宅型</v>
      </c>
      <c r="M111" s="43" t="str">
        <f>'[1]（全体管理用）'!AM87&amp;CHAR(10)&amp;'[1]（全体管理用）'!AQ87</f>
        <v>-
第99号</v>
      </c>
    </row>
    <row r="112" spans="1:13" ht="54.75" customHeight="1">
      <c r="A112" s="43" t="str">
        <f>'[1]（全体管理用）'!B88</f>
        <v>第100号</v>
      </c>
      <c r="B112" s="44">
        <f>'[1]（全体管理用）'!C88</f>
        <v>0</v>
      </c>
      <c r="C112" s="44" t="str">
        <f>'[1]（全体管理用）'!D88</f>
        <v>有料老人ホーム花みずき</v>
      </c>
      <c r="D112" s="45" t="str">
        <f>"〒"&amp;'[1]（全体管理用）'!E88&amp;"-"&amp;'[1]（全体管理用）'!F88&amp;CHAR(10)&amp;'[1]（全体管理用）'!H88&amp;'[1]（全体管理用）'!I88&amp;'[1]（全体管理用）'!J88</f>
        <v>〒840-0008
佐賀市巨勢町大字牛島397-11</v>
      </c>
      <c r="E112" s="46">
        <f>'[1]（全体管理用）'!L88</f>
        <v>43556</v>
      </c>
      <c r="F112" s="47" t="str">
        <f>'[1]（全体管理用）'!M88</f>
        <v>利用料金変更</v>
      </c>
      <c r="G112" s="43" t="str">
        <f>"（"&amp;'[1]（全体管理用）'!N88&amp;")
" &amp;'[1]（全体管理用）'!O88&amp;"-"&amp;'[1]（全体管理用）'!P88&amp;"
"&amp;'[1]（全体管理用）'!Q88</f>
        <v>（0952)
23-2023
23-2010</v>
      </c>
      <c r="H112" s="45" t="str">
        <f>'[1]（全体管理用）'!S88</f>
        <v>株式会社
NAKAO予防医学研究所</v>
      </c>
      <c r="I112" s="46">
        <f>'[1]（全体管理用）'!AD88</f>
        <v>41456</v>
      </c>
      <c r="J112" s="46">
        <f>'[1]（全体管理用）'!AJ88</f>
        <v>41456</v>
      </c>
      <c r="K112" s="48">
        <f>'[1]（全体管理用）'!AK88</f>
        <v>50</v>
      </c>
      <c r="L112" s="43" t="str">
        <f>'[1]（全体管理用）'!AL88</f>
        <v>住宅型</v>
      </c>
      <c r="M112" s="43" t="str">
        <f>'[1]（全体管理用）'!AM88&amp;CHAR(10)&amp;'[1]（全体管理用）'!AQ88</f>
        <v>-
第100号</v>
      </c>
    </row>
    <row r="113" spans="1:13" ht="54.75" customHeight="1">
      <c r="A113" s="43" t="str">
        <f>'[1]（全体管理用）'!B89</f>
        <v>第101号</v>
      </c>
      <c r="B113" s="44">
        <f>'[1]（全体管理用）'!C89</f>
        <v>0</v>
      </c>
      <c r="C113" s="44" t="str">
        <f>'[1]（全体管理用）'!D89</f>
        <v>有料老人ホームかがやき巨勢</v>
      </c>
      <c r="D113" s="45" t="str">
        <f>"〒"&amp;'[1]（全体管理用）'!E89&amp;"-"&amp;'[1]（全体管理用）'!F89&amp;CHAR(10)&amp;'[1]（全体管理用）'!H89&amp;'[1]（全体管理用）'!I89&amp;'[1]（全体管理用）'!J89</f>
        <v>〒840-0001
佐賀市巨勢町大字修理田字一本黒木1208-5</v>
      </c>
      <c r="E113" s="46" t="str">
        <f>'[1]（全体管理用）'!L89</f>
        <v>2019/1/25
2022/7/1
2024/4/1</v>
      </c>
      <c r="F113" s="47" t="str">
        <f>'[1]（全体管理用）'!M89</f>
        <v>法人住所の変更
利用料金変更
利用料金変更</v>
      </c>
      <c r="G113" s="43" t="str">
        <f>"（"&amp;'[1]（全体管理用）'!N89&amp;")
" &amp;'[1]（全体管理用）'!O89&amp;"-"&amp;'[1]（全体管理用）'!P89&amp;"
"&amp;'[1]（全体管理用）'!Q89</f>
        <v>（0952)
37-5001
37-5001</v>
      </c>
      <c r="H113" s="45" t="str">
        <f>'[1]（全体管理用）'!S89</f>
        <v>株式会社
ニューライフ</v>
      </c>
      <c r="I113" s="46">
        <f>'[1]（全体管理用）'!AD89</f>
        <v>41456</v>
      </c>
      <c r="J113" s="46">
        <f>'[1]（全体管理用）'!AJ89</f>
        <v>41456</v>
      </c>
      <c r="K113" s="48">
        <f>'[1]（全体管理用）'!AK89</f>
        <v>9</v>
      </c>
      <c r="L113" s="43" t="str">
        <f>'[1]（全体管理用）'!AL89</f>
        <v>住宅型</v>
      </c>
      <c r="M113" s="43" t="str">
        <f>'[1]（全体管理用）'!AM89&amp;CHAR(10)&amp;'[1]（全体管理用）'!AQ89</f>
        <v>-
第101号</v>
      </c>
    </row>
    <row r="114" spans="1:13" ht="54.75" customHeight="1">
      <c r="A114" s="43" t="str">
        <f>'[1]（全体管理用）'!B90</f>
        <v>第102号</v>
      </c>
      <c r="B114" s="44">
        <f>'[1]（全体管理用）'!C90</f>
        <v>0</v>
      </c>
      <c r="C114" s="44" t="str">
        <f>'[1]（全体管理用）'!D90</f>
        <v>有料老人ホーム円花</v>
      </c>
      <c r="D114" s="45" t="str">
        <f>"〒"&amp;'[1]（全体管理用）'!E90&amp;"-"&amp;'[1]（全体管理用）'!F90&amp;CHAR(10)&amp;'[1]（全体管理用）'!H90&amp;'[1]（全体管理用）'!I90&amp;'[1]（全体管理用）'!J90</f>
        <v>〒840-0012
佐賀市北川副町大字光法943-6</v>
      </c>
      <c r="E114" s="46">
        <f>'[1]（全体管理用）'!L90</f>
        <v>0</v>
      </c>
      <c r="F114" s="47">
        <f>'[1]（全体管理用）'!M90</f>
        <v>0</v>
      </c>
      <c r="G114" s="43" t="str">
        <f>"（"&amp;'[1]（全体管理用）'!N90&amp;")
" &amp;'[1]（全体管理用）'!O90&amp;"-"&amp;'[1]（全体管理用）'!P90&amp;"
"&amp;'[1]（全体管理用）'!Q90</f>
        <v>（0952)
20-1010
20-1013</v>
      </c>
      <c r="H114" s="45" t="str">
        <f>'[1]（全体管理用）'!S90</f>
        <v>株式会社 パラディ</v>
      </c>
      <c r="I114" s="46">
        <f>'[1]（全体管理用）'!AD90</f>
        <v>41487</v>
      </c>
      <c r="J114" s="46">
        <f>'[1]（全体管理用）'!AJ90</f>
        <v>41487</v>
      </c>
      <c r="K114" s="48">
        <f>'[1]（全体管理用）'!AK90</f>
        <v>32</v>
      </c>
      <c r="L114" s="43" t="str">
        <f>'[1]（全体管理用）'!AL90</f>
        <v>住宅型</v>
      </c>
      <c r="M114" s="43" t="str">
        <f>'[1]（全体管理用）'!AM90&amp;CHAR(10)&amp;'[1]（全体管理用）'!AQ90</f>
        <v>-
第102号</v>
      </c>
    </row>
    <row r="115" spans="1:13" ht="54.75" customHeight="1">
      <c r="A115" s="43" t="str">
        <f>'[1]（全体管理用）'!B91</f>
        <v>第105号</v>
      </c>
      <c r="B115" s="44">
        <f>'[1]（全体管理用）'!C91</f>
        <v>0</v>
      </c>
      <c r="C115" s="44" t="str">
        <f>'[1]（全体管理用）'!D91</f>
        <v>有料老人ホームひだまり久保田館</v>
      </c>
      <c r="D115" s="45" t="str">
        <f>"〒"&amp;'[1]（全体管理用）'!E91&amp;"-"&amp;'[1]（全体管理用）'!F91&amp;CHAR(10)&amp;'[1]（全体管理用）'!H91&amp;'[1]（全体管理用）'!I91&amp;'[1]（全体管理用）'!J91</f>
        <v>〒849-0201
佐賀市久保田町大字徳万2117番2</v>
      </c>
      <c r="E115" s="46" t="str">
        <f>'[1]（全体管理用）'!L91</f>
        <v>H28.12.5.</v>
      </c>
      <c r="F115" s="47" t="str">
        <f>'[1]（全体管理用）'!M91</f>
        <v>法人名変更</v>
      </c>
      <c r="G115" s="43" t="str">
        <f>"（"&amp;'[1]（全体管理用）'!N91&amp;")
" &amp;'[1]（全体管理用）'!O91&amp;"-"&amp;'[1]（全体管理用）'!P91&amp;"
"&amp;'[1]（全体管理用）'!Q91</f>
        <v>（0952)
37-5133
37-5135</v>
      </c>
      <c r="H115" s="45" t="str">
        <f>'[1]（全体管理用）'!S91</f>
        <v>株式会社 ラポール</v>
      </c>
      <c r="I115" s="46">
        <f>'[1]（全体管理用）'!AD91</f>
        <v>41518</v>
      </c>
      <c r="J115" s="46">
        <f>'[1]（全体管理用）'!AJ91</f>
        <v>41518</v>
      </c>
      <c r="K115" s="48">
        <f>'[1]（全体管理用）'!AK91</f>
        <v>30</v>
      </c>
      <c r="L115" s="43" t="str">
        <f>'[1]（全体管理用）'!AL91</f>
        <v>住宅型</v>
      </c>
      <c r="M115" s="43" t="str">
        <f>'[1]（全体管理用）'!AM91&amp;CHAR(10)&amp;'[1]（全体管理用）'!AQ91</f>
        <v>-
第105号</v>
      </c>
    </row>
    <row r="116" spans="1:13" ht="54.75" customHeight="1">
      <c r="A116" s="43" t="str">
        <f>'[1]（全体管理用）'!B92</f>
        <v>第106号</v>
      </c>
      <c r="B116" s="44">
        <f>'[1]（全体管理用）'!C92</f>
        <v>0</v>
      </c>
      <c r="C116" s="44" t="str">
        <f>'[1]（全体管理用）'!D92</f>
        <v>有料老人ホーム光　芦刈館</v>
      </c>
      <c r="D116" s="45" t="str">
        <f>"〒"&amp;'[1]（全体管理用）'!E92&amp;"-"&amp;'[1]（全体管理用）'!F92&amp;CHAR(10)&amp;'[1]（全体管理用）'!H92&amp;'[1]（全体管理用）'!I92&amp;'[1]（全体管理用）'!J92</f>
        <v>〒849-0314
小城市芦刈町三王崎390-6</v>
      </c>
      <c r="E116" s="46">
        <f>'[1]（全体管理用）'!L92</f>
        <v>0</v>
      </c>
      <c r="F116" s="47">
        <f>'[1]（全体管理用）'!M92</f>
        <v>0</v>
      </c>
      <c r="G116" s="43" t="str">
        <f>"（"&amp;'[1]（全体管理用）'!N92&amp;")
" &amp;'[1]（全体管理用）'!O92&amp;"-"&amp;'[1]（全体管理用）'!P92&amp;"
"&amp;'[1]（全体管理用）'!Q92</f>
        <v>（0952)
66-3858
66-3857</v>
      </c>
      <c r="H116" s="45" t="str">
        <f>'[1]（全体管理用）'!S92</f>
        <v>株式会社 ライフライン</v>
      </c>
      <c r="I116" s="46">
        <f>'[1]（全体管理用）'!AD92</f>
        <v>41518</v>
      </c>
      <c r="J116" s="46">
        <f>'[1]（全体管理用）'!AJ92</f>
        <v>41518</v>
      </c>
      <c r="K116" s="48">
        <f>'[1]（全体管理用）'!AK92</f>
        <v>30</v>
      </c>
      <c r="L116" s="43" t="str">
        <f>'[1]（全体管理用）'!AL92</f>
        <v>住宅型</v>
      </c>
      <c r="M116" s="43" t="str">
        <f>'[1]（全体管理用）'!AM92&amp;CHAR(10)&amp;'[1]（全体管理用）'!AQ92</f>
        <v>-
第106号</v>
      </c>
    </row>
    <row r="117" spans="1:13" ht="54.75" customHeight="1">
      <c r="A117" s="43" t="str">
        <f>'[1]（全体管理用）'!B93</f>
        <v>第107号</v>
      </c>
      <c r="B117" s="44">
        <f>'[1]（全体管理用）'!C93</f>
        <v>0</v>
      </c>
      <c r="C117" s="44" t="str">
        <f>'[1]（全体管理用）'!D93</f>
        <v>有料老人ホームふくろ</v>
      </c>
      <c r="D117" s="45" t="str">
        <f>"〒"&amp;'[1]（全体管理用）'!E93&amp;"-"&amp;'[1]（全体管理用）'!F93&amp;CHAR(10)&amp;'[1]（全体管理用）'!H93&amp;'[1]（全体管理用）'!I93&amp;'[1]（全体管理用）'!J93</f>
        <v>〒840-0023
佐賀市本庄町大字袋167番地2</v>
      </c>
      <c r="E117" s="46">
        <f>'[1]（全体管理用）'!L93</f>
        <v>0</v>
      </c>
      <c r="F117" s="47">
        <f>'[1]（全体管理用）'!M93</f>
        <v>0</v>
      </c>
      <c r="G117" s="43" t="str">
        <f>"（"&amp;'[1]（全体管理用）'!N93&amp;")
" &amp;'[1]（全体管理用）'!O93&amp;"-"&amp;'[1]（全体管理用）'!P93&amp;"
"&amp;'[1]（全体管理用）'!Q93</f>
        <v>（0952)
37-8490
37-8491</v>
      </c>
      <c r="H117" s="45" t="str">
        <f>'[1]（全体管理用）'!S93</f>
        <v>株式会社 武藤</v>
      </c>
      <c r="I117" s="46">
        <f>'[1]（全体管理用）'!AD93</f>
        <v>41532</v>
      </c>
      <c r="J117" s="46" t="str">
        <f>'[1]（全体管理用）'!AJ93</f>
        <v>-
(地域密着型
特定施設)</v>
      </c>
      <c r="K117" s="48">
        <f>'[1]（全体管理用）'!AK93</f>
        <v>19</v>
      </c>
      <c r="L117" s="43" t="str">
        <f>'[1]（全体管理用）'!AL93</f>
        <v>住宅型</v>
      </c>
      <c r="M117" s="43" t="str">
        <f>'[1]（全体管理用）'!AM93&amp;CHAR(10)&amp;'[1]（全体管理用）'!AQ93</f>
        <v>-
第107号</v>
      </c>
    </row>
    <row r="118" spans="1:13" ht="54.75" customHeight="1">
      <c r="A118" s="43" t="str">
        <f>'[1]（全体管理用）'!B94</f>
        <v>第108号</v>
      </c>
      <c r="B118" s="44">
        <f>'[1]（全体管理用）'!C94</f>
        <v>0</v>
      </c>
      <c r="C118" s="44" t="str">
        <f>'[1]（全体管理用）'!D94</f>
        <v>アイケアレジデンス伊万里</v>
      </c>
      <c r="D118" s="45" t="str">
        <f>"〒"&amp;'[1]（全体管理用）'!E94&amp;"-"&amp;'[1]（全体管理用）'!F94&amp;CHAR(10)&amp;'[1]（全体管理用）'!H94&amp;'[1]（全体管理用）'!I94&amp;'[1]（全体管理用）'!J94</f>
        <v>〒848-0031
伊万里市二里町八谷搦1120</v>
      </c>
      <c r="E118" s="46" t="str">
        <f>'[1]（全体管理用）'!L94</f>
        <v>2018/5/1
2022/11/1
2023/4/1</v>
      </c>
      <c r="F118" s="47" t="str">
        <f>'[1]（全体管理用）'!M94</f>
        <v>管理者と食費の変更
利用料変更
管理者変更</v>
      </c>
      <c r="G118" s="43" t="str">
        <f>"（"&amp;'[1]（全体管理用）'!N94&amp;")
" &amp;'[1]（全体管理用）'!O94&amp;"-"&amp;'[1]（全体管理用）'!P94&amp;"
"&amp;'[1]（全体管理用）'!Q94</f>
        <v>（0955)
22-8888
23-3865</v>
      </c>
      <c r="H118" s="45" t="str">
        <f>'[1]（全体管理用）'!S94</f>
        <v>アイケア株式会社</v>
      </c>
      <c r="I118" s="46">
        <f>'[1]（全体管理用）'!AD94</f>
        <v>41547</v>
      </c>
      <c r="J118" s="46">
        <f>'[1]（全体管理用）'!AJ94</f>
        <v>41547</v>
      </c>
      <c r="K118" s="48">
        <f>'[1]（全体管理用）'!AK94</f>
        <v>48</v>
      </c>
      <c r="L118" s="43" t="str">
        <f>'[1]（全体管理用）'!AL94</f>
        <v>住宅型</v>
      </c>
      <c r="M118" s="43" t="str">
        <f>'[1]（全体管理用）'!AM94&amp;CHAR(10)&amp;'[1]（全体管理用）'!AQ94</f>
        <v>-
第108号</v>
      </c>
    </row>
    <row r="119" spans="1:13" ht="54.75" customHeight="1">
      <c r="A119" s="43" t="str">
        <f>'[1]（全体管理用）'!B95</f>
        <v>第109号</v>
      </c>
      <c r="B119" s="44">
        <f>'[1]（全体管理用）'!C95</f>
        <v>0</v>
      </c>
      <c r="C119" s="44" t="str">
        <f>'[1]（全体管理用）'!D95</f>
        <v>みどり山百花苑</v>
      </c>
      <c r="D119" s="45" t="str">
        <f>"〒"&amp;'[1]（全体管理用）'!E95&amp;"-"&amp;'[1]（全体管理用）'!F95&amp;CHAR(10)&amp;'[1]（全体管理用）'!H95&amp;'[1]（全体管理用）'!I95&amp;'[1]（全体管理用）'!J95</f>
        <v>〒849-3201
唐津市相知町相知字緑山533-32</v>
      </c>
      <c r="E119" s="46" t="str">
        <f>'[1]（全体管理用）'!L95</f>
        <v>2018/8/24　2021/5/8</v>
      </c>
      <c r="F119" s="47" t="str">
        <f>'[1]（全体管理用）'!M95</f>
        <v>利用料金変更　　　　　　定員の増</v>
      </c>
      <c r="G119" s="43" t="str">
        <f>"（"&amp;'[1]（全体管理用）'!N95&amp;")
" &amp;'[1]（全体管理用）'!O95&amp;"-"&amp;'[1]（全体管理用）'!P95&amp;"
"&amp;'[1]（全体管理用）'!Q95</f>
        <v>（0955)
62-3012
62-3013</v>
      </c>
      <c r="H119" s="45" t="str">
        <f>'[1]（全体管理用）'!S95</f>
        <v>株式会社
かがやきケアサービス</v>
      </c>
      <c r="I119" s="46">
        <f>'[1]（全体管理用）'!AD95</f>
        <v>41548</v>
      </c>
      <c r="J119" s="46">
        <f>'[1]（全体管理用）'!AJ95</f>
        <v>41548</v>
      </c>
      <c r="K119" s="48">
        <f>'[1]（全体管理用）'!AK95</f>
        <v>23</v>
      </c>
      <c r="L119" s="43" t="str">
        <f>'[1]（全体管理用）'!AL95</f>
        <v>住宅型</v>
      </c>
      <c r="M119" s="43" t="str">
        <f>'[1]（全体管理用）'!AM95&amp;CHAR(10)&amp;'[1]（全体管理用）'!AQ95</f>
        <v>-
第109号</v>
      </c>
    </row>
    <row r="120" spans="1:13" ht="54.75" customHeight="1">
      <c r="A120" s="43" t="str">
        <f>'[1]（全体管理用）'!B96</f>
        <v>第110号</v>
      </c>
      <c r="B120" s="44">
        <f>'[1]（全体管理用）'!C96</f>
        <v>0</v>
      </c>
      <c r="C120" s="44" t="str">
        <f>'[1]（全体管理用）'!D96</f>
        <v>ケアホームふくしの家</v>
      </c>
      <c r="D120" s="45" t="str">
        <f>"〒"&amp;'[1]（全体管理用）'!E96&amp;"-"&amp;'[1]（全体管理用）'!F96&amp;CHAR(10)&amp;'[1]（全体管理用）'!H96&amp;'[1]（全体管理用）'!I96&amp;'[1]（全体管理用）'!J96</f>
        <v>〒840-0821
佐賀市東佐賀町16番2号</v>
      </c>
      <c r="E120" s="46">
        <f>'[1]（全体管理用）'!L96</f>
        <v>45108</v>
      </c>
      <c r="F120" s="47" t="str">
        <f>'[1]（全体管理用）'!M96</f>
        <v>定員減員</v>
      </c>
      <c r="G120" s="43" t="str">
        <f>"（"&amp;'[1]（全体管理用）'!N96&amp;")
" &amp;'[1]（全体管理用）'!O96&amp;"-"&amp;'[1]（全体管理用）'!P96&amp;"
"&amp;'[1]（全体管理用）'!Q96</f>
        <v>（0952)
37-5102
37-5103</v>
      </c>
      <c r="H120" s="45" t="str">
        <f>'[1]（全体管理用）'!S96</f>
        <v>特定非営利活動法人
市民生活支援センター
ふくしの家</v>
      </c>
      <c r="I120" s="46">
        <f>'[1]（全体管理用）'!AD96</f>
        <v>41548</v>
      </c>
      <c r="J120" s="46">
        <f>'[1]（全体管理用）'!AJ96</f>
        <v>41548</v>
      </c>
      <c r="K120" s="48">
        <f>'[1]（全体管理用）'!AK96</f>
        <v>16</v>
      </c>
      <c r="L120" s="43" t="str">
        <f>'[1]（全体管理用）'!AL96</f>
        <v>住宅型</v>
      </c>
      <c r="M120" s="43" t="str">
        <f>'[1]（全体管理用）'!AM96&amp;CHAR(10)&amp;'[1]（全体管理用）'!AQ96</f>
        <v>-
第110号</v>
      </c>
    </row>
    <row r="121" spans="1:13" ht="54.75" customHeight="1">
      <c r="A121" s="43" t="str">
        <f>'[1]（全体管理用）'!B97</f>
        <v>第111号</v>
      </c>
      <c r="B121" s="44">
        <f>'[1]（全体管理用）'!C97</f>
        <v>0</v>
      </c>
      <c r="C121" s="44" t="str">
        <f>'[1]（全体管理用）'!D97</f>
        <v>住宅型有料老人ホーム縁樹</v>
      </c>
      <c r="D121" s="45" t="str">
        <f>"〒"&amp;'[1]（全体管理用）'!E97&amp;"-"&amp;'[1]（全体管理用）'!F97&amp;CHAR(10)&amp;'[1]（全体管理用）'!H97&amp;'[1]（全体管理用）'!I97&amp;'[1]（全体管理用）'!J97</f>
        <v>〒840-0806
佐賀市神園六丁目7-6</v>
      </c>
      <c r="E121" s="46">
        <f>'[1]（全体管理用）'!L97</f>
        <v>0</v>
      </c>
      <c r="F121" s="47">
        <f>'[1]（全体管理用）'!M97</f>
        <v>0</v>
      </c>
      <c r="G121" s="43" t="str">
        <f>"（"&amp;'[1]（全体管理用）'!N97&amp;")
" &amp;'[1]（全体管理用）'!O97&amp;"-"&amp;'[1]（全体管理用）'!P97&amp;"
"&amp;'[1]（全体管理用）'!Q97</f>
        <v>（0952)
30-1122
30-1166</v>
      </c>
      <c r="H121" s="45" t="str">
        <f>'[1]（全体管理用）'!S97</f>
        <v>有限会社 鶴亀</v>
      </c>
      <c r="I121" s="46">
        <f>'[1]（全体管理用）'!AD97</f>
        <v>41640</v>
      </c>
      <c r="J121" s="46">
        <f>'[1]（全体管理用）'!AJ97</f>
        <v>41640</v>
      </c>
      <c r="K121" s="48">
        <f>'[1]（全体管理用）'!AK97</f>
        <v>23</v>
      </c>
      <c r="L121" s="43" t="str">
        <f>'[1]（全体管理用）'!AL97</f>
        <v>住宅型</v>
      </c>
      <c r="M121" s="43" t="str">
        <f>'[1]（全体管理用）'!AM97&amp;CHAR(10)&amp;'[1]（全体管理用）'!AQ97</f>
        <v>-
第111号</v>
      </c>
    </row>
    <row r="122" spans="1:13" ht="54.75" customHeight="1">
      <c r="A122" s="43" t="str">
        <f>'[1]（全体管理用）'!B98</f>
        <v>第112号</v>
      </c>
      <c r="B122" s="44">
        <f>'[1]（全体管理用）'!C98</f>
        <v>0</v>
      </c>
      <c r="C122" s="44" t="str">
        <f>'[1]（全体管理用）'!D98</f>
        <v>シルバーホーム小葉音</v>
      </c>
      <c r="D122" s="45" t="str">
        <f>"〒"&amp;'[1]（全体管理用）'!E98&amp;"-"&amp;'[1]（全体管理用）'!F98&amp;CHAR(10)&amp;'[1]（全体管理用）'!H98&amp;'[1]（全体管理用）'!I98&amp;'[1]（全体管理用）'!J98</f>
        <v>〒849-0402
杵島郡白石町大字福富下分2852番地</v>
      </c>
      <c r="E122" s="46">
        <f>'[1]（全体管理用）'!L98</f>
        <v>43739</v>
      </c>
      <c r="F122" s="47" t="str">
        <f>'[1]（全体管理用）'!M98</f>
        <v>利用料金変更</v>
      </c>
      <c r="G122" s="43" t="str">
        <f>"（"&amp;'[1]（全体管理用）'!N98&amp;")
" &amp;'[1]（全体管理用）'!O98&amp;"-"&amp;'[1]（全体管理用）'!P98&amp;"
"&amp;'[1]（全体管理用）'!Q98</f>
        <v>（0952)
87-3777
87-3788</v>
      </c>
      <c r="H122" s="45" t="str">
        <f>'[1]（全体管理用）'!S98</f>
        <v>医療法人 善成</v>
      </c>
      <c r="I122" s="46">
        <f>'[1]（全体管理用）'!AD98</f>
        <v>41645</v>
      </c>
      <c r="J122" s="46">
        <f>'[1]（全体管理用）'!AJ98</f>
        <v>41645</v>
      </c>
      <c r="K122" s="48">
        <f>'[1]（全体管理用）'!AK98</f>
        <v>18</v>
      </c>
      <c r="L122" s="43" t="str">
        <f>'[1]（全体管理用）'!AL98</f>
        <v>住宅型</v>
      </c>
      <c r="M122" s="43" t="str">
        <f>'[1]（全体管理用）'!AM98&amp;CHAR(10)&amp;'[1]（全体管理用）'!AQ98</f>
        <v>-
第112号</v>
      </c>
    </row>
    <row r="123" spans="1:13" ht="54.75" customHeight="1">
      <c r="A123" s="43" t="str">
        <f>'[1]（全体管理用）'!B99</f>
        <v>第113号</v>
      </c>
      <c r="B123" s="44">
        <f>'[1]（全体管理用）'!C99</f>
        <v>0</v>
      </c>
      <c r="C123" s="44" t="str">
        <f>'[1]（全体管理用）'!D99</f>
        <v>住宅型有料老人ホームあいさぽ</v>
      </c>
      <c r="D123" s="45" t="str">
        <f>"〒"&amp;'[1]（全体管理用）'!E99&amp;"-"&amp;'[1]（全体管理用）'!F99&amp;CHAR(10)&amp;'[1]（全体管理用）'!H99&amp;'[1]（全体管理用）'!I99&amp;'[1]（全体管理用）'!J99</f>
        <v>〒849-0203
佐賀市久保田町新田3427-3</v>
      </c>
      <c r="E123" s="46">
        <f>'[1]（全体管理用）'!L99</f>
        <v>0</v>
      </c>
      <c r="F123" s="47">
        <f>'[1]（全体管理用）'!M99</f>
        <v>0</v>
      </c>
      <c r="G123" s="43" t="str">
        <f>"（"&amp;'[1]（全体管理用）'!N99&amp;")
" &amp;'[1]（全体管理用）'!O99&amp;"-"&amp;'[1]（全体管理用）'!P99&amp;"
"&amp;'[1]（全体管理用）'!Q99</f>
        <v>（0952)
68-5170
68-5025</v>
      </c>
      <c r="H123" s="45" t="str">
        <f>'[1]（全体管理用）'!S99</f>
        <v>株式会社
愛サポート</v>
      </c>
      <c r="I123" s="46">
        <f>'[1]（全体管理用）'!AD99</f>
        <v>41650</v>
      </c>
      <c r="J123" s="46">
        <f>'[1]（全体管理用）'!AJ99</f>
        <v>41650</v>
      </c>
      <c r="K123" s="48">
        <f>'[1]（全体管理用）'!AK99</f>
        <v>31</v>
      </c>
      <c r="L123" s="43" t="str">
        <f>'[1]（全体管理用）'!AL99</f>
        <v>住宅型</v>
      </c>
      <c r="M123" s="43" t="str">
        <f>'[1]（全体管理用）'!AM99&amp;CHAR(10)&amp;'[1]（全体管理用）'!AQ99</f>
        <v>-
第113号</v>
      </c>
    </row>
    <row r="124" spans="1:13" ht="54.75" customHeight="1">
      <c r="A124" s="43" t="str">
        <f>'[1]（全体管理用）'!B100</f>
        <v>第114号</v>
      </c>
      <c r="B124" s="44">
        <f>'[1]（全体管理用）'!C100</f>
        <v>0</v>
      </c>
      <c r="C124" s="44" t="str">
        <f>'[1]（全体管理用）'!D100</f>
        <v>有料老人ホームながせ　ひらお苑</v>
      </c>
      <c r="D124" s="45" t="str">
        <f>"〒"&amp;'[1]（全体管理用）'!E100&amp;"-"&amp;'[1]（全体管理用）'!F100&amp;CHAR(10)&amp;'[1]（全体管理用）'!H100&amp;'[1]（全体管理用）'!I100&amp;'[1]（全体管理用）'!J100</f>
        <v>〒849-0917
佐賀市高木瀬町大字長瀬1862-5</v>
      </c>
      <c r="E124" s="46">
        <f>'[1]（全体管理用）'!L100</f>
        <v>0</v>
      </c>
      <c r="F124" s="47">
        <f>'[1]（全体管理用）'!M100</f>
        <v>0</v>
      </c>
      <c r="G124" s="43" t="str">
        <f>"（"&amp;'[1]（全体管理用）'!N100&amp;")
" &amp;'[1]（全体管理用）'!O100&amp;"-"&amp;'[1]（全体管理用）'!P100&amp;"
"&amp;'[1]（全体管理用）'!Q100</f>
        <v>（0952)
20-0672
20-0673</v>
      </c>
      <c r="H124" s="45" t="str">
        <f>'[1]（全体管理用）'!S100</f>
        <v>株式会社
SMART BRAIN</v>
      </c>
      <c r="I124" s="46">
        <f>'[1]（全体管理用）'!AD100</f>
        <v>41671</v>
      </c>
      <c r="J124" s="46">
        <f>'[1]（全体管理用）'!AJ100</f>
        <v>41671</v>
      </c>
      <c r="K124" s="48">
        <f>'[1]（全体管理用）'!AK100</f>
        <v>18</v>
      </c>
      <c r="L124" s="43" t="str">
        <f>'[1]（全体管理用）'!AL100</f>
        <v>住宅型</v>
      </c>
      <c r="M124" s="43" t="str">
        <f>'[1]（全体管理用）'!AM100&amp;CHAR(10)&amp;'[1]（全体管理用）'!AQ100</f>
        <v>-
第114号</v>
      </c>
    </row>
    <row r="125" spans="1:13" ht="54.75" customHeight="1">
      <c r="A125" s="43" t="str">
        <f>'[1]（全体管理用）'!B101</f>
        <v>第115号</v>
      </c>
      <c r="B125" s="44">
        <f>'[1]（全体管理用）'!C101</f>
        <v>0</v>
      </c>
      <c r="C125" s="44" t="str">
        <f>'[1]（全体管理用）'!D101</f>
        <v>住宅型有料老人ホーム南のおひさま</v>
      </c>
      <c r="D125" s="45" t="str">
        <f>"〒"&amp;'[1]（全体管理用）'!E101&amp;"-"&amp;'[1]（全体管理用）'!F101&amp;CHAR(10)&amp;'[1]（全体管理用）'!H101&amp;'[1]（全体管理用）'!I101&amp;'[1]（全体管理用）'!J101</f>
        <v>〒847-0834
唐津市山田2824-5</v>
      </c>
      <c r="E125" s="46">
        <f>'[1]（全体管理用）'!L101</f>
        <v>45031</v>
      </c>
      <c r="F125" s="47" t="str">
        <f>'[1]（全体管理用）'!M101</f>
        <v>定員増員</v>
      </c>
      <c r="G125" s="43" t="str">
        <f>"（"&amp;'[1]（全体管理用）'!N101&amp;")
" &amp;'[1]（全体管理用）'!O101&amp;"-"&amp;'[1]（全体管理用）'!P101&amp;"
"&amp;'[1]（全体管理用）'!Q101</f>
        <v>（0955)
53-8237
53-8202</v>
      </c>
      <c r="H125" s="45" t="str">
        <f>'[1]（全体管理用）'!S101</f>
        <v>有限会社 リンク</v>
      </c>
      <c r="I125" s="46">
        <f>'[1]（全体管理用）'!AD101</f>
        <v>41671</v>
      </c>
      <c r="J125" s="46">
        <f>'[1]（全体管理用）'!AJ101</f>
        <v>41671</v>
      </c>
      <c r="K125" s="48">
        <f>'[1]（全体管理用）'!AK101</f>
        <v>12</v>
      </c>
      <c r="L125" s="43" t="str">
        <f>'[1]（全体管理用）'!AL101</f>
        <v>住宅型</v>
      </c>
      <c r="M125" s="43" t="str">
        <f>'[1]（全体管理用）'!AM101&amp;CHAR(10)&amp;'[1]（全体管理用）'!AQ101</f>
        <v>-
第115号</v>
      </c>
    </row>
    <row r="126" spans="1:13" ht="54.75" customHeight="1">
      <c r="A126" s="43" t="str">
        <f>'[1]（全体管理用）'!B102</f>
        <v>第116号</v>
      </c>
      <c r="B126" s="44">
        <f>'[1]（全体管理用）'!C102</f>
        <v>0</v>
      </c>
      <c r="C126" s="44" t="str">
        <f>'[1]（全体管理用）'!D102</f>
        <v>ぽっかぽか・武雄館</v>
      </c>
      <c r="D126" s="45" t="str">
        <f>"〒"&amp;'[1]（全体管理用）'!E102&amp;"-"&amp;'[1]（全体管理用）'!F102&amp;CHAR(10)&amp;'[1]（全体管理用）'!H102&amp;'[1]（全体管理用）'!I102&amp;'[1]（全体管理用）'!J102</f>
        <v>〒849-2204
武雄市北方町大字大崎2005番地9</v>
      </c>
      <c r="E126" s="46">
        <f>'[1]（全体管理用）'!L102</f>
        <v>0</v>
      </c>
      <c r="F126" s="47">
        <f>'[1]（全体管理用）'!M102</f>
        <v>0</v>
      </c>
      <c r="G126" s="43" t="str">
        <f>"（"&amp;'[1]（全体管理用）'!N102&amp;")
" &amp;'[1]（全体管理用）'!O102&amp;"-"&amp;'[1]（全体管理用）'!P102&amp;"
"&amp;'[1]（全体管理用）'!Q102</f>
        <v>（0954)
36-0987
36-0986</v>
      </c>
      <c r="H126" s="45" t="str">
        <f>'[1]（全体管理用）'!S102</f>
        <v>合同会社
ぽっかぽか</v>
      </c>
      <c r="I126" s="46">
        <f>'[1]（全体管理用）'!AD102</f>
        <v>41697</v>
      </c>
      <c r="J126" s="46">
        <f>'[1]（全体管理用）'!AJ102</f>
        <v>41697</v>
      </c>
      <c r="K126" s="48">
        <f>'[1]（全体管理用）'!AK102</f>
        <v>36</v>
      </c>
      <c r="L126" s="43" t="str">
        <f>'[1]（全体管理用）'!AL102</f>
        <v>住宅型</v>
      </c>
      <c r="M126" s="43" t="str">
        <f>'[1]（全体管理用）'!AM102&amp;CHAR(10)&amp;'[1]（全体管理用）'!AQ102</f>
        <v>-
第116号</v>
      </c>
    </row>
    <row r="127" spans="1:13" ht="54.75" customHeight="1">
      <c r="A127" s="43" t="str">
        <f>'[1]（全体管理用）'!B103</f>
        <v>第117号</v>
      </c>
      <c r="B127" s="44">
        <f>'[1]（全体管理用）'!C103</f>
        <v>0</v>
      </c>
      <c r="C127" s="44" t="str">
        <f>'[1]（全体管理用）'!D103</f>
        <v>ケアホーム美笑庵2号館</v>
      </c>
      <c r="D127" s="45" t="str">
        <f>"〒"&amp;'[1]（全体管理用）'!E103&amp;"-"&amp;'[1]（全体管理用）'!F103&amp;CHAR(10)&amp;'[1]（全体管理用）'!H103&amp;'[1]（全体管理用）'!I103&amp;'[1]（全体管理用）'!J103</f>
        <v>〒849-1401
嬉野市塩田町大字久間甲996番地</v>
      </c>
      <c r="E127" s="46" t="str">
        <f>'[1]（全体管理用）'!L103</f>
        <v>2020/4/1
2023/6/1</v>
      </c>
      <c r="F127" s="47" t="str">
        <f>'[1]（全体管理用）'!M103</f>
        <v>管理者の変更
管理者の変更</v>
      </c>
      <c r="G127" s="43" t="str">
        <f>"（"&amp;'[1]（全体管理用）'!N103&amp;")
" &amp;'[1]（全体管理用）'!O103&amp;"-"&amp;'[1]（全体管理用）'!P103&amp;"
"&amp;'[1]（全体管理用）'!Q103</f>
        <v>（0954)
66-8952
66-8953</v>
      </c>
      <c r="H127" s="45" t="str">
        <f>'[1]（全体管理用）'!S103</f>
        <v>社会福祉法人
済昭園</v>
      </c>
      <c r="I127" s="46">
        <f>'[1]（全体管理用）'!AD103</f>
        <v>41730</v>
      </c>
      <c r="J127" s="46" t="str">
        <f>'[1]（全体管理用）'!AJ103</f>
        <v>-
(地域密着型
特定施設)</v>
      </c>
      <c r="K127" s="48">
        <f>'[1]（全体管理用）'!AK103</f>
        <v>12</v>
      </c>
      <c r="L127" s="43" t="str">
        <f>'[1]（全体管理用）'!AL103</f>
        <v>住宅型</v>
      </c>
      <c r="M127" s="43" t="str">
        <f>'[1]（全体管理用）'!AM103&amp;CHAR(10)&amp;'[1]（全体管理用）'!AQ103</f>
        <v>-
第117号</v>
      </c>
    </row>
    <row r="128" spans="1:13" ht="54.75" customHeight="1">
      <c r="A128" s="43" t="str">
        <f>'[1]（全体管理用）'!B104</f>
        <v>第118号</v>
      </c>
      <c r="B128" s="44">
        <f>'[1]（全体管理用）'!C104</f>
        <v>0</v>
      </c>
      <c r="C128" s="44" t="str">
        <f>'[1]（全体管理用）'!D104</f>
        <v>住宅型有料老人ホームひだまり蓮花</v>
      </c>
      <c r="D128" s="45" t="str">
        <f>"〒"&amp;'[1]（全体管理用）'!E104&amp;"-"&amp;'[1]（全体管理用）'!F104&amp;CHAR(10)&amp;'[1]（全体管理用）'!H104&amp;'[1]（全体管理用）'!I104&amp;'[1]（全体管理用）'!J104</f>
        <v>〒847-0004
唐津市養母田545-1</v>
      </c>
      <c r="E128" s="46">
        <f>'[1]（全体管理用）'!L104</f>
        <v>44835</v>
      </c>
      <c r="F128" s="47" t="str">
        <f>'[1]（全体管理用）'!M104</f>
        <v>料金改定</v>
      </c>
      <c r="G128" s="43" t="str">
        <f>"（"&amp;'[1]（全体管理用）'!N104&amp;")
" &amp;'[1]（全体管理用）'!O104&amp;"-"&amp;'[1]（全体管理用）'!P104&amp;"
"&amp;'[1]（全体管理用）'!Q104</f>
        <v>（0955)
53-8386
53-8387</v>
      </c>
      <c r="H128" s="45" t="str">
        <f>'[1]（全体管理用）'!S104</f>
        <v>有限会社
バリアフリーＬife</v>
      </c>
      <c r="I128" s="46">
        <f>'[1]（全体管理用）'!AD104</f>
        <v>41730</v>
      </c>
      <c r="J128" s="46">
        <f>'[1]（全体管理用）'!AJ104</f>
        <v>41730</v>
      </c>
      <c r="K128" s="48">
        <f>'[1]（全体管理用）'!AK104</f>
        <v>5</v>
      </c>
      <c r="L128" s="43" t="str">
        <f>'[1]（全体管理用）'!AL104</f>
        <v>住宅型</v>
      </c>
      <c r="M128" s="43" t="str">
        <f>'[1]（全体管理用）'!AM104&amp;CHAR(10)&amp;'[1]（全体管理用）'!AQ104</f>
        <v>-
第118号</v>
      </c>
    </row>
    <row r="129" spans="1:13" ht="54.75" customHeight="1">
      <c r="A129" s="43" t="str">
        <f>'[1]（全体管理用）'!B105</f>
        <v>第119号</v>
      </c>
      <c r="B129" s="44">
        <f>'[1]（全体管理用）'!C105</f>
        <v>0</v>
      </c>
      <c r="C129" s="44" t="str">
        <f>'[1]（全体管理用）'!D105</f>
        <v>有料老人ホーム人と木ステーション</v>
      </c>
      <c r="D129" s="45" t="str">
        <f>"〒"&amp;'[1]（全体管理用）'!E105&amp;"-"&amp;'[1]（全体管理用）'!F105&amp;CHAR(10)&amp;'[1]（全体管理用）'!H105&amp;'[1]（全体管理用）'!I105&amp;'[1]（全体管理用）'!J105</f>
        <v>〒841-0024
鳥栖市原町1253番地1</v>
      </c>
      <c r="E129" s="46">
        <f>'[1]（全体管理用）'!L105</f>
        <v>0</v>
      </c>
      <c r="F129" s="47">
        <f>'[1]（全体管理用）'!M105</f>
        <v>0</v>
      </c>
      <c r="G129" s="43" t="str">
        <f>"（"&amp;'[1]（全体管理用）'!N105&amp;")
" &amp;'[1]（全体管理用）'!O105&amp;"-"&amp;'[1]（全体管理用）'!P105&amp;"
"&amp;'[1]（全体管理用）'!Q105</f>
        <v>（0942)
82-2716
82-5445</v>
      </c>
      <c r="H129" s="45" t="str">
        <f>'[1]（全体管理用）'!S105</f>
        <v>合名会社 別府</v>
      </c>
      <c r="I129" s="46">
        <f>'[1]（全体管理用）'!AD105</f>
        <v>41729</v>
      </c>
      <c r="J129" s="46">
        <f>'[1]（全体管理用）'!AJ105</f>
        <v>41729</v>
      </c>
      <c r="K129" s="48">
        <f>'[1]（全体管理用）'!AK105</f>
        <v>5</v>
      </c>
      <c r="L129" s="43" t="str">
        <f>'[1]（全体管理用）'!AL105</f>
        <v>住宅型</v>
      </c>
      <c r="M129" s="43" t="str">
        <f>'[1]（全体管理用）'!AM105&amp;CHAR(10)&amp;'[1]（全体管理用）'!AQ105</f>
        <v>-
第119号</v>
      </c>
    </row>
    <row r="130" spans="1:13" ht="54.75" customHeight="1">
      <c r="A130" s="43" t="str">
        <f>'[1]（全体管理用）'!B106</f>
        <v>第120号</v>
      </c>
      <c r="B130" s="44">
        <f>'[1]（全体管理用）'!C106</f>
        <v>0</v>
      </c>
      <c r="C130" s="44" t="str">
        <f>'[1]（全体管理用）'!D106</f>
        <v>有料老人ホームびゃくしん</v>
      </c>
      <c r="D130" s="45" t="str">
        <f>"〒"&amp;'[1]（全体管理用）'!E106&amp;"-"&amp;'[1]（全体管理用）'!F106&amp;CHAR(10)&amp;'[1]（全体管理用）'!H106&amp;'[1]（全体管理用）'!I106&amp;'[1]（全体管理用）'!J106</f>
        <v>〒840-2101
佐賀市諸富町大字大堂937-3</v>
      </c>
      <c r="E130" s="46">
        <f>'[1]（全体管理用）'!L106</f>
        <v>0</v>
      </c>
      <c r="F130" s="47">
        <f>'[1]（全体管理用）'!M106</f>
        <v>0</v>
      </c>
      <c r="G130" s="43" t="str">
        <f>"（"&amp;'[1]（全体管理用）'!N106&amp;")
" &amp;'[1]（全体管理用）'!O106&amp;"-"&amp;'[1]（全体管理用）'!P106&amp;"
"&amp;'[1]（全体管理用）'!Q106</f>
        <v>（0952)
37-6486
37-6487</v>
      </c>
      <c r="H130" s="45" t="str">
        <f>'[1]（全体管理用）'!S106</f>
        <v>医療法人
森山胃腸科</v>
      </c>
      <c r="I130" s="46">
        <f>'[1]（全体管理用）'!AD106</f>
        <v>41743</v>
      </c>
      <c r="J130" s="46">
        <f>'[1]（全体管理用）'!AJ106</f>
        <v>41743</v>
      </c>
      <c r="K130" s="48">
        <f>'[1]（全体管理用）'!AK106</f>
        <v>30</v>
      </c>
      <c r="L130" s="43" t="str">
        <f>'[1]（全体管理用）'!AL106</f>
        <v>住宅型</v>
      </c>
      <c r="M130" s="43" t="str">
        <f>'[1]（全体管理用）'!AM106&amp;CHAR(10)&amp;'[1]（全体管理用）'!AQ106</f>
        <v>-
第120号</v>
      </c>
    </row>
    <row r="131" spans="1:13" ht="54.75" customHeight="1">
      <c r="A131" s="43" t="str">
        <f>'[1]（全体管理用）'!B107</f>
        <v>第121号</v>
      </c>
      <c r="B131" s="44">
        <f>'[1]（全体管理用）'!C107</f>
        <v>0</v>
      </c>
      <c r="C131" s="44" t="str">
        <f>'[1]（全体管理用）'!D107</f>
        <v>きらめきホーム</v>
      </c>
      <c r="D131" s="45" t="str">
        <f>"〒"&amp;'[1]（全体管理用）'!E107&amp;"-"&amp;'[1]（全体管理用）'!F107&amp;CHAR(10)&amp;'[1]（全体管理用）'!H107&amp;'[1]（全体管理用）'!I107&amp;'[1]（全体管理用）'!J107</f>
        <v>〒840-0804
佐賀市神野東四丁目5-13</v>
      </c>
      <c r="E131" s="46">
        <f>'[1]（全体管理用）'!L107</f>
        <v>43405</v>
      </c>
      <c r="F131" s="47" t="str">
        <f>'[1]（全体管理用）'!M107</f>
        <v>管理者の変更</v>
      </c>
      <c r="G131" s="43" t="str">
        <f>"（"&amp;'[1]（全体管理用）'!N107&amp;")
" &amp;'[1]（全体管理用）'!O107&amp;"-"&amp;'[1]（全体管理用）'!P107&amp;"
"&amp;'[1]（全体管理用）'!Q107</f>
        <v>（0952)
37-5778
36-5754</v>
      </c>
      <c r="H131" s="45" t="str">
        <f>'[1]（全体管理用）'!S107</f>
        <v>株式会社煌</v>
      </c>
      <c r="I131" s="46">
        <f>'[1]（全体管理用）'!AD107</f>
        <v>41785</v>
      </c>
      <c r="J131" s="46">
        <f>'[1]（全体管理用）'!AJ107</f>
        <v>41785</v>
      </c>
      <c r="K131" s="48">
        <f>'[1]（全体管理用）'!AK107</f>
        <v>18</v>
      </c>
      <c r="L131" s="43" t="str">
        <f>'[1]（全体管理用）'!AL107</f>
        <v>住宅型</v>
      </c>
      <c r="M131" s="43" t="str">
        <f>'[1]（全体管理用）'!AM107&amp;CHAR(10)&amp;'[1]（全体管理用）'!AQ107</f>
        <v>-
第121号</v>
      </c>
    </row>
    <row r="132" spans="1:13" ht="54.75" customHeight="1">
      <c r="A132" s="43" t="str">
        <f>'[1]（全体管理用）'!B108</f>
        <v>第122号</v>
      </c>
      <c r="B132" s="44">
        <f>'[1]（全体管理用）'!C108</f>
        <v>0</v>
      </c>
      <c r="C132" s="44" t="str">
        <f>'[1]（全体管理用）'!D108</f>
        <v>アイケアレジデンス佐賀</v>
      </c>
      <c r="D132" s="45" t="str">
        <f>"〒"&amp;'[1]（全体管理用）'!E108&amp;"-"&amp;'[1]（全体管理用）'!F108&amp;CHAR(10)&amp;'[1]（全体管理用）'!H108&amp;'[1]（全体管理用）'!I108&amp;'[1]（全体管理用）'!J108</f>
        <v>〒840-0015
佐賀市木原一丁目24番39号</v>
      </c>
      <c r="E132" s="46" t="str">
        <f>'[1]（全体管理用）'!L108</f>
        <v>2019/10/1
2022/11/1</v>
      </c>
      <c r="F132" s="47" t="str">
        <f>'[1]（全体管理用）'!M108</f>
        <v>利用料金の変更
利用料金変更</v>
      </c>
      <c r="G132" s="43" t="str">
        <f>"（"&amp;'[1]（全体管理用）'!N108&amp;")
" &amp;'[1]（全体管理用）'!O108&amp;"-"&amp;'[1]（全体管理用）'!P108&amp;"
"&amp;'[1]（全体管理用）'!Q108</f>
        <v>（0952)
27-8555
27-8565</v>
      </c>
      <c r="H132" s="45" t="str">
        <f>'[1]（全体管理用）'!S108</f>
        <v>アイケア株式会社</v>
      </c>
      <c r="I132" s="46">
        <f>'[1]（全体管理用）'!AD108</f>
        <v>41791</v>
      </c>
      <c r="J132" s="46">
        <f>'[1]（全体管理用）'!AJ108</f>
        <v>41791</v>
      </c>
      <c r="K132" s="48">
        <f>'[1]（全体管理用）'!AK108</f>
        <v>45</v>
      </c>
      <c r="L132" s="43" t="str">
        <f>'[1]（全体管理用）'!AL108</f>
        <v>住宅型</v>
      </c>
      <c r="M132" s="43" t="str">
        <f>'[1]（全体管理用）'!AM108&amp;CHAR(10)&amp;'[1]（全体管理用）'!AQ108</f>
        <v>-
第122号</v>
      </c>
    </row>
    <row r="133" spans="1:13" ht="54.75" customHeight="1">
      <c r="A133" s="43" t="str">
        <f>'[1]（全体管理用）'!B109</f>
        <v>第123号</v>
      </c>
      <c r="B133" s="44">
        <f>'[1]（全体管理用）'!C109</f>
        <v>0</v>
      </c>
      <c r="C133" s="44" t="str">
        <f>'[1]（全体管理用）'!D109</f>
        <v>ぽっかぽか・伊万里館</v>
      </c>
      <c r="D133" s="45" t="str">
        <f>"〒"&amp;'[1]（全体管理用）'!E109&amp;"-"&amp;'[1]（全体管理用）'!F109&amp;CHAR(10)&amp;'[1]（全体管理用）'!H109&amp;'[1]（全体管理用）'!I109&amp;'[1]（全体管理用）'!J109</f>
        <v>〒848-0027
伊万里市立花町2405-17</v>
      </c>
      <c r="E133" s="46">
        <f>'[1]（全体管理用）'!L109</f>
        <v>0</v>
      </c>
      <c r="F133" s="47">
        <f>'[1]（全体管理用）'!M109</f>
        <v>0</v>
      </c>
      <c r="G133" s="43" t="str">
        <f>"（"&amp;'[1]（全体管理用）'!N109&amp;")
" &amp;'[1]（全体管理用）'!O109&amp;"-"&amp;'[1]（全体管理用）'!P109&amp;"
"&amp;'[1]（全体管理用）'!Q109</f>
        <v>（0955)
23-5050
23-5080</v>
      </c>
      <c r="H133" s="45" t="str">
        <f>'[1]（全体管理用）'!S109</f>
        <v>合同会社
ぽっかぽか</v>
      </c>
      <c r="I133" s="46">
        <f>'[1]（全体管理用）'!AD109</f>
        <v>41791</v>
      </c>
      <c r="J133" s="46">
        <f>'[1]（全体管理用）'!AJ109</f>
        <v>41791</v>
      </c>
      <c r="K133" s="48">
        <f>'[1]（全体管理用）'!AK109</f>
        <v>48</v>
      </c>
      <c r="L133" s="43" t="str">
        <f>'[1]（全体管理用）'!AL109</f>
        <v>住宅型</v>
      </c>
      <c r="M133" s="43" t="str">
        <f>'[1]（全体管理用）'!AM109&amp;CHAR(10)&amp;'[1]（全体管理用）'!AQ109</f>
        <v>-
第123号</v>
      </c>
    </row>
    <row r="134" spans="1:13" ht="54.75" customHeight="1">
      <c r="A134" s="43" t="str">
        <f>'[1]（全体管理用）'!B110</f>
        <v>第124号</v>
      </c>
      <c r="B134" s="44">
        <f>'[1]（全体管理用）'!C110</f>
        <v>0</v>
      </c>
      <c r="C134" s="44" t="str">
        <f>'[1]（全体管理用）'!D110</f>
        <v>ぽっかぽか・ひまわり館</v>
      </c>
      <c r="D134" s="45" t="str">
        <f>"〒"&amp;'[1]（全体管理用）'!E110&amp;"-"&amp;'[1]（全体管理用）'!F110&amp;CHAR(10)&amp;'[1]（全体管理用）'!H110&amp;'[1]（全体管理用）'!I110&amp;'[1]（全体管理用）'!J110</f>
        <v>〒848-0027
伊万里市立花町2404番地107</v>
      </c>
      <c r="E134" s="46">
        <f>'[1]（全体管理用）'!L110</f>
        <v>0</v>
      </c>
      <c r="F134" s="47">
        <f>'[1]（全体管理用）'!M110</f>
        <v>0</v>
      </c>
      <c r="G134" s="43" t="str">
        <f>"（"&amp;'[1]（全体管理用）'!N110&amp;")
" &amp;'[1]（全体管理用）'!O110&amp;"-"&amp;'[1]（全体管理用）'!P110&amp;"
"&amp;'[1]（全体管理用）'!Q110</f>
        <v>（0955)
22-5202
22-5203</v>
      </c>
      <c r="H134" s="45" t="str">
        <f>'[1]（全体管理用）'!S110</f>
        <v>合同会社
ぽっかぽか</v>
      </c>
      <c r="I134" s="46">
        <f>'[1]（全体管理用）'!AD110</f>
        <v>41791</v>
      </c>
      <c r="J134" s="46">
        <f>'[1]（全体管理用）'!AJ110</f>
        <v>41791</v>
      </c>
      <c r="K134" s="48">
        <f>'[1]（全体管理用）'!AK110</f>
        <v>48</v>
      </c>
      <c r="L134" s="43" t="str">
        <f>'[1]（全体管理用）'!AL110</f>
        <v>住宅型</v>
      </c>
      <c r="M134" s="43" t="str">
        <f>'[1]（全体管理用）'!AM110&amp;CHAR(10)&amp;'[1]（全体管理用）'!AQ110</f>
        <v>-
第124号</v>
      </c>
    </row>
    <row r="135" spans="1:13" ht="54.75" customHeight="1">
      <c r="A135" s="43" t="str">
        <f>'[1]（全体管理用）'!B111</f>
        <v>第125号</v>
      </c>
      <c r="B135" s="44">
        <f>'[1]（全体管理用）'!C111</f>
        <v>0</v>
      </c>
      <c r="C135" s="44" t="str">
        <f>'[1]（全体管理用）'!D111</f>
        <v>ぽっかぽか・唐津館</v>
      </c>
      <c r="D135" s="45" t="str">
        <f>"〒"&amp;'[1]（全体管理用）'!E111&amp;"-"&amp;'[1]（全体管理用）'!F111&amp;CHAR(10)&amp;'[1]（全体管理用）'!H111&amp;'[1]（全体管理用）'!I111&amp;'[1]（全体管理用）'!J111</f>
        <v>〒847-1213
唐津市北波多竹有2640-1</v>
      </c>
      <c r="E135" s="46">
        <f>'[1]（全体管理用）'!L111</f>
        <v>0</v>
      </c>
      <c r="F135" s="47">
        <f>'[1]（全体管理用）'!M111</f>
        <v>0</v>
      </c>
      <c r="G135" s="43" t="str">
        <f>"（"&amp;'[1]（全体管理用）'!N111&amp;")
" &amp;'[1]（全体管理用）'!O111&amp;"-"&amp;'[1]（全体管理用）'!P111&amp;"
"&amp;'[1]（全体管理用）'!Q111</f>
        <v>（0955)
64-2347
64-2346</v>
      </c>
      <c r="H135" s="45" t="str">
        <f>'[1]（全体管理用）'!S111</f>
        <v>合同会社
ぽっかぽか</v>
      </c>
      <c r="I135" s="46">
        <f>'[1]（全体管理用）'!AD111</f>
        <v>41791</v>
      </c>
      <c r="J135" s="46">
        <f>'[1]（全体管理用）'!AJ111</f>
        <v>41791</v>
      </c>
      <c r="K135" s="48">
        <f>'[1]（全体管理用）'!AK111</f>
        <v>44</v>
      </c>
      <c r="L135" s="43" t="str">
        <f>'[1]（全体管理用）'!AL111</f>
        <v>住宅型</v>
      </c>
      <c r="M135" s="43" t="str">
        <f>'[1]（全体管理用）'!AM111&amp;CHAR(10)&amp;'[1]（全体管理用）'!AQ111</f>
        <v>-
第125号</v>
      </c>
    </row>
    <row r="136" spans="1:13" ht="54.75" customHeight="1">
      <c r="A136" s="43" t="str">
        <f>'[1]（全体管理用）'!B112</f>
        <v>第126号</v>
      </c>
      <c r="B136" s="44">
        <f>'[1]（全体管理用）'!C112</f>
        <v>0</v>
      </c>
      <c r="C136" s="44" t="str">
        <f>'[1]（全体管理用）'!D112</f>
        <v>シニアライフ佐賀２号館</v>
      </c>
      <c r="D136" s="45" t="str">
        <f>"〒"&amp;'[1]（全体管理用）'!E112&amp;"-"&amp;'[1]（全体管理用）'!F112&amp;CHAR(10)&amp;'[1]（全体管理用）'!H112&amp;'[1]（全体管理用）'!I112&amp;'[1]（全体管理用）'!J112</f>
        <v>〒849-0917
佐賀市高木瀬町大字長瀬1246番地1</v>
      </c>
      <c r="E136" s="46">
        <f>'[1]（全体管理用）'!L112</f>
        <v>42919</v>
      </c>
      <c r="F136" s="47" t="str">
        <f>'[1]（全体管理用）'!M112</f>
        <v>法人の商号変更</v>
      </c>
      <c r="G136" s="43" t="str">
        <f>"（"&amp;'[1]（全体管理用）'!N112&amp;")
" &amp;'[1]（全体管理用）'!O112&amp;"-"&amp;'[1]（全体管理用）'!P112&amp;"
"&amp;'[1]（全体管理用）'!Q112</f>
        <v>（0952)
37-9102
37-9103</v>
      </c>
      <c r="H136" s="45" t="str">
        <f>'[1]（全体管理用）'!S112</f>
        <v>ジンフィールド株式会社</v>
      </c>
      <c r="I136" s="46">
        <f>'[1]（全体管理用）'!AD112</f>
        <v>41806</v>
      </c>
      <c r="J136" s="46">
        <f>'[1]（全体管理用）'!AJ112</f>
        <v>41806</v>
      </c>
      <c r="K136" s="48">
        <f>'[1]（全体管理用）'!AK112</f>
        <v>20</v>
      </c>
      <c r="L136" s="43" t="str">
        <f>'[1]（全体管理用）'!AL112</f>
        <v>住宅型</v>
      </c>
      <c r="M136" s="43" t="str">
        <f>'[1]（全体管理用）'!AM112&amp;CHAR(10)&amp;'[1]（全体管理用）'!AQ112</f>
        <v>-
第126号</v>
      </c>
    </row>
    <row r="137" spans="1:13" ht="54.75" customHeight="1">
      <c r="A137" s="43" t="str">
        <f>'[1]（全体管理用）'!B113</f>
        <v>第127号</v>
      </c>
      <c r="B137" s="44">
        <f>'[1]（全体管理用）'!C113</f>
        <v>0</v>
      </c>
      <c r="C137" s="44" t="str">
        <f>'[1]（全体管理用）'!D113</f>
        <v>ウェリナ佐賀</v>
      </c>
      <c r="D137" s="45" t="str">
        <f>"〒"&amp;'[1]（全体管理用）'!E113&amp;"-"&amp;'[1]（全体管理用）'!F113&amp;CHAR(10)&amp;'[1]（全体管理用）'!H113&amp;'[1]（全体管理用）'!I113&amp;'[1]（全体管理用）'!J113</f>
        <v>〒849-0917
佐賀市高木瀬町大字長瀬1156番地1</v>
      </c>
      <c r="E137" s="46">
        <f>'[1]（全体管理用）'!L113</f>
        <v>43739</v>
      </c>
      <c r="F137" s="47" t="str">
        <f>'[1]（全体管理用）'!M113</f>
        <v>利用料金変更</v>
      </c>
      <c r="G137" s="43" t="str">
        <f>"（"&amp;'[1]（全体管理用）'!N113&amp;")
" &amp;'[1]（全体管理用）'!O113&amp;"-"&amp;'[1]（全体管理用）'!P113&amp;"
"&amp;'[1]（全体管理用）'!Q113</f>
        <v>（0952)
36-8550
36-8560</v>
      </c>
      <c r="H137" s="45" t="str">
        <f>'[1]（全体管理用）'!S113</f>
        <v>社会福祉法人
敬愛会</v>
      </c>
      <c r="I137" s="46">
        <f>'[1]（全体管理用）'!AD113</f>
        <v>41806</v>
      </c>
      <c r="J137" s="46">
        <f>'[1]（全体管理用）'!AJ113</f>
        <v>41806</v>
      </c>
      <c r="K137" s="48">
        <f>'[1]（全体管理用）'!AK113</f>
        <v>30</v>
      </c>
      <c r="L137" s="43" t="str">
        <f>'[1]（全体管理用）'!AL113</f>
        <v>住宅型</v>
      </c>
      <c r="M137" s="43" t="str">
        <f>'[1]（全体管理用）'!AM113&amp;CHAR(10)&amp;'[1]（全体管理用）'!AQ113</f>
        <v>-
第127号</v>
      </c>
    </row>
    <row r="138" spans="1:13" ht="54.75" customHeight="1">
      <c r="A138" s="43" t="str">
        <f>'[1]（全体管理用）'!B114</f>
        <v>第128号</v>
      </c>
      <c r="B138" s="44">
        <f>'[1]（全体管理用）'!C114</f>
        <v>0</v>
      </c>
      <c r="C138" s="44" t="str">
        <f>'[1]（全体管理用）'!D114</f>
        <v>ぽっかぽか・鳥栖館</v>
      </c>
      <c r="D138" s="45" t="str">
        <f>"〒"&amp;'[1]（全体管理用）'!E114&amp;"-"&amp;'[1]（全体管理用）'!F114&amp;CHAR(10)&amp;'[1]（全体管理用）'!H114&amp;'[1]（全体管理用）'!I114&amp;'[1]（全体管理用）'!J114</f>
        <v>〒841-0066
鳥栖市儀徳町2650番地1</v>
      </c>
      <c r="E138" s="46">
        <f>'[1]（全体管理用）'!L114</f>
        <v>45017</v>
      </c>
      <c r="F138" s="47" t="str">
        <f>'[1]（全体管理用）'!M114</f>
        <v>管理者変更</v>
      </c>
      <c r="G138" s="43" t="str">
        <f>"（"&amp;'[1]（全体管理用）'!N114&amp;")
" &amp;'[1]（全体管理用）'!O114&amp;"-"&amp;'[1]（全体管理用）'!P114&amp;"
"&amp;'[1]（全体管理用）'!Q114</f>
        <v>（0942)
81-3100
81-3101</v>
      </c>
      <c r="H138" s="45" t="str">
        <f>'[1]（全体管理用）'!S114</f>
        <v>合同会社
ぽっかぽか</v>
      </c>
      <c r="I138" s="46">
        <f>'[1]（全体管理用）'!AD114</f>
        <v>41806</v>
      </c>
      <c r="J138" s="46">
        <f>'[1]（全体管理用）'!AJ114</f>
        <v>41806</v>
      </c>
      <c r="K138" s="48">
        <f>'[1]（全体管理用）'!AK114</f>
        <v>48</v>
      </c>
      <c r="L138" s="43" t="str">
        <f>'[1]（全体管理用）'!AL114</f>
        <v>住宅型</v>
      </c>
      <c r="M138" s="43" t="str">
        <f>'[1]（全体管理用）'!AM114&amp;CHAR(10)&amp;'[1]（全体管理用）'!AQ114</f>
        <v>-
第128号</v>
      </c>
    </row>
    <row r="139" spans="1:13" ht="54.75" customHeight="1">
      <c r="A139" s="43" t="str">
        <f>'[1]（全体管理用）'!B115</f>
        <v>第129号</v>
      </c>
      <c r="B139" s="44">
        <f>'[1]（全体管理用）'!C115</f>
        <v>0</v>
      </c>
      <c r="C139" s="44" t="str">
        <f>'[1]（全体管理用）'!D115</f>
        <v>Warmly ひだまり山荘</v>
      </c>
      <c r="D139" s="45" t="str">
        <f>"〒"&amp;'[1]（全体管理用）'!E115&amp;"-"&amp;'[1]（全体管理用）'!F115&amp;CHAR(10)&amp;'[1]（全体管理用）'!H115&amp;'[1]（全体管理用）'!I115&amp;'[1]（全体管理用）'!J115</f>
        <v>〒849-2305
武雄市山内町大字宮野1888番地85</v>
      </c>
      <c r="E139" s="46" t="str">
        <f>'[1]（全体管理用）'!L115</f>
        <v>R1.11.1　　　　　　　　　
R３.1０.５
R6.4.1.</v>
      </c>
      <c r="F139" s="47" t="str">
        <f>'[1]（全体管理用）'!M115</f>
        <v>増改築のある定員数増員
理事長の変更
管理者変更</v>
      </c>
      <c r="G139" s="43" t="str">
        <f>"（"&amp;'[1]（全体管理用）'!N115&amp;")
" &amp;'[1]（全体管理用）'!O115&amp;"-"&amp;'[1]（全体管理用）'!P115&amp;"
"&amp;'[1]（全体管理用）'!Q115</f>
        <v>（0954)
20-7074
20-7124</v>
      </c>
      <c r="H139" s="45" t="str">
        <f>'[1]（全体管理用）'!S115</f>
        <v>社会福祉法人
正和福祉会</v>
      </c>
      <c r="I139" s="46">
        <f>'[1]（全体管理用）'!AD115</f>
        <v>41821</v>
      </c>
      <c r="J139" s="46">
        <f>'[1]（全体管理用）'!AJ115</f>
        <v>41821</v>
      </c>
      <c r="K139" s="48">
        <f>'[1]（全体管理用）'!AK115</f>
        <v>21</v>
      </c>
      <c r="L139" s="43" t="str">
        <f>'[1]（全体管理用）'!AL115</f>
        <v>住宅型</v>
      </c>
      <c r="M139" s="43" t="str">
        <f>'[1]（全体管理用）'!AM115&amp;CHAR(10)&amp;'[1]（全体管理用）'!AQ115</f>
        <v>-
第129号</v>
      </c>
    </row>
    <row r="140" spans="1:13" ht="54.75" customHeight="1">
      <c r="A140" s="43" t="str">
        <f>'[1]（全体管理用）'!B116</f>
        <v>第130号</v>
      </c>
      <c r="B140" s="44">
        <f>'[1]（全体管理用）'!C116</f>
        <v>0</v>
      </c>
      <c r="C140" s="44" t="str">
        <f>'[1]（全体管理用）'!D116</f>
        <v>有料老人ホームはなまる</v>
      </c>
      <c r="D140" s="45" t="str">
        <f>"〒"&amp;'[1]（全体管理用）'!E116&amp;"-"&amp;'[1]（全体管理用）'!F116&amp;CHAR(10)&amp;'[1]（全体管理用）'!H116&amp;'[1]（全体管理用）'!I116&amp;'[1]（全体管理用）'!J116</f>
        <v>〒849-0935
佐賀市八戸溝三丁目7番8号</v>
      </c>
      <c r="E140" s="46">
        <f>'[1]（全体管理用）'!L116</f>
        <v>0</v>
      </c>
      <c r="F140" s="47">
        <f>'[1]（全体管理用）'!M116</f>
        <v>0</v>
      </c>
      <c r="G140" s="43" t="str">
        <f>"（"&amp;'[1]（全体管理用）'!N116&amp;")
" &amp;'[1]（全体管理用）'!O116&amp;"-"&amp;'[1]（全体管理用）'!P116&amp;"
"&amp;'[1]（全体管理用）'!Q116</f>
        <v>（0952)
36-5877
36-5878</v>
      </c>
      <c r="H140" s="45" t="str">
        <f>'[1]（全体管理用）'!S116</f>
        <v>京花株式会社</v>
      </c>
      <c r="I140" s="46">
        <f>'[1]（全体管理用）'!AD116</f>
        <v>41821</v>
      </c>
      <c r="J140" s="46">
        <f>'[1]（全体管理用）'!AJ116</f>
        <v>41821</v>
      </c>
      <c r="K140" s="48">
        <f>'[1]（全体管理用）'!AK116</f>
        <v>30</v>
      </c>
      <c r="L140" s="43" t="str">
        <f>'[1]（全体管理用）'!AL116</f>
        <v>住宅型</v>
      </c>
      <c r="M140" s="43" t="str">
        <f>'[1]（全体管理用）'!AM116&amp;CHAR(10)&amp;'[1]（全体管理用）'!AQ116</f>
        <v>-
第130号</v>
      </c>
    </row>
    <row r="141" spans="1:13" ht="54.75" customHeight="1">
      <c r="A141" s="43" t="str">
        <f>'[1]（全体管理用）'!B117</f>
        <v>第131号</v>
      </c>
      <c r="B141" s="44">
        <f>'[1]（全体管理用）'!C117</f>
        <v>0</v>
      </c>
      <c r="C141" s="44" t="str">
        <f>'[1]（全体管理用）'!D117</f>
        <v>住宅型有料老人ホームオレンヂ</v>
      </c>
      <c r="D141" s="45" t="str">
        <f>"〒"&amp;'[1]（全体管理用）'!E117&amp;"-"&amp;'[1]（全体管理用）'!F117&amp;CHAR(10)&amp;'[1]（全体管理用）'!H117&amp;'[1]（全体管理用）'!I117&amp;'[1]（全体管理用）'!J117</f>
        <v>〒849-0917
佐賀市高木瀬町大字長瀬字一本松72番1号</v>
      </c>
      <c r="E141" s="46">
        <f>'[1]（全体管理用）'!L117</f>
        <v>44866</v>
      </c>
      <c r="F141" s="47" t="str">
        <f>'[1]（全体管理用）'!M117</f>
        <v>管理者変更</v>
      </c>
      <c r="G141" s="43" t="str">
        <f>"（"&amp;'[1]（全体管理用）'!N117&amp;")
" &amp;'[1]（全体管理用）'!O117&amp;"-"&amp;'[1]（全体管理用）'!P117&amp;"
"&amp;'[1]（全体管理用）'!Q117</f>
        <v>（0952)
32-1551
37-5468</v>
      </c>
      <c r="H141" s="45" t="str">
        <f>'[1]（全体管理用）'!S117</f>
        <v>有限会社 フレンドリー</v>
      </c>
      <c r="I141" s="46">
        <f>'[1]（全体管理用）'!AD117</f>
        <v>41821</v>
      </c>
      <c r="J141" s="46">
        <f>'[1]（全体管理用）'!AJ117</f>
        <v>41821</v>
      </c>
      <c r="K141" s="48">
        <f>'[1]（全体管理用）'!AK117</f>
        <v>19</v>
      </c>
      <c r="L141" s="43" t="str">
        <f>'[1]（全体管理用）'!AL117</f>
        <v>住宅型</v>
      </c>
      <c r="M141" s="43" t="str">
        <f>'[1]（全体管理用）'!AM117&amp;CHAR(10)&amp;'[1]（全体管理用）'!AQ117</f>
        <v>-
第131号</v>
      </c>
    </row>
    <row r="142" spans="1:13" ht="54.75" customHeight="1">
      <c r="A142" s="43" t="str">
        <f>'[1]（全体管理用）'!B118</f>
        <v>第132号</v>
      </c>
      <c r="B142" s="44">
        <f>'[1]（全体管理用）'!C118</f>
        <v>0</v>
      </c>
      <c r="C142" s="44" t="str">
        <f>'[1]（全体管理用）'!D118</f>
        <v>有料老人ホームＳＩＮみらい</v>
      </c>
      <c r="D142" s="45" t="str">
        <f>"〒"&amp;'[1]（全体管理用）'!E118&amp;"-"&amp;'[1]（全体管理用）'!F118&amp;CHAR(10)&amp;'[1]（全体管理用）'!H118&amp;'[1]（全体管理用）'!I118&amp;'[1]（全体管理用）'!J118</f>
        <v>〒840-0024
佐賀市本庄町大字末次41番１</v>
      </c>
      <c r="E142" s="46" t="str">
        <f>'[1]（全体管理用）'!L118</f>
        <v>2021/1/1
2024/3/1</v>
      </c>
      <c r="F142" s="47" t="str">
        <f>'[1]（全体管理用）'!M118</f>
        <v>増改築を伴う定員数増員
利用料金変更</v>
      </c>
      <c r="G142" s="43" t="str">
        <f>"（"&amp;'[1]（全体管理用）'!N118&amp;")
" &amp;'[1]（全体管理用）'!O118&amp;"-"&amp;'[1]（全体管理用）'!P118&amp;"
"&amp;'[1]（全体管理用）'!Q118</f>
        <v>（0952)
27-5178
26-8088</v>
      </c>
      <c r="H142" s="45" t="str">
        <f>'[1]（全体管理用）'!S118</f>
        <v>一般社団法人
シンシア</v>
      </c>
      <c r="I142" s="46">
        <f>'[1]（全体管理用）'!AD118</f>
        <v>41840</v>
      </c>
      <c r="J142" s="46">
        <f>'[1]（全体管理用）'!AJ118</f>
        <v>41840</v>
      </c>
      <c r="K142" s="48">
        <f>'[1]（全体管理用）'!AK118</f>
        <v>50</v>
      </c>
      <c r="L142" s="43" t="str">
        <f>'[1]（全体管理用）'!AL118</f>
        <v>住宅型</v>
      </c>
      <c r="M142" s="43" t="str">
        <f>'[1]（全体管理用）'!AM118&amp;CHAR(10)&amp;'[1]（全体管理用）'!AQ118</f>
        <v>-
第132号</v>
      </c>
    </row>
    <row r="143" spans="1:13" ht="54.75" customHeight="1">
      <c r="A143" s="43" t="str">
        <f>'[1]（全体管理用）'!B119</f>
        <v>第134号</v>
      </c>
      <c r="B143" s="44">
        <f>'[1]（全体管理用）'!C119</f>
        <v>0</v>
      </c>
      <c r="C143" s="44" t="str">
        <f>'[1]（全体管理用）'!D119</f>
        <v>有料老人ホームセントポーリアセカンドステージ</v>
      </c>
      <c r="D143" s="45" t="str">
        <f>"〒"&amp;'[1]（全体管理用）'!E119&amp;"-"&amp;'[1]（全体管理用）'!F119&amp;CHAR(10)&amp;'[1]（全体管理用）'!H119&amp;'[1]（全体管理用）'!I119&amp;'[1]（全体管理用）'!J119</f>
        <v>〒841-0046
鳥栖市真木町1990番地</v>
      </c>
      <c r="E143" s="46" t="str">
        <f>'[1]（全体管理用）'!L119</f>
        <v>H30.4.15
R1.10.1</v>
      </c>
      <c r="F143" s="47" t="str">
        <f>'[1]（全体管理用）'!M119</f>
        <v>料金の変更
料金の変更</v>
      </c>
      <c r="G143" s="43" t="str">
        <f>"（"&amp;'[1]（全体管理用）'!N119&amp;")
" &amp;'[1]（全体管理用）'!O119&amp;"-"&amp;'[1]（全体管理用）'!P119&amp;"
"&amp;'[1]（全体管理用）'!Q119</f>
        <v>（0942)
50-5150
50-5152</v>
      </c>
      <c r="H143" s="45" t="str">
        <f>'[1]（全体管理用）'!S119</f>
        <v>株式会社
メディカルサービス　せとじま</v>
      </c>
      <c r="I143" s="46">
        <f>'[1]（全体管理用）'!AD119</f>
        <v>41883</v>
      </c>
      <c r="J143" s="46">
        <f>'[1]（全体管理用）'!AJ119</f>
        <v>41883</v>
      </c>
      <c r="K143" s="48">
        <f>'[1]（全体管理用）'!AK119</f>
        <v>38</v>
      </c>
      <c r="L143" s="43" t="str">
        <f>'[1]（全体管理用）'!AL119</f>
        <v>住宅型</v>
      </c>
      <c r="M143" s="43" t="str">
        <f>'[1]（全体管理用）'!AM119&amp;CHAR(10)&amp;'[1]（全体管理用）'!AQ119</f>
        <v>-
第134号</v>
      </c>
    </row>
    <row r="144" spans="1:13" ht="54.75" customHeight="1">
      <c r="A144" s="43" t="str">
        <f>'[1]（全体管理用）'!B120</f>
        <v>第136号</v>
      </c>
      <c r="B144" s="44">
        <f>'[1]（全体管理用）'!C120</f>
        <v>0</v>
      </c>
      <c r="C144" s="44" t="str">
        <f>'[1]（全体管理用）'!D120</f>
        <v>住宅型有料老人ホーム明日香</v>
      </c>
      <c r="D144" s="45" t="str">
        <f>"〒"&amp;'[1]（全体管理用）'!E120&amp;"-"&amp;'[1]（全体管理用）'!F120&amp;CHAR(10)&amp;'[1]（全体管理用）'!H120&amp;'[1]（全体管理用）'!I120&amp;'[1]（全体管理用）'!J120</f>
        <v>〒840-2205
佐賀市川副町大字南里1197-8</v>
      </c>
      <c r="E144" s="46">
        <f>'[1]（全体管理用）'!L120</f>
        <v>44652</v>
      </c>
      <c r="F144" s="47" t="str">
        <f>'[1]（全体管理用）'!M120</f>
        <v>定員の増</v>
      </c>
      <c r="G144" s="43" t="str">
        <f>"（"&amp;'[1]（全体管理用）'!N120&amp;")
" &amp;'[1]（全体管理用）'!O120&amp;"-"&amp;'[1]（全体管理用）'!P120&amp;"
"&amp;'[1]（全体管理用）'!Q120</f>
        <v>（0952)
46-0010
46-0020</v>
      </c>
      <c r="H144" s="45" t="str">
        <f>'[1]（全体管理用）'!S120</f>
        <v>株式会社 さとう</v>
      </c>
      <c r="I144" s="46">
        <f>'[1]（全体管理用）'!AD120</f>
        <v>41883</v>
      </c>
      <c r="J144" s="46">
        <f>'[1]（全体管理用）'!AJ120</f>
        <v>41883</v>
      </c>
      <c r="K144" s="48">
        <f>'[1]（全体管理用）'!AK120</f>
        <v>50</v>
      </c>
      <c r="L144" s="43" t="str">
        <f>'[1]（全体管理用）'!AL120</f>
        <v>住宅型</v>
      </c>
      <c r="M144" s="43" t="str">
        <f>'[1]（全体管理用）'!AM120&amp;CHAR(10)&amp;'[1]（全体管理用）'!AQ120</f>
        <v>-
第136号</v>
      </c>
    </row>
    <row r="145" spans="1:13" ht="54.75" customHeight="1">
      <c r="A145" s="43" t="str">
        <f>'[1]（全体管理用）'!B121</f>
        <v>第138号</v>
      </c>
      <c r="B145" s="44">
        <f>'[1]（全体管理用）'!C121</f>
        <v>0</v>
      </c>
      <c r="C145" s="44" t="str">
        <f>'[1]（全体管理用）'!D121</f>
        <v>ケアサポートしらたき</v>
      </c>
      <c r="D145" s="45" t="str">
        <f>"〒"&amp;'[1]（全体管理用）'!E121&amp;"-"&amp;'[1]（全体管理用）'!F121&amp;CHAR(10)&amp;'[1]（全体管理用）'!H121&amp;'[1]（全体管理用）'!I121&amp;'[1]（全体管理用）'!J121</f>
        <v>〒845-0004
小城市小城町松尾1804番地7</v>
      </c>
      <c r="E145" s="46" t="str">
        <f>'[1]（全体管理用）'!L121</f>
        <v>2020/4/1　　　　　　　　　　　　2021/3/29</v>
      </c>
      <c r="F145" s="47" t="str">
        <f>'[1]（全体管理用）'!M121</f>
        <v xml:space="preserve">住所の変更                        定員の増
</v>
      </c>
      <c r="G145" s="43" t="str">
        <f>"（"&amp;'[1]（全体管理用）'!N121&amp;")
" &amp;'[1]（全体管理用）'!O121&amp;"-"&amp;'[1]（全体管理用）'!P121&amp;"
"&amp;'[1]（全体管理用）'!Q121</f>
        <v>（0952)
73-3333
73-3499</v>
      </c>
      <c r="H145" s="45" t="str">
        <f>'[1]（全体管理用）'!S121</f>
        <v>一般社団法人
しらたき</v>
      </c>
      <c r="I145" s="46">
        <f>'[1]（全体管理用）'!AD121</f>
        <v>41913</v>
      </c>
      <c r="J145" s="46">
        <f>'[1]（全体管理用）'!AJ121</f>
        <v>41913</v>
      </c>
      <c r="K145" s="48">
        <f>'[1]（全体管理用）'!AK121</f>
        <v>25</v>
      </c>
      <c r="L145" s="43" t="str">
        <f>'[1]（全体管理用）'!AL121</f>
        <v>住宅型</v>
      </c>
      <c r="M145" s="43" t="str">
        <f>'[1]（全体管理用）'!AM121&amp;CHAR(10)&amp;'[1]（全体管理用）'!AQ121</f>
        <v>-
第138号</v>
      </c>
    </row>
    <row r="146" spans="1:13" ht="54.75" customHeight="1">
      <c r="A146" s="43" t="str">
        <f>'[1]（全体管理用）'!B122</f>
        <v>第139号</v>
      </c>
      <c r="B146" s="44">
        <f>'[1]（全体管理用）'!C122</f>
        <v>0</v>
      </c>
      <c r="C146" s="44" t="str">
        <f>'[1]（全体管理用）'!D122</f>
        <v>有料老人ホームすみれ</v>
      </c>
      <c r="D146" s="45" t="str">
        <f>"〒"&amp;'[1]（全体管理用）'!E122&amp;"-"&amp;'[1]（全体管理用）'!F122&amp;CHAR(10)&amp;'[1]（全体管理用）'!H122&amp;'[1]（全体管理用）'!I122&amp;'[1]（全体管理用）'!J122</f>
        <v>〒849-0905
佐賀市金立町大字千布2312-1</v>
      </c>
      <c r="E146" s="46">
        <f>'[1]（全体管理用）'!L122</f>
        <v>0</v>
      </c>
      <c r="F146" s="47">
        <f>'[1]（全体管理用）'!M122</f>
        <v>0</v>
      </c>
      <c r="G146" s="43" t="str">
        <f>"（"&amp;'[1]（全体管理用）'!N122&amp;")
" &amp;'[1]（全体管理用）'!O122&amp;"-"&amp;'[1]（全体管理用）'!P122&amp;"
"&amp;'[1]（全体管理用）'!Q122</f>
        <v>（0952)
20-0910
20-0910</v>
      </c>
      <c r="H146" s="45" t="str">
        <f>'[1]（全体管理用）'!S122</f>
        <v>株式会社
ケアハウスすみれ</v>
      </c>
      <c r="I146" s="46">
        <f>'[1]（全体管理用）'!AD122</f>
        <v>41917</v>
      </c>
      <c r="J146" s="46" t="str">
        <f>'[1]（全体管理用）'!AJ122</f>
        <v>-
(地域密着型
特定施設)</v>
      </c>
      <c r="K146" s="48">
        <f>'[1]（全体管理用）'!AK122</f>
        <v>14</v>
      </c>
      <c r="L146" s="43" t="str">
        <f>'[1]（全体管理用）'!AL122</f>
        <v>住宅型</v>
      </c>
      <c r="M146" s="43" t="str">
        <f>'[1]（全体管理用）'!AM122&amp;CHAR(10)&amp;'[1]（全体管理用）'!AQ122</f>
        <v>-
第139号</v>
      </c>
    </row>
    <row r="147" spans="1:13" ht="54.75" customHeight="1">
      <c r="A147" s="43" t="str">
        <f>'[1]（全体管理用）'!B123</f>
        <v>第140号</v>
      </c>
      <c r="B147" s="44">
        <f>'[1]（全体管理用）'!C123</f>
        <v>0</v>
      </c>
      <c r="C147" s="44" t="str">
        <f>'[1]（全体管理用）'!D123</f>
        <v>ケアホームすこやか</v>
      </c>
      <c r="D147" s="45" t="str">
        <f>"〒"&amp;'[1]（全体管理用）'!E123&amp;"-"&amp;'[1]（全体管理用）'!F123&amp;CHAR(10)&amp;'[1]（全体管理用）'!H123&amp;'[1]（全体管理用）'!I123&amp;'[1]（全体管理用）'!J123</f>
        <v>〒841-0054
鳥栖市蔵上町663-1</v>
      </c>
      <c r="E147" s="46" t="str">
        <f>'[1]（全体管理用）'!L123</f>
        <v>R4.5.1
R1.11.1</v>
      </c>
      <c r="F147" s="47" t="str">
        <f>'[1]（全体管理用）'!M123</f>
        <v>定員数の増員等
料金の改定</v>
      </c>
      <c r="G147" s="43" t="str">
        <f>"（"&amp;'[1]（全体管理用）'!N123&amp;")
" &amp;'[1]（全体管理用）'!O123&amp;"-"&amp;'[1]（全体管理用）'!P123&amp;"
"&amp;'[1]（全体管理用）'!Q123</f>
        <v>（0942)
81-1665
81-1675</v>
      </c>
      <c r="H147" s="45" t="str">
        <f>'[1]（全体管理用）'!S123</f>
        <v>有限会社 プラス</v>
      </c>
      <c r="I147" s="46">
        <f>'[1]（全体管理用）'!AD123</f>
        <v>41932</v>
      </c>
      <c r="J147" s="46">
        <f>'[1]（全体管理用）'!AJ123</f>
        <v>41932</v>
      </c>
      <c r="K147" s="48">
        <f>'[1]（全体管理用）'!AK123</f>
        <v>25</v>
      </c>
      <c r="L147" s="43" t="str">
        <f>'[1]（全体管理用）'!AL123</f>
        <v>住宅型</v>
      </c>
      <c r="M147" s="43" t="str">
        <f>'[1]（全体管理用）'!AM123&amp;CHAR(10)&amp;'[1]（全体管理用）'!AQ123</f>
        <v>-
第140号</v>
      </c>
    </row>
    <row r="148" spans="1:13" ht="54.75" customHeight="1">
      <c r="A148" s="43" t="str">
        <f>'[1]（全体管理用）'!B124</f>
        <v>第142号</v>
      </c>
      <c r="B148" s="44">
        <f>'[1]（全体管理用）'!C124</f>
        <v>0</v>
      </c>
      <c r="C148" s="44" t="str">
        <f>'[1]（全体管理用）'!D124</f>
        <v>有料老人ホームきらり</v>
      </c>
      <c r="D148" s="45" t="str">
        <f>"〒"&amp;'[1]（全体管理用）'!E124&amp;"-"&amp;'[1]（全体管理用）'!F124&amp;CHAR(10)&amp;'[1]（全体管理用）'!H124&amp;'[1]（全体管理用）'!I124&amp;'[1]（全体管理用）'!J124</f>
        <v>〒840-2212
佐賀市川副町犬井道915-1</v>
      </c>
      <c r="E148" s="46">
        <f>'[1]（全体管理用）'!L124</f>
        <v>0</v>
      </c>
      <c r="F148" s="47">
        <f>'[1]（全体管理用）'!M124</f>
        <v>0</v>
      </c>
      <c r="G148" s="43" t="str">
        <f>"（"&amp;'[1]（全体管理用）'!N124&amp;")
" &amp;'[1]（全体管理用）'!O124&amp;"-"&amp;'[1]（全体管理用）'!P124&amp;"
"&amp;'[1]（全体管理用）'!Q124</f>
        <v>（0952)
97-6005
37-8020</v>
      </c>
      <c r="H148" s="45" t="str">
        <f>'[1]（全体管理用）'!S124</f>
        <v>株式会社 希星</v>
      </c>
      <c r="I148" s="46">
        <f>'[1]（全体管理用）'!AD124</f>
        <v>41974</v>
      </c>
      <c r="J148" s="46">
        <f>'[1]（全体管理用）'!AJ124</f>
        <v>41974</v>
      </c>
      <c r="K148" s="48">
        <f>'[1]（全体管理用）'!AK124</f>
        <v>9</v>
      </c>
      <c r="L148" s="43" t="str">
        <f>'[1]（全体管理用）'!AL124</f>
        <v>住宅型</v>
      </c>
      <c r="M148" s="43" t="str">
        <f>'[1]（全体管理用）'!AM124&amp;CHAR(10)&amp;'[1]（全体管理用）'!AQ124</f>
        <v>-
第142号</v>
      </c>
    </row>
    <row r="149" spans="1:13" ht="54.75" customHeight="1">
      <c r="A149" s="43" t="str">
        <f>'[1]（全体管理用）'!B125</f>
        <v>第143号</v>
      </c>
      <c r="B149" s="44">
        <f>'[1]（全体管理用）'!C125</f>
        <v>0</v>
      </c>
      <c r="C149" s="44" t="str">
        <f>'[1]（全体管理用）'!D125</f>
        <v>有料老人ホームゆうゆう天建寺</v>
      </c>
      <c r="D149" s="45" t="str">
        <f>"〒"&amp;'[1]（全体管理用）'!E125&amp;"-"&amp;'[1]（全体管理用）'!F125&amp;CHAR(10)&amp;'[1]（全体管理用）'!H125&amp;'[1]（全体管理用）'!I125&amp;'[1]（全体管理用）'!J125</f>
        <v>〒840-1102
三養基郡みやき町大字天建寺1492番地2</v>
      </c>
      <c r="E149" s="46">
        <f>'[1]（全体管理用）'!L125</f>
        <v>44967</v>
      </c>
      <c r="F149" s="47" t="str">
        <f>'[1]（全体管理用）'!M125</f>
        <v>定員の減</v>
      </c>
      <c r="G149" s="43" t="str">
        <f>"（"&amp;'[1]（全体管理用）'!N125&amp;")
" &amp;'[1]（全体管理用）'!O125&amp;"-"&amp;'[1]（全体管理用）'!P125&amp;"
"&amp;'[1]（全体管理用）'!Q125</f>
        <v>（0942)
96-5500
96-5500</v>
      </c>
      <c r="H149" s="45" t="str">
        <f>'[1]（全体管理用）'!S125</f>
        <v>有限会社
ケアサポートゆうゆう</v>
      </c>
      <c r="I149" s="46">
        <f>'[1]（全体管理用）'!AD125</f>
        <v>41974</v>
      </c>
      <c r="J149" s="46">
        <f>'[1]（全体管理用）'!AJ125</f>
        <v>41974</v>
      </c>
      <c r="K149" s="48">
        <f>'[1]（全体管理用）'!AK125</f>
        <v>20</v>
      </c>
      <c r="L149" s="43" t="str">
        <f>'[1]（全体管理用）'!AL125</f>
        <v>住宅型</v>
      </c>
      <c r="M149" s="43" t="str">
        <f>'[1]（全体管理用）'!AM125&amp;CHAR(10)&amp;'[1]（全体管理用）'!AQ125</f>
        <v>-
第143号</v>
      </c>
    </row>
    <row r="150" spans="1:13" ht="54.75" customHeight="1">
      <c r="A150" s="43" t="str">
        <f>'[1]（全体管理用）'!B126</f>
        <v>第144号</v>
      </c>
      <c r="B150" s="44">
        <f>'[1]（全体管理用）'!C126</f>
        <v>0</v>
      </c>
      <c r="C150" s="44" t="str">
        <f>'[1]（全体管理用）'!D126</f>
        <v>有料老人ホーム青空　若宮館</v>
      </c>
      <c r="D150" s="45" t="str">
        <f>"〒"&amp;'[1]（全体管理用）'!E126&amp;"-"&amp;'[1]（全体管理用）'!F126&amp;CHAR(10)&amp;'[1]（全体管理用）'!H126&amp;'[1]（全体管理用）'!I126&amp;'[1]（全体管理用）'!J126</f>
        <v>〒849-0926
佐賀市若宮二丁目14番12号</v>
      </c>
      <c r="E150" s="46" t="str">
        <f>'[1]（全体管理用）'!L126</f>
        <v>2019/10/1
2023/1/1</v>
      </c>
      <c r="F150" s="47" t="str">
        <f>'[1]（全体管理用）'!M126</f>
        <v>料金の変更
料金変更</v>
      </c>
      <c r="G150" s="43" t="str">
        <f>"（"&amp;'[1]（全体管理用）'!N126&amp;")
" &amp;'[1]（全体管理用）'!O126&amp;"-"&amp;'[1]（全体管理用）'!P126&amp;"
"&amp;'[1]（全体管理用）'!Q126</f>
        <v>（0952)
37-7081
37-7082</v>
      </c>
      <c r="H150" s="45" t="str">
        <f>'[1]（全体管理用）'!S126</f>
        <v>有限会社 釘本</v>
      </c>
      <c r="I150" s="46">
        <f>'[1]（全体管理用）'!AD126</f>
        <v>41978</v>
      </c>
      <c r="J150" s="46">
        <f>'[1]（全体管理用）'!AJ126</f>
        <v>41978</v>
      </c>
      <c r="K150" s="48">
        <f>'[1]（全体管理用）'!AK126</f>
        <v>21</v>
      </c>
      <c r="L150" s="43" t="str">
        <f>'[1]（全体管理用）'!AL126</f>
        <v>住宅型</v>
      </c>
      <c r="M150" s="43" t="str">
        <f>'[1]（全体管理用）'!AM126&amp;CHAR(10)&amp;'[1]（全体管理用）'!AQ126</f>
        <v>-
第144号</v>
      </c>
    </row>
    <row r="151" spans="1:13" ht="54.75" customHeight="1">
      <c r="A151" s="43" t="str">
        <f>'[1]（全体管理用）'!B127</f>
        <v>第146号</v>
      </c>
      <c r="B151" s="44">
        <f>'[1]（全体管理用）'!C127</f>
        <v>0</v>
      </c>
      <c r="C151" s="44" t="str">
        <f>'[1]（全体管理用）'!D127</f>
        <v>住宅型有料老人ホーム 鏡</v>
      </c>
      <c r="D151" s="45" t="str">
        <f>"〒"&amp;'[1]（全体管理用）'!E127&amp;"-"&amp;'[1]（全体管理用）'!F127&amp;CHAR(10)&amp;'[1]（全体管理用）'!H127&amp;'[1]（全体管理用）'!I127&amp;'[1]（全体管理用）'!J127</f>
        <v>〒847-0022
唐津市鏡2838-1</v>
      </c>
      <c r="E151" s="46">
        <f>'[1]（全体管理用）'!L127</f>
        <v>0</v>
      </c>
      <c r="F151" s="47">
        <f>'[1]（全体管理用）'!M127</f>
        <v>0</v>
      </c>
      <c r="G151" s="43" t="str">
        <f>"（"&amp;'[1]（全体管理用）'!N127&amp;")
" &amp;'[1]（全体管理用）'!O127&amp;"-"&amp;'[1]（全体管理用）'!P127&amp;"
"&amp;'[1]（全体管理用）'!Q127</f>
        <v>（0955)
58-8592
58-8592</v>
      </c>
      <c r="H151" s="45" t="str">
        <f>'[1]（全体管理用）'!S127</f>
        <v>株式会社 サンライズ</v>
      </c>
      <c r="I151" s="46">
        <f>'[1]（全体管理用）'!AD127</f>
        <v>42005</v>
      </c>
      <c r="J151" s="46">
        <f>'[1]（全体管理用）'!AJ127</f>
        <v>42005</v>
      </c>
      <c r="K151" s="48">
        <f>'[1]（全体管理用）'!AK127</f>
        <v>9</v>
      </c>
      <c r="L151" s="43" t="str">
        <f>'[1]（全体管理用）'!AL127</f>
        <v>住宅型</v>
      </c>
      <c r="M151" s="43" t="str">
        <f>'[1]（全体管理用）'!AM127&amp;CHAR(10)&amp;'[1]（全体管理用）'!AQ127</f>
        <v>-
第146号</v>
      </c>
    </row>
    <row r="152" spans="1:13" ht="54.75" customHeight="1">
      <c r="A152" s="43" t="str">
        <f>'[1]（全体管理用）'!B128</f>
        <v>第147号</v>
      </c>
      <c r="B152" s="44">
        <f>'[1]（全体管理用）'!C128</f>
        <v>0</v>
      </c>
      <c r="C152" s="44" t="str">
        <f>'[1]（全体管理用）'!D128</f>
        <v>住宅型有料老人ホームききょう</v>
      </c>
      <c r="D152" s="45" t="str">
        <f>"〒"&amp;'[1]（全体管理用）'!E128&amp;"-"&amp;'[1]（全体管理用）'!F128&amp;CHAR(10)&amp;'[1]（全体管理用）'!H128&amp;'[1]（全体管理用）'!I128&amp;'[1]（全体管理用）'!J128</f>
        <v>〒840-2202
佐賀市川副町大字早津江津287番3</v>
      </c>
      <c r="E152" s="46">
        <f>'[1]（全体管理用）'!L128</f>
        <v>0</v>
      </c>
      <c r="F152" s="47">
        <f>'[1]（全体管理用）'!M128</f>
        <v>0</v>
      </c>
      <c r="G152" s="43" t="str">
        <f>"（"&amp;'[1]（全体管理用）'!N128&amp;")
" &amp;'[1]（全体管理用）'!O128&amp;"-"&amp;'[1]（全体管理用）'!P128&amp;"
"&amp;'[1]（全体管理用）'!Q128</f>
        <v>（0952)
45-0033
45-0022</v>
      </c>
      <c r="H152" s="45" t="str">
        <f>'[1]（全体管理用）'!S128</f>
        <v>医療法人 源勇会</v>
      </c>
      <c r="I152" s="46">
        <f>'[1]（全体管理用）'!AD128</f>
        <v>42009</v>
      </c>
      <c r="J152" s="46">
        <f>'[1]（全体管理用）'!AJ128</f>
        <v>42009</v>
      </c>
      <c r="K152" s="48">
        <f>'[1]（全体管理用）'!AK128</f>
        <v>26</v>
      </c>
      <c r="L152" s="43" t="str">
        <f>'[1]（全体管理用）'!AL128</f>
        <v>住宅型</v>
      </c>
      <c r="M152" s="43" t="str">
        <f>'[1]（全体管理用）'!AM128&amp;CHAR(10)&amp;'[1]（全体管理用）'!AQ128</f>
        <v>-
第147号</v>
      </c>
    </row>
    <row r="153" spans="1:13" ht="54.75" customHeight="1">
      <c r="A153" s="43" t="str">
        <f>'[1]（全体管理用）'!B129</f>
        <v>第148号</v>
      </c>
      <c r="B153" s="44">
        <f>'[1]（全体管理用）'!C129</f>
        <v>0</v>
      </c>
      <c r="C153" s="44" t="str">
        <f>'[1]（全体管理用）'!D129</f>
        <v>住宅型有料老人ホームグランパラン ラシュレ</v>
      </c>
      <c r="D153" s="45" t="str">
        <f>"〒"&amp;'[1]（全体管理用）'!E129&amp;"-"&amp;'[1]（全体管理用）'!F129&amp;CHAR(10)&amp;'[1]（全体管理用）'!H129&amp;'[1]（全体管理用）'!I129&amp;'[1]（全体管理用）'!J129</f>
        <v>〒848-0022
伊万里市大坪町乙1518番地4</v>
      </c>
      <c r="E153" s="46" t="str">
        <f>'[1]（全体管理用）'!L129</f>
        <v>H30.4.21
R1.10.1
R1.11.1      R2.7.1</v>
      </c>
      <c r="F153" s="47" t="str">
        <f>'[1]（全体管理用）'!M129</f>
        <v>管理者の変更
料金変更
管理者の健康                   入居対象者の変更</v>
      </c>
      <c r="G153" s="43" t="str">
        <f>"（"&amp;'[1]（全体管理用）'!N129&amp;")
" &amp;'[1]（全体管理用）'!O129&amp;"-"&amp;'[1]（全体管理用）'!P129&amp;"
"&amp;'[1]（全体管理用）'!Q129</f>
        <v>（0955)
20-0001
20-0003</v>
      </c>
      <c r="H153" s="45" t="str">
        <f>'[1]（全体管理用）'!S129</f>
        <v>社会福祉法人 花心会</v>
      </c>
      <c r="I153" s="46">
        <f>'[1]（全体管理用）'!AD129</f>
        <v>42036</v>
      </c>
      <c r="J153" s="46">
        <f>'[1]（全体管理用）'!AJ129</f>
        <v>42036</v>
      </c>
      <c r="K153" s="48">
        <f>'[1]（全体管理用）'!AK129</f>
        <v>40</v>
      </c>
      <c r="L153" s="43" t="str">
        <f>'[1]（全体管理用）'!AL129</f>
        <v>住宅型</v>
      </c>
      <c r="M153" s="43" t="str">
        <f>'[1]（全体管理用）'!AM129&amp;CHAR(10)&amp;'[1]（全体管理用）'!AQ129</f>
        <v>-
第148号</v>
      </c>
    </row>
    <row r="154" spans="1:13" ht="54.75" customHeight="1">
      <c r="A154" s="43" t="str">
        <f>'[1]（全体管理用）'!B130</f>
        <v>第149号</v>
      </c>
      <c r="B154" s="44">
        <f>'[1]（全体管理用）'!C130</f>
        <v>0</v>
      </c>
      <c r="C154" s="44" t="str">
        <f>'[1]（全体管理用）'!D130</f>
        <v>ぬくもいホームすずらん</v>
      </c>
      <c r="D154" s="45" t="str">
        <f>"〒"&amp;'[1]（全体管理用）'!E130&amp;"-"&amp;'[1]（全体管理用）'!F130&amp;CHAR(10)&amp;'[1]（全体管理用）'!H130&amp;'[1]（全体管理用）'!I130&amp;'[1]（全体管理用）'!J130</f>
        <v>〒847-0881
唐津市竹木場字前田5012番地1</v>
      </c>
      <c r="E154" s="46">
        <f>'[1]（全体管理用）'!L130</f>
        <v>0</v>
      </c>
      <c r="F154" s="47">
        <f>'[1]（全体管理用）'!M130</f>
        <v>0</v>
      </c>
      <c r="G154" s="43" t="str">
        <f>"（"&amp;'[1]（全体管理用）'!N130&amp;")
" &amp;'[1]（全体管理用）'!O130&amp;"-"&amp;'[1]（全体管理用）'!P130&amp;"
"&amp;'[1]（全体管理用）'!Q130</f>
        <v>（0955)
58-9067
73-6820</v>
      </c>
      <c r="H154" s="45" t="str">
        <f>'[1]（全体管理用）'!S130</f>
        <v>株式会社 真盛</v>
      </c>
      <c r="I154" s="46">
        <f>'[1]（全体管理用）'!AD130</f>
        <v>42036</v>
      </c>
      <c r="J154" s="46">
        <f>'[1]（全体管理用）'!AJ130</f>
        <v>42036</v>
      </c>
      <c r="K154" s="48">
        <f>'[1]（全体管理用）'!AK130</f>
        <v>21</v>
      </c>
      <c r="L154" s="43" t="str">
        <f>'[1]（全体管理用）'!AL130</f>
        <v>住宅型</v>
      </c>
      <c r="M154" s="43" t="str">
        <f>'[1]（全体管理用）'!AM130&amp;CHAR(10)&amp;'[1]（全体管理用）'!AQ130</f>
        <v>-
第149号</v>
      </c>
    </row>
    <row r="155" spans="1:13" ht="54.75" customHeight="1">
      <c r="A155" s="43" t="str">
        <f>'[1]（全体管理用）'!B131</f>
        <v>第150号</v>
      </c>
      <c r="B155" s="44">
        <f>'[1]（全体管理用）'!C131</f>
        <v>0</v>
      </c>
      <c r="C155" s="44" t="str">
        <f>'[1]（全体管理用）'!D131</f>
        <v>有料老人ホームはるの木</v>
      </c>
      <c r="D155" s="45" t="str">
        <f>"〒"&amp;'[1]（全体管理用）'!E131&amp;"-"&amp;'[1]（全体管理用）'!F131&amp;CHAR(10)&amp;'[1]（全体管理用）'!H131&amp;'[1]（全体管理用）'!I131&amp;'[1]（全体管理用）'!J131</f>
        <v>〒845-0033
小城市三日月町樋口字江利922番地1</v>
      </c>
      <c r="E155" s="46">
        <f>'[1]（全体管理用）'!L131</f>
        <v>45139</v>
      </c>
      <c r="F155" s="47" t="str">
        <f>'[1]（全体管理用）'!M131</f>
        <v>利用料金変更</v>
      </c>
      <c r="G155" s="43" t="str">
        <f>"（"&amp;'[1]（全体管理用）'!N131&amp;")
" &amp;'[1]（全体管理用）'!O131&amp;"-"&amp;'[1]（全体管理用）'!P131&amp;"
"&amp;'[1]（全体管理用）'!Q131</f>
        <v>（0952)
97-8365
97-8366</v>
      </c>
      <c r="H155" s="45" t="str">
        <f>'[1]（全体管理用）'!S131</f>
        <v>株式会社 リアン</v>
      </c>
      <c r="I155" s="46">
        <f>'[1]（全体管理用）'!AD131</f>
        <v>42064</v>
      </c>
      <c r="J155" s="46">
        <f>'[1]（全体管理用）'!AJ131</f>
        <v>42064</v>
      </c>
      <c r="K155" s="48">
        <f>'[1]（全体管理用）'!AK131</f>
        <v>8</v>
      </c>
      <c r="L155" s="43" t="str">
        <f>'[1]（全体管理用）'!AL131</f>
        <v>住宅型</v>
      </c>
      <c r="M155" s="43" t="str">
        <f>'[1]（全体管理用）'!AM131&amp;CHAR(10)&amp;'[1]（全体管理用）'!AQ131</f>
        <v>-
第150号</v>
      </c>
    </row>
    <row r="156" spans="1:13" ht="54.75" customHeight="1">
      <c r="A156" s="43" t="str">
        <f>'[1]（全体管理用）'!B132</f>
        <v>第151号</v>
      </c>
      <c r="B156" s="44">
        <f>'[1]（全体管理用）'!C132</f>
        <v>0</v>
      </c>
      <c r="C156" s="44" t="str">
        <f>'[1]（全体管理用）'!D132</f>
        <v>アイケア東唐津</v>
      </c>
      <c r="D156" s="45" t="str">
        <f>"〒"&amp;'[1]（全体管理用）'!E132&amp;"-"&amp;'[1]（全体管理用）'!F132&amp;CHAR(10)&amp;'[1]（全体管理用）'!H132&amp;'[1]（全体管理用）'!I132&amp;'[1]（全体管理用）'!J132</f>
        <v>〒847-0021
唐津市松南町3番55号</v>
      </c>
      <c r="E156" s="46">
        <f>'[1]（全体管理用）'!L132</f>
        <v>45017</v>
      </c>
      <c r="F156" s="47" t="str">
        <f>'[1]（全体管理用）'!M132</f>
        <v>共益費の変更</v>
      </c>
      <c r="G156" s="43" t="str">
        <f>"（"&amp;'[1]（全体管理用）'!N132&amp;")
" &amp;'[1]（全体管理用）'!O132&amp;"-"&amp;'[1]（全体管理用）'!P132&amp;"
"&amp;'[1]（全体管理用）'!Q132</f>
        <v>（050)
3803-8138
0955-77-5033</v>
      </c>
      <c r="H156" s="45" t="str">
        <f>'[1]（全体管理用）'!S132</f>
        <v>アイケア株式会社</v>
      </c>
      <c r="I156" s="46">
        <f>'[1]（全体管理用）'!AD132</f>
        <v>42079</v>
      </c>
      <c r="J156" s="46">
        <f>'[1]（全体管理用）'!AJ132</f>
        <v>42079</v>
      </c>
      <c r="K156" s="48">
        <f>'[1]（全体管理用）'!AK132</f>
        <v>30</v>
      </c>
      <c r="L156" s="43" t="str">
        <f>'[1]（全体管理用）'!AL132</f>
        <v>介護付</v>
      </c>
      <c r="M156" s="43" t="str">
        <f>'[1]（全体管理用）'!AM132&amp;CHAR(10)&amp;'[1]（全体管理用）'!AQ132</f>
        <v>4170201380
第151号</v>
      </c>
    </row>
    <row r="157" spans="1:13" ht="54.75" customHeight="1">
      <c r="A157" s="43" t="str">
        <f>'[1]（全体管理用）'!B133</f>
        <v>第152号</v>
      </c>
      <c r="B157" s="44">
        <f>'[1]（全体管理用）'!C133</f>
        <v>0</v>
      </c>
      <c r="C157" s="44" t="str">
        <f>'[1]（全体管理用）'!D133</f>
        <v>住宅型有料老人ホームすみれ園</v>
      </c>
      <c r="D157" s="45" t="str">
        <f>"〒"&amp;'[1]（全体管理用）'!E133&amp;"-"&amp;'[1]（全体管理用）'!F133&amp;CHAR(10)&amp;'[1]（全体管理用）'!H133&amp;'[1]（全体管理用）'!I133&amp;'[1]（全体管理用）'!J133</f>
        <v>〒849-2102
杵島郡大町町大字福母3031-1</v>
      </c>
      <c r="E157" s="46" t="str">
        <f>'[1]（全体管理用）'!L133</f>
        <v>2021/8/1
2021/10/1</v>
      </c>
      <c r="F157" s="47" t="str">
        <f>'[1]（全体管理用）'!M133</f>
        <v>料金の変更
料金の変更</v>
      </c>
      <c r="G157" s="43" t="str">
        <f>"（"&amp;'[1]（全体管理用）'!N133&amp;")
" &amp;'[1]（全体管理用）'!O133&amp;"-"&amp;'[1]（全体管理用）'!P133&amp;"
"&amp;'[1]（全体管理用）'!Q133</f>
        <v>（0952)
82-3311
82-3027</v>
      </c>
      <c r="H157" s="45" t="str">
        <f>'[1]（全体管理用）'!S133</f>
        <v>社会福祉法人 聖仁会</v>
      </c>
      <c r="I157" s="46">
        <f>'[1]（全体管理用）'!AD133</f>
        <v>42095</v>
      </c>
      <c r="J157" s="46">
        <f>'[1]（全体管理用）'!AJ133</f>
        <v>42916</v>
      </c>
      <c r="K157" s="48">
        <f>'[1]（全体管理用）'!AK133</f>
        <v>23</v>
      </c>
      <c r="L157" s="43" t="str">
        <f>'[1]（全体管理用）'!AL133</f>
        <v>住宅型</v>
      </c>
      <c r="M157" s="43" t="str">
        <f>'[1]（全体管理用）'!AM133&amp;CHAR(10)&amp;'[1]（全体管理用）'!AQ133</f>
        <v>-
第152号</v>
      </c>
    </row>
    <row r="158" spans="1:13" ht="54.75" customHeight="1">
      <c r="A158" s="43" t="str">
        <f>'[1]（全体管理用）'!B134</f>
        <v>第153号</v>
      </c>
      <c r="B158" s="44">
        <f>'[1]（全体管理用）'!C134</f>
        <v>0</v>
      </c>
      <c r="C158" s="44" t="str">
        <f>'[1]（全体管理用）'!D134</f>
        <v>有料老人ホームたすけあい佐賀かせ</v>
      </c>
      <c r="D158" s="45" t="str">
        <f>"〒"&amp;'[1]（全体管理用）'!E134&amp;"-"&amp;'[1]（全体管理用）'!F134&amp;CHAR(10)&amp;'[1]（全体管理用）'!H134&amp;'[1]（全体管理用）'!I134&amp;'[1]（全体管理用）'!J134</f>
        <v>〒840-0861
佐賀市嘉瀬町大字中原2516番地1</v>
      </c>
      <c r="E158" s="46" t="str">
        <f>'[1]（全体管理用）'!L134</f>
        <v>2021/1/31　　　　　　2022/9/1
2023/6/1
2023/12/1</v>
      </c>
      <c r="F158" s="47" t="str">
        <f>'[1]（全体管理用）'!M134</f>
        <v>代表者の変更               利用料変更
管理者変更
管理者変更</v>
      </c>
      <c r="G158" s="43" t="str">
        <f>"（"&amp;'[1]（全体管理用）'!N134&amp;")
" &amp;'[1]（全体管理用）'!O134&amp;"-"&amp;'[1]（全体管理用）'!P134&amp;"
"&amp;'[1]（全体管理用）'!Q134</f>
        <v>（0952)
23-6950
25-9773</v>
      </c>
      <c r="H158" s="45" t="str">
        <f>'[1]（全体管理用）'!S134</f>
        <v>特定非営利活動法人
たすけあい佐賀かせ</v>
      </c>
      <c r="I158" s="46">
        <f>'[1]（全体管理用）'!AD134</f>
        <v>42095</v>
      </c>
      <c r="J158" s="46">
        <f>'[1]（全体管理用）'!AJ134</f>
        <v>42095</v>
      </c>
      <c r="K158" s="48">
        <f>'[1]（全体管理用）'!AK134</f>
        <v>20</v>
      </c>
      <c r="L158" s="43" t="str">
        <f>'[1]（全体管理用）'!AL134</f>
        <v>住宅型</v>
      </c>
      <c r="M158" s="43" t="str">
        <f>'[1]（全体管理用）'!AM134&amp;CHAR(10)&amp;'[1]（全体管理用）'!AQ134</f>
        <v>-
第153号</v>
      </c>
    </row>
    <row r="159" spans="1:13" ht="54.75" customHeight="1">
      <c r="A159" s="43" t="str">
        <f>'[1]（全体管理用）'!B135</f>
        <v>第154号</v>
      </c>
      <c r="B159" s="44">
        <f>'[1]（全体管理用）'!C135</f>
        <v>0</v>
      </c>
      <c r="C159" s="44" t="str">
        <f>'[1]（全体管理用）'!D135</f>
        <v>シェアハウス・リアン</v>
      </c>
      <c r="D159" s="45" t="str">
        <f>"〒"&amp;'[1]（全体管理用）'!E135&amp;"-"&amp;'[1]（全体管理用）'!F135&amp;CHAR(10)&amp;'[1]（全体管理用）'!H135&amp;'[1]（全体管理用）'!I135&amp;'[1]（全体管理用）'!J135</f>
        <v>〒848-0031
伊万里市二里町八谷搦1188番地及び1189番地</v>
      </c>
      <c r="E159" s="46">
        <f>'[1]（全体管理用）'!L135</f>
        <v>44942</v>
      </c>
      <c r="F159" s="47" t="str">
        <f>'[1]（全体管理用）'!M135</f>
        <v>定員の増</v>
      </c>
      <c r="G159" s="43" t="str">
        <f>"（"&amp;'[1]（全体管理用）'!N135&amp;")
" &amp;'[1]（全体管理用）'!O135&amp;"-"&amp;'[1]（全体管理用）'!P135&amp;"
"&amp;'[1]（全体管理用）'!Q135</f>
        <v>（0955)
22-3383
22-3500</v>
      </c>
      <c r="H159" s="45" t="str">
        <f>'[1]（全体管理用）'!S135</f>
        <v>リアン株式会社</v>
      </c>
      <c r="I159" s="46">
        <f>'[1]（全体管理用）'!AD135</f>
        <v>42095</v>
      </c>
      <c r="J159" s="46">
        <f>'[1]（全体管理用）'!AJ135</f>
        <v>42095</v>
      </c>
      <c r="K159" s="48">
        <f>'[1]（全体管理用）'!AK135</f>
        <v>20</v>
      </c>
      <c r="L159" s="43" t="str">
        <f>'[1]（全体管理用）'!AL135</f>
        <v>住宅型</v>
      </c>
      <c r="M159" s="43" t="str">
        <f>'[1]（全体管理用）'!AM135&amp;CHAR(10)&amp;'[1]（全体管理用）'!AQ135</f>
        <v>-
第154号</v>
      </c>
    </row>
    <row r="160" spans="1:13" ht="54.75" customHeight="1">
      <c r="A160" s="43" t="str">
        <f>'[1]（全体管理用）'!B136</f>
        <v>第155号</v>
      </c>
      <c r="B160" s="44">
        <f>'[1]（全体管理用）'!C136</f>
        <v>0</v>
      </c>
      <c r="C160" s="44" t="str">
        <f>'[1]（全体管理用）'!D136</f>
        <v>住宅型有料老人ホームげんき村弐号館</v>
      </c>
      <c r="D160" s="45" t="str">
        <f>"〒"&amp;'[1]（全体管理用）'!E136&amp;"-"&amp;'[1]（全体管理用）'!F136&amp;CHAR(10)&amp;'[1]（全体管理用）'!H136&amp;'[1]（全体管理用）'!I136&amp;'[1]（全体管理用）'!J136</f>
        <v>〒849-0505
杵島郡江北町大字下小田985番地2</v>
      </c>
      <c r="E160" s="46">
        <f>'[1]（全体管理用）'!L136</f>
        <v>0</v>
      </c>
      <c r="F160" s="47">
        <f>'[1]（全体管理用）'!M136</f>
        <v>0</v>
      </c>
      <c r="G160" s="43" t="str">
        <f>"（"&amp;'[1]（全体管理用）'!N136&amp;")
" &amp;'[1]（全体管理用）'!O136&amp;"-"&amp;'[1]（全体管理用）'!P136&amp;"
"&amp;'[1]（全体管理用）'!Q136</f>
        <v>（0952)
20-2820
20-2830</v>
      </c>
      <c r="H160" s="45" t="str">
        <f>'[1]（全体管理用）'!S136</f>
        <v>株式会社ライフアクセス</v>
      </c>
      <c r="I160" s="46">
        <f>'[1]（全体管理用）'!AD136</f>
        <v>42095</v>
      </c>
      <c r="J160" s="46">
        <f>'[1]（全体管理用）'!AJ136</f>
        <v>42095</v>
      </c>
      <c r="K160" s="48">
        <f>'[1]（全体管理用）'!AK136</f>
        <v>18</v>
      </c>
      <c r="L160" s="43" t="str">
        <f>'[1]（全体管理用）'!AL136</f>
        <v>住宅型</v>
      </c>
      <c r="M160" s="43" t="str">
        <f>'[1]（全体管理用）'!AM136&amp;CHAR(10)&amp;'[1]（全体管理用）'!AQ136</f>
        <v>-
第155号</v>
      </c>
    </row>
    <row r="161" spans="1:13" ht="54.75" customHeight="1">
      <c r="A161" s="43" t="str">
        <f>'[1]（全体管理用）'!B137</f>
        <v>第156号</v>
      </c>
      <c r="B161" s="44">
        <f>'[1]（全体管理用）'!C137</f>
        <v>0</v>
      </c>
      <c r="C161" s="44" t="str">
        <f>'[1]（全体管理用）'!D137</f>
        <v>住宅型有料老人ホーム悠愛別荘</v>
      </c>
      <c r="D161" s="45" t="str">
        <f>"〒"&amp;'[1]（全体管理用）'!E137&amp;"-"&amp;'[1]（全体管理用）'!F137&amp;CHAR(10)&amp;'[1]（全体管理用）'!H137&amp;'[1]（全体管理用）'!I137&amp;'[1]（全体管理用）'!J137</f>
        <v>〒849-0012
多久市東多久町大字別府4647-1</v>
      </c>
      <c r="E161" s="46">
        <f>'[1]（全体管理用）'!L137</f>
        <v>0</v>
      </c>
      <c r="F161" s="47">
        <f>'[1]（全体管理用）'!M137</f>
        <v>0</v>
      </c>
      <c r="G161" s="43" t="str">
        <f>"（"&amp;'[1]（全体管理用）'!N137&amp;")
" &amp;'[1]（全体管理用）'!O137&amp;"-"&amp;'[1]（全体管理用）'!P137&amp;"
"&amp;'[1]（全体管理用）'!Q137</f>
        <v>（0952)
71-2200
71-2201</v>
      </c>
      <c r="H161" s="45" t="str">
        <f>'[1]（全体管理用）'!S137</f>
        <v>ウェルビス悠愛株式会社</v>
      </c>
      <c r="I161" s="46">
        <f>'[1]（全体管理用）'!AD137</f>
        <v>42217</v>
      </c>
      <c r="J161" s="46" t="str">
        <f>'[1]（全体管理用）'!AJ137</f>
        <v>-
(地域密着型
特定施設)</v>
      </c>
      <c r="K161" s="48">
        <f>'[1]（全体管理用）'!AK137</f>
        <v>20</v>
      </c>
      <c r="L161" s="43" t="str">
        <f>'[1]（全体管理用）'!AL137</f>
        <v>住宅型</v>
      </c>
      <c r="M161" s="43" t="str">
        <f>'[1]（全体管理用）'!AM137&amp;CHAR(10)&amp;'[1]（全体管理用）'!AQ137</f>
        <v>-
第156号</v>
      </c>
    </row>
    <row r="162" spans="1:13" ht="54.75" customHeight="1">
      <c r="A162" s="43" t="str">
        <f>'[1]（全体管理用）'!B138</f>
        <v>第157号</v>
      </c>
      <c r="B162" s="44">
        <f>'[1]（全体管理用）'!C138</f>
        <v>0</v>
      </c>
      <c r="C162" s="44" t="str">
        <f>'[1]（全体管理用）'!D138</f>
        <v>有料老人ホーム家族</v>
      </c>
      <c r="D162" s="45" t="str">
        <f>"〒"&amp;'[1]（全体管理用）'!E138&amp;"-"&amp;'[1]（全体管理用）'!F138&amp;CHAR(10)&amp;'[1]（全体管理用）'!H138&amp;'[1]（全体管理用）'!I138&amp;'[1]（全体管理用）'!J138</f>
        <v>〒849-0201
佐賀市久保田町大字徳万2489-1</v>
      </c>
      <c r="E162" s="46">
        <f>'[1]（全体管理用）'!L138</f>
        <v>0</v>
      </c>
      <c r="F162" s="47">
        <f>'[1]（全体管理用）'!M138</f>
        <v>0</v>
      </c>
      <c r="G162" s="43" t="str">
        <f>"（"&amp;'[1]（全体管理用）'!N138&amp;")
" &amp;'[1]（全体管理用）'!O138&amp;"-"&amp;'[1]（全体管理用）'!P138&amp;"
"&amp;'[1]（全体管理用）'!Q138</f>
        <v>（0952)
68-3883
-</v>
      </c>
      <c r="H162" s="45" t="str">
        <f>'[1]（全体管理用）'!S138</f>
        <v>有限会社　ライフアメニティ</v>
      </c>
      <c r="I162" s="46">
        <f>'[1]（全体管理用）'!AD138</f>
        <v>42217</v>
      </c>
      <c r="J162" s="46">
        <f>'[1]（全体管理用）'!AJ138</f>
        <v>42217</v>
      </c>
      <c r="K162" s="48">
        <f>'[1]（全体管理用）'!AK138</f>
        <v>15</v>
      </c>
      <c r="L162" s="43" t="str">
        <f>'[1]（全体管理用）'!AL138</f>
        <v>住宅型</v>
      </c>
      <c r="M162" s="43" t="str">
        <f>'[1]（全体管理用）'!AM138&amp;CHAR(10)&amp;'[1]（全体管理用）'!AQ138</f>
        <v>-
第157号</v>
      </c>
    </row>
    <row r="163" spans="1:13" ht="54.75" customHeight="1">
      <c r="A163" s="43" t="str">
        <f>'[1]（全体管理用）'!B139</f>
        <v>第159号</v>
      </c>
      <c r="B163" s="44">
        <f>'[1]（全体管理用）'!C139</f>
        <v>0</v>
      </c>
      <c r="C163" s="44" t="str">
        <f>'[1]（全体管理用）'!D139</f>
        <v>ケアホームみどりやま</v>
      </c>
      <c r="D163" s="45" t="str">
        <f>"〒"&amp;'[1]（全体管理用）'!E139&amp;"-"&amp;'[1]（全体管理用）'!F139&amp;CHAR(10)&amp;'[1]（全体管理用）'!H139&amp;'[1]（全体管理用）'!I139&amp;'[1]（全体管理用）'!J139</f>
        <v>〒849-3201
唐津市相知町相知533-34</v>
      </c>
      <c r="E163" s="46" t="str">
        <f>'[1]（全体管理用）'!L139</f>
        <v>2021/5/8
2023/4/1</v>
      </c>
      <c r="F163" s="47" t="str">
        <f>'[1]（全体管理用）'!M139</f>
        <v>定員の増
利用料金変更</v>
      </c>
      <c r="G163" s="43" t="str">
        <f>"（"&amp;'[1]（全体管理用）'!N139&amp;")
" &amp;'[1]（全体管理用）'!O139&amp;"-"&amp;'[1]（全体管理用）'!P139&amp;"
"&amp;'[1]（全体管理用）'!Q139</f>
        <v>（0955)
62-2107
62-2107</v>
      </c>
      <c r="H163" s="45" t="str">
        <f>'[1]（全体管理用）'!S139</f>
        <v>有限会社　
ケアサポート・ＫＳＮ</v>
      </c>
      <c r="I163" s="46">
        <f>'[1]（全体管理用）'!AD139</f>
        <v>42248</v>
      </c>
      <c r="J163" s="46">
        <f>'[1]（全体管理用）'!AJ139</f>
        <v>42248</v>
      </c>
      <c r="K163" s="48">
        <f>'[1]（全体管理用）'!AK139</f>
        <v>13</v>
      </c>
      <c r="L163" s="43" t="str">
        <f>'[1]（全体管理用）'!AL139</f>
        <v>住宅型</v>
      </c>
      <c r="M163" s="43" t="str">
        <f>'[1]（全体管理用）'!AM139&amp;CHAR(10)&amp;'[1]（全体管理用）'!AQ139</f>
        <v>-
第159号</v>
      </c>
    </row>
    <row r="164" spans="1:13" ht="54.75" customHeight="1">
      <c r="A164" s="43" t="str">
        <f>'[1]（全体管理用）'!B140</f>
        <v>第162号</v>
      </c>
      <c r="B164" s="44">
        <f>'[1]（全体管理用）'!C140</f>
        <v>0</v>
      </c>
      <c r="C164" s="44" t="str">
        <f>'[1]（全体管理用）'!D140</f>
        <v>有料老人ホームほうむ大願寺</v>
      </c>
      <c r="D164" s="45" t="str">
        <f>"〒"&amp;'[1]（全体管理用）'!E140&amp;"-"&amp;'[1]（全体管理用）'!F140&amp;CHAR(10)&amp;'[1]（全体管理用）'!H140&amp;'[1]（全体管理用）'!I140&amp;'[1]（全体管理用）'!J140</f>
        <v>〒840-0214
佐賀市大和町川上3637番地</v>
      </c>
      <c r="E164" s="46">
        <f>'[1]（全体管理用）'!L140</f>
        <v>43983</v>
      </c>
      <c r="F164" s="47" t="str">
        <f>'[1]（全体管理用）'!M140</f>
        <v>管理者変更</v>
      </c>
      <c r="G164" s="43" t="str">
        <f>"（"&amp;'[1]（全体管理用）'!N140&amp;")
" &amp;'[1]（全体管理用）'!O140&amp;"-"&amp;'[1]（全体管理用）'!P140&amp;"
"&amp;'[1]（全体管理用）'!Q140</f>
        <v>（0952)
62-1859
37-7296</v>
      </c>
      <c r="H164" s="45" t="str">
        <f>'[1]（全体管理用）'!S140</f>
        <v>有限会社タケダ建設</v>
      </c>
      <c r="I164" s="46">
        <f>'[1]（全体管理用）'!AD140</f>
        <v>42217</v>
      </c>
      <c r="J164" s="46" t="str">
        <f>'[1]（全体管理用）'!AJ140</f>
        <v>-
(地域密着型
特定施設)</v>
      </c>
      <c r="K164" s="48">
        <f>'[1]（全体管理用）'!AK140</f>
        <v>22</v>
      </c>
      <c r="L164" s="43" t="str">
        <f>'[1]（全体管理用）'!AL140</f>
        <v>住宅型</v>
      </c>
      <c r="M164" s="43" t="str">
        <f>'[1]（全体管理用）'!AM140&amp;CHAR(10)&amp;'[1]（全体管理用）'!AQ140</f>
        <v>-
第162号</v>
      </c>
    </row>
    <row r="165" spans="1:13" ht="54.75" customHeight="1">
      <c r="A165" s="43" t="str">
        <f>'[1]（全体管理用）'!B141</f>
        <v>第163号</v>
      </c>
      <c r="B165" s="44">
        <f>'[1]（全体管理用）'!C141</f>
        <v>0</v>
      </c>
      <c r="C165" s="44" t="str">
        <f>'[1]（全体管理用）'!D141</f>
        <v>有料老人ホームこころ</v>
      </c>
      <c r="D165" s="45" t="str">
        <f>"〒"&amp;'[1]（全体管理用）'!E141&amp;"-"&amp;'[1]（全体管理用）'!F141&amp;CHAR(10)&amp;'[1]（全体管理用）'!H141&amp;'[1]（全体管理用）'!I141&amp;'[1]（全体管理用）'!J141</f>
        <v>〒847-0111
唐津市佐志86</v>
      </c>
      <c r="E165" s="46" t="str">
        <f>'[1]（全体管理用）'!L141</f>
        <v>H30.12.1
R1.10.1</v>
      </c>
      <c r="F165" s="47" t="str">
        <f>'[1]（全体管理用）'!M141</f>
        <v>管理者変更</v>
      </c>
      <c r="G165" s="43" t="str">
        <f>"（"&amp;'[1]（全体管理用）'!N141&amp;")
" &amp;'[1]（全体管理用）'!O141&amp;"-"&amp;'[1]（全体管理用）'!P141&amp;"
"&amp;'[1]（全体管理用）'!Q141</f>
        <v>（0955)
72-7573
72-7565</v>
      </c>
      <c r="H165" s="45" t="str">
        <f>'[1]（全体管理用）'!S141</f>
        <v>有限会社　こころ</v>
      </c>
      <c r="I165" s="46">
        <f>'[1]（全体管理用）'!AD141</f>
        <v>42309</v>
      </c>
      <c r="J165" s="46" t="str">
        <f>'[1]（全体管理用）'!AJ141</f>
        <v>-
(地域密着型
特定施設)</v>
      </c>
      <c r="K165" s="48">
        <f>'[1]（全体管理用）'!AK141</f>
        <v>13</v>
      </c>
      <c r="L165" s="43" t="str">
        <f>'[1]（全体管理用）'!AL141</f>
        <v>住宅型</v>
      </c>
      <c r="M165" s="43" t="str">
        <f>'[1]（全体管理用）'!AM141&amp;CHAR(10)&amp;'[1]（全体管理用）'!AQ141</f>
        <v>-
第163号</v>
      </c>
    </row>
    <row r="166" spans="1:13" ht="54.75" customHeight="1">
      <c r="A166" s="43" t="str">
        <f>'[1]（全体管理用）'!B142</f>
        <v>第164号</v>
      </c>
      <c r="B166" s="44">
        <f>'[1]（全体管理用）'!C142</f>
        <v>0</v>
      </c>
      <c r="C166" s="44" t="str">
        <f>'[1]（全体管理用）'!D142</f>
        <v>ケアビレッジちとせ　二タ子</v>
      </c>
      <c r="D166" s="45" t="str">
        <f>"〒"&amp;'[1]（全体管理用）'!E142&amp;"-"&amp;'[1]（全体管理用）'!F142&amp;CHAR(10)&amp;'[1]（全体管理用）'!H142&amp;'[1]（全体管理用）'!I142&amp;'[1]（全体管理用）'!J142</f>
        <v>〒847-0861
唐津市二タ子二丁目2-24</v>
      </c>
      <c r="E166" s="46" t="str">
        <f>'[1]（全体管理用）'!L142</f>
        <v>2021/10/1
2023/10/1</v>
      </c>
      <c r="F166" s="47" t="str">
        <f>'[1]（全体管理用）'!M142</f>
        <v>法人名の変更
施設長変更</v>
      </c>
      <c r="G166" s="43" t="str">
        <f>"（"&amp;'[1]（全体管理用）'!N142&amp;")
" &amp;'[1]（全体管理用）'!O142&amp;"-"&amp;'[1]（全体管理用）'!P142&amp;"
"&amp;'[1]（全体管理用）'!Q142</f>
        <v>（0955)
58-9315
58-9325</v>
      </c>
      <c r="H166" s="45" t="str">
        <f>'[1]（全体管理用）'!S142</f>
        <v>合同会社　ちとせ</v>
      </c>
      <c r="I166" s="46">
        <f>'[1]（全体管理用）'!AD142</f>
        <v>42309</v>
      </c>
      <c r="J166" s="46">
        <f>'[1]（全体管理用）'!AJ142</f>
        <v>42309</v>
      </c>
      <c r="K166" s="48">
        <f>'[1]（全体管理用）'!AK142</f>
        <v>15</v>
      </c>
      <c r="L166" s="43" t="str">
        <f>'[1]（全体管理用）'!AL142</f>
        <v>住宅型</v>
      </c>
      <c r="M166" s="43" t="str">
        <f>'[1]（全体管理用）'!AM142&amp;CHAR(10)&amp;'[1]（全体管理用）'!AQ142</f>
        <v>-
第164号</v>
      </c>
    </row>
    <row r="167" spans="1:13" ht="54.75" customHeight="1">
      <c r="A167" s="43" t="str">
        <f>'[1]（全体管理用）'!B143</f>
        <v>第165号</v>
      </c>
      <c r="B167" s="44">
        <f>'[1]（全体管理用）'!C143</f>
        <v>0</v>
      </c>
      <c r="C167" s="44" t="str">
        <f>'[1]（全体管理用）'!D143</f>
        <v>優雅縁　ＭＡＸＩＭＡ．</v>
      </c>
      <c r="D167" s="45" t="str">
        <f>"〒"&amp;'[1]（全体管理用）'!E143&amp;"-"&amp;'[1]（全体管理用）'!F143&amp;CHAR(10)&amp;'[1]（全体管理用）'!H143&amp;'[1]（全体管理用）'!I143&amp;'[1]（全体管理用）'!J143</f>
        <v>〒840-0008
佐賀市巨勢町大字牛島402番地7</v>
      </c>
      <c r="E167" s="46" t="str">
        <f>'[1]（全体管理用）'!L143</f>
        <v>R4.10.1
R2.1.31</v>
      </c>
      <c r="F167" s="47" t="str">
        <f>'[1]（全体管理用）'!M143</f>
        <v>管理費の変更
法人名の変更</v>
      </c>
      <c r="G167" s="43" t="str">
        <f>"（"&amp;'[1]（全体管理用）'!N143&amp;")
" &amp;'[1]（全体管理用）'!O143&amp;"-"&amp;'[1]（全体管理用）'!P143&amp;"
"&amp;'[1]（全体管理用）'!Q143</f>
        <v>（0952)
23-5600
23-5606</v>
      </c>
      <c r="H167" s="45" t="str">
        <f>'[1]（全体管理用）'!S143</f>
        <v>Cryptomeria株式会社</v>
      </c>
      <c r="I167" s="46">
        <f>'[1]（全体管理用）'!AD143</f>
        <v>42309</v>
      </c>
      <c r="J167" s="46">
        <f>'[1]（全体管理用）'!AJ143</f>
        <v>42309</v>
      </c>
      <c r="K167" s="48">
        <f>'[1]（全体管理用）'!AK143</f>
        <v>30</v>
      </c>
      <c r="L167" s="43" t="str">
        <f>'[1]（全体管理用）'!AL143</f>
        <v>住宅型</v>
      </c>
      <c r="M167" s="43" t="str">
        <f>'[1]（全体管理用）'!AM143&amp;CHAR(10)&amp;'[1]（全体管理用）'!AQ143</f>
        <v>-
第165号</v>
      </c>
    </row>
    <row r="168" spans="1:13" ht="54.75" customHeight="1">
      <c r="A168" s="43" t="str">
        <f>'[1]（全体管理用）'!B144</f>
        <v>第166号</v>
      </c>
      <c r="B168" s="44">
        <f>'[1]（全体管理用）'!C144</f>
        <v>0</v>
      </c>
      <c r="C168" s="44" t="str">
        <f>'[1]（全体管理用）'!D144</f>
        <v>住宅型有料老人ホームみかわの郷</v>
      </c>
      <c r="D168" s="45" t="str">
        <f>"〒"&amp;'[1]（全体管理用）'!E144&amp;"-"&amp;'[1]（全体管理用）'!F144&amp;CHAR(10)&amp;'[1]（全体管理用）'!H144&amp;'[1]（全体管理用）'!I144&amp;'[1]（全体管理用）'!J144</f>
        <v>〒840-1105
三養基郡みやき町大字寄人1924-1</v>
      </c>
      <c r="E168" s="46">
        <f>'[1]（全体管理用）'!L144</f>
        <v>44927</v>
      </c>
      <c r="F168" s="47" t="str">
        <f>'[1]（全体管理用）'!M144</f>
        <v>料金変更</v>
      </c>
      <c r="G168" s="43" t="str">
        <f>"（"&amp;'[1]（全体管理用）'!N144&amp;")
" &amp;'[1]（全体管理用）'!O144&amp;"-"&amp;'[1]（全体管理用）'!P144&amp;"
"&amp;'[1]（全体管理用）'!Q144</f>
        <v>（0942)
81-9091
81-9092</v>
      </c>
      <c r="H168" s="45" t="str">
        <f>'[1]（全体管理用）'!S144</f>
        <v>有限会社　太陽</v>
      </c>
      <c r="I168" s="46">
        <f>'[1]（全体管理用）'!AD144</f>
        <v>42309</v>
      </c>
      <c r="J168" s="46">
        <f>'[1]（全体管理用）'!AJ144</f>
        <v>42309</v>
      </c>
      <c r="K168" s="48">
        <f>'[1]（全体管理用）'!AK144</f>
        <v>27</v>
      </c>
      <c r="L168" s="43" t="str">
        <f>'[1]（全体管理用）'!AL144</f>
        <v>住宅型</v>
      </c>
      <c r="M168" s="43" t="str">
        <f>'[1]（全体管理用）'!AM144&amp;CHAR(10)&amp;'[1]（全体管理用）'!AQ144</f>
        <v>-
第166号</v>
      </c>
    </row>
    <row r="169" spans="1:13" ht="54.75" customHeight="1">
      <c r="A169" s="43" t="str">
        <f>'[1]（全体管理用）'!B145</f>
        <v>第167号</v>
      </c>
      <c r="B169" s="44">
        <f>'[1]（全体管理用）'!C145</f>
        <v>0</v>
      </c>
      <c r="C169" s="44" t="str">
        <f>'[1]（全体管理用）'!D145</f>
        <v>住宅型有料老人ホームサポートホーム山津</v>
      </c>
      <c r="D169" s="45" t="str">
        <f>"〒"&amp;'[1]（全体管理用）'!E145&amp;"-"&amp;'[1]（全体管理用）'!F145&amp;CHAR(10)&amp;'[1]（全体管理用）'!H145&amp;'[1]（全体管理用）'!I145&amp;'[1]（全体管理用）'!J145</f>
        <v>〒841-0081
鳥栖市萱方町270番地</v>
      </c>
      <c r="E169" s="46">
        <f>'[1]（全体管理用）'!L145</f>
        <v>44835</v>
      </c>
      <c r="F169" s="47" t="str">
        <f>'[1]（全体管理用）'!M145</f>
        <v>料金の変更</v>
      </c>
      <c r="G169" s="43" t="str">
        <f>"（"&amp;'[1]（全体管理用）'!N145&amp;")
" &amp;'[1]（全体管理用）'!O145&amp;"-"&amp;'[1]（全体管理用）'!P145&amp;"
"&amp;'[1]（全体管理用）'!Q145</f>
        <v>（0942)
84-0011
84-0013</v>
      </c>
      <c r="H169" s="45" t="str">
        <f>'[1]（全体管理用）'!S145</f>
        <v>医療法人社団　三善会</v>
      </c>
      <c r="I169" s="46">
        <f>'[1]（全体管理用）'!AD145</f>
        <v>42339</v>
      </c>
      <c r="J169" s="46">
        <f>'[1]（全体管理用）'!AJ145</f>
        <v>42339</v>
      </c>
      <c r="K169" s="48">
        <f>'[1]（全体管理用）'!AK145</f>
        <v>48</v>
      </c>
      <c r="L169" s="43" t="str">
        <f>'[1]（全体管理用）'!AL145</f>
        <v>住宅型</v>
      </c>
      <c r="M169" s="43" t="str">
        <f>'[1]（全体管理用）'!AM145&amp;CHAR(10)&amp;'[1]（全体管理用）'!AQ145</f>
        <v>-
第167号</v>
      </c>
    </row>
    <row r="170" spans="1:13" ht="54.75" customHeight="1">
      <c r="A170" s="43" t="str">
        <f>'[1]（全体管理用）'!B146</f>
        <v>第168号</v>
      </c>
      <c r="B170" s="44">
        <f>'[1]（全体管理用）'!C146</f>
        <v>0</v>
      </c>
      <c r="C170" s="44" t="str">
        <f>'[1]（全体管理用）'!D146</f>
        <v>こころの杜</v>
      </c>
      <c r="D170" s="45" t="str">
        <f>"〒"&amp;'[1]（全体管理用）'!E146&amp;"-"&amp;'[1]（全体管理用）'!F146&amp;CHAR(10)&amp;'[1]（全体管理用）'!H146&amp;'[1]（全体管理用）'!I146&amp;'[1]（全体管理用）'!J146</f>
        <v>〒843-0013
武雄市橘町大字大日8042-2</v>
      </c>
      <c r="E170" s="46">
        <f>'[1]（全体管理用）'!L146</f>
        <v>43922</v>
      </c>
      <c r="F170" s="47" t="str">
        <f>'[1]（全体管理用）'!M146</f>
        <v>定員の変更</v>
      </c>
      <c r="G170" s="43" t="str">
        <f>"（"&amp;'[1]（全体管理用）'!N146&amp;")
" &amp;'[1]（全体管理用）'!O146&amp;"-"&amp;'[1]（全体管理用）'!P146&amp;"
"&amp;'[1]（全体管理用）'!Q146</f>
        <v>（0954)
23-5963
33-0195</v>
      </c>
      <c r="H170" s="45" t="str">
        <f>'[1]（全体管理用）'!S146</f>
        <v>株式会社　リブワン</v>
      </c>
      <c r="I170" s="46">
        <f>'[1]（全体管理用）'!AD146</f>
        <v>42401</v>
      </c>
      <c r="J170" s="46">
        <f>'[1]（全体管理用）'!AJ146</f>
        <v>42401</v>
      </c>
      <c r="K170" s="48">
        <f>'[1]（全体管理用）'!AK146</f>
        <v>18</v>
      </c>
      <c r="L170" s="43" t="str">
        <f>'[1]（全体管理用）'!AL146</f>
        <v>住宅型</v>
      </c>
      <c r="M170" s="43" t="str">
        <f>'[1]（全体管理用）'!AM146&amp;CHAR(10)&amp;'[1]（全体管理用）'!AQ146</f>
        <v>-
第168号</v>
      </c>
    </row>
    <row r="171" spans="1:13" ht="54.75" customHeight="1">
      <c r="A171" s="43" t="str">
        <f>'[1]（全体管理用）'!B147</f>
        <v>第169号</v>
      </c>
      <c r="B171" s="44">
        <f>'[1]（全体管理用）'!C147</f>
        <v>0</v>
      </c>
      <c r="C171" s="44" t="str">
        <f>'[1]（全体管理用）'!D147</f>
        <v>ふぉれすと小城</v>
      </c>
      <c r="D171" s="45" t="str">
        <f>"〒"&amp;'[1]（全体管理用）'!E147&amp;"-"&amp;'[1]（全体管理用）'!F147&amp;CHAR(10)&amp;'[1]（全体管理用）'!H147&amp;'[1]（全体管理用）'!I147&amp;'[1]（全体管理用）'!J147</f>
        <v>〒845-0002
小城市小城町畑田2468番地1</v>
      </c>
      <c r="E171" s="46" t="str">
        <f>'[1]（全体管理用）'!L147</f>
        <v>H30.3.1
R1.9.1
R1.12.1</v>
      </c>
      <c r="F171" s="47" t="str">
        <f>'[1]（全体管理用）'!M147</f>
        <v>定員数の増員
管理者の変更
管理者の変更</v>
      </c>
      <c r="G171" s="43" t="str">
        <f>"（"&amp;'[1]（全体管理用）'!N147&amp;")
" &amp;'[1]（全体管理用）'!O147&amp;"-"&amp;'[1]（全体管理用）'!P147&amp;"
"&amp;'[1]（全体管理用）'!Q147</f>
        <v>（0952)
73-5633
73-5634</v>
      </c>
      <c r="H171" s="45" t="str">
        <f>'[1]（全体管理用）'!S147</f>
        <v>株式会社
ライフサポートNEO</v>
      </c>
      <c r="I171" s="46">
        <f>'[1]（全体管理用）'!AD147</f>
        <v>42461</v>
      </c>
      <c r="J171" s="46">
        <f>'[1]（全体管理用）'!AJ147</f>
        <v>42461</v>
      </c>
      <c r="K171" s="48">
        <f>'[1]（全体管理用）'!AK147</f>
        <v>17</v>
      </c>
      <c r="L171" s="43" t="str">
        <f>'[1]（全体管理用）'!AL147</f>
        <v>住宅型</v>
      </c>
      <c r="M171" s="43" t="str">
        <f>'[1]（全体管理用）'!AM147&amp;CHAR(10)&amp;'[1]（全体管理用）'!AQ147</f>
        <v>-
第169号</v>
      </c>
    </row>
    <row r="172" spans="1:13" ht="54.75" customHeight="1">
      <c r="A172" s="43" t="str">
        <f>'[1]（全体管理用）'!B148</f>
        <v>第170号</v>
      </c>
      <c r="B172" s="44">
        <f>'[1]（全体管理用）'!C148</f>
        <v>0</v>
      </c>
      <c r="C172" s="44" t="str">
        <f>'[1]（全体管理用）'!D148</f>
        <v>有料老人ホーム　だんらん</v>
      </c>
      <c r="D172" s="45" t="str">
        <f>"〒"&amp;'[1]（全体管理用）'!E148&amp;"-"&amp;'[1]（全体管理用）'!F148&amp;CHAR(10)&amp;'[1]（全体管理用）'!H148&amp;'[1]（全体管理用）'!I148&amp;'[1]（全体管理用）'!J148</f>
        <v>〒846-0002
多久市北多久町大字小侍132-6</v>
      </c>
      <c r="E172" s="46" t="str">
        <f>'[1]（全体管理用）'!L148</f>
        <v>2019/6/18
2023/11/1</v>
      </c>
      <c r="F172" s="47" t="str">
        <f>'[1]（全体管理用）'!M148</f>
        <v>代表者変更
管理者変更</v>
      </c>
      <c r="G172" s="43" t="str">
        <f>"（"&amp;'[1]（全体管理用）'!N148&amp;")
" &amp;'[1]（全体管理用）'!O148&amp;"-"&amp;'[1]（全体管理用）'!P148&amp;"
"&amp;'[1]（全体管理用）'!Q148</f>
        <v>（0952)
74-3117
71-9622</v>
      </c>
      <c r="H172" s="45" t="str">
        <f>'[1]（全体管理用）'!S148</f>
        <v>社会福祉法人　天寿会</v>
      </c>
      <c r="I172" s="46">
        <f>'[1]（全体管理用）'!AD148</f>
        <v>42491</v>
      </c>
      <c r="J172" s="46">
        <f>'[1]（全体管理用）'!AJ148</f>
        <v>42491</v>
      </c>
      <c r="K172" s="48">
        <f>'[1]（全体管理用）'!AK148</f>
        <v>40</v>
      </c>
      <c r="L172" s="43" t="str">
        <f>'[1]（全体管理用）'!AL148</f>
        <v>住宅型</v>
      </c>
      <c r="M172" s="43" t="str">
        <f>'[1]（全体管理用）'!AM148&amp;CHAR(10)&amp;'[1]（全体管理用）'!AQ148</f>
        <v>-
第170号</v>
      </c>
    </row>
    <row r="173" spans="1:13" ht="54.75" customHeight="1">
      <c r="A173" s="43" t="str">
        <f>'[1]（全体管理用）'!B149</f>
        <v>第171号</v>
      </c>
      <c r="B173" s="44">
        <f>'[1]（全体管理用）'!C149</f>
        <v>0</v>
      </c>
      <c r="C173" s="44" t="str">
        <f>'[1]（全体管理用）'!D149</f>
        <v>有料老人ホームかがやき西与賀</v>
      </c>
      <c r="D173" s="45" t="str">
        <f>"〒"&amp;'[1]（全体管理用）'!E149&amp;"-"&amp;'[1]（全体管理用）'!F149&amp;CHAR(10)&amp;'[1]（全体管理用）'!H149&amp;'[1]（全体管理用）'!I149&amp;'[1]（全体管理用）'!J149</f>
        <v>〒840-0034
佐賀市西与賀町大字厘外1459</v>
      </c>
      <c r="E173" s="46" t="str">
        <f>'[1]（全体管理用）'!L149</f>
        <v>2019/1/25
2023/7/1
2022/7/1
2024/4/1</v>
      </c>
      <c r="F173" s="47" t="str">
        <f>'[1]（全体管理用）'!M149</f>
        <v>法人住所の変更
施設長変更
利用料金変更
利用料金変更</v>
      </c>
      <c r="G173" s="43" t="str">
        <f>"（"&amp;'[1]（全体管理用）'!N149&amp;")
" &amp;'[1]（全体管理用）'!O149&amp;"-"&amp;'[1]（全体管理用）'!P149&amp;"
"&amp;'[1]（全体管理用）'!Q149</f>
        <v>（0952)
97-8127
97-8137</v>
      </c>
      <c r="H173" s="45" t="str">
        <f>'[1]（全体管理用）'!S149</f>
        <v>株式会社ニューライフ</v>
      </c>
      <c r="I173" s="46">
        <f>'[1]（全体管理用）'!AD149</f>
        <v>42522</v>
      </c>
      <c r="J173" s="46">
        <f>'[1]（全体管理用）'!AJ149</f>
        <v>42522</v>
      </c>
      <c r="K173" s="48">
        <f>'[1]（全体管理用）'!AK149</f>
        <v>19</v>
      </c>
      <c r="L173" s="43" t="str">
        <f>'[1]（全体管理用）'!AL149</f>
        <v>住宅型</v>
      </c>
      <c r="M173" s="43" t="str">
        <f>'[1]（全体管理用）'!AM149&amp;CHAR(10)&amp;'[1]（全体管理用）'!AQ149</f>
        <v>-
第171号</v>
      </c>
    </row>
    <row r="174" spans="1:13" ht="54.75" customHeight="1">
      <c r="A174" s="43" t="str">
        <f>'[1]（全体管理用）'!B150</f>
        <v>第172号</v>
      </c>
      <c r="B174" s="44">
        <f>'[1]（全体管理用）'!C150</f>
        <v>0</v>
      </c>
      <c r="C174" s="44" t="str">
        <f>'[1]（全体管理用）'!D150</f>
        <v>有料老人ホームふるさと館</v>
      </c>
      <c r="D174" s="45" t="str">
        <f>"〒"&amp;'[1]（全体管理用）'!E150&amp;"-"&amp;'[1]（全体管理用）'!F150&amp;CHAR(10)&amp;'[1]（全体管理用）'!H150&amp;'[1]（全体管理用）'!I150&amp;'[1]（全体管理用）'!J150</f>
        <v>〒843-0301
嬉野市嬉野町大字下宿乙2351番34</v>
      </c>
      <c r="E174" s="46">
        <f>'[1]（全体管理用）'!L150</f>
        <v>43344</v>
      </c>
      <c r="F174" s="47" t="str">
        <f>'[1]（全体管理用）'!M150</f>
        <v>増改築を伴う定員数・居室数の増加</v>
      </c>
      <c r="G174" s="43" t="str">
        <f>"（"&amp;'[1]（全体管理用）'!N150&amp;")
" &amp;'[1]（全体管理用）'!O150&amp;"-"&amp;'[1]（全体管理用）'!P150&amp;"
"&amp;'[1]（全体管理用）'!Q150</f>
        <v>（0954)
28-9343
42-0127</v>
      </c>
      <c r="H174" s="45" t="str">
        <f>'[1]（全体管理用）'!S150</f>
        <v>有限会社昭和通商</v>
      </c>
      <c r="I174" s="46">
        <f>'[1]（全体管理用）'!AD150</f>
        <v>42552</v>
      </c>
      <c r="J174" s="46">
        <f>'[1]（全体管理用）'!AJ150</f>
        <v>42552</v>
      </c>
      <c r="K174" s="48">
        <f>'[1]（全体管理用）'!AK150</f>
        <v>70</v>
      </c>
      <c r="L174" s="43" t="str">
        <f>'[1]（全体管理用）'!AL150</f>
        <v>住宅型</v>
      </c>
      <c r="M174" s="43" t="str">
        <f>'[1]（全体管理用）'!AM150&amp;CHAR(10)&amp;'[1]（全体管理用）'!AQ150</f>
        <v>-
第172号</v>
      </c>
    </row>
    <row r="175" spans="1:13" ht="54.75" customHeight="1">
      <c r="A175" s="43" t="str">
        <f>'[1]（全体管理用）'!B151</f>
        <v>第173号</v>
      </c>
      <c r="B175" s="44">
        <f>'[1]（全体管理用）'!C151</f>
        <v>0</v>
      </c>
      <c r="C175" s="44" t="str">
        <f>'[1]（全体管理用）'!D151</f>
        <v>住宅型有料老人ホーム美則</v>
      </c>
      <c r="D175" s="45" t="str">
        <f>"〒"&amp;'[1]（全体管理用）'!E151&amp;"-"&amp;'[1]（全体管理用）'!F151&amp;CHAR(10)&amp;'[1]（全体管理用）'!H151&amp;'[1]（全体管理用）'!I151&amp;'[1]（全体管理用）'!J151</f>
        <v>〒849-0926
佐賀市若宮1-17-65</v>
      </c>
      <c r="E175" s="46">
        <f>'[1]（全体管理用）'!L151</f>
        <v>45139</v>
      </c>
      <c r="F175" s="47" t="str">
        <f>'[1]（全体管理用）'!M151</f>
        <v>利用料金変更</v>
      </c>
      <c r="G175" s="43" t="str">
        <f>"（"&amp;'[1]（全体管理用）'!N151&amp;")
" &amp;'[1]（全体管理用）'!O151&amp;"-"&amp;'[1]（全体管理用）'!P151&amp;"
"&amp;'[1]（全体管理用）'!Q151</f>
        <v>（0952)
34-4322
34-4487</v>
      </c>
      <c r="H175" s="45" t="str">
        <f>'[1]（全体管理用）'!S151</f>
        <v>有限会社ケアバンク</v>
      </c>
      <c r="I175" s="46">
        <f>'[1]（全体管理用）'!AD151</f>
        <v>42552</v>
      </c>
      <c r="J175" s="46" t="str">
        <f>'[1]（全体管理用）'!AJ151</f>
        <v>-
(地域密着型
特定施設)</v>
      </c>
      <c r="K175" s="48">
        <f>'[1]（全体管理用）'!AK151</f>
        <v>16</v>
      </c>
      <c r="L175" s="43" t="str">
        <f>'[1]（全体管理用）'!AL151</f>
        <v>住宅型</v>
      </c>
      <c r="M175" s="43" t="str">
        <f>'[1]（全体管理用）'!AM151&amp;CHAR(10)&amp;'[1]（全体管理用）'!AQ151</f>
        <v>-
第173号</v>
      </c>
    </row>
    <row r="176" spans="1:13" ht="54.75" customHeight="1">
      <c r="A176" s="43" t="str">
        <f>[1]休止・廃止施設!B66</f>
        <v>第174号</v>
      </c>
      <c r="B176" s="44" t="str">
        <f>[1]休止・廃止施設!C66</f>
        <v>R6.3.15.廃止</v>
      </c>
      <c r="C176" s="44" t="str">
        <f>[1]休止・廃止施設!D66</f>
        <v>有料老人ホームあんずの郷・城内</v>
      </c>
      <c r="D176" s="45" t="str">
        <f>"〒"&amp;[1]休止・廃止施設!E66&amp;"-"&amp;[1]休止・廃止施設!F66&amp;CHAR(10)&amp;[1]休止・廃止施設!H66&amp;[1]休止・廃止施設!I66&amp;[1]休止・廃止施設!J66</f>
        <v>〒840-0041
佐賀市城内一丁目１３番１３号</v>
      </c>
      <c r="E176" s="46">
        <f>[1]休止・廃止施設!L66</f>
        <v>44866</v>
      </c>
      <c r="F176" s="47" t="str">
        <f>[1]休止・廃止施設!M66</f>
        <v>料金変更</v>
      </c>
      <c r="G176" s="43" t="str">
        <f>"（"&amp;[1]休止・廃止施設!N66&amp;")
" &amp;[1]休止・廃止施設!O66&amp;"-"&amp;[1]休止・廃止施設!P66&amp;"
"&amp;[1]休止・廃止施設!Q66</f>
        <v>（0952)
23-7324
23-7324</v>
      </c>
      <c r="H176" s="45" t="str">
        <f>[1]休止・廃止施設!S66</f>
        <v>特定非営利活動法人
福祉・杏林会</v>
      </c>
      <c r="I176" s="46">
        <f>[1]休止・廃止施設!AD66</f>
        <v>42552</v>
      </c>
      <c r="J176" s="46">
        <f>[1]休止・廃止施設!AJ66</f>
        <v>42552</v>
      </c>
      <c r="K176" s="48">
        <f>[1]休止・廃止施設!AK66</f>
        <v>3</v>
      </c>
      <c r="L176" s="43" t="str">
        <f>[1]休止・廃止施設!AL66</f>
        <v>住宅型</v>
      </c>
      <c r="M176" s="43" t="str">
        <f>[1]休止・廃止施設!AM66&amp;CHAR(10)&amp;[1]休止・廃止施設!AQ66</f>
        <v>-
第174号</v>
      </c>
    </row>
    <row r="177" spans="1:13" ht="54.75" customHeight="1">
      <c r="A177" s="43" t="str">
        <f>'[1]（全体管理用）'!B152</f>
        <v>第175号</v>
      </c>
      <c r="B177" s="44">
        <f>'[1]（全体管理用）'!C152</f>
        <v>0</v>
      </c>
      <c r="C177" s="44" t="str">
        <f>'[1]（全体管理用）'!D152</f>
        <v>住宅型有料老人ホームそいよかね白石</v>
      </c>
      <c r="D177" s="45" t="str">
        <f>"〒"&amp;'[1]（全体管理用）'!E152&amp;"-"&amp;'[1]（全体管理用）'!F152&amp;CHAR(10)&amp;'[1]（全体管理用）'!H152&amp;'[1]（全体管理用）'!I152&amp;'[1]（全体管理用）'!J152</f>
        <v>〒849-1112
杵島郡白石町福田1268番1</v>
      </c>
      <c r="E177" s="46">
        <f>'[1]（全体管理用）'!L152</f>
        <v>43831</v>
      </c>
      <c r="F177" s="47" t="str">
        <f>'[1]（全体管理用）'!M152</f>
        <v>代表者、利用料金、施設長の変更</v>
      </c>
      <c r="G177" s="43" t="str">
        <f>"（"&amp;'[1]（全体管理用）'!N152&amp;")
" &amp;'[1]（全体管理用）'!O152&amp;"-"&amp;'[1]（全体管理用）'!P152&amp;"
"&amp;'[1]（全体管理用）'!Q152</f>
        <v>（0952)
37-5617
37-5618</v>
      </c>
      <c r="H177" s="45" t="str">
        <f>'[1]（全体管理用）'!S152</f>
        <v>株式会社ミズ</v>
      </c>
      <c r="I177" s="46">
        <f>'[1]（全体管理用）'!AD152</f>
        <v>42562</v>
      </c>
      <c r="J177" s="46">
        <f>'[1]（全体管理用）'!AJ152</f>
        <v>42562</v>
      </c>
      <c r="K177" s="48">
        <f>'[1]（全体管理用）'!AK152</f>
        <v>48</v>
      </c>
      <c r="L177" s="43" t="str">
        <f>'[1]（全体管理用）'!AL152</f>
        <v>住宅型</v>
      </c>
      <c r="M177" s="43" t="str">
        <f>'[1]（全体管理用）'!AM152&amp;CHAR(10)&amp;'[1]（全体管理用）'!AQ152</f>
        <v>-
第175号</v>
      </c>
    </row>
    <row r="178" spans="1:13" ht="54.75" customHeight="1">
      <c r="A178" s="43" t="str">
        <f>'[1]（全体管理用）'!B153</f>
        <v>第176号</v>
      </c>
      <c r="B178" s="44">
        <f>'[1]（全体管理用）'!C153</f>
        <v>0</v>
      </c>
      <c r="C178" s="44" t="str">
        <f>'[1]（全体管理用）'!D153</f>
        <v>有料老人ホーム　花梨</v>
      </c>
      <c r="D178" s="45" t="str">
        <f>"〒"&amp;'[1]（全体管理用）'!E153&amp;"-"&amp;'[1]（全体管理用）'!F153&amp;CHAR(10)&amp;'[1]（全体管理用）'!H153&amp;'[1]（全体管理用）'!I153&amp;'[1]（全体管理用）'!J153</f>
        <v>〒849-0936
佐賀市鍋島町大字森田2116番地12</v>
      </c>
      <c r="E178" s="46">
        <f>'[1]（全体管理用）'!L153</f>
        <v>44392</v>
      </c>
      <c r="F178" s="47" t="str">
        <f>'[1]（全体管理用）'!M153</f>
        <v>管理者の変更</v>
      </c>
      <c r="G178" s="43" t="str">
        <f>"（"&amp;'[1]（全体管理用）'!N153&amp;")
" &amp;'[1]（全体管理用）'!O153&amp;"-"&amp;'[1]（全体管理用）'!P153&amp;"
"&amp;'[1]（全体管理用）'!Q153</f>
        <v>（0952)
32-0077
32-0077</v>
      </c>
      <c r="H178" s="45" t="str">
        <f>'[1]（全体管理用）'!S153</f>
        <v>株式会社かれん</v>
      </c>
      <c r="I178" s="46">
        <f>'[1]（全体管理用）'!AD153</f>
        <v>42583</v>
      </c>
      <c r="J178" s="46">
        <f>'[1]（全体管理用）'!AJ153</f>
        <v>42583</v>
      </c>
      <c r="K178" s="48">
        <f>'[1]（全体管理用）'!AK153</f>
        <v>18</v>
      </c>
      <c r="L178" s="43" t="str">
        <f>'[1]（全体管理用）'!AL153</f>
        <v>住宅型</v>
      </c>
      <c r="M178" s="43" t="str">
        <f>'[1]（全体管理用）'!AM153&amp;CHAR(10)&amp;'[1]（全体管理用）'!AQ153</f>
        <v>-
第176号</v>
      </c>
    </row>
    <row r="179" spans="1:13" ht="54.75" customHeight="1">
      <c r="A179" s="43" t="str">
        <f>'[1]（全体管理用）'!B154</f>
        <v>第177号</v>
      </c>
      <c r="B179" s="44">
        <f>'[1]（全体管理用）'!C154</f>
        <v>0</v>
      </c>
      <c r="C179" s="44" t="str">
        <f>'[1]（全体管理用）'!D154</f>
        <v>介護付き有料老人ホームケアポート晴寿</v>
      </c>
      <c r="D179" s="45" t="str">
        <f>"〒"&amp;'[1]（全体管理用）'!E154&amp;"-"&amp;'[1]（全体管理用）'!F154&amp;CHAR(10)&amp;'[1]（全体管理用）'!H154&amp;'[1]（全体管理用）'!I154&amp;'[1]（全体管理用）'!J154</f>
        <v>〒849-0916
佐賀市高木瀬町大字東高木1170番地</v>
      </c>
      <c r="E179" s="46">
        <f>'[1]（全体管理用）'!L154</f>
        <v>44593</v>
      </c>
      <c r="F179" s="47" t="str">
        <f>'[1]（全体管理用）'!M154</f>
        <v>住宅型から介護付有料老人ホームへ変更</v>
      </c>
      <c r="G179" s="43" t="str">
        <f>"（"&amp;'[1]（全体管理用）'!N154&amp;")
" &amp;'[1]（全体管理用）'!O154&amp;"-"&amp;'[1]（全体管理用）'!P154&amp;"
"&amp;'[1]（全体管理用）'!Q154</f>
        <v>（0952)
20-6511
20-6517</v>
      </c>
      <c r="H179" s="45" t="str">
        <f>'[1]（全体管理用）'!S154</f>
        <v>社会福祉法人晴寿会</v>
      </c>
      <c r="I179" s="46">
        <f>'[1]（全体管理用）'!AD154</f>
        <v>42583</v>
      </c>
      <c r="J179" s="46">
        <f>'[1]（全体管理用）'!AJ154</f>
        <v>42583</v>
      </c>
      <c r="K179" s="48">
        <f>'[1]（全体管理用）'!AK154</f>
        <v>29</v>
      </c>
      <c r="L179" s="43" t="str">
        <f>'[1]（全体管理用）'!AL154</f>
        <v>介護付</v>
      </c>
      <c r="M179" s="43" t="str">
        <f>'[1]（全体管理用）'!AM154&amp;CHAR(10)&amp;'[1]（全体管理用）'!AQ154</f>
        <v>4170103560
第177号</v>
      </c>
    </row>
    <row r="180" spans="1:13" ht="54.75" customHeight="1">
      <c r="A180" s="43" t="str">
        <f>'[1]（全体管理用）'!B155</f>
        <v>第179号</v>
      </c>
      <c r="B180" s="44">
        <f>'[1]（全体管理用）'!C155</f>
        <v>0</v>
      </c>
      <c r="C180" s="44" t="str">
        <f>'[1]（全体管理用）'!D155</f>
        <v>介護付有料老人ホームスリールひらまつ</v>
      </c>
      <c r="D180" s="45" t="str">
        <f>"〒"&amp;'[1]（全体管理用）'!E155&amp;"-"&amp;'[1]（全体管理用）'!F155&amp;CHAR(10)&amp;'[1]（全体管理用）'!H155&amp;'[1]（全体管理用）'!I155&amp;'[1]（全体管理用）'!J155</f>
        <v>〒845-0001
小城市小城町815-1</v>
      </c>
      <c r="E180" s="46">
        <f>'[1]（全体管理用）'!L155</f>
        <v>44562</v>
      </c>
      <c r="F180" s="47" t="str">
        <f>'[1]（全体管理用）'!M155</f>
        <v>定員変更(３０→６０)</v>
      </c>
      <c r="G180" s="43" t="str">
        <f>"（"&amp;'[1]（全体管理用）'!N155&amp;")
" &amp;'[1]（全体管理用）'!O155&amp;"-"&amp;'[1]（全体管理用）'!P155&amp;"
"&amp;'[1]（全体管理用）'!Q155</f>
        <v>（0952)
20-7015
20-3501</v>
      </c>
      <c r="H180" s="45" t="str">
        <f>'[1]（全体管理用）'!S155</f>
        <v>医療法人ひらまつ病院</v>
      </c>
      <c r="I180" s="46">
        <f>'[1]（全体管理用）'!AD155</f>
        <v>42583</v>
      </c>
      <c r="J180" s="46">
        <f>'[1]（全体管理用）'!AJ155</f>
        <v>42583</v>
      </c>
      <c r="K180" s="48">
        <f>'[1]（全体管理用）'!AK155</f>
        <v>60</v>
      </c>
      <c r="L180" s="43" t="str">
        <f>'[1]（全体管理用）'!AL155</f>
        <v>介護付</v>
      </c>
      <c r="M180" s="43" t="str">
        <f>'[1]（全体管理用）'!AM155&amp;CHAR(10)&amp;'[1]（全体管理用）'!AQ155</f>
        <v>4171300512
第179号</v>
      </c>
    </row>
    <row r="181" spans="1:13" ht="54.75" customHeight="1">
      <c r="A181" s="43" t="str">
        <f>'[1]（全体管理用）'!B156</f>
        <v>第180号</v>
      </c>
      <c r="B181" s="44">
        <f>'[1]（全体管理用）'!C156</f>
        <v>0</v>
      </c>
      <c r="C181" s="44" t="str">
        <f>'[1]（全体管理用）'!D156</f>
        <v>有料老人ホーム 光輝</v>
      </c>
      <c r="D181" s="45" t="str">
        <f>"〒"&amp;'[1]（全体管理用）'!E156&amp;"-"&amp;'[1]（全体管理用）'!F156&amp;CHAR(10)&amp;'[1]（全体管理用）'!H156&amp;'[1]（全体管理用）'!I156&amp;'[1]（全体管理用）'!J156</f>
        <v>〒849-1312
鹿島市大字納富分579番地1</v>
      </c>
      <c r="E181" s="46" t="str">
        <f>'[1]（全体管理用）'!L156</f>
        <v>R4.5.21
R1.10.1
R2.2.18</v>
      </c>
      <c r="F181" s="47" t="str">
        <f>'[1]（全体管理用）'!M156</f>
        <v>定員数の変更（22→23）
料金の変更
定員数の変更（21→22）</v>
      </c>
      <c r="G181" s="43" t="str">
        <f>"（"&amp;'[1]（全体管理用）'!N156&amp;")
" &amp;'[1]（全体管理用）'!O156&amp;"-"&amp;'[1]（全体管理用）'!P156&amp;"
"&amp;'[1]（全体管理用）'!Q156</f>
        <v>（0954)
68-0261
68-0262</v>
      </c>
      <c r="H181" s="45" t="str">
        <f>'[1]（全体管理用）'!S156</f>
        <v>有限会社エース商会</v>
      </c>
      <c r="I181" s="46">
        <f>'[1]（全体管理用）'!AD156</f>
        <v>42633</v>
      </c>
      <c r="J181" s="46">
        <f>'[1]（全体管理用）'!AJ156</f>
        <v>42633</v>
      </c>
      <c r="K181" s="48">
        <f>'[1]（全体管理用）'!AK156</f>
        <v>23</v>
      </c>
      <c r="L181" s="43" t="str">
        <f>'[1]（全体管理用）'!AL156</f>
        <v>住宅型</v>
      </c>
      <c r="M181" s="43" t="str">
        <f>'[1]（全体管理用）'!AM156&amp;CHAR(10)&amp;'[1]（全体管理用）'!AQ156</f>
        <v>-
第180号</v>
      </c>
    </row>
    <row r="182" spans="1:13" ht="54.75" customHeight="1">
      <c r="A182" s="43" t="str">
        <f>'[1]（全体管理用）'!B157</f>
        <v>第181号</v>
      </c>
      <c r="B182" s="44">
        <f>'[1]（全体管理用）'!C157</f>
        <v>0</v>
      </c>
      <c r="C182" s="44" t="str">
        <f>'[1]（全体管理用）'!D157</f>
        <v>有料老人ホーム　天山の里</v>
      </c>
      <c r="D182" s="45" t="str">
        <f>"〒"&amp;'[1]（全体管理用）'!E157&amp;"-"&amp;'[1]（全体管理用）'!F157&amp;CHAR(10)&amp;'[1]（全体管理用）'!H157&amp;'[1]（全体管理用）'!I157&amp;'[1]（全体管理用）'!J157</f>
        <v>〒845-0002
小城市小城町畑田1851番地29</v>
      </c>
      <c r="E182" s="46">
        <f>'[1]（全体管理用）'!L157</f>
        <v>45078</v>
      </c>
      <c r="F182" s="47" t="str">
        <f>'[1]（全体管理用）'!M157</f>
        <v>料金変更</v>
      </c>
      <c r="G182" s="43" t="str">
        <f>"（"&amp;'[1]（全体管理用）'!N157&amp;")
" &amp;'[1]（全体管理用）'!O157&amp;"-"&amp;'[1]（全体管理用）'!P157&amp;"
"&amp;'[1]（全体管理用）'!Q157</f>
        <v>（0952)
72-6453
72-6453</v>
      </c>
      <c r="H182" s="45" t="str">
        <f>'[1]（全体管理用）'!S157</f>
        <v>有限会社天山の里</v>
      </c>
      <c r="I182" s="46">
        <f>'[1]（全体管理用）'!AD157</f>
        <v>42705</v>
      </c>
      <c r="J182" s="46">
        <f>'[1]（全体管理用）'!AJ157</f>
        <v>42705</v>
      </c>
      <c r="K182" s="48">
        <f>'[1]（全体管理用）'!AK157</f>
        <v>15</v>
      </c>
      <c r="L182" s="43" t="str">
        <f>'[1]（全体管理用）'!AL157</f>
        <v>住宅型</v>
      </c>
      <c r="M182" s="43" t="str">
        <f>'[1]（全体管理用）'!AM157&amp;CHAR(10)&amp;'[1]（全体管理用）'!AQ157</f>
        <v>-
第181号</v>
      </c>
    </row>
    <row r="183" spans="1:13" ht="54.75" customHeight="1">
      <c r="A183" s="43" t="str">
        <f>'[1]（全体管理用）'!B158</f>
        <v>第182号</v>
      </c>
      <c r="B183" s="44">
        <f>'[1]（全体管理用）'!C158</f>
        <v>0</v>
      </c>
      <c r="C183" s="44" t="str">
        <f>'[1]（全体管理用）'!D158</f>
        <v>住宅型有料老人ホームヨツハートきぼう神埼弐番館</v>
      </c>
      <c r="D183" s="45" t="str">
        <f>"〒"&amp;'[1]（全体管理用）'!E158&amp;"-"&amp;'[1]（全体管理用）'!F158&amp;CHAR(10)&amp;'[1]（全体管理用）'!H158&amp;'[1]（全体管理用）'!I158&amp;'[1]（全体管理用）'!J158</f>
        <v>〒842-0007
神埼市神埼町鶴3823番地1</v>
      </c>
      <c r="E183" s="46">
        <f>'[1]（全体管理用）'!L158</f>
        <v>44805</v>
      </c>
      <c r="F183" s="47" t="str">
        <f>'[1]（全体管理用）'!M158</f>
        <v>施設名称変更</v>
      </c>
      <c r="G183" s="43" t="str">
        <f>"（"&amp;'[1]（全体管理用）'!N158&amp;")
" &amp;'[1]（全体管理用）'!O158&amp;"-"&amp;'[1]（全体管理用）'!P158&amp;"
"&amp;'[1]（全体管理用）'!Q158</f>
        <v>（0952)
52-7052
97-8114</v>
      </c>
      <c r="H183" s="45" t="str">
        <f>'[1]（全体管理用）'!S158</f>
        <v>株式会社
ライフサポートNEO</v>
      </c>
      <c r="I183" s="46">
        <f>'[1]（全体管理用）'!AD158</f>
        <v>42705</v>
      </c>
      <c r="J183" s="46" t="str">
        <f>'[1]（全体管理用）'!AJ158</f>
        <v>-
(地域密着型
特定施設)</v>
      </c>
      <c r="K183" s="48">
        <f>'[1]（全体管理用）'!AK158</f>
        <v>16</v>
      </c>
      <c r="L183" s="43" t="str">
        <f>'[1]（全体管理用）'!AL158</f>
        <v>住宅型</v>
      </c>
      <c r="M183" s="43" t="str">
        <f>'[1]（全体管理用）'!AM158&amp;CHAR(10)&amp;'[1]（全体管理用）'!AQ158</f>
        <v>-
第182号</v>
      </c>
    </row>
    <row r="184" spans="1:13" ht="54.75" customHeight="1">
      <c r="A184" s="43" t="str">
        <f>[1]休止・廃止施設!B61</f>
        <v>第183号</v>
      </c>
      <c r="B184" s="44" t="str">
        <f>[1]休止・廃止施設!C61</f>
        <v>R6.1.31廃止
OSメディカルに譲渡</v>
      </c>
      <c r="C184" s="44" t="str">
        <f>[1]休止・廃止施設!D61</f>
        <v>住宅型有料老人ホームきぼう鳥栖弐番館</v>
      </c>
      <c r="D184" s="45" t="str">
        <f>"〒"&amp;[1]休止・廃止施設!E61&amp;"-"&amp;[1]休止・廃止施設!F61&amp;CHAR(10)&amp;[1]休止・廃止施設!H61&amp;[1]休止・廃止施設!I61&amp;[1]休止・廃止施設!J61</f>
        <v>〒841-0055
鳥栖市養父町497-1</v>
      </c>
      <c r="E184" s="46" t="str">
        <f>[1]休止・廃止施設!L61</f>
        <v>2023/2/1
2023/11/1</v>
      </c>
      <c r="F184" s="47" t="str">
        <f>[1]休止・廃止施設!M61</f>
        <v>管理者の変更
管理者変更</v>
      </c>
      <c r="G184" s="43" t="str">
        <f>"（"&amp;[1]休止・廃止施設!N61&amp;")
" &amp;[1]休止・廃止施設!O61&amp;"-"&amp;[1]休止・廃止施設!P61&amp;"
"&amp;[1]休止・廃止施設!Q61</f>
        <v>（0942)
83-7737
50-8553</v>
      </c>
      <c r="H184" s="45" t="str">
        <f>[1]休止・廃止施設!S61</f>
        <v>株式会社
ライフサポートNEO</v>
      </c>
      <c r="I184" s="46">
        <f>[1]休止・廃止施設!AD61</f>
        <v>42736</v>
      </c>
      <c r="J184" s="46">
        <f>[1]休止・廃止施設!AJ61</f>
        <v>42736</v>
      </c>
      <c r="K184" s="48">
        <f>[1]休止・廃止施設!AK61</f>
        <v>16</v>
      </c>
      <c r="L184" s="43" t="str">
        <f>[1]休止・廃止施設!AL61</f>
        <v>住宅型</v>
      </c>
      <c r="M184" s="43" t="str">
        <f>[1]休止・廃止施設!AM61&amp;CHAR(10)&amp;[1]休止・廃止施設!AQ61</f>
        <v>-
第183号</v>
      </c>
    </row>
    <row r="185" spans="1:13" ht="54.75" customHeight="1">
      <c r="A185" s="43" t="str">
        <f>'[1]（全体管理用）'!B159</f>
        <v>第184号</v>
      </c>
      <c r="B185" s="44">
        <f>'[1]（全体管理用）'!C159</f>
        <v>0</v>
      </c>
      <c r="C185" s="44" t="str">
        <f>'[1]（全体管理用）'!D159</f>
        <v>住宅型有料老人ホーム結絆</v>
      </c>
      <c r="D185" s="45" t="str">
        <f>"〒"&amp;'[1]（全体管理用）'!E159&amp;"-"&amp;'[1]（全体管理用）'!F159&amp;CHAR(10)&amp;'[1]（全体管理用）'!H159&amp;'[1]（全体管理用）'!I159&amp;'[1]（全体管理用）'!J159</f>
        <v>〒847-0825
唐津市見借3459番地13</v>
      </c>
      <c r="E185" s="46" t="str">
        <f>'[1]（全体管理用）'!L159</f>
        <v>2021/4/1　　　　　　　　　　　　　2022/8/1
2023/4/1</v>
      </c>
      <c r="F185" s="47" t="str">
        <f>'[1]（全体管理用）'!M159</f>
        <v>定員変更(１４→２１)                           料金変更
料金変更</v>
      </c>
      <c r="G185" s="43" t="str">
        <f>"（"&amp;'[1]（全体管理用）'!N159&amp;")
" &amp;'[1]（全体管理用）'!O159&amp;"-"&amp;'[1]（全体管理用）'!P159&amp;"
"&amp;'[1]（全体管理用）'!Q159</f>
        <v>（0955)
58-8151
58-8152</v>
      </c>
      <c r="H185" s="45" t="str">
        <f>'[1]（全体管理用）'!S159</f>
        <v>合同会社結絆</v>
      </c>
      <c r="I185" s="46">
        <f>'[1]（全体管理用）'!AD159</f>
        <v>42744</v>
      </c>
      <c r="J185" s="46">
        <f>'[1]（全体管理用）'!AJ159</f>
        <v>42744</v>
      </c>
      <c r="K185" s="48">
        <f>'[1]（全体管理用）'!AK159</f>
        <v>21</v>
      </c>
      <c r="L185" s="43" t="str">
        <f>'[1]（全体管理用）'!AL159</f>
        <v>住宅型</v>
      </c>
      <c r="M185" s="43" t="str">
        <f>'[1]（全体管理用）'!AM159&amp;CHAR(10)&amp;'[1]（全体管理用）'!AQ159</f>
        <v>-
第184号</v>
      </c>
    </row>
    <row r="186" spans="1:13" ht="54.75" customHeight="1">
      <c r="A186" s="43" t="str">
        <f>'[1]（全体管理用）'!B160</f>
        <v>第185号</v>
      </c>
      <c r="B186" s="44">
        <f>'[1]（全体管理用）'!C160</f>
        <v>0</v>
      </c>
      <c r="C186" s="44" t="str">
        <f>'[1]（全体管理用）'!D160</f>
        <v>有料老人ホームスリヨンラソ</v>
      </c>
      <c r="D186" s="45" t="str">
        <f>"〒"&amp;'[1]（全体管理用）'!E160&amp;"-"&amp;'[1]（全体管理用）'!F160&amp;CHAR(10)&amp;'[1]（全体管理用）'!H160&amp;'[1]（全体管理用）'!I160&amp;'[1]（全体管理用）'!J160</f>
        <v>〒843-0021
武雄市武雄町大字永島15882番地3</v>
      </c>
      <c r="E186" s="46" t="str">
        <f>'[1]（全体管理用）'!L160</f>
        <v>R.2.7
2024/1/1</v>
      </c>
      <c r="F186" s="47" t="str">
        <f>'[1]（全体管理用）'!M160</f>
        <v>取締役、住所変更
利用料金変更</v>
      </c>
      <c r="G186" s="43" t="str">
        <f>"（"&amp;'[1]（全体管理用）'!N160&amp;")
" &amp;'[1]（全体管理用）'!O160&amp;"-"&amp;'[1]（全体管理用）'!P160&amp;"
"&amp;'[1]（全体管理用）'!Q160</f>
        <v>（0954)
22-3787
22-3787</v>
      </c>
      <c r="H186" s="45" t="str">
        <f>'[1]（全体管理用）'!S160</f>
        <v>株式会社リアン</v>
      </c>
      <c r="I186" s="46">
        <f>'[1]（全体管理用）'!AD160</f>
        <v>42767</v>
      </c>
      <c r="J186" s="46" t="str">
        <f>'[1]（全体管理用）'!AJ160</f>
        <v>-
(地域密着型
特定施設)</v>
      </c>
      <c r="K186" s="48">
        <f>'[1]（全体管理用）'!AK160</f>
        <v>16</v>
      </c>
      <c r="L186" s="43" t="str">
        <f>'[1]（全体管理用）'!AL160</f>
        <v>住宅型</v>
      </c>
      <c r="M186" s="43" t="str">
        <f>'[1]（全体管理用）'!AM160&amp;CHAR(10)&amp;'[1]（全体管理用）'!AQ160</f>
        <v>-
第185号</v>
      </c>
    </row>
    <row r="187" spans="1:13" ht="54.75" customHeight="1">
      <c r="A187" s="43" t="str">
        <f>'[1]（全体管理用）'!B161</f>
        <v>第186号</v>
      </c>
      <c r="B187" s="44">
        <f>'[1]（全体管理用）'!C161</f>
        <v>0</v>
      </c>
      <c r="C187" s="44" t="str">
        <f>'[1]（全体管理用）'!D161</f>
        <v>有料老人ホームかりん</v>
      </c>
      <c r="D187" s="45" t="str">
        <f>"〒"&amp;'[1]（全体管理用）'!E161&amp;"-"&amp;'[1]（全体管理用）'!F161&amp;CHAR(10)&amp;'[1]（全体管理用）'!H161&amp;'[1]（全体管理用）'!I161&amp;'[1]（全体管理用）'!J161</f>
        <v>〒848-0027
伊万里市立花町1465番地</v>
      </c>
      <c r="E187" s="46">
        <f>'[1]（全体管理用）'!L161</f>
        <v>0</v>
      </c>
      <c r="F187" s="47">
        <f>'[1]（全体管理用）'!M161</f>
        <v>0</v>
      </c>
      <c r="G187" s="43" t="str">
        <f>"（"&amp;'[1]（全体管理用）'!N161&amp;")
" &amp;'[1]（全体管理用）'!O161&amp;"-"&amp;'[1]（全体管理用）'!P161&amp;"
"&amp;'[1]（全体管理用）'!Q161</f>
        <v>（0955)
21-1555
21-1556</v>
      </c>
      <c r="H187" s="45" t="str">
        <f>'[1]（全体管理用）'!S161</f>
        <v>株式会社はなのわ</v>
      </c>
      <c r="I187" s="46">
        <f>'[1]（全体管理用）'!AD161</f>
        <v>42767</v>
      </c>
      <c r="J187" s="46">
        <f>'[1]（全体管理用）'!AJ161</f>
        <v>42767</v>
      </c>
      <c r="K187" s="48">
        <f>'[1]（全体管理用）'!AK161</f>
        <v>39</v>
      </c>
      <c r="L187" s="43" t="str">
        <f>'[1]（全体管理用）'!AL161</f>
        <v>住宅型</v>
      </c>
      <c r="M187" s="43" t="str">
        <f>'[1]（全体管理用）'!AM161&amp;CHAR(10)&amp;'[1]（全体管理用）'!AQ161</f>
        <v>-
第186号</v>
      </c>
    </row>
    <row r="188" spans="1:13" ht="54.75" customHeight="1">
      <c r="A188" s="43" t="str">
        <f>'[1]（全体管理用）'!B162</f>
        <v>第187号</v>
      </c>
      <c r="B188" s="44">
        <f>'[1]（全体管理用）'!C162</f>
        <v>0</v>
      </c>
      <c r="C188" s="44" t="str">
        <f>'[1]（全体管理用）'!D162</f>
        <v>住宅型有料老人ホーム寄人</v>
      </c>
      <c r="D188" s="45" t="str">
        <f>"〒"&amp;'[1]（全体管理用）'!E162&amp;"-"&amp;'[1]（全体管理用）'!F162&amp;CHAR(10)&amp;'[1]（全体管理用）'!H162&amp;'[1]（全体管理用）'!I162&amp;'[1]（全体管理用）'!J162</f>
        <v>〒849-0922
佐賀市高木瀬東五丁目17番11号</v>
      </c>
      <c r="E188" s="46">
        <f>'[1]（全体管理用）'!L162</f>
        <v>44774</v>
      </c>
      <c r="F188" s="47" t="str">
        <f>'[1]（全体管理用）'!M162</f>
        <v>料金変更</v>
      </c>
      <c r="G188" s="43" t="str">
        <f>"（"&amp;'[1]（全体管理用）'!N162&amp;")
" &amp;'[1]（全体管理用）'!O162&amp;"-"&amp;'[1]（全体管理用）'!P162&amp;"
"&amp;'[1]（全体管理用）'!Q162</f>
        <v>（0952)
20-3366
20-3367</v>
      </c>
      <c r="H188" s="45" t="str">
        <f>'[1]（全体管理用）'!S162</f>
        <v>医療法人源流会</v>
      </c>
      <c r="I188" s="46">
        <f>'[1]（全体管理用）'!AD162</f>
        <v>42826</v>
      </c>
      <c r="J188" s="46">
        <f>'[1]（全体管理用）'!AJ162</f>
        <v>42826</v>
      </c>
      <c r="K188" s="48">
        <f>'[1]（全体管理用）'!AK162</f>
        <v>25</v>
      </c>
      <c r="L188" s="43" t="str">
        <f>'[1]（全体管理用）'!AL162</f>
        <v>住宅型</v>
      </c>
      <c r="M188" s="43" t="str">
        <f>'[1]（全体管理用）'!AM162&amp;CHAR(10)&amp;'[1]（全体管理用）'!AQ162</f>
        <v>-
第187号</v>
      </c>
    </row>
    <row r="189" spans="1:13" ht="54.75" customHeight="1">
      <c r="A189" s="43" t="str">
        <f>'[1]（全体管理用）'!B163</f>
        <v>第188号</v>
      </c>
      <c r="B189" s="44">
        <f>'[1]（全体管理用）'!C163</f>
        <v>0</v>
      </c>
      <c r="C189" s="44" t="str">
        <f>'[1]（全体管理用）'!D163</f>
        <v>住宅型有料老人ホームかもめ</v>
      </c>
      <c r="D189" s="45" t="str">
        <f>"〒"&amp;'[1]（全体管理用）'!E163&amp;"-"&amp;'[1]（全体管理用）'!F163&amp;CHAR(10)&amp;'[1]（全体管理用）'!H163&amp;'[1]（全体管理用）'!I163&amp;'[1]（全体管理用）'!J163</f>
        <v>〒849-0202
佐賀市久保田町大字久富3459番地1</v>
      </c>
      <c r="E189" s="46">
        <f>'[1]（全体管理用）'!L163</f>
        <v>45078</v>
      </c>
      <c r="F189" s="47" t="str">
        <f>'[1]（全体管理用）'!M163</f>
        <v>利用料金変更</v>
      </c>
      <c r="G189" s="43" t="str">
        <f>"（"&amp;'[1]（全体管理用）'!N163&amp;")
" &amp;'[1]（全体管理用）'!O163&amp;"-"&amp;'[1]（全体管理用）'!P163&amp;"
"&amp;'[1]（全体管理用）'!Q163</f>
        <v>（0952)
68-2211
68-2235</v>
      </c>
      <c r="H189" s="45" t="str">
        <f>'[1]（全体管理用）'!S163</f>
        <v>社会福祉法人平成会</v>
      </c>
      <c r="I189" s="46">
        <f>'[1]（全体管理用）'!AD163</f>
        <v>42826</v>
      </c>
      <c r="J189" s="46">
        <f>'[1]（全体管理用）'!AJ163</f>
        <v>42826</v>
      </c>
      <c r="K189" s="48">
        <f>'[1]（全体管理用）'!AK163</f>
        <v>35</v>
      </c>
      <c r="L189" s="43" t="str">
        <f>'[1]（全体管理用）'!AL163</f>
        <v>住宅型</v>
      </c>
      <c r="M189" s="43" t="str">
        <f>'[1]（全体管理用）'!AM163&amp;CHAR(10)&amp;'[1]（全体管理用）'!AQ163</f>
        <v>-
第188号</v>
      </c>
    </row>
    <row r="190" spans="1:13" ht="54.75" customHeight="1">
      <c r="A190" s="43" t="str">
        <f>'[1]（全体管理用）'!B164</f>
        <v>第189号</v>
      </c>
      <c r="B190" s="44">
        <f>'[1]（全体管理用）'!C164</f>
        <v>0</v>
      </c>
      <c r="C190" s="44" t="str">
        <f>'[1]（全体管理用）'!D164</f>
        <v>住宅型有料老人ホームいつくしの家</v>
      </c>
      <c r="D190" s="45" t="str">
        <f>"〒"&amp;'[1]（全体管理用）'!E164&amp;"-"&amp;'[1]（全体管理用）'!F164&amp;CHAR(10)&amp;'[1]（全体管理用）'!H164&amp;'[1]（全体管理用）'!I164&amp;'[1]（全体管理用）'!J164</f>
        <v>〒841-0201
三養基郡基山町小倉千代275番1</v>
      </c>
      <c r="E190" s="46">
        <f>'[1]（全体管理用）'!L164</f>
        <v>43891</v>
      </c>
      <c r="F190" s="47" t="str">
        <f>'[1]（全体管理用）'!M164</f>
        <v>増改築のない定員の変更</v>
      </c>
      <c r="G190" s="43" t="str">
        <f>"（"&amp;'[1]（全体管理用）'!N164&amp;")
" &amp;'[1]（全体管理用）'!O164&amp;"-"&amp;'[1]（全体管理用）'!P164&amp;"
"&amp;'[1]（全体管理用）'!Q164</f>
        <v>（0942)
85-8632
85-8635</v>
      </c>
      <c r="H190" s="45" t="str">
        <f>'[1]（全体管理用）'!S164</f>
        <v>株式会社いつくし</v>
      </c>
      <c r="I190" s="46">
        <f>'[1]（全体管理用）'!AD164</f>
        <v>42736</v>
      </c>
      <c r="J190" s="46">
        <f>'[1]（全体管理用）'!AJ164</f>
        <v>43121</v>
      </c>
      <c r="K190" s="48">
        <f>'[1]（全体管理用）'!AK164</f>
        <v>16</v>
      </c>
      <c r="L190" s="43" t="str">
        <f>'[1]（全体管理用）'!AL164</f>
        <v>住宅型</v>
      </c>
      <c r="M190" s="43" t="str">
        <f>'[1]（全体管理用）'!AM164&amp;CHAR(10)&amp;'[1]（全体管理用）'!AQ164</f>
        <v>-
第189号</v>
      </c>
    </row>
    <row r="191" spans="1:13" ht="54.75" customHeight="1">
      <c r="A191" s="43" t="str">
        <f>'[1]（全体管理用）'!B165</f>
        <v>第190号</v>
      </c>
      <c r="B191" s="44">
        <f>'[1]（全体管理用）'!C165</f>
        <v>0</v>
      </c>
      <c r="C191" s="44" t="str">
        <f>'[1]（全体管理用）'!D165</f>
        <v>住宅型有料老人ホームさくら坂</v>
      </c>
      <c r="D191" s="45" t="str">
        <f>"〒"&amp;'[1]（全体管理用）'!E165&amp;"-"&amp;'[1]（全体管理用）'!F165&amp;CHAR(10)&amp;'[1]（全体管理用）'!H165&amp;'[1]（全体管理用）'!I165&amp;'[1]（全体管理用）'!J165</f>
        <v>〒849-0101
三養基郡みやき町大字原古賀6309番67</v>
      </c>
      <c r="E191" s="46" t="str">
        <f>'[1]（全体管理用）'!L165</f>
        <v>R5.4.1.</v>
      </c>
      <c r="F191" s="47" t="str">
        <f>'[1]（全体管理用）'!M165</f>
        <v>料金変更</v>
      </c>
      <c r="G191" s="43" t="str">
        <f>"（"&amp;'[1]（全体管理用）'!N165&amp;")
" &amp;'[1]（全体管理用）'!O165&amp;"-"&amp;'[1]（全体管理用）'!P165&amp;"
"&amp;'[1]（全体管理用）'!Q165</f>
        <v>（0942)
94-2071
94-2071</v>
      </c>
      <c r="H191" s="45" t="str">
        <f>'[1]（全体管理用）'!S165</f>
        <v>特定非営利活動法人歩夢</v>
      </c>
      <c r="I191" s="46">
        <f>'[1]（全体管理用）'!AD165</f>
        <v>42856</v>
      </c>
      <c r="J191" s="46">
        <f>'[1]（全体管理用）'!AJ165</f>
        <v>42856</v>
      </c>
      <c r="K191" s="48">
        <f>'[1]（全体管理用）'!AK165</f>
        <v>18</v>
      </c>
      <c r="L191" s="43" t="str">
        <f>'[1]（全体管理用）'!AL165</f>
        <v>住宅型</v>
      </c>
      <c r="M191" s="43" t="str">
        <f>'[1]（全体管理用）'!AM165&amp;CHAR(10)&amp;'[1]（全体管理用）'!AQ165</f>
        <v>-
第190号</v>
      </c>
    </row>
    <row r="192" spans="1:13" ht="54.75" customHeight="1">
      <c r="A192" s="43" t="str">
        <f>'[1]（全体管理用）'!B166</f>
        <v>第191号</v>
      </c>
      <c r="B192" s="44">
        <f>'[1]（全体管理用）'!C166</f>
        <v>0</v>
      </c>
      <c r="C192" s="44" t="str">
        <f>'[1]（全体管理用）'!D166</f>
        <v>有料老人ホームユーミン</v>
      </c>
      <c r="D192" s="45" t="str">
        <f>"〒"&amp;'[1]（全体管理用）'!E166&amp;"-"&amp;'[1]（全体管理用）'!F166&amp;CHAR(10)&amp;'[1]（全体管理用）'!H166&amp;'[1]（全体管理用）'!I166&amp;'[1]（全体管理用）'!J166</f>
        <v>〒840-0201
佐賀市大和町大字尼寺1321-2</v>
      </c>
      <c r="E192" s="46">
        <f>'[1]（全体管理用）'!L166</f>
        <v>44135</v>
      </c>
      <c r="F192" s="47" t="str">
        <f>'[1]（全体管理用）'!M166</f>
        <v>代表者・管理者変更</v>
      </c>
      <c r="G192" s="43" t="str">
        <f>"（"&amp;'[1]（全体管理用）'!N166&amp;")
" &amp;'[1]（全体管理用）'!O166&amp;"-"&amp;'[1]（全体管理用）'!P166&amp;"
"&amp;'[1]（全体管理用）'!Q166</f>
        <v>（0952)
62-1253
62-1253</v>
      </c>
      <c r="H192" s="45" t="str">
        <f>'[1]（全体管理用）'!S166</f>
        <v>有限会社トランスポート</v>
      </c>
      <c r="I192" s="46">
        <f>'[1]（全体管理用）'!AD166</f>
        <v>42856</v>
      </c>
      <c r="J192" s="46">
        <f>'[1]（全体管理用）'!AJ166</f>
        <v>42856</v>
      </c>
      <c r="K192" s="48">
        <f>'[1]（全体管理用）'!AK166</f>
        <v>15</v>
      </c>
      <c r="L192" s="43" t="str">
        <f>'[1]（全体管理用）'!AL166</f>
        <v>住宅型</v>
      </c>
      <c r="M192" s="43" t="str">
        <f>'[1]（全体管理用）'!AM166&amp;CHAR(10)&amp;'[1]（全体管理用）'!AQ166</f>
        <v>-
第191号</v>
      </c>
    </row>
    <row r="193" spans="1:13" ht="54.75" customHeight="1">
      <c r="A193" s="43" t="str">
        <f>'[1]（全体管理用）'!B167</f>
        <v>第192号</v>
      </c>
      <c r="B193" s="44">
        <f>'[1]（全体管理用）'!C167</f>
        <v>0</v>
      </c>
      <c r="C193" s="44" t="str">
        <f>'[1]（全体管理用）'!D167</f>
        <v>介護付有料老人ホームヨツハートきぼう壱番館</v>
      </c>
      <c r="D193" s="45" t="str">
        <f>"〒"&amp;'[1]（全体管理用）'!E167&amp;"-"&amp;'[1]（全体管理用）'!F167&amp;CHAR(10)&amp;'[1]（全体管理用）'!H167&amp;'[1]（全体管理用）'!I167&amp;'[1]（全体管理用）'!J167</f>
        <v>〒842-0011
神埼市神埼町竹字利田1042-1</v>
      </c>
      <c r="E193" s="46" t="str">
        <f>'[1]（全体管理用）'!L167</f>
        <v>2022/9/1
2023/4/1
2023/11/1</v>
      </c>
      <c r="F193" s="47" t="str">
        <f>'[1]（全体管理用）'!M167</f>
        <v>施設名称変更
管理者変更
利用料変更</v>
      </c>
      <c r="G193" s="43" t="str">
        <f>"（"&amp;'[1]（全体管理用）'!N167&amp;")
" &amp;'[1]（全体管理用）'!O167&amp;"-"&amp;'[1]（全体管理用）'!P167&amp;"
"&amp;'[1]（全体管理用）'!Q167</f>
        <v>（0952)
97-7430
53-7055</v>
      </c>
      <c r="H193" s="45" t="str">
        <f>'[1]（全体管理用）'!S167</f>
        <v>株式会社
ライフサポートＮＥＯ</v>
      </c>
      <c r="I193" s="46">
        <f>'[1]（全体管理用）'!AD167</f>
        <v>42856</v>
      </c>
      <c r="J193" s="46">
        <f>'[1]（全体管理用）'!AJ167</f>
        <v>42856</v>
      </c>
      <c r="K193" s="48">
        <f>'[1]（全体管理用）'!AK167</f>
        <v>30</v>
      </c>
      <c r="L193" s="43" t="str">
        <f>'[1]（全体管理用）'!AL167</f>
        <v>介護付</v>
      </c>
      <c r="M193" s="43" t="str">
        <f>'[1]（全体管理用）'!AM167&amp;CHAR(10)&amp;'[1]（全体管理用）'!AQ167</f>
        <v>4172000236
第192号</v>
      </c>
    </row>
    <row r="194" spans="1:13" ht="54.75" customHeight="1">
      <c r="A194" s="43" t="str">
        <f>'[1]（全体管理用）'!B168</f>
        <v>第193号</v>
      </c>
      <c r="B194" s="44">
        <f>'[1]（全体管理用）'!C168</f>
        <v>0</v>
      </c>
      <c r="C194" s="44" t="str">
        <f>'[1]（全体管理用）'!D168</f>
        <v>住宅型有料老人ホームSola</v>
      </c>
      <c r="D194" s="45" t="str">
        <f>"〒"&amp;'[1]（全体管理用）'!E168&amp;"-"&amp;'[1]（全体管理用）'!F168&amp;CHAR(10)&amp;'[1]（全体管理用）'!H168&amp;'[1]（全体管理用）'!I168&amp;'[1]（全体管理用）'!J168</f>
        <v>〒849-0901
佐賀市久保泉町大字川久保字赤井手2225番地1</v>
      </c>
      <c r="E194" s="46">
        <f>'[1]（全体管理用）'!L168</f>
        <v>43199</v>
      </c>
      <c r="F194" s="47" t="str">
        <f>'[1]（全体管理用）'!M168</f>
        <v>管理者変更</v>
      </c>
      <c r="G194" s="43" t="str">
        <f>"（"&amp;'[1]（全体管理用）'!N168&amp;")
" &amp;'[1]（全体管理用）'!O168&amp;"-"&amp;'[1]（全体管理用）'!P168&amp;"
"&amp;'[1]（全体管理用）'!Q168</f>
        <v>（0952)
37-0677
37-0679</v>
      </c>
      <c r="H194" s="45" t="str">
        <f>'[1]（全体管理用）'!S168</f>
        <v>有限会社 フレンドリー</v>
      </c>
      <c r="I194" s="46">
        <f>'[1]（全体管理用）'!AD168</f>
        <v>42842</v>
      </c>
      <c r="J194" s="46">
        <f>'[1]（全体管理用）'!AJ168</f>
        <v>42886</v>
      </c>
      <c r="K194" s="48">
        <f>'[1]（全体管理用）'!AK168</f>
        <v>31</v>
      </c>
      <c r="L194" s="43" t="str">
        <f>'[1]（全体管理用）'!AL168</f>
        <v>住宅型</v>
      </c>
      <c r="M194" s="43" t="str">
        <f>'[1]（全体管理用）'!AM168&amp;CHAR(10)&amp;'[1]（全体管理用）'!AQ168</f>
        <v>-
第193号</v>
      </c>
    </row>
    <row r="195" spans="1:13" ht="54.75" customHeight="1">
      <c r="A195" s="43" t="str">
        <f>'[1]（全体管理用）'!B169</f>
        <v>第194号</v>
      </c>
      <c r="B195" s="44">
        <f>'[1]（全体管理用）'!C169</f>
        <v>0</v>
      </c>
      <c r="C195" s="44" t="str">
        <f>'[1]（全体管理用）'!D169</f>
        <v>有料老人ホームてまり</v>
      </c>
      <c r="D195" s="45" t="str">
        <f>"〒"&amp;'[1]（全体管理用）'!E169&amp;"-"&amp;'[1]（全体管理用）'!F169&amp;CHAR(10)&amp;'[1]（全体管理用）'!H169&amp;'[1]（全体管理用）'!I169&amp;'[1]（全体管理用）'!J169</f>
        <v>〒840-0034
佐賀市西与賀町大字厘外732番地4</v>
      </c>
      <c r="E195" s="46">
        <f>'[1]（全体管理用）'!L169</f>
        <v>44923</v>
      </c>
      <c r="F195" s="47" t="str">
        <f>'[1]（全体管理用）'!M169</f>
        <v>代表者変更</v>
      </c>
      <c r="G195" s="43" t="str">
        <f>"（"&amp;'[1]（全体管理用）'!N169&amp;")
" &amp;'[1]（全体管理用）'!O169&amp;"-"&amp;'[1]（全体管理用）'!P169&amp;"
"&amp;'[1]（全体管理用）'!Q169</f>
        <v>（0952)
26-7880
41-8651</v>
      </c>
      <c r="H195" s="45" t="str">
        <f>'[1]（全体管理用）'!S169</f>
        <v>株式会社白峯</v>
      </c>
      <c r="I195" s="46">
        <f>'[1]（全体管理用）'!AD169</f>
        <v>42887</v>
      </c>
      <c r="J195" s="46">
        <f>'[1]（全体管理用）'!AJ169</f>
        <v>42887</v>
      </c>
      <c r="K195" s="48">
        <f>'[1]（全体管理用）'!AK169</f>
        <v>29</v>
      </c>
      <c r="L195" s="43" t="str">
        <f>'[1]（全体管理用）'!AL169</f>
        <v>住宅型</v>
      </c>
      <c r="M195" s="43" t="str">
        <f>'[1]（全体管理用）'!AM169&amp;CHAR(10)&amp;'[1]（全体管理用）'!AQ169</f>
        <v>-
第194号</v>
      </c>
    </row>
    <row r="196" spans="1:13" ht="54.75" customHeight="1">
      <c r="A196" s="43" t="str">
        <f>'[1]（全体管理用）'!B170</f>
        <v>第195号</v>
      </c>
      <c r="B196" s="44">
        <f>'[1]（全体管理用）'!C170</f>
        <v>0</v>
      </c>
      <c r="C196" s="44" t="str">
        <f>'[1]（全体管理用）'!D170</f>
        <v>有料老人ホームいやし</v>
      </c>
      <c r="D196" s="45" t="str">
        <f>"〒"&amp;'[1]（全体管理用）'!E170&amp;"-"&amp;'[1]（全体管理用）'!F170&amp;CHAR(10)&amp;'[1]（全体管理用）'!H170&amp;'[1]（全体管理用）'!I170&amp;'[1]（全体管理用）'!J170</f>
        <v>〒841-0081
鳥栖市萱方町160番地1</v>
      </c>
      <c r="E196" s="46" t="str">
        <f>'[1]（全体管理用）'!L170</f>
        <v>2020/3/3       2020/8/1
2023/9/1</v>
      </c>
      <c r="F196" s="47" t="str">
        <f>'[1]（全体管理用）'!M170</f>
        <v>管理者変更           　　　　　　　管理者変更
定員増員</v>
      </c>
      <c r="G196" s="43" t="str">
        <f>"（"&amp;'[1]（全体管理用）'!N170&amp;")
" &amp;'[1]（全体管理用）'!O170&amp;"-"&amp;'[1]（全体管理用）'!P170&amp;"
"&amp;'[1]（全体管理用）'!Q170</f>
        <v>（0942)
87-8875
87-8876</v>
      </c>
      <c r="H196" s="45" t="str">
        <f>'[1]（全体管理用）'!S170</f>
        <v>医療法人太啓会</v>
      </c>
      <c r="I196" s="46">
        <f>'[1]（全体管理用）'!AD170</f>
        <v>42948</v>
      </c>
      <c r="J196" s="46">
        <f>'[1]（全体管理用）'!AJ170</f>
        <v>42948</v>
      </c>
      <c r="K196" s="48">
        <f>'[1]（全体管理用）'!AK170</f>
        <v>33</v>
      </c>
      <c r="L196" s="43" t="str">
        <f>'[1]（全体管理用）'!AL170</f>
        <v>住宅型</v>
      </c>
      <c r="M196" s="43" t="str">
        <f>'[1]（全体管理用）'!AM170&amp;CHAR(10)&amp;'[1]（全体管理用）'!AQ170</f>
        <v>-
第195号</v>
      </c>
    </row>
    <row r="197" spans="1:13" ht="54.75" customHeight="1">
      <c r="A197" s="43" t="str">
        <f>'[1]（全体管理用）'!B171</f>
        <v>第196号</v>
      </c>
      <c r="B197" s="44">
        <f>'[1]（全体管理用）'!C171</f>
        <v>0</v>
      </c>
      <c r="C197" s="44" t="str">
        <f>'[1]（全体管理用）'!D171</f>
        <v>玄海町高齢者向け住宅玄海園</v>
      </c>
      <c r="D197" s="45" t="str">
        <f>"〒"&amp;'[1]（全体管理用）'!E171&amp;"-"&amp;'[1]（全体管理用）'!F171&amp;CHAR(10)&amp;'[1]（全体管理用）'!H171&amp;'[1]（全体管理用）'!I171&amp;'[1]（全体管理用）'!J171</f>
        <v>〒847-1432
東松浦郡玄海町大字平尾380番地1</v>
      </c>
      <c r="E197" s="46">
        <f>'[1]（全体管理用）'!L171</f>
        <v>0</v>
      </c>
      <c r="F197" s="47">
        <f>'[1]（全体管理用）'!M171</f>
        <v>0</v>
      </c>
      <c r="G197" s="43" t="str">
        <f>"（"&amp;'[1]（全体管理用）'!N171&amp;")
" &amp;'[1]（全体管理用）'!O171&amp;"-"&amp;'[1]（全体管理用）'!P171&amp;"
"&amp;'[1]（全体管理用）'!Q171</f>
        <v>（0955)
80-0412
80-0639</v>
      </c>
      <c r="H197" s="45" t="str">
        <f>'[1]（全体管理用）'!S171</f>
        <v>玄海町</v>
      </c>
      <c r="I197" s="46">
        <f>'[1]（全体管理用）'!AD171</f>
        <v>42948</v>
      </c>
      <c r="J197" s="46">
        <f>'[1]（全体管理用）'!AJ171</f>
        <v>42948</v>
      </c>
      <c r="K197" s="48">
        <f>'[1]（全体管理用）'!AK171</f>
        <v>10</v>
      </c>
      <c r="L197" s="43" t="str">
        <f>'[1]（全体管理用）'!AL171</f>
        <v>住宅型</v>
      </c>
      <c r="M197" s="43" t="str">
        <f>'[1]（全体管理用）'!AM171&amp;CHAR(10)&amp;'[1]（全体管理用）'!AQ171</f>
        <v>-
第196号</v>
      </c>
    </row>
    <row r="198" spans="1:13" ht="54.75" customHeight="1">
      <c r="A198" s="43" t="str">
        <f>'[1]（全体管理用）'!B172</f>
        <v>第197号</v>
      </c>
      <c r="B198" s="44">
        <f>'[1]（全体管理用）'!C172</f>
        <v>0</v>
      </c>
      <c r="C198" s="44" t="str">
        <f>'[1]（全体管理用）'!D172</f>
        <v>住宅型有料老人ホームすみれ２号館</v>
      </c>
      <c r="D198" s="45" t="str">
        <f>"〒"&amp;'[1]（全体管理用）'!E172&amp;"-"&amp;'[1]（全体管理用）'!F172&amp;CHAR(10)&amp;'[1]（全体管理用）'!H172&amp;'[1]（全体管理用）'!I172&amp;'[1]（全体管理用）'!J172</f>
        <v>〒849-0905
佐賀市金立町大字千布2307番地2</v>
      </c>
      <c r="E198" s="46">
        <f>'[1]（全体管理用）'!L172</f>
        <v>0</v>
      </c>
      <c r="F198" s="47">
        <f>'[1]（全体管理用）'!M172</f>
        <v>0</v>
      </c>
      <c r="G198" s="43" t="str">
        <f>"（"&amp;'[1]（全体管理用）'!N172&amp;")
" &amp;'[1]（全体管理用）'!O172&amp;"-"&amp;'[1]（全体管理用）'!P172&amp;"
"&amp;'[1]（全体管理用）'!Q172</f>
        <v>（0952)
20-0245
20-0911</v>
      </c>
      <c r="H198" s="45" t="str">
        <f>'[1]（全体管理用）'!S172</f>
        <v>株式会社ケアハウスすみれ</v>
      </c>
      <c r="I198" s="46">
        <f>'[1]（全体管理用）'!AD172</f>
        <v>42957</v>
      </c>
      <c r="J198" s="46" t="str">
        <f>'[1]（全体管理用）'!AJ172</f>
        <v>-
(地域密着型
特定施設)</v>
      </c>
      <c r="K198" s="48">
        <f>'[1]（全体管理用）'!AK172</f>
        <v>8</v>
      </c>
      <c r="L198" s="43" t="str">
        <f>'[1]（全体管理用）'!AL172</f>
        <v>住宅型</v>
      </c>
      <c r="M198" s="43" t="str">
        <f>'[1]（全体管理用）'!AM172&amp;CHAR(10)&amp;'[1]（全体管理用）'!AQ172</f>
        <v>-
第197号</v>
      </c>
    </row>
    <row r="199" spans="1:13" ht="54.75" customHeight="1">
      <c r="A199" s="43" t="str">
        <f>'[1]（全体管理用）'!B173</f>
        <v>第198号</v>
      </c>
      <c r="B199" s="44">
        <f>'[1]（全体管理用）'!C173</f>
        <v>0</v>
      </c>
      <c r="C199" s="44" t="str">
        <f>'[1]（全体管理用）'!D173</f>
        <v>住宅型有料老人ホームあぃあぃ</v>
      </c>
      <c r="D199" s="45" t="str">
        <f>"〒"&amp;'[1]（全体管理用）'!E173&amp;"-"&amp;'[1]（全体管理用）'!F173&amp;CHAR(10)&amp;'[1]（全体管理用）'!H173&amp;'[1]（全体管理用）'!I173&amp;'[1]（全体管理用）'!J173</f>
        <v>〒849-1312
鹿島市納富分4488番地</v>
      </c>
      <c r="E199" s="46" t="str">
        <f>'[1]（全体管理用）'!L173</f>
        <v>R4.12.1
Ｒ1.8.1
Ｒ2.1.1
R2.2.14</v>
      </c>
      <c r="F199" s="47" t="str">
        <f>'[1]（全体管理用）'!M173</f>
        <v>利用料の変更
管理者の変更
利用料金の変更
定員数の増員等</v>
      </c>
      <c r="G199" s="43" t="str">
        <f>"（"&amp;'[1]（全体管理用）'!N173&amp;")
" &amp;'[1]（全体管理用）'!O173&amp;"-"&amp;'[1]（全体管理用）'!P173&amp;"
"&amp;'[1]（全体管理用）'!Q173</f>
        <v>（0954)
63-6636
69-8178</v>
      </c>
      <c r="H199" s="45" t="str">
        <f>'[1]（全体管理用）'!S173</f>
        <v>福祉サービスこころ株式会社</v>
      </c>
      <c r="I199" s="46">
        <f>'[1]（全体管理用）'!AD173</f>
        <v>42979</v>
      </c>
      <c r="J199" s="46">
        <f>'[1]（全体管理用）'!AJ173</f>
        <v>42979</v>
      </c>
      <c r="K199" s="48">
        <f>'[1]（全体管理用）'!AK173</f>
        <v>17</v>
      </c>
      <c r="L199" s="43" t="str">
        <f>'[1]（全体管理用）'!AL173</f>
        <v>住宅型</v>
      </c>
      <c r="M199" s="43" t="str">
        <f>'[1]（全体管理用）'!AM173&amp;CHAR(10)&amp;'[1]（全体管理用）'!AQ173</f>
        <v>-
第198号</v>
      </c>
    </row>
    <row r="200" spans="1:13" ht="54.75" customHeight="1">
      <c r="A200" s="43" t="str">
        <f>'[1]（全体管理用）'!B174</f>
        <v>第199号</v>
      </c>
      <c r="B200" s="44">
        <f>'[1]（全体管理用）'!C174</f>
        <v>0</v>
      </c>
      <c r="C200" s="44" t="str">
        <f>'[1]（全体管理用）'!D174</f>
        <v>住宅型有料老人ホーム東与賀</v>
      </c>
      <c r="D200" s="45" t="str">
        <f>"〒"&amp;'[1]（全体管理用）'!E174&amp;"-"&amp;'[1]（全体管理用）'!F174&amp;CHAR(10)&amp;'[1]（全体管理用）'!H174&amp;'[1]（全体管理用）'!I174&amp;'[1]（全体管理用）'!J174</f>
        <v>〒840-2223
佐賀市東与賀町大字飯盛2-5</v>
      </c>
      <c r="E200" s="46">
        <f>'[1]（全体管理用）'!L174</f>
        <v>0</v>
      </c>
      <c r="F200" s="47">
        <f>'[1]（全体管理用）'!M174</f>
        <v>0</v>
      </c>
      <c r="G200" s="43" t="str">
        <f>"（"&amp;'[1]（全体管理用）'!N174&amp;")
" &amp;'[1]（全体管理用）'!O174&amp;"-"&amp;'[1]（全体管理用）'!P174&amp;"
"&amp;'[1]（全体管理用）'!Q174</f>
        <v>（0952)
45-1717
45-0707</v>
      </c>
      <c r="H200" s="45" t="str">
        <f>'[1]（全体管理用）'!S174</f>
        <v>株式会社パラディ</v>
      </c>
      <c r="I200" s="46">
        <f>'[1]（全体管理用）'!AD174</f>
        <v>42979</v>
      </c>
      <c r="J200" s="46">
        <f>'[1]（全体管理用）'!AJ174</f>
        <v>42979</v>
      </c>
      <c r="K200" s="48">
        <f>'[1]（全体管理用）'!AK174</f>
        <v>17</v>
      </c>
      <c r="L200" s="43" t="str">
        <f>'[1]（全体管理用）'!AL174</f>
        <v>住宅型</v>
      </c>
      <c r="M200" s="43" t="str">
        <f>'[1]（全体管理用）'!AM174&amp;CHAR(10)&amp;'[1]（全体管理用）'!AQ174</f>
        <v>-
第199号</v>
      </c>
    </row>
    <row r="201" spans="1:13" ht="54.75" customHeight="1">
      <c r="A201" s="43" t="str">
        <f>'[1]（全体管理用）'!B175</f>
        <v>第200号</v>
      </c>
      <c r="B201" s="44">
        <f>'[1]（全体管理用）'!C175</f>
        <v>0</v>
      </c>
      <c r="C201" s="44" t="str">
        <f>'[1]（全体管理用）'!D175</f>
        <v>住宅型有料老人ホームえるむの杜</v>
      </c>
      <c r="D201" s="45" t="str">
        <f>"〒"&amp;'[1]（全体管理用）'!E175&amp;"-"&amp;'[1]（全体管理用）'!F175&amp;CHAR(10)&amp;'[1]（全体管理用）'!H175&amp;'[1]（全体管理用）'!I175&amp;'[1]（全体管理用）'!J175</f>
        <v>〒843-0231
武雄市西川登町大字小田志16799番地1</v>
      </c>
      <c r="E201" s="46" t="str">
        <f>'[1]（全体管理用）'!L175</f>
        <v>H30.9.1　　　　　　　　　　　
R4.10.1</v>
      </c>
      <c r="F201" s="47" t="str">
        <f>'[1]（全体管理用）'!M175</f>
        <v>管理者の変更等
利用料金の変更</v>
      </c>
      <c r="G201" s="43" t="str">
        <f>"（"&amp;'[1]（全体管理用）'!N175&amp;")
" &amp;'[1]（全体管理用）'!O175&amp;"-"&amp;'[1]（全体管理用）'!P175&amp;"
"&amp;'[1]（全体管理用）'!Q175</f>
        <v>（0954)
28-2213
28-2215</v>
      </c>
      <c r="H201" s="45" t="str">
        <f>'[1]（全体管理用）'!S175</f>
        <v>株式会社やさか</v>
      </c>
      <c r="I201" s="46">
        <f>'[1]（全体管理用）'!AD175</f>
        <v>42979</v>
      </c>
      <c r="J201" s="46" t="str">
        <f>'[1]（全体管理用）'!AJ175</f>
        <v>-
(地域密着型
特定施設)</v>
      </c>
      <c r="K201" s="48">
        <f>'[1]（全体管理用）'!AK175</f>
        <v>21</v>
      </c>
      <c r="L201" s="43" t="str">
        <f>'[1]（全体管理用）'!AL175</f>
        <v>住宅型</v>
      </c>
      <c r="M201" s="43" t="str">
        <f>'[1]（全体管理用）'!AM175&amp;CHAR(10)&amp;'[1]（全体管理用）'!AQ175</f>
        <v>-
第200号</v>
      </c>
    </row>
    <row r="202" spans="1:13" ht="54.75" customHeight="1">
      <c r="A202" s="43" t="str">
        <f>'[1]（全体管理用）'!B176</f>
        <v>第201号</v>
      </c>
      <c r="B202" s="44">
        <f>'[1]（全体管理用）'!C176</f>
        <v>0</v>
      </c>
      <c r="C202" s="44" t="str">
        <f>'[1]（全体管理用）'!D176</f>
        <v>さがケアセンターそよ風　住宅型有料老人ホーム</v>
      </c>
      <c r="D202" s="45" t="str">
        <f>"〒"&amp;'[1]（全体管理用）'!E176&amp;"-"&amp;'[1]（全体管理用）'!F176&amp;CHAR(10)&amp;'[1]（全体管理用）'!H176&amp;'[1]（全体管理用）'!I176&amp;'[1]（全体管理用）'!J176</f>
        <v>〒849-0123
三養基郡上峰町坊所1523-53</v>
      </c>
      <c r="E202" s="46" t="str">
        <f>'[1]（全体管理用）'!L176</f>
        <v>H30.10.1
R1.6.25
R5.3.1
R5.4.3</v>
      </c>
      <c r="F202" s="47" t="str">
        <f>'[1]（全体管理用）'!M176</f>
        <v>管理者の変更
代表者の変更
施設長変更
商号変更</v>
      </c>
      <c r="G202" s="43" t="str">
        <f>"（"&amp;'[1]（全体管理用）'!N176&amp;")
" &amp;'[1]（全体管理用）'!O176&amp;"-"&amp;'[1]（全体管理用）'!P176&amp;"
"&amp;'[1]（全体管理用）'!Q176</f>
        <v>（0952)
55-6050
55-7971</v>
      </c>
      <c r="H202" s="45" t="str">
        <f>'[1]（全体管理用）'!S176</f>
        <v>（旧）株式会社ユニマットリタイアメント・コミュニティ
（新）株式会社SOYOKAZE</v>
      </c>
      <c r="I202" s="46">
        <f>'[1]（全体管理用）'!AD176</f>
        <v>43009</v>
      </c>
      <c r="J202" s="46" t="str">
        <f>'[1]（全体管理用）'!AJ176</f>
        <v>-
(地域密着型
特定施設)</v>
      </c>
      <c r="K202" s="48">
        <f>'[1]（全体管理用）'!AK176</f>
        <v>9</v>
      </c>
      <c r="L202" s="43" t="str">
        <f>'[1]（全体管理用）'!AL176</f>
        <v>住宅型</v>
      </c>
      <c r="M202" s="43" t="str">
        <f>'[1]（全体管理用）'!AM176&amp;CHAR(10)&amp;'[1]（全体管理用）'!AQ176</f>
        <v>-
第201号</v>
      </c>
    </row>
    <row r="203" spans="1:13" ht="54.75" customHeight="1">
      <c r="A203" s="43" t="str">
        <f>'[1]（全体管理用）'!B177</f>
        <v>第202号</v>
      </c>
      <c r="B203" s="44">
        <f>'[1]（全体管理用）'!C177</f>
        <v>0</v>
      </c>
      <c r="C203" s="44" t="str">
        <f>'[1]（全体管理用）'!D177</f>
        <v>住宅型有料老人ホーム結の舟</v>
      </c>
      <c r="D203" s="45" t="str">
        <f>"〒"&amp;'[1]（全体管理用）'!E177&amp;"-"&amp;'[1]（全体管理用）'!F177&amp;CHAR(10)&amp;'[1]（全体管理用）'!H177&amp;'[1]（全体管理用）'!I177&amp;'[1]（全体管理用）'!J177</f>
        <v>〒849-1322
鹿島市浜町892番地1</v>
      </c>
      <c r="E203" s="46" t="str">
        <f>'[1]（全体管理用）'!L177</f>
        <v>2018/6/12   2020/7/1
2023/4/1</v>
      </c>
      <c r="F203" s="47" t="str">
        <f>'[1]（全体管理用）'!M177</f>
        <v>管理者の変更　　　　　　定員の増
費用および利用料の変更</v>
      </c>
      <c r="G203" s="43" t="str">
        <f>"（"&amp;'[1]（全体管理用）'!N177&amp;")
" &amp;'[1]（全体管理用）'!O177&amp;"-"&amp;'[1]（全体管理用）'!P177&amp;"
"&amp;'[1]（全体管理用）'!Q177</f>
        <v>（0954)
69-1165
69-1166</v>
      </c>
      <c r="H203" s="45" t="str">
        <f>'[1]（全体管理用）'!S177</f>
        <v>株式会社コミュニティコネクト鹿島</v>
      </c>
      <c r="I203" s="46">
        <f>'[1]（全体管理用）'!AD177</f>
        <v>43040</v>
      </c>
      <c r="J203" s="46">
        <f>'[1]（全体管理用）'!AJ177</f>
        <v>43040</v>
      </c>
      <c r="K203" s="48">
        <f>'[1]（全体管理用）'!AK177</f>
        <v>31</v>
      </c>
      <c r="L203" s="43" t="str">
        <f>'[1]（全体管理用）'!AL177</f>
        <v>住宅型</v>
      </c>
      <c r="M203" s="43" t="str">
        <f>'[1]（全体管理用）'!AM177&amp;CHAR(10)&amp;'[1]（全体管理用）'!AQ177</f>
        <v>-
第202号</v>
      </c>
    </row>
    <row r="204" spans="1:13" ht="54.75" customHeight="1">
      <c r="A204" s="43" t="str">
        <f>'[1]（全体管理用）'!B178</f>
        <v>第203号</v>
      </c>
      <c r="B204" s="44">
        <f>'[1]（全体管理用）'!C178</f>
        <v>0</v>
      </c>
      <c r="C204" s="44" t="str">
        <f>'[1]（全体管理用）'!D178</f>
        <v>住宅型有料老人ホームみふねの郷</v>
      </c>
      <c r="D204" s="45" t="str">
        <f>"〒"&amp;'[1]（全体管理用）'!E178&amp;"-"&amp;'[1]（全体管理用）'!F178&amp;CHAR(10)&amp;'[1]（全体管理用）'!H178&amp;'[1]（全体管理用）'!I178&amp;'[1]（全体管理用）'!J178</f>
        <v>〒843-0022
武雄市武雄町大字武雄5542番地186</v>
      </c>
      <c r="E204" s="46" t="str">
        <f>'[1]（全体管理用）'!L178</f>
        <v>2021/7/1
2022/1/1
 2023/1/1
2023/10/1　</v>
      </c>
      <c r="F204" s="47" t="str">
        <f>'[1]（全体管理用）'!M178</f>
        <v>定員の減
入居契約書変更
料金変更 
設置者代表者変更　</v>
      </c>
      <c r="G204" s="43" t="str">
        <f>"（"&amp;'[1]（全体管理用）'!N178&amp;")
" &amp;'[1]（全体管理用）'!O178&amp;"-"&amp;'[1]（全体管理用）'!P178&amp;"
"&amp;'[1]（全体管理用）'!Q178</f>
        <v>（0954)
22-3969
27-8069</v>
      </c>
      <c r="H204" s="45" t="str">
        <f>'[1]（全体管理用）'!S178</f>
        <v>株式会社ふれあい</v>
      </c>
      <c r="I204" s="46">
        <f>'[1]（全体管理用）'!AD178</f>
        <v>43101</v>
      </c>
      <c r="J204" s="46">
        <f>'[1]（全体管理用）'!AJ178</f>
        <v>43101</v>
      </c>
      <c r="K204" s="48">
        <f>'[1]（全体管理用）'!AK178</f>
        <v>30</v>
      </c>
      <c r="L204" s="43" t="str">
        <f>'[1]（全体管理用）'!AL178</f>
        <v>住宅型</v>
      </c>
      <c r="M204" s="43" t="str">
        <f>'[1]（全体管理用）'!AM178&amp;CHAR(10)&amp;'[1]（全体管理用）'!AQ178</f>
        <v>-
第203号</v>
      </c>
    </row>
    <row r="205" spans="1:13" ht="54.75" customHeight="1">
      <c r="A205" s="43" t="str">
        <f>'[1]（全体管理用）'!B179</f>
        <v>第204号</v>
      </c>
      <c r="B205" s="44">
        <f>'[1]（全体管理用）'!C179</f>
        <v>0</v>
      </c>
      <c r="C205" s="44" t="str">
        <f>'[1]（全体管理用）'!D179</f>
        <v>有料老人ホーム長崎街道お伊勢茶屋</v>
      </c>
      <c r="D205" s="45" t="str">
        <f>"〒"&amp;'[1]（全体管理用）'!E179&amp;"-"&amp;'[1]（全体管理用）'!F179&amp;CHAR(10)&amp;'[1]（全体管理用）'!H179&amp;'[1]（全体管理用）'!I179&amp;'[1]（全体管理用）'!J179</f>
        <v>〒840-0844
佐賀市伊勢町11番9号</v>
      </c>
      <c r="E205" s="46" t="str">
        <f>'[1]（全体管理用）'!L179</f>
        <v>2023/6/1
2024/2/1</v>
      </c>
      <c r="F205" s="47" t="str">
        <f>'[1]（全体管理用）'!M179</f>
        <v>管理者変更
利用料金変更</v>
      </c>
      <c r="G205" s="43" t="str">
        <f>"（"&amp;'[1]（全体管理用）'!N179&amp;")
" &amp;'[1]（全体管理用）'!O179&amp;"-"&amp;'[1]（全体管理用）'!P179&amp;"
"&amp;'[1]（全体管理用）'!Q179</f>
        <v>（0952)
27-8836
27-8839</v>
      </c>
      <c r="H205" s="45" t="str">
        <f>'[1]（全体管理用）'!S179</f>
        <v>社会福祉法人みんなのお世話</v>
      </c>
      <c r="I205" s="46">
        <f>'[1]（全体管理用）'!AD179</f>
        <v>42193</v>
      </c>
      <c r="J205" s="46">
        <f>'[1]（全体管理用）'!AJ179</f>
        <v>43095</v>
      </c>
      <c r="K205" s="48">
        <f>'[1]（全体管理用）'!AK179</f>
        <v>38</v>
      </c>
      <c r="L205" s="43" t="str">
        <f>'[1]（全体管理用）'!AL179</f>
        <v>住宅型</v>
      </c>
      <c r="M205" s="43" t="str">
        <f>'[1]（全体管理用）'!AM179&amp;CHAR(10)&amp;'[1]（全体管理用）'!AQ179</f>
        <v>-
第204号</v>
      </c>
    </row>
    <row r="206" spans="1:13" ht="54.75" customHeight="1">
      <c r="A206" s="43" t="str">
        <f>'[1]（全体管理用）'!B180</f>
        <v>第205号</v>
      </c>
      <c r="B206" s="44">
        <f>'[1]（全体管理用）'!C180</f>
        <v>0</v>
      </c>
      <c r="C206" s="44" t="str">
        <f>'[1]（全体管理用）'!D180</f>
        <v>有料老人ホームよからいふ</v>
      </c>
      <c r="D206" s="45" t="str">
        <f>"〒"&amp;'[1]（全体管理用）'!E180&amp;"-"&amp;'[1]（全体管理用）'!F180&amp;CHAR(10)&amp;'[1]（全体管理用）'!H180&amp;'[1]（全体管理用）'!I180&amp;'[1]（全体管理用）'!J180</f>
        <v>〒840-2213
佐賀市川副町大字鹿江1005-8</v>
      </c>
      <c r="E206" s="46" t="str">
        <f>'[1]（全体管理用）'!L180</f>
        <v>H31.4.1
R1.5.1
R1.8.19
R３.3.１
R6.1.1.</v>
      </c>
      <c r="F206" s="47" t="str">
        <f>'[1]（全体管理用）'!M180</f>
        <v>増築に伴い定員増
管理者の変更
夫婦部屋増による定員増
夫婦部屋増による定員増
利用料金変更</v>
      </c>
      <c r="G206" s="43" t="str">
        <f>"（"&amp;'[1]（全体管理用）'!N180&amp;")
" &amp;'[1]（全体管理用）'!O180&amp;"-"&amp;'[1]（全体管理用）'!P180&amp;"
"&amp;'[1]（全体管理用）'!Q180</f>
        <v>（0952)
45-2881
45-2889</v>
      </c>
      <c r="H206" s="45" t="str">
        <f>'[1]（全体管理用）'!S180</f>
        <v>株式会社よからいふ</v>
      </c>
      <c r="I206" s="46">
        <f>'[1]（全体管理用）'!AD180</f>
        <v>43101</v>
      </c>
      <c r="J206" s="46">
        <f>'[1]（全体管理用）'!AJ180</f>
        <v>43101</v>
      </c>
      <c r="K206" s="48">
        <f>'[1]（全体管理用）'!AK180</f>
        <v>45</v>
      </c>
      <c r="L206" s="43" t="str">
        <f>'[1]（全体管理用）'!AL180</f>
        <v>住宅型</v>
      </c>
      <c r="M206" s="43" t="str">
        <f>'[1]（全体管理用）'!AM180&amp;CHAR(10)&amp;'[1]（全体管理用）'!AQ180</f>
        <v>-
第205号</v>
      </c>
    </row>
    <row r="207" spans="1:13" ht="54.75" customHeight="1">
      <c r="A207" s="43" t="str">
        <f>'[1]（全体管理用）'!B181</f>
        <v>第206号</v>
      </c>
      <c r="B207" s="44">
        <f>'[1]（全体管理用）'!C181</f>
        <v>0</v>
      </c>
      <c r="C207" s="44" t="str">
        <f>'[1]（全体管理用）'!D181</f>
        <v>介護付有料老人ホームまどい</v>
      </c>
      <c r="D207" s="45" t="str">
        <f>"〒"&amp;'[1]（全体管理用）'!E181&amp;"-"&amp;'[1]（全体管理用）'!F181&amp;CHAR(10)&amp;'[1]（全体管理用）'!H181&amp;'[1]（全体管理用）'!I181&amp;'[1]（全体管理用）'!J181</f>
        <v>〒840-0027
佐賀市本庄町大字本庄264番地1</v>
      </c>
      <c r="E207" s="46" t="str">
        <f>'[1]（全体管理用）'!L181</f>
        <v>H31.4.1
R1.10.1</v>
      </c>
      <c r="F207" s="47" t="str">
        <f>'[1]（全体管理用）'!M181</f>
        <v>管理者の変更</v>
      </c>
      <c r="G207" s="43" t="str">
        <f>"（"&amp;'[1]（全体管理用）'!N181&amp;")
" &amp;'[1]（全体管理用）'!O181&amp;"-"&amp;'[1]（全体管理用）'!P181&amp;"
"&amp;'[1]（全体管理用）'!Q181</f>
        <v>（0952)
37-3012
37-3013</v>
      </c>
      <c r="H207" s="45" t="str">
        <f>'[1]（全体管理用）'!S181</f>
        <v>医療法人至誠会</v>
      </c>
      <c r="I207" s="46">
        <f>'[1]（全体管理用）'!AD181</f>
        <v>43185</v>
      </c>
      <c r="J207" s="46">
        <f>'[1]（全体管理用）'!AJ181</f>
        <v>43185</v>
      </c>
      <c r="K207" s="48">
        <f>'[1]（全体管理用）'!AK181</f>
        <v>30</v>
      </c>
      <c r="L207" s="43" t="str">
        <f>'[1]（全体管理用）'!AL181</f>
        <v>介護付</v>
      </c>
      <c r="M207" s="43" t="str">
        <f>'[1]（全体管理用）'!AM181&amp;CHAR(10)&amp;'[1]（全体管理用）'!AQ181</f>
        <v>4170103115
第206号</v>
      </c>
    </row>
    <row r="208" spans="1:13" ht="54.75" customHeight="1">
      <c r="A208" s="43" t="str">
        <f>'[1]（全体管理用）'!B182</f>
        <v>第207号</v>
      </c>
      <c r="B208" s="44">
        <f>'[1]（全体管理用）'!C182</f>
        <v>0</v>
      </c>
      <c r="C208" s="44" t="str">
        <f>'[1]（全体管理用）'!D182</f>
        <v>多機能ホームふるさと伊万里</v>
      </c>
      <c r="D208" s="45" t="str">
        <f>"〒"&amp;'[1]（全体管理用）'!E182&amp;"-"&amp;'[1]（全体管理用）'!F182&amp;CHAR(10)&amp;'[1]（全体管理用）'!H182&amp;'[1]（全体管理用）'!I182&amp;'[1]（全体管理用）'!J182</f>
        <v>〒848-0011
伊万里市南波多町大川原4224番地4</v>
      </c>
      <c r="E208" s="46">
        <f>'[1]（全体管理用）'!L182</f>
        <v>0</v>
      </c>
      <c r="F208" s="47">
        <f>'[1]（全体管理用）'!M182</f>
        <v>0</v>
      </c>
      <c r="G208" s="43" t="str">
        <f>"（"&amp;'[1]（全体管理用）'!N182&amp;")
" &amp;'[1]（全体管理用）'!O182&amp;"-"&amp;'[1]（全体管理用）'!P182&amp;"
"&amp;'[1]（全体管理用）'!Q182</f>
        <v>（0955)
20-3610
20-3611</v>
      </c>
      <c r="H208" s="45" t="str">
        <f>'[1]（全体管理用）'!S182</f>
        <v>株式会社ジョウジマ</v>
      </c>
      <c r="I208" s="46">
        <f>'[1]（全体管理用）'!AD182</f>
        <v>43160</v>
      </c>
      <c r="J208" s="46" t="str">
        <f>'[1]（全体管理用）'!AJ182</f>
        <v>-
(地域密着型
特定施設)</v>
      </c>
      <c r="K208" s="48">
        <f>'[1]（全体管理用）'!AK182</f>
        <v>17</v>
      </c>
      <c r="L208" s="43" t="str">
        <f>'[1]（全体管理用）'!AL182</f>
        <v>住宅型</v>
      </c>
      <c r="M208" s="43" t="str">
        <f>'[1]（全体管理用）'!AM182&amp;CHAR(10)&amp;'[1]（全体管理用）'!AQ182</f>
        <v>-
第207号</v>
      </c>
    </row>
    <row r="209" spans="1:13" ht="54.75" customHeight="1">
      <c r="A209" s="43" t="str">
        <f>'[1]（全体管理用）'!B183</f>
        <v>第208号</v>
      </c>
      <c r="B209" s="44">
        <f>'[1]（全体管理用）'!C183</f>
        <v>0</v>
      </c>
      <c r="C209" s="44" t="str">
        <f>'[1]（全体管理用）'!D183</f>
        <v>有料老人ホームたかハウス</v>
      </c>
      <c r="D209" s="45" t="str">
        <f>"〒"&amp;'[1]（全体管理用）'!E183&amp;"-"&amp;'[1]（全体管理用）'!F183&amp;CHAR(10)&amp;'[1]（全体管理用）'!H183&amp;'[1]（全体管理用）'!I183&amp;'[1]（全体管理用）'!J183</f>
        <v>〒840-0034
佐賀市西与賀町大字厘外953番地1</v>
      </c>
      <c r="E209" s="46">
        <f>'[1]（全体管理用）'!L183</f>
        <v>45301</v>
      </c>
      <c r="F209" s="47" t="str">
        <f>'[1]（全体管理用）'!M183</f>
        <v>利用料金変更</v>
      </c>
      <c r="G209" s="43" t="str">
        <f>"（"&amp;'[1]（全体管理用）'!N183&amp;")
" &amp;'[1]（全体管理用）'!O183&amp;"-"&amp;'[1]（全体管理用）'!P183&amp;"
"&amp;'[1]（全体管理用）'!Q183</f>
        <v>（0952)
28-9731
28-9731</v>
      </c>
      <c r="H209" s="45" t="str">
        <f>'[1]（全体管理用）'!S183</f>
        <v>株式会社福祉ネットサービス</v>
      </c>
      <c r="I209" s="46">
        <f>'[1]（全体管理用）'!AD183</f>
        <v>43191</v>
      </c>
      <c r="J209" s="46" t="str">
        <f>'[1]（全体管理用）'!AJ183</f>
        <v>-
(地域密着型
特定施設)</v>
      </c>
      <c r="K209" s="48">
        <f>'[1]（全体管理用）'!AK183</f>
        <v>18</v>
      </c>
      <c r="L209" s="43" t="str">
        <f>'[1]（全体管理用）'!AL183</f>
        <v>住宅型</v>
      </c>
      <c r="M209" s="43" t="str">
        <f>'[1]（全体管理用）'!AM183&amp;CHAR(10)&amp;'[1]（全体管理用）'!AQ183</f>
        <v>-
第208号</v>
      </c>
    </row>
    <row r="210" spans="1:13" ht="54.75" customHeight="1">
      <c r="A210" s="43" t="str">
        <f>'[1]（全体管理用）'!B184</f>
        <v>第209号</v>
      </c>
      <c r="B210" s="44">
        <f>'[1]（全体管理用）'!C184</f>
        <v>0</v>
      </c>
      <c r="C210" s="44" t="str">
        <f>'[1]（全体管理用）'!D184</f>
        <v>住宅型有料老人ホーム七彩のそら</v>
      </c>
      <c r="D210" s="45" t="str">
        <f>"〒"&amp;'[1]（全体管理用）'!E184&amp;"-"&amp;'[1]（全体管理用）'!F184&amp;CHAR(10)&amp;'[1]（全体管理用）'!H184&amp;'[1]（全体管理用）'!I184&amp;'[1]（全体管理用）'!J184</f>
        <v>〒849-2102
杵島郡大町町大字福母1150-1</v>
      </c>
      <c r="E210" s="46" t="str">
        <f>'[1]（全体管理用）'!L184</f>
        <v>2023/3/1
2023/4/1
2024/4/1
2024/4/1
2024/4/1</v>
      </c>
      <c r="F210" s="47" t="str">
        <f>'[1]（全体管理用）'!M184</f>
        <v>定員の増
利用料金変更
入居対象者変更
管理者変更
入居対象者変更</v>
      </c>
      <c r="G210" s="43" t="str">
        <f>"（"&amp;'[1]（全体管理用）'!N184&amp;")
" &amp;'[1]（全体管理用）'!O184&amp;"-"&amp;'[1]（全体管理用）'!P184&amp;"
"&amp;'[1]（全体管理用）'!Q184</f>
        <v>（0952)
82-3003
82-3004</v>
      </c>
      <c r="H210" s="45" t="str">
        <f>'[1]（全体管理用）'!S184</f>
        <v>株式会社タイザン</v>
      </c>
      <c r="I210" s="46">
        <f>'[1]（全体管理用）'!AD184</f>
        <v>43191</v>
      </c>
      <c r="J210" s="46" t="str">
        <f>'[1]（全体管理用）'!AJ184</f>
        <v>-
(地域密着型
特定施設)</v>
      </c>
      <c r="K210" s="48">
        <f>'[1]（全体管理用）'!AK184</f>
        <v>24</v>
      </c>
      <c r="L210" s="43" t="str">
        <f>'[1]（全体管理用）'!AL184</f>
        <v>住宅型</v>
      </c>
      <c r="M210" s="43" t="str">
        <f>'[1]（全体管理用）'!AM184&amp;CHAR(10)&amp;'[1]（全体管理用）'!AQ184</f>
        <v>-
第209号</v>
      </c>
    </row>
    <row r="211" spans="1:13" ht="54.75" customHeight="1">
      <c r="A211" s="43" t="str">
        <f>'[1]（全体管理用）'!B185</f>
        <v>第210号</v>
      </c>
      <c r="B211" s="44">
        <f>'[1]（全体管理用）'!C185</f>
        <v>0</v>
      </c>
      <c r="C211" s="44" t="str">
        <f>'[1]（全体管理用）'!D185</f>
        <v>有料老人ホームきらめき新郷</v>
      </c>
      <c r="D211" s="45" t="str">
        <f>"〒"&amp;'[1]（全体管理用）'!E185&amp;"-"&amp;'[1]（全体管理用）'!F185&amp;CHAR(10)&amp;'[1]（全体管理用）'!H185&amp;'[1]（全体管理用）'!I185&amp;'[1]（全体管理用）'!J185</f>
        <v>〒840-0017
佐賀市新郷本町23番地22</v>
      </c>
      <c r="E211" s="46">
        <f>'[1]（全体管理用）'!L185</f>
        <v>43405</v>
      </c>
      <c r="F211" s="47" t="str">
        <f>'[1]（全体管理用）'!M185</f>
        <v>管理者の変更</v>
      </c>
      <c r="G211" s="43" t="str">
        <f>"（"&amp;'[1]（全体管理用）'!N185&amp;")
" &amp;'[1]（全体管理用）'!O185&amp;"-"&amp;'[1]（全体管理用）'!P185&amp;"
"&amp;'[1]（全体管理用）'!Q185</f>
        <v>（0952)
37-1195
37-1198</v>
      </c>
      <c r="H211" s="45" t="str">
        <f>'[1]（全体管理用）'!S185</f>
        <v>株式会社煌</v>
      </c>
      <c r="I211" s="46">
        <f>'[1]（全体管理用）'!AD185</f>
        <v>43160</v>
      </c>
      <c r="J211" s="46">
        <f>'[1]（全体管理用）'!AJ185</f>
        <v>43160</v>
      </c>
      <c r="K211" s="48">
        <f>'[1]（全体管理用）'!AK185</f>
        <v>30</v>
      </c>
      <c r="L211" s="43" t="str">
        <f>'[1]（全体管理用）'!AL185</f>
        <v>住宅型</v>
      </c>
      <c r="M211" s="43" t="str">
        <f>'[1]（全体管理用）'!AM185&amp;CHAR(10)&amp;'[1]（全体管理用）'!AQ185</f>
        <v>-
第210号</v>
      </c>
    </row>
    <row r="212" spans="1:13" ht="54.75" customHeight="1">
      <c r="A212" s="43" t="str">
        <f>'[1]（全体管理用）'!B186</f>
        <v>第211号</v>
      </c>
      <c r="B212" s="44">
        <f>'[1]（全体管理用）'!C186</f>
        <v>0</v>
      </c>
      <c r="C212" s="44" t="str">
        <f>'[1]（全体管理用）'!D186</f>
        <v>ケアビレッジちとせ菜畑</v>
      </c>
      <c r="D212" s="45" t="str">
        <f>"〒"&amp;'[1]（全体管理用）'!E186&amp;"-"&amp;'[1]（全体管理用）'!F186&amp;CHAR(10)&amp;'[1]（全体管理用）'!H186&amp;'[1]（全体管理用）'!I186&amp;'[1]（全体管理用）'!J186</f>
        <v>〒847-0844
唐津市菜畑4323番地2</v>
      </c>
      <c r="E212" s="46">
        <f>'[1]（全体管理用）'!L186</f>
        <v>0</v>
      </c>
      <c r="F212" s="47">
        <f>'[1]（全体管理用）'!M186</f>
        <v>0</v>
      </c>
      <c r="G212" s="43" t="str">
        <f>"（"&amp;'[1]（全体管理用）'!N186&amp;")
" &amp;'[1]（全体管理用）'!O186&amp;"-"&amp;'[1]（全体管理用）'!P186&amp;"
"&amp;'[1]（全体管理用）'!Q186</f>
        <v>（0955)
53-8422
53-8455</v>
      </c>
      <c r="H212" s="45" t="str">
        <f>'[1]（全体管理用）'!S186</f>
        <v>合同会社ちとせ</v>
      </c>
      <c r="I212" s="46">
        <f>'[1]（全体管理用）'!AD186</f>
        <v>43160</v>
      </c>
      <c r="J212" s="46">
        <f>'[1]（全体管理用）'!AJ186</f>
        <v>43160</v>
      </c>
      <c r="K212" s="48">
        <f>'[1]（全体管理用）'!AK186</f>
        <v>9</v>
      </c>
      <c r="L212" s="43" t="str">
        <f>'[1]（全体管理用）'!AL186</f>
        <v>住宅型</v>
      </c>
      <c r="M212" s="43" t="str">
        <f>'[1]（全体管理用）'!AM186&amp;CHAR(10)&amp;'[1]（全体管理用）'!AQ186</f>
        <v>-
第211号</v>
      </c>
    </row>
    <row r="213" spans="1:13" ht="54.75" customHeight="1">
      <c r="A213" s="43" t="str">
        <f>'[1]（全体管理用）'!B187</f>
        <v>第212号</v>
      </c>
      <c r="B213" s="44">
        <f>'[1]（全体管理用）'!C187</f>
        <v>0</v>
      </c>
      <c r="C213" s="44" t="str">
        <f>'[1]（全体管理用）'!D187</f>
        <v>有料老人ホーム夢の丘塩田館</v>
      </c>
      <c r="D213" s="45" t="str">
        <f>"〒"&amp;'[1]（全体管理用）'!E187&amp;"-"&amp;'[1]（全体管理用）'!F187&amp;CHAR(10)&amp;'[1]（全体管理用）'!H187&amp;'[1]（全体管理用）'!I187&amp;'[1]（全体管理用）'!J187</f>
        <v>〒849-1411
嬉野市塩田町大字馬場下甲64番地1</v>
      </c>
      <c r="E213" s="46">
        <f>'[1]（全体管理用）'!L187</f>
        <v>44166</v>
      </c>
      <c r="F213" s="47" t="str">
        <f>'[1]（全体管理用）'!M187</f>
        <v>管理者変更</v>
      </c>
      <c r="G213" s="43" t="str">
        <f>"（"&amp;'[1]（全体管理用）'!N187&amp;")
" &amp;'[1]（全体管理用）'!O187&amp;"-"&amp;'[1]（全体管理用）'!P187&amp;"
"&amp;'[1]（全体管理用）'!Q187</f>
        <v>（0954)
66-8500
66-8501</v>
      </c>
      <c r="H213" s="45" t="str">
        <f>'[1]（全体管理用）'!S187</f>
        <v>株式会社夢の丘</v>
      </c>
      <c r="I213" s="46">
        <f>'[1]（全体管理用）'!AD187</f>
        <v>43190</v>
      </c>
      <c r="J213" s="46">
        <f>'[1]（全体管理用）'!AJ187</f>
        <v>43190</v>
      </c>
      <c r="K213" s="48">
        <f>'[1]（全体管理用）'!AK187</f>
        <v>15</v>
      </c>
      <c r="L213" s="43" t="str">
        <f>'[1]（全体管理用）'!AL187</f>
        <v>住宅型</v>
      </c>
      <c r="M213" s="43" t="str">
        <f>'[1]（全体管理用）'!AM187&amp;CHAR(10)&amp;'[1]（全体管理用）'!AQ187</f>
        <v>-
第212号</v>
      </c>
    </row>
    <row r="214" spans="1:13" ht="54.75" customHeight="1">
      <c r="A214" s="43" t="str">
        <f>'[1]（全体管理用）'!B188</f>
        <v>第213号</v>
      </c>
      <c r="B214" s="44">
        <f>'[1]（全体管理用）'!C188</f>
        <v>0</v>
      </c>
      <c r="C214" s="44" t="str">
        <f>'[1]（全体管理用）'!D188</f>
        <v>有料老人ホーム夢の丘鹿島館</v>
      </c>
      <c r="D214" s="45" t="str">
        <f>"〒"&amp;'[1]（全体管理用）'!E188&amp;"-"&amp;'[1]（全体管理用）'!F188&amp;CHAR(10)&amp;'[1]（全体管理用）'!H188&amp;'[1]（全体管理用）'!I188&amp;'[1]（全体管理用）'!J188</f>
        <v>〒849-1314
鹿島市大字山浦字二俟甲2085番地8</v>
      </c>
      <c r="E214" s="46">
        <f>'[1]（全体管理用）'!L188</f>
        <v>0</v>
      </c>
      <c r="F214" s="47">
        <f>'[1]（全体管理用）'!M188</f>
        <v>0</v>
      </c>
      <c r="G214" s="43" t="str">
        <f>"（"&amp;'[1]（全体管理用）'!N188&amp;")
" &amp;'[1]（全体管理用）'!O188&amp;"-"&amp;'[1]（全体管理用）'!P188&amp;"
"&amp;'[1]（全体管理用）'!Q188</f>
        <v>（0954)
69-5511
69-5512</v>
      </c>
      <c r="H214" s="45" t="str">
        <f>'[1]（全体管理用）'!S188</f>
        <v>株式会社夢の丘</v>
      </c>
      <c r="I214" s="46">
        <f>'[1]（全体管理用）'!AD188</f>
        <v>43190</v>
      </c>
      <c r="J214" s="46">
        <f>'[1]（全体管理用）'!AJ188</f>
        <v>43190</v>
      </c>
      <c r="K214" s="48">
        <f>'[1]（全体管理用）'!AK188</f>
        <v>9</v>
      </c>
      <c r="L214" s="43" t="str">
        <f>'[1]（全体管理用）'!AL188</f>
        <v>住宅型</v>
      </c>
      <c r="M214" s="43" t="str">
        <f>'[1]（全体管理用）'!AM188&amp;CHAR(10)&amp;'[1]（全体管理用）'!AQ188</f>
        <v>-
第213号</v>
      </c>
    </row>
    <row r="215" spans="1:13" ht="54.75" customHeight="1">
      <c r="A215" s="43" t="str">
        <f>'[1]（全体管理用）'!B189</f>
        <v>第214号</v>
      </c>
      <c r="B215" s="44">
        <f>'[1]（全体管理用）'!C189</f>
        <v>0</v>
      </c>
      <c r="C215" s="44" t="str">
        <f>'[1]（全体管理用）'!D189</f>
        <v>介護付き有料老人ホームうち（家）</v>
      </c>
      <c r="D215" s="45" t="str">
        <f>"〒"&amp;'[1]（全体管理用）'!E189&amp;"-"&amp;'[1]（全体管理用）'!F189&amp;CHAR(10)&amp;'[1]（全体管理用）'!H189&amp;'[1]（全体管理用）'!I189&amp;'[1]（全体管理用）'!J189</f>
        <v>〒849-0936
佐賀市鍋島町大字森田583番1</v>
      </c>
      <c r="E215" s="46" t="str">
        <f>'[1]（全体管理用）'!L189</f>
        <v>H30.10.24
R1.10.1
R2.4.1
R5.12.1</v>
      </c>
      <c r="F215" s="47" t="str">
        <f>'[1]（全体管理用）'!M189</f>
        <v>法人代表者の変更
料金変更
料金変更
利用料金変更</v>
      </c>
      <c r="G215" s="43" t="str">
        <f>"（"&amp;'[1]（全体管理用）'!N189&amp;")
" &amp;'[1]（全体管理用）'!O189&amp;"-"&amp;'[1]（全体管理用）'!P189&amp;"
"&amp;'[1]（全体管理用）'!Q189</f>
        <v>（0952)
60-8822
60-8801</v>
      </c>
      <c r="H215" s="45" t="str">
        <f>'[1]（全体管理用）'!S189</f>
        <v>社会福祉法人あんず鍋島</v>
      </c>
      <c r="I215" s="46">
        <f>'[1]（全体管理用）'!AD189</f>
        <v>43181</v>
      </c>
      <c r="J215" s="46">
        <f>'[1]（全体管理用）'!AJ189</f>
        <v>43181</v>
      </c>
      <c r="K215" s="48">
        <f>'[1]（全体管理用）'!AK189</f>
        <v>30</v>
      </c>
      <c r="L215" s="43" t="str">
        <f>'[1]（全体管理用）'!AL189</f>
        <v>介護付</v>
      </c>
      <c r="M215" s="43" t="str">
        <f>'[1]（全体管理用）'!AM189&amp;CHAR(10)&amp;'[1]（全体管理用）'!AQ189</f>
        <v>4170103107
第214号</v>
      </c>
    </row>
    <row r="216" spans="1:13" ht="54.75" customHeight="1">
      <c r="A216" s="43" t="str">
        <f>'[1]（全体管理用）'!B190</f>
        <v>第215号</v>
      </c>
      <c r="B216" s="44" t="str">
        <f>'[1]（全体管理用）'!C190</f>
        <v>新規</v>
      </c>
      <c r="C216" s="44" t="str">
        <f>'[1]（全体管理用）'!D190</f>
        <v>住宅型有料老人ホームれんげ</v>
      </c>
      <c r="D216" s="45" t="str">
        <f>"〒"&amp;'[1]（全体管理用）'!E190&amp;"-"&amp;'[1]（全体管理用）'!F190&amp;CHAR(10)&amp;'[1]（全体管理用）'!H190&amp;'[1]（全体管理用）'!I190&amp;'[1]（全体管理用）'!J190</f>
        <v>〒849-2304
武雄市山内町大字大野7044番4</v>
      </c>
      <c r="E216" s="46">
        <f>'[1]（全体管理用）'!L190</f>
        <v>45017</v>
      </c>
      <c r="F216" s="47" t="str">
        <f>'[1]（全体管理用）'!M190</f>
        <v>管理者変更</v>
      </c>
      <c r="G216" s="43" t="str">
        <f>"（"&amp;'[1]（全体管理用）'!N190&amp;")
" &amp;'[1]（全体管理用）'!O190&amp;"-"&amp;'[1]（全体管理用）'!P190&amp;"
"&amp;'[1]（全体管理用）'!Q190</f>
        <v>（0954)
45-5155
45-4200</v>
      </c>
      <c r="H216" s="45" t="str">
        <f>'[1]（全体管理用）'!S190</f>
        <v>社会福祉法人正和福祉会</v>
      </c>
      <c r="I216" s="46">
        <f>'[1]（全体管理用）'!AD190</f>
        <v>43252</v>
      </c>
      <c r="J216" s="46" t="str">
        <f>'[1]（全体管理用）'!AJ190</f>
        <v>-
(地域密着型
特定施設)</v>
      </c>
      <c r="K216" s="48">
        <f>'[1]（全体管理用）'!AK190</f>
        <v>8</v>
      </c>
      <c r="L216" s="43" t="str">
        <f>'[1]（全体管理用）'!AL190</f>
        <v>住宅型</v>
      </c>
      <c r="M216" s="43" t="str">
        <f>'[1]（全体管理用）'!AM190&amp;CHAR(10)&amp;'[1]（全体管理用）'!AQ190</f>
        <v>-
第215号</v>
      </c>
    </row>
    <row r="217" spans="1:13" ht="54.75" customHeight="1">
      <c r="A217" s="43" t="str">
        <f>'[1]（全体管理用）'!B191</f>
        <v>第216号</v>
      </c>
      <c r="B217" s="44" t="str">
        <f>'[1]（全体管理用）'!C191</f>
        <v>新規</v>
      </c>
      <c r="C217" s="44" t="str">
        <f>'[1]（全体管理用）'!D191</f>
        <v>有料老人ホームたちばな</v>
      </c>
      <c r="D217" s="45" t="str">
        <f>"〒"&amp;'[1]（全体管理用）'!E191&amp;"-"&amp;'[1]（全体管理用）'!F191&amp;CHAR(10)&amp;'[1]（全体管理用）'!H191&amp;'[1]（全体管理用）'!I191&amp;'[1]（全体管理用）'!J191</f>
        <v>〒849-4164
有田町仏ノ原甲1235-2</v>
      </c>
      <c r="E217" s="46">
        <f>'[1]（全体管理用）'!L191</f>
        <v>44927</v>
      </c>
      <c r="F217" s="47" t="str">
        <f>'[1]（全体管理用）'!M191</f>
        <v>管理者の変更</v>
      </c>
      <c r="G217" s="43" t="str">
        <f>"（"&amp;'[1]（全体管理用）'!N191&amp;")
" &amp;'[1]（全体管理用）'!O191&amp;"-"&amp;'[1]（全体管理用）'!P191&amp;"
"&amp;'[1]（全体管理用）'!Q191</f>
        <v>（0955)
41-2601
41-2602</v>
      </c>
      <c r="H217" s="45" t="str">
        <f>'[1]（全体管理用）'!S191</f>
        <v>有限会社さくら苑</v>
      </c>
      <c r="I217" s="46">
        <f>'[1]（全体管理用）'!AD191</f>
        <v>43221</v>
      </c>
      <c r="J217" s="46">
        <f>'[1]（全体管理用）'!AJ191</f>
        <v>43221</v>
      </c>
      <c r="K217" s="48">
        <f>'[1]（全体管理用）'!AK191</f>
        <v>4</v>
      </c>
      <c r="L217" s="43" t="str">
        <f>'[1]（全体管理用）'!AL191</f>
        <v>住宅型</v>
      </c>
      <c r="M217" s="43" t="str">
        <f>'[1]（全体管理用）'!AM191&amp;CHAR(10)&amp;'[1]（全体管理用）'!AQ191</f>
        <v>-
第216号</v>
      </c>
    </row>
    <row r="218" spans="1:13" ht="54.75" customHeight="1">
      <c r="A218" s="43" t="str">
        <f>'[1]（全体管理用）'!B192</f>
        <v>第217号</v>
      </c>
      <c r="B218" s="44" t="str">
        <f>'[1]（全体管理用）'!C192</f>
        <v>新規</v>
      </c>
      <c r="C218" s="44" t="str">
        <f>'[1]（全体管理用）'!D192</f>
        <v>有料老人ホームほうむ大詫間</v>
      </c>
      <c r="D218" s="45" t="str">
        <f>"〒"&amp;'[1]（全体管理用）'!E192&amp;"-"&amp;'[1]（全体管理用）'!F192&amp;CHAR(10)&amp;'[1]（全体管理用）'!H192&amp;'[1]（全体管理用）'!I192&amp;'[1]（全体管理用）'!J192</f>
        <v>〒840-2211
佐賀市川副町大字大詫間949</v>
      </c>
      <c r="E218" s="46">
        <f>'[1]（全体管理用）'!L192</f>
        <v>0</v>
      </c>
      <c r="F218" s="47">
        <f>'[1]（全体管理用）'!M192</f>
        <v>0</v>
      </c>
      <c r="G218" s="43" t="str">
        <f>"（"&amp;'[1]（全体管理用）'!N192&amp;")
" &amp;'[1]（全体管理用）'!O192&amp;"-"&amp;'[1]（全体管理用）'!P192&amp;"
"&amp;'[1]（全体管理用）'!Q192</f>
        <v>（0952)
37-7879
37-9147</v>
      </c>
      <c r="H218" s="45" t="str">
        <f>'[1]（全体管理用）'!S192</f>
        <v>ほうむ合資会社</v>
      </c>
      <c r="I218" s="46">
        <f>'[1]（全体管理用）'!AD192</f>
        <v>43252</v>
      </c>
      <c r="J218" s="46" t="str">
        <f>'[1]（全体管理用）'!AJ192</f>
        <v>-
(地域密着型
特定施設)</v>
      </c>
      <c r="K218" s="48">
        <f>'[1]（全体管理用）'!AK192</f>
        <v>20</v>
      </c>
      <c r="L218" s="43" t="str">
        <f>'[1]（全体管理用）'!AL192</f>
        <v>住宅型</v>
      </c>
      <c r="M218" s="43" t="str">
        <f>'[1]（全体管理用）'!AM192&amp;CHAR(10)&amp;'[1]（全体管理用）'!AQ192</f>
        <v>-
第217号</v>
      </c>
    </row>
    <row r="219" spans="1:13" ht="54.75" customHeight="1">
      <c r="A219" s="43" t="str">
        <f>'[1]（全体管理用）'!B193</f>
        <v>第218号</v>
      </c>
      <c r="B219" s="44" t="str">
        <f>'[1]（全体管理用）'!C193</f>
        <v>新規</v>
      </c>
      <c r="C219" s="44" t="str">
        <f>'[1]（全体管理用）'!D193</f>
        <v>有料老人ホームかがやき高木瀬</v>
      </c>
      <c r="D219" s="45" t="str">
        <f>"〒"&amp;'[1]（全体管理用）'!E193&amp;"-"&amp;'[1]（全体管理用）'!F193&amp;CHAR(10)&amp;'[1]（全体管理用）'!H193&amp;'[1]（全体管理用）'!I193&amp;'[1]（全体管理用）'!J193</f>
        <v>〒840-0917
佐賀市高木瀬町大字長瀬字三本杉1910-1</v>
      </c>
      <c r="E219" s="46" t="str">
        <f>'[1]（全体管理用）'!L193</f>
        <v>2022/7/1
2024/4/1</v>
      </c>
      <c r="F219" s="47" t="str">
        <f>'[1]（全体管理用）'!M193</f>
        <v>利用料金変更
利用料金変更</v>
      </c>
      <c r="G219" s="43" t="str">
        <f>"（"&amp;'[1]（全体管理用）'!N193&amp;")
" &amp;'[1]（全体管理用）'!O193&amp;"-"&amp;'[1]（全体管理用）'!P193&amp;"
"&amp;'[1]（全体管理用）'!Q193</f>
        <v>（0952)
37-1097
37-1096</v>
      </c>
      <c r="H219" s="45" t="str">
        <f>'[1]（全体管理用）'!S193</f>
        <v>株式会社ニューライフ</v>
      </c>
      <c r="I219" s="46">
        <f>'[1]（全体管理用）'!AD193</f>
        <v>43235</v>
      </c>
      <c r="J219" s="46">
        <f>'[1]（全体管理用）'!AJ193</f>
        <v>43235</v>
      </c>
      <c r="K219" s="48">
        <f>'[1]（全体管理用）'!AK193</f>
        <v>30</v>
      </c>
      <c r="L219" s="43" t="str">
        <f>'[1]（全体管理用）'!AL193</f>
        <v>住宅型</v>
      </c>
      <c r="M219" s="43" t="str">
        <f>'[1]（全体管理用）'!AM193&amp;CHAR(10)&amp;'[1]（全体管理用）'!AQ193</f>
        <v>-
第218号</v>
      </c>
    </row>
    <row r="220" spans="1:13" ht="54.75" customHeight="1">
      <c r="A220" s="43" t="str">
        <f>'[1]（全体管理用）'!B194</f>
        <v>第219号</v>
      </c>
      <c r="B220" s="44" t="str">
        <f>'[1]（全体管理用）'!C194</f>
        <v>元宅老所</v>
      </c>
      <c r="C220" s="44" t="str">
        <f>'[1]（全体管理用）'!D194</f>
        <v>有料老人ホームまきしま</v>
      </c>
      <c r="D220" s="45" t="str">
        <f>"〒"&amp;'[1]（全体管理用）'!E194&amp;"-"&amp;'[1]（全体管理用）'!F194&amp;CHAR(10)&amp;'[1]（全体管理用）'!H194&amp;'[1]（全体管理用）'!I194&amp;'[1]（全体管理用）'!J194</f>
        <v>〒848-0043
伊万里市瀬戸町1359番地</v>
      </c>
      <c r="E220" s="46" t="str">
        <f>'[1]（全体管理用）'!L194</f>
        <v>2021/4/1
2023/8/1</v>
      </c>
      <c r="F220" s="47" t="str">
        <f>'[1]（全体管理用）'!M194</f>
        <v>利用料の変更
利用料金変更</v>
      </c>
      <c r="G220" s="43" t="str">
        <f>"（"&amp;'[1]（全体管理用）'!N194&amp;")
" &amp;'[1]（全体管理用）'!O194&amp;"-"&amp;'[1]（全体管理用）'!P194&amp;"
"&amp;'[1]（全体管理用）'!Q194</f>
        <v>（0955)
20-0200
20-0201</v>
      </c>
      <c r="H220" s="45" t="str">
        <f>'[1]（全体管理用）'!S194</f>
        <v>株式会社瑞祥</v>
      </c>
      <c r="I220" s="46">
        <f>'[1]（全体管理用）'!AD194</f>
        <v>43270</v>
      </c>
      <c r="J220" s="46" t="str">
        <f>'[1]（全体管理用）'!AJ194</f>
        <v>-
(地域密着型
特定施設)</v>
      </c>
      <c r="K220" s="48">
        <f>'[1]（全体管理用）'!AK194</f>
        <v>17</v>
      </c>
      <c r="L220" s="43" t="str">
        <f>'[1]（全体管理用）'!AL194</f>
        <v>住宅型</v>
      </c>
      <c r="M220" s="43" t="str">
        <f>'[1]（全体管理用）'!AM194&amp;CHAR(10)&amp;'[1]（全体管理用）'!AQ194</f>
        <v>-
第219号</v>
      </c>
    </row>
    <row r="221" spans="1:13" ht="54.75" customHeight="1">
      <c r="A221" s="43" t="str">
        <f>'[1]（全体管理用）'!B195</f>
        <v>第220号</v>
      </c>
      <c r="B221" s="44" t="str">
        <f>'[1]（全体管理用）'!C195</f>
        <v>元宅老所</v>
      </c>
      <c r="C221" s="44" t="str">
        <f>'[1]（全体管理用）'!D195</f>
        <v>有料老人ホームもものかわ本館</v>
      </c>
      <c r="D221" s="45" t="str">
        <f>"〒"&amp;'[1]（全体管理用）'!E195&amp;"-"&amp;'[1]（全体管理用）'!F195&amp;CHAR(10)&amp;'[1]（全体管理用）'!H195&amp;'[1]（全体管理用）'!I195&amp;'[1]（全体管理用）'!J195</f>
        <v>〒849-5261
伊万里市松浦町桃川5997番地</v>
      </c>
      <c r="E221" s="46" t="str">
        <f>'[1]（全体管理用）'!L195</f>
        <v>2021/4/1
2023/8/1</v>
      </c>
      <c r="F221" s="47" t="str">
        <f>'[1]（全体管理用）'!M195</f>
        <v>利用料の変更
利用料金変更</v>
      </c>
      <c r="G221" s="43" t="str">
        <f>"（"&amp;'[1]（全体管理用）'!N195&amp;")
" &amp;'[1]（全体管理用）'!O195&amp;"-"&amp;'[1]（全体管理用）'!P195&amp;"
"&amp;'[1]（全体管理用）'!Q195</f>
        <v>（0955)
26-3223
26-3240</v>
      </c>
      <c r="H221" s="45" t="str">
        <f>'[1]（全体管理用）'!S195</f>
        <v>株式会社瑞祥</v>
      </c>
      <c r="I221" s="46">
        <f>'[1]（全体管理用）'!AD195</f>
        <v>43270</v>
      </c>
      <c r="J221" s="46" t="str">
        <f>'[1]（全体管理用）'!AJ195</f>
        <v>-
(地域密着型
特定施設)</v>
      </c>
      <c r="K221" s="48">
        <f>'[1]（全体管理用）'!AK195</f>
        <v>15</v>
      </c>
      <c r="L221" s="43" t="str">
        <f>'[1]（全体管理用）'!AL195</f>
        <v>住宅型</v>
      </c>
      <c r="M221" s="43" t="str">
        <f>'[1]（全体管理用）'!AM195&amp;CHAR(10)&amp;'[1]（全体管理用）'!AQ195</f>
        <v>-
第220号</v>
      </c>
    </row>
    <row r="222" spans="1:13" ht="54.75" customHeight="1">
      <c r="A222" s="43" t="str">
        <f>'[1]（全体管理用）'!B196</f>
        <v>第221号</v>
      </c>
      <c r="B222" s="44" t="str">
        <f>'[1]（全体管理用）'!C196</f>
        <v>元宅老所</v>
      </c>
      <c r="C222" s="44" t="str">
        <f>'[1]（全体管理用）'!D196</f>
        <v>有料老人ホームもものかわ別館</v>
      </c>
      <c r="D222" s="45" t="str">
        <f>"〒"&amp;'[1]（全体管理用）'!E196&amp;"-"&amp;'[1]（全体管理用）'!F196&amp;CHAR(10)&amp;'[1]（全体管理用）'!H196&amp;'[1]（全体管理用）'!I196&amp;'[1]（全体管理用）'!J196</f>
        <v>〒849-5261
伊万里市松浦町桃川5998番地１</v>
      </c>
      <c r="E222" s="46" t="str">
        <f>'[1]（全体管理用）'!L196</f>
        <v>2021/4/1
2023/8/1</v>
      </c>
      <c r="F222" s="47" t="str">
        <f>'[1]（全体管理用）'!M196</f>
        <v>利用料の変更
利用料金変更</v>
      </c>
      <c r="G222" s="43" t="str">
        <f>"（"&amp;'[1]（全体管理用）'!N196&amp;")
" &amp;'[1]（全体管理用）'!O196&amp;"-"&amp;'[1]（全体管理用）'!P196&amp;"
"&amp;'[1]（全体管理用）'!Q196</f>
        <v>（0955)
26-3223
26-3240</v>
      </c>
      <c r="H222" s="45" t="str">
        <f>'[1]（全体管理用）'!S196</f>
        <v>株式会社瑞祥</v>
      </c>
      <c r="I222" s="46">
        <f>'[1]（全体管理用）'!AD196</f>
        <v>43270</v>
      </c>
      <c r="J222" s="46" t="str">
        <f>'[1]（全体管理用）'!AJ196</f>
        <v>-
(地域密着型
特定施設)</v>
      </c>
      <c r="K222" s="48">
        <f>'[1]（全体管理用）'!AK196</f>
        <v>8</v>
      </c>
      <c r="L222" s="43" t="str">
        <f>'[1]（全体管理用）'!AL196</f>
        <v>住宅型</v>
      </c>
      <c r="M222" s="43" t="str">
        <f>'[1]（全体管理用）'!AM196&amp;CHAR(10)&amp;'[1]（全体管理用）'!AQ196</f>
        <v>-
第221号</v>
      </c>
    </row>
    <row r="223" spans="1:13" ht="54.75" customHeight="1">
      <c r="A223" s="43" t="str">
        <f>'[1]（全体管理用）'!B197</f>
        <v>第222号</v>
      </c>
      <c r="B223" s="44" t="str">
        <f>'[1]（全体管理用）'!C197</f>
        <v>元宅老所</v>
      </c>
      <c r="C223" s="44" t="str">
        <f>'[1]（全体管理用）'!D197</f>
        <v>有料老人ホームとっとっと</v>
      </c>
      <c r="D223" s="45" t="str">
        <f>"〒"&amp;'[1]（全体管理用）'!E197&amp;"-"&amp;'[1]（全体管理用）'!F197&amp;CHAR(10)&amp;'[1]（全体管理用）'!H197&amp;'[1]（全体管理用）'!I197&amp;'[1]（全体管理用）'!J197</f>
        <v>〒849-2101
杵島郡大町町大字大町8732番地10</v>
      </c>
      <c r="E223" s="46" t="str">
        <f>'[1]（全体管理用）'!L197</f>
        <v>2018/10/23
2023/5/1</v>
      </c>
      <c r="F223" s="47" t="str">
        <f>'[1]（全体管理用）'!M197</f>
        <v>法人代表者の変更
利用料金変更</v>
      </c>
      <c r="G223" s="43" t="str">
        <f>"（"&amp;'[1]（全体管理用）'!N197&amp;")
" &amp;'[1]（全体管理用）'!O197&amp;"-"&amp;'[1]（全体管理用）'!P197&amp;"
"&amp;'[1]（全体管理用）'!Q197</f>
        <v>（0952)
71-3201
71-3202</v>
      </c>
      <c r="H223" s="45" t="str">
        <f>'[1]（全体管理用）'!S197</f>
        <v>株式会社ライフ・ケア・サービス</v>
      </c>
      <c r="I223" s="46">
        <f>'[1]（全体管理用）'!AD197</f>
        <v>43271</v>
      </c>
      <c r="J223" s="46">
        <f>'[1]（全体管理用）'!AJ197</f>
        <v>43282</v>
      </c>
      <c r="K223" s="48">
        <f>'[1]（全体管理用）'!AK197</f>
        <v>20</v>
      </c>
      <c r="L223" s="43" t="str">
        <f>'[1]（全体管理用）'!AL197</f>
        <v>住宅型</v>
      </c>
      <c r="M223" s="43" t="str">
        <f>'[1]（全体管理用）'!AM197&amp;CHAR(10)&amp;'[1]（全体管理用）'!AQ197</f>
        <v>-
第222号</v>
      </c>
    </row>
    <row r="224" spans="1:13" ht="54.75" customHeight="1">
      <c r="A224" s="43" t="str">
        <f>'[1]（全体管理用）'!B198</f>
        <v>第223号</v>
      </c>
      <c r="B224" s="44" t="str">
        <f>'[1]（全体管理用）'!C198</f>
        <v>元宅老所</v>
      </c>
      <c r="C224" s="44" t="str">
        <f>'[1]（全体管理用）'!D198</f>
        <v>有料老人ホーム和の家</v>
      </c>
      <c r="D224" s="45" t="str">
        <f>"〒"&amp;'[1]（全体管理用）'!E198&amp;"-"&amp;'[1]（全体管理用）'!F198&amp;CHAR(10)&amp;'[1]（全体管理用）'!H198&amp;'[1]（全体管理用）'!I198&amp;'[1]（全体管理用）'!J198</f>
        <v>〒849-2204
武雄市北方町大字大崎4070番地1</v>
      </c>
      <c r="E224" s="46">
        <f>'[1]（全体管理用）'!L198</f>
        <v>0</v>
      </c>
      <c r="F224" s="47">
        <f>'[1]（全体管理用）'!M198</f>
        <v>0</v>
      </c>
      <c r="G224" s="43" t="str">
        <f>"（"&amp;'[1]（全体管理用）'!N198&amp;")
" &amp;'[1]（全体管理用）'!O198&amp;"-"&amp;'[1]（全体管理用）'!P198&amp;"
"&amp;'[1]（全体管理用）'!Q198</f>
        <v>（0954)
36-5800
36-5811</v>
      </c>
      <c r="H224" s="45" t="str">
        <f>'[1]（全体管理用）'!S198</f>
        <v>有限会社ほほえみ</v>
      </c>
      <c r="I224" s="46">
        <f>'[1]（全体管理用）'!AD198</f>
        <v>43279</v>
      </c>
      <c r="J224" s="46">
        <f>'[1]（全体管理用）'!AJ198</f>
        <v>43282</v>
      </c>
      <c r="K224" s="48">
        <f>'[1]（全体管理用）'!AK198</f>
        <v>26</v>
      </c>
      <c r="L224" s="43" t="str">
        <f>'[1]（全体管理用）'!AL198</f>
        <v>住宅型</v>
      </c>
      <c r="M224" s="43" t="str">
        <f>'[1]（全体管理用）'!AM198&amp;CHAR(10)&amp;'[1]（全体管理用）'!AQ198</f>
        <v>-
第223号</v>
      </c>
    </row>
    <row r="225" spans="1:13" ht="54.75" customHeight="1">
      <c r="A225" s="43" t="str">
        <f>'[1]（全体管理用）'!B199</f>
        <v>第224号</v>
      </c>
      <c r="B225" s="44" t="str">
        <f>'[1]（全体管理用）'!C199</f>
        <v>新規</v>
      </c>
      <c r="C225" s="44" t="str">
        <f>'[1]（全体管理用）'!D199</f>
        <v>有料老人ホームはなこころ</v>
      </c>
      <c r="D225" s="45" t="str">
        <f>"〒"&amp;'[1]（全体管理用）'!E199&amp;"-"&amp;'[1]（全体管理用）'!F199&amp;CHAR(10)&amp;'[1]（全体管理用）'!H199&amp;'[1]（全体管理用）'!I199&amp;'[1]（全体管理用）'!J199</f>
        <v>〒841-0063
鳥栖市下野町1391－3</v>
      </c>
      <c r="E225" s="46">
        <f>'[1]（全体管理用）'!L199</f>
        <v>44958</v>
      </c>
      <c r="F225" s="47" t="str">
        <f>'[1]（全体管理用）'!M199</f>
        <v>定員の増</v>
      </c>
      <c r="G225" s="43" t="str">
        <f>"（"&amp;'[1]（全体管理用）'!N199&amp;")
" &amp;'[1]（全体管理用）'!O199&amp;"-"&amp;'[1]（全体管理用）'!P199&amp;"
"&amp;'[1]（全体管理用）'!Q199</f>
        <v>（0942)
50-8579
50-9642</v>
      </c>
      <c r="H225" s="45" t="str">
        <f>'[1]（全体管理用）'!S199</f>
        <v>株式会社暦</v>
      </c>
      <c r="I225" s="46">
        <f>'[1]（全体管理用）'!AD199</f>
        <v>43313</v>
      </c>
      <c r="J225" s="46">
        <f>'[1]（全体管理用）'!AJ199</f>
        <v>43313</v>
      </c>
      <c r="K225" s="48">
        <f>'[1]（全体管理用）'!AK199</f>
        <v>28</v>
      </c>
      <c r="L225" s="43" t="str">
        <f>'[1]（全体管理用）'!AL199</f>
        <v>住宅型</v>
      </c>
      <c r="M225" s="43" t="str">
        <f>'[1]（全体管理用）'!AM199&amp;CHAR(10)&amp;'[1]（全体管理用）'!AQ199</f>
        <v>-
第224号</v>
      </c>
    </row>
    <row r="226" spans="1:13" ht="54.75" customHeight="1">
      <c r="A226" s="43" t="str">
        <f>'[1]（全体管理用）'!B200</f>
        <v>第225号</v>
      </c>
      <c r="B226" s="44" t="str">
        <f>'[1]（全体管理用）'!C200</f>
        <v>元宅老所</v>
      </c>
      <c r="C226" s="44" t="str">
        <f>'[1]（全体管理用）'!D200</f>
        <v>住宅型有料老人ホームシニアケアたけお 壱番館</v>
      </c>
      <c r="D226" s="45" t="str">
        <f>"〒"&amp;'[1]（全体管理用）'!E200&amp;"-"&amp;'[1]（全体管理用）'!F200&amp;CHAR(10)&amp;'[1]（全体管理用）'!H200&amp;'[1]（全体管理用）'!I200&amp;'[1]（全体管理用）'!J200</f>
        <v>〒843-0001
武雄市朝日町大字甘久4269-28</v>
      </c>
      <c r="E226" s="46">
        <f>'[1]（全体管理用）'!L200</f>
        <v>43525</v>
      </c>
      <c r="F226" s="47" t="str">
        <f>'[1]（全体管理用）'!M200</f>
        <v>施設の名称変更</v>
      </c>
      <c r="G226" s="43" t="str">
        <f>"（"&amp;'[1]（全体管理用）'!N200&amp;")
" &amp;'[1]（全体管理用）'!O200&amp;"-"&amp;'[1]（全体管理用）'!P200&amp;"
"&amp;'[1]（全体管理用）'!Q200</f>
        <v>（0954)
26-8071
23-0716</v>
      </c>
      <c r="H226" s="45" t="str">
        <f>'[1]（全体管理用）'!S200</f>
        <v>社会福祉法人敬愛会</v>
      </c>
      <c r="I226" s="46">
        <f>'[1]（全体管理用）'!AD200</f>
        <v>43313</v>
      </c>
      <c r="J226" s="46" t="str">
        <f>'[1]（全体管理用）'!AJ200</f>
        <v>-
(地域密着型
特定施設)</v>
      </c>
      <c r="K226" s="48">
        <f>'[1]（全体管理用）'!AK200</f>
        <v>15</v>
      </c>
      <c r="L226" s="43" t="str">
        <f>'[1]（全体管理用）'!AL200</f>
        <v>住宅型</v>
      </c>
      <c r="M226" s="43" t="str">
        <f>'[1]（全体管理用）'!AM200&amp;CHAR(10)&amp;'[1]（全体管理用）'!AQ200</f>
        <v>-
第225号</v>
      </c>
    </row>
    <row r="227" spans="1:13" ht="54.75" customHeight="1">
      <c r="A227" s="43" t="str">
        <f>'[1]（全体管理用）'!B201</f>
        <v>第226号</v>
      </c>
      <c r="B227" s="44" t="str">
        <f>'[1]（全体管理用）'!C201</f>
        <v>元宅老所</v>
      </c>
      <c r="C227" s="44" t="str">
        <f>'[1]（全体管理用）'!D201</f>
        <v>有料老人ホームげんき村</v>
      </c>
      <c r="D227" s="45" t="str">
        <f>"〒"&amp;'[1]（全体管理用）'!E201&amp;"-"&amp;'[1]（全体管理用）'!F201&amp;CHAR(10)&amp;'[1]（全体管理用）'!H201&amp;'[1]（全体管理用）'!I201&amp;'[1]（全体管理用）'!J201</f>
        <v>〒849-0506
杵島郡江北町大字上小田1089－1</v>
      </c>
      <c r="E227" s="46">
        <f>'[1]（全体管理用）'!L201</f>
        <v>0</v>
      </c>
      <c r="F227" s="47">
        <f>'[1]（全体管理用）'!M201</f>
        <v>0</v>
      </c>
      <c r="G227" s="43" t="str">
        <f>"（"&amp;'[1]（全体管理用）'!N201&amp;")
" &amp;'[1]（全体管理用）'!O201&amp;"-"&amp;'[1]（全体管理用）'!P201&amp;"
"&amp;'[1]（全体管理用）'!Q201</f>
        <v>（0952)
86-2163
86-2763</v>
      </c>
      <c r="H227" s="45" t="str">
        <f>'[1]（全体管理用）'!S201</f>
        <v>株式会社ライフアクセス</v>
      </c>
      <c r="I227" s="46">
        <f>'[1]（全体管理用）'!AD201</f>
        <v>43221</v>
      </c>
      <c r="J227" s="46" t="str">
        <f>'[1]（全体管理用）'!AJ201</f>
        <v>-
(地域密着型
特定施設)</v>
      </c>
      <c r="K227" s="48">
        <f>'[1]（全体管理用）'!AK201</f>
        <v>18</v>
      </c>
      <c r="L227" s="43" t="str">
        <f>'[1]（全体管理用）'!AL201</f>
        <v>住宅型</v>
      </c>
      <c r="M227" s="43" t="str">
        <f>'[1]（全体管理用）'!AM201&amp;CHAR(10)&amp;'[1]（全体管理用）'!AQ201</f>
        <v>-
第226号</v>
      </c>
    </row>
    <row r="228" spans="1:13" ht="54.75" customHeight="1">
      <c r="A228" s="43" t="str">
        <f>'[1]（全体管理用）'!B202</f>
        <v>第227号</v>
      </c>
      <c r="B228" s="44" t="str">
        <f>'[1]（全体管理用）'!C202</f>
        <v>新規</v>
      </c>
      <c r="C228" s="44" t="str">
        <f>'[1]（全体管理用）'!D202</f>
        <v>有料老人ホーム虹の松原百花苑</v>
      </c>
      <c r="D228" s="45" t="str">
        <f>"〒"&amp;'[1]（全体管理用）'!E202&amp;"-"&amp;'[1]（全体管理用）'!F202&amp;CHAR(10)&amp;'[1]（全体管理用）'!H202&amp;'[1]（全体管理用）'!I202&amp;'[1]（全体管理用）'!J202</f>
        <v>〒849-5131
唐津市浜玉町浜崎1799－57</v>
      </c>
      <c r="E228" s="46" t="str">
        <f>'[1]（全体管理用）'!L202</f>
        <v>2019/1/12　　　　　　　2021/10/1
2023/6/12</v>
      </c>
      <c r="F228" s="47" t="str">
        <f>'[1]（全体管理用）'!M202</f>
        <v>管理者の変更              利用料の変更
管理者変更</v>
      </c>
      <c r="G228" s="43" t="str">
        <f>"（"&amp;'[1]（全体管理用）'!N202&amp;")
" &amp;'[1]（全体管理用）'!O202&amp;"-"&amp;'[1]（全体管理用）'!P202&amp;"
"&amp;'[1]（全体管理用）'!Q202</f>
        <v>（0955)
56-6211
62-3013</v>
      </c>
      <c r="H228" s="45" t="str">
        <f>'[1]（全体管理用）'!S202</f>
        <v>株式会社かがやきケアサービス</v>
      </c>
      <c r="I228" s="46">
        <f>'[1]（全体管理用）'!AD202</f>
        <v>43405</v>
      </c>
      <c r="J228" s="46" t="str">
        <f>'[1]（全体管理用）'!AJ202</f>
        <v>H30.11.1</v>
      </c>
      <c r="K228" s="48">
        <f>'[1]（全体管理用）'!AK202</f>
        <v>34</v>
      </c>
      <c r="L228" s="43" t="str">
        <f>'[1]（全体管理用）'!AL202</f>
        <v>住宅型</v>
      </c>
      <c r="M228" s="43" t="str">
        <f>'[1]（全体管理用）'!AM202&amp;CHAR(10)&amp;'[1]（全体管理用）'!AQ202</f>
        <v>-
第227号</v>
      </c>
    </row>
    <row r="229" spans="1:13" ht="54.75" customHeight="1">
      <c r="A229" s="43" t="str">
        <f>'[1]（全体管理用）'!B203</f>
        <v>第229号</v>
      </c>
      <c r="B229" s="44" t="str">
        <f>'[1]（全体管理用）'!C203</f>
        <v>新規</v>
      </c>
      <c r="C229" s="44" t="str">
        <f>'[1]（全体管理用）'!D203</f>
        <v>有料老人ホームからっとライフ</v>
      </c>
      <c r="D229" s="45" t="str">
        <f>"〒"&amp;'[1]（全体管理用）'!E203&amp;"-"&amp;'[1]（全体管理用）'!F203&amp;CHAR(10)&amp;'[1]（全体管理用）'!H203&amp;'[1]（全体管理用）'!I203&amp;'[1]（全体管理用）'!J203</f>
        <v>〒847-0083
唐津市和多田大土井3－35</v>
      </c>
      <c r="E229" s="46">
        <f>'[1]（全体管理用）'!L203</f>
        <v>43739</v>
      </c>
      <c r="F229" s="47" t="str">
        <f>'[1]（全体管理用）'!M203</f>
        <v>利用料の変更</v>
      </c>
      <c r="G229" s="43" t="str">
        <f>"（"&amp;'[1]（全体管理用）'!N203&amp;")
" &amp;'[1]（全体管理用）'!O203&amp;"-"&amp;'[1]（全体管理用）'!P203&amp;"
"&amp;'[1]（全体管理用）'!Q203</f>
        <v>（0955)
80-0656
80-0679</v>
      </c>
      <c r="H229" s="45" t="str">
        <f>'[1]（全体管理用）'!S203</f>
        <v>有限会社一道</v>
      </c>
      <c r="I229" s="46">
        <f>'[1]（全体管理用）'!AD203</f>
        <v>43419</v>
      </c>
      <c r="J229" s="46" t="str">
        <f>'[1]（全体管理用）'!AJ203</f>
        <v>H30.11.15</v>
      </c>
      <c r="K229" s="48">
        <f>'[1]（全体管理用）'!AK203</f>
        <v>27</v>
      </c>
      <c r="L229" s="43" t="str">
        <f>'[1]（全体管理用）'!AL203</f>
        <v>住宅型</v>
      </c>
      <c r="M229" s="43" t="str">
        <f>'[1]（全体管理用）'!AM203&amp;CHAR(10)&amp;'[1]（全体管理用）'!AQ203</f>
        <v>-
第229号</v>
      </c>
    </row>
    <row r="230" spans="1:13" ht="54.75" customHeight="1">
      <c r="A230" s="43" t="str">
        <f>'[1]（全体管理用）'!B204</f>
        <v>第230号</v>
      </c>
      <c r="B230" s="44" t="str">
        <f>'[1]（全体管理用）'!C204</f>
        <v>新規</v>
      </c>
      <c r="C230" s="44" t="str">
        <f>'[1]（全体管理用）'!D204</f>
        <v>有料老人ホームシニアケアたけお弐番館</v>
      </c>
      <c r="D230" s="45" t="str">
        <f>"〒"&amp;'[1]（全体管理用）'!E204&amp;"-"&amp;'[1]（全体管理用）'!F204&amp;CHAR(10)&amp;'[1]（全体管理用）'!H204&amp;'[1]（全体管理用）'!I204&amp;'[1]（全体管理用）'!J204</f>
        <v>〒843-0001
武雄市朝日町大字甘久4269－28</v>
      </c>
      <c r="E230" s="46">
        <f>'[1]（全体管理用）'!L204</f>
        <v>0</v>
      </c>
      <c r="F230" s="47">
        <f>'[1]（全体管理用）'!M204</f>
        <v>0</v>
      </c>
      <c r="G230" s="43" t="str">
        <f>"（"&amp;'[1]（全体管理用）'!N204&amp;")
" &amp;'[1]（全体管理用）'!O204&amp;"-"&amp;'[1]（全体管理用）'!P204&amp;"
"&amp;'[1]（全体管理用）'!Q204</f>
        <v>（0954)
26-8071
23-0716</v>
      </c>
      <c r="H230" s="45" t="str">
        <f>'[1]（全体管理用）'!S204</f>
        <v>社会福祉法人敬愛会</v>
      </c>
      <c r="I230" s="46">
        <f>'[1]（全体管理用）'!AD204</f>
        <v>43497</v>
      </c>
      <c r="J230" s="46" t="str">
        <f>'[1]（全体管理用）'!AJ204</f>
        <v>-
(地域密着型
特定施設)</v>
      </c>
      <c r="K230" s="48">
        <f>'[1]（全体管理用）'!AK204</f>
        <v>15</v>
      </c>
      <c r="L230" s="43" t="str">
        <f>'[1]（全体管理用）'!AL204</f>
        <v>住宅型</v>
      </c>
      <c r="M230" s="43" t="str">
        <f>'[1]（全体管理用）'!AM204&amp;CHAR(10)&amp;'[1]（全体管理用）'!AQ204</f>
        <v>-
第230号</v>
      </c>
    </row>
    <row r="231" spans="1:13" ht="54.75" customHeight="1">
      <c r="A231" s="43" t="str">
        <f>'[1]（全体管理用）'!B205</f>
        <v>第231号</v>
      </c>
      <c r="B231" s="44" t="str">
        <f>'[1]（全体管理用）'!C205</f>
        <v>元宅老所</v>
      </c>
      <c r="C231" s="44" t="str">
        <f>'[1]（全体管理用）'!D205</f>
        <v>有料老人ホームブライトネスしもづる</v>
      </c>
      <c r="D231" s="45" t="str">
        <f>"〒"&amp;'[1]（全体管理用）'!E205&amp;"-"&amp;'[1]（全体管理用）'!F205&amp;CHAR(10)&amp;'[1]（全体管理用）'!H205&amp;'[1]（全体管理用）'!I205&amp;'[1]（全体管理用）'!J205</f>
        <v>〒846-0031
多久市多久町589番地１</v>
      </c>
      <c r="E231" s="46">
        <f>'[1]（全体管理用）'!L205</f>
        <v>0</v>
      </c>
      <c r="F231" s="47">
        <f>'[1]（全体管理用）'!M205</f>
        <v>0</v>
      </c>
      <c r="G231" s="43" t="str">
        <f>"（"&amp;'[1]（全体管理用）'!N205&amp;")
" &amp;'[1]（全体管理用）'!O205&amp;"-"&amp;'[1]（全体管理用）'!P205&amp;"
"&amp;'[1]（全体管理用）'!Q205</f>
        <v>（0952)
75-8002
75-8003</v>
      </c>
      <c r="H231" s="45" t="str">
        <f>'[1]（全体管理用）'!S205</f>
        <v>燦燦会株式会社</v>
      </c>
      <c r="I231" s="46">
        <f>'[1]（全体管理用）'!AD205</f>
        <v>43466</v>
      </c>
      <c r="J231" s="46" t="str">
        <f>'[1]（全体管理用）'!AJ205</f>
        <v>H30.12.21</v>
      </c>
      <c r="K231" s="48">
        <f>'[1]（全体管理用）'!AK205</f>
        <v>16</v>
      </c>
      <c r="L231" s="43" t="str">
        <f>'[1]（全体管理用）'!AL205</f>
        <v>住宅型</v>
      </c>
      <c r="M231" s="43" t="str">
        <f>'[1]（全体管理用）'!AM205&amp;CHAR(10)&amp;'[1]（全体管理用）'!AQ205</f>
        <v>-
第231号</v>
      </c>
    </row>
    <row r="232" spans="1:13" ht="54.75" customHeight="1">
      <c r="A232" s="43" t="str">
        <f>'[1]（全体管理用）'!B206</f>
        <v>第234号</v>
      </c>
      <c r="B232" s="44">
        <f>'[1]（全体管理用）'!C206</f>
        <v>0</v>
      </c>
      <c r="C232" s="44" t="str">
        <f>'[1]（全体管理用）'!D206</f>
        <v>有料老人ホームサンコートなべしま</v>
      </c>
      <c r="D232" s="45" t="str">
        <f>"〒"&amp;'[1]（全体管理用）'!E206&amp;"-"&amp;'[1]（全体管理用）'!F206&amp;CHAR(10)&amp;'[1]（全体管理用）'!H206&amp;'[1]（全体管理用）'!I206&amp;'[1]（全体管理用）'!J206</f>
        <v>〒849-0937
佐賀市鍋島三丁目3番20号</v>
      </c>
      <c r="E232" s="46" t="str">
        <f>'[1]（全体管理用）'!L206</f>
        <v>R4.4.1 H31.4.1
R2.4.1</v>
      </c>
      <c r="F232" s="47" t="str">
        <f>'[1]（全体管理用）'!M206</f>
        <v>定員の増　　　　　　　管理者の変更、　　　　サービス内容の変更等
間取り、料金変更</v>
      </c>
      <c r="G232" s="43" t="str">
        <f>"（"&amp;'[1]（全体管理用）'!N206&amp;")
" &amp;'[1]（全体管理用）'!O206&amp;"-"&amp;'[1]（全体管理用）'!P206&amp;"
"&amp;'[1]（全体管理用）'!Q206</f>
        <v>（0952)
36-6113
36-6103</v>
      </c>
      <c r="H232" s="45" t="str">
        <f>'[1]（全体管理用）'!S206</f>
        <v>認定特定非営利活動法人市民生活支援センターふくしの家</v>
      </c>
      <c r="I232" s="46">
        <f>'[1]（全体管理用）'!AD206</f>
        <v>43525</v>
      </c>
      <c r="J232" s="46" t="str">
        <f>'[1]（全体管理用）'!AJ206</f>
        <v>-
(地域密着型
特定施設)</v>
      </c>
      <c r="K232" s="48">
        <f>'[1]（全体管理用）'!AK206</f>
        <v>18</v>
      </c>
      <c r="L232" s="43" t="str">
        <f>'[1]（全体管理用）'!AL206</f>
        <v>住宅型</v>
      </c>
      <c r="M232" s="43" t="str">
        <f>'[1]（全体管理用）'!AM206&amp;CHAR(10)&amp;'[1]（全体管理用）'!AQ206</f>
        <v>-
第234号</v>
      </c>
    </row>
    <row r="233" spans="1:13" ht="54.75" customHeight="1">
      <c r="A233" s="43" t="str">
        <f>'[1]（全体管理用）'!B207</f>
        <v>第235号</v>
      </c>
      <c r="B233" s="44">
        <f>'[1]（全体管理用）'!C207</f>
        <v>0</v>
      </c>
      <c r="C233" s="44" t="str">
        <f>'[1]（全体管理用）'!D207</f>
        <v>有料老人ホームはるの木唐津館</v>
      </c>
      <c r="D233" s="45" t="str">
        <f>"〒"&amp;'[1]（全体管理用）'!E207&amp;"-"&amp;'[1]（全体管理用）'!F207&amp;CHAR(10)&amp;'[1]（全体管理用）'!H207&amp;'[1]（全体管理用）'!I207&amp;'[1]（全体管理用）'!J207</f>
        <v>〒847-0824
唐津市神田字内田2920番地</v>
      </c>
      <c r="E233" s="46">
        <f>'[1]（全体管理用）'!L207</f>
        <v>0</v>
      </c>
      <c r="F233" s="47">
        <f>'[1]（全体管理用）'!M207</f>
        <v>0</v>
      </c>
      <c r="G233" s="43" t="str">
        <f>"（"&amp;'[1]（全体管理用）'!N207&amp;")
" &amp;'[1]（全体管理用）'!O207&amp;"-"&amp;'[1]（全体管理用）'!P207&amp;"
"&amp;'[1]（全体管理用）'!Q207</f>
        <v>（0955)
58-9567
58-9568</v>
      </c>
      <c r="H233" s="45" t="str">
        <f>'[1]（全体管理用）'!S207</f>
        <v>株式会社リアン</v>
      </c>
      <c r="I233" s="46">
        <f>'[1]（全体管理用）'!AD207</f>
        <v>43525</v>
      </c>
      <c r="J233" s="46" t="str">
        <f>'[1]（全体管理用）'!AJ207</f>
        <v>H31.3.1</v>
      </c>
      <c r="K233" s="48">
        <f>'[1]（全体管理用）'!AK207</f>
        <v>7</v>
      </c>
      <c r="L233" s="43" t="str">
        <f>'[1]（全体管理用）'!AL207</f>
        <v>住宅型</v>
      </c>
      <c r="M233" s="43" t="str">
        <f>'[1]（全体管理用）'!AM207&amp;CHAR(10)&amp;'[1]（全体管理用）'!AQ207</f>
        <v>-
第235号</v>
      </c>
    </row>
    <row r="234" spans="1:13" ht="54.75" customHeight="1">
      <c r="A234" s="43" t="str">
        <f>'[1]（全体管理用）'!B208</f>
        <v>第236号</v>
      </c>
      <c r="B234" s="44" t="str">
        <f>'[1]（全体管理用）'!C208</f>
        <v>新規</v>
      </c>
      <c r="C234" s="44" t="str">
        <f>'[1]（全体管理用）'!D208</f>
        <v>有料老人ホーム朝日山別館</v>
      </c>
      <c r="D234" s="45" t="str">
        <f>"〒"&amp;'[1]（全体管理用）'!E208&amp;"-"&amp;'[1]（全体管理用）'!F208&amp;CHAR(10)&amp;'[1]（全体管理用）'!H208&amp;'[1]（全体管理用）'!I208&amp;'[1]（全体管理用）'!J208</f>
        <v>〒841-0071
鳥栖市原古賀町1334-1</v>
      </c>
      <c r="E234" s="46">
        <f>'[1]（全体管理用）'!L208</f>
        <v>0</v>
      </c>
      <c r="F234" s="47">
        <f>'[1]（全体管理用）'!M208</f>
        <v>0</v>
      </c>
      <c r="G234" s="43" t="str">
        <f>"（"&amp;'[1]（全体管理用）'!N208&amp;")
" &amp;'[1]（全体管理用）'!O208&amp;"-"&amp;'[1]（全体管理用）'!P208&amp;"
"&amp;'[1]（全体管理用）'!Q208</f>
        <v>（0942)
85-8121
85-8821</v>
      </c>
      <c r="H234" s="45" t="str">
        <f>'[1]（全体管理用）'!S208</f>
        <v>医療法人芳生会</v>
      </c>
      <c r="I234" s="46">
        <f>'[1]（全体管理用）'!AD208</f>
        <v>43525</v>
      </c>
      <c r="J234" s="46" t="str">
        <f>'[1]（全体管理用）'!AJ208</f>
        <v>H31.3.1</v>
      </c>
      <c r="K234" s="48">
        <f>'[1]（全体管理用）'!AK208</f>
        <v>7</v>
      </c>
      <c r="L234" s="43" t="str">
        <f>'[1]（全体管理用）'!AL208</f>
        <v>住宅型</v>
      </c>
      <c r="M234" s="43" t="str">
        <f>'[1]（全体管理用）'!AM208&amp;CHAR(10)&amp;'[1]（全体管理用）'!AQ208</f>
        <v>-
第236号</v>
      </c>
    </row>
    <row r="235" spans="1:13" ht="54.75" customHeight="1">
      <c r="A235" s="43" t="str">
        <f>'[1]（全体管理用）'!B209</f>
        <v>第237号</v>
      </c>
      <c r="B235" s="44" t="str">
        <f>'[1]（全体管理用）'!C209</f>
        <v>元宅老所</v>
      </c>
      <c r="C235" s="44" t="str">
        <f>'[1]（全体管理用）'!D209</f>
        <v>有料老人ホーム果寿園</v>
      </c>
      <c r="D235" s="45" t="str">
        <f>"〒"&amp;'[1]（全体管理用）'!E209&amp;"-"&amp;'[1]（全体管理用）'!F209&amp;CHAR(10)&amp;'[1]（全体管理用）'!H209&amp;'[1]（全体管理用）'!I209&amp;'[1]（全体管理用）'!J209</f>
        <v>〒849-3132
唐津市厳木町うつぼ木157-64</v>
      </c>
      <c r="E235" s="46" t="str">
        <f>'[1]（全体管理用）'!L209</f>
        <v>2019/6/1
2023/5/5</v>
      </c>
      <c r="F235" s="47" t="str">
        <f>'[1]（全体管理用）'!M209</f>
        <v>料金の変更
料金変更</v>
      </c>
      <c r="G235" s="43" t="str">
        <f>"（"&amp;'[1]（全体管理用）'!N209&amp;")
" &amp;'[1]（全体管理用）'!O209&amp;"-"&amp;'[1]（全体管理用）'!P209&amp;"
"&amp;'[1]（全体管理用）'!Q209</f>
        <v>（0955)
63-5787
63-5787</v>
      </c>
      <c r="H235" s="45" t="str">
        <f>'[1]（全体管理用）'!S209</f>
        <v>合同会社デディケーションハート</v>
      </c>
      <c r="I235" s="46">
        <f>'[1]（全体管理用）'!AD209</f>
        <v>43525</v>
      </c>
      <c r="J235" s="46" t="str">
        <f>'[1]（全体管理用）'!AJ209</f>
        <v>H31.3.1</v>
      </c>
      <c r="K235" s="48">
        <f>'[1]（全体管理用）'!AK209</f>
        <v>21</v>
      </c>
      <c r="L235" s="43" t="str">
        <f>'[1]（全体管理用）'!AL209</f>
        <v>住宅型</v>
      </c>
      <c r="M235" s="43" t="str">
        <f>'[1]（全体管理用）'!AM209&amp;CHAR(10)&amp;'[1]（全体管理用）'!AQ209</f>
        <v>-
第237号</v>
      </c>
    </row>
    <row r="236" spans="1:13" ht="54.75" customHeight="1">
      <c r="A236" s="43" t="str">
        <f>'[1]（全体管理用）'!B210</f>
        <v>第238号</v>
      </c>
      <c r="B236" s="44" t="str">
        <f>'[1]（全体管理用）'!C210</f>
        <v>新規</v>
      </c>
      <c r="C236" s="44" t="str">
        <f>'[1]（全体管理用）'!D210</f>
        <v>有料老人ホームわきた</v>
      </c>
      <c r="D236" s="45" t="str">
        <f>"〒"&amp;'[1]（全体管理用）'!E210&amp;"-"&amp;'[1]（全体管理用）'!F210&amp;CHAR(10)&amp;'[1]（全体管理用）'!H210&amp;'[1]（全体管理用）'!I210&amp;'[1]（全体管理用）'!J210</f>
        <v>〒848-0028
伊万里市脇田町1327-1</v>
      </c>
      <c r="E236" s="46">
        <f>'[1]（全体管理用）'!L210</f>
        <v>0</v>
      </c>
      <c r="F236" s="47">
        <f>'[1]（全体管理用）'!M210</f>
        <v>0</v>
      </c>
      <c r="G236" s="43" t="str">
        <f>"（"&amp;'[1]（全体管理用）'!N210&amp;")
" &amp;'[1]（全体管理用）'!O210&amp;"-"&amp;'[1]（全体管理用）'!P210&amp;"
"&amp;'[1]（全体管理用）'!Q210</f>
        <v>（0955)
22-0888
23-2886</v>
      </c>
      <c r="H236" s="45" t="str">
        <f>'[1]（全体管理用）'!S210</f>
        <v>医療法人社団再整会</v>
      </c>
      <c r="I236" s="46">
        <f>'[1]（全体管理用）'!AD210</f>
        <v>43556</v>
      </c>
      <c r="J236" s="46" t="str">
        <f>'[1]（全体管理用）'!AJ210</f>
        <v>H31.4.1</v>
      </c>
      <c r="K236" s="48">
        <f>'[1]（全体管理用）'!AK210</f>
        <v>9</v>
      </c>
      <c r="L236" s="43" t="str">
        <f>'[1]（全体管理用）'!AL210</f>
        <v>住宅型</v>
      </c>
      <c r="M236" s="43" t="str">
        <f>'[1]（全体管理用）'!AM210&amp;CHAR(10)&amp;'[1]（全体管理用）'!AQ210</f>
        <v>-
第238号</v>
      </c>
    </row>
    <row r="237" spans="1:13" ht="54.75" customHeight="1">
      <c r="A237" s="43" t="str">
        <f>'[1]（全体管理用）'!B211</f>
        <v>第239号</v>
      </c>
      <c r="B237" s="44" t="str">
        <f>'[1]（全体管理用）'!C211</f>
        <v>元宅老所</v>
      </c>
      <c r="C237" s="44" t="str">
        <f>'[1]（全体管理用）'!D211</f>
        <v>有料老人ホーム風の音</v>
      </c>
      <c r="D237" s="45" t="str">
        <f>"〒"&amp;'[1]（全体管理用）'!E211&amp;"-"&amp;'[1]（全体管理用）'!F211&amp;CHAR(10)&amp;'[1]（全体管理用）'!H211&amp;'[1]（全体管理用）'!I211&amp;'[1]（全体管理用）'!J211</f>
        <v>〒843-0231
武雄市西川登町大字小田志16859番地1</v>
      </c>
      <c r="E237" s="46">
        <f>'[1]（全体管理用）'!L211</f>
        <v>44835</v>
      </c>
      <c r="F237" s="47" t="str">
        <f>'[1]（全体管理用）'!M211</f>
        <v>利用料金の変更</v>
      </c>
      <c r="G237" s="43" t="str">
        <f>"（"&amp;'[1]（全体管理用）'!N211&amp;")
" &amp;'[1]（全体管理用）'!O211&amp;"-"&amp;'[1]（全体管理用）'!P211&amp;"
"&amp;'[1]（全体管理用）'!Q211</f>
        <v>（0954)
28-2336
28-3223</v>
      </c>
      <c r="H237" s="45" t="str">
        <f>'[1]（全体管理用）'!S211</f>
        <v>株式会社やさか</v>
      </c>
      <c r="I237" s="46">
        <f>'[1]（全体管理用）'!AD211</f>
        <v>43556</v>
      </c>
      <c r="J237" s="46" t="str">
        <f>'[1]（全体管理用）'!AJ211</f>
        <v>-
(地域密着型
特定施設)</v>
      </c>
      <c r="K237" s="48">
        <f>'[1]（全体管理用）'!AK211</f>
        <v>25</v>
      </c>
      <c r="L237" s="43" t="str">
        <f>'[1]（全体管理用）'!AL211</f>
        <v>住宅型</v>
      </c>
      <c r="M237" s="43" t="str">
        <f>'[1]（全体管理用）'!AM211&amp;CHAR(10)&amp;'[1]（全体管理用）'!AQ211</f>
        <v>-
第239号</v>
      </c>
    </row>
    <row r="238" spans="1:13" ht="54.75" customHeight="1">
      <c r="A238" s="43" t="str">
        <f>'[1]（全体管理用）'!B212</f>
        <v>第240号</v>
      </c>
      <c r="B238" s="44" t="str">
        <f>'[1]（全体管理用）'!C212</f>
        <v>元宅老所</v>
      </c>
      <c r="C238" s="44" t="str">
        <f>'[1]（全体管理用）'!D212</f>
        <v>有料老人ホーム森の音</v>
      </c>
      <c r="D238" s="45" t="str">
        <f>"〒"&amp;'[1]（全体管理用）'!E212&amp;"-"&amp;'[1]（全体管理用）'!F212&amp;CHAR(10)&amp;'[1]（全体管理用）'!H212&amp;'[1]（全体管理用）'!I212&amp;'[1]（全体管理用）'!J212</f>
        <v>〒843-0231
武雄市西川登町大字小田志16865番地</v>
      </c>
      <c r="E238" s="46">
        <f>'[1]（全体管理用）'!L212</f>
        <v>44835</v>
      </c>
      <c r="F238" s="47" t="str">
        <f>'[1]（全体管理用）'!M212</f>
        <v>利用料金の変更</v>
      </c>
      <c r="G238" s="43" t="str">
        <f>"（"&amp;'[1]（全体管理用）'!N212&amp;")
" &amp;'[1]（全体管理用）'!O212&amp;"-"&amp;'[1]（全体管理用）'!P212&amp;"
"&amp;'[1]（全体管理用）'!Q212</f>
        <v>（0955)
28-2336
28-3224</v>
      </c>
      <c r="H238" s="45" t="str">
        <f>'[1]（全体管理用）'!S212</f>
        <v>株式会社やさか</v>
      </c>
      <c r="I238" s="46">
        <f>'[1]（全体管理用）'!AD212</f>
        <v>43556</v>
      </c>
      <c r="J238" s="46" t="str">
        <f>'[1]（全体管理用）'!AJ212</f>
        <v>-
(地域密着型
特定施設)</v>
      </c>
      <c r="K238" s="48">
        <f>'[1]（全体管理用）'!AK212</f>
        <v>8</v>
      </c>
      <c r="L238" s="43" t="str">
        <f>'[1]（全体管理用）'!AL212</f>
        <v>住宅型</v>
      </c>
      <c r="M238" s="43" t="str">
        <f>'[1]（全体管理用）'!AM212&amp;CHAR(10)&amp;'[1]（全体管理用）'!AQ212</f>
        <v>-
第240号</v>
      </c>
    </row>
    <row r="239" spans="1:13" ht="54.75" customHeight="1">
      <c r="A239" s="43" t="str">
        <f>'[1]（全体管理用）'!B213</f>
        <v>第242号</v>
      </c>
      <c r="B239" s="44" t="str">
        <f>'[1]（全体管理用）'!C213</f>
        <v>新規</v>
      </c>
      <c r="C239" s="44" t="str">
        <f>'[1]（全体管理用）'!D213</f>
        <v>有料老人ホーム　フィオーレとどろき</v>
      </c>
      <c r="D239" s="45" t="str">
        <f>"〒"&amp;'[1]（全体管理用）'!E213&amp;"-"&amp;'[1]（全体管理用）'!F213&amp;CHAR(10)&amp;'[1]（全体管理用）'!H213&amp;'[1]（全体管理用）'!I213&amp;'[1]（全体管理用）'!J213</f>
        <v>〒841-0061
鳥栖市轟木町1579-1</v>
      </c>
      <c r="E239" s="46" t="str">
        <f>'[1]（全体管理用）'!L213</f>
        <v>2022/4/1
2024/4/1</v>
      </c>
      <c r="F239" s="47" t="str">
        <f>'[1]（全体管理用）'!M213</f>
        <v>法人名称変更
管理者変更</v>
      </c>
      <c r="G239" s="43" t="str">
        <f>"（"&amp;'[1]（全体管理用）'!N213&amp;")
" &amp;'[1]（全体管理用）'!O213&amp;"-"&amp;'[1]（全体管理用）'!P213&amp;"
"&amp;'[1]（全体管理用）'!Q213</f>
        <v>（0942)
85-7775
85-7776</v>
      </c>
      <c r="H239" s="45" t="str">
        <f>'[1]（全体管理用）'!S213</f>
        <v>社会福祉法人ガジュマル</v>
      </c>
      <c r="I239" s="46">
        <f>'[1]（全体管理用）'!AD213</f>
        <v>43617</v>
      </c>
      <c r="J239" s="46" t="str">
        <f>'[1]（全体管理用）'!AJ213</f>
        <v>R1.6.19</v>
      </c>
      <c r="K239" s="48">
        <f>'[1]（全体管理用）'!AK213</f>
        <v>16</v>
      </c>
      <c r="L239" s="43" t="str">
        <f>'[1]（全体管理用）'!AL213</f>
        <v>住宅型</v>
      </c>
      <c r="M239" s="43" t="str">
        <f>'[1]（全体管理用）'!AM213&amp;CHAR(10)&amp;'[1]（全体管理用）'!AQ213</f>
        <v>-
第242号</v>
      </c>
    </row>
    <row r="240" spans="1:13" ht="54.75" customHeight="1">
      <c r="A240" s="43" t="str">
        <f>'[1]（全体管理用）'!B214</f>
        <v>第243号</v>
      </c>
      <c r="B240" s="44">
        <f>'[1]（全体管理用）'!C214</f>
        <v>0</v>
      </c>
      <c r="C240" s="44" t="str">
        <f>'[1]（全体管理用）'!D214</f>
        <v>介護付有料老人ホーム愛夢かんざき</v>
      </c>
      <c r="D240" s="45" t="str">
        <f>"〒"&amp;'[1]（全体管理用）'!E214&amp;"-"&amp;'[1]（全体管理用）'!F214&amp;CHAR(10)&amp;'[1]（全体管理用）'!H214&amp;'[1]（全体管理用）'!I214&amp;'[1]（全体管理用）'!J214</f>
        <v>〒842-0002
神埼市神埼町田道ヶ里2220-1</v>
      </c>
      <c r="E240" s="46">
        <f>'[1]（全体管理用）'!L214</f>
        <v>45096</v>
      </c>
      <c r="F240" s="47" t="str">
        <f>'[1]（全体管理用）'!M214</f>
        <v>住所地特例対象施設に</v>
      </c>
      <c r="G240" s="43" t="str">
        <f>"（"&amp;'[1]（全体管理用）'!N214&amp;")
" &amp;'[1]（全体管理用）'!O214&amp;"-"&amp;'[1]（全体管理用）'!P214&amp;"
"&amp;'[1]（全体管理用）'!Q214</f>
        <v>（0952)
55-7711
55-7707</v>
      </c>
      <c r="H240" s="45" t="str">
        <f>'[1]（全体管理用）'!S214</f>
        <v>有限会社しょうほう</v>
      </c>
      <c r="I240" s="46">
        <f>'[1]（全体管理用）'!AD214</f>
        <v>43617</v>
      </c>
      <c r="J240" s="46">
        <f>'[1]（全体管理用）'!AJ214</f>
        <v>43617</v>
      </c>
      <c r="K240" s="48">
        <f>'[1]（全体管理用）'!AK214</f>
        <v>30</v>
      </c>
      <c r="L240" s="43" t="str">
        <f>'[1]（全体管理用）'!AL214</f>
        <v>介護付</v>
      </c>
      <c r="M240" s="43" t="str">
        <f>'[1]（全体管理用）'!AM214&amp;CHAR(10)&amp;'[1]（全体管理用）'!AQ214</f>
        <v>4172000269
第243号</v>
      </c>
    </row>
    <row r="241" spans="1:13" ht="54.75" customHeight="1">
      <c r="A241" s="43" t="str">
        <f>'[1]（全体管理用）'!B215</f>
        <v>第244号</v>
      </c>
      <c r="B241" s="44" t="str">
        <f>'[1]（全体管理用）'!C215</f>
        <v>元宅老所</v>
      </c>
      <c r="C241" s="44" t="str">
        <f>'[1]（全体管理用）'!D215</f>
        <v>有料老人ホーム　季楽里</v>
      </c>
      <c r="D241" s="45" t="str">
        <f>"〒"&amp;'[1]（全体管理用）'!E215&amp;"-"&amp;'[1]（全体管理用）'!F215&amp;CHAR(10)&amp;'[1]（全体管理用）'!H215&amp;'[1]（全体管理用）'!I215&amp;'[1]（全体管理用）'!J215</f>
        <v>〒849-1112
杵島郡白石町大字福田1619番地8</v>
      </c>
      <c r="E241" s="46">
        <f>'[1]（全体管理用）'!L215</f>
        <v>0</v>
      </c>
      <c r="F241" s="47">
        <f>'[1]（全体管理用）'!M215</f>
        <v>0</v>
      </c>
      <c r="G241" s="43" t="str">
        <f>"（"&amp;'[1]（全体管理用）'!N215&amp;")
" &amp;'[1]（全体管理用）'!O215&amp;"-"&amp;'[1]（全体管理用）'!P215&amp;"
"&amp;'[1]（全体管理用）'!Q215</f>
        <v>（0952)
84-5323
84-5323</v>
      </c>
      <c r="H241" s="45" t="str">
        <f>'[1]（全体管理用）'!S215</f>
        <v>株式会社ティーアート</v>
      </c>
      <c r="I241" s="46">
        <f>'[1]（全体管理用）'!AD215</f>
        <v>43647</v>
      </c>
      <c r="J241" s="46">
        <f>'[1]（全体管理用）'!AJ215</f>
        <v>43647</v>
      </c>
      <c r="K241" s="48">
        <f>'[1]（全体管理用）'!AK215</f>
        <v>29</v>
      </c>
      <c r="L241" s="43" t="str">
        <f>'[1]（全体管理用）'!AL215</f>
        <v>住宅型</v>
      </c>
      <c r="M241" s="43" t="str">
        <f>'[1]（全体管理用）'!AM215&amp;CHAR(10)&amp;'[1]（全体管理用）'!AQ215</f>
        <v>-
第244号</v>
      </c>
    </row>
    <row r="242" spans="1:13" ht="54.75" customHeight="1">
      <c r="A242" s="43" t="str">
        <f>'[1]（全体管理用）'!B216</f>
        <v>第245号</v>
      </c>
      <c r="B242" s="44">
        <f>'[1]（全体管理用）'!C216</f>
        <v>0</v>
      </c>
      <c r="C242" s="44" t="str">
        <f>'[1]（全体管理用）'!D216</f>
        <v>セカンドライフさくら</v>
      </c>
      <c r="D242" s="45" t="str">
        <f>"〒"&amp;'[1]（全体管理用）'!E216&amp;"-"&amp;'[1]（全体管理用）'!F216&amp;CHAR(10)&amp;'[1]（全体管理用）'!H216&amp;'[1]（全体管理用）'!I216&amp;'[1]（全体管理用）'!J216</f>
        <v>〒841-0201
三養基郡基山町小倉457-2</v>
      </c>
      <c r="E242" s="46">
        <f>'[1]（全体管理用）'!L216</f>
        <v>43770</v>
      </c>
      <c r="F242" s="47" t="str">
        <f>'[1]（全体管理用）'!M216</f>
        <v>料金の変更</v>
      </c>
      <c r="G242" s="43" t="str">
        <f>"（"&amp;'[1]（全体管理用）'!N216&amp;")
" &amp;'[1]（全体管理用）'!O216&amp;"-"&amp;'[1]（全体管理用）'!P216&amp;"
"&amp;'[1]（全体管理用）'!Q216</f>
        <v>（0942)
85-8252
85-8898</v>
      </c>
      <c r="H242" s="45" t="str">
        <f>'[1]（全体管理用）'!S216</f>
        <v>有限会社さくらグループ</v>
      </c>
      <c r="I242" s="46">
        <f>'[1]（全体管理用）'!AD216</f>
        <v>43647</v>
      </c>
      <c r="J242" s="46">
        <f>'[1]（全体管理用）'!AJ216</f>
        <v>43647</v>
      </c>
      <c r="K242" s="48">
        <f>'[1]（全体管理用）'!AK216</f>
        <v>51</v>
      </c>
      <c r="L242" s="43" t="str">
        <f>'[1]（全体管理用）'!AL216</f>
        <v>住宅型</v>
      </c>
      <c r="M242" s="43" t="str">
        <f>'[1]（全体管理用）'!AM216&amp;CHAR(10)&amp;'[1]（全体管理用）'!AQ216</f>
        <v>-
第245号</v>
      </c>
    </row>
    <row r="243" spans="1:13" ht="54.75" customHeight="1">
      <c r="A243" s="43" t="str">
        <f>'[1]（全体管理用）'!B217</f>
        <v>第246号</v>
      </c>
      <c r="B243" s="44" t="str">
        <f>'[1]（全体管理用）'!C217</f>
        <v>元宅老所</v>
      </c>
      <c r="C243" s="44" t="str">
        <f>'[1]（全体管理用）'!D217</f>
        <v>有料老人ホーム　山茶花</v>
      </c>
      <c r="D243" s="45" t="str">
        <f>"〒"&amp;'[1]（全体管理用）'!E217&amp;"-"&amp;'[1]（全体管理用）'!F217&amp;CHAR(10)&amp;'[1]（全体管理用）'!H217&amp;'[1]（全体管理用）'!I217&amp;'[1]（全体管理用）'!J217</f>
        <v>〒847-0028
唐津市鏡新開９８番地</v>
      </c>
      <c r="E243" s="46" t="str">
        <f>'[1]（全体管理用）'!L217</f>
        <v>2021/5/1
2023/5/1</v>
      </c>
      <c r="F243" s="47" t="str">
        <f>'[1]（全体管理用）'!M217</f>
        <v>利用料金の変更
利用料金変更</v>
      </c>
      <c r="G243" s="43" t="str">
        <f>"（"&amp;'[1]（全体管理用）'!N217&amp;")
" &amp;'[1]（全体管理用）'!O217&amp;"-"&amp;'[1]（全体管理用）'!P217&amp;"
"&amp;'[1]（全体管理用）'!Q217</f>
        <v>（0955)
77-5152
77-5158</v>
      </c>
      <c r="H243" s="45" t="str">
        <f>'[1]（全体管理用）'!S217</f>
        <v>株式会社 新開</v>
      </c>
      <c r="I243" s="46">
        <f>'[1]（全体管理用）'!AD217</f>
        <v>43647</v>
      </c>
      <c r="J243" s="46">
        <f>'[1]（全体管理用）'!AJ217</f>
        <v>43647</v>
      </c>
      <c r="K243" s="48">
        <f>'[1]（全体管理用）'!AK217</f>
        <v>20</v>
      </c>
      <c r="L243" s="43" t="str">
        <f>'[1]（全体管理用）'!AL217</f>
        <v>住宅型</v>
      </c>
      <c r="M243" s="43" t="str">
        <f>'[1]（全体管理用）'!AM217&amp;CHAR(10)&amp;'[1]（全体管理用）'!AQ217</f>
        <v>-
第246号</v>
      </c>
    </row>
    <row r="244" spans="1:13" ht="54.75" customHeight="1">
      <c r="A244" s="43" t="str">
        <f>'[1]（全体管理用）'!B218</f>
        <v>第247号</v>
      </c>
      <c r="B244" s="44" t="str">
        <f>'[1]（全体管理用）'!C218</f>
        <v>新規</v>
      </c>
      <c r="C244" s="44" t="str">
        <f>'[1]（全体管理用）'!D218</f>
        <v>有料老人ホーム　自宅ぐらし</v>
      </c>
      <c r="D244" s="45" t="str">
        <f>"〒"&amp;'[1]（全体管理用）'!E218&amp;"-"&amp;'[1]（全体管理用）'!F218&amp;CHAR(10)&amp;'[1]（全体管理用）'!H218&amp;'[1]（全体管理用）'!I218&amp;'[1]（全体管理用）'!J218</f>
        <v>〒847-0821
唐津市町田二丁目6番39号</v>
      </c>
      <c r="E244" s="46" t="str">
        <f>'[1]（全体管理用）'!L218</f>
        <v>R5.4.1.
R6.3.1.</v>
      </c>
      <c r="F244" s="47" t="str">
        <f>'[1]（全体管理用）'!M218</f>
        <v>料金変更
管理者変更</v>
      </c>
      <c r="G244" s="43" t="str">
        <f>"（"&amp;'[1]（全体管理用）'!N218&amp;")
" &amp;'[1]（全体管理用）'!O218&amp;"-"&amp;'[1]（全体管理用）'!P218&amp;"
"&amp;'[1]（全体管理用）'!Q218</f>
        <v>（0955)
58-8816
58-8896</v>
      </c>
      <c r="H244" s="45" t="str">
        <f>'[1]（全体管理用）'!S218</f>
        <v>社会福祉法人
みんなのお世話</v>
      </c>
      <c r="I244" s="46">
        <f>'[1]（全体管理用）'!AD218</f>
        <v>43654</v>
      </c>
      <c r="J244" s="46">
        <f>'[1]（全体管理用）'!AJ218</f>
        <v>43654</v>
      </c>
      <c r="K244" s="48">
        <f>'[1]（全体管理用）'!AK218</f>
        <v>42</v>
      </c>
      <c r="L244" s="43" t="str">
        <f>'[1]（全体管理用）'!AL218</f>
        <v>住宅型</v>
      </c>
      <c r="M244" s="43" t="str">
        <f>'[1]（全体管理用）'!AM218&amp;CHAR(10)&amp;'[1]（全体管理用）'!AQ218</f>
        <v>-
第247号</v>
      </c>
    </row>
    <row r="245" spans="1:13" ht="54.75" customHeight="1">
      <c r="A245" s="43" t="str">
        <f>'[1]（全体管理用）'!B219</f>
        <v>第248号</v>
      </c>
      <c r="B245" s="44">
        <f>'[1]（全体管理用）'!C219</f>
        <v>0</v>
      </c>
      <c r="C245" s="44" t="str">
        <f>'[1]（全体管理用）'!D219</f>
        <v>ケアホーム陽なたぼっこ</v>
      </c>
      <c r="D245" s="45" t="str">
        <f>"〒"&amp;'[1]（全体管理用）'!E219&amp;"-"&amp;'[1]（全体管理用）'!F219&amp;CHAR(10)&amp;'[1]（全体管理用）'!H219&amp;'[1]（全体管理用）'!I219&amp;'[1]（全体管理用）'!J219</f>
        <v>〒849-0917
佐賀市高木瀬町長瀬1192-3</v>
      </c>
      <c r="E245" s="46">
        <f>'[1]（全体管理用）'!L219</f>
        <v>43862</v>
      </c>
      <c r="F245" s="47" t="str">
        <f>'[1]（全体管理用）'!M219</f>
        <v>法人事務所の移転</v>
      </c>
      <c r="G245" s="43" t="str">
        <f>"（"&amp;'[1]（全体管理用）'!N219&amp;")
" &amp;'[1]（全体管理用）'!O219&amp;"-"&amp;'[1]（全体管理用）'!P219&amp;"
"&amp;'[1]（全体管理用）'!Q219</f>
        <v>（0952)
60-6247
60-6488</v>
      </c>
      <c r="H245" s="45" t="str">
        <f>'[1]（全体管理用）'!S219</f>
        <v>株式会社ケアプロ</v>
      </c>
      <c r="I245" s="46">
        <f>'[1]（全体管理用）'!AD219</f>
        <v>43678</v>
      </c>
      <c r="J245" s="46">
        <f>'[1]（全体管理用）'!AJ219</f>
        <v>43678</v>
      </c>
      <c r="K245" s="48">
        <f>'[1]（全体管理用）'!AK219</f>
        <v>30</v>
      </c>
      <c r="L245" s="43" t="str">
        <f>'[1]（全体管理用）'!AL219</f>
        <v>住宅型</v>
      </c>
      <c r="M245" s="43" t="str">
        <f>'[1]（全体管理用）'!AM219&amp;CHAR(10)&amp;'[1]（全体管理用）'!AQ219</f>
        <v>-
第248号</v>
      </c>
    </row>
    <row r="246" spans="1:13" ht="54.75" customHeight="1">
      <c r="A246" s="43" t="str">
        <f>'[1]（全体管理用）'!B220</f>
        <v>第249号</v>
      </c>
      <c r="B246" s="44" t="str">
        <f>'[1]（全体管理用）'!C220</f>
        <v>元宅老所</v>
      </c>
      <c r="C246" s="44" t="str">
        <f>'[1]（全体管理用）'!D220</f>
        <v>住宅型有料老人ホームななうら</v>
      </c>
      <c r="D246" s="45" t="str">
        <f>"〒"&amp;'[1]（全体管理用）'!E220&amp;"-"&amp;'[1]（全体管理用）'!F220&amp;CHAR(10)&amp;'[1]（全体管理用）'!H220&amp;'[1]（全体管理用）'!I220&amp;'[1]（全体管理用）'!J220</f>
        <v>〒849-1323
鹿島市大字音成5069番地38</v>
      </c>
      <c r="E246" s="46">
        <f>'[1]（全体管理用）'!L220</f>
        <v>44044</v>
      </c>
      <c r="F246" s="47" t="str">
        <f>'[1]（全体管理用）'!M220</f>
        <v>定員変更</v>
      </c>
      <c r="G246" s="43" t="str">
        <f>"（"&amp;'[1]（全体管理用）'!N220&amp;")
" &amp;'[1]（全体管理用）'!O220&amp;"-"&amp;'[1]（全体管理用）'!P220&amp;"
"&amp;'[1]（全体管理用）'!Q220</f>
        <v>（0954)
68-0026
43-7030</v>
      </c>
      <c r="H246" s="45" t="str">
        <f>'[1]（全体管理用）'!S220</f>
        <v>株式会社クリア</v>
      </c>
      <c r="I246" s="46">
        <f>'[1]（全体管理用）'!AD220</f>
        <v>43678</v>
      </c>
      <c r="J246" s="46" t="str">
        <f>'[1]（全体管理用）'!AJ220</f>
        <v>-
(地域密着型
特定施設)</v>
      </c>
      <c r="K246" s="48">
        <f>'[1]（全体管理用）'!AK220</f>
        <v>18</v>
      </c>
      <c r="L246" s="43" t="str">
        <f>'[1]（全体管理用）'!AL220</f>
        <v>住宅型</v>
      </c>
      <c r="M246" s="43" t="str">
        <f>'[1]（全体管理用）'!AM220&amp;CHAR(10)&amp;'[1]（全体管理用）'!AQ220</f>
        <v>-
第249号</v>
      </c>
    </row>
    <row r="247" spans="1:13" ht="54.75" customHeight="1">
      <c r="A247" s="43" t="str">
        <f>'[1]（全体管理用）'!B221</f>
        <v>第250号</v>
      </c>
      <c r="B247" s="44" t="str">
        <f>'[1]（全体管理用）'!C221</f>
        <v>元宅老所</v>
      </c>
      <c r="C247" s="44" t="str">
        <f>'[1]（全体管理用）'!D221</f>
        <v>住宅型有料老人ホーム たすけあい佐賀てんゆう</v>
      </c>
      <c r="D247" s="45" t="str">
        <f>"〒"&amp;'[1]（全体管理用）'!E221&amp;"-"&amp;'[1]（全体管理用）'!F221&amp;CHAR(10)&amp;'[1]（全体管理用）'!H221&amp;'[1]（全体管理用）'!I221&amp;'[1]（全体管理用）'!J221</f>
        <v>〒840-0851
佐賀市天祐2丁目９番26号</v>
      </c>
      <c r="E247" s="46">
        <f>'[1]（全体管理用）'!L221</f>
        <v>44805</v>
      </c>
      <c r="F247" s="47" t="str">
        <f>'[1]（全体管理用）'!M221</f>
        <v>利用料変更</v>
      </c>
      <c r="G247" s="43" t="str">
        <f>"（"&amp;'[1]（全体管理用）'!N221&amp;")
" &amp;'[1]（全体管理用）'!O221&amp;"-"&amp;'[1]（全体管理用）'!P221&amp;"
"&amp;'[1]（全体管理用）'!Q221</f>
        <v>（0952)
41-1502
41-1503</v>
      </c>
      <c r="H247" s="45" t="str">
        <f>'[1]（全体管理用）'!S221</f>
        <v>特定非営利活動法人
たすけあい佐賀</v>
      </c>
      <c r="I247" s="46">
        <f>'[1]（全体管理用）'!AD221</f>
        <v>43709</v>
      </c>
      <c r="J247" s="46" t="str">
        <f>'[1]（全体管理用）'!AJ221</f>
        <v>-
(地域密着型
特定施設)</v>
      </c>
      <c r="K247" s="48">
        <f>'[1]（全体管理用）'!AK221</f>
        <v>8</v>
      </c>
      <c r="L247" s="43" t="str">
        <f>'[1]（全体管理用）'!AL221</f>
        <v>住宅型</v>
      </c>
      <c r="M247" s="43" t="str">
        <f>'[1]（全体管理用）'!AM221&amp;CHAR(10)&amp;'[1]（全体管理用）'!AQ221</f>
        <v>-
第250号</v>
      </c>
    </row>
    <row r="248" spans="1:13" ht="54.75" customHeight="1">
      <c r="A248" s="43" t="str">
        <f>'[1]（全体管理用）'!B222</f>
        <v>第251号</v>
      </c>
      <c r="B248" s="44" t="str">
        <f>'[1]（全体管理用）'!C222</f>
        <v>元宅老所</v>
      </c>
      <c r="C248" s="44" t="str">
        <f>'[1]（全体管理用）'!D222</f>
        <v>住宅型有料老人ホーム ひかり</v>
      </c>
      <c r="D248" s="45" t="str">
        <f>"〒"&amp;'[1]（全体管理用）'!E222&amp;"-"&amp;'[1]（全体管理用）'!F222&amp;CHAR(10)&amp;'[1]（全体管理用）'!H222&amp;'[1]（全体管理用）'!I222&amp;'[1]（全体管理用）'!J222</f>
        <v>〒849-1312
鹿島市大字納富分1079番地１</v>
      </c>
      <c r="E248" s="46">
        <f>'[1]（全体管理用）'!L222</f>
        <v>44263</v>
      </c>
      <c r="F248" s="47" t="str">
        <f>'[1]（全体管理用）'!M222</f>
        <v>定員変更</v>
      </c>
      <c r="G248" s="43" t="str">
        <f>"（"&amp;'[1]（全体管理用）'!N222&amp;")
" &amp;'[1]（全体管理用）'!O222&amp;"-"&amp;'[1]（全体管理用）'!P222&amp;"
"&amp;'[1]（全体管理用）'!Q222</f>
        <v>（0954)
69-8172
69-8173</v>
      </c>
      <c r="H248" s="45" t="str">
        <f>'[1]（全体管理用）'!S222</f>
        <v>特定非営利活動法人ひかり</v>
      </c>
      <c r="I248" s="46">
        <f>'[1]（全体管理用）'!AD222</f>
        <v>43709</v>
      </c>
      <c r="J248" s="46">
        <f>'[1]（全体管理用）'!AJ222</f>
        <v>43709</v>
      </c>
      <c r="K248" s="48">
        <f>'[1]（全体管理用）'!AK222</f>
        <v>13</v>
      </c>
      <c r="L248" s="43" t="str">
        <f>'[1]（全体管理用）'!AL222</f>
        <v>住宅型</v>
      </c>
      <c r="M248" s="43" t="str">
        <f>'[1]（全体管理用）'!AM222&amp;CHAR(10)&amp;'[1]（全体管理用）'!AQ222</f>
        <v>-
第251号</v>
      </c>
    </row>
    <row r="249" spans="1:13" ht="54.75" customHeight="1">
      <c r="A249" s="43" t="str">
        <f>'[1]（全体管理用）'!B223</f>
        <v>第252号</v>
      </c>
      <c r="B249" s="44" t="str">
        <f>'[1]（全体管理用）'!C223</f>
        <v>元宅老所</v>
      </c>
      <c r="C249" s="44" t="str">
        <f>'[1]（全体管理用）'!D223</f>
        <v>住宅型有料老人ホームほうむ田代</v>
      </c>
      <c r="D249" s="45" t="str">
        <f>"〒"&amp;'[1]（全体管理用）'!E223&amp;"-"&amp;'[1]（全体管理用）'!F223&amp;CHAR(10)&amp;'[1]（全体管理用）'!H223&amp;'[1]（全体管理用）'!I223&amp;'[1]（全体管理用）'!J223</f>
        <v>〒840-0051
佐賀市田代２丁目7-24</v>
      </c>
      <c r="E249" s="46" t="str">
        <f>'[1]（全体管理用）'!L223</f>
        <v>2020/2/1　　　　　　　　　2020/11/11</v>
      </c>
      <c r="F249" s="47" t="str">
        <f>'[1]（全体管理用）'!M223</f>
        <v>定員変更、住所変更                定員変更</v>
      </c>
      <c r="G249" s="43" t="str">
        <f>"（"&amp;'[1]（全体管理用）'!N223&amp;")
" &amp;'[1]（全体管理用）'!O223&amp;"-"&amp;'[1]（全体管理用）'!P223&amp;"
"&amp;'[1]（全体管理用）'!Q223</f>
        <v>（0952)
97-6363
97-6363</v>
      </c>
      <c r="H249" s="45" t="str">
        <f>'[1]（全体管理用）'!S223</f>
        <v>ユニバーサル株式会社</v>
      </c>
      <c r="I249" s="46">
        <f>'[1]（全体管理用）'!AD223</f>
        <v>43678</v>
      </c>
      <c r="J249" s="46" t="str">
        <f>'[1]（全体管理用）'!AJ223</f>
        <v>-
(地域密着型
特定施設)</v>
      </c>
      <c r="K249" s="48">
        <f>'[1]（全体管理用）'!AK223</f>
        <v>14</v>
      </c>
      <c r="L249" s="43" t="str">
        <f>'[1]（全体管理用）'!AL223</f>
        <v>住宅型</v>
      </c>
      <c r="M249" s="43" t="str">
        <f>'[1]（全体管理用）'!AM223&amp;CHAR(10)&amp;'[1]（全体管理用）'!AQ223</f>
        <v>-
第252号</v>
      </c>
    </row>
    <row r="250" spans="1:13" ht="54.75" customHeight="1">
      <c r="A250" s="43" t="str">
        <f>'[1]（全体管理用）'!B224</f>
        <v>第253号</v>
      </c>
      <c r="B250" s="44" t="str">
        <f>'[1]（全体管理用）'!C224</f>
        <v>元宅老所</v>
      </c>
      <c r="C250" s="44" t="str">
        <f>'[1]（全体管理用）'!D224</f>
        <v>有料老人ホーム イルカ</v>
      </c>
      <c r="D250" s="45" t="str">
        <f>"〒"&amp;'[1]（全体管理用）'!E224&amp;"-"&amp;'[1]（全体管理用）'!F224&amp;CHAR(10)&amp;'[1]（全体管理用）'!H224&amp;'[1]（全体管理用）'!I224&amp;'[1]（全体管理用）'!J224</f>
        <v>〒840-0012
佐賀市北川副町光法738番地</v>
      </c>
      <c r="E250" s="46">
        <f>'[1]（全体管理用）'!L224</f>
        <v>45292</v>
      </c>
      <c r="F250" s="47" t="str">
        <f>'[1]（全体管理用）'!M224</f>
        <v>利用料変更</v>
      </c>
      <c r="G250" s="43" t="str">
        <f>"（"&amp;'[1]（全体管理用）'!N224&amp;")
" &amp;'[1]（全体管理用）'!O224&amp;"-"&amp;'[1]（全体管理用）'!P224&amp;"
"&amp;'[1]（全体管理用）'!Q224</f>
        <v>（0952)
97-1065
97-5065</v>
      </c>
      <c r="H250" s="45" t="str">
        <f>'[1]（全体管理用）'!S224</f>
        <v>株式会社　彈志</v>
      </c>
      <c r="I250" s="46">
        <f>'[1]（全体管理用）'!AD224</f>
        <v>43770</v>
      </c>
      <c r="J250" s="46">
        <f>'[1]（全体管理用）'!AJ224</f>
        <v>43770</v>
      </c>
      <c r="K250" s="48">
        <f>'[1]（全体管理用）'!AK224</f>
        <v>9</v>
      </c>
      <c r="L250" s="43" t="str">
        <f>'[1]（全体管理用）'!AL224</f>
        <v>住宅型</v>
      </c>
      <c r="M250" s="43" t="str">
        <f>'[1]（全体管理用）'!AM224&amp;CHAR(10)&amp;'[1]（全体管理用）'!AQ224</f>
        <v>-
第253号</v>
      </c>
    </row>
    <row r="251" spans="1:13" ht="54.75" customHeight="1">
      <c r="A251" s="43" t="str">
        <f>'[1]（全体管理用）'!B225</f>
        <v>第254号</v>
      </c>
      <c r="B251" s="44">
        <f>'[1]（全体管理用）'!C225</f>
        <v>0</v>
      </c>
      <c r="C251" s="44" t="str">
        <f>'[1]（全体管理用）'!D225</f>
        <v>有料老人ホーム  陽</v>
      </c>
      <c r="D251" s="45" t="str">
        <f>"〒"&amp;'[1]（全体管理用）'!E225&amp;"-"&amp;'[1]（全体管理用）'!F225&amp;CHAR(10)&amp;'[1]（全体管理用）'!H225&amp;'[1]（全体管理用）'!I225&amp;'[1]（全体管理用）'!J225</f>
        <v>〒847-0002
唐津市山本字東路2258-5</v>
      </c>
      <c r="E251" s="46">
        <f>'[1]（全体管理用）'!L225</f>
        <v>44317</v>
      </c>
      <c r="F251" s="47" t="str">
        <f>'[1]（全体管理用）'!M225</f>
        <v>定員変更</v>
      </c>
      <c r="G251" s="43" t="str">
        <f>"（"&amp;'[1]（全体管理用）'!N225&amp;")
" &amp;'[1]（全体管理用）'!O225&amp;"-"&amp;'[1]（全体管理用）'!P225&amp;"
"&amp;'[1]（全体管理用）'!Q225</f>
        <v>（0955)
58-9270
58-9272</v>
      </c>
      <c r="H251" s="45" t="str">
        <f>'[1]（全体管理用）'!S225</f>
        <v>合同会社パーソンズ</v>
      </c>
      <c r="I251" s="46">
        <f>'[1]（全体管理用）'!AD225</f>
        <v>43770</v>
      </c>
      <c r="J251" s="46" t="str">
        <f>'[1]（全体管理用）'!AJ225</f>
        <v>-
(地域密着型
特定施設)</v>
      </c>
      <c r="K251" s="48">
        <f>'[1]（全体管理用）'!AK225</f>
        <v>16</v>
      </c>
      <c r="L251" s="43" t="str">
        <f>'[1]（全体管理用）'!AL225</f>
        <v>住宅型</v>
      </c>
      <c r="M251" s="43" t="str">
        <f>'[1]（全体管理用）'!AM225&amp;CHAR(10)&amp;'[1]（全体管理用）'!AQ225</f>
        <v>-
第254号</v>
      </c>
    </row>
    <row r="252" spans="1:13" ht="54.75" customHeight="1">
      <c r="A252" s="43" t="str">
        <f>'[1]（全体管理用）'!B226</f>
        <v>第255号</v>
      </c>
      <c r="B252" s="44">
        <f>'[1]（全体管理用）'!C226</f>
        <v>0</v>
      </c>
      <c r="C252" s="44" t="str">
        <f>'[1]（全体管理用）'!D226</f>
        <v>介護付有料老人ホーム木の香</v>
      </c>
      <c r="D252" s="45" t="str">
        <f>"〒"&amp;'[1]（全体管理用）'!E226&amp;"-"&amp;'[1]（全体管理用）'!F226&amp;CHAR(10)&amp;'[1]（全体管理用）'!H226&amp;'[1]（全体管理用）'!I226&amp;'[1]（全体管理用）'!J226</f>
        <v>〒840-0027
佐賀市本庄町大字本庄２６４番1</v>
      </c>
      <c r="E252" s="46">
        <f>'[1]（全体管理用）'!L226</f>
        <v>0</v>
      </c>
      <c r="F252" s="47">
        <f>'[1]（全体管理用）'!M226</f>
        <v>0</v>
      </c>
      <c r="G252" s="43" t="str">
        <f>"（"&amp;'[1]（全体管理用）'!N226&amp;")
" &amp;'[1]（全体管理用）'!O226&amp;"-"&amp;'[1]（全体管理用）'!P226&amp;"
"&amp;'[1]（全体管理用）'!Q226</f>
        <v>（0952)
20-6050
20-6051</v>
      </c>
      <c r="H252" s="45" t="str">
        <f>'[1]（全体管理用）'!S226</f>
        <v>医療法人 至誠会</v>
      </c>
      <c r="I252" s="46">
        <f>'[1]（全体管理用）'!AD226</f>
        <v>43800</v>
      </c>
      <c r="J252" s="46">
        <f>'[1]（全体管理用）'!AJ226</f>
        <v>43800</v>
      </c>
      <c r="K252" s="48">
        <f>'[1]（全体管理用）'!AK226</f>
        <v>26</v>
      </c>
      <c r="L252" s="43" t="str">
        <f>'[1]（全体管理用）'!AL226</f>
        <v>介護付</v>
      </c>
      <c r="M252" s="43" t="str">
        <f>'[1]（全体管理用）'!AM226&amp;CHAR(10)&amp;'[1]（全体管理用）'!AQ226</f>
        <v>4170103313
第255号</v>
      </c>
    </row>
    <row r="253" spans="1:13" ht="54.75" customHeight="1">
      <c r="A253" s="43" t="str">
        <f>'[1]（全体管理用）'!B227</f>
        <v>第256号</v>
      </c>
      <c r="B253" s="44">
        <f>'[1]（全体管理用）'!C227</f>
        <v>0</v>
      </c>
      <c r="C253" s="44" t="str">
        <f>'[1]（全体管理用）'!D227</f>
        <v>介護付き有料老人ホームデイフェスタリリーフ東与賀</v>
      </c>
      <c r="D253" s="45" t="str">
        <f>"〒"&amp;'[1]（全体管理用）'!E227&amp;"-"&amp;'[1]（全体管理用）'!F227&amp;CHAR(10)&amp;'[1]（全体管理用）'!H227&amp;'[1]（全体管理用）'!I227&amp;'[1]（全体管理用）'!J227</f>
        <v>〒840-2222
佐賀市東与賀町大字田中191-1</v>
      </c>
      <c r="E253" s="46" t="str">
        <f>'[1]（全体管理用）'!L227</f>
        <v>2020/7/1
2022/10/1
2023/12/1
2024/3/1</v>
      </c>
      <c r="F253" s="47" t="str">
        <f>'[1]（全体管理用）'!M227</f>
        <v>施設の名称変更
料金変更
利用料金変更
管理者変更</v>
      </c>
      <c r="G253" s="43" t="str">
        <f>"（"&amp;'[1]（全体管理用）'!N227&amp;")
" &amp;'[1]（全体管理用）'!O227&amp;"-"&amp;'[1]（全体管理用）'!P227&amp;"
"&amp;'[1]（全体管理用）'!Q227</f>
        <v>（0952)
37-6611
37-6622</v>
      </c>
      <c r="H253" s="45" t="str">
        <f>'[1]（全体管理用）'!S227</f>
        <v>大和リビングケア株式会社</v>
      </c>
      <c r="I253" s="46">
        <f>'[1]（全体管理用）'!AD227</f>
        <v>43831</v>
      </c>
      <c r="J253" s="46">
        <f>'[1]（全体管理用）'!AJ227</f>
        <v>43831</v>
      </c>
      <c r="K253" s="48">
        <f>'[1]（全体管理用）'!AK227</f>
        <v>25</v>
      </c>
      <c r="L253" s="43" t="str">
        <f>'[1]（全体管理用）'!AL227</f>
        <v>介護付</v>
      </c>
      <c r="M253" s="43" t="str">
        <f>'[1]（全体管理用）'!AM227&amp;CHAR(10)&amp;'[1]（全体管理用）'!AQ227</f>
        <v>4170103354
第256号</v>
      </c>
    </row>
    <row r="254" spans="1:13" ht="54.75" customHeight="1">
      <c r="A254" s="43" t="str">
        <f>'[1]（全体管理用）'!B228</f>
        <v>第257号</v>
      </c>
      <c r="B254" s="44" t="str">
        <f>'[1]（全体管理用）'!C228</f>
        <v>新設</v>
      </c>
      <c r="C254" s="44" t="str">
        <f>'[1]（全体管理用）'!D228</f>
        <v>住宅型有料老人ホーム シルバーケア　あまりえ</v>
      </c>
      <c r="D254" s="45" t="str">
        <f>"〒"&amp;'[1]（全体管理用）'!E228&amp;"-"&amp;'[1]（全体管理用）'!F228&amp;CHAR(10)&amp;'[1]（全体管理用）'!H228&amp;'[1]（全体管理用）'!I228&amp;'[1]（全体管理用）'!J228</f>
        <v>〒840-0054
神埼市千代田町餘江1208番地2</v>
      </c>
      <c r="E254" s="46">
        <f>'[1]（全体管理用）'!L228</f>
        <v>0</v>
      </c>
      <c r="F254" s="47">
        <f>'[1]（全体管理用）'!M228</f>
        <v>0</v>
      </c>
      <c r="G254" s="43" t="str">
        <f>"（"&amp;'[1]（全体管理用）'!N228&amp;")
" &amp;'[1]（全体管理用）'!O228&amp;"-"&amp;'[1]（全体管理用）'!P228&amp;"
"&amp;'[1]（全体管理用）'!Q228</f>
        <v>（0952)
37-8395
37-8396</v>
      </c>
      <c r="H254" s="45" t="str">
        <f>'[1]（全体管理用）'!S228</f>
        <v>心善会</v>
      </c>
      <c r="I254" s="46">
        <f>'[1]（全体管理用）'!AD228</f>
        <v>43864</v>
      </c>
      <c r="J254" s="46" t="str">
        <f>'[1]（全体管理用）'!AJ228</f>
        <v>-
(地域密着型
特定施設)</v>
      </c>
      <c r="K254" s="48">
        <f>'[1]（全体管理用）'!AK228</f>
        <v>25</v>
      </c>
      <c r="L254" s="43" t="str">
        <f>'[1]（全体管理用）'!AL228</f>
        <v>住宅型</v>
      </c>
      <c r="M254" s="43" t="str">
        <f>'[1]（全体管理用）'!AM228&amp;CHAR(10)&amp;'[1]（全体管理用）'!AQ228</f>
        <v>-
第257号</v>
      </c>
    </row>
    <row r="255" spans="1:13" ht="54.75" customHeight="1">
      <c r="A255" s="43" t="str">
        <f>'[1]（全体管理用）'!B229</f>
        <v>第258号</v>
      </c>
      <c r="B255" s="44" t="str">
        <f>'[1]（全体管理用）'!C229</f>
        <v>新設</v>
      </c>
      <c r="C255" s="44" t="str">
        <f>'[1]（全体管理用）'!D229</f>
        <v>グランドハウス　まごころ</v>
      </c>
      <c r="D255" s="45" t="str">
        <f>"〒"&amp;'[1]（全体管理用）'!E229&amp;"-"&amp;'[1]（全体管理用）'!F229&amp;CHAR(10)&amp;'[1]（全体管理用）'!H229&amp;'[1]（全体管理用）'!I229&amp;'[1]（全体管理用）'!J229</f>
        <v>〒841-0076
鳥栖市平田町3106番地23</v>
      </c>
      <c r="E255" s="46" t="str">
        <f>'[1]（全体管理用）'!L229</f>
        <v>2021/6/27
2024/2/1</v>
      </c>
      <c r="F255" s="47" t="str">
        <f>'[1]（全体管理用）'!M229</f>
        <v>理事長の変更
契約内容の変更</v>
      </c>
      <c r="G255" s="43" t="str">
        <f>"（"&amp;'[1]（全体管理用）'!N229&amp;")
" &amp;'[1]（全体管理用）'!O229&amp;"-"&amp;'[1]（全体管理用）'!P229&amp;"
"&amp;'[1]（全体管理用）'!Q229</f>
        <v>（0942)
50-5088
50-5087</v>
      </c>
      <c r="H255" s="45" t="str">
        <f>'[1]（全体管理用）'!S229</f>
        <v>椎原寿恵会</v>
      </c>
      <c r="I255" s="46">
        <f>'[1]（全体管理用）'!AD229</f>
        <v>43922</v>
      </c>
      <c r="J255" s="46">
        <f>'[1]（全体管理用）'!AJ229</f>
        <v>43922</v>
      </c>
      <c r="K255" s="48">
        <f>'[1]（全体管理用）'!AK229</f>
        <v>30</v>
      </c>
      <c r="L255" s="43" t="str">
        <f>'[1]（全体管理用）'!AL229</f>
        <v>住宅型</v>
      </c>
      <c r="M255" s="43" t="str">
        <f>'[1]（全体管理用）'!AM229&amp;CHAR(10)&amp;'[1]（全体管理用）'!AQ229</f>
        <v>-
第258号</v>
      </c>
    </row>
    <row r="256" spans="1:13" ht="54.75" customHeight="1">
      <c r="A256" s="43" t="str">
        <f>[1]休止・廃止施設!B63</f>
        <v>第259号</v>
      </c>
      <c r="B256" s="44" t="str">
        <f>[1]休止・廃止施設!C63</f>
        <v>R6.3.31.廃止</v>
      </c>
      <c r="C256" s="44" t="str">
        <f>[1]休止・廃止施設!D63</f>
        <v>住宅型有料老人ホーム太陽</v>
      </c>
      <c r="D256" s="45" t="str">
        <f>"〒"&amp;[1]休止・廃止施設!E63&amp;"-"&amp;[1]休止・廃止施設!F63&amp;CHAR(10)&amp;[1]休止・廃止施設!H63&amp;[1]休止・廃止施設!I63&amp;[1]休止・廃止施設!J63</f>
        <v>〒843-0002
武雄市朝日町大字中野8604-2</v>
      </c>
      <c r="E256" s="46">
        <f>[1]休止・廃止施設!L63</f>
        <v>0</v>
      </c>
      <c r="F256" s="47">
        <f>[1]休止・廃止施設!M63</f>
        <v>0</v>
      </c>
      <c r="G256" s="43" t="str">
        <f>"（"&amp;[1]休止・廃止施設!N63&amp;")
" &amp;[1]休止・廃止施設!O63&amp;"-"&amp;[1]休止・廃止施設!P63&amp;"
"&amp;[1]休止・廃止施設!Q63</f>
        <v>（0954)
20-0161
20-0162</v>
      </c>
      <c r="H256" s="45" t="str">
        <f>[1]休止・廃止施設!S63</f>
        <v>特定非営利活動法人あさひ</v>
      </c>
      <c r="I256" s="46">
        <f>[1]休止・廃止施設!AD63</f>
        <v>43922</v>
      </c>
      <c r="J256" s="46" t="str">
        <f>[1]休止・廃止施設!AJ63</f>
        <v>-
(地域密着型
特定施設)</v>
      </c>
      <c r="K256" s="48">
        <f>[1]休止・廃止施設!AK63</f>
        <v>14</v>
      </c>
      <c r="L256" s="43" t="str">
        <f>[1]休止・廃止施設!AL63</f>
        <v>住宅型</v>
      </c>
      <c r="M256" s="43" t="str">
        <f>[1]休止・廃止施設!AM63&amp;CHAR(10)&amp;[1]休止・廃止施設!AQ63</f>
        <v>-
第259号</v>
      </c>
    </row>
    <row r="257" spans="1:13" ht="54.75" customHeight="1">
      <c r="A257" s="43" t="str">
        <f>'[1]（全体管理用）'!B230</f>
        <v>第260号</v>
      </c>
      <c r="B257" s="44" t="str">
        <f>'[1]（全体管理用）'!C230</f>
        <v>法人変更</v>
      </c>
      <c r="C257" s="44" t="str">
        <f>'[1]（全体管理用）'!D230</f>
        <v>有料老人ホームつどい</v>
      </c>
      <c r="D257" s="45" t="str">
        <f>"〒"&amp;'[1]（全体管理用）'!E230&amp;"-"&amp;'[1]（全体管理用）'!F230&amp;CHAR(10)&amp;'[1]（全体管理用）'!H230&amp;'[1]（全体管理用）'!I230&amp;'[1]（全体管理用）'!J230</f>
        <v>〒840-0051
佐賀市田代2丁目5-17　</v>
      </c>
      <c r="E257" s="46">
        <f>'[1]（全体管理用）'!L230</f>
        <v>0</v>
      </c>
      <c r="F257" s="47">
        <f>'[1]（全体管理用）'!M230</f>
        <v>0</v>
      </c>
      <c r="G257" s="43" t="str">
        <f>"（"&amp;'[1]（全体管理用）'!N230&amp;")
" &amp;'[1]（全体管理用）'!O230&amp;"-"&amp;'[1]（全体管理用）'!P230&amp;"
"&amp;'[1]（全体管理用）'!Q230</f>
        <v>（0952)
27-8881
27-8882</v>
      </c>
      <c r="H257" s="45" t="str">
        <f>'[1]（全体管理用）'!S230</f>
        <v>合同会社サガンズ</v>
      </c>
      <c r="I257" s="46">
        <f>'[1]（全体管理用）'!AD230</f>
        <v>43922</v>
      </c>
      <c r="J257" s="46">
        <f>'[1]（全体管理用）'!AJ230</f>
        <v>43922</v>
      </c>
      <c r="K257" s="48">
        <f>'[1]（全体管理用）'!AK230</f>
        <v>15</v>
      </c>
      <c r="L257" s="43" t="str">
        <f>'[1]（全体管理用）'!AL230</f>
        <v>住宅型</v>
      </c>
      <c r="M257" s="43" t="str">
        <f>'[1]（全体管理用）'!AM230&amp;CHAR(10)&amp;'[1]（全体管理用）'!AQ230</f>
        <v>-
第260号</v>
      </c>
    </row>
    <row r="258" spans="1:13" ht="54.75" customHeight="1">
      <c r="A258" s="43" t="str">
        <f>'[1]（全体管理用）'!B231</f>
        <v>第261号</v>
      </c>
      <c r="B258" s="44" t="str">
        <f>'[1]（全体管理用）'!C231</f>
        <v>新設</v>
      </c>
      <c r="C258" s="44" t="str">
        <f>'[1]（全体管理用）'!D231</f>
        <v>有料老人ホームみふね山</v>
      </c>
      <c r="D258" s="45" t="str">
        <f>"〒"&amp;'[1]（全体管理用）'!E231&amp;"-"&amp;'[1]（全体管理用）'!F231&amp;CHAR(10)&amp;'[1]（全体管理用）'!H231&amp;'[1]（全体管理用）'!I231&amp;'[1]（全体管理用）'!J231</f>
        <v>〒843-0022
武雄市武雄町大字武雄104番地1</v>
      </c>
      <c r="E258" s="46">
        <f>'[1]（全体管理用）'!L231</f>
        <v>45017</v>
      </c>
      <c r="F258" s="47" t="str">
        <f>'[1]（全体管理用）'!M231</f>
        <v>利用料金変更</v>
      </c>
      <c r="G258" s="43" t="str">
        <f>"（"&amp;'[1]（全体管理用）'!N231&amp;")
" &amp;'[1]（全体管理用）'!O231&amp;"-"&amp;'[1]（全体管理用）'!P231&amp;"
"&amp;'[1]（全体管理用）'!Q231</f>
        <v>（0954)
27-7073
27-7074</v>
      </c>
      <c r="H258" s="45" t="str">
        <f>'[1]（全体管理用）'!S231</f>
        <v>有限会社ケアカンパニー</v>
      </c>
      <c r="I258" s="46">
        <f>'[1]（全体管理用）'!AD231</f>
        <v>43971</v>
      </c>
      <c r="J258" s="46">
        <f>'[1]（全体管理用）'!AJ231</f>
        <v>43971</v>
      </c>
      <c r="K258" s="48">
        <f>'[1]（全体管理用）'!AK231</f>
        <v>32</v>
      </c>
      <c r="L258" s="43" t="str">
        <f>'[1]（全体管理用）'!AL231</f>
        <v>住宅型</v>
      </c>
      <c r="M258" s="43" t="str">
        <f>'[1]（全体管理用）'!AM231&amp;CHAR(10)&amp;'[1]（全体管理用）'!AQ231</f>
        <v>-
第261号</v>
      </c>
    </row>
    <row r="259" spans="1:13" ht="54.75" customHeight="1">
      <c r="A259" s="43" t="str">
        <f>'[1]（全体管理用）'!B232</f>
        <v>第262号</v>
      </c>
      <c r="B259" s="44" t="str">
        <f>'[1]（全体管理用）'!C232</f>
        <v>法人変更</v>
      </c>
      <c r="C259" s="44" t="str">
        <f>'[1]（全体管理用）'!D232</f>
        <v>有料老人ホームシニアライフ神埼</v>
      </c>
      <c r="D259" s="45" t="str">
        <f>"〒"&amp;'[1]（全体管理用）'!E232&amp;"-"&amp;'[1]（全体管理用）'!F232&amp;CHAR(10)&amp;'[1]（全体管理用）'!H232&amp;'[1]（全体管理用）'!I232&amp;'[1]（全体管理用）'!J232</f>
        <v>〒842-0007
神埼市神埼町鶴3625番地1</v>
      </c>
      <c r="E259" s="46">
        <f>'[1]（全体管理用）'!L232</f>
        <v>0</v>
      </c>
      <c r="F259" s="47">
        <f>'[1]（全体管理用）'!M232</f>
        <v>0</v>
      </c>
      <c r="G259" s="43" t="str">
        <f>"（"&amp;'[1]（全体管理用）'!N232&amp;")
" &amp;'[1]（全体管理用）'!O232&amp;"-"&amp;'[1]（全体管理用）'!P232&amp;"
"&amp;'[1]（全体管理用）'!Q232</f>
        <v>（0952)
55-8410
55-8412</v>
      </c>
      <c r="H259" s="45" t="str">
        <f>'[1]（全体管理用）'!S232</f>
        <v>ジンフィールド株式会社</v>
      </c>
      <c r="I259" s="46">
        <f>'[1]（全体管理用）'!AD232</f>
        <v>43983</v>
      </c>
      <c r="J259" s="46">
        <f>'[1]（全体管理用）'!AJ232</f>
        <v>43983</v>
      </c>
      <c r="K259" s="48">
        <f>'[1]（全体管理用）'!AK232</f>
        <v>56</v>
      </c>
      <c r="L259" s="43" t="str">
        <f>'[1]（全体管理用）'!AL232</f>
        <v>住宅型</v>
      </c>
      <c r="M259" s="43" t="str">
        <f>'[1]（全体管理用）'!AM232&amp;CHAR(10)&amp;'[1]（全体管理用）'!AQ232</f>
        <v>-
第262号</v>
      </c>
    </row>
    <row r="260" spans="1:13" ht="54.75" customHeight="1">
      <c r="A260" s="43" t="str">
        <f>'[1]（全体管理用）'!B233</f>
        <v>第263号</v>
      </c>
      <c r="B260" s="44" t="str">
        <f>'[1]（全体管理用）'!C233</f>
        <v>新設</v>
      </c>
      <c r="C260" s="44" t="str">
        <f>'[1]（全体管理用）'!D233</f>
        <v>有料老人ホームいこいの家</v>
      </c>
      <c r="D260" s="45" t="str">
        <f>"〒"&amp;'[1]（全体管理用）'!E233&amp;"-"&amp;'[1]（全体管理用）'!F233&amp;CHAR(10)&amp;'[1]（全体管理用）'!H233&amp;'[1]（全体管理用）'!I233&amp;'[1]（全体管理用）'!J233</f>
        <v>〒849-0503
江北町惣領分3691-10</v>
      </c>
      <c r="E260" s="46">
        <f>'[1]（全体管理用）'!L233</f>
        <v>44185</v>
      </c>
      <c r="F260" s="47" t="str">
        <f>'[1]（全体管理用）'!M233</f>
        <v>定員の増</v>
      </c>
      <c r="G260" s="43" t="str">
        <f>"（"&amp;'[1]（全体管理用）'!N233&amp;")
" &amp;'[1]（全体管理用）'!O233&amp;"-"&amp;'[1]（全体管理用）'!P233&amp;"
"&amp;'[1]（全体管理用）'!Q233</f>
        <v>（0952)
86-4633
86-4633</v>
      </c>
      <c r="H260" s="45" t="str">
        <f>'[1]（全体管理用）'!S233</f>
        <v>株式会社優和会いこいの家</v>
      </c>
      <c r="I260" s="46">
        <f>'[1]（全体管理用）'!AD233</f>
        <v>44044</v>
      </c>
      <c r="J260" s="46" t="str">
        <f>'[1]（全体管理用）'!AJ233</f>
        <v>-
(地域密着型
特定施設)</v>
      </c>
      <c r="K260" s="48">
        <f>'[1]（全体管理用）'!AK233</f>
        <v>24</v>
      </c>
      <c r="L260" s="43" t="str">
        <f>'[1]（全体管理用）'!AL233</f>
        <v>住宅型</v>
      </c>
      <c r="M260" s="43" t="str">
        <f>'[1]（全体管理用）'!AM233&amp;CHAR(10)&amp;'[1]（全体管理用）'!AQ233</f>
        <v>-
第263号</v>
      </c>
    </row>
    <row r="261" spans="1:13" ht="54.75" customHeight="1">
      <c r="A261" s="43" t="str">
        <f>'[1]（全体管理用）'!B234</f>
        <v>第264号</v>
      </c>
      <c r="B261" s="44" t="str">
        <f>'[1]（全体管理用）'!C234</f>
        <v>元宅老所</v>
      </c>
      <c r="C261" s="44" t="str">
        <f>'[1]（全体管理用）'!D234</f>
        <v>有料老人ホームたしろの大地</v>
      </c>
      <c r="D261" s="45" t="str">
        <f>"〒"&amp;'[1]（全体管理用）'!E234&amp;"-"&amp;'[1]（全体管理用）'!F234&amp;CHAR(10)&amp;'[1]（全体管理用）'!H234&amp;'[1]（全体管理用）'!I234&amp;'[1]（全体管理用）'!J234</f>
        <v>〒841-0018
鳥栖市田代本町９９８番地１</v>
      </c>
      <c r="E261" s="46">
        <f>'[1]（全体管理用）'!L234</f>
        <v>0</v>
      </c>
      <c r="F261" s="47">
        <f>'[1]（全体管理用）'!M234</f>
        <v>0</v>
      </c>
      <c r="G261" s="43" t="str">
        <f>"（"&amp;'[1]（全体管理用）'!N234&amp;")
" &amp;'[1]（全体管理用）'!O234&amp;"-"&amp;'[1]（全体管理用）'!P234&amp;"
"&amp;'[1]（全体管理用）'!Q234</f>
        <v>（0942)
84-8087
48-3770</v>
      </c>
      <c r="H261" s="45" t="str">
        <f>'[1]（全体管理用）'!S234</f>
        <v>NPO法人アライブ</v>
      </c>
      <c r="I261" s="46">
        <f>'[1]（全体管理用）'!AD234</f>
        <v>44075</v>
      </c>
      <c r="J261" s="46" t="str">
        <f>'[1]（全体管理用）'!AJ234</f>
        <v>R2.9.1</v>
      </c>
      <c r="K261" s="48">
        <f>'[1]（全体管理用）'!AK234</f>
        <v>40</v>
      </c>
      <c r="L261" s="43" t="str">
        <f>'[1]（全体管理用）'!AL234</f>
        <v>住宅型</v>
      </c>
      <c r="M261" s="43" t="str">
        <f>'[1]（全体管理用）'!AM234&amp;CHAR(10)&amp;'[1]（全体管理用）'!AQ234</f>
        <v>-
第264号</v>
      </c>
    </row>
    <row r="262" spans="1:13" ht="54.75" customHeight="1">
      <c r="A262" s="43" t="str">
        <f>'[1]（全体管理用）'!B235</f>
        <v>第265号</v>
      </c>
      <c r="B262" s="44" t="str">
        <f>'[1]（全体管理用）'!C235</f>
        <v>新設</v>
      </c>
      <c r="C262" s="44" t="str">
        <f>'[1]（全体管理用）'!D235</f>
        <v>有料老人ホームOARET　HOUSE</v>
      </c>
      <c r="D262" s="45" t="str">
        <f>"〒"&amp;'[1]（全体管理用）'!E235&amp;"-"&amp;'[1]（全体管理用）'!F235&amp;CHAR(10)&amp;'[1]（全体管理用）'!H235&amp;'[1]（全体管理用）'!I235&amp;'[1]（全体管理用）'!J235</f>
        <v>〒843-0021
武雄市武雄町大字永島14377-13</v>
      </c>
      <c r="E262" s="46">
        <f>'[1]（全体管理用）'!L235</f>
        <v>0</v>
      </c>
      <c r="F262" s="47">
        <f>'[1]（全体管理用）'!M235</f>
        <v>0</v>
      </c>
      <c r="G262" s="43" t="str">
        <f>"（"&amp;'[1]（全体管理用）'!N235&amp;")
" &amp;'[1]（全体管理用）'!O235&amp;"-"&amp;'[1]（全体管理用）'!P235&amp;"
"&amp;'[1]（全体管理用）'!Q235</f>
        <v>（0954)
27-7777
27-7779</v>
      </c>
      <c r="H262" s="45" t="str">
        <f>'[1]（全体管理用）'!S235</f>
        <v>株式会社　OARET</v>
      </c>
      <c r="I262" s="46">
        <f>'[1]（全体管理用）'!AD235</f>
        <v>44151</v>
      </c>
      <c r="J262" s="46" t="str">
        <f>'[1]（全体管理用）'!AJ235</f>
        <v>-
(地域密着型
特定施設)</v>
      </c>
      <c r="K262" s="48">
        <f>'[1]（全体管理用）'!AK235</f>
        <v>16</v>
      </c>
      <c r="L262" s="43" t="str">
        <f>'[1]（全体管理用）'!AL235</f>
        <v>住宅型</v>
      </c>
      <c r="M262" s="43" t="str">
        <f>'[1]（全体管理用）'!AM235&amp;CHAR(10)&amp;'[1]（全体管理用）'!AQ235</f>
        <v>-
第265号</v>
      </c>
    </row>
    <row r="263" spans="1:13" ht="54.75" customHeight="1">
      <c r="A263" s="43" t="str">
        <f>'[1]（全体管理用）'!B236</f>
        <v>第266号</v>
      </c>
      <c r="B263" s="44" t="str">
        <f>'[1]（全体管理用）'!C236</f>
        <v>新設</v>
      </c>
      <c r="C263" s="44" t="str">
        <f>'[1]（全体管理用）'!D236</f>
        <v>住宅型有料老人ホーム花笑結</v>
      </c>
      <c r="D263" s="45" t="str">
        <f>"〒"&amp;'[1]（全体管理用）'!E236&amp;"-"&amp;'[1]（全体管理用）'!F236&amp;CHAR(10)&amp;'[1]（全体管理用）'!H236&amp;'[1]（全体管理用）'!I236&amp;'[1]（全体管理用）'!J236</f>
        <v>〒847-0072
唐津市和多田先石５０２５番地９８</v>
      </c>
      <c r="E263" s="46">
        <f>'[1]（全体管理用）'!L236</f>
        <v>45047</v>
      </c>
      <c r="F263" s="47" t="str">
        <f>'[1]（全体管理用）'!M236</f>
        <v>住所・電話番号変更</v>
      </c>
      <c r="G263" s="43" t="str">
        <f>"（"&amp;'[1]（全体管理用）'!N236&amp;")
" &amp;'[1]（全体管理用）'!O236&amp;"-"&amp;'[1]（全体管理用）'!P236&amp;"
"&amp;'[1]（全体管理用）'!Q236</f>
        <v>（0955)
80-0944
80-0944</v>
      </c>
      <c r="H263" s="45" t="str">
        <f>'[1]（全体管理用）'!S236</f>
        <v>一般社団法人笑花</v>
      </c>
      <c r="I263" s="46">
        <f>'[1]（全体管理用）'!AD236</f>
        <v>44228</v>
      </c>
      <c r="J263" s="46" t="str">
        <f>'[1]（全体管理用）'!AJ236</f>
        <v>R3.２.1</v>
      </c>
      <c r="K263" s="48">
        <f>'[1]（全体管理用）'!AK236</f>
        <v>18</v>
      </c>
      <c r="L263" s="43" t="str">
        <f>'[1]（全体管理用）'!AL236</f>
        <v>住宅型</v>
      </c>
      <c r="M263" s="43" t="str">
        <f>'[1]（全体管理用）'!AM236&amp;CHAR(10)&amp;'[1]（全体管理用）'!AQ236</f>
        <v>-
第26６号</v>
      </c>
    </row>
    <row r="264" spans="1:13" ht="54.75" customHeight="1">
      <c r="A264" s="43" t="str">
        <f>'[1]（全体管理用）'!B237</f>
        <v>第267号</v>
      </c>
      <c r="B264" s="44" t="str">
        <f>'[1]（全体管理用）'!C237</f>
        <v>新設</v>
      </c>
      <c r="C264" s="44" t="str">
        <f>'[1]（全体管理用）'!D237</f>
        <v>有料老人ホーム　ひなた</v>
      </c>
      <c r="D264" s="45" t="str">
        <f>"〒"&amp;'[1]（全体管理用）'!E237&amp;"-"&amp;'[1]（全体管理用）'!F237&amp;CHAR(10)&amp;'[1]（全体管理用）'!H237&amp;'[1]（全体管理用）'!I237&amp;'[1]（全体管理用）'!J237</f>
        <v>〒843-0301
嬉野市嬉野町大字下宿丁904番地14</v>
      </c>
      <c r="E264" s="46">
        <f>'[1]（全体管理用）'!L237</f>
        <v>45017</v>
      </c>
      <c r="F264" s="47" t="str">
        <f>'[1]（全体管理用）'!M237</f>
        <v>施設増築及び定員増加</v>
      </c>
      <c r="G264" s="43" t="str">
        <f>"（"&amp;'[1]（全体管理用）'!N237&amp;")
" &amp;'[1]（全体管理用）'!O237&amp;"-"&amp;'[1]（全体管理用）'!P237&amp;"
"&amp;'[1]（全体管理用）'!Q237</f>
        <v>（0954)
42-0005
42-1010</v>
      </c>
      <c r="H264" s="45" t="str">
        <f>'[1]（全体管理用）'!S237</f>
        <v>株式会社ほたる</v>
      </c>
      <c r="I264" s="46">
        <f>'[1]（全体管理用）'!AD237</f>
        <v>44256</v>
      </c>
      <c r="J264" s="46" t="str">
        <f>'[1]（全体管理用）'!AJ237</f>
        <v>R3.3.1</v>
      </c>
      <c r="K264" s="48">
        <f>'[1]（全体管理用）'!AK237</f>
        <v>17</v>
      </c>
      <c r="L264" s="43" t="str">
        <f>'[1]（全体管理用）'!AL237</f>
        <v>住宅型</v>
      </c>
      <c r="M264" s="43" t="str">
        <f>'[1]（全体管理用）'!AM237&amp;CHAR(10)&amp;'[1]（全体管理用）'!AQ237</f>
        <v>-
第267号</v>
      </c>
    </row>
    <row r="265" spans="1:13" ht="54.75" customHeight="1">
      <c r="A265" s="43" t="str">
        <f>'[1]（全体管理用）'!B238</f>
        <v>第268号</v>
      </c>
      <c r="B265" s="44" t="str">
        <f>'[1]（全体管理用）'!C238</f>
        <v>新設</v>
      </c>
      <c r="C265" s="44" t="str">
        <f>'[1]（全体管理用）'!D238</f>
        <v>有料老人ホーム　松の緑館</v>
      </c>
      <c r="D265" s="45" t="str">
        <f>"〒"&amp;'[1]（全体管理用）'!E238&amp;"-"&amp;'[1]（全体管理用）'!F238&amp;CHAR(10)&amp;'[1]（全体管理用）'!H238&amp;'[1]（全体管理用）'!I238&amp;'[1]（全体管理用）'!J238</f>
        <v>〒847-0022
唐津市鏡3769-102</v>
      </c>
      <c r="E265" s="46" t="str">
        <f>'[1]（全体管理用）'!L238</f>
        <v>2021/4/1
2023/4/1</v>
      </c>
      <c r="F265" s="47" t="str">
        <f>'[1]（全体管理用）'!M238</f>
        <v>面積増加及び定員増加
利用料金変更</v>
      </c>
      <c r="G265" s="43" t="str">
        <f>"（"&amp;'[1]（全体管理用）'!N238&amp;")
" &amp;'[1]（全体管理用）'!O238&amp;"-"&amp;'[1]（全体管理用）'!P238&amp;"
"&amp;'[1]（全体管理用）'!Q238</f>
        <v>（0955)
74-3760
74-3761</v>
      </c>
      <c r="H265" s="45" t="str">
        <f>'[1]（全体管理用）'!S238</f>
        <v>有限会社　在宅介護お世話宅配便</v>
      </c>
      <c r="I265" s="46">
        <f>'[1]（全体管理用）'!AD238</f>
        <v>44256</v>
      </c>
      <c r="J265" s="46" t="str">
        <f>'[1]（全体管理用）'!AJ238</f>
        <v>R3.3.1</v>
      </c>
      <c r="K265" s="48">
        <f>'[1]（全体管理用）'!AK238</f>
        <v>33</v>
      </c>
      <c r="L265" s="43" t="str">
        <f>'[1]（全体管理用）'!AL238</f>
        <v>住宅型</v>
      </c>
      <c r="M265" s="43" t="str">
        <f>'[1]（全体管理用）'!AM238&amp;CHAR(10)&amp;'[1]（全体管理用）'!AQ238</f>
        <v>-
第268号</v>
      </c>
    </row>
    <row r="266" spans="1:13" ht="54.75" customHeight="1">
      <c r="A266" s="43" t="str">
        <f>'[1]（全体管理用）'!B239</f>
        <v>第270号</v>
      </c>
      <c r="B266" s="44" t="str">
        <f>'[1]（全体管理用）'!C239</f>
        <v>新設</v>
      </c>
      <c r="C266" s="44" t="str">
        <f>'[1]（全体管理用）'!D239</f>
        <v>有料老人ホーム　あおばのもり</v>
      </c>
      <c r="D266" s="45" t="str">
        <f>"〒"&amp;'[1]（全体管理用）'!E239&amp;"-"&amp;'[1]（全体管理用）'!F239&amp;CHAR(10)&amp;'[1]（全体管理用）'!H239&amp;'[1]（全体管理用）'!I239&amp;'[1]（全体管理用）'!J239</f>
        <v>〒847-0083
唐津市和多田大土井5-10</v>
      </c>
      <c r="E266" s="46">
        <f>'[1]（全体管理用）'!L239</f>
        <v>0</v>
      </c>
      <c r="F266" s="47">
        <f>'[1]（全体管理用）'!M239</f>
        <v>0</v>
      </c>
      <c r="G266" s="43" t="str">
        <f>"（"&amp;'[1]（全体管理用）'!N239&amp;")
" &amp;'[1]（全体管理用）'!O239&amp;"-"&amp;'[1]（全体管理用）'!P239&amp;"
"&amp;'[1]（全体管理用）'!Q239</f>
        <v>（0955)
72-0628
72-2654</v>
      </c>
      <c r="H266" s="45" t="str">
        <f>'[1]（全体管理用）'!S239</f>
        <v>有限会社　あおば</v>
      </c>
      <c r="I266" s="46">
        <f>'[1]（全体管理用）'!AD239</f>
        <v>44287</v>
      </c>
      <c r="J266" s="46" t="str">
        <f>'[1]（全体管理用）'!AJ239</f>
        <v>R3.４．１</v>
      </c>
      <c r="K266" s="48">
        <f>'[1]（全体管理用）'!AK239</f>
        <v>39</v>
      </c>
      <c r="L266" s="43" t="str">
        <f>'[1]（全体管理用）'!AL239</f>
        <v>住宅型</v>
      </c>
      <c r="M266" s="43" t="str">
        <f>'[1]（全体管理用）'!AM239&amp;CHAR(10)&amp;'[1]（全体管理用）'!AQ239</f>
        <v>-
第270号</v>
      </c>
    </row>
    <row r="267" spans="1:13" ht="54.75" customHeight="1">
      <c r="A267" s="43" t="str">
        <f>'[1]（全体管理用）'!B240</f>
        <v>第271号</v>
      </c>
      <c r="B267" s="44" t="str">
        <f>'[1]（全体管理用）'!C240</f>
        <v>元宅老所</v>
      </c>
      <c r="C267" s="44" t="str">
        <f>'[1]（全体管理用）'!D240</f>
        <v>住宅型有料老人ホーム　ハウスひだまり</v>
      </c>
      <c r="D267" s="45" t="str">
        <f>"〒"&amp;'[1]（全体管理用）'!E240&amp;"-"&amp;'[1]（全体管理用）'!F240&amp;CHAR(10)&amp;'[1]（全体管理用）'!H240&amp;'[1]（全体管理用）'!I240&amp;'[1]（全体管理用）'!J240</f>
        <v>〒843-0233
武雄市東川登町大字永野6363-4</v>
      </c>
      <c r="E267" s="46">
        <f>'[1]（全体管理用）'!L240</f>
        <v>0</v>
      </c>
      <c r="F267" s="47">
        <f>'[1]（全体管理用）'!M240</f>
        <v>0</v>
      </c>
      <c r="G267" s="43" t="str">
        <f>"（"&amp;'[1]（全体管理用）'!N240&amp;")
" &amp;'[1]（全体管理用）'!O240&amp;"-"&amp;'[1]（全体管理用）'!P240&amp;"
"&amp;'[1]（全体管理用）'!Q240</f>
        <v>（095４)
28-9465
28-9466</v>
      </c>
      <c r="H267" s="45" t="str">
        <f>'[1]（全体管理用）'!S240</f>
        <v>合同会社　ひだまり</v>
      </c>
      <c r="I267" s="46">
        <f>'[1]（全体管理用）'!AD240</f>
        <v>44287</v>
      </c>
      <c r="J267" s="46" t="str">
        <f>'[1]（全体管理用）'!AJ240</f>
        <v>R3.４．１</v>
      </c>
      <c r="K267" s="48">
        <f>'[1]（全体管理用）'!AK240</f>
        <v>9</v>
      </c>
      <c r="L267" s="43" t="str">
        <f>'[1]（全体管理用）'!AL240</f>
        <v>住宅型</v>
      </c>
      <c r="M267" s="43" t="str">
        <f>'[1]（全体管理用）'!AM240&amp;CHAR(10)&amp;'[1]（全体管理用）'!AQ240</f>
        <v>-
第271号</v>
      </c>
    </row>
    <row r="268" spans="1:13" ht="54.75" customHeight="1">
      <c r="A268" s="43" t="str">
        <f>'[1]（全体管理用）'!B241</f>
        <v>第272号</v>
      </c>
      <c r="B268" s="44" t="str">
        <f>'[1]（全体管理用）'!C241</f>
        <v>新設</v>
      </c>
      <c r="C268" s="44" t="str">
        <f>'[1]（全体管理用）'!D241</f>
        <v>さとみち</v>
      </c>
      <c r="D268" s="45" t="str">
        <f>"〒"&amp;'[1]（全体管理用）'!E241&amp;"-"&amp;'[1]（全体管理用）'!F241&amp;CHAR(10)&amp;'[1]（全体管理用）'!H241&amp;'[1]（全体管理用）'!I241&amp;'[1]（全体管理用）'!J241</f>
        <v>〒843-0302
嬉野市嬉野町大字下野甲4697番地</v>
      </c>
      <c r="E268" s="46">
        <f>'[1]（全体管理用）'!L241</f>
        <v>0</v>
      </c>
      <c r="F268" s="47">
        <f>'[1]（全体管理用）'!M241</f>
        <v>0</v>
      </c>
      <c r="G268" s="43" t="str">
        <f>"（"&amp;'[1]（全体管理用）'!N241&amp;")
" &amp;'[1]（全体管理用）'!O241&amp;"-"&amp;'[1]（全体管理用）'!P241&amp;"
"&amp;'[1]（全体管理用）'!Q241</f>
        <v>（0954)
43-2233
43-2231</v>
      </c>
      <c r="H268" s="45" t="str">
        <f>'[1]（全体管理用）'!S241</f>
        <v>Happy Care Life株式会社</v>
      </c>
      <c r="I268" s="46">
        <f>'[1]（全体管理用）'!AD241</f>
        <v>44287</v>
      </c>
      <c r="J268" s="46" t="str">
        <f>'[1]（全体管理用）'!AJ241</f>
        <v>R3.４．１</v>
      </c>
      <c r="K268" s="48">
        <f>'[1]（全体管理用）'!AK241</f>
        <v>22</v>
      </c>
      <c r="L268" s="43" t="str">
        <f>'[1]（全体管理用）'!AL241</f>
        <v>住宅型</v>
      </c>
      <c r="M268" s="43" t="str">
        <f>'[1]（全体管理用）'!AM241&amp;CHAR(10)&amp;'[1]（全体管理用）'!AQ241</f>
        <v>-
第272号</v>
      </c>
    </row>
    <row r="269" spans="1:13" ht="54.75" customHeight="1">
      <c r="A269" s="43" t="str">
        <f>'[1]（全体管理用）'!B242</f>
        <v>第273号</v>
      </c>
      <c r="B269" s="44" t="str">
        <f>'[1]（全体管理用）'!C242</f>
        <v>元宅老所</v>
      </c>
      <c r="C269" s="44" t="str">
        <f>'[1]（全体管理用）'!D242</f>
        <v>お元気住まいる</v>
      </c>
      <c r="D269" s="45" t="str">
        <f>"〒"&amp;'[1]（全体管理用）'!E242&amp;"-"&amp;'[1]（全体管理用）'!F242&amp;CHAR(10)&amp;'[1]（全体管理用）'!H242&amp;'[1]（全体管理用）'!I242&amp;'[1]（全体管理用）'!J242</f>
        <v>〒841-0052
鳥栖市宿町1108－5</v>
      </c>
      <c r="E269" s="46">
        <f>'[1]（全体管理用）'!L242</f>
        <v>0</v>
      </c>
      <c r="F269" s="47">
        <f>'[1]（全体管理用）'!M242</f>
        <v>0</v>
      </c>
      <c r="G269" s="43" t="str">
        <f>"（"&amp;'[1]（全体管理用）'!N242&amp;")
" &amp;'[1]（全体管理用）'!O242&amp;"-"&amp;'[1]（全体管理用）'!P242&amp;"
"&amp;'[1]（全体管理用）'!Q242</f>
        <v>（0942)
84-3216
84-0557</v>
      </c>
      <c r="H269" s="45" t="str">
        <f>'[1]（全体管理用）'!S242</f>
        <v>有限会社お元気村</v>
      </c>
      <c r="I269" s="46">
        <f>'[1]（全体管理用）'!AD242</f>
        <v>44317</v>
      </c>
      <c r="J269" s="46" t="str">
        <f>'[1]（全体管理用）'!AJ242</f>
        <v>R3.5．１</v>
      </c>
      <c r="K269" s="48">
        <f>'[1]（全体管理用）'!AK242</f>
        <v>11</v>
      </c>
      <c r="L269" s="43" t="str">
        <f>'[1]（全体管理用）'!AL242</f>
        <v>住宅型</v>
      </c>
      <c r="M269" s="43" t="str">
        <f>'[1]（全体管理用）'!AM242&amp;CHAR(10)&amp;'[1]（全体管理用）'!AQ242</f>
        <v>-
第273号</v>
      </c>
    </row>
    <row r="270" spans="1:13" ht="54.75" customHeight="1">
      <c r="A270" s="43" t="str">
        <f>'[1]（全体管理用）'!B243</f>
        <v>第274号</v>
      </c>
      <c r="B270" s="44" t="str">
        <f>'[1]（全体管理用）'!C243</f>
        <v>元宅老所</v>
      </c>
      <c r="C270" s="44" t="str">
        <f>'[1]（全体管理用）'!D243</f>
        <v>有料老人ホーム江北なごむの里</v>
      </c>
      <c r="D270" s="45" t="str">
        <f>"〒"&amp;'[1]（全体管理用）'!E243&amp;"-"&amp;'[1]（全体管理用）'!F243&amp;CHAR(10)&amp;'[1]（全体管理用）'!H243&amp;'[1]（全体管理用）'!I243&amp;'[1]（全体管理用）'!J243</f>
        <v>〒849-0503
江北町惣領分1473</v>
      </c>
      <c r="E270" s="46">
        <f>'[1]（全体管理用）'!L243</f>
        <v>0</v>
      </c>
      <c r="F270" s="47">
        <f>'[1]（全体管理用）'!M243</f>
        <v>0</v>
      </c>
      <c r="G270" s="43" t="str">
        <f>"（"&amp;'[1]（全体管理用）'!N243&amp;")
" &amp;'[1]（全体管理用）'!O243&amp;"-"&amp;'[1]（全体管理用）'!P243&amp;"
"&amp;'[1]（全体管理用）'!Q243</f>
        <v>（0952)
86-4386
86-4332</v>
      </c>
      <c r="H270" s="45" t="str">
        <f>'[1]（全体管理用）'!S243</f>
        <v>特定非営利活動法人江北なごむの里</v>
      </c>
      <c r="I270" s="46">
        <f>'[1]（全体管理用）'!AD243</f>
        <v>44317</v>
      </c>
      <c r="J270" s="46" t="str">
        <f>'[1]（全体管理用）'!AJ243</f>
        <v>R3.5.1</v>
      </c>
      <c r="K270" s="48">
        <f>'[1]（全体管理用）'!AK243</f>
        <v>9</v>
      </c>
      <c r="L270" s="43" t="str">
        <f>'[1]（全体管理用）'!AL243</f>
        <v>住宅型</v>
      </c>
      <c r="M270" s="43" t="str">
        <f>'[1]（全体管理用）'!AM243&amp;CHAR(10)&amp;'[1]（全体管理用）'!AQ243</f>
        <v>-
第274号</v>
      </c>
    </row>
    <row r="271" spans="1:13" ht="54.75" customHeight="1">
      <c r="A271" s="43" t="str">
        <f>'[1]（全体管理用）'!B244</f>
        <v>第275号</v>
      </c>
      <c r="B271" s="44" t="str">
        <f>'[1]（全体管理用）'!C244</f>
        <v>新設</v>
      </c>
      <c r="C271" s="44" t="str">
        <f>'[1]（全体管理用）'!D244</f>
        <v>介護付有料老人ホームクローヴィオ兵庫北</v>
      </c>
      <c r="D271" s="45" t="str">
        <f>"〒"&amp;'[1]（全体管理用）'!E244&amp;"-"&amp;'[1]（全体管理用）'!F244&amp;CHAR(10)&amp;'[1]（全体管理用）'!H244&amp;'[1]（全体管理用）'!I244&amp;'[1]（全体管理用）'!J244</f>
        <v>〒849-0919
佐賀市兵庫北5丁目12番12号</v>
      </c>
      <c r="E271" s="46">
        <f>'[1]（全体管理用）'!L244</f>
        <v>0</v>
      </c>
      <c r="F271" s="47">
        <f>'[1]（全体管理用）'!M244</f>
        <v>0</v>
      </c>
      <c r="G271" s="43" t="str">
        <f>"（"&amp;'[1]（全体管理用）'!N244&amp;")
" &amp;'[1]（全体管理用）'!O244&amp;"-"&amp;'[1]（全体管理用）'!P244&amp;"
"&amp;'[1]（全体管理用）'!Q244</f>
        <v xml:space="preserve">（0952)
60-2745
</v>
      </c>
      <c r="H271" s="45" t="str">
        <f>'[1]（全体管理用）'!S244</f>
        <v>株式会社ライフサポートＮＥＯ</v>
      </c>
      <c r="I271" s="46">
        <f>'[1]（全体管理用）'!AD244</f>
        <v>44317</v>
      </c>
      <c r="J271" s="46" t="str">
        <f>'[1]（全体管理用）'!AJ244</f>
        <v>Ｒ3.5.1</v>
      </c>
      <c r="K271" s="48">
        <f>'[1]（全体管理用）'!AK244</f>
        <v>30</v>
      </c>
      <c r="L271" s="43" t="str">
        <f>'[1]（全体管理用）'!AL244</f>
        <v>介護付</v>
      </c>
      <c r="M271" s="43" t="str">
        <f>'[1]（全体管理用）'!AM244&amp;CHAR(10)&amp;'[1]（全体管理用）'!AQ244</f>
        <v>4170103503
第275号</v>
      </c>
    </row>
    <row r="272" spans="1:13" ht="54.75" customHeight="1">
      <c r="A272" s="43" t="str">
        <f>'[1]（全体管理用）'!B245</f>
        <v>第276号</v>
      </c>
      <c r="B272" s="44" t="str">
        <f>'[1]（全体管理用）'!C245</f>
        <v>新設</v>
      </c>
      <c r="C272" s="44" t="str">
        <f>'[1]（全体管理用）'!D245</f>
        <v>桃の木</v>
      </c>
      <c r="D272" s="45" t="str">
        <f>"〒"&amp;'[1]（全体管理用）'!E245&amp;"-"&amp;'[1]（全体管理用）'!F245&amp;CHAR(10)&amp;'[1]（全体管理用）'!H245&amp;'[1]（全体管理用）'!I245&amp;'[1]（全体管理用）'!J245</f>
        <v>〒847-0881
唐津市竹木場5013番地5</v>
      </c>
      <c r="E272" s="46">
        <f>'[1]（全体管理用）'!L245</f>
        <v>0</v>
      </c>
      <c r="F272" s="47">
        <f>'[1]（全体管理用）'!M245</f>
        <v>0</v>
      </c>
      <c r="G272" s="43" t="str">
        <f>"（"&amp;'[1]（全体管理用）'!N245&amp;")
" &amp;'[1]（全体管理用）'!O245&amp;"-"&amp;'[1]（全体管理用）'!P245&amp;"
"&amp;'[1]（全体管理用）'!Q245</f>
        <v>（0955)
58-9067
58-9317</v>
      </c>
      <c r="H272" s="45" t="str">
        <f>'[1]（全体管理用）'!S245</f>
        <v>株式会社真盛</v>
      </c>
      <c r="I272" s="46">
        <f>'[1]（全体管理用）'!AD245</f>
        <v>44348</v>
      </c>
      <c r="J272" s="46" t="str">
        <f>'[1]（全体管理用）'!AJ245</f>
        <v>Ｒ3.6.1</v>
      </c>
      <c r="K272" s="48">
        <f>'[1]（全体管理用）'!AK245</f>
        <v>40</v>
      </c>
      <c r="L272" s="43" t="str">
        <f>'[1]（全体管理用）'!AL245</f>
        <v>住宅型</v>
      </c>
      <c r="M272" s="43" t="str">
        <f>'[1]（全体管理用）'!AM245&amp;CHAR(10)&amp;'[1]（全体管理用）'!AQ245</f>
        <v>-
第276号</v>
      </c>
    </row>
    <row r="273" spans="1:13" ht="54.75" customHeight="1">
      <c r="A273" s="43" t="str">
        <f>'[1]（全体管理用）'!B246</f>
        <v>第277号</v>
      </c>
      <c r="B273" s="44" t="str">
        <f>'[1]（全体管理用）'!C246</f>
        <v>元宅老所</v>
      </c>
      <c r="C273" s="44" t="str">
        <f>'[1]（全体管理用）'!D246</f>
        <v>ほうむ蓮池</v>
      </c>
      <c r="D273" s="45" t="str">
        <f>"〒"&amp;'[1]（全体管理用）'!E246&amp;"-"&amp;'[1]（全体管理用）'!F246&amp;CHAR(10)&amp;'[1]（全体管理用）'!H246&amp;'[1]（全体管理用）'!I246&amp;'[1]（全体管理用）'!J246</f>
        <v>〒840-0005
佐賀市蓮池町大字蓮池152番地</v>
      </c>
      <c r="E273" s="46">
        <f>'[1]（全体管理用）'!L246</f>
        <v>0</v>
      </c>
      <c r="F273" s="47">
        <f>'[1]（全体管理用）'!M246</f>
        <v>0</v>
      </c>
      <c r="G273" s="43" t="str">
        <f>"（"&amp;'[1]（全体管理用）'!N246&amp;")
" &amp;'[1]（全体管理用）'!O246&amp;"-"&amp;'[1]（全体管理用）'!P246&amp;"
"&amp;'[1]（全体管理用）'!Q246</f>
        <v>（0952)
37-0703
37-0704</v>
      </c>
      <c r="H273" s="45" t="str">
        <f>'[1]（全体管理用）'!S246</f>
        <v>ユニバーサル株式会社</v>
      </c>
      <c r="I273" s="46">
        <f>'[1]（全体管理用）'!AD246</f>
        <v>44348</v>
      </c>
      <c r="J273" s="46" t="str">
        <f>'[1]（全体管理用）'!AJ246</f>
        <v>-
(地域密着型
特定施設)</v>
      </c>
      <c r="K273" s="48">
        <f>'[1]（全体管理用）'!AK246</f>
        <v>20</v>
      </c>
      <c r="L273" s="43" t="str">
        <f>'[1]（全体管理用）'!AL246</f>
        <v>住宅型</v>
      </c>
      <c r="M273" s="43" t="str">
        <f>'[1]（全体管理用）'!AM246&amp;CHAR(10)&amp;'[1]（全体管理用）'!AQ246</f>
        <v>-
第277号</v>
      </c>
    </row>
    <row r="274" spans="1:13" ht="54.75" customHeight="1">
      <c r="A274" s="43" t="str">
        <f>'[1]（全体管理用）'!B247</f>
        <v>第279号</v>
      </c>
      <c r="B274" s="44" t="str">
        <f>'[1]（全体管理用）'!C247</f>
        <v>新設</v>
      </c>
      <c r="C274" s="44" t="str">
        <f>'[1]（全体管理用）'!D247</f>
        <v>フランボワーズ</v>
      </c>
      <c r="D274" s="45" t="str">
        <f>"〒"&amp;'[1]（全体管理用）'!E247&amp;"-"&amp;'[1]（全体管理用）'!F247&amp;CHAR(10)&amp;'[1]（全体管理用）'!H247&amp;'[1]（全体管理用）'!I247&amp;'[1]（全体管理用）'!J247</f>
        <v>〒849-2201
武雄市北方町大字志久4531番地14</v>
      </c>
      <c r="E274" s="46">
        <f>'[1]（全体管理用）'!L247</f>
        <v>45017</v>
      </c>
      <c r="F274" s="47" t="str">
        <f>'[1]（全体管理用）'!M247</f>
        <v>管理者変更</v>
      </c>
      <c r="G274" s="43" t="str">
        <f>"（"&amp;'[1]（全体管理用）'!N247&amp;")
" &amp;'[1]（全体管理用）'!O247&amp;"-"&amp;'[1]（全体管理用）'!P247&amp;"
"&amp;'[1]（全体管理用）'!Q247</f>
        <v>（0954)
36-5350
36-5119</v>
      </c>
      <c r="H274" s="45" t="str">
        <f>'[1]（全体管理用）'!S247</f>
        <v>社会福祉法人ナイスランド北方</v>
      </c>
      <c r="I274" s="46">
        <f>'[1]（全体管理用）'!AD247</f>
        <v>44361</v>
      </c>
      <c r="J274" s="46" t="str">
        <f>'[1]（全体管理用）'!AJ247</f>
        <v>R3.6.14</v>
      </c>
      <c r="K274" s="48">
        <f>'[1]（全体管理用）'!AK247</f>
        <v>9</v>
      </c>
      <c r="L274" s="43" t="str">
        <f>'[1]（全体管理用）'!AL247</f>
        <v>住宅型</v>
      </c>
      <c r="M274" s="43" t="str">
        <f>'[1]（全体管理用）'!AM247&amp;CHAR(10)&amp;'[1]（全体管理用）'!AQ247</f>
        <v>-
第279号</v>
      </c>
    </row>
    <row r="275" spans="1:13" ht="54.75" customHeight="1">
      <c r="A275" s="43" t="str">
        <f>'[1]（全体管理用）'!B248</f>
        <v>第280号</v>
      </c>
      <c r="B275" s="44" t="str">
        <f>'[1]（全体管理用）'!C248</f>
        <v>新設</v>
      </c>
      <c r="C275" s="44" t="str">
        <f>'[1]（全体管理用）'!D248</f>
        <v>住宅型有料老人ホームたのし荘</v>
      </c>
      <c r="D275" s="45" t="str">
        <f>"〒"&amp;'[1]（全体管理用）'!E248&amp;"-"&amp;'[1]（全体管理用）'!F248&amp;CHAR(10)&amp;'[1]（全体管理用）'!H248&amp;'[1]（全体管理用）'!I248&amp;'[1]（全体管理用）'!J248</f>
        <v>〒８４９-1314
鹿島市大字三川内甲961-4</v>
      </c>
      <c r="E275" s="46">
        <f>'[1]（全体管理用）'!L248</f>
        <v>45108</v>
      </c>
      <c r="F275" s="47" t="str">
        <f>'[1]（全体管理用）'!M248</f>
        <v>設置者の住所変更</v>
      </c>
      <c r="G275" s="43" t="str">
        <f>"（"&amp;'[1]（全体管理用）'!N248&amp;")
" &amp;'[1]（全体管理用）'!O248&amp;"-"&amp;'[1]（全体管理用）'!P248&amp;"
"&amp;'[1]（全体管理用）'!Q248</f>
        <v>（0954)
69-0280
69-0281</v>
      </c>
      <c r="H275" s="45" t="str">
        <f>'[1]（全体管理用）'!S248</f>
        <v>合同会社グッドリバーサポート</v>
      </c>
      <c r="I275" s="46">
        <f>'[1]（全体管理用）'!AD248</f>
        <v>44378</v>
      </c>
      <c r="J275" s="46" t="str">
        <f>'[1]（全体管理用）'!AJ248</f>
        <v>-
(地域密着型
特定施設)</v>
      </c>
      <c r="K275" s="48">
        <f>'[1]（全体管理用）'!AK248</f>
        <v>20</v>
      </c>
      <c r="L275" s="43" t="str">
        <f>'[1]（全体管理用）'!AL248</f>
        <v>住宅型</v>
      </c>
      <c r="M275" s="43" t="str">
        <f>'[1]（全体管理用）'!AM248&amp;CHAR(10)&amp;'[1]（全体管理用）'!AQ248</f>
        <v>-
第280号</v>
      </c>
    </row>
    <row r="276" spans="1:13" ht="54.75" customHeight="1">
      <c r="A276" s="43" t="str">
        <f>'[1]（全体管理用）'!B249</f>
        <v>第281号</v>
      </c>
      <c r="B276" s="44" t="str">
        <f>'[1]（全体管理用）'!C249</f>
        <v>元宅老所</v>
      </c>
      <c r="C276" s="44" t="str">
        <f>'[1]（全体管理用）'!D249</f>
        <v>有料老人ホームのどか</v>
      </c>
      <c r="D276" s="45" t="str">
        <f>"〒"&amp;'[1]（全体管理用）'!E249&amp;"-"&amp;'[1]（全体管理用）'!F249&amp;CHAR(10)&amp;'[1]（全体管理用）'!H249&amp;'[1]（全体管理用）'!I249&amp;'[1]（全体管理用）'!J249</f>
        <v>〒849-5111
唐津市浜玉町南山2260番地1</v>
      </c>
      <c r="E276" s="46">
        <f>'[1]（全体管理用）'!L249</f>
        <v>45047</v>
      </c>
      <c r="F276" s="47" t="str">
        <f>'[1]（全体管理用）'!M249</f>
        <v>管理者変更</v>
      </c>
      <c r="G276" s="43" t="str">
        <f>"（"&amp;'[1]（全体管理用）'!N249&amp;")
" &amp;'[1]（全体管理用）'!O249&amp;"-"&amp;'[1]（全体管理用）'!P249&amp;"
"&amp;'[1]（全体管理用）'!Q249</f>
        <v>（0955)
70-5535
70-5536</v>
      </c>
      <c r="H276" s="45" t="str">
        <f>'[1]（全体管理用）'!S249</f>
        <v>株式会社ケアハウス南</v>
      </c>
      <c r="I276" s="46">
        <f>'[1]（全体管理用）'!AD249</f>
        <v>44378</v>
      </c>
      <c r="J276" s="46">
        <f>'[1]（全体管理用）'!AJ249</f>
        <v>44378</v>
      </c>
      <c r="K276" s="48">
        <f>'[1]（全体管理用）'!AK249</f>
        <v>15</v>
      </c>
      <c r="L276" s="43" t="str">
        <f>'[1]（全体管理用）'!AL249</f>
        <v>住宅型</v>
      </c>
      <c r="M276" s="43" t="str">
        <f>'[1]（全体管理用）'!AM249&amp;CHAR(10)&amp;'[1]（全体管理用）'!AQ249</f>
        <v>-
第281号</v>
      </c>
    </row>
    <row r="277" spans="1:13" ht="54.75" customHeight="1">
      <c r="A277" s="43" t="str">
        <f>'[1]（全体管理用）'!B250</f>
        <v>第282号</v>
      </c>
      <c r="B277" s="44" t="str">
        <f>'[1]（全体管理用）'!C250</f>
        <v>元宅老所</v>
      </c>
      <c r="C277" s="44" t="str">
        <f>'[1]（全体管理用）'!D250</f>
        <v>有料老人ホームまちなか</v>
      </c>
      <c r="D277" s="45" t="str">
        <f>"〒"&amp;'[1]（全体管理用）'!E250&amp;"-"&amp;'[1]（全体管理用）'!F250&amp;CHAR(10)&amp;'[1]（全体管理用）'!H250&amp;'[1]（全体管理用）'!I250&amp;'[1]（全体管理用）'!J250</f>
        <v>〒849-3201
唐津市相知町相知1464番地4</v>
      </c>
      <c r="E277" s="46">
        <f>'[1]（全体管理用）'!L250</f>
        <v>0</v>
      </c>
      <c r="F277" s="47">
        <f>'[1]（全体管理用）'!M250</f>
        <v>0</v>
      </c>
      <c r="G277" s="43" t="str">
        <f>"（"&amp;'[1]（全体管理用）'!N250&amp;")
" &amp;'[1]（全体管理用）'!O250&amp;"-"&amp;'[1]（全体管理用）'!P250&amp;"
"&amp;'[1]（全体管理用）'!Q250</f>
        <v>（0955)
62-3566
62-3576</v>
      </c>
      <c r="H277" s="45" t="str">
        <f>'[1]（全体管理用）'!S250</f>
        <v>株式会社お節介たくぼ</v>
      </c>
      <c r="I277" s="46">
        <f>'[1]（全体管理用）'!AD250</f>
        <v>44409</v>
      </c>
      <c r="J277" s="46">
        <f>'[1]（全体管理用）'!AJ250</f>
        <v>44409</v>
      </c>
      <c r="K277" s="48">
        <f>'[1]（全体管理用）'!AK250</f>
        <v>5</v>
      </c>
      <c r="L277" s="43" t="str">
        <f>'[1]（全体管理用）'!AL250</f>
        <v>住宅型</v>
      </c>
      <c r="M277" s="43" t="str">
        <f>'[1]（全体管理用）'!AM250&amp;CHAR(10)&amp;'[1]（全体管理用）'!AQ250</f>
        <v>-
第282号</v>
      </c>
    </row>
    <row r="278" spans="1:13" ht="54.75" customHeight="1">
      <c r="A278" s="43" t="str">
        <f>'[1]（全体管理用）'!B251</f>
        <v>第283号</v>
      </c>
      <c r="B278" s="44" t="str">
        <f>'[1]（全体管理用）'!C251</f>
        <v>元宅老所</v>
      </c>
      <c r="C278" s="44" t="str">
        <f>'[1]（全体管理用）'!D251</f>
        <v>有料老人ホームほうむ富士</v>
      </c>
      <c r="D278" s="45" t="str">
        <f>"〒"&amp;'[1]（全体管理用）'!E251&amp;"-"&amp;'[1]（全体管理用）'!F251&amp;CHAR(10)&amp;'[1]（全体管理用）'!H251&amp;'[1]（全体管理用）'!I251&amp;'[1]（全体管理用）'!J251</f>
        <v>〒840-0515
佐賀市富士町松瀬2618-116</v>
      </c>
      <c r="E278" s="46">
        <f>'[1]（全体管理用）'!L251</f>
        <v>0</v>
      </c>
      <c r="F278" s="47">
        <f>'[1]（全体管理用）'!M251</f>
        <v>0</v>
      </c>
      <c r="G278" s="43" t="str">
        <f>"（"&amp;'[1]（全体管理用）'!N251&amp;")
" &amp;'[1]（全体管理用）'!O251&amp;"-"&amp;'[1]（全体管理用）'!P251&amp;"
"&amp;'[1]（全体管理用）'!Q251</f>
        <v>（0952)
63-0168
63-0168</v>
      </c>
      <c r="H278" s="45" t="str">
        <f>'[1]（全体管理用）'!S251</f>
        <v>有限会社タケダ建設</v>
      </c>
      <c r="I278" s="46">
        <f>'[1]（全体管理用）'!AD251</f>
        <v>44440</v>
      </c>
      <c r="J278" s="46" t="str">
        <f>'[1]（全体管理用）'!AJ251</f>
        <v>-
(地域密着型
特定施設)</v>
      </c>
      <c r="K278" s="48">
        <f>'[1]（全体管理用）'!AK251</f>
        <v>20</v>
      </c>
      <c r="L278" s="43" t="str">
        <f>'[1]（全体管理用）'!AL251</f>
        <v>住宅型</v>
      </c>
      <c r="M278" s="43" t="str">
        <f>'[1]（全体管理用）'!AM251&amp;CHAR(10)&amp;'[1]（全体管理用）'!AQ251</f>
        <v>-
第283号</v>
      </c>
    </row>
    <row r="279" spans="1:13" ht="54.75" customHeight="1">
      <c r="A279" s="43" t="str">
        <f>'[1]（全体管理用）'!B252</f>
        <v>第284号</v>
      </c>
      <c r="B279" s="44" t="str">
        <f>'[1]（全体管理用）'!C252</f>
        <v>元宅老所</v>
      </c>
      <c r="C279" s="44" t="str">
        <f>'[1]（全体管理用）'!D252</f>
        <v>有料老人ホーム笑びす</v>
      </c>
      <c r="D279" s="45" t="str">
        <f>"〒"&amp;'[1]（全体管理用）'!E252&amp;"-"&amp;'[1]（全体管理用）'!F252&amp;CHAR(10)&amp;'[1]（全体管理用）'!H252&amp;'[1]（全体管理用）'!I252&amp;'[1]（全体管理用）'!J252</f>
        <v>〒849-2204
武雄市北方町大字大崎753番地</v>
      </c>
      <c r="E279" s="46">
        <f>'[1]（全体管理用）'!L252</f>
        <v>45108</v>
      </c>
      <c r="F279" s="47" t="str">
        <f>'[1]（全体管理用）'!M252</f>
        <v>利用料金変更</v>
      </c>
      <c r="G279" s="43" t="str">
        <f>"（"&amp;'[1]（全体管理用）'!N252&amp;")
" &amp;'[1]（全体管理用）'!O252&amp;"-"&amp;'[1]（全体管理用）'!P252&amp;"
"&amp;'[1]（全体管理用）'!Q252</f>
        <v>（0954)
36-4936
36-4936</v>
      </c>
      <c r="H279" s="45" t="str">
        <f>'[1]（全体管理用）'!S252</f>
        <v>特定非営利活動法人みつわ</v>
      </c>
      <c r="I279" s="46">
        <f>'[1]（全体管理用）'!AD252</f>
        <v>44440</v>
      </c>
      <c r="J279" s="46">
        <f>'[1]（全体管理用）'!AJ252</f>
        <v>44440</v>
      </c>
      <c r="K279" s="48">
        <f>'[1]（全体管理用）'!AK252</f>
        <v>6</v>
      </c>
      <c r="L279" s="43" t="str">
        <f>'[1]（全体管理用）'!AL252</f>
        <v>住宅型</v>
      </c>
      <c r="M279" s="43" t="str">
        <f>'[1]（全体管理用）'!AM252&amp;CHAR(10)&amp;'[1]（全体管理用）'!AQ252</f>
        <v>-
第284号</v>
      </c>
    </row>
    <row r="280" spans="1:13" ht="54.75" customHeight="1">
      <c r="A280" s="43" t="str">
        <f>'[1]（全体管理用）'!B253</f>
        <v>第285号</v>
      </c>
      <c r="B280" s="44" t="str">
        <f>'[1]（全体管理用）'!C253</f>
        <v>元宅老所</v>
      </c>
      <c r="C280" s="44" t="str">
        <f>'[1]（全体管理用）'!D253</f>
        <v>まちのホーム循誘</v>
      </c>
      <c r="D280" s="45" t="str">
        <f>"〒"&amp;'[1]（全体管理用）'!E253&amp;"-"&amp;'[1]（全体管理用）'!F253&amp;CHAR(10)&amp;'[1]（全体管理用）'!H253&amp;'[1]（全体管理用）'!I253&amp;'[1]（全体管理用）'!J253</f>
        <v>〒840-0821
佐賀市東佐賀町16番2号（2F)</v>
      </c>
      <c r="E280" s="46">
        <f>'[1]（全体管理用）'!L253</f>
        <v>0</v>
      </c>
      <c r="F280" s="47">
        <f>'[1]（全体管理用）'!M253</f>
        <v>0</v>
      </c>
      <c r="G280" s="43" t="str">
        <f>"（"&amp;'[1]（全体管理用）'!N253&amp;")
" &amp;'[1]（全体管理用）'!O253&amp;"-"&amp;'[1]（全体管理用）'!P253&amp;"
"&amp;'[1]（全体管理用）'!Q253</f>
        <v>（0952)
28-4286
37-5103</v>
      </c>
      <c r="H280" s="45" t="str">
        <f>'[1]（全体管理用）'!S253</f>
        <v>特定非営利活動法人市民生活支援センターふくしの家</v>
      </c>
      <c r="I280" s="46">
        <f>'[1]（全体管理用）'!AD253</f>
        <v>44440</v>
      </c>
      <c r="J280" s="46" t="str">
        <f>'[1]（全体管理用）'!AJ253</f>
        <v>-
(地域密着型
特定施設)</v>
      </c>
      <c r="K280" s="48">
        <f>'[1]（全体管理用）'!AK253</f>
        <v>6</v>
      </c>
      <c r="L280" s="43" t="str">
        <f>'[1]（全体管理用）'!AL253</f>
        <v>住宅型</v>
      </c>
      <c r="M280" s="43" t="str">
        <f>'[1]（全体管理用）'!AM253&amp;CHAR(10)&amp;'[1]（全体管理用）'!AQ253</f>
        <v>-
第285号</v>
      </c>
    </row>
    <row r="281" spans="1:13" ht="54.75" customHeight="1">
      <c r="A281" s="43" t="str">
        <f>'[1]（全体管理用）'!B254</f>
        <v>第286号</v>
      </c>
      <c r="B281" s="44" t="str">
        <f>'[1]（全体管理用）'!C254</f>
        <v>元宅老所</v>
      </c>
      <c r="C281" s="44" t="str">
        <f>'[1]（全体管理用）'!D254</f>
        <v>有料老人ホームほうむ大宅間二号館</v>
      </c>
      <c r="D281" s="45" t="str">
        <f>"〒"&amp;'[1]（全体管理用）'!E254&amp;"-"&amp;'[1]（全体管理用）'!F254&amp;CHAR(10)&amp;'[1]（全体管理用）'!H254&amp;'[1]（全体管理用）'!I254&amp;'[1]（全体管理用）'!J254</f>
        <v>〒840-0005
佐賀市川副町大字大宅間184番地1</v>
      </c>
      <c r="E281" s="46">
        <f>'[1]（全体管理用）'!L254</f>
        <v>0</v>
      </c>
      <c r="F281" s="47">
        <f>'[1]（全体管理用）'!M254</f>
        <v>0</v>
      </c>
      <c r="G281" s="43" t="str">
        <f>"（"&amp;'[1]（全体管理用）'!N254&amp;")
" &amp;'[1]（全体管理用）'!O254&amp;"-"&amp;'[1]（全体管理用）'!P254&amp;"
"&amp;'[1]（全体管理用）'!Q254</f>
        <v xml:space="preserve">（0952)
37-7879
</v>
      </c>
      <c r="H281" s="45" t="str">
        <f>'[1]（全体管理用）'!S254</f>
        <v>ユニバーサル株式会社</v>
      </c>
      <c r="I281" s="46">
        <f>'[1]（全体管理用）'!AD254</f>
        <v>44440</v>
      </c>
      <c r="J281" s="46" t="str">
        <f>'[1]（全体管理用）'!AJ254</f>
        <v>-
(地域密着型
特定施設)</v>
      </c>
      <c r="K281" s="48">
        <f>'[1]（全体管理用）'!AK254</f>
        <v>20</v>
      </c>
      <c r="L281" s="43" t="str">
        <f>'[1]（全体管理用）'!AL254</f>
        <v>住宅型</v>
      </c>
      <c r="M281" s="43" t="str">
        <f>'[1]（全体管理用）'!AM254&amp;CHAR(10)&amp;'[1]（全体管理用）'!AQ254</f>
        <v>-
第286号</v>
      </c>
    </row>
    <row r="282" spans="1:13" ht="54.75" customHeight="1">
      <c r="A282" s="43" t="str">
        <f>'[1]（全体管理用）'!B255</f>
        <v>第287号</v>
      </c>
      <c r="B282" s="44" t="str">
        <f>'[1]（全体管理用）'!C255</f>
        <v>元宅老所</v>
      </c>
      <c r="C282" s="44" t="str">
        <f>'[1]（全体管理用）'!D255</f>
        <v>きらり</v>
      </c>
      <c r="D282" s="45" t="str">
        <f>"〒"&amp;'[1]（全体管理用）'!E255&amp;"-"&amp;'[1]（全体管理用）'!F255&amp;CHAR(10)&amp;'[1]（全体管理用）'!H255&amp;'[1]（全体管理用）'!I255&amp;'[1]（全体管理用）'!J255</f>
        <v>〒849-3112
唐津市厳木中島1390-3</v>
      </c>
      <c r="E282" s="46">
        <f>'[1]（全体管理用）'!L255</f>
        <v>0</v>
      </c>
      <c r="F282" s="47">
        <f>'[1]（全体管理用）'!M255</f>
        <v>0</v>
      </c>
      <c r="G282" s="43" t="str">
        <f>"（"&amp;'[1]（全体管理用）'!N255&amp;")
" &amp;'[1]（全体管理用）'!O255&amp;"-"&amp;'[1]（全体管理用）'!P255&amp;"
"&amp;'[1]（全体管理用）'!Q255</f>
        <v>（0955)
63-2266
63-2266</v>
      </c>
      <c r="H282" s="45" t="str">
        <f>'[1]（全体管理用）'!S255</f>
        <v>特定非営利活動法人きらり</v>
      </c>
      <c r="I282" s="46">
        <f>'[1]（全体管理用）'!AD255</f>
        <v>44440</v>
      </c>
      <c r="J282" s="46">
        <f>'[1]（全体管理用）'!AJ255</f>
        <v>44440</v>
      </c>
      <c r="K282" s="48">
        <f>'[1]（全体管理用）'!AK255</f>
        <v>15</v>
      </c>
      <c r="L282" s="43" t="str">
        <f>'[1]（全体管理用）'!AL255</f>
        <v>住宅型</v>
      </c>
      <c r="M282" s="43" t="str">
        <f>'[1]（全体管理用）'!AM255&amp;CHAR(10)&amp;'[1]（全体管理用）'!AQ255</f>
        <v>-
第287号</v>
      </c>
    </row>
    <row r="283" spans="1:13" ht="54.75" customHeight="1">
      <c r="A283" s="43" t="str">
        <f>'[1]（全体管理用）'!B256</f>
        <v>第288号</v>
      </c>
      <c r="B283" s="44">
        <f>'[1]（全体管理用）'!C256</f>
        <v>0</v>
      </c>
      <c r="C283" s="44" t="str">
        <f>'[1]（全体管理用）'!D256</f>
        <v>介護付き有料老人ホーム兵庫の郷</v>
      </c>
      <c r="D283" s="45" t="str">
        <f>"〒"&amp;'[1]（全体管理用）'!E256&amp;"-"&amp;'[1]（全体管理用）'!F256&amp;CHAR(10)&amp;'[1]（全体管理用）'!H256&amp;'[1]（全体管理用）'!I256&amp;'[1]（全体管理用）'!J256</f>
        <v>〒849-0913
佐賀市兵庫町大字渕4604番地1</v>
      </c>
      <c r="E283" s="46">
        <f>'[1]（全体管理用）'!L256</f>
        <v>0</v>
      </c>
      <c r="F283" s="47">
        <f>'[1]（全体管理用）'!M256</f>
        <v>0</v>
      </c>
      <c r="G283" s="43" t="str">
        <f>"（"&amp;'[1]（全体管理用）'!N256&amp;")
" &amp;'[1]（全体管理用）'!O256&amp;"-"&amp;'[1]（全体管理用）'!P256&amp;"
"&amp;'[1]（全体管理用）'!Q256</f>
        <v>（0952)
97-6302
97-6388</v>
      </c>
      <c r="H283" s="45" t="str">
        <f>'[1]（全体管理用）'!S256</f>
        <v>医療法人春陽会</v>
      </c>
      <c r="I283" s="46">
        <f>'[1]（全体管理用）'!AD256</f>
        <v>44470</v>
      </c>
      <c r="J283" s="46">
        <f>'[1]（全体管理用）'!AJ256</f>
        <v>44470</v>
      </c>
      <c r="K283" s="48">
        <f>'[1]（全体管理用）'!AK256</f>
        <v>30</v>
      </c>
      <c r="L283" s="43" t="str">
        <f>'[1]（全体管理用）'!AL256</f>
        <v>介護付</v>
      </c>
      <c r="M283" s="43" t="str">
        <f>'[1]（全体管理用）'!AM256&amp;CHAR(10)&amp;'[1]（全体管理用）'!AQ256</f>
        <v>4170103537
第288号</v>
      </c>
    </row>
    <row r="284" spans="1:13" ht="54.75" customHeight="1">
      <c r="A284" s="43" t="str">
        <f>'[1]（全体管理用）'!B257</f>
        <v>第289号</v>
      </c>
      <c r="B284" s="44" t="str">
        <f>'[1]（全体管理用）'!C257</f>
        <v>元宅老所</v>
      </c>
      <c r="C284" s="44" t="str">
        <f>'[1]（全体管理用）'!D257</f>
        <v>有料老人ホーム和み</v>
      </c>
      <c r="D284" s="45" t="str">
        <f>"〒"&amp;'[1]（全体管理用）'!E257&amp;"-"&amp;'[1]（全体管理用）'!F257&amp;CHAR(10)&amp;'[1]（全体管理用）'!H257&amp;'[1]（全体管理用）'!I257&amp;'[1]（全体管理用）'!J257</f>
        <v>〒842-0054
神埼市神埼市千代田餘江1211-3</v>
      </c>
      <c r="E284" s="46" t="str">
        <f>'[1]（全体管理用）'!L257</f>
        <v>2022/8/1                      2022/2/1</v>
      </c>
      <c r="F284" s="47" t="str">
        <f>'[1]（全体管理用）'!M257</f>
        <v>利用料の変更                定員の減</v>
      </c>
      <c r="G284" s="43" t="str">
        <f>"（"&amp;'[1]（全体管理用）'!N257&amp;")
" &amp;'[1]（全体管理用）'!O257&amp;"-"&amp;'[1]（全体管理用）'!P257&amp;"
"&amp;'[1]（全体管理用）'!Q257</f>
        <v>（0952)
34-6615
34-6615</v>
      </c>
      <c r="H284" s="45" t="str">
        <f>'[1]（全体管理用）'!S257</f>
        <v>有限会社ハートフル和み</v>
      </c>
      <c r="I284" s="46">
        <f>'[1]（全体管理用）'!AD257</f>
        <v>44501</v>
      </c>
      <c r="J284" s="46">
        <f>'[1]（全体管理用）'!AJ257</f>
        <v>44501</v>
      </c>
      <c r="K284" s="48">
        <f>'[1]（全体管理用）'!AK257</f>
        <v>3</v>
      </c>
      <c r="L284" s="43" t="str">
        <f>'[1]（全体管理用）'!AL257</f>
        <v>住宅型</v>
      </c>
      <c r="M284" s="43" t="str">
        <f>'[1]（全体管理用）'!AM257&amp;CHAR(10)&amp;'[1]（全体管理用）'!AQ257</f>
        <v>-
第289号</v>
      </c>
    </row>
    <row r="285" spans="1:13" ht="54.75" customHeight="1">
      <c r="A285" s="43" t="str">
        <f>'[1]（全体管理用）'!B258</f>
        <v>第290号</v>
      </c>
      <c r="B285" s="44">
        <f>'[1]（全体管理用）'!C258</f>
        <v>0</v>
      </c>
      <c r="C285" s="44" t="str">
        <f>'[1]（全体管理用）'!D258</f>
        <v>住宅型有料老人ホームなごみ</v>
      </c>
      <c r="D285" s="45" t="str">
        <f>"〒"&amp;'[1]（全体管理用）'!E258&amp;"-"&amp;'[1]（全体管理用）'!F258&amp;CHAR(10)&amp;'[1]（全体管理用）'!H258&amp;'[1]（全体管理用）'!I258&amp;'[1]（全体管理用）'!J258</f>
        <v>〒845-0513
佐賀市富士町下熊川71-12</v>
      </c>
      <c r="E285" s="46">
        <f>'[1]（全体管理用）'!L258</f>
        <v>0</v>
      </c>
      <c r="F285" s="47">
        <f>'[1]（全体管理用）'!M258</f>
        <v>0</v>
      </c>
      <c r="G285" s="43" t="str">
        <f>"（"&amp;'[1]（全体管理用）'!N258&amp;")
" &amp;'[1]（全体管理用）'!O258&amp;"-"&amp;'[1]（全体管理用）'!P258&amp;"
"&amp;'[1]（全体管理用）'!Q258</f>
        <v>（0952)
64-0711
64-0712</v>
      </c>
      <c r="H285" s="45" t="str">
        <f>'[1]（全体管理用）'!S258</f>
        <v>社会福祉法人健寿会</v>
      </c>
      <c r="I285" s="46">
        <f>'[1]（全体管理用）'!AD258</f>
        <v>44501</v>
      </c>
      <c r="J285" s="46">
        <f>'[1]（全体管理用）'!AJ258</f>
        <v>44501</v>
      </c>
      <c r="K285" s="48">
        <f>'[1]（全体管理用）'!AK258</f>
        <v>24</v>
      </c>
      <c r="L285" s="43" t="str">
        <f>'[1]（全体管理用）'!AL258</f>
        <v>住宅型</v>
      </c>
      <c r="M285" s="43" t="str">
        <f>'[1]（全体管理用）'!AM258&amp;CHAR(10)&amp;'[1]（全体管理用）'!AQ258</f>
        <v>-
第290号</v>
      </c>
    </row>
    <row r="286" spans="1:13" ht="54.75" customHeight="1">
      <c r="A286" s="43" t="str">
        <f>'[1]（全体管理用）'!B259</f>
        <v>第291号</v>
      </c>
      <c r="B286" s="44">
        <f>'[1]（全体管理用）'!C259</f>
        <v>0</v>
      </c>
      <c r="C286" s="44" t="str">
        <f>'[1]（全体管理用）'!D259</f>
        <v>介護付有料老人ホームシニアライフ佐賀３号館</v>
      </c>
      <c r="D286" s="45" t="str">
        <f>"〒"&amp;'[1]（全体管理用）'!E259&amp;"-"&amp;'[1]（全体管理用）'!F259&amp;CHAR(10)&amp;'[1]（全体管理用）'!H259&amp;'[1]（全体管理用）'!I259&amp;'[1]（全体管理用）'!J259</f>
        <v>〒849-0917
佐賀市高木瀬町長瀬1294番1</v>
      </c>
      <c r="E286" s="46">
        <f>'[1]（全体管理用）'!L259</f>
        <v>0</v>
      </c>
      <c r="F286" s="47">
        <f>'[1]（全体管理用）'!M259</f>
        <v>0</v>
      </c>
      <c r="G286" s="43" t="str">
        <f>"（"&amp;'[1]（全体管理用）'!N259&amp;")
" &amp;'[1]（全体管理用）'!O259&amp;"-"&amp;'[1]（全体管理用）'!P259&amp;"
"&amp;'[1]（全体管理用）'!Q259</f>
        <v>（0952)
20-0767
20-0768</v>
      </c>
      <c r="H286" s="45" t="str">
        <f>'[1]（全体管理用）'!S259</f>
        <v>ジンフィールド株式会社</v>
      </c>
      <c r="I286" s="46">
        <f>'[1]（全体管理用）'!AD259</f>
        <v>44531</v>
      </c>
      <c r="J286" s="46">
        <f>'[1]（全体管理用）'!AJ259</f>
        <v>44531</v>
      </c>
      <c r="K286" s="48">
        <f>'[1]（全体管理用）'!AK259</f>
        <v>30</v>
      </c>
      <c r="L286" s="43" t="str">
        <f>'[1]（全体管理用）'!AL259</f>
        <v>介護付</v>
      </c>
      <c r="M286" s="43" t="str">
        <f>'[1]（全体管理用）'!AM259&amp;CHAR(10)&amp;'[1]（全体管理用）'!AQ259</f>
        <v>4170103545
第291号</v>
      </c>
    </row>
    <row r="287" spans="1:13" ht="54.75" customHeight="1">
      <c r="A287" s="43" t="str">
        <f>'[1]（全体管理用）'!B260</f>
        <v>第293号</v>
      </c>
      <c r="B287" s="44">
        <f>'[1]（全体管理用）'!C260</f>
        <v>0</v>
      </c>
      <c r="C287" s="44" t="str">
        <f>'[1]（全体管理用）'!D260</f>
        <v>有料老人ホームゆうき</v>
      </c>
      <c r="D287" s="45" t="str">
        <f>"〒"&amp;'[1]（全体管理用）'!E260&amp;"-"&amp;'[1]（全体管理用）'!F260&amp;CHAR(10)&amp;'[1]（全体管理用）'!H260&amp;'[1]（全体管理用）'!I260&amp;'[1]（全体管理用）'!J260</f>
        <v>〒841-0061
鳥栖市本鳥栖町814-1</v>
      </c>
      <c r="E287" s="46">
        <f>'[1]（全体管理用）'!L260</f>
        <v>0</v>
      </c>
      <c r="F287" s="47">
        <f>'[1]（全体管理用）'!M260</f>
        <v>0</v>
      </c>
      <c r="G287" s="43" t="str">
        <f>"（"&amp;'[1]（全体管理用）'!N260&amp;")
" &amp;'[1]（全体管理用）'!O260&amp;"-"&amp;'[1]（全体管理用）'!P260&amp;"
"&amp;'[1]（全体管理用）'!Q260</f>
        <v>（0942)
50-8701
50-8702</v>
      </c>
      <c r="H287" s="45" t="str">
        <f>'[1]（全体管理用）'!S260</f>
        <v>合同会社Y.K</v>
      </c>
      <c r="I287" s="46">
        <f>'[1]（全体管理用）'!AD260</f>
        <v>44562</v>
      </c>
      <c r="J287" s="46">
        <f>'[1]（全体管理用）'!AJ260</f>
        <v>44562</v>
      </c>
      <c r="K287" s="48">
        <f>'[1]（全体管理用）'!AK260</f>
        <v>9</v>
      </c>
      <c r="L287" s="43" t="str">
        <f>'[1]（全体管理用）'!AL260</f>
        <v>住宅型</v>
      </c>
      <c r="M287" s="43" t="str">
        <f>'[1]（全体管理用）'!AM260&amp;CHAR(10)&amp;'[1]（全体管理用）'!AQ260</f>
        <v>-
第293号</v>
      </c>
    </row>
    <row r="288" spans="1:13" ht="54.75" customHeight="1">
      <c r="A288" s="43" t="str">
        <f>'[1]（全体管理用）'!B261</f>
        <v>第294号</v>
      </c>
      <c r="B288" s="44">
        <f>'[1]（全体管理用）'!C261</f>
        <v>0</v>
      </c>
      <c r="C288" s="44" t="str">
        <f>'[1]（全体管理用）'!D261</f>
        <v>有料老人ホームたいよう浜崎館</v>
      </c>
      <c r="D288" s="45" t="str">
        <f>"〒"&amp;'[1]（全体管理用）'!E261&amp;"-"&amp;'[1]（全体管理用）'!F261&amp;CHAR(10)&amp;'[1]（全体管理用）'!H261&amp;'[1]（全体管理用）'!I261&amp;'[1]（全体管理用）'!J261</f>
        <v>〒849-5131
唐津市浜玉町浜崎字小﨑701-9</v>
      </c>
      <c r="E288" s="46" t="str">
        <f>'[1]（全体管理用）'!L261</f>
        <v>2023.3.1.</v>
      </c>
      <c r="F288" s="47" t="str">
        <f>'[1]（全体管理用）'!M261</f>
        <v>法人事務所の移転</v>
      </c>
      <c r="G288" s="43" t="str">
        <f>"（"&amp;'[1]（全体管理用）'!N261&amp;")
" &amp;'[1]（全体管理用）'!O261&amp;"-"&amp;'[1]（全体管理用）'!P261&amp;"
"&amp;'[1]（全体管理用）'!Q261</f>
        <v>（092)
406-8612
092-406-
0621</v>
      </c>
      <c r="H288" s="45" t="str">
        <f>'[1]（全体管理用）'!S261</f>
        <v>株式会社ｔｔｔ</v>
      </c>
      <c r="I288" s="46">
        <f>'[1]（全体管理用）'!AD261</f>
        <v>44593</v>
      </c>
      <c r="J288" s="46">
        <f>'[1]（全体管理用）'!AJ261</f>
        <v>44593</v>
      </c>
      <c r="K288" s="48">
        <f>'[1]（全体管理用）'!AK261</f>
        <v>40</v>
      </c>
      <c r="L288" s="43" t="str">
        <f>'[1]（全体管理用）'!AL261</f>
        <v>住宅型</v>
      </c>
      <c r="M288" s="43" t="str">
        <f>'[1]（全体管理用）'!AM261&amp;CHAR(10)&amp;'[1]（全体管理用）'!AQ261</f>
        <v>-
第294号</v>
      </c>
    </row>
    <row r="289" spans="1:13" ht="54.75" customHeight="1">
      <c r="A289" s="43" t="str">
        <f>'[1]（全体管理用）'!B262</f>
        <v>第295号</v>
      </c>
      <c r="B289" s="44">
        <f>'[1]（全体管理用）'!C262</f>
        <v>0</v>
      </c>
      <c r="C289" s="44" t="str">
        <f>'[1]（全体管理用）'!D262</f>
        <v>シェアホームむくん家</v>
      </c>
      <c r="D289" s="45" t="str">
        <f>"〒"&amp;'[1]（全体管理用）'!E262&amp;"-"&amp;'[1]（全体管理用）'!F262&amp;CHAR(10)&amp;'[1]（全体管理用）'!H262&amp;'[1]（全体管理用）'!I262&amp;'[1]（全体管理用）'!J262</f>
        <v>〒849-5131
唐津市浜玉町浜崎2364-1</v>
      </c>
      <c r="E289" s="46">
        <f>'[1]（全体管理用）'!L262</f>
        <v>0</v>
      </c>
      <c r="F289" s="47">
        <f>'[1]（全体管理用）'!M262</f>
        <v>0</v>
      </c>
      <c r="G289" s="43" t="str">
        <f>"（"&amp;'[1]（全体管理用）'!N262&amp;")
" &amp;'[1]（全体管理用）'!O262&amp;"-"&amp;'[1]（全体管理用）'!P262&amp;"
"&amp;'[1]（全体管理用）'!Q262</f>
        <v>（0955)
58-8922
0955-58-8925</v>
      </c>
      <c r="H289" s="45" t="str">
        <f>'[1]（全体管理用）'!S262</f>
        <v>合同会社MUKU</v>
      </c>
      <c r="I289" s="46">
        <f>'[1]（全体管理用）'!AD262</f>
        <v>44652</v>
      </c>
      <c r="J289" s="46">
        <f>'[1]（全体管理用）'!AJ262</f>
        <v>44652</v>
      </c>
      <c r="K289" s="48">
        <f>'[1]（全体管理用）'!AK262</f>
        <v>4</v>
      </c>
      <c r="L289" s="43" t="str">
        <f>'[1]（全体管理用）'!AL262</f>
        <v>住宅型</v>
      </c>
      <c r="M289" s="43" t="str">
        <f>'[1]（全体管理用）'!AM262&amp;CHAR(10)&amp;'[1]（全体管理用）'!AQ262</f>
        <v>-
第29５号</v>
      </c>
    </row>
    <row r="290" spans="1:13" ht="54.75" customHeight="1">
      <c r="A290" s="43" t="str">
        <f>'[1]（全体管理用）'!B263</f>
        <v>第296号</v>
      </c>
      <c r="B290" s="44">
        <f>'[1]（全体管理用）'!C263</f>
        <v>0</v>
      </c>
      <c r="C290" s="44" t="str">
        <f>'[1]（全体管理用）'!D263</f>
        <v>ホームケアセンター結</v>
      </c>
      <c r="D290" s="45" t="str">
        <f>"〒"&amp;'[1]（全体管理用）'!E263&amp;"-"&amp;'[1]（全体管理用）'!F263&amp;CHAR(10)&amp;'[1]（全体管理用）'!H263&amp;'[1]（全体管理用）'!I263&amp;'[1]（全体管理用）'!J263</f>
        <v>〒847-0022
唐津市鏡１０７３－６</v>
      </c>
      <c r="E290" s="46">
        <f>'[1]（全体管理用）'!L263</f>
        <v>45014</v>
      </c>
      <c r="F290" s="47" t="str">
        <f>'[1]（全体管理用）'!M263</f>
        <v>利用料金変更</v>
      </c>
      <c r="G290" s="43" t="str">
        <f>"（"&amp;'[1]（全体管理用）'!N263&amp;")
" &amp;'[1]（全体管理用）'!O263&amp;"-"&amp;'[1]（全体管理用）'!P263&amp;"
"&amp;'[1]（全体管理用）'!Q263</f>
        <v>（0955)
77-6727
0955-77-6728</v>
      </c>
      <c r="H290" s="45" t="str">
        <f>'[1]（全体管理用）'!S263</f>
        <v>株式会社実のり</v>
      </c>
      <c r="I290" s="46">
        <f>'[1]（全体管理用）'!AD263</f>
        <v>44727</v>
      </c>
      <c r="J290" s="46">
        <f>'[1]（全体管理用）'!AJ263</f>
        <v>44727</v>
      </c>
      <c r="K290" s="48">
        <f>'[1]（全体管理用）'!AK263</f>
        <v>4</v>
      </c>
      <c r="L290" s="43" t="str">
        <f>'[1]（全体管理用）'!AL263</f>
        <v>住宅型</v>
      </c>
      <c r="M290" s="43" t="str">
        <f>'[1]（全体管理用）'!AM263&amp;CHAR(10)&amp;'[1]（全体管理用）'!AQ263</f>
        <v>-
第296号</v>
      </c>
    </row>
    <row r="291" spans="1:13" ht="54.75" customHeight="1">
      <c r="A291" s="43" t="str">
        <f>'[1]（全体管理用）'!B264</f>
        <v>第297号</v>
      </c>
      <c r="B291" s="44">
        <f>'[1]（全体管理用）'!C264</f>
        <v>0</v>
      </c>
      <c r="C291" s="44" t="str">
        <f>'[1]（全体管理用）'!D264</f>
        <v>あっとホーム寿</v>
      </c>
      <c r="D291" s="45" t="str">
        <f>"〒"&amp;'[1]（全体管理用）'!E264&amp;"-"&amp;'[1]（全体管理用）'!F264&amp;CHAR(10)&amp;'[1]（全体管理用）'!H264&amp;'[1]（全体管理用）'!I264&amp;'[1]（全体管理用）'!J264</f>
        <v>〒843-0303
嬉野市嬉野町大字吉田丁３６１８番地</v>
      </c>
      <c r="E291" s="46">
        <f>'[1]（全体管理用）'!L264</f>
        <v>45017</v>
      </c>
      <c r="F291" s="47" t="str">
        <f>'[1]（全体管理用）'!M264</f>
        <v>定員増員</v>
      </c>
      <c r="G291" s="43" t="str">
        <f>"（"&amp;'[1]（全体管理用）'!N264&amp;")
" &amp;'[1]（全体管理用）'!O264&amp;"-"&amp;'[1]（全体管理用）'!P264&amp;"
"&amp;'[1]（全体管理用）'!Q264</f>
        <v>（0954)
43-8282
0954-43-8281</v>
      </c>
      <c r="H291" s="45" t="str">
        <f>'[1]（全体管理用）'!S264</f>
        <v>株式会社N＆Mカンパニー</v>
      </c>
      <c r="I291" s="46">
        <f>'[1]（全体管理用）'!AD264</f>
        <v>44743</v>
      </c>
      <c r="J291" s="46">
        <f>'[1]（全体管理用）'!AJ264</f>
        <v>44743</v>
      </c>
      <c r="K291" s="48">
        <f>'[1]（全体管理用）'!AK264</f>
        <v>25</v>
      </c>
      <c r="L291" s="43" t="str">
        <f>'[1]（全体管理用）'!AL264</f>
        <v>住宅型</v>
      </c>
      <c r="M291" s="43" t="str">
        <f>'[1]（全体管理用）'!AM264&amp;CHAR(10)&amp;'[1]（全体管理用）'!AQ264</f>
        <v>-
第297号</v>
      </c>
    </row>
    <row r="292" spans="1:13" ht="54.75" customHeight="1">
      <c r="A292" s="43" t="str">
        <f>'[1]（全体管理用）'!B265</f>
        <v>第298号</v>
      </c>
      <c r="B292" s="44">
        <f>'[1]（全体管理用）'!C265</f>
        <v>0</v>
      </c>
      <c r="C292" s="44" t="str">
        <f>'[1]（全体管理用）'!D265</f>
        <v>あっとホームはなまる</v>
      </c>
      <c r="D292" s="45" t="str">
        <f>"〒"&amp;'[1]（全体管理用）'!E265&amp;"-"&amp;'[1]（全体管理用）'!F265&amp;CHAR(10)&amp;'[1]（全体管理用）'!H265&amp;'[1]（全体管理用）'!I265&amp;'[1]（全体管理用）'!J265</f>
        <v>〒843-0303
嬉野市嬉野町大字吉田丁3417番地</v>
      </c>
      <c r="E292" s="46">
        <f>'[1]（全体管理用）'!L265</f>
        <v>0</v>
      </c>
      <c r="F292" s="47">
        <f>'[1]（全体管理用）'!M265</f>
        <v>0</v>
      </c>
      <c r="G292" s="43" t="str">
        <f>"（"&amp;'[1]（全体管理用）'!N265&amp;")
" &amp;'[1]（全体管理用）'!O265&amp;"-"&amp;'[1]（全体管理用）'!P265&amp;"
"&amp;'[1]（全体管理用）'!Q265</f>
        <v>（0954)
43-8181
0954-43-8282</v>
      </c>
      <c r="H292" s="45" t="str">
        <f>'[1]（全体管理用）'!S265</f>
        <v>株式会社N＆Mカンパニー</v>
      </c>
      <c r="I292" s="46">
        <f>'[1]（全体管理用）'!AD265</f>
        <v>44743</v>
      </c>
      <c r="J292" s="46">
        <f>'[1]（全体管理用）'!AJ265</f>
        <v>44743</v>
      </c>
      <c r="K292" s="48">
        <f>'[1]（全体管理用）'!AK265</f>
        <v>25</v>
      </c>
      <c r="L292" s="43" t="str">
        <f>'[1]（全体管理用）'!AL265</f>
        <v>住宅型</v>
      </c>
      <c r="M292" s="43" t="str">
        <f>'[1]（全体管理用）'!AM265&amp;CHAR(10)&amp;'[1]（全体管理用）'!AQ265</f>
        <v>-
第298号</v>
      </c>
    </row>
    <row r="293" spans="1:13" ht="54.75" customHeight="1">
      <c r="A293" s="43" t="str">
        <f>'[1]（全体管理用）'!B266</f>
        <v>第299号</v>
      </c>
      <c r="B293" s="44">
        <f>'[1]（全体管理用）'!C266</f>
        <v>0</v>
      </c>
      <c r="C293" s="44" t="str">
        <f>'[1]（全体管理用）'!D266</f>
        <v>あっとホーム柔</v>
      </c>
      <c r="D293" s="45" t="str">
        <f>"〒"&amp;'[1]（全体管理用）'!E266&amp;"-"&amp;'[1]（全体管理用）'!F266&amp;CHAR(10)&amp;'[1]（全体管理用）'!H266&amp;'[1]（全体管理用）'!I266&amp;'[1]（全体管理用）'!J266</f>
        <v>〒843-0302
嬉野市嬉野町大字下野甲2255番地</v>
      </c>
      <c r="E293" s="46">
        <f>'[1]（全体管理用）'!L266</f>
        <v>0</v>
      </c>
      <c r="F293" s="47">
        <f>'[1]（全体管理用）'!M266</f>
        <v>0</v>
      </c>
      <c r="G293" s="43" t="str">
        <f>"（"&amp;'[1]（全体管理用）'!N266&amp;")
" &amp;'[1]（全体管理用）'!O266&amp;"-"&amp;'[1]（全体管理用）'!P266&amp;"
"&amp;'[1]（全体管理用）'!Q266</f>
        <v>（0954)
42-0088
0954-43-9000</v>
      </c>
      <c r="H293" s="45" t="str">
        <f>'[1]（全体管理用）'!S266</f>
        <v>株式会社N＆Mカンパニー</v>
      </c>
      <c r="I293" s="46">
        <f>'[1]（全体管理用）'!AD266</f>
        <v>44743</v>
      </c>
      <c r="J293" s="46">
        <f>'[1]（全体管理用）'!AJ266</f>
        <v>44743</v>
      </c>
      <c r="K293" s="48">
        <f>'[1]（全体管理用）'!AK266</f>
        <v>25</v>
      </c>
      <c r="L293" s="43" t="str">
        <f>'[1]（全体管理用）'!AL266</f>
        <v>住宅型</v>
      </c>
      <c r="M293" s="43" t="str">
        <f>'[1]（全体管理用）'!AM266&amp;CHAR(10)&amp;'[1]（全体管理用）'!AQ266</f>
        <v>-
第299号</v>
      </c>
    </row>
    <row r="294" spans="1:13" ht="54.75" customHeight="1">
      <c r="A294" s="43" t="str">
        <f>'[1]（全体管理用）'!B267</f>
        <v>第300号</v>
      </c>
      <c r="B294" s="44">
        <f>'[1]（全体管理用）'!C267</f>
        <v>0</v>
      </c>
      <c r="C294" s="44" t="str">
        <f>'[1]（全体管理用）'!D267</f>
        <v>療養シェアハウスしろくま</v>
      </c>
      <c r="D294" s="45" t="str">
        <f>"〒"&amp;'[1]（全体管理用）'!E267&amp;"-"&amp;'[1]（全体管理用）'!F267&amp;CHAR(10)&amp;'[1]（全体管理用）'!H267&amp;'[1]（全体管理用）'!I267&amp;'[1]（全体管理用）'!J267</f>
        <v>〒847-0881
唐津市竹木場4900-23</v>
      </c>
      <c r="E294" s="46">
        <f>'[1]（全体管理用）'!L267</f>
        <v>0</v>
      </c>
      <c r="F294" s="47">
        <f>'[1]（全体管理用）'!M267</f>
        <v>0</v>
      </c>
      <c r="G294" s="43" t="str">
        <f>"（"&amp;'[1]（全体管理用）'!N267&amp;")
" &amp;'[1]（全体管理用）'!O267&amp;"-"&amp;'[1]（全体管理用）'!P267&amp;"
"&amp;'[1]（全体管理用）'!Q267</f>
        <v>（0955)
53-8466
0955-53-8467</v>
      </c>
      <c r="H294" s="45" t="str">
        <f>'[1]（全体管理用）'!S267</f>
        <v>株式会社しろくま薬局</v>
      </c>
      <c r="I294" s="46">
        <f>'[1]（全体管理用）'!AD267</f>
        <v>44757</v>
      </c>
      <c r="J294" s="46" t="str">
        <f>'[1]（全体管理用）'!AJ267</f>
        <v>-
(地域密着型
特定施設)</v>
      </c>
      <c r="K294" s="48">
        <f>'[1]（全体管理用）'!AK267</f>
        <v>10</v>
      </c>
      <c r="L294" s="43" t="str">
        <f>'[1]（全体管理用）'!AL267</f>
        <v>住宅型</v>
      </c>
      <c r="M294" s="43" t="str">
        <f>'[1]（全体管理用）'!AM267&amp;CHAR(10)&amp;'[1]（全体管理用）'!AQ267</f>
        <v>-
第300号</v>
      </c>
    </row>
    <row r="295" spans="1:13" ht="54.75" customHeight="1">
      <c r="A295" s="43" t="str">
        <f>'[1]（全体管理用）'!B268</f>
        <v>第301号</v>
      </c>
      <c r="B295" s="44">
        <f>'[1]（全体管理用）'!C268</f>
        <v>0</v>
      </c>
      <c r="C295" s="44" t="str">
        <f>'[1]（全体管理用）'!D268</f>
        <v>住宅型有料老人ホーム美楽</v>
      </c>
      <c r="D295" s="45" t="str">
        <f>"〒"&amp;'[1]（全体管理用）'!E268&amp;"-"&amp;'[1]（全体管理用）'!F268&amp;CHAR(10)&amp;'[1]（全体管理用）'!H268&amp;'[1]（全体管理用）'!I268&amp;'[1]（全体管理用）'!J268</f>
        <v>〒840-0857
佐賀市鍋島町大字八戸３０８４番地１</v>
      </c>
      <c r="E295" s="46" t="str">
        <f>'[1]（全体管理用）'!L268</f>
        <v>2022/11/1
2023/8/1</v>
      </c>
      <c r="F295" s="47" t="str">
        <f>'[1]（全体管理用）'!M268</f>
        <v>代表者変更
利用料金変更</v>
      </c>
      <c r="G295" s="43" t="str">
        <f>"（"&amp;'[1]（全体管理用）'!N268&amp;")
" &amp;'[1]（全体管理用）'!O268&amp;"-"&amp;'[1]（全体管理用）'!P268&amp;"
"&amp;'[1]（全体管理用）'!Q268</f>
        <v>（0952)
37-1560
0952-37-1569</v>
      </c>
      <c r="H295" s="45" t="str">
        <f>'[1]（全体管理用）'!S268</f>
        <v>株式会社サラノキ</v>
      </c>
      <c r="I295" s="46">
        <f>'[1]（全体管理用）'!AD268</f>
        <v>44774</v>
      </c>
      <c r="J295" s="46" t="str">
        <f>'[1]（全体管理用）'!AJ268</f>
        <v>-
(地域密着型
特定施設)</v>
      </c>
      <c r="K295" s="48">
        <f>'[1]（全体管理用）'!AK268</f>
        <v>20</v>
      </c>
      <c r="L295" s="43" t="str">
        <f>'[1]（全体管理用）'!AL268</f>
        <v>住宅型</v>
      </c>
      <c r="M295" s="43" t="str">
        <f>'[1]（全体管理用）'!AM268&amp;CHAR(10)&amp;'[1]（全体管理用）'!AQ268</f>
        <v>-
第301号</v>
      </c>
    </row>
    <row r="296" spans="1:13" ht="54.75" customHeight="1">
      <c r="A296" s="43" t="str">
        <f>'[1]（全体管理用）'!B269</f>
        <v>第302号</v>
      </c>
      <c r="B296" s="44">
        <f>'[1]（全体管理用）'!C269</f>
        <v>0</v>
      </c>
      <c r="C296" s="44" t="str">
        <f>'[1]（全体管理用）'!D269</f>
        <v>デイサービス宅老所芽吹き</v>
      </c>
      <c r="D296" s="45" t="str">
        <f>"〒"&amp;'[1]（全体管理用）'!E269&amp;"-"&amp;'[1]（全体管理用）'!F269&amp;CHAR(10)&amp;'[1]（全体管理用）'!H269&amp;'[1]（全体管理用）'!I269&amp;'[1]（全体管理用）'!J269</f>
        <v>〒843-0302
嬉野市嬉野町大字下野乙1912-1</v>
      </c>
      <c r="E296" s="46">
        <f>'[1]（全体管理用）'!L269</f>
        <v>0</v>
      </c>
      <c r="F296" s="47">
        <f>'[1]（全体管理用）'!M269</f>
        <v>0</v>
      </c>
      <c r="G296" s="43" t="str">
        <f>"（"&amp;'[1]（全体管理用）'!N269&amp;")
" &amp;'[1]（全体管理用）'!O269&amp;"-"&amp;'[1]（全体管理用）'!P269&amp;"
"&amp;'[1]（全体管理用）'!Q269</f>
        <v>（0954)
43-1133
0954-43-1131</v>
      </c>
      <c r="H296" s="45" t="str">
        <f>'[1]（全体管理用）'!S269</f>
        <v>Happy Care Life株式会社</v>
      </c>
      <c r="I296" s="46">
        <f>'[1]（全体管理用）'!AD269</f>
        <v>44774</v>
      </c>
      <c r="J296" s="46" t="str">
        <f>'[1]（全体管理用）'!AJ269</f>
        <v>R4.8.1</v>
      </c>
      <c r="K296" s="48">
        <f>'[1]（全体管理用）'!AK269</f>
        <v>23</v>
      </c>
      <c r="L296" s="43" t="str">
        <f>'[1]（全体管理用）'!AL269</f>
        <v>住宅型</v>
      </c>
      <c r="M296" s="43" t="str">
        <f>'[1]（全体管理用）'!AM269&amp;CHAR(10)&amp;'[1]（全体管理用）'!AQ269</f>
        <v xml:space="preserve">
第302号</v>
      </c>
    </row>
    <row r="297" spans="1:13" ht="54.75" customHeight="1">
      <c r="A297" s="43" t="str">
        <f>'[1]（全体管理用）'!B270</f>
        <v>第303号</v>
      </c>
      <c r="B297" s="44">
        <f>'[1]（全体管理用）'!C270</f>
        <v>0</v>
      </c>
      <c r="C297" s="44" t="str">
        <f>'[1]（全体管理用）'!D270</f>
        <v>はるかぜ</v>
      </c>
      <c r="D297" s="45" t="str">
        <f>"〒"&amp;'[1]（全体管理用）'!E270&amp;"-"&amp;'[1]（全体管理用）'!F270&amp;CHAR(10)&amp;'[1]（全体管理用）'!H270&amp;'[1]（全体管理用）'!I270&amp;'[1]（全体管理用）'!J270</f>
        <v>〒849-2304
武雄市山内町大字大野字中島６２４１－６</v>
      </c>
      <c r="E297" s="46">
        <f>'[1]（全体管理用）'!L270</f>
        <v>45295</v>
      </c>
      <c r="F297" s="47" t="str">
        <f>'[1]（全体管理用）'!M270</f>
        <v>管理者変更</v>
      </c>
      <c r="G297" s="43" t="str">
        <f>"（"&amp;'[1]（全体管理用）'!N270&amp;")
" &amp;'[1]（全体管理用）'!O270&amp;"-"&amp;'[1]（全体管理用）'!P270&amp;"
"&amp;'[1]（全体管理用）'!Q270</f>
        <v>（0954)
45-5010
0954-45-5010</v>
      </c>
      <c r="H297" s="45" t="str">
        <f>'[1]（全体管理用）'!S270</f>
        <v>株式会社第一メディカルサービス</v>
      </c>
      <c r="I297" s="46">
        <f>'[1]（全体管理用）'!AD270</f>
        <v>44805</v>
      </c>
      <c r="J297" s="46" t="str">
        <f>'[1]（全体管理用）'!AJ270</f>
        <v>R4.9.1</v>
      </c>
      <c r="K297" s="48">
        <f>'[1]（全体管理用）'!AK270</f>
        <v>25</v>
      </c>
      <c r="L297" s="43" t="str">
        <f>'[1]（全体管理用）'!AL270</f>
        <v>住宅型</v>
      </c>
      <c r="M297" s="43" t="str">
        <f>'[1]（全体管理用）'!AM270&amp;CHAR(10)&amp;'[1]（全体管理用）'!AQ270</f>
        <v xml:space="preserve">
第303号</v>
      </c>
    </row>
    <row r="298" spans="1:13" ht="54.75" customHeight="1">
      <c r="A298" s="43" t="str">
        <f>'[1]（全体管理用）'!B271</f>
        <v>第304号</v>
      </c>
      <c r="B298" s="44" t="str">
        <f>'[1]（全体管理用）'!C271</f>
        <v>元宅老所</v>
      </c>
      <c r="C298" s="44" t="str">
        <f>'[1]（全体管理用）'!D271</f>
        <v>楠の木園</v>
      </c>
      <c r="D298" s="45" t="str">
        <f>"〒"&amp;'[1]（全体管理用）'!E271&amp;"-"&amp;'[1]（全体管理用）'!F271&amp;CHAR(10)&amp;'[1]（全体管理用）'!H271&amp;'[1]（全体管理用）'!I271&amp;'[1]（全体管理用）'!J271</f>
        <v>〒840-2201
佐賀市川副町大字福富４０－４</v>
      </c>
      <c r="E298" s="46">
        <f>'[1]（全体管理用）'!L271</f>
        <v>0</v>
      </c>
      <c r="F298" s="47">
        <f>'[1]（全体管理用）'!M271</f>
        <v>0</v>
      </c>
      <c r="G298" s="43" t="str">
        <f>"（"&amp;'[1]（全体管理用）'!N271&amp;")
" &amp;'[1]（全体管理用）'!O271&amp;"-"&amp;'[1]（全体管理用）'!P271&amp;"
"&amp;'[1]（全体管理用）'!Q271</f>
        <v>（0952)
45-9008
0952-45-9008</v>
      </c>
      <c r="H298" s="45" t="str">
        <f>'[1]（全体管理用）'!S271</f>
        <v>特定非営利活動法人楠の木会</v>
      </c>
      <c r="I298" s="46">
        <f>'[1]（全体管理用）'!AD271</f>
        <v>44774</v>
      </c>
      <c r="J298" s="46" t="str">
        <f>'[1]（全体管理用）'!AJ271</f>
        <v>R4.8.1</v>
      </c>
      <c r="K298" s="48">
        <f>'[1]（全体管理用）'!AK271</f>
        <v>7</v>
      </c>
      <c r="L298" s="43" t="str">
        <f>'[1]（全体管理用）'!AL271</f>
        <v>住宅型</v>
      </c>
      <c r="M298" s="43" t="str">
        <f>'[1]（全体管理用）'!AM271&amp;CHAR(10)&amp;'[1]（全体管理用）'!AQ271</f>
        <v xml:space="preserve">
第04号</v>
      </c>
    </row>
    <row r="299" spans="1:13" ht="54.75" customHeight="1">
      <c r="A299" s="43" t="str">
        <f>'[1]（全体管理用）'!B272</f>
        <v>第305号</v>
      </c>
      <c r="B299" s="44">
        <f>'[1]（全体管理用）'!C272</f>
        <v>0</v>
      </c>
      <c r="C299" s="44" t="str">
        <f>'[1]（全体管理用）'!D272</f>
        <v>有料老人ホームともえや</v>
      </c>
      <c r="D299" s="45" t="str">
        <f>"〒"&amp;'[1]（全体管理用）'!E272&amp;"-"&amp;'[1]（全体管理用）'!F272&amp;CHAR(10)&amp;'[1]（全体管理用）'!H272&amp;'[1]（全体管理用）'!I272&amp;'[1]（全体管理用）'!J272</f>
        <v>〒849-1205
杵島郡白石町大字田野上1972-3</v>
      </c>
      <c r="E299" s="46">
        <f>'[1]（全体管理用）'!L272</f>
        <v>0</v>
      </c>
      <c r="F299" s="47">
        <f>'[1]（全体管理用）'!M272</f>
        <v>0</v>
      </c>
      <c r="G299" s="43" t="str">
        <f>"（"&amp;'[1]（全体管理用）'!N272&amp;")
" &amp;'[1]（全体管理用）'!O272&amp;"-"&amp;'[1]（全体管理用）'!P272&amp;"
"&amp;'[1]（全体管理用）'!Q272</f>
        <v>（0954)
65-3369
0954-65-4884</v>
      </c>
      <c r="H299" s="45" t="str">
        <f>'[1]（全体管理用）'!S272</f>
        <v>有限会社巴屋</v>
      </c>
      <c r="I299" s="46">
        <f>'[1]（全体管理用）'!AD272</f>
        <v>44866</v>
      </c>
      <c r="J299" s="46" t="str">
        <f>'[1]（全体管理用）'!AJ272</f>
        <v>R4.11.1</v>
      </c>
      <c r="K299" s="48">
        <f>'[1]（全体管理用）'!AK272</f>
        <v>15</v>
      </c>
      <c r="L299" s="43" t="str">
        <f>'[1]（全体管理用）'!AL272</f>
        <v>住宅型</v>
      </c>
      <c r="M299" s="43" t="str">
        <f>'[1]（全体管理用）'!AM272&amp;CHAR(10)&amp;'[1]（全体管理用）'!AQ272</f>
        <v xml:space="preserve">
第305号</v>
      </c>
    </row>
    <row r="300" spans="1:13" ht="54.75" customHeight="1">
      <c r="A300" s="43" t="str">
        <f>'[1]（全体管理用）'!B273</f>
        <v>第306号</v>
      </c>
      <c r="B300" s="44" t="str">
        <f>'[1]（全体管理用）'!C273</f>
        <v>新規</v>
      </c>
      <c r="C300" s="44" t="str">
        <f>'[1]（全体管理用）'!D273</f>
        <v>はたしま　百花苑</v>
      </c>
      <c r="D300" s="45" t="str">
        <f>"〒"&amp;'[1]（全体管理用）'!E273&amp;"-"&amp;'[1]（全体管理用）'!F273&amp;CHAR(10)&amp;'[1]（全体管理用）'!H273&amp;'[1]（全体管理用）'!I273&amp;'[1]（全体管理用）'!J273</f>
        <v>〒847-0833
唐津市畑島5784-1</v>
      </c>
      <c r="E300" s="46">
        <f>'[1]（全体管理用）'!L273</f>
        <v>0</v>
      </c>
      <c r="F300" s="47">
        <f>'[1]（全体管理用）'!M273</f>
        <v>0</v>
      </c>
      <c r="G300" s="43" t="str">
        <f>"（"&amp;'[1]（全体管理用）'!N273&amp;")
" &amp;'[1]（全体管理用）'!O273&amp;"-"&amp;'[1]（全体管理用）'!P273&amp;"
"&amp;'[1]（全体管理用）'!Q273</f>
        <v xml:space="preserve">（0955)
58-7868
</v>
      </c>
      <c r="H300" s="45" t="str">
        <f>'[1]（全体管理用）'!S273</f>
        <v>株式会社かがやきケアサービス</v>
      </c>
      <c r="I300" s="46">
        <f>'[1]（全体管理用）'!AD273</f>
        <v>44866</v>
      </c>
      <c r="J300" s="46" t="str">
        <f>'[1]（全体管理用）'!AJ273</f>
        <v>R4.11.1</v>
      </c>
      <c r="K300" s="48">
        <f>'[1]（全体管理用）'!AK273</f>
        <v>50</v>
      </c>
      <c r="L300" s="43" t="str">
        <f>'[1]（全体管理用）'!AL273</f>
        <v>住宅型</v>
      </c>
      <c r="M300" s="43" t="str">
        <f>'[1]（全体管理用）'!AM273&amp;CHAR(10)&amp;'[1]（全体管理用）'!AQ273</f>
        <v xml:space="preserve">
第306号</v>
      </c>
    </row>
    <row r="301" spans="1:13" ht="54.75" customHeight="1">
      <c r="A301" s="43" t="str">
        <f>'[1]（全体管理用）'!B274</f>
        <v>第307号</v>
      </c>
      <c r="B301" s="44">
        <f>'[1]（全体管理用）'!C274</f>
        <v>0</v>
      </c>
      <c r="C301" s="44" t="str">
        <f>'[1]（全体管理用）'!D274</f>
        <v>やすらぎの杜 日の隈</v>
      </c>
      <c r="D301" s="45" t="str">
        <f>"〒"&amp;'[1]（全体管理用）'!E274&amp;"-"&amp;'[1]（全体管理用）'!F274&amp;CHAR(10)&amp;'[1]（全体管理用）'!H274&amp;'[1]（全体管理用）'!I274&amp;'[1]（全体管理用）'!J274</f>
        <v>〒842-0015
神埼市神埼町尾崎4530番地24</v>
      </c>
      <c r="E301" s="46">
        <f>'[1]（全体管理用）'!L274</f>
        <v>45231</v>
      </c>
      <c r="F301" s="47" t="str">
        <f>'[1]（全体管理用）'!M274</f>
        <v>管理者変更</v>
      </c>
      <c r="G301" s="43" t="str">
        <f>"（"&amp;'[1]（全体管理用）'!N274&amp;")
" &amp;'[1]（全体管理用）'!O274&amp;"-"&amp;'[1]（全体管理用）'!P274&amp;"
"&amp;'[1]（全体管理用）'!Q274</f>
        <v>（0952)
53-6302
53-6305</v>
      </c>
      <c r="H301" s="45" t="str">
        <f>'[1]（全体管理用）'!S274</f>
        <v>有限会社　ハートフル</v>
      </c>
      <c r="I301" s="46">
        <f>'[1]（全体管理用）'!AD274</f>
        <v>44682</v>
      </c>
      <c r="J301" s="46" t="str">
        <f>'[1]（全体管理用）'!AJ274</f>
        <v>-
(地域密着型
特定施設)</v>
      </c>
      <c r="K301" s="48">
        <f>'[1]（全体管理用）'!AK274</f>
        <v>12</v>
      </c>
      <c r="L301" s="43" t="str">
        <f>'[1]（全体管理用）'!AL274</f>
        <v>住宅型</v>
      </c>
      <c r="M301" s="43" t="str">
        <f>'[1]（全体管理用）'!AM274&amp;CHAR(10)&amp;'[1]（全体管理用）'!AQ274</f>
        <v>-
第307号</v>
      </c>
    </row>
    <row r="302" spans="1:13" ht="54.75" customHeight="1">
      <c r="A302" s="43" t="str">
        <f>'[1]（全体管理用）'!B275</f>
        <v>第308号</v>
      </c>
      <c r="B302" s="44" t="str">
        <f>'[1]（全体管理用）'!C275</f>
        <v>新規</v>
      </c>
      <c r="C302" s="44" t="str">
        <f>'[1]（全体管理用）'!D275</f>
        <v>有料老人ホーム笑い愛</v>
      </c>
      <c r="D302" s="45" t="str">
        <f>"〒"&amp;'[1]（全体管理用）'!E275&amp;"-"&amp;'[1]（全体管理用）'!F275&amp;CHAR(10)&amp;'[1]（全体管理用）'!H275&amp;'[1]（全体管理用）'!I275&amp;'[1]（全体管理用）'!J275</f>
        <v>〒842-0075
唐津市和多田町先石12-80</v>
      </c>
      <c r="E302" s="46" t="str">
        <f>'[1]（全体管理用）'!L275</f>
        <v>2023/3/1
2023/6/26</v>
      </c>
      <c r="F302" s="47" t="str">
        <f>'[1]（全体管理用）'!M275</f>
        <v>住所・電話番号変更
定員数変更</v>
      </c>
      <c r="G302" s="43" t="str">
        <f>"（"&amp;'[1]（全体管理用）'!N275&amp;")
" &amp;'[1]（全体管理用）'!O275&amp;"-"&amp;'[1]（全体管理用）'!P275&amp;"
"&amp;'[1]（全体管理用）'!Q275</f>
        <v>（0955)
75-8038
80-0944</v>
      </c>
      <c r="H302" s="45" t="str">
        <f>'[1]（全体管理用）'!S275</f>
        <v>一般社団法人笑花</v>
      </c>
      <c r="I302" s="46">
        <f>'[1]（全体管理用）'!AD275</f>
        <v>44896</v>
      </c>
      <c r="J302" s="46">
        <f>'[1]（全体管理用）'!AJ275</f>
        <v>44896</v>
      </c>
      <c r="K302" s="48">
        <f>'[1]（全体管理用）'!AK275</f>
        <v>13</v>
      </c>
      <c r="L302" s="43" t="str">
        <f>'[1]（全体管理用）'!AL275</f>
        <v>住宅型</v>
      </c>
      <c r="M302" s="43" t="str">
        <f>'[1]（全体管理用）'!AM275&amp;CHAR(10)&amp;'[1]（全体管理用）'!AQ275</f>
        <v xml:space="preserve">
第308号</v>
      </c>
    </row>
    <row r="303" spans="1:13" ht="54.75" customHeight="1">
      <c r="A303" s="43" t="str">
        <f>'[1]（全体管理用）'!B276</f>
        <v>第309号</v>
      </c>
      <c r="B303" s="44">
        <f>'[1]（全体管理用）'!C276</f>
        <v>0</v>
      </c>
      <c r="C303" s="44" t="str">
        <f>'[1]（全体管理用）'!D276</f>
        <v>有料老人ホームはれいゆ</v>
      </c>
      <c r="D303" s="45" t="str">
        <f>"〒"&amp;'[1]（全体管理用）'!E276&amp;"-"&amp;'[1]（全体管理用）'!F276&amp;CHAR(10)&amp;'[1]（全体管理用）'!H276&amp;'[1]（全体管理用）'!I276&amp;'[1]（全体管理用）'!J276</f>
        <v>〒848-0047
伊万里市伊万里町甲629番地</v>
      </c>
      <c r="E303" s="46">
        <f>'[1]（全体管理用）'!L276</f>
        <v>0</v>
      </c>
      <c r="F303" s="47">
        <f>'[1]（全体管理用）'!M276</f>
        <v>0</v>
      </c>
      <c r="G303" s="43" t="str">
        <f>"（"&amp;'[1]（全体管理用）'!N276&amp;")
" &amp;'[1]（全体管理用）'!O276&amp;"-"&amp;'[1]（全体管理用）'!P276&amp;"
"&amp;'[1]（全体管理用）'!Q276</f>
        <v>（0955)
23-5070
25-8057</v>
      </c>
      <c r="H303" s="45" t="str">
        <f>'[1]（全体管理用）'!S276</f>
        <v>株式会社はれいゆ</v>
      </c>
      <c r="I303" s="46">
        <f>'[1]（全体管理用）'!AD276</f>
        <v>44896</v>
      </c>
      <c r="J303" s="46">
        <f>'[1]（全体管理用）'!AJ276</f>
        <v>44896</v>
      </c>
      <c r="K303" s="48">
        <f>'[1]（全体管理用）'!AK276</f>
        <v>29</v>
      </c>
      <c r="L303" s="43" t="str">
        <f>'[1]（全体管理用）'!AL276</f>
        <v>住宅型</v>
      </c>
      <c r="M303" s="43" t="str">
        <f>'[1]（全体管理用）'!AM276&amp;CHAR(10)&amp;'[1]（全体管理用）'!AQ276</f>
        <v xml:space="preserve">
第309号</v>
      </c>
    </row>
    <row r="304" spans="1:13" ht="54.75" customHeight="1">
      <c r="A304" s="43" t="str">
        <f>'[1]（全体管理用）'!B277</f>
        <v>第312号</v>
      </c>
      <c r="B304" s="44">
        <f>'[1]（全体管理用）'!C277</f>
        <v>0</v>
      </c>
      <c r="C304" s="44" t="str">
        <f>'[1]（全体管理用）'!D277</f>
        <v>有料老人ホームさくら苑</v>
      </c>
      <c r="D304" s="45" t="str">
        <f>"〒"&amp;'[1]（全体管理用）'!E277&amp;"-"&amp;'[1]（全体管理用）'!F277&amp;CHAR(10)&amp;'[1]（全体管理用）'!H277&amp;'[1]（全体管理用）'!I277&amp;'[1]（全体管理用）'!J277</f>
        <v>〒845-0022
小城市三日月町久米899</v>
      </c>
      <c r="E304" s="46">
        <f>'[1]（全体管理用）'!L277</f>
        <v>0</v>
      </c>
      <c r="F304" s="47">
        <f>'[1]（全体管理用）'!M277</f>
        <v>0</v>
      </c>
      <c r="G304" s="43" t="str">
        <f>"（"&amp;'[1]（全体管理用）'!N277&amp;")
" &amp;'[1]（全体管理用）'!O277&amp;"-"&amp;'[1]（全体管理用）'!P277&amp;"
"&amp;'[1]（全体管理用）'!Q277</f>
        <v>（0952)
73-8055
73-8085</v>
      </c>
      <c r="H304" s="45" t="str">
        <f>'[1]（全体管理用）'!S277</f>
        <v>社会福祉法人千悠会</v>
      </c>
      <c r="I304" s="46">
        <f>'[1]（全体管理用）'!AD277</f>
        <v>44952</v>
      </c>
      <c r="J304" s="46">
        <f>'[1]（全体管理用）'!AJ277</f>
        <v>44952</v>
      </c>
      <c r="K304" s="48">
        <f>'[1]（全体管理用）'!AK277</f>
        <v>22</v>
      </c>
      <c r="L304" s="43" t="str">
        <f>'[1]（全体管理用）'!AL277</f>
        <v>住宅型</v>
      </c>
      <c r="M304" s="43" t="str">
        <f>'[1]（全体管理用）'!AM277&amp;CHAR(10)&amp;'[1]（全体管理用）'!AQ277</f>
        <v xml:space="preserve">
第312号</v>
      </c>
    </row>
    <row r="305" spans="1:13" ht="54.75" customHeight="1">
      <c r="A305" s="43" t="str">
        <f>'[1]（全体管理用）'!B278</f>
        <v>第313号</v>
      </c>
      <c r="B305" s="44">
        <f>'[1]（全体管理用）'!C278</f>
        <v>0</v>
      </c>
      <c r="C305" s="44" t="str">
        <f>'[1]（全体管理用）'!D278</f>
        <v>有料老人ホームいこい</v>
      </c>
      <c r="D305" s="45" t="str">
        <f>"〒"&amp;'[1]（全体管理用）'!E278&amp;"-"&amp;'[1]（全体管理用）'!F278&amp;CHAR(10)&amp;'[1]（全体管理用）'!H278&amp;'[1]（全体管理用）'!I278&amp;'[1]（全体管理用）'!J278</f>
        <v>〒849-1103
杵島郡白石町大字築切1146番地1</v>
      </c>
      <c r="E305" s="46">
        <f>'[1]（全体管理用）'!L278</f>
        <v>0</v>
      </c>
      <c r="F305" s="47">
        <f>'[1]（全体管理用）'!M278</f>
        <v>0</v>
      </c>
      <c r="G305" s="43" t="str">
        <f>"（"&amp;'[1]（全体管理用）'!N278&amp;")
" &amp;'[1]（全体管理用）'!O278&amp;"-"&amp;'[1]（全体管理用）'!P278&amp;"
"&amp;'[1]（全体管理用）'!Q278</f>
        <v>（0952)
84-3286
84-3286</v>
      </c>
      <c r="H305" s="45" t="str">
        <f>'[1]（全体管理用）'!S278</f>
        <v>有限会社　白石開発</v>
      </c>
      <c r="I305" s="46">
        <f>'[1]（全体管理用）'!AD278</f>
        <v>44927</v>
      </c>
      <c r="J305" s="46">
        <f>'[1]（全体管理用）'!AJ278</f>
        <v>44927</v>
      </c>
      <c r="K305" s="48">
        <f>'[1]（全体管理用）'!AK278</f>
        <v>31</v>
      </c>
      <c r="L305" s="43" t="str">
        <f>'[1]（全体管理用）'!AL278</f>
        <v>住宅型</v>
      </c>
      <c r="M305" s="43" t="str">
        <f>'[1]（全体管理用）'!AM278&amp;CHAR(10)&amp;'[1]（全体管理用）'!AQ278</f>
        <v xml:space="preserve">
第313号</v>
      </c>
    </row>
    <row r="306" spans="1:13" ht="54.75" customHeight="1">
      <c r="A306" s="43" t="str">
        <f>'[1]（全体管理用）'!B279</f>
        <v>第314号</v>
      </c>
      <c r="B306" s="44" t="str">
        <f>'[1]（全体管理用）'!C279</f>
        <v>経営譲渡</v>
      </c>
      <c r="C306" s="44" t="str">
        <f>'[1]（全体管理用）'!D279</f>
        <v>住宅型有料老人ホームシニアハウスよろず</v>
      </c>
      <c r="D306" s="45" t="str">
        <f>"〒"&amp;'[1]（全体管理用）'!E279&amp;"-"&amp;'[1]（全体管理用）'!F279&amp;CHAR(10)&amp;'[1]（全体管理用）'!H279&amp;'[1]（全体管理用）'!I279&amp;'[1]（全体管理用）'!J279</f>
        <v>〒845-0032
小城市三日月町金田1160番地3</v>
      </c>
      <c r="E306" s="46" t="str">
        <f>'[1]（全体管理用）'!L279</f>
        <v>2024/2/1
2024/2/1</v>
      </c>
      <c r="F306" s="47" t="str">
        <f>'[1]（全体管理用）'!M279</f>
        <v>利用料金変更
入居定員変更</v>
      </c>
      <c r="G306" s="43" t="str">
        <f>"（"&amp;'[1]（全体管理用）'!N279&amp;")
" &amp;'[1]（全体管理用）'!O279&amp;"-"&amp;'[1]（全体管理用）'!P279&amp;"
"&amp;'[1]（全体管理用）'!Q279</f>
        <v>（0952)
72-3682
73-1585</v>
      </c>
      <c r="H306" s="45" t="str">
        <f>'[1]（全体管理用）'!S279</f>
        <v>株式会社アガペ</v>
      </c>
      <c r="I306" s="46">
        <f>'[1]（全体管理用）'!AD279</f>
        <v>44958</v>
      </c>
      <c r="J306" s="46">
        <f>'[1]（全体管理用）'!AJ279</f>
        <v>44958</v>
      </c>
      <c r="K306" s="48">
        <f>'[1]（全体管理用）'!AK279</f>
        <v>40</v>
      </c>
      <c r="L306" s="43" t="str">
        <f>'[1]（全体管理用）'!AL279</f>
        <v>住宅型</v>
      </c>
      <c r="M306" s="43" t="str">
        <f>'[1]（全体管理用）'!AM279&amp;CHAR(10)&amp;'[1]（全体管理用）'!AQ279</f>
        <v xml:space="preserve">
第314号</v>
      </c>
    </row>
    <row r="307" spans="1:13" ht="54.75" customHeight="1">
      <c r="A307" s="43" t="str">
        <f>'[1]（全体管理用）'!B280</f>
        <v>第315号</v>
      </c>
      <c r="B307" s="44">
        <f>'[1]（全体管理用）'!C280</f>
        <v>0</v>
      </c>
      <c r="C307" s="44" t="str">
        <f>'[1]（全体管理用）'!D280</f>
        <v>ディーフェスタリリーフ東与賀Ⅱ</v>
      </c>
      <c r="D307" s="45" t="str">
        <f>"〒"&amp;'[1]（全体管理用）'!E280&amp;"-"&amp;'[1]（全体管理用）'!F280&amp;CHAR(10)&amp;'[1]（全体管理用）'!H280&amp;'[1]（全体管理用）'!I280&amp;'[1]（全体管理用）'!J280</f>
        <v>〒840-2222
佐賀市東与賀町田中191番地1</v>
      </c>
      <c r="E307" s="46" t="str">
        <f>'[1]（全体管理用）'!L280</f>
        <v>2023/12/1
2024/3/1</v>
      </c>
      <c r="F307" s="47" t="str">
        <f>'[1]（全体管理用）'!M280</f>
        <v>利用料変更
管理者変更</v>
      </c>
      <c r="G307" s="43" t="str">
        <f>"（"&amp;'[1]（全体管理用）'!N280&amp;")
" &amp;'[1]（全体管理用）'!O280&amp;"-"&amp;'[1]（全体管理用）'!P280&amp;"
"&amp;'[1]（全体管理用）'!Q280</f>
        <v>（0952)
37-5408
37-5409</v>
      </c>
      <c r="H307" s="45" t="str">
        <f>'[1]（全体管理用）'!S280</f>
        <v>大和リビングケア株式会社</v>
      </c>
      <c r="I307" s="46">
        <f>'[1]（全体管理用）'!AD280</f>
        <v>45017</v>
      </c>
      <c r="J307" s="46" t="str">
        <f>'[1]（全体管理用）'!AJ280</f>
        <v>R5.4.1.</v>
      </c>
      <c r="K307" s="48">
        <f>'[1]（全体管理用）'!AK280</f>
        <v>30</v>
      </c>
      <c r="L307" s="43" t="str">
        <f>'[1]（全体管理用）'!AL280</f>
        <v>介護付</v>
      </c>
      <c r="M307" s="43" t="str">
        <f>'[1]（全体管理用）'!AM280&amp;CHAR(10)&amp;'[1]（全体管理用）'!AQ280</f>
        <v>4170103628
第315号</v>
      </c>
    </row>
    <row r="308" spans="1:13" ht="54.75" customHeight="1">
      <c r="A308" s="43" t="str">
        <f>'[1]（全体管理用）'!B281</f>
        <v>第316号</v>
      </c>
      <c r="B308" s="44" t="str">
        <f>'[1]（全体管理用）'!C281</f>
        <v>新規</v>
      </c>
      <c r="C308" s="44" t="str">
        <f>'[1]（全体管理用）'!D281</f>
        <v>ケアホームはるにれハウス</v>
      </c>
      <c r="D308" s="45" t="str">
        <f>"〒"&amp;'[1]（全体管理用）'!E281&amp;"-"&amp;'[1]（全体管理用）'!F281&amp;CHAR(10)&amp;'[1]（全体管理用）'!H281&amp;'[1]（全体管理用）'!I281&amp;'[1]（全体管理用）'!J281</f>
        <v>〒849-1301
鹿島市大字常広59番地</v>
      </c>
      <c r="E308" s="46" t="str">
        <f>'[1]（全体管理用）'!L281</f>
        <v>R5.12.1.</v>
      </c>
      <c r="F308" s="47" t="str">
        <f>'[1]（全体管理用）'!M281</f>
        <v>利用料変更</v>
      </c>
      <c r="G308" s="43" t="str">
        <f>"（"&amp;'[1]（全体管理用）'!N281&amp;")
" &amp;'[1]（全体管理用）'!O281&amp;"-"&amp;'[1]（全体管理用）'!P281&amp;"
"&amp;'[1]（全体管理用）'!Q281</f>
        <v>（0954)
68-0681
68-0682</v>
      </c>
      <c r="H308" s="45" t="str">
        <f>'[1]（全体管理用）'!S281</f>
        <v>医療法人
天心堂</v>
      </c>
      <c r="I308" s="46">
        <f>'[1]（全体管理用）'!AD281</f>
        <v>45017</v>
      </c>
      <c r="J308" s="46" t="str">
        <f>'[1]（全体管理用）'!AJ281</f>
        <v>-
(地域密着型
特定施設)</v>
      </c>
      <c r="K308" s="48">
        <f>'[1]（全体管理用）'!AK281</f>
        <v>24</v>
      </c>
      <c r="L308" s="43" t="str">
        <f>'[1]（全体管理用）'!AL281</f>
        <v>介護付</v>
      </c>
      <c r="M308" s="43" t="str">
        <f>'[1]（全体管理用）'!AM281&amp;CHAR(10)&amp;'[1]（全体管理用）'!AQ281</f>
        <v>4190700239
第316号</v>
      </c>
    </row>
    <row r="309" spans="1:13" ht="54.75" customHeight="1">
      <c r="A309" s="43" t="str">
        <f>'[1]（全体管理用）'!B282</f>
        <v>第317号</v>
      </c>
      <c r="B309" s="44">
        <f>'[1]（全体管理用）'!C282</f>
        <v>0</v>
      </c>
      <c r="C309" s="44" t="str">
        <f>'[1]（全体管理用）'!D282</f>
        <v>住宅型有料老人ホーム　多機能ホーム伊万里</v>
      </c>
      <c r="D309" s="45" t="str">
        <f>"〒"&amp;'[1]（全体管理用）'!E282&amp;"-"&amp;'[1]（全体管理用）'!F282&amp;CHAR(10)&amp;'[1]（全体管理用）'!H282&amp;'[1]（全体管理用）'!I282&amp;'[1]（全体管理用）'!J282</f>
        <v>〒848-0031
伊万里市二里町八谷搦1120781-1</v>
      </c>
      <c r="E309" s="46">
        <f>'[1]（全体管理用）'!L282</f>
        <v>0</v>
      </c>
      <c r="F309" s="47">
        <f>'[1]（全体管理用）'!M282</f>
        <v>0</v>
      </c>
      <c r="G309" s="43" t="str">
        <f>"（"&amp;'[1]（全体管理用）'!N282&amp;")
" &amp;'[1]（全体管理用）'!O282&amp;"-"&amp;'[1]（全体管理用）'!P282&amp;"
"&amp;'[1]（全体管理用）'!Q282</f>
        <v>（0955)
22-6673
22-6673</v>
      </c>
      <c r="H309" s="45" t="str">
        <f>'[1]（全体管理用）'!S282</f>
        <v>株式会社ジョウジマ</v>
      </c>
      <c r="I309" s="46">
        <f>'[1]（全体管理用）'!AD282</f>
        <v>45078</v>
      </c>
      <c r="J309" s="46" t="str">
        <f>'[1]（全体管理用）'!AJ282</f>
        <v>-
(地域密着型
特定施設)</v>
      </c>
      <c r="K309" s="48">
        <f>'[1]（全体管理用）'!AK282</f>
        <v>15</v>
      </c>
      <c r="L309" s="43" t="str">
        <f>'[1]（全体管理用）'!AL282</f>
        <v>住宅型</v>
      </c>
      <c r="M309" s="43" t="str">
        <f>'[1]（全体管理用）'!AM282&amp;CHAR(10)&amp;'[1]（全体管理用）'!AQ282</f>
        <v xml:space="preserve">
第317号</v>
      </c>
    </row>
    <row r="310" spans="1:13" ht="54.75" customHeight="1">
      <c r="A310" s="43" t="str">
        <f>'[1]（全体管理用）'!B283</f>
        <v>第318号</v>
      </c>
      <c r="B310" s="44" t="str">
        <f>'[1]（全体管理用）'!C283</f>
        <v>新規</v>
      </c>
      <c r="C310" s="44" t="str">
        <f>'[1]（全体管理用）'!D283</f>
        <v>有料老人ホームれんげそう</v>
      </c>
      <c r="D310" s="45" t="str">
        <f>"〒"&amp;'[1]（全体管理用）'!E283&amp;"-"&amp;'[1]（全体管理用）'!F283&amp;CHAR(10)&amp;'[1]（全体管理用）'!H283&amp;'[1]（全体管理用）'!I283&amp;'[1]（全体管理用）'!J283</f>
        <v>〒848-0027
伊万里市立花町2181番地77</v>
      </c>
      <c r="E310" s="46">
        <f>'[1]（全体管理用）'!L283</f>
        <v>45261</v>
      </c>
      <c r="F310" s="47" t="str">
        <f>'[1]（全体管理用）'!M283</f>
        <v>定員変更（増員）</v>
      </c>
      <c r="G310" s="43" t="str">
        <f>"（"&amp;'[1]（全体管理用）'!N283&amp;")
" &amp;'[1]（全体管理用）'!O283&amp;"-"&amp;'[1]（全体管理用）'!P283&amp;"
"&amp;'[1]（全体管理用）'!Q283</f>
        <v xml:space="preserve">（0955)
22-2585
</v>
      </c>
      <c r="H310" s="45" t="str">
        <f>'[1]（全体管理用）'!S283</f>
        <v>れんげそう</v>
      </c>
      <c r="I310" s="46">
        <f>'[1]（全体管理用）'!AD283</f>
        <v>45019</v>
      </c>
      <c r="J310" s="46" t="str">
        <f>'[1]（全体管理用）'!AJ283</f>
        <v>-
(地域密着型
特定施設)</v>
      </c>
      <c r="K310" s="48">
        <f>'[1]（全体管理用）'!AK283</f>
        <v>20</v>
      </c>
      <c r="L310" s="43" t="str">
        <f>'[1]（全体管理用）'!AL283</f>
        <v>住宅型</v>
      </c>
      <c r="M310" s="43" t="str">
        <f>'[1]（全体管理用）'!AM283&amp;CHAR(10)&amp;'[1]（全体管理用）'!AQ283</f>
        <v xml:space="preserve">
第318号</v>
      </c>
    </row>
    <row r="311" spans="1:13" ht="54.75" customHeight="1">
      <c r="A311" s="43" t="str">
        <f>'[1]（全体管理用）'!B284</f>
        <v>第319号</v>
      </c>
      <c r="B311" s="44" t="str">
        <f>'[1]（全体管理用）'!C284</f>
        <v>新規</v>
      </c>
      <c r="C311" s="44" t="str">
        <f>'[1]（全体管理用）'!D284</f>
        <v>有料老人ホーム住まいる</v>
      </c>
      <c r="D311" s="45" t="str">
        <f>"〒"&amp;'[1]（全体管理用）'!E284&amp;"-"&amp;'[1]（全体管理用）'!F284&amp;CHAR(10)&amp;'[1]（全体管理用）'!H284&amp;'[1]（全体管理用）'!I284&amp;'[1]（全体管理用）'!J284</f>
        <v>〒840-2104
佐賀市諸富町大字徳富２０３－８</v>
      </c>
      <c r="E311" s="46">
        <f>'[1]（全体管理用）'!L284</f>
        <v>0</v>
      </c>
      <c r="F311" s="47">
        <f>'[1]（全体管理用）'!M284</f>
        <v>0</v>
      </c>
      <c r="G311" s="43" t="str">
        <f>"（"&amp;'[1]（全体管理用）'!N284&amp;")
" &amp;'[1]（全体管理用）'!O284&amp;"-"&amp;'[1]（全体管理用）'!P284&amp;"
"&amp;'[1]（全体管理用）'!Q284</f>
        <v>（0952)
37-8415
37-8416</v>
      </c>
      <c r="H311" s="45" t="str">
        <f>'[1]（全体管理用）'!S284</f>
        <v>株式会社ゴールドシップ</v>
      </c>
      <c r="I311" s="46">
        <f>'[1]（全体管理用）'!AD284</f>
        <v>44682</v>
      </c>
      <c r="J311" s="46">
        <f>'[1]（全体管理用）'!AJ284</f>
        <v>44682</v>
      </c>
      <c r="K311" s="48">
        <f>'[1]（全体管理用）'!AK284</f>
        <v>25</v>
      </c>
      <c r="L311" s="43" t="str">
        <f>'[1]（全体管理用）'!AL284</f>
        <v>住宅型</v>
      </c>
      <c r="M311" s="43" t="str">
        <f>'[1]（全体管理用）'!AM284&amp;CHAR(10)&amp;'[1]（全体管理用）'!AQ284</f>
        <v xml:space="preserve">
第319号</v>
      </c>
    </row>
    <row r="312" spans="1:13" ht="54.75" customHeight="1">
      <c r="A312" s="43" t="str">
        <f>'[1]（全体管理用）'!B285</f>
        <v>第320号</v>
      </c>
      <c r="B312" s="44" t="str">
        <f>'[1]（全体管理用）'!C285</f>
        <v>新規</v>
      </c>
      <c r="C312" s="44" t="str">
        <f>'[1]（全体管理用）'!D285</f>
        <v>有料老人ホーム　おとなり</v>
      </c>
      <c r="D312" s="45" t="str">
        <f>"〒"&amp;'[1]（全体管理用）'!E285&amp;"-"&amp;'[1]（全体管理用）'!F285&amp;CHAR(10)&amp;'[1]（全体管理用）'!H285&amp;'[1]（全体管理用）'!I285&amp;'[1]（全体管理用）'!J285</f>
        <v>〒849-1323
鹿島市大字音成甲5069番地5</v>
      </c>
      <c r="E312" s="46">
        <f>'[1]（全体管理用）'!L285</f>
        <v>0</v>
      </c>
      <c r="F312" s="47">
        <f>'[1]（全体管理用）'!M285</f>
        <v>0</v>
      </c>
      <c r="G312" s="43" t="str">
        <f>"（"&amp;'[1]（全体管理用）'!N285&amp;")
" &amp;'[1]（全体管理用）'!O285&amp;"-"&amp;'[1]（全体管理用）'!P285&amp;"
"&amp;'[1]（全体管理用）'!Q285</f>
        <v>（0954)
60-4728
60－4221</v>
      </c>
      <c r="H312" s="45" t="str">
        <f>'[1]（全体管理用）'!S285</f>
        <v>クリア</v>
      </c>
      <c r="I312" s="46">
        <f>'[1]（全体管理用）'!AD285</f>
        <v>45139</v>
      </c>
      <c r="J312" s="46" t="str">
        <f>'[1]（全体管理用）'!AJ285</f>
        <v>-
(地域密着型
特定施設)</v>
      </c>
      <c r="K312" s="48">
        <f>'[1]（全体管理用）'!AK285</f>
        <v>24</v>
      </c>
      <c r="L312" s="43" t="str">
        <f>'[1]（全体管理用）'!AL285</f>
        <v>住宅型</v>
      </c>
      <c r="M312" s="43" t="str">
        <f>'[1]（全体管理用）'!AM285&amp;CHAR(10)&amp;'[1]（全体管理用）'!AQ285</f>
        <v xml:space="preserve">
第320号</v>
      </c>
    </row>
    <row r="313" spans="1:13" ht="54.75" customHeight="1">
      <c r="A313" s="43" t="str">
        <f>'[1]（全体管理用）'!B286</f>
        <v>第321号</v>
      </c>
      <c r="B313" s="44" t="str">
        <f>'[1]（全体管理用）'!C286</f>
        <v>元宅老所</v>
      </c>
      <c r="C313" s="44" t="str">
        <f>'[1]（全体管理用）'!D286</f>
        <v>住宅型有料老人ホーム鹿城</v>
      </c>
      <c r="D313" s="45" t="str">
        <f>"〒"&amp;'[1]（全体管理用）'!E286&amp;"-"&amp;'[1]（全体管理用）'!F286&amp;CHAR(10)&amp;'[1]（全体管理用）'!H286&amp;'[1]（全体管理用）'!I286&amp;'[1]（全体管理用）'!J286</f>
        <v>〒849-1311
鹿島市大字高津原1193</v>
      </c>
      <c r="E313" s="46">
        <f>'[1]（全体管理用）'!L286</f>
        <v>0</v>
      </c>
      <c r="F313" s="47">
        <f>'[1]（全体管理用）'!M286</f>
        <v>0</v>
      </c>
      <c r="G313" s="43" t="str">
        <f>"（"&amp;'[1]（全体管理用）'!N286&amp;")
" &amp;'[1]（全体管理用）'!O286&amp;"-"&amp;'[1]（全体管理用）'!P286&amp;"
"&amp;'[1]（全体管理用）'!Q286</f>
        <v>（0954)
62-883
62-0885</v>
      </c>
      <c r="H313" s="45" t="str">
        <f>'[1]（全体管理用）'!S286</f>
        <v>余暇センターきたじま</v>
      </c>
      <c r="I313" s="46">
        <f>'[1]（全体管理用）'!AD286</f>
        <v>45139</v>
      </c>
      <c r="J313" s="46" t="str">
        <f>'[1]（全体管理用）'!AJ286</f>
        <v>-
(地域密着型
特定施設)</v>
      </c>
      <c r="K313" s="48">
        <f>'[1]（全体管理用）'!AK286</f>
        <v>6</v>
      </c>
      <c r="L313" s="43" t="str">
        <f>'[1]（全体管理用）'!AL286</f>
        <v>住宅型</v>
      </c>
      <c r="M313" s="43" t="str">
        <f>'[1]（全体管理用）'!AM286&amp;CHAR(10)&amp;'[1]（全体管理用）'!AQ286</f>
        <v xml:space="preserve">
第321号</v>
      </c>
    </row>
    <row r="314" spans="1:13" ht="54.75" customHeight="1">
      <c r="A314" s="43" t="str">
        <f>'[1]（全体管理用）'!B287</f>
        <v>第322号</v>
      </c>
      <c r="B314" s="44" t="str">
        <f>'[1]（全体管理用）'!C287</f>
        <v>新規</v>
      </c>
      <c r="C314" s="44" t="str">
        <f>'[1]（全体管理用）'!D287</f>
        <v>有料老人ホームそよかぜの丘</v>
      </c>
      <c r="D314" s="45" t="str">
        <f>"〒"&amp;'[1]（全体管理用）'!E287&amp;"-"&amp;'[1]（全体管理用）'!F287&amp;CHAR(10)&amp;'[1]（全体管理用）'!H287&amp;'[1]（全体管理用）'!I287&amp;'[1]（全体管理用）'!J287</f>
        <v>〒840-0201
佐賀市大和町尼寺3424-1</v>
      </c>
      <c r="E314" s="46">
        <f>'[1]（全体管理用）'!L287</f>
        <v>0</v>
      </c>
      <c r="F314" s="47">
        <f>'[1]（全体管理用）'!M287</f>
        <v>0</v>
      </c>
      <c r="G314" s="43" t="str">
        <f>"（"&amp;'[1]（全体管理用）'!N287&amp;")
" &amp;'[1]（全体管理用）'!O287&amp;"-"&amp;'[1]（全体管理用）'!P287&amp;"
"&amp;'[1]（全体管理用）'!Q287</f>
        <v>（0952)
97-7300
97-7302</v>
      </c>
      <c r="H314" s="45" t="str">
        <f>'[1]（全体管理用）'!S287</f>
        <v>爽風</v>
      </c>
      <c r="I314" s="46">
        <f>'[1]（全体管理用）'!AD287</f>
        <v>45170</v>
      </c>
      <c r="J314" s="46" t="str">
        <f>'[1]（全体管理用）'!AJ287</f>
        <v>R5.9.1.</v>
      </c>
      <c r="K314" s="48">
        <f>'[1]（全体管理用）'!AK287</f>
        <v>20</v>
      </c>
      <c r="L314" s="43" t="str">
        <f>'[1]（全体管理用）'!AL287</f>
        <v>住宅型</v>
      </c>
      <c r="M314" s="43" t="str">
        <f>'[1]（全体管理用）'!AM287&amp;CHAR(10)&amp;'[1]（全体管理用）'!AQ287</f>
        <v xml:space="preserve">
第322号</v>
      </c>
    </row>
    <row r="315" spans="1:13" ht="54.75" customHeight="1">
      <c r="A315" s="43" t="str">
        <f>'[1]（全体管理用）'!B288</f>
        <v>第323号</v>
      </c>
      <c r="B315" s="44" t="str">
        <f>'[1]（全体管理用）'!C288</f>
        <v>元宅老所</v>
      </c>
      <c r="C315" s="44" t="str">
        <f>'[1]（全体管理用）'!D288</f>
        <v>有料老人ホームあいりす</v>
      </c>
      <c r="D315" s="45" t="str">
        <f>"〒"&amp;'[1]（全体管理用）'!E288&amp;"-"&amp;'[1]（全体管理用）'!F288&amp;CHAR(10)&amp;'[1]（全体管理用）'!H288&amp;'[1]（全体管理用）'!I288&amp;'[1]（全体管理用）'!J288</f>
        <v>〒843-0231
武雄市西川登町大字小田志18382-1</v>
      </c>
      <c r="E315" s="46">
        <f>'[1]（全体管理用）'!L288</f>
        <v>0</v>
      </c>
      <c r="F315" s="47">
        <f>'[1]（全体管理用）'!M288</f>
        <v>0</v>
      </c>
      <c r="G315" s="43" t="str">
        <f>"（"&amp;'[1]（全体管理用）'!N288&amp;")
" &amp;'[1]（全体管理用）'!O288&amp;"-"&amp;'[1]（全体管理用）'!P288&amp;"
"&amp;'[1]（全体管理用）'!Q288</f>
        <v>（0954)
28-2977
28-2978</v>
      </c>
      <c r="H315" s="45" t="str">
        <f>'[1]（全体管理用）'!S288</f>
        <v>あいりす</v>
      </c>
      <c r="I315" s="46">
        <f>'[1]（全体管理用）'!AD288</f>
        <v>45200</v>
      </c>
      <c r="J315" s="46" t="str">
        <f>'[1]（全体管理用）'!AJ288</f>
        <v>R5.10.1.</v>
      </c>
      <c r="K315" s="48">
        <f>'[1]（全体管理用）'!AK288</f>
        <v>9</v>
      </c>
      <c r="L315" s="43" t="str">
        <f>'[1]（全体管理用）'!AL288</f>
        <v>住宅型</v>
      </c>
      <c r="M315" s="43" t="str">
        <f>'[1]（全体管理用）'!AM288&amp;CHAR(10)&amp;'[1]（全体管理用）'!AQ288</f>
        <v xml:space="preserve">
第323号</v>
      </c>
    </row>
    <row r="316" spans="1:13" ht="54.75" customHeight="1">
      <c r="A316" s="43" t="str">
        <f>'[1]（全体管理用）'!B289</f>
        <v>第324号</v>
      </c>
      <c r="B316" s="44" t="str">
        <f>'[1]（全体管理用）'!C289</f>
        <v>新規</v>
      </c>
      <c r="C316" s="44" t="str">
        <f>'[1]（全体管理用）'!D289</f>
        <v>有料老人ホーム　はるの木南佐賀1号館</v>
      </c>
      <c r="D316" s="45" t="str">
        <f>"〒"&amp;'[1]（全体管理用）'!E289&amp;"-"&amp;'[1]（全体管理用）'!F289&amp;CHAR(10)&amp;'[1]（全体管理用）'!H289&amp;'[1]（全体管理用）'!I289&amp;'[1]（全体管理用）'!J289</f>
        <v>〒840-0016
佐賀市南佐賀1丁目21-8</v>
      </c>
      <c r="E316" s="46">
        <f>'[1]（全体管理用）'!L289</f>
        <v>0</v>
      </c>
      <c r="F316" s="47">
        <f>'[1]（全体管理用）'!M289</f>
        <v>0</v>
      </c>
      <c r="G316" s="43" t="str">
        <f>"（"&amp;'[1]（全体管理用）'!N289&amp;")
" &amp;'[1]（全体管理用）'!O289&amp;"-"&amp;'[1]（全体管理用）'!P289&amp;"
"&amp;'[1]（全体管理用）'!Q289</f>
        <v>（0952)
37-3460
37-3461</v>
      </c>
      <c r="H316" s="45" t="str">
        <f>'[1]（全体管理用）'!S289</f>
        <v>株式会社リアン</v>
      </c>
      <c r="I316" s="46">
        <f>'[1]（全体管理用）'!AD289</f>
        <v>45292</v>
      </c>
      <c r="J316" s="46">
        <f>'[1]（全体管理用）'!AJ289</f>
        <v>45292</v>
      </c>
      <c r="K316" s="48">
        <f>'[1]（全体管理用）'!AK289</f>
        <v>16</v>
      </c>
      <c r="L316" s="43" t="str">
        <f>'[1]（全体管理用）'!AL289</f>
        <v>住宅型</v>
      </c>
      <c r="M316" s="43" t="str">
        <f>'[1]（全体管理用）'!AM289&amp;CHAR(10)&amp;'[1]（全体管理用）'!AQ289</f>
        <v xml:space="preserve">
第324号</v>
      </c>
    </row>
    <row r="317" spans="1:13" ht="54.75" customHeight="1">
      <c r="A317" s="43" t="str">
        <f>'[1]（全体管理用）'!B290</f>
        <v>第325号</v>
      </c>
      <c r="B317" s="44" t="str">
        <f>'[1]（全体管理用）'!C290</f>
        <v>新規</v>
      </c>
      <c r="C317" s="44" t="str">
        <f>'[1]（全体管理用）'!D290</f>
        <v>有料老人ホーム　はるの木南佐賀2号館</v>
      </c>
      <c r="D317" s="45" t="str">
        <f>"〒"&amp;'[1]（全体管理用）'!E290&amp;"-"&amp;'[1]（全体管理用）'!F290&amp;CHAR(10)&amp;'[1]（全体管理用）'!H290&amp;'[1]（全体管理用）'!I290&amp;'[1]（全体管理用）'!J290</f>
        <v>〒840-0016
佐賀市南佐賀1丁目21-8</v>
      </c>
      <c r="E317" s="46">
        <f>'[1]（全体管理用）'!L290</f>
        <v>0</v>
      </c>
      <c r="F317" s="47">
        <f>'[1]（全体管理用）'!M290</f>
        <v>0</v>
      </c>
      <c r="G317" s="43" t="str">
        <f>"（"&amp;'[1]（全体管理用）'!N290&amp;")
" &amp;'[1]（全体管理用）'!O290&amp;"-"&amp;'[1]（全体管理用）'!P290&amp;"
"&amp;'[1]（全体管理用）'!Q290</f>
        <v>（0952)
37-3460
37-3461</v>
      </c>
      <c r="H317" s="45" t="str">
        <f>'[1]（全体管理用）'!S290</f>
        <v>株式会社リアン</v>
      </c>
      <c r="I317" s="46">
        <f>'[1]（全体管理用）'!AD290</f>
        <v>45292</v>
      </c>
      <c r="J317" s="46">
        <f>'[1]（全体管理用）'!AJ290</f>
        <v>45292</v>
      </c>
      <c r="K317" s="48">
        <f>'[1]（全体管理用）'!AK290</f>
        <v>16</v>
      </c>
      <c r="L317" s="43" t="str">
        <f>'[1]（全体管理用）'!AL290</f>
        <v>住宅型</v>
      </c>
      <c r="M317" s="43" t="str">
        <f>'[1]（全体管理用）'!AM290&amp;CHAR(10)&amp;'[1]（全体管理用）'!AQ290</f>
        <v xml:space="preserve">
第325号</v>
      </c>
    </row>
    <row r="318" spans="1:13" ht="54.75" customHeight="1">
      <c r="A318" s="43" t="str">
        <f>'[1]（全体管理用）'!B291</f>
        <v>第326号</v>
      </c>
      <c r="B318" s="44" t="str">
        <f>'[1]（全体管理用）'!C291</f>
        <v>新規</v>
      </c>
      <c r="C318" s="44" t="str">
        <f>'[1]（全体管理用）'!D291</f>
        <v>有料老人ホーム　ほたる三日月</v>
      </c>
      <c r="D318" s="45" t="str">
        <f>"〒"&amp;'[1]（全体管理用）'!E291&amp;"-"&amp;'[1]（全体管理用）'!F291&amp;CHAR(10)&amp;'[1]（全体管理用）'!H291&amp;'[1]（全体管理用）'!I291&amp;'[1]（全体管理用）'!J291</f>
        <v>〒845-0022
小城市三日月町久米564</v>
      </c>
      <c r="E318" s="46">
        <f>'[1]（全体管理用）'!L291</f>
        <v>0</v>
      </c>
      <c r="F318" s="47">
        <f>'[1]（全体管理用）'!M291</f>
        <v>0</v>
      </c>
      <c r="G318" s="43" t="str">
        <f>"（"&amp;'[1]（全体管理用）'!N291&amp;")
" &amp;'[1]（全体管理用）'!O291&amp;"-"&amp;'[1]（全体管理用）'!P291&amp;"
"&amp;'[1]（全体管理用）'!Q291</f>
        <v xml:space="preserve">（)
-
</v>
      </c>
      <c r="H318" s="45" t="str">
        <f>'[1]（全体管理用）'!S291</f>
        <v>株式会社アイディアル</v>
      </c>
      <c r="I318" s="46">
        <f>'[1]（全体管理用）'!AD291</f>
        <v>45323</v>
      </c>
      <c r="J318" s="46" t="str">
        <f>'[1]（全体管理用）'!AJ291</f>
        <v>R6.2.1.</v>
      </c>
      <c r="K318" s="48">
        <f>'[1]（全体管理用）'!AK291</f>
        <v>16</v>
      </c>
      <c r="L318" s="43" t="str">
        <f>'[1]（全体管理用）'!AL291</f>
        <v>住宅型</v>
      </c>
      <c r="M318" s="43" t="str">
        <f>'[1]（全体管理用）'!AM291&amp;CHAR(10)&amp;'[1]（全体管理用）'!AQ291</f>
        <v xml:space="preserve">
第326号</v>
      </c>
    </row>
    <row r="319" spans="1:13" ht="54.75" customHeight="1">
      <c r="A319" s="43" t="str">
        <f>'[1]（全体管理用）'!B292</f>
        <v>第327号</v>
      </c>
      <c r="B319" s="44" t="str">
        <f>'[1]（全体管理用）'!C292</f>
        <v>新規</v>
      </c>
      <c r="C319" s="44" t="str">
        <f>'[1]（全体管理用）'!D292</f>
        <v>有料老人ホーム　ひだまり鍋島館</v>
      </c>
      <c r="D319" s="45" t="str">
        <f>"〒"&amp;'[1]（全体管理用）'!E292&amp;"-"&amp;'[1]（全体管理用）'!F292&amp;CHAR(10)&amp;'[1]（全体管理用）'!H292&amp;'[1]（全体管理用）'!I292&amp;'[1]（全体管理用）'!J292</f>
        <v>〒840-0857
佐賀市鍋島町大字八戸1969-1</v>
      </c>
      <c r="E319" s="46">
        <f>'[1]（全体管理用）'!L292</f>
        <v>0</v>
      </c>
      <c r="F319" s="47">
        <f>'[1]（全体管理用）'!M292</f>
        <v>0</v>
      </c>
      <c r="G319" s="43" t="str">
        <f>"（"&amp;'[1]（全体管理用）'!N292&amp;")
" &amp;'[1]（全体管理用）'!O292&amp;"-"&amp;'[1]（全体管理用）'!P292&amp;"
"&amp;'[1]（全体管理用）'!Q292</f>
        <v>（0952)
20-1733
20-1734</v>
      </c>
      <c r="H319" s="45" t="str">
        <f>'[1]（全体管理用）'!S292</f>
        <v>株式会社ラポール</v>
      </c>
      <c r="I319" s="46">
        <f>'[1]（全体管理用）'!AD292</f>
        <v>45139</v>
      </c>
      <c r="J319" s="46" t="str">
        <f>'[1]（全体管理用）'!AJ292</f>
        <v>R5.8.1.</v>
      </c>
      <c r="K319" s="48">
        <f>'[1]（全体管理用）'!AK292</f>
        <v>18</v>
      </c>
      <c r="L319" s="43" t="str">
        <f>'[1]（全体管理用）'!AL292</f>
        <v>住宅型</v>
      </c>
      <c r="M319" s="43" t="str">
        <f>'[1]（全体管理用）'!AM292&amp;CHAR(10)&amp;'[1]（全体管理用）'!AQ292</f>
        <v xml:space="preserve">
第327号</v>
      </c>
    </row>
    <row r="320" spans="1:13" ht="54.75" customHeight="1">
      <c r="A320" s="43" t="str">
        <f>'[1]（全体管理用）'!B293</f>
        <v>第328号</v>
      </c>
      <c r="B320" s="44" t="str">
        <f>'[1]（全体管理用）'!C293</f>
        <v>新規</v>
      </c>
      <c r="C320" s="44" t="str">
        <f>'[1]（全体管理用）'!D293</f>
        <v>住宅型有料老人ホームわらび</v>
      </c>
      <c r="D320" s="45" t="str">
        <f>"〒"&amp;'[1]（全体管理用）'!E293&amp;"-"&amp;'[1]（全体管理用）'!F293&amp;CHAR(10)&amp;'[1]（全体管理用）'!H293&amp;'[1]（全体管理用）'!I293&amp;'[1]（全体管理用）'!J293</f>
        <v>〒841-0055
鳥栖市養父町497-1</v>
      </c>
      <c r="E320" s="46">
        <f>'[1]（全体管理用）'!L293</f>
        <v>0</v>
      </c>
      <c r="F320" s="47">
        <f>'[1]（全体管理用）'!M293</f>
        <v>0</v>
      </c>
      <c r="G320" s="43" t="str">
        <f>"（"&amp;'[1]（全体管理用）'!N293&amp;")
" &amp;'[1]（全体管理用）'!O293&amp;"-"&amp;'[1]（全体管理用）'!P293&amp;"
"&amp;'[1]（全体管理用）'!Q293</f>
        <v>（0942)
83-7737
0942-50-8553</v>
      </c>
      <c r="H320" s="45" t="str">
        <f>'[1]（全体管理用）'!S293</f>
        <v>株式会社OSメディケア</v>
      </c>
      <c r="I320" s="46">
        <f>'[1]（全体管理用）'!AD293</f>
        <v>45323</v>
      </c>
      <c r="J320" s="46" t="str">
        <f>'[1]（全体管理用）'!AJ293</f>
        <v>R6.2.1.</v>
      </c>
      <c r="K320" s="48">
        <f>'[1]（全体管理用）'!AK293</f>
        <v>19</v>
      </c>
      <c r="L320" s="43" t="str">
        <f>'[1]（全体管理用）'!AL293</f>
        <v>住宅型</v>
      </c>
      <c r="M320" s="43" t="str">
        <f>'[1]（全体管理用）'!AM293&amp;CHAR(10)&amp;'[1]（全体管理用）'!AQ293</f>
        <v xml:space="preserve">
第328号</v>
      </c>
    </row>
    <row r="321" spans="1:13" ht="54.75" customHeight="1">
      <c r="A321" s="43" t="str">
        <f>'[1]（全体管理用）'!B294</f>
        <v>第329号</v>
      </c>
      <c r="B321" s="44" t="str">
        <f>'[1]（全体管理用）'!C294</f>
        <v>新規</v>
      </c>
      <c r="C321" s="44" t="str">
        <f>'[1]（全体管理用）'!D294</f>
        <v>有料老人ホームべのあ</v>
      </c>
      <c r="D321" s="45" t="str">
        <f>"〒"&amp;'[1]（全体管理用）'!E294&amp;"-"&amp;'[1]（全体管理用）'!F294&amp;CHAR(10)&amp;'[1]（全体管理用）'!H294&amp;'[1]（全体管理用）'!I294&amp;'[1]（全体管理用）'!J294</f>
        <v>〒847-1501
唐津市肥前町切木甲783-11</v>
      </c>
      <c r="E321" s="46">
        <f>'[1]（全体管理用）'!L294</f>
        <v>0</v>
      </c>
      <c r="F321" s="47">
        <f>'[1]（全体管理用）'!M294</f>
        <v>0</v>
      </c>
      <c r="G321" s="43" t="str">
        <f>"（"&amp;'[1]（全体管理用）'!N294&amp;")
" &amp;'[1]（全体管理用）'!O294&amp;"-"&amp;'[1]（全体管理用）'!P294&amp;"
"&amp;'[1]（全体管理用）'!Q294</f>
        <v>（0955)
51-9710
51-9711</v>
      </c>
      <c r="H321" s="45" t="str">
        <f>'[1]（全体管理用）'!S294</f>
        <v>株式会社ルート</v>
      </c>
      <c r="I321" s="46">
        <f>'[1]（全体管理用）'!AD294</f>
        <v>45352</v>
      </c>
      <c r="J321" s="46" t="str">
        <f>'[1]（全体管理用）'!AJ294</f>
        <v>R6.3.1.</v>
      </c>
      <c r="K321" s="48">
        <f>'[1]（全体管理用）'!AK294</f>
        <v>12</v>
      </c>
      <c r="L321" s="43" t="str">
        <f>'[1]（全体管理用）'!AL294</f>
        <v>住宅型</v>
      </c>
      <c r="M321" s="43" t="str">
        <f>'[1]（全体管理用）'!AM294&amp;CHAR(10)&amp;'[1]（全体管理用）'!AQ294</f>
        <v xml:space="preserve">
第329号</v>
      </c>
    </row>
    <row r="322" spans="1:13" ht="54.75" customHeight="1">
      <c r="A322" s="43" t="str">
        <f>'[1]（全体管理用）'!B295</f>
        <v>第330号</v>
      </c>
      <c r="B322" s="44" t="str">
        <f>'[1]（全体管理用）'!C295</f>
        <v>新規</v>
      </c>
      <c r="C322" s="44" t="str">
        <f>'[1]（全体管理用）'!D295</f>
        <v>有料老人ホームわがや</v>
      </c>
      <c r="D322" s="45" t="str">
        <f>"〒"&amp;'[1]（全体管理用）'!E295&amp;"-"&amp;'[1]（全体管理用）'!F295&amp;CHAR(10)&amp;'[1]（全体管理用）'!H295&amp;'[1]（全体管理用）'!I295&amp;'[1]（全体管理用）'!J295</f>
        <v>〒849-5104
唐津市浜玉町渕上1344-1</v>
      </c>
      <c r="E322" s="46">
        <f>'[1]（全体管理用）'!L295</f>
        <v>45383</v>
      </c>
      <c r="F322" s="47" t="str">
        <f>'[1]（全体管理用）'!M295</f>
        <v>定員変更（増員）</v>
      </c>
      <c r="G322" s="43" t="str">
        <f>"（"&amp;'[1]（全体管理用）'!N295&amp;")
" &amp;'[1]（全体管理用）'!O295&amp;"-"&amp;'[1]（全体管理用）'!P295&amp;"
"&amp;'[1]（全体管理用）'!Q295</f>
        <v>（0955)
56-8989
56-8990</v>
      </c>
      <c r="H322" s="45" t="str">
        <f>'[1]（全体管理用）'!S295</f>
        <v>株式会社ケアハウス南</v>
      </c>
      <c r="I322" s="46">
        <f>'[1]（全体管理用）'!AD295</f>
        <v>45383</v>
      </c>
      <c r="J322" s="46" t="str">
        <f>'[1]（全体管理用）'!AJ295</f>
        <v>R6.4.1.</v>
      </c>
      <c r="K322" s="48">
        <f>'[1]（全体管理用）'!AK295</f>
        <v>18</v>
      </c>
      <c r="L322" s="43" t="str">
        <f>'[1]（全体管理用）'!AL295</f>
        <v>住宅型</v>
      </c>
      <c r="M322" s="43" t="str">
        <f>'[1]（全体管理用）'!AM295&amp;CHAR(10)&amp;'[1]（全体管理用）'!AQ295</f>
        <v xml:space="preserve">
第330号</v>
      </c>
    </row>
    <row r="323" spans="1:13" ht="54.75" customHeight="1">
      <c r="A323" s="43" t="str">
        <f>'[1]（全体管理用）'!B296</f>
        <v>第331号</v>
      </c>
      <c r="B323" s="44">
        <f>'[1]（全体管理用）'!C296</f>
        <v>0</v>
      </c>
      <c r="C323" s="44" t="str">
        <f>'[1]（全体管理用）'!D296</f>
        <v>有料老人ホームあたご園</v>
      </c>
      <c r="D323" s="45" t="str">
        <f>"〒"&amp;'[1]（全体管理用）'!E296&amp;"-"&amp;'[1]（全体管理用）'!F296&amp;CHAR(10)&amp;'[1]（全体管理用）'!H296&amp;'[1]（全体管理用）'!I296&amp;'[1]（全体管理用）'!J296</f>
        <v>〒847-0033
唐津市久里516-5</v>
      </c>
      <c r="E323" s="46">
        <f>'[1]（全体管理用）'!L296</f>
        <v>0</v>
      </c>
      <c r="F323" s="47">
        <f>'[1]（全体管理用）'!M296</f>
        <v>0</v>
      </c>
      <c r="G323" s="43" t="str">
        <f>"（"&amp;'[1]（全体管理用）'!N296&amp;")
" &amp;'[1]（全体管理用）'!O296&amp;"-"&amp;'[1]（全体管理用）'!P296&amp;"
"&amp;'[1]（全体管理用）'!Q296</f>
        <v>（0955)
78-3841
0955-78-3847</v>
      </c>
      <c r="H323" s="45" t="str">
        <f>'[1]（全体管理用）'!S296</f>
        <v>特定非営利活動法人ケアサポートまんねん</v>
      </c>
      <c r="I323" s="46">
        <f>'[1]（全体管理用）'!AD296</f>
        <v>45383</v>
      </c>
      <c r="J323" s="46" t="str">
        <f>'[1]（全体管理用）'!AJ296</f>
        <v>R6.4.1.</v>
      </c>
      <c r="K323" s="48">
        <f>'[1]（全体管理用）'!AK296</f>
        <v>10</v>
      </c>
      <c r="L323" s="43" t="str">
        <f>'[1]（全体管理用）'!AL296</f>
        <v>住宅型</v>
      </c>
      <c r="M323" s="43" t="str">
        <f>'[1]（全体管理用）'!AM296&amp;CHAR(10)&amp;'[1]（全体管理用）'!AQ296</f>
        <v xml:space="preserve">
第331号</v>
      </c>
    </row>
    <row r="324" spans="1:13" ht="54.75" customHeight="1">
      <c r="A324" s="43" t="str">
        <f>'[1]（全体管理用）'!B297</f>
        <v>第332号</v>
      </c>
      <c r="B324" s="44">
        <f>'[1]（全体管理用）'!C297</f>
        <v>0</v>
      </c>
      <c r="C324" s="44" t="str">
        <f>'[1]（全体管理用）'!D297</f>
        <v>有料老人ホーム家族（久富館）</v>
      </c>
      <c r="D324" s="45" t="str">
        <f>"〒"&amp;'[1]（全体管理用）'!E297&amp;"-"&amp;'[1]（全体管理用）'!F297&amp;CHAR(10)&amp;'[1]（全体管理用）'!H297&amp;'[1]（全体管理用）'!I297&amp;'[1]（全体管理用）'!J297</f>
        <v>〒849-0203
佐賀市久保田町大字新田3830-6</v>
      </c>
      <c r="E324" s="46">
        <f>'[1]（全体管理用）'!L297</f>
        <v>0</v>
      </c>
      <c r="F324" s="47">
        <f>'[1]（全体管理用）'!M297</f>
        <v>0</v>
      </c>
      <c r="G324" s="43" t="str">
        <f>"（"&amp;'[1]（全体管理用）'!N297&amp;")
" &amp;'[1]（全体管理用）'!O297&amp;"-"&amp;'[1]（全体管理用）'!P297&amp;"
"&amp;'[1]（全体管理用）'!Q297</f>
        <v>（0952)
68-4415
68-4430</v>
      </c>
      <c r="H324" s="45" t="str">
        <f>'[1]（全体管理用）'!S297</f>
        <v>有限会社ライフアメニティ</v>
      </c>
      <c r="I324" s="46">
        <f>'[1]（全体管理用）'!AD297</f>
        <v>45047</v>
      </c>
      <c r="J324" s="46" t="str">
        <f>'[1]（全体管理用）'!AJ297</f>
        <v>R5.5.1.</v>
      </c>
      <c r="K324" s="48">
        <f>'[1]（全体管理用）'!AK297</f>
        <v>14</v>
      </c>
      <c r="L324" s="43" t="str">
        <f>'[1]（全体管理用）'!AL297</f>
        <v>住宅型</v>
      </c>
      <c r="M324" s="43" t="str">
        <f>'[1]（全体管理用）'!AM297&amp;CHAR(10)&amp;'[1]（全体管理用）'!AQ297</f>
        <v xml:space="preserve">
第332号</v>
      </c>
    </row>
    <row r="325" spans="1:13" ht="54.75" customHeight="1">
      <c r="A325" s="49"/>
      <c r="B325" s="50"/>
      <c r="C325" s="50"/>
      <c r="D325" s="51"/>
      <c r="E325" s="52"/>
      <c r="F325" s="53"/>
      <c r="G325" s="54"/>
      <c r="H325" s="51"/>
      <c r="I325" s="52"/>
      <c r="J325" s="52"/>
      <c r="K325" s="55"/>
      <c r="L325" s="54"/>
      <c r="M325" s="56"/>
    </row>
    <row r="326" spans="1:13" ht="54.75" customHeight="1">
      <c r="A326" s="64" t="s">
        <v>27</v>
      </c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6"/>
    </row>
    <row r="327" spans="1:13" ht="54.75" customHeight="1">
      <c r="A327" s="43" t="str">
        <f>'[1]（全体管理用）'!B298</f>
        <v>サ第1号</v>
      </c>
      <c r="B327" s="43">
        <f>'[1]（全体管理用）'!C298</f>
        <v>0</v>
      </c>
      <c r="C327" s="44" t="str">
        <f>'[1]（全体管理用）'!D298</f>
        <v>コーポラティブ山津</v>
      </c>
      <c r="D327" s="45" t="str">
        <f>"〒"&amp;'[1]（全体管理用）'!E298&amp;"-"&amp;'[1]（全体管理用）'!F298&amp;CHAR(10)&amp;'[1]（全体管理用）'!H298&amp;'[1]（全体管理用）'!I298&amp;'[1]（全体管理用）'!J298</f>
        <v>〒841-0004
鳥栖市神辺町本郷寺1273-8</v>
      </c>
      <c r="E327" s="46">
        <f>'[1]（全体管理用）'!L298</f>
        <v>0</v>
      </c>
      <c r="F327" s="47"/>
      <c r="G327" s="43" t="str">
        <f>"（"&amp;'[1]（全体管理用）'!N298&amp;")
" &amp;'[1]（全体管理用）'!O298&amp;"-"&amp;'[1]（全体管理用）'!P298&amp;"
"&amp;'[1]（全体管理用）'!Q298</f>
        <v>（0942)
84-0011
84-0013</v>
      </c>
      <c r="H327" s="45" t="str">
        <f>'[1]（全体管理用）'!S298</f>
        <v>医療法人社団
三善会</v>
      </c>
      <c r="I327" s="46">
        <f>'[1]（全体管理用）'!AD298</f>
        <v>40960</v>
      </c>
      <c r="J327" s="46">
        <f>'[1]（全体管理用）'!AJ298</f>
        <v>42095</v>
      </c>
      <c r="K327" s="48">
        <f>'[1]（全体管理用）'!AK298</f>
        <v>40</v>
      </c>
      <c r="L327" s="43" t="str">
        <f>'[1]（全体管理用）'!AL298</f>
        <v>サービス付き
高齢者向け住宅</v>
      </c>
      <c r="M327" s="43" t="str">
        <f>'[1]（全体管理用）'!AM298&amp;CHAR(10)&amp;'[1]（全体管理用）'!AQ298</f>
        <v>-
第1号</v>
      </c>
    </row>
    <row r="328" spans="1:13" ht="54.75" customHeight="1">
      <c r="A328" s="43" t="str">
        <f>'[1]（全体管理用）'!B299</f>
        <v>サ第2号</v>
      </c>
      <c r="B328" s="43">
        <f>'[1]（全体管理用）'!C299</f>
        <v>0</v>
      </c>
      <c r="C328" s="44" t="str">
        <f>'[1]（全体管理用）'!D299</f>
        <v>住宅型有料老人ホーム
ラ・サンテひらまつ</v>
      </c>
      <c r="D328" s="45" t="str">
        <f>"〒"&amp;'[1]（全体管理用）'!E299&amp;"-"&amp;'[1]（全体管理用）'!F299&amp;CHAR(10)&amp;'[1]（全体管理用）'!H299&amp;'[1]（全体管理用）'!I299&amp;'[1]（全体管理用）'!J299</f>
        <v>〒845-0001
小城市小城町803</v>
      </c>
      <c r="E328" s="46">
        <f>'[1]（全体管理用）'!L299</f>
        <v>0</v>
      </c>
      <c r="F328" s="47"/>
      <c r="G328" s="43" t="str">
        <f>"（"&amp;'[1]（全体管理用）'!N299&amp;")
" &amp;'[1]（全体管理用）'!O299&amp;"-"&amp;'[1]（全体管理用）'!P299&amp;"
"&amp;'[1]（全体管理用）'!Q299</f>
        <v>（0952)
73-3000
73-3336</v>
      </c>
      <c r="H328" s="45" t="str">
        <f>'[1]（全体管理用）'!S299</f>
        <v>医療法人
ひらまつ病院</v>
      </c>
      <c r="I328" s="46">
        <f>'[1]（全体管理用）'!AD299</f>
        <v>41000</v>
      </c>
      <c r="J328" s="46">
        <f>'[1]（全体管理用）'!AJ299</f>
        <v>42095</v>
      </c>
      <c r="K328" s="48">
        <f>'[1]（全体管理用）'!AK299</f>
        <v>60</v>
      </c>
      <c r="L328" s="43" t="str">
        <f>'[1]（全体管理用）'!AL299</f>
        <v>サービス付き
高齢者向け住宅</v>
      </c>
      <c r="M328" s="43" t="str">
        <f>'[1]（全体管理用）'!AM299&amp;CHAR(10)&amp;'[1]（全体管理用）'!AQ299</f>
        <v>-
第2号</v>
      </c>
    </row>
    <row r="329" spans="1:13" ht="54.75" customHeight="1">
      <c r="A329" s="43" t="str">
        <f>'[1]（全体管理用）'!B300</f>
        <v>サ第3号</v>
      </c>
      <c r="B329" s="43">
        <f>'[1]（全体管理用）'!C300</f>
        <v>0</v>
      </c>
      <c r="C329" s="44" t="str">
        <f>'[1]（全体管理用）'!D300</f>
        <v>高齢者専用賃貸住宅
セントポーリア</v>
      </c>
      <c r="D329" s="45" t="str">
        <f>"〒"&amp;'[1]（全体管理用）'!E300&amp;"-"&amp;'[1]（全体管理用）'!F300&amp;CHAR(10)&amp;'[1]（全体管理用）'!H300&amp;'[1]（全体管理用）'!I300&amp;'[1]（全体管理用）'!J300</f>
        <v>〒841-0047
鳥栖市今泉町2434番地1</v>
      </c>
      <c r="E329" s="46" t="str">
        <f>'[1]（全体管理用）'!L300</f>
        <v>H30.4.23
R1.10.1</v>
      </c>
      <c r="F329" s="47"/>
      <c r="G329" s="43" t="str">
        <f>"（"&amp;'[1]（全体管理用）'!N300&amp;")
" &amp;'[1]（全体管理用）'!O300&amp;"-"&amp;'[1]（全体管理用）'!P300&amp;"
"&amp;'[1]（全体管理用）'!Q300</f>
        <v>（0942)
87-5171
87-5175</v>
      </c>
      <c r="H329" s="45" t="str">
        <f>'[1]（全体管理用）'!S300</f>
        <v>株式会社
メディカルサービスせとじま</v>
      </c>
      <c r="I329" s="46">
        <f>'[1]（全体管理用）'!AD300</f>
        <v>41045</v>
      </c>
      <c r="J329" s="46">
        <f>'[1]（全体管理用）'!AJ300</f>
        <v>42095</v>
      </c>
      <c r="K329" s="48">
        <f>'[1]（全体管理用）'!AK300</f>
        <v>20</v>
      </c>
      <c r="L329" s="43" t="str">
        <f>'[1]（全体管理用）'!AL300</f>
        <v>サービス付き
高齢者向け住宅</v>
      </c>
      <c r="M329" s="43" t="str">
        <f>'[1]（全体管理用）'!AM300&amp;CHAR(10)&amp;'[1]（全体管理用）'!AQ300</f>
        <v>-
第3号</v>
      </c>
    </row>
    <row r="330" spans="1:13" ht="54.75" customHeight="1">
      <c r="A330" s="43" t="str">
        <f>'[1]（全体管理用）'!B301</f>
        <v>サ第4号</v>
      </c>
      <c r="B330" s="43">
        <f>'[1]（全体管理用）'!C301</f>
        <v>0</v>
      </c>
      <c r="C330" s="44" t="str">
        <f>'[1]（全体管理用）'!D301</f>
        <v>シニアライフＳＯＲＡ</v>
      </c>
      <c r="D330" s="45" t="str">
        <f>"〒"&amp;'[1]（全体管理用）'!E301&amp;"-"&amp;'[1]（全体管理用）'!F301&amp;CHAR(10)&amp;'[1]（全体管理用）'!H301&amp;'[1]（全体管理用）'!I301&amp;'[1]（全体管理用）'!J301</f>
        <v>〒841-0084
鳥栖市山浦町2963番地</v>
      </c>
      <c r="E330" s="46">
        <f>'[1]（全体管理用）'!L301</f>
        <v>45017</v>
      </c>
      <c r="F330" s="47"/>
      <c r="G330" s="43" t="str">
        <f>"（"&amp;'[1]（全体管理用）'!N301&amp;")
" &amp;'[1]（全体管理用）'!O301&amp;"-"&amp;'[1]（全体管理用）'!P301&amp;"
"&amp;'[1]（全体管理用）'!Q301</f>
        <v>（0942)
81-5050
81-5020</v>
      </c>
      <c r="H330" s="45" t="str">
        <f>'[1]（全体管理用）'!S301</f>
        <v>社会福祉法人
洞庵の園</v>
      </c>
      <c r="I330" s="46">
        <f>'[1]（全体管理用）'!AD301</f>
        <v>41091</v>
      </c>
      <c r="J330" s="46">
        <f>'[1]（全体管理用）'!AJ301</f>
        <v>42095</v>
      </c>
      <c r="K330" s="48">
        <f>'[1]（全体管理用）'!AK301</f>
        <v>30</v>
      </c>
      <c r="L330" s="43" t="str">
        <f>'[1]（全体管理用）'!AL301</f>
        <v>サービス付き高齢者向け住宅（介護付）</v>
      </c>
      <c r="M330" s="43" t="str">
        <f>'[1]（全体管理用）'!AM301&amp;CHAR(10)&amp;'[1]（全体管理用）'!AQ301</f>
        <v>4170300901
第4号</v>
      </c>
    </row>
    <row r="331" spans="1:13" ht="54.75" customHeight="1">
      <c r="A331" s="43" t="str">
        <f>'[1]（全体管理用）'!B302</f>
        <v>サ第5号</v>
      </c>
      <c r="B331" s="43">
        <f>'[1]（全体管理用）'!C302</f>
        <v>0</v>
      </c>
      <c r="C331" s="44" t="str">
        <f>'[1]（全体管理用）'!D302</f>
        <v>サニーコート佐賀</v>
      </c>
      <c r="D331" s="45" t="str">
        <f>"〒"&amp;'[1]（全体管理用）'!E302&amp;"-"&amp;'[1]（全体管理用）'!F302&amp;CHAR(10)&amp;'[1]（全体管理用）'!H302&amp;'[1]（全体管理用）'!I302&amp;'[1]（全体管理用）'!J302</f>
        <v>〒840-0036
佐賀市西与賀町大字高太郎184番地１</v>
      </c>
      <c r="E331" s="46">
        <f>'[1]（全体管理用）'!L302</f>
        <v>0</v>
      </c>
      <c r="F331" s="47"/>
      <c r="G331" s="43" t="str">
        <f>"（"&amp;'[1]（全体管理用）'!N302&amp;")
" &amp;'[1]（全体管理用）'!O302&amp;"-"&amp;'[1]（全体管理用）'!P302&amp;"
"&amp;'[1]（全体管理用）'!Q302</f>
        <v>（0952)
37-7170
37-7171</v>
      </c>
      <c r="H331" s="45" t="str">
        <f>'[1]（全体管理用）'!S302</f>
        <v>有限会社
グローバルサービス</v>
      </c>
      <c r="I331" s="46">
        <f>'[1]（全体管理用）'!AD302</f>
        <v>41091</v>
      </c>
      <c r="J331" s="46">
        <f>'[1]（全体管理用）'!AJ302</f>
        <v>42095</v>
      </c>
      <c r="K331" s="48">
        <f>'[1]（全体管理用）'!AK302</f>
        <v>19</v>
      </c>
      <c r="L331" s="43" t="str">
        <f>'[1]（全体管理用）'!AL302</f>
        <v>サービス付き
高齢者向け住宅</v>
      </c>
      <c r="M331" s="43" t="str">
        <f>'[1]（全体管理用）'!AM302&amp;CHAR(10)&amp;'[1]（全体管理用）'!AQ302</f>
        <v>-
第5号</v>
      </c>
    </row>
    <row r="332" spans="1:13" ht="54.75" customHeight="1">
      <c r="A332" s="43" t="str">
        <f>'[1]（全体管理用）'!B303</f>
        <v>サ第6号</v>
      </c>
      <c r="B332" s="43">
        <f>'[1]（全体管理用）'!C303</f>
        <v>0</v>
      </c>
      <c r="C332" s="44" t="str">
        <f>'[1]（全体管理用）'!D303</f>
        <v>きりんアパートメント</v>
      </c>
      <c r="D332" s="45" t="str">
        <f>"〒"&amp;'[1]（全体管理用）'!E303&amp;"-"&amp;'[1]（全体管理用）'!F303&amp;CHAR(10)&amp;'[1]（全体管理用）'!H303&amp;'[1]（全体管理用）'!I303&amp;'[1]（全体管理用）'!J303</f>
        <v>〒849-0902
佐賀市久保泉町大字上和泉2232-1</v>
      </c>
      <c r="E332" s="46">
        <f>'[1]（全体管理用）'!L303</f>
        <v>44136</v>
      </c>
      <c r="F332" s="47"/>
      <c r="G332" s="43" t="str">
        <f>"（"&amp;'[1]（全体管理用）'!N303&amp;")
" &amp;'[1]（全体管理用）'!O303&amp;"-"&amp;'[1]（全体管理用）'!P303&amp;"
"&amp;'[1]（全体管理用）'!Q303</f>
        <v>（0952)
98-3110
98-2816</v>
      </c>
      <c r="H332" s="45" t="str">
        <f>'[1]（全体管理用）'!S303</f>
        <v>医療法人長晴会</v>
      </c>
      <c r="I332" s="46">
        <f>'[1]（全体管理用）'!AD303</f>
        <v>41100</v>
      </c>
      <c r="J332" s="46">
        <f>'[1]（全体管理用）'!AJ303</f>
        <v>42095</v>
      </c>
      <c r="K332" s="48">
        <f>'[1]（全体管理用）'!AK303</f>
        <v>51</v>
      </c>
      <c r="L332" s="43" t="str">
        <f>'[1]（全体管理用）'!AL303</f>
        <v>サービス付き
高齢者向け住宅</v>
      </c>
      <c r="M332" s="43" t="str">
        <f>'[1]（全体管理用）'!AM303&amp;CHAR(10)&amp;'[1]（全体管理用）'!AQ303</f>
        <v>-
第6号</v>
      </c>
    </row>
    <row r="333" spans="1:13" ht="54.75" customHeight="1">
      <c r="A333" s="43" t="str">
        <f>'[1]（全体管理用）'!B304</f>
        <v>サ第7号</v>
      </c>
      <c r="B333" s="43">
        <f>'[1]（全体管理用）'!C304</f>
        <v>0</v>
      </c>
      <c r="C333" s="44" t="str">
        <f>'[1]（全体管理用）'!D304</f>
        <v>ドリ-ムハウス吉原</v>
      </c>
      <c r="D333" s="45" t="str">
        <f>"〒"&amp;'[1]（全体管理用）'!E304&amp;"-"&amp;'[1]（全体管理用）'!F304&amp;CHAR(10)&amp;'[1]（全体管理用）'!H304&amp;'[1]（全体管理用）'!I304&amp;'[1]（全体管理用）'!J304</f>
        <v>〒840-0013
佐賀市北川副町新郷654-1</v>
      </c>
      <c r="E333" s="46">
        <f>'[1]（全体管理用）'!L304</f>
        <v>44805</v>
      </c>
      <c r="F333" s="47"/>
      <c r="G333" s="43" t="str">
        <f>"（"&amp;'[1]（全体管理用）'!N304&amp;")
" &amp;'[1]（全体管理用）'!O304&amp;"-"&amp;'[1]（全体管理用）'!P304&amp;"
"&amp;'[1]（全体管理用）'!Q304</f>
        <v>（0952)
20-1110
20-1116</v>
      </c>
      <c r="H333" s="45" t="str">
        <f>'[1]（全体管理用）'!S304</f>
        <v>医療法人　智仁会</v>
      </c>
      <c r="I333" s="46">
        <f>'[1]（全体管理用）'!AD304</f>
        <v>41548</v>
      </c>
      <c r="J333" s="46">
        <f>'[1]（全体管理用）'!AJ304</f>
        <v>42095</v>
      </c>
      <c r="K333" s="48">
        <f>'[1]（全体管理用）'!AK304</f>
        <v>27</v>
      </c>
      <c r="L333" s="43" t="str">
        <f>'[1]（全体管理用）'!AL304</f>
        <v>サービス付き
高齢者向け住宅</v>
      </c>
      <c r="M333" s="43" t="str">
        <f>'[1]（全体管理用）'!AM304&amp;CHAR(10)&amp;'[1]（全体管理用）'!AQ304</f>
        <v>-
第7号</v>
      </c>
    </row>
    <row r="334" spans="1:13" ht="54.75" customHeight="1">
      <c r="A334" s="43" t="str">
        <f>'[1]（全体管理用）'!B305</f>
        <v>サ第8号</v>
      </c>
      <c r="B334" s="43">
        <f>'[1]（全体管理用）'!C305</f>
        <v>0</v>
      </c>
      <c r="C334" s="44" t="str">
        <f>'[1]（全体管理用）'!D305</f>
        <v>虹のわ多久</v>
      </c>
      <c r="D334" s="45" t="str">
        <f>"〒"&amp;'[1]（全体管理用）'!E305&amp;"-"&amp;'[1]（全体管理用）'!F305&amp;CHAR(10)&amp;'[1]（全体管理用）'!H305&amp;'[1]（全体管理用）'!I305&amp;'[1]（全体管理用）'!J305</f>
        <v>〒846-0012
多久市東多久町大字別府4677番地1</v>
      </c>
      <c r="E334" s="46">
        <f>'[1]（全体管理用）'!L305</f>
        <v>0</v>
      </c>
      <c r="F334" s="47"/>
      <c r="G334" s="43" t="str">
        <f>"（"&amp;'[1]（全体管理用）'!N305&amp;")
" &amp;'[1]（全体管理用）'!O305&amp;"-"&amp;'[1]（全体管理用）'!P305&amp;"
"&amp;'[1]（全体管理用）'!Q305</f>
        <v>（0952)
76-5580
31-1298</v>
      </c>
      <c r="H334" s="45" t="str">
        <f>'[1]（全体管理用）'!S305</f>
        <v>佐賀県医療生活
協同組合</v>
      </c>
      <c r="I334" s="46">
        <f>'[1]（全体管理用）'!AD305</f>
        <v>41487</v>
      </c>
      <c r="J334" s="46">
        <f>'[1]（全体管理用）'!AJ305</f>
        <v>42095</v>
      </c>
      <c r="K334" s="48">
        <f>'[1]（全体管理用）'!AK305</f>
        <v>17</v>
      </c>
      <c r="L334" s="43" t="str">
        <f>'[1]（全体管理用）'!AL305</f>
        <v>サービス付き
高齢者向け住宅</v>
      </c>
      <c r="M334" s="43" t="str">
        <f>'[1]（全体管理用）'!AM305&amp;CHAR(10)&amp;'[1]（全体管理用）'!AQ305</f>
        <v>-
第8号</v>
      </c>
    </row>
    <row r="335" spans="1:13" ht="54.75" customHeight="1">
      <c r="A335" s="43" t="str">
        <f>'[1]（全体管理用）'!B306</f>
        <v>サ第9号</v>
      </c>
      <c r="B335" s="43">
        <f>'[1]（全体管理用）'!C306</f>
        <v>0</v>
      </c>
      <c r="C335" s="44" t="str">
        <f>'[1]（全体管理用）'!D306</f>
        <v>住宅型有料老人ホーム
佐賀整肢学園・かんざき清流苑</v>
      </c>
      <c r="D335" s="45" t="str">
        <f>"〒"&amp;'[1]（全体管理用）'!E306&amp;"-"&amp;'[1]（全体管理用）'!F306&amp;CHAR(10)&amp;'[1]（全体管理用）'!H306&amp;'[1]（全体管理用）'!I306&amp;'[1]（全体管理用）'!J306</f>
        <v>〒842-0107
神埼市神埼町鶴2927番地2</v>
      </c>
      <c r="E335" s="46">
        <f>'[1]（全体管理用）'!L306</f>
        <v>0</v>
      </c>
      <c r="F335" s="47"/>
      <c r="G335" s="43" t="str">
        <f>"（"&amp;'[1]（全体管理用）'!N306&amp;")
" &amp;'[1]（全体管理用）'!O306&amp;"-"&amp;'[1]（全体管理用）'!P306&amp;"
"&amp;'[1]（全体管理用）'!Q306</f>
        <v>（0952)
52-8890
52-9977</v>
      </c>
      <c r="H335" s="45" t="str">
        <f>'[1]（全体管理用）'!S306</f>
        <v>社会福祉法人
佐賀整肢学園</v>
      </c>
      <c r="I335" s="46">
        <f>'[1]（全体管理用）'!AD306</f>
        <v>41579</v>
      </c>
      <c r="J335" s="46">
        <f>'[1]（全体管理用）'!AJ306</f>
        <v>42095</v>
      </c>
      <c r="K335" s="48">
        <f>'[1]（全体管理用）'!AK306</f>
        <v>23</v>
      </c>
      <c r="L335" s="43" t="str">
        <f>'[1]（全体管理用）'!AL306</f>
        <v>サービス付き
高齢者向け住宅</v>
      </c>
      <c r="M335" s="43" t="str">
        <f>'[1]（全体管理用）'!AM306&amp;CHAR(10)&amp;'[1]（全体管理用）'!AQ306</f>
        <v>-
第9号</v>
      </c>
    </row>
    <row r="336" spans="1:13" ht="54.75" customHeight="1">
      <c r="A336" s="43" t="str">
        <f>'[1]（全体管理用）'!B307</f>
        <v>サ第10号</v>
      </c>
      <c r="B336" s="43">
        <f>'[1]（全体管理用）'!C307</f>
        <v>0</v>
      </c>
      <c r="C336" s="44" t="str">
        <f>'[1]（全体管理用）'!D307</f>
        <v>ルックスエトグラチア</v>
      </c>
      <c r="D336" s="45" t="str">
        <f>"〒"&amp;'[1]（全体管理用）'!E307&amp;"-"&amp;'[1]（全体管理用）'!F307&amp;CHAR(10)&amp;'[1]（全体管理用）'!H307&amp;'[1]（全体管理用）'!I307&amp;'[1]（全体管理用）'!J307</f>
        <v>〒841-0066
鳥栖市儀徳町2907番地1</v>
      </c>
      <c r="E336" s="46" t="str">
        <f>'[1]（全体管理用）'!L307</f>
        <v>R1.10.1
R2.4.1
R5.1.1</v>
      </c>
      <c r="F336" s="47"/>
      <c r="G336" s="43" t="str">
        <f>"（"&amp;'[1]（全体管理用）'!N307&amp;")
" &amp;'[1]（全体管理用）'!O307&amp;"-"&amp;'[1]（全体管理用）'!P307&amp;"
"&amp;'[1]（全体管理用）'!Q307</f>
        <v>（0942)
82-7133
82-7166</v>
      </c>
      <c r="H336" s="45" t="str">
        <f>'[1]（全体管理用）'!S307</f>
        <v>株式会社葦秀（ろしゅう）</v>
      </c>
      <c r="I336" s="46">
        <f>'[1]（全体管理用）'!AD307</f>
        <v>41609</v>
      </c>
      <c r="J336" s="46">
        <f>'[1]（全体管理用）'!AJ307</f>
        <v>42095</v>
      </c>
      <c r="K336" s="48">
        <f>'[1]（全体管理用）'!AK307</f>
        <v>36</v>
      </c>
      <c r="L336" s="43" t="str">
        <f>'[1]（全体管理用）'!AL307</f>
        <v>サービス付き
高齢者向け住宅</v>
      </c>
      <c r="M336" s="43" t="str">
        <f>'[1]（全体管理用）'!AM307&amp;CHAR(10)&amp;'[1]（全体管理用）'!AQ307</f>
        <v>-
第10号</v>
      </c>
    </row>
    <row r="337" spans="1:13" ht="54.75" customHeight="1">
      <c r="A337" s="43" t="str">
        <f>'[1]（全体管理用）'!B308</f>
        <v>サ第11号</v>
      </c>
      <c r="B337" s="43">
        <f>'[1]（全体管理用）'!C308</f>
        <v>0</v>
      </c>
      <c r="C337" s="44" t="str">
        <f>'[1]（全体管理用）'!D308</f>
        <v>杏の樹</v>
      </c>
      <c r="D337" s="45" t="str">
        <f>"〒"&amp;'[1]（全体管理用）'!E308&amp;"-"&amp;'[1]（全体管理用）'!F308&amp;CHAR(10)&amp;'[1]（全体管理用）'!H308&amp;'[1]（全体管理用）'!I308&amp;'[1]（全体管理用）'!J308</f>
        <v>〒840-0021
佐賀市鬼丸町15番38号</v>
      </c>
      <c r="E337" s="46">
        <f>'[1]（全体管理用）'!L308</f>
        <v>0</v>
      </c>
      <c r="F337" s="47"/>
      <c r="G337" s="43" t="str">
        <f>"（"&amp;'[1]（全体管理用）'!N308&amp;")
" &amp;'[1]（全体管理用）'!O308&amp;"-"&amp;'[1]（全体管理用）'!P308&amp;"
"&amp;'[1]（全体管理用）'!Q308</f>
        <v>（0952)
40-1101
27-0811</v>
      </c>
      <c r="H337" s="45" t="str">
        <f>'[1]（全体管理用）'!S308</f>
        <v>社会福祉法人　
ナイスランド北方</v>
      </c>
      <c r="I337" s="46">
        <f>'[1]（全体管理用）'!AD308</f>
        <v>41588</v>
      </c>
      <c r="J337" s="46">
        <f>'[1]（全体管理用）'!AJ308</f>
        <v>42095</v>
      </c>
      <c r="K337" s="48">
        <f>'[1]（全体管理用）'!AK308</f>
        <v>27</v>
      </c>
      <c r="L337" s="43" t="str">
        <f>'[1]（全体管理用）'!AL308</f>
        <v>サービス付き
高齢者向け住宅</v>
      </c>
      <c r="M337" s="43" t="str">
        <f>'[1]（全体管理用）'!AM308&amp;CHAR(10)&amp;'[1]（全体管理用）'!AQ308</f>
        <v>-
第11号</v>
      </c>
    </row>
    <row r="338" spans="1:13" ht="54.75" customHeight="1">
      <c r="A338" s="43" t="str">
        <f>'[1]（全体管理用）'!B309</f>
        <v>サ第12号</v>
      </c>
      <c r="B338" s="43">
        <f>'[1]（全体管理用）'!C309</f>
        <v>0</v>
      </c>
      <c r="C338" s="44" t="str">
        <f>'[1]（全体管理用）'!D309</f>
        <v>芦刈　ひなた</v>
      </c>
      <c r="D338" s="45" t="str">
        <f>"〒"&amp;'[1]（全体管理用）'!E309&amp;"-"&amp;'[1]（全体管理用）'!F309&amp;CHAR(10)&amp;'[1]（全体管理用）'!H309&amp;'[1]（全体管理用）'!I309&amp;'[1]（全体管理用）'!J309</f>
        <v>〒849-0311
小城市芦刈町芦溝字一本柳840-12</v>
      </c>
      <c r="E338" s="46">
        <f>'[1]（全体管理用）'!L309</f>
        <v>44835</v>
      </c>
      <c r="F338" s="47"/>
      <c r="G338" s="43" t="str">
        <f>"（"&amp;'[1]（全体管理用）'!N309&amp;")
" &amp;'[1]（全体管理用）'!O309&amp;"-"&amp;'[1]（全体管理用）'!P309&amp;"
"&amp;'[1]（全体管理用）'!Q309</f>
        <v>（0952)
66-3338
66-3373</v>
      </c>
      <c r="H338" s="45" t="str">
        <f>'[1]（全体管理用）'!S309</f>
        <v>有限会社
ライフシップ</v>
      </c>
      <c r="I338" s="46">
        <f>'[1]（全体管理用）'!AD309</f>
        <v>41609</v>
      </c>
      <c r="J338" s="46">
        <f>'[1]（全体管理用）'!AJ309</f>
        <v>42095</v>
      </c>
      <c r="K338" s="48">
        <f>'[1]（全体管理用）'!AK309</f>
        <v>34</v>
      </c>
      <c r="L338" s="43" t="str">
        <f>'[1]（全体管理用）'!AL309</f>
        <v>サービス付き
高齢者向け住宅</v>
      </c>
      <c r="M338" s="43" t="str">
        <f>'[1]（全体管理用）'!AM309&amp;CHAR(10)&amp;'[1]（全体管理用）'!AQ309</f>
        <v>-
第12号</v>
      </c>
    </row>
    <row r="339" spans="1:13" ht="54.75" customHeight="1">
      <c r="A339" s="43" t="str">
        <f>'[1]（全体管理用）'!B310</f>
        <v>サ第13号</v>
      </c>
      <c r="B339" s="43">
        <f>'[1]（全体管理用）'!C310</f>
        <v>0</v>
      </c>
      <c r="C339" s="44" t="str">
        <f>'[1]（全体管理用）'!D310</f>
        <v>リバーサイドいしいびの館</v>
      </c>
      <c r="D339" s="45" t="str">
        <f>"〒"&amp;'[1]（全体管理用）'!E310&amp;"-"&amp;'[1]（全体管理用）'!F310&amp;CHAR(10)&amp;'[1]（全体管理用）'!H310&amp;'[1]（全体管理用）'!I310&amp;'[1]（全体管理用）'!J310</f>
        <v>〒840-0201
佐賀市大和町大字尼寺3227番地1</v>
      </c>
      <c r="E339" s="46">
        <f>'[1]（全体管理用）'!L310</f>
        <v>43250</v>
      </c>
      <c r="F339" s="47"/>
      <c r="G339" s="43" t="str">
        <f>"（"&amp;'[1]（全体管理用）'!N310&amp;")
" &amp;'[1]（全体管理用）'!O310&amp;"-"&amp;'[1]（全体管理用）'!P310&amp;"
"&amp;'[1]（全体管理用）'!Q310</f>
        <v>（0952)
62-3100
62-3102</v>
      </c>
      <c r="H339" s="45" t="str">
        <f>'[1]（全体管理用）'!S310</f>
        <v>医療法人大和正信会</v>
      </c>
      <c r="I339" s="46">
        <f>'[1]（全体管理用）'!AD310</f>
        <v>41822</v>
      </c>
      <c r="J339" s="46">
        <f>'[1]（全体管理用）'!AJ310</f>
        <v>42095</v>
      </c>
      <c r="K339" s="48">
        <f>'[1]（全体管理用）'!AK310</f>
        <v>32</v>
      </c>
      <c r="L339" s="43" t="str">
        <f>'[1]（全体管理用）'!AL310</f>
        <v>サービス付き
高齢者向け住宅</v>
      </c>
      <c r="M339" s="43" t="str">
        <f>'[1]（全体管理用）'!AM310&amp;CHAR(10)&amp;'[1]（全体管理用）'!AQ310</f>
        <v>-
第13号</v>
      </c>
    </row>
    <row r="340" spans="1:13" ht="54.75" customHeight="1">
      <c r="A340" s="43" t="str">
        <f>'[1]（全体管理用）'!B311</f>
        <v>サ第14号</v>
      </c>
      <c r="B340" s="43">
        <f>'[1]（全体管理用）'!C311</f>
        <v>0</v>
      </c>
      <c r="C340" s="44" t="str">
        <f>'[1]（全体管理用）'!D311</f>
        <v>（サ高住）レインボー富士　川副</v>
      </c>
      <c r="D340" s="45" t="str">
        <f>"〒"&amp;'[1]（全体管理用）'!E311&amp;"-"&amp;'[1]（全体管理用）'!F311&amp;CHAR(10)&amp;'[1]（全体管理用）'!H311&amp;'[1]（全体管理用）'!I311&amp;'[1]（全体管理用）'!J311</f>
        <v>〒840-2213
佐賀市川副町大字鹿江960番地１</v>
      </c>
      <c r="E340" s="46">
        <f>'[1]（全体管理用）'!L311</f>
        <v>0</v>
      </c>
      <c r="F340" s="47"/>
      <c r="G340" s="43" t="str">
        <f>"（"&amp;'[1]（全体管理用）'!N311&amp;")
" &amp;'[1]（全体管理用）'!O311&amp;"-"&amp;'[1]（全体管理用）'!P311&amp;"
"&amp;'[1]（全体管理用）'!Q311</f>
        <v>（0952)
37-5308
37-5389</v>
      </c>
      <c r="H340" s="45" t="str">
        <f>'[1]（全体管理用）'!S311</f>
        <v>有限会社メディカル産交</v>
      </c>
      <c r="I340" s="46">
        <f>'[1]（全体管理用）'!AD311</f>
        <v>41990</v>
      </c>
      <c r="J340" s="46">
        <f>'[1]（全体管理用）'!AJ311</f>
        <v>42095</v>
      </c>
      <c r="K340" s="48">
        <f>'[1]（全体管理用）'!AK311</f>
        <v>36</v>
      </c>
      <c r="L340" s="43" t="str">
        <f>'[1]（全体管理用）'!AL311</f>
        <v>サービス付き
高齢者向け住宅</v>
      </c>
      <c r="M340" s="43" t="str">
        <f>'[1]（全体管理用）'!AM311&amp;CHAR(10)&amp;'[1]（全体管理用）'!AQ311</f>
        <v>-
第14号</v>
      </c>
    </row>
    <row r="341" spans="1:13" ht="54.75" customHeight="1">
      <c r="A341" s="43" t="str">
        <f>'[1]（全体管理用）'!B312</f>
        <v>サ第15号</v>
      </c>
      <c r="B341" s="43">
        <f>'[1]（全体管理用）'!C312</f>
        <v>0</v>
      </c>
      <c r="C341" s="44" t="str">
        <f>'[1]（全体管理用）'!D312</f>
        <v>ライオンハウス桜の園</v>
      </c>
      <c r="D341" s="45" t="str">
        <f>"〒"&amp;'[1]（全体管理用）'!E312&amp;"-"&amp;'[1]（全体管理用）'!F312&amp;CHAR(10)&amp;'[1]（全体管理用）'!H312&amp;'[1]（全体管理用）'!I312&amp;'[1]（全体管理用）'!J312</f>
        <v>〒849-0402
杵島郡白石町大字福富下分2387-9</v>
      </c>
      <c r="E341" s="46">
        <f>'[1]（全体管理用）'!L312</f>
        <v>0</v>
      </c>
      <c r="F341" s="47"/>
      <c r="G341" s="43" t="str">
        <f>"（"&amp;'[1]（全体管理用）'!N312&amp;")
" &amp;'[1]（全体管理用）'!O312&amp;"-"&amp;'[1]（全体管理用）'!P312&amp;"
"&amp;'[1]（全体管理用）'!Q312</f>
        <v>（0952)
87-2187
87-4110</v>
      </c>
      <c r="H341" s="45" t="str">
        <f>'[1]（全体管理用）'!S312</f>
        <v>社会福祉法人
麗風会</v>
      </c>
      <c r="I341" s="46">
        <f>'[1]（全体管理用）'!AD312</f>
        <v>42309</v>
      </c>
      <c r="J341" s="46">
        <f>'[1]（全体管理用）'!AJ312</f>
        <v>42309</v>
      </c>
      <c r="K341" s="48">
        <f>'[1]（全体管理用）'!AK312</f>
        <v>15</v>
      </c>
      <c r="L341" s="43" t="str">
        <f>'[1]（全体管理用）'!AL312</f>
        <v>サービス付き
高齢者向け住宅</v>
      </c>
      <c r="M341" s="43" t="str">
        <f>'[1]（全体管理用）'!AM312&amp;CHAR(10)&amp;'[1]（全体管理用）'!AQ312</f>
        <v>-
第15号</v>
      </c>
    </row>
    <row r="342" spans="1:13" ht="54.75" customHeight="1">
      <c r="A342" s="43" t="str">
        <f>'[1]（全体管理用）'!B313</f>
        <v>サ第16号</v>
      </c>
      <c r="B342" s="43">
        <f>'[1]（全体管理用）'!C313</f>
        <v>0</v>
      </c>
      <c r="C342" s="44" t="str">
        <f>'[1]（全体管理用）'!D313</f>
        <v>バンビアパート</v>
      </c>
      <c r="D342" s="45" t="str">
        <f>"〒"&amp;'[1]（全体管理用）'!E313&amp;"-"&amp;'[1]（全体管理用）'!F313&amp;CHAR(10)&amp;'[1]（全体管理用）'!H313&amp;'[1]（全体管理用）'!I313&amp;'[1]（全体管理用）'!J313</f>
        <v xml:space="preserve">〒848-0046
伊万里市伊万里町乙190-1 </v>
      </c>
      <c r="E342" s="46">
        <f>'[1]（全体管理用）'!L313</f>
        <v>0</v>
      </c>
      <c r="F342" s="47"/>
      <c r="G342" s="43" t="str">
        <f>"（"&amp;'[1]（全体管理用）'!N313&amp;")
" &amp;'[1]（全体管理用）'!O313&amp;"-"&amp;'[1]（全体管理用）'!P313&amp;"
"&amp;'[1]（全体管理用）'!Q313</f>
        <v>（0955)
35-4121
050-1459-6526</v>
      </c>
      <c r="H342" s="45" t="str">
        <f>'[1]（全体管理用）'!S313</f>
        <v>株式会社メロウズ</v>
      </c>
      <c r="I342" s="46">
        <f>'[1]（全体管理用）'!AD313</f>
        <v>42352</v>
      </c>
      <c r="J342" s="46">
        <f>'[1]（全体管理用）'!AJ313</f>
        <v>42352</v>
      </c>
      <c r="K342" s="48">
        <f>'[1]（全体管理用）'!AK313</f>
        <v>11</v>
      </c>
      <c r="L342" s="43" t="str">
        <f>'[1]（全体管理用）'!AL313</f>
        <v>サービス付き
高齢者向け住宅</v>
      </c>
      <c r="M342" s="43" t="str">
        <f>'[1]（全体管理用）'!AM313&amp;CHAR(10)&amp;'[1]（全体管理用）'!AQ313</f>
        <v>-
第16号</v>
      </c>
    </row>
    <row r="343" spans="1:13" ht="54.75" customHeight="1">
      <c r="A343" s="43" t="str">
        <f>'[1]（全体管理用）'!B314</f>
        <v>サ第17号</v>
      </c>
      <c r="B343" s="43">
        <f>'[1]（全体管理用）'!C314</f>
        <v>0</v>
      </c>
      <c r="C343" s="44" t="str">
        <f>'[1]（全体管理用）'!D314</f>
        <v>サービス付き高齢者向け住宅
聖英</v>
      </c>
      <c r="D343" s="45" t="str">
        <f>"〒"&amp;'[1]（全体管理用）'!E314&amp;"-"&amp;'[1]（全体管理用）'!F314&amp;CHAR(10)&amp;'[1]（全体管理用）'!H314&amp;'[1]（全体管理用）'!I314&amp;'[1]（全体管理用）'!J314</f>
        <v>〒840-0012
佐賀市北川副町大字光法７３５－１</v>
      </c>
      <c r="E343" s="46">
        <f>'[1]（全体管理用）'!L314</f>
        <v>45292</v>
      </c>
      <c r="F343" s="47"/>
      <c r="G343" s="43" t="str">
        <f>"（"&amp;'[1]（全体管理用）'!N314&amp;")
" &amp;'[1]（全体管理用）'!O314&amp;"-"&amp;'[1]（全体管理用）'!P314&amp;"
"&amp;'[1]（全体管理用）'!Q314</f>
        <v>（0952)
97-1065
97-1065</v>
      </c>
      <c r="H343" s="45" t="str">
        <f>'[1]（全体管理用）'!S314</f>
        <v>株式会社　彈志</v>
      </c>
      <c r="I343" s="46">
        <f>'[1]（全体管理用）'!AD314</f>
        <v>42461</v>
      </c>
      <c r="J343" s="46">
        <f>'[1]（全体管理用）'!AJ314</f>
        <v>42461</v>
      </c>
      <c r="K343" s="48">
        <f>'[1]（全体管理用）'!AK314</f>
        <v>20</v>
      </c>
      <c r="L343" s="43" t="str">
        <f>'[1]（全体管理用）'!AL314</f>
        <v>サービス付き
高齢者向け住宅</v>
      </c>
      <c r="M343" s="43" t="str">
        <f>'[1]（全体管理用）'!AM314&amp;CHAR(10)&amp;'[1]（全体管理用）'!AQ314</f>
        <v>-
第1８号</v>
      </c>
    </row>
    <row r="344" spans="1:13" ht="54.75" customHeight="1">
      <c r="A344" s="43" t="str">
        <f>'[1]（全体管理用）'!B315</f>
        <v>サ第18号</v>
      </c>
      <c r="B344" s="43">
        <f>'[1]（全体管理用）'!C315</f>
        <v>0</v>
      </c>
      <c r="C344" s="44" t="str">
        <f>'[1]（全体管理用）'!D315</f>
        <v>サービス付き高齢者向け住宅
こすもす</v>
      </c>
      <c r="D344" s="45" t="str">
        <f>"〒"&amp;'[1]（全体管理用）'!E315&amp;"-"&amp;'[1]（全体管理用）'!F315&amp;CHAR(10)&amp;'[1]（全体管理用）'!H315&amp;'[1]（全体管理用）'!I315&amp;'[1]（全体管理用）'!J315</f>
        <v>〒842-0066
神埼市千代田町用作三本杉2098-3</v>
      </c>
      <c r="E344" s="46">
        <f>'[1]（全体管理用）'!L315</f>
        <v>0</v>
      </c>
      <c r="F344" s="47"/>
      <c r="G344" s="43" t="str">
        <f>"（"&amp;'[1]（全体管理用）'!N315&amp;")
" &amp;'[1]（全体管理用）'!O315&amp;"-"&amp;'[1]（全体管理用）'!P315&amp;"
"&amp;'[1]（全体管理用）'!Q315</f>
        <v>（0952)
44-4411
44-4367</v>
      </c>
      <c r="H344" s="45" t="str">
        <f>'[1]（全体管理用）'!S315</f>
        <v>社会福祉法人真栄会</v>
      </c>
      <c r="I344" s="46">
        <f>'[1]（全体管理用）'!AD315</f>
        <v>42644</v>
      </c>
      <c r="J344" s="46">
        <f>'[1]（全体管理用）'!AJ315</f>
        <v>42644</v>
      </c>
      <c r="K344" s="48">
        <f>'[1]（全体管理用）'!AK315</f>
        <v>25</v>
      </c>
      <c r="L344" s="43" t="str">
        <f>'[1]（全体管理用）'!AL315</f>
        <v>サービス付き
高齢者向け住宅</v>
      </c>
      <c r="M344" s="43" t="str">
        <f>'[1]（全体管理用）'!AM315&amp;CHAR(10)&amp;'[1]（全体管理用）'!AQ315</f>
        <v>-
第19号</v>
      </c>
    </row>
    <row r="345" spans="1:13" ht="54.75" customHeight="1">
      <c r="A345" s="43" t="str">
        <f>'[1]（全体管理用）'!B316</f>
        <v>サ第19号</v>
      </c>
      <c r="B345" s="43">
        <f>'[1]（全体管理用）'!C316</f>
        <v>0</v>
      </c>
      <c r="C345" s="44" t="str">
        <f>'[1]（全体管理用）'!D316</f>
        <v>星の丘ナーシングさくら</v>
      </c>
      <c r="D345" s="45" t="str">
        <f>"〒"&amp;'[1]（全体管理用）'!E316&amp;"-"&amp;'[1]（全体管理用）'!F316&amp;CHAR(10)&amp;'[1]（全体管理用）'!H316&amp;'[1]（全体管理用）'!I316&amp;'[1]（全体管理用）'!J316</f>
        <v xml:space="preserve">〒841-0014
鳥栖市桜町1424番地７ </v>
      </c>
      <c r="E345" s="46">
        <f>'[1]（全体管理用）'!L316</f>
        <v>44945</v>
      </c>
      <c r="F345" s="47"/>
      <c r="G345" s="43" t="str">
        <f>"（"&amp;'[1]（全体管理用）'!N316&amp;")
" &amp;'[1]（全体管理用）'!O316&amp;"-"&amp;'[1]（全体管理用）'!P316&amp;"
"&amp;'[1]（全体管理用）'!Q316</f>
        <v>（0942)
87-8528
85-0333</v>
      </c>
      <c r="H345" s="45" t="str">
        <f>'[1]（全体管理用）'!S316</f>
        <v xml:space="preserve">特定非営利活動法人
ひかり </v>
      </c>
      <c r="I345" s="46">
        <f>'[1]（全体管理用）'!AD316</f>
        <v>42640</v>
      </c>
      <c r="J345" s="46">
        <f>'[1]（全体管理用）'!AJ316</f>
        <v>42640</v>
      </c>
      <c r="K345" s="48">
        <f>'[1]（全体管理用）'!AK316</f>
        <v>12</v>
      </c>
      <c r="L345" s="43" t="str">
        <f>'[1]（全体管理用）'!AL316</f>
        <v>サービス付き
高齢者向け住宅</v>
      </c>
      <c r="M345" s="43" t="str">
        <f>'[1]（全体管理用）'!AM316&amp;CHAR(10)&amp;'[1]（全体管理用）'!AQ316</f>
        <v>-
第22号</v>
      </c>
    </row>
    <row r="346" spans="1:13" ht="54.75" customHeight="1">
      <c r="A346" s="43" t="str">
        <f>'[1]（全体管理用）'!B317</f>
        <v>サ第20号</v>
      </c>
      <c r="B346" s="43">
        <f>'[1]（全体管理用）'!C317</f>
        <v>0</v>
      </c>
      <c r="C346" s="44" t="str">
        <f>'[1]（全体管理用）'!D317</f>
        <v>サービス付き高齢者向け住宅
おはな</v>
      </c>
      <c r="D346" s="45" t="str">
        <f>"〒"&amp;'[1]（全体管理用）'!E317&amp;"-"&amp;'[1]（全体管理用）'!F317&amp;CHAR(10)&amp;'[1]（全体管理用）'!H317&amp;'[1]（全体管理用）'!I317&amp;'[1]（全体管理用）'!J317</f>
        <v>〒849-0123
三養基郡上峰町大字坊所2553-2</v>
      </c>
      <c r="E346" s="46">
        <f>'[1]（全体管理用）'!L317</f>
        <v>0</v>
      </c>
      <c r="F346" s="47"/>
      <c r="G346" s="43" t="str">
        <f>"（"&amp;'[1]（全体管理用）'!N317&amp;")
" &amp;'[1]（全体管理用）'!O317&amp;"-"&amp;'[1]（全体管理用）'!P317&amp;"
"&amp;'[1]（全体管理用）'!Q317</f>
        <v>（0952)
20-0877
55－１８８７</v>
      </c>
      <c r="H346" s="45" t="str">
        <f>'[1]（全体管理用）'!S317</f>
        <v xml:space="preserve">医療法人回生会
うえきクリニック </v>
      </c>
      <c r="I346" s="46">
        <f>'[1]（全体管理用）'!AD317</f>
        <v>42675</v>
      </c>
      <c r="J346" s="46">
        <f>'[1]（全体管理用）'!AJ317</f>
        <v>42675</v>
      </c>
      <c r="K346" s="48">
        <f>'[1]（全体管理用）'!AK317</f>
        <v>23</v>
      </c>
      <c r="L346" s="43" t="str">
        <f>'[1]（全体管理用）'!AL317</f>
        <v>サービス付き
高齢者向け住宅</v>
      </c>
      <c r="M346" s="43" t="str">
        <f>'[1]（全体管理用）'!AM317&amp;CHAR(10)&amp;'[1]（全体管理用）'!AQ317</f>
        <v>-
第20号</v>
      </c>
    </row>
    <row r="347" spans="1:13" ht="54.75" customHeight="1">
      <c r="A347" s="43" t="str">
        <f>'[1]（全体管理用）'!B318</f>
        <v>サ第21号</v>
      </c>
      <c r="B347" s="43">
        <f>'[1]（全体管理用）'!C318</f>
        <v>0</v>
      </c>
      <c r="C347" s="44" t="str">
        <f>'[1]（全体管理用）'!D318</f>
        <v>サービス付き高齢者向け住宅
けやき台</v>
      </c>
      <c r="D347" s="45" t="str">
        <f>"〒"&amp;'[1]（全体管理用）'!E318&amp;"-"&amp;'[1]（全体管理用）'!F318&amp;CHAR(10)&amp;'[1]（全体管理用）'!H318&amp;'[1]（全体管理用）'!I318&amp;'[1]（全体管理用）'!J318</f>
        <v>〒841-0201
三養基郡基山町大字小倉1777番地4</v>
      </c>
      <c r="E347" s="46">
        <f>'[1]（全体管理用）'!L318</f>
        <v>0</v>
      </c>
      <c r="F347" s="47"/>
      <c r="G347" s="43" t="str">
        <f>"（"&amp;'[1]（全体管理用）'!N318&amp;")
" &amp;'[1]（全体管理用）'!O318&amp;"-"&amp;'[1]（全体管理用）'!P318&amp;"
"&amp;'[1]（全体管理用）'!Q318</f>
        <v>（0942)
92-8863
92-8863</v>
      </c>
      <c r="H347" s="45" t="str">
        <f>'[1]（全体管理用）'!S318</f>
        <v>天本　吉和</v>
      </c>
      <c r="I347" s="46">
        <f>'[1]（全体管理用）'!AD318</f>
        <v>42752</v>
      </c>
      <c r="J347" s="46">
        <f>'[1]（全体管理用）'!AJ318</f>
        <v>42892</v>
      </c>
      <c r="K347" s="48">
        <f>'[1]（全体管理用）'!AK318</f>
        <v>16</v>
      </c>
      <c r="L347" s="43" t="str">
        <f>'[1]（全体管理用）'!AL318</f>
        <v>サービス付き
高齢者向け住宅</v>
      </c>
      <c r="M347" s="43" t="str">
        <f>'[1]（全体管理用）'!AM318&amp;CHAR(10)&amp;'[1]（全体管理用）'!AQ318</f>
        <v>-
第21号</v>
      </c>
    </row>
    <row r="348" spans="1:13" ht="54.75" customHeight="1">
      <c r="A348" s="43"/>
      <c r="B348" s="43"/>
      <c r="C348" s="44"/>
      <c r="D348" s="45"/>
      <c r="E348" s="46"/>
      <c r="F348" s="47"/>
      <c r="G348" s="43"/>
      <c r="H348" s="45"/>
      <c r="I348" s="46"/>
      <c r="J348" s="46"/>
      <c r="K348" s="48"/>
      <c r="L348" s="43"/>
      <c r="M348" s="43"/>
    </row>
    <row r="349" spans="1:13" ht="45" customHeight="1">
      <c r="A349" s="43"/>
      <c r="B349" s="43"/>
      <c r="C349" s="44"/>
      <c r="D349" s="45"/>
      <c r="E349" s="46"/>
      <c r="F349" s="47"/>
      <c r="G349" s="43"/>
      <c r="H349" s="45"/>
      <c r="I349" s="46"/>
      <c r="J349" s="46"/>
      <c r="K349" s="48"/>
      <c r="L349" s="43"/>
      <c r="M349" s="43"/>
    </row>
    <row r="350" spans="1:13" ht="45" customHeight="1">
      <c r="A350" s="43"/>
      <c r="B350" s="43"/>
      <c r="C350" s="44"/>
      <c r="D350" s="45"/>
      <c r="E350" s="46"/>
      <c r="F350" s="47"/>
      <c r="G350" s="43"/>
      <c r="H350" s="45"/>
      <c r="I350" s="46"/>
      <c r="J350" s="46"/>
      <c r="K350" s="48"/>
      <c r="L350" s="43"/>
      <c r="M350" s="43"/>
    </row>
    <row r="351" spans="1:13" ht="24" customHeight="1">
      <c r="A351" s="43"/>
      <c r="B351" s="43"/>
      <c r="C351" s="44"/>
      <c r="D351" s="45"/>
      <c r="E351" s="46"/>
      <c r="F351" s="47"/>
      <c r="G351" s="43"/>
      <c r="H351" s="45"/>
      <c r="I351" s="46"/>
      <c r="J351" s="46"/>
      <c r="K351" s="48"/>
      <c r="L351" s="43"/>
      <c r="M351" s="43"/>
    </row>
    <row r="352" spans="1:13" s="5" customFormat="1" ht="36" customHeight="1">
      <c r="A352" s="43"/>
      <c r="B352" s="43"/>
      <c r="C352" s="44"/>
      <c r="D352" s="45"/>
      <c r="E352" s="46"/>
      <c r="F352" s="47"/>
      <c r="G352" s="43"/>
      <c r="H352" s="45"/>
      <c r="I352" s="46"/>
      <c r="J352" s="46"/>
      <c r="K352" s="48"/>
      <c r="L352" s="43"/>
      <c r="M352" s="43"/>
    </row>
    <row r="353" spans="1:13" s="5" customFormat="1" ht="36" customHeight="1">
      <c r="A353"/>
      <c r="B353" s="18"/>
      <c r="C353"/>
      <c r="D353"/>
      <c r="E353" s="3"/>
      <c r="F353" s="4"/>
      <c r="H353"/>
      <c r="I353" s="3"/>
      <c r="J353" s="3"/>
      <c r="K353"/>
      <c r="M353" s="6"/>
    </row>
  </sheetData>
  <autoFilter ref="A23:M297" xr:uid="{00000000-0009-0000-0000-000003000000}"/>
  <mergeCells count="4">
    <mergeCell ref="B9:D9"/>
    <mergeCell ref="B14:D14"/>
    <mergeCell ref="N16:U16"/>
    <mergeCell ref="A326:M326"/>
  </mergeCells>
  <phoneticPr fontId="3"/>
  <printOptions horizontalCentered="1"/>
  <pageMargins left="0.19685039370078741" right="0.19685039370078741" top="0.74803149606299213" bottom="0.35433070866141736" header="0.43307086614173229" footer="0.15748031496062992"/>
  <pageSetup paperSize="9" scale="89" orientation="landscape" r:id="rId1"/>
  <headerFooter alignWithMargins="0">
    <oddHeader>&amp;R令和6年4月1日現在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（公表用）※新エクセルにコピー＆値を張り付け</vt:lpstr>
      <vt:lpstr>'（公表用）※新エクセルにコピー＆値を張り付け'!Print_Area</vt:lpstr>
      <vt:lpstr>'（公表用）※新エクセルにコピー＆値を張り付け'!Print_Titles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森　茜音（長寿社会課）</dc:creator>
  <cp:lastModifiedBy>森　茜音（長寿社会課）</cp:lastModifiedBy>
  <cp:lastPrinted>2024-04-05T01:07:59Z</cp:lastPrinted>
  <dcterms:created xsi:type="dcterms:W3CDTF">2024-04-05T00:15:16Z</dcterms:created>
  <dcterms:modified xsi:type="dcterms:W3CDTF">2024-04-05T01:13:27Z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