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xl/externalLinks/externalLink2.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5.xml" ContentType="application/vnd.openxmlformats-officedocument.spreadsheetml.worksheet+xml"/>
  <Override PartName="/xl/worksheets/sheet6.xml" ContentType="application/vnd.openxmlformats-officedocument.spreadsheetml.worksheet+xml"/>
  <Override PartName="/xl/worksheets/sheet9.xml" ContentType="application/vnd.openxmlformats-officedocument.spreadsheetml.worksheet+xml"/>
  <Default Extension="vml" ContentType="application/vnd.openxmlformats-officedocument.vmlDrawing"/>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xl/worksheets/sheet7.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docProps/core.xml" ContentType="application/vnd.openxmlformats-package.core-properties+xml"/>
  <Override PartName="/xl/workbook.xml" ContentType="application/vnd.openxmlformats-officedocument.spreadsheetml.sheet.main+xml"/>
  <Override PartName="/xl/worksheets/sheet2.xml" ContentType="application/vnd.openxmlformats-officedocument.spreadsheetml.worksheet+xml"/>
  <Override PartName="/xl/ctrlProps/ctrlProp2.xml" ContentType="application/vnd.ms-excel.controlproperties+xml"/>
  <Override PartName="/xl/worksheets/sheet4.xml" ContentType="application/vnd.openxmlformats-officedocument.spreadsheetml.worksheet+xml"/>
  <Override PartName="/xl/ctrlProps/ctrlProp1.xml" ContentType="application/vnd.ms-excel.controlproperties+xml"/>
  <Override PartName="/xl/worksheets/sheet3.xml" ContentType="application/vnd.openxmlformats-officedocument.spreadsheetml.worksheet+xml"/>
</Types>
</file>

<file path=_rels/.rels><?xml version="1.0" encoding="UTF-8"?><Relationships xmlns="http://schemas.openxmlformats.org/package/2006/relationships"><Relationship Target="/docProps/custom.xml" Id="R2D60A936"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fs101\Share\200300長寿社会課\サービス指導担当\45.★実地指導\R6指導監督\05事前提出資料（HP掲載）\"/>
    </mc:Choice>
  </mc:AlternateContent>
  <xr:revisionPtr revIDLastSave="0" documentId="13_ncr:101_{9A8FBB69-5888-48C5-A3F4-327124CBCF80}" xr6:coauthVersionLast="47" xr6:coauthVersionMax="47" xr10:uidLastSave="{00000000-0000-0000-0000-000000000000}"/>
  <bookViews>
    <workbookView xWindow="-108" yWindow="-108" windowWidth="30936" windowHeight="16776" tabRatio="692" activeTab="1" xr2:uid="{00000000-000D-0000-FFFF-FFFF00000000}"/>
  </bookViews>
  <sheets>
    <sheet name="訪問介護1" sheetId="23" r:id="rId1"/>
    <sheet name="訪問介護２" sheetId="6" r:id="rId2"/>
    <sheet name="共通３" sheetId="78" r:id="rId3"/>
    <sheet name="自己点検シート" sheetId="79" r:id="rId4"/>
    <sheet name="自己点検シート（処遇改善加算）" sheetId="85" r:id="rId5"/>
    <sheet name="勤務表（１枚版）" sheetId="82" r:id="rId6"/>
    <sheet name="勤務表（100名）" sheetId="81" r:id="rId7"/>
    <sheet name="【記載例】勤務表" sheetId="80" r:id="rId8"/>
    <sheet name="記入方法" sheetId="83" r:id="rId9"/>
    <sheet name="プルダウン・リスト" sheetId="84" r:id="rId10"/>
  </sheets>
  <externalReferences>
    <externalReference r:id="rId11"/>
    <externalReference r:id="rId12"/>
    <externalReference r:id="rId13"/>
  </externalReferences>
  <definedNames>
    <definedName name="【記載例】シフト記号">'[1]【記載例】シフト記号表（勤務時間帯）'!$C$6:$C$35</definedName>
    <definedName name="_xlnm.Print_Area" localSheetId="9">プルダウン・リスト!$A$1:$K$42</definedName>
    <definedName name="_xlnm.Print_Area" localSheetId="8">記入方法!$A$1:$N$74</definedName>
    <definedName name="_xlnm.Print_Area" localSheetId="2">共通３!$A$1:$I$47</definedName>
    <definedName name="_xlnm.Print_Area" localSheetId="3">自己点検シート!$A$1:$E$69</definedName>
    <definedName name="_xlnm.Print_Area" localSheetId="4">'自己点検シート（処遇改善加算）'!$B$1:$M$237</definedName>
    <definedName name="_xlnm.Print_Area" localSheetId="0">訪問介護1!$A$1:$AI$45</definedName>
    <definedName name="_xlnm.Print_Area" localSheetId="1">訪問介護２!$A$1:$J$60</definedName>
    <definedName name="_xlnm.Print_Titles" localSheetId="3">自己点検シート!$3:$3</definedName>
    <definedName name="シフト記号表">'[2]シフト記号表（勤務時間帯）'!$C$6:$C$35</definedName>
    <definedName name="介護職員">[2]プルダウン・リスト!#REF!</definedName>
    <definedName name="管理者">[2]プルダウン・リスト!#REF!</definedName>
    <definedName name="機能訓練指導員">[2]プルダウン・リスト!#REF!</definedName>
    <definedName name="職種" localSheetId="4">[1]プルダウン・リスト!$C$12:$L$12</definedName>
    <definedName name="職種">[3]プルダウン・リスト!$C$12:$K$12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6" i="6" l="1"/>
  <c r="H44" i="6"/>
  <c r="G56" i="6"/>
  <c r="F56" i="6"/>
  <c r="D56" i="6"/>
  <c r="C56" i="6"/>
  <c r="I56" i="6" s="1"/>
  <c r="J56" i="6" s="1"/>
  <c r="G31" i="6"/>
  <c r="H31" i="6" s="1"/>
  <c r="I31" i="6" s="1"/>
  <c r="J31" i="6" s="1"/>
  <c r="F31" i="6"/>
  <c r="D31" i="6"/>
  <c r="C31" i="6"/>
  <c r="W126" i="81"/>
  <c r="W125" i="81"/>
  <c r="R125" i="81"/>
  <c r="AE121" i="81"/>
  <c r="R131" i="81" s="1"/>
  <c r="AA121" i="81"/>
  <c r="R126" i="81" s="1"/>
  <c r="AB126" i="81" s="1"/>
  <c r="W131" i="81" s="1"/>
  <c r="Y121" i="81"/>
  <c r="V120" i="81"/>
  <c r="T120" i="81"/>
  <c r="J120" i="81"/>
  <c r="H120" i="81"/>
  <c r="F120" i="81"/>
  <c r="V119" i="81"/>
  <c r="T119" i="81"/>
  <c r="L119" i="81"/>
  <c r="V118" i="81"/>
  <c r="T118" i="81"/>
  <c r="L118" i="81"/>
  <c r="V117" i="81"/>
  <c r="T117" i="81"/>
  <c r="T121" i="81" s="1"/>
  <c r="L117" i="81"/>
  <c r="L120" i="81" s="1"/>
  <c r="L122" i="81" s="1"/>
  <c r="C126" i="81" s="1"/>
  <c r="J116" i="81"/>
  <c r="H116" i="81"/>
  <c r="F116" i="81"/>
  <c r="AW112" i="81"/>
  <c r="AU112" i="81"/>
  <c r="AU111" i="81"/>
  <c r="AW111" i="81" s="1"/>
  <c r="AU110" i="81"/>
  <c r="AW110" i="81" s="1"/>
  <c r="AU109" i="81"/>
  <c r="AW109" i="81" s="1"/>
  <c r="AU108" i="81"/>
  <c r="AW108" i="81" s="1"/>
  <c r="AU107" i="81"/>
  <c r="AW107" i="81" s="1"/>
  <c r="AU106" i="81"/>
  <c r="AW106" i="81" s="1"/>
  <c r="AU105" i="81"/>
  <c r="AW105" i="81" s="1"/>
  <c r="AW104" i="81"/>
  <c r="AU104" i="81"/>
  <c r="AU103" i="81"/>
  <c r="AW103" i="81" s="1"/>
  <c r="AU102" i="81"/>
  <c r="AW102" i="81" s="1"/>
  <c r="AU101" i="81"/>
  <c r="AW101" i="81" s="1"/>
  <c r="AU100" i="81"/>
  <c r="AW100" i="81" s="1"/>
  <c r="AW99" i="81"/>
  <c r="AU99" i="81"/>
  <c r="AU98" i="81"/>
  <c r="AW98" i="81" s="1"/>
  <c r="AU97" i="81"/>
  <c r="AW97" i="81" s="1"/>
  <c r="AW96" i="81"/>
  <c r="AU96" i="81"/>
  <c r="AU95" i="81"/>
  <c r="AW95" i="81" s="1"/>
  <c r="AU94" i="81"/>
  <c r="AW94" i="81" s="1"/>
  <c r="AU93" i="81"/>
  <c r="AW93" i="81" s="1"/>
  <c r="AU92" i="81"/>
  <c r="AW92" i="81" s="1"/>
  <c r="AU91" i="81"/>
  <c r="AW91" i="81" s="1"/>
  <c r="AU90" i="81"/>
  <c r="AW90" i="81" s="1"/>
  <c r="AU89" i="81"/>
  <c r="AW89" i="81" s="1"/>
  <c r="AW88" i="81"/>
  <c r="AU88" i="81"/>
  <c r="AU87" i="81"/>
  <c r="AW87" i="81" s="1"/>
  <c r="AU86" i="81"/>
  <c r="AW86" i="81" s="1"/>
  <c r="AU85" i="81"/>
  <c r="AW85" i="81" s="1"/>
  <c r="AU84" i="81"/>
  <c r="AW84" i="81" s="1"/>
  <c r="AW83" i="81"/>
  <c r="AU83" i="81"/>
  <c r="AU82" i="81"/>
  <c r="AW82" i="81" s="1"/>
  <c r="AU81" i="81"/>
  <c r="AW81" i="81" s="1"/>
  <c r="AW80" i="81"/>
  <c r="AU80" i="81"/>
  <c r="AU79" i="81"/>
  <c r="AW79" i="81" s="1"/>
  <c r="AU78" i="81"/>
  <c r="AW78" i="81" s="1"/>
  <c r="AU77" i="81"/>
  <c r="AW77" i="81" s="1"/>
  <c r="AU76" i="81"/>
  <c r="AW76" i="81" s="1"/>
  <c r="AU75" i="81"/>
  <c r="AW75" i="81" s="1"/>
  <c r="AU74" i="81"/>
  <c r="AW74" i="81" s="1"/>
  <c r="AU73" i="81"/>
  <c r="AW73" i="81" s="1"/>
  <c r="AW72" i="81"/>
  <c r="AU72" i="81"/>
  <c r="AU71" i="81"/>
  <c r="AW71" i="81" s="1"/>
  <c r="AU70" i="81"/>
  <c r="AW70" i="81" s="1"/>
  <c r="AU69" i="81"/>
  <c r="AW69" i="81" s="1"/>
  <c r="AU68" i="81"/>
  <c r="AW68" i="81" s="1"/>
  <c r="AW67" i="81"/>
  <c r="AU67" i="81"/>
  <c r="AU66" i="81"/>
  <c r="AW66" i="81" s="1"/>
  <c r="AU65" i="81"/>
  <c r="AW65" i="81" s="1"/>
  <c r="AW64" i="81"/>
  <c r="AU64" i="81"/>
  <c r="AU63" i="81"/>
  <c r="AW63" i="81" s="1"/>
  <c r="AU62" i="81"/>
  <c r="AW62" i="81" s="1"/>
  <c r="AU61" i="81"/>
  <c r="AW61" i="81" s="1"/>
  <c r="AU60" i="81"/>
  <c r="AW60" i="81" s="1"/>
  <c r="AU59" i="81"/>
  <c r="AW59" i="81" s="1"/>
  <c r="AU58" i="81"/>
  <c r="AW58" i="81" s="1"/>
  <c r="AU57" i="81"/>
  <c r="AW57" i="81" s="1"/>
  <c r="AW56" i="81"/>
  <c r="AU56" i="81"/>
  <c r="AU55" i="81"/>
  <c r="AW55" i="81" s="1"/>
  <c r="AU54" i="81"/>
  <c r="AW54" i="81" s="1"/>
  <c r="AU53" i="81"/>
  <c r="AW53" i="81" s="1"/>
  <c r="AU52" i="81"/>
  <c r="AW52" i="81" s="1"/>
  <c r="AW51" i="81"/>
  <c r="AU51" i="81"/>
  <c r="AU50" i="81"/>
  <c r="AW50" i="81" s="1"/>
  <c r="AU49" i="81"/>
  <c r="AW49" i="81" s="1"/>
  <c r="AW48" i="81"/>
  <c r="AU48" i="81"/>
  <c r="AU47" i="81"/>
  <c r="AW47" i="81" s="1"/>
  <c r="AU46" i="81"/>
  <c r="AW46" i="81" s="1"/>
  <c r="AU45" i="81"/>
  <c r="AW45" i="81" s="1"/>
  <c r="AU44" i="81"/>
  <c r="AW44" i="81" s="1"/>
  <c r="AU43" i="81"/>
  <c r="AW43" i="81" s="1"/>
  <c r="AU42" i="81"/>
  <c r="AW42" i="81" s="1"/>
  <c r="AU41" i="81"/>
  <c r="AW41" i="81" s="1"/>
  <c r="AW40" i="81"/>
  <c r="AU40" i="81"/>
  <c r="AU39" i="81"/>
  <c r="AW39" i="81" s="1"/>
  <c r="AU38" i="81"/>
  <c r="AW38" i="81" s="1"/>
  <c r="AU37" i="81"/>
  <c r="AW37" i="81" s="1"/>
  <c r="AU36" i="81"/>
  <c r="AW36" i="81" s="1"/>
  <c r="AW35" i="81"/>
  <c r="AU35" i="81"/>
  <c r="AU34" i="81"/>
  <c r="AW34" i="81" s="1"/>
  <c r="AU33" i="81"/>
  <c r="AW33" i="81" s="1"/>
  <c r="AW32" i="81"/>
  <c r="AU32" i="81"/>
  <c r="AU31" i="81"/>
  <c r="AW31" i="81" s="1"/>
  <c r="AU30" i="81"/>
  <c r="AW30" i="81" s="1"/>
  <c r="AU29" i="81"/>
  <c r="AW29" i="81" s="1"/>
  <c r="AU28" i="81"/>
  <c r="AW28" i="81" s="1"/>
  <c r="AW27" i="81"/>
  <c r="AU27" i="81"/>
  <c r="AU26" i="81"/>
  <c r="AW26" i="81" s="1"/>
  <c r="AW25" i="81"/>
  <c r="AU25" i="81"/>
  <c r="AU24" i="81"/>
  <c r="AW24" i="81" s="1"/>
  <c r="AW23" i="81"/>
  <c r="AU23" i="81"/>
  <c r="AU22" i="81"/>
  <c r="AW22" i="81" s="1"/>
  <c r="AU21" i="81"/>
  <c r="AW21" i="81" s="1"/>
  <c r="AU20" i="81"/>
  <c r="AW20" i="81" s="1"/>
  <c r="AU19" i="81"/>
  <c r="AW19" i="81" s="1"/>
  <c r="AU18" i="81"/>
  <c r="AW18" i="81" s="1"/>
  <c r="AU17" i="81"/>
  <c r="AW17" i="81" s="1"/>
  <c r="AW16" i="81"/>
  <c r="AU16" i="81"/>
  <c r="AW15" i="81"/>
  <c r="AU15" i="81"/>
  <c r="B15" i="81"/>
  <c r="B16" i="81" s="1"/>
  <c r="B17" i="81" s="1"/>
  <c r="B18" i="81" s="1"/>
  <c r="B19" i="81" s="1"/>
  <c r="B20" i="81" s="1"/>
  <c r="B21" i="81" s="1"/>
  <c r="B22" i="81" s="1"/>
  <c r="B23" i="81" s="1"/>
  <c r="B24" i="81" s="1"/>
  <c r="B25" i="81" s="1"/>
  <c r="B26" i="81" s="1"/>
  <c r="B27" i="81" s="1"/>
  <c r="B28" i="81" s="1"/>
  <c r="B29" i="81" s="1"/>
  <c r="B30" i="81" s="1"/>
  <c r="B31" i="81" s="1"/>
  <c r="B32" i="81" s="1"/>
  <c r="B33" i="81" s="1"/>
  <c r="B34" i="81" s="1"/>
  <c r="B35" i="81" s="1"/>
  <c r="B36" i="81" s="1"/>
  <c r="B37" i="81" s="1"/>
  <c r="B38" i="81" s="1"/>
  <c r="B39" i="81" s="1"/>
  <c r="B40" i="81" s="1"/>
  <c r="B41" i="81" s="1"/>
  <c r="B42" i="81" s="1"/>
  <c r="B43" i="81" s="1"/>
  <c r="B44" i="81" s="1"/>
  <c r="B45" i="81" s="1"/>
  <c r="B46" i="81" s="1"/>
  <c r="B47" i="81" s="1"/>
  <c r="B48" i="81" s="1"/>
  <c r="B49" i="81" s="1"/>
  <c r="B50" i="81" s="1"/>
  <c r="B51" i="81" s="1"/>
  <c r="B52" i="81" s="1"/>
  <c r="B53" i="81" s="1"/>
  <c r="B54" i="81" s="1"/>
  <c r="B55" i="81" s="1"/>
  <c r="B56" i="81" s="1"/>
  <c r="B57" i="81" s="1"/>
  <c r="B58" i="81" s="1"/>
  <c r="B59" i="81" s="1"/>
  <c r="B60" i="81" s="1"/>
  <c r="B61" i="81" s="1"/>
  <c r="B62" i="81" s="1"/>
  <c r="B63" i="81" s="1"/>
  <c r="B64" i="81" s="1"/>
  <c r="B65" i="81" s="1"/>
  <c r="B66" i="81" s="1"/>
  <c r="B67" i="81" s="1"/>
  <c r="B68" i="81" s="1"/>
  <c r="B69" i="81" s="1"/>
  <c r="B70" i="81" s="1"/>
  <c r="B71" i="81" s="1"/>
  <c r="B72" i="81" s="1"/>
  <c r="B73" i="81" s="1"/>
  <c r="B74" i="81" s="1"/>
  <c r="B75" i="81" s="1"/>
  <c r="B76" i="81" s="1"/>
  <c r="B77" i="81" s="1"/>
  <c r="B78" i="81" s="1"/>
  <c r="B79" i="81" s="1"/>
  <c r="B80" i="81" s="1"/>
  <c r="B81" i="81" s="1"/>
  <c r="B82" i="81" s="1"/>
  <c r="B83" i="81" s="1"/>
  <c r="B84" i="81" s="1"/>
  <c r="B85" i="81" s="1"/>
  <c r="B86" i="81" s="1"/>
  <c r="B87" i="81" s="1"/>
  <c r="B88" i="81" s="1"/>
  <c r="B89" i="81" s="1"/>
  <c r="B90" i="81" s="1"/>
  <c r="B91" i="81" s="1"/>
  <c r="B92" i="81" s="1"/>
  <c r="B93" i="81" s="1"/>
  <c r="B94" i="81" s="1"/>
  <c r="B95" i="81" s="1"/>
  <c r="B96" i="81" s="1"/>
  <c r="B97" i="81" s="1"/>
  <c r="B98" i="81" s="1"/>
  <c r="B99" i="81" s="1"/>
  <c r="B100" i="81" s="1"/>
  <c r="B101" i="81" s="1"/>
  <c r="B102" i="81" s="1"/>
  <c r="B103" i="81" s="1"/>
  <c r="B104" i="81" s="1"/>
  <c r="B105" i="81" s="1"/>
  <c r="B106" i="81" s="1"/>
  <c r="B107" i="81" s="1"/>
  <c r="B108" i="81" s="1"/>
  <c r="B109" i="81" s="1"/>
  <c r="B110" i="81" s="1"/>
  <c r="B111" i="81" s="1"/>
  <c r="B112" i="81" s="1"/>
  <c r="AU14" i="81"/>
  <c r="AW14" i="81" s="1"/>
  <c r="B14" i="81"/>
  <c r="AU13" i="81"/>
  <c r="AW13" i="81" s="1"/>
  <c r="AQ11" i="81"/>
  <c r="AQ12" i="81" s="1"/>
  <c r="AI11" i="81"/>
  <c r="AI12" i="81" s="1"/>
  <c r="AG11" i="81"/>
  <c r="AG12" i="81" s="1"/>
  <c r="Y11" i="81"/>
  <c r="Y12" i="81" s="1"/>
  <c r="S11" i="81"/>
  <c r="S12" i="81" s="1"/>
  <c r="Q11" i="81"/>
  <c r="Q12" i="81" s="1"/>
  <c r="AT10" i="81"/>
  <c r="AT11" i="81" s="1"/>
  <c r="AT12" i="81" s="1"/>
  <c r="AS10" i="81"/>
  <c r="AS11" i="81" s="1"/>
  <c r="AS12" i="81" s="1"/>
  <c r="AR10" i="81"/>
  <c r="AR11" i="81" s="1"/>
  <c r="AR12" i="81" s="1"/>
  <c r="AP10" i="81"/>
  <c r="AH10" i="81"/>
  <c r="AF10" i="81"/>
  <c r="Z10" i="81"/>
  <c r="X10" i="81"/>
  <c r="P10" i="81"/>
  <c r="AU8" i="81"/>
  <c r="X2" i="81"/>
  <c r="AP11" i="81" s="1"/>
  <c r="AP12" i="81" s="1"/>
  <c r="R49" i="82"/>
  <c r="W44" i="82"/>
  <c r="W43" i="82"/>
  <c r="R43" i="82"/>
  <c r="AE39" i="82"/>
  <c r="AA39" i="82"/>
  <c r="R44" i="82" s="1"/>
  <c r="AB44" i="82" s="1"/>
  <c r="W49" i="82" s="1"/>
  <c r="Y39" i="82"/>
  <c r="V38" i="82"/>
  <c r="T38" i="82"/>
  <c r="J38" i="82"/>
  <c r="H38" i="82"/>
  <c r="F38" i="82"/>
  <c r="V37" i="82"/>
  <c r="T37" i="82"/>
  <c r="L37" i="82"/>
  <c r="V36" i="82"/>
  <c r="T36" i="82"/>
  <c r="L36" i="82"/>
  <c r="V35" i="82"/>
  <c r="T35" i="82"/>
  <c r="L35" i="82"/>
  <c r="J34" i="82"/>
  <c r="H34" i="82"/>
  <c r="F34" i="82"/>
  <c r="AU30" i="82"/>
  <c r="AW30" i="82" s="1"/>
  <c r="AU29" i="82"/>
  <c r="AW29" i="82" s="1"/>
  <c r="AU28" i="82"/>
  <c r="AW28" i="82" s="1"/>
  <c r="AW27" i="82"/>
  <c r="AU27" i="82"/>
  <c r="AU26" i="82"/>
  <c r="AW26" i="82" s="1"/>
  <c r="AW25" i="82"/>
  <c r="AU25" i="82"/>
  <c r="AW24" i="82"/>
  <c r="AU24" i="82"/>
  <c r="AW23" i="82"/>
  <c r="AU23" i="82"/>
  <c r="AU22" i="82"/>
  <c r="AW22" i="82" s="1"/>
  <c r="AU21" i="82"/>
  <c r="AW21" i="82" s="1"/>
  <c r="AU20" i="82"/>
  <c r="AW20" i="82" s="1"/>
  <c r="AU19" i="82"/>
  <c r="AW19" i="82" s="1"/>
  <c r="AU18" i="82"/>
  <c r="AW18" i="82" s="1"/>
  <c r="AW17" i="82"/>
  <c r="AU17" i="82"/>
  <c r="AU16" i="82"/>
  <c r="AW16" i="82" s="1"/>
  <c r="AU15" i="82"/>
  <c r="AW15" i="82" s="1"/>
  <c r="AU14" i="82"/>
  <c r="AW14" i="82" s="1"/>
  <c r="B14" i="82"/>
  <c r="B15" i="82" s="1"/>
  <c r="B16" i="82" s="1"/>
  <c r="B17" i="82" s="1"/>
  <c r="B18" i="82" s="1"/>
  <c r="B19" i="82" s="1"/>
  <c r="B20" i="82" s="1"/>
  <c r="B21" i="82" s="1"/>
  <c r="B22" i="82" s="1"/>
  <c r="B23" i="82" s="1"/>
  <c r="B24" i="82" s="1"/>
  <c r="B25" i="82" s="1"/>
  <c r="B26" i="82" s="1"/>
  <c r="B27" i="82" s="1"/>
  <c r="B28" i="82" s="1"/>
  <c r="B29" i="82" s="1"/>
  <c r="B30" i="82" s="1"/>
  <c r="AU13" i="82"/>
  <c r="AW13" i="82" s="1"/>
  <c r="AR12" i="82"/>
  <c r="AK11" i="82"/>
  <c r="AK12" i="82" s="1"/>
  <c r="U11" i="82"/>
  <c r="U12" i="82" s="1"/>
  <c r="AT10" i="82"/>
  <c r="AT11" i="82" s="1"/>
  <c r="AT12" i="82" s="1"/>
  <c r="AS10" i="82"/>
  <c r="AS11" i="82" s="1"/>
  <c r="AS12" i="82" s="1"/>
  <c r="AR10" i="82"/>
  <c r="AR11" i="82" s="1"/>
  <c r="AP10" i="82"/>
  <c r="Z10" i="82"/>
  <c r="AU8" i="82"/>
  <c r="X2" i="82"/>
  <c r="AP11" i="82" s="1"/>
  <c r="AP12" i="82" s="1"/>
  <c r="R49" i="80"/>
  <c r="W44" i="80"/>
  <c r="W43" i="80"/>
  <c r="R43" i="80"/>
  <c r="AE39" i="80"/>
  <c r="AA39" i="80"/>
  <c r="R44" i="80" s="1"/>
  <c r="Y39" i="80"/>
  <c r="V38" i="80"/>
  <c r="T38" i="80"/>
  <c r="J38" i="80"/>
  <c r="H38" i="80"/>
  <c r="F38" i="80"/>
  <c r="L37" i="80"/>
  <c r="V36" i="80"/>
  <c r="T36" i="80"/>
  <c r="L36" i="80"/>
  <c r="L35" i="80"/>
  <c r="L38" i="80" s="1"/>
  <c r="L40" i="80" s="1"/>
  <c r="C44" i="80" s="1"/>
  <c r="J34" i="80"/>
  <c r="H34" i="80"/>
  <c r="F34" i="80"/>
  <c r="AU30" i="80"/>
  <c r="AW30" i="80" s="1"/>
  <c r="AU29" i="80"/>
  <c r="AW29" i="80" s="1"/>
  <c r="AU28" i="80"/>
  <c r="AW28" i="80" s="1"/>
  <c r="AW27" i="80"/>
  <c r="AU27" i="80"/>
  <c r="AU26" i="80"/>
  <c r="AW26" i="80" s="1"/>
  <c r="AU25" i="80"/>
  <c r="AW25" i="80" s="1"/>
  <c r="AW24" i="80"/>
  <c r="AU24" i="80"/>
  <c r="AU23" i="80"/>
  <c r="AW23" i="80" s="1"/>
  <c r="AU22" i="80"/>
  <c r="AW22" i="80" s="1"/>
  <c r="AU21" i="80"/>
  <c r="AW21" i="80" s="1"/>
  <c r="AU20" i="80"/>
  <c r="AW20" i="80" s="1"/>
  <c r="AU19" i="80"/>
  <c r="AW19" i="80" s="1"/>
  <c r="AU18" i="80"/>
  <c r="AW18" i="80" s="1"/>
  <c r="AU17" i="80"/>
  <c r="AW17" i="80" s="1"/>
  <c r="AU16" i="80"/>
  <c r="AW16" i="80" s="1"/>
  <c r="AU15" i="80"/>
  <c r="AW15" i="80" s="1"/>
  <c r="AU14" i="80"/>
  <c r="T35" i="80" s="1"/>
  <c r="B14" i="80"/>
  <c r="B15" i="80" s="1"/>
  <c r="B16" i="80" s="1"/>
  <c r="B17" i="80" s="1"/>
  <c r="B18" i="80" s="1"/>
  <c r="B19" i="80" s="1"/>
  <c r="B20" i="80" s="1"/>
  <c r="B21" i="80" s="1"/>
  <c r="B22" i="80" s="1"/>
  <c r="B23" i="80" s="1"/>
  <c r="B24" i="80" s="1"/>
  <c r="B25" i="80" s="1"/>
  <c r="B26" i="80" s="1"/>
  <c r="B27" i="80" s="1"/>
  <c r="B28" i="80" s="1"/>
  <c r="B29" i="80" s="1"/>
  <c r="B30" i="80" s="1"/>
  <c r="AU13" i="80"/>
  <c r="AW13" i="80" s="1"/>
  <c r="AT11" i="80"/>
  <c r="AT12" i="80" s="1"/>
  <c r="AS11" i="80"/>
  <c r="AS12" i="80" s="1"/>
  <c r="AR11" i="80"/>
  <c r="AR12" i="80" s="1"/>
  <c r="AA11" i="80"/>
  <c r="AA12" i="80" s="1"/>
  <c r="Z11" i="80"/>
  <c r="Z12" i="80" s="1"/>
  <c r="Q11" i="80"/>
  <c r="Q12" i="80" s="1"/>
  <c r="P11" i="80"/>
  <c r="P12" i="80" s="1"/>
  <c r="AT10" i="80"/>
  <c r="AS10" i="80"/>
  <c r="AR10" i="80"/>
  <c r="AN10" i="80"/>
  <c r="AM10" i="80"/>
  <c r="AC10" i="80"/>
  <c r="U10" i="80"/>
  <c r="AU8" i="80"/>
  <c r="X2" i="80"/>
  <c r="AN11" i="80" s="1"/>
  <c r="AN12" i="80" s="1"/>
  <c r="AA10" i="82" l="1"/>
  <c r="AQ10" i="82"/>
  <c r="Y11" i="82"/>
  <c r="Y12" i="82" s="1"/>
  <c r="AO11" i="82"/>
  <c r="AO12" i="82" s="1"/>
  <c r="AE10" i="80"/>
  <c r="Y11" i="80"/>
  <c r="Y12" i="80" s="1"/>
  <c r="AB10" i="82"/>
  <c r="AA11" i="82"/>
  <c r="AA12" i="82" s="1"/>
  <c r="AQ11" i="82"/>
  <c r="AQ12" i="82" s="1"/>
  <c r="L38" i="82"/>
  <c r="L40" i="82" s="1"/>
  <c r="C44" i="82" s="1"/>
  <c r="R10" i="81"/>
  <c r="AO11" i="81"/>
  <c r="AO12" i="81" s="1"/>
  <c r="P10" i="82"/>
  <c r="AF10" i="82"/>
  <c r="AB11" i="82"/>
  <c r="AB12" i="82" s="1"/>
  <c r="R10" i="82"/>
  <c r="AH10" i="82"/>
  <c r="AC11" i="82"/>
  <c r="AC12" i="82" s="1"/>
  <c r="AB131" i="81"/>
  <c r="S10" i="82"/>
  <c r="AI10" i="82"/>
  <c r="Q11" i="82"/>
  <c r="Q12" i="82" s="1"/>
  <c r="AG11" i="82"/>
  <c r="AG12" i="82" s="1"/>
  <c r="AH11" i="80"/>
  <c r="AH12" i="80" s="1"/>
  <c r="AI11" i="80"/>
  <c r="AI12" i="80" s="1"/>
  <c r="T10" i="82"/>
  <c r="AJ10" i="82"/>
  <c r="S11" i="82"/>
  <c r="S12" i="82" s="1"/>
  <c r="AI11" i="82"/>
  <c r="AI12" i="82" s="1"/>
  <c r="AB49" i="82"/>
  <c r="V121" i="81"/>
  <c r="T10" i="80"/>
  <c r="AQ11" i="80"/>
  <c r="AQ12" i="80" s="1"/>
  <c r="X10" i="82"/>
  <c r="AN10" i="82"/>
  <c r="T11" i="82"/>
  <c r="T12" i="82" s="1"/>
  <c r="AJ11" i="82"/>
  <c r="AJ12" i="82" s="1"/>
  <c r="AN10" i="81"/>
  <c r="AA11" i="81"/>
  <c r="AA12" i="81" s="1"/>
  <c r="I44" i="80"/>
  <c r="L44" i="80" s="1"/>
  <c r="L126" i="81"/>
  <c r="I126" i="81"/>
  <c r="P10" i="80"/>
  <c r="Y10" i="80"/>
  <c r="AH10" i="80"/>
  <c r="AQ10" i="80"/>
  <c r="T11" i="80"/>
  <c r="T12" i="80" s="1"/>
  <c r="AC11" i="80"/>
  <c r="AC12" i="80" s="1"/>
  <c r="AL11" i="80"/>
  <c r="AL12" i="80" s="1"/>
  <c r="L44" i="82"/>
  <c r="I44" i="82"/>
  <c r="W10" i="80"/>
  <c r="AO10" i="80"/>
  <c r="R11" i="80"/>
  <c r="R12" i="80" s="1"/>
  <c r="AJ11" i="80"/>
  <c r="AJ12" i="80" s="1"/>
  <c r="Q10" i="80"/>
  <c r="T37" i="80"/>
  <c r="T39" i="80" s="1"/>
  <c r="AB44" i="80"/>
  <c r="W49" i="80" s="1"/>
  <c r="AB49" i="80" s="1"/>
  <c r="AM11" i="80"/>
  <c r="AM12" i="80" s="1"/>
  <c r="AE11" i="80"/>
  <c r="AE12" i="80" s="1"/>
  <c r="W11" i="80"/>
  <c r="W12" i="80" s="1"/>
  <c r="AL10" i="80"/>
  <c r="AD10" i="80"/>
  <c r="V10" i="80"/>
  <c r="AZ6" i="80"/>
  <c r="AF10" i="80"/>
  <c r="AW14" i="80"/>
  <c r="V35" i="80" s="1"/>
  <c r="X10" i="80"/>
  <c r="AP10" i="80"/>
  <c r="AB11" i="80"/>
  <c r="AB12" i="80" s="1"/>
  <c r="Z10" i="80"/>
  <c r="AI10" i="80"/>
  <c r="U11" i="80"/>
  <c r="U12" i="80" s="1"/>
  <c r="R10" i="80"/>
  <c r="AJ10" i="80"/>
  <c r="V39" i="82"/>
  <c r="AG10" i="80"/>
  <c r="S11" i="80"/>
  <c r="S12" i="80" s="1"/>
  <c r="AK11" i="80"/>
  <c r="AK12" i="80" s="1"/>
  <c r="AD11" i="80"/>
  <c r="AD12" i="80" s="1"/>
  <c r="AA10" i="80"/>
  <c r="V11" i="80"/>
  <c r="V12" i="80" s="1"/>
  <c r="AF11" i="80"/>
  <c r="AF12" i="80" s="1"/>
  <c r="AO11" i="80"/>
  <c r="AO12" i="80" s="1"/>
  <c r="S10" i="80"/>
  <c r="AB10" i="80"/>
  <c r="AK10" i="80"/>
  <c r="X11" i="80"/>
  <c r="X12" i="80" s="1"/>
  <c r="AG11" i="80"/>
  <c r="AG12" i="80" s="1"/>
  <c r="AP11" i="80"/>
  <c r="AP12" i="80" s="1"/>
  <c r="V37" i="80"/>
  <c r="T39" i="82"/>
  <c r="S10" i="81"/>
  <c r="AA10" i="81"/>
  <c r="AI10" i="81"/>
  <c r="AQ10" i="81"/>
  <c r="T11" i="81"/>
  <c r="T12" i="81" s="1"/>
  <c r="AB11" i="81"/>
  <c r="AB12" i="81" s="1"/>
  <c r="AJ11" i="81"/>
  <c r="AJ12" i="81" s="1"/>
  <c r="T10" i="81"/>
  <c r="AB10" i="81"/>
  <c r="AJ10" i="81"/>
  <c r="U11" i="81"/>
  <c r="U12" i="81" s="1"/>
  <c r="AC11" i="81"/>
  <c r="AC12" i="81" s="1"/>
  <c r="AK11" i="81"/>
  <c r="AK12" i="81" s="1"/>
  <c r="U10" i="81"/>
  <c r="AC10" i="81"/>
  <c r="AK10" i="81"/>
  <c r="V11" i="81"/>
  <c r="V12" i="81" s="1"/>
  <c r="AD11" i="81"/>
  <c r="AD12" i="81" s="1"/>
  <c r="AL11" i="81"/>
  <c r="AL12" i="81" s="1"/>
  <c r="U10" i="82"/>
  <c r="AC10" i="82"/>
  <c r="AK10" i="82"/>
  <c r="V11" i="82"/>
  <c r="V12" i="82" s="1"/>
  <c r="AD11" i="82"/>
  <c r="AD12" i="82" s="1"/>
  <c r="AL11" i="82"/>
  <c r="AL12" i="82" s="1"/>
  <c r="AZ6" i="82"/>
  <c r="V10" i="82"/>
  <c r="AD10" i="82"/>
  <c r="AL10" i="82"/>
  <c r="W11" i="82"/>
  <c r="W12" i="82" s="1"/>
  <c r="AE11" i="82"/>
  <c r="AE12" i="82" s="1"/>
  <c r="AM11" i="82"/>
  <c r="AM12" i="82" s="1"/>
  <c r="AZ6" i="81"/>
  <c r="V10" i="81"/>
  <c r="AD10" i="81"/>
  <c r="AL10" i="81"/>
  <c r="W11" i="81"/>
  <c r="W12" i="81" s="1"/>
  <c r="AE11" i="81"/>
  <c r="AE12" i="81" s="1"/>
  <c r="AM11" i="81"/>
  <c r="AM12" i="81" s="1"/>
  <c r="W10" i="82"/>
  <c r="AE10" i="82"/>
  <c r="AM10" i="82"/>
  <c r="P11" i="82"/>
  <c r="P12" i="82" s="1"/>
  <c r="X11" i="82"/>
  <c r="X12" i="82" s="1"/>
  <c r="AF11" i="82"/>
  <c r="AF12" i="82" s="1"/>
  <c r="AN11" i="82"/>
  <c r="AN12" i="82" s="1"/>
  <c r="W10" i="81"/>
  <c r="AE10" i="81"/>
  <c r="AM10" i="81"/>
  <c r="P11" i="81"/>
  <c r="P12" i="81" s="1"/>
  <c r="X11" i="81"/>
  <c r="X12" i="81" s="1"/>
  <c r="AF11" i="81"/>
  <c r="AF12" i="81" s="1"/>
  <c r="AN11" i="81"/>
  <c r="AN12" i="81" s="1"/>
  <c r="Q10" i="82"/>
  <c r="Y10" i="82"/>
  <c r="AG10" i="82"/>
  <c r="AO10" i="82"/>
  <c r="R11" i="82"/>
  <c r="R12" i="82" s="1"/>
  <c r="Z11" i="82"/>
  <c r="Z12" i="82" s="1"/>
  <c r="AH11" i="82"/>
  <c r="AH12" i="82" s="1"/>
  <c r="Q10" i="81"/>
  <c r="Y10" i="81"/>
  <c r="AG10" i="81"/>
  <c r="AO10" i="81"/>
  <c r="R11" i="81"/>
  <c r="R12" i="81" s="1"/>
  <c r="Z11" i="81"/>
  <c r="Z12" i="81" s="1"/>
  <c r="AH11" i="81"/>
  <c r="AH12" i="81" s="1"/>
  <c r="V39" i="80" l="1"/>
  <c r="U33" i="23" l="1"/>
  <c r="AE33" i="23" s="1"/>
  <c r="U34" i="23"/>
  <c r="AE34" i="23" s="1"/>
  <c r="H7" i="6"/>
  <c r="I7" i="6" s="1"/>
  <c r="J7" i="6" s="1"/>
  <c r="H54" i="6"/>
  <c r="I54" i="6" s="1"/>
  <c r="J54" i="6" s="1"/>
  <c r="H36" i="6"/>
  <c r="I36" i="6" s="1"/>
  <c r="J36" i="6" s="1"/>
  <c r="H38" i="6"/>
  <c r="I38" i="6" s="1"/>
  <c r="J38" i="6" s="1"/>
  <c r="H40" i="6"/>
  <c r="I40" i="6" s="1"/>
  <c r="J40" i="6" s="1"/>
  <c r="H42" i="6"/>
  <c r="I42" i="6" s="1"/>
  <c r="J42" i="6" s="1"/>
  <c r="I44" i="6"/>
  <c r="J44" i="6" s="1"/>
  <c r="H46" i="6"/>
  <c r="I46" i="6" s="1"/>
  <c r="J46" i="6" s="1"/>
  <c r="H48" i="6"/>
  <c r="I48" i="6" s="1"/>
  <c r="J48" i="6" s="1"/>
  <c r="H50" i="6"/>
  <c r="I50" i="6" s="1"/>
  <c r="J50" i="6" s="1"/>
  <c r="H52" i="6"/>
  <c r="I52" i="6" s="1"/>
  <c r="J52" i="6" s="1"/>
  <c r="H34" i="6"/>
  <c r="I34" i="6" s="1"/>
  <c r="J34" i="6" s="1"/>
  <c r="H32" i="6"/>
  <c r="I32" i="6" s="1"/>
  <c r="J32" i="6" s="1"/>
  <c r="H9" i="6"/>
  <c r="I9" i="6" s="1"/>
  <c r="J9" i="6" s="1"/>
  <c r="H11" i="6"/>
  <c r="I11" i="6" s="1"/>
  <c r="J11" i="6" s="1"/>
  <c r="H13" i="6"/>
  <c r="I13" i="6" s="1"/>
  <c r="J13" i="6" s="1"/>
  <c r="H15" i="6"/>
  <c r="I15" i="6" s="1"/>
  <c r="J15" i="6" s="1"/>
  <c r="H17" i="6"/>
  <c r="I17" i="6" s="1"/>
  <c r="J17" i="6" s="1"/>
  <c r="H19" i="6"/>
  <c r="I19" i="6" s="1"/>
  <c r="J19" i="6" s="1"/>
  <c r="H21" i="6"/>
  <c r="I21" i="6" s="1"/>
  <c r="J21" i="6" s="1"/>
  <c r="H23" i="6"/>
  <c r="I23" i="6" s="1"/>
  <c r="J23" i="6" s="1"/>
  <c r="H25" i="6"/>
  <c r="I25" i="6" s="1"/>
  <c r="J25" i="6" s="1"/>
  <c r="H27" i="6"/>
  <c r="I27" i="6" s="1"/>
  <c r="J27" i="6" s="1"/>
  <c r="H29" i="6"/>
  <c r="I29" i="6" s="1"/>
  <c r="J29" i="6" s="1"/>
</calcChain>
</file>

<file path=xl/sharedStrings.xml><?xml version="1.0" encoding="utf-8"?>
<sst xmlns="http://schemas.openxmlformats.org/spreadsheetml/2006/main" count="1759" uniqueCount="538">
  <si>
    <t>有　・　無</t>
    <rPh sb="0" eb="1">
      <t>ア</t>
    </rPh>
    <rPh sb="4" eb="5">
      <t>ム</t>
    </rPh>
    <phoneticPr fontId="2"/>
  </si>
  <si>
    <t>○利用料の徴収</t>
    <rPh sb="1" eb="4">
      <t>リヨウリョウ</t>
    </rPh>
    <rPh sb="5" eb="7">
      <t>チョウシュウ</t>
    </rPh>
    <phoneticPr fontId="2"/>
  </si>
  <si>
    <t>区　　　分</t>
    <rPh sb="0" eb="5">
      <t>クブン</t>
    </rPh>
    <phoneticPr fontId="2"/>
  </si>
  <si>
    <t>徴収の有無</t>
    <rPh sb="0" eb="2">
      <t>チョウシュウ</t>
    </rPh>
    <rPh sb="3" eb="5">
      <t>ウム</t>
    </rPh>
    <phoneticPr fontId="2"/>
  </si>
  <si>
    <t>単　　価</t>
    <rPh sb="0" eb="4">
      <t>タンカ</t>
    </rPh>
    <phoneticPr fontId="2"/>
  </si>
  <si>
    <t>内　　　容</t>
    <rPh sb="0" eb="5">
      <t>ナイヨウ</t>
    </rPh>
    <phoneticPr fontId="2"/>
  </si>
  <si>
    <t>対象者</t>
    <rPh sb="0" eb="3">
      <t>タイショウシャ</t>
    </rPh>
    <phoneticPr fontId="2"/>
  </si>
  <si>
    <t>日常生活品費</t>
    <rPh sb="0" eb="2">
      <t>ニチジョウ</t>
    </rPh>
    <rPh sb="2" eb="4">
      <t>セイカツ</t>
    </rPh>
    <rPh sb="4" eb="5">
      <t>ヒン</t>
    </rPh>
    <rPh sb="5" eb="6">
      <t>ヒ</t>
    </rPh>
    <phoneticPr fontId="2"/>
  </si>
  <si>
    <t>全員 ・ 希望者</t>
    <rPh sb="0" eb="2">
      <t>ゼンイン</t>
    </rPh>
    <rPh sb="5" eb="8">
      <t>キボウシャ</t>
    </rPh>
    <phoneticPr fontId="2"/>
  </si>
  <si>
    <t>教養娯楽費</t>
    <rPh sb="0" eb="2">
      <t>キョウヨウ</t>
    </rPh>
    <rPh sb="2" eb="5">
      <t>ゴラクヒ</t>
    </rPh>
    <phoneticPr fontId="2"/>
  </si>
  <si>
    <t>健康管理費</t>
    <rPh sb="0" eb="2">
      <t>ケンコウ</t>
    </rPh>
    <rPh sb="2" eb="4">
      <t>カンリ</t>
    </rPh>
    <rPh sb="4" eb="5">
      <t>ヒ</t>
    </rPh>
    <phoneticPr fontId="2"/>
  </si>
  <si>
    <t>預り金の出納管理費</t>
    <rPh sb="0" eb="1">
      <t>アズカ</t>
    </rPh>
    <rPh sb="2" eb="3">
      <t>キン</t>
    </rPh>
    <rPh sb="4" eb="6">
      <t>スイトウ</t>
    </rPh>
    <rPh sb="6" eb="9">
      <t>カンリヒ</t>
    </rPh>
    <phoneticPr fontId="2"/>
  </si>
  <si>
    <t>特別室料（入所者選定）</t>
    <rPh sb="0" eb="2">
      <t>トクベツ</t>
    </rPh>
    <rPh sb="2" eb="3">
      <t>シツ</t>
    </rPh>
    <rPh sb="3" eb="4">
      <t>リョウ</t>
    </rPh>
    <rPh sb="5" eb="8">
      <t>ニュウショシャ</t>
    </rPh>
    <rPh sb="8" eb="10">
      <t>センテイ</t>
    </rPh>
    <phoneticPr fontId="2"/>
  </si>
  <si>
    <t>特別食費（入所者選定）</t>
    <rPh sb="0" eb="2">
      <t>トクベツ</t>
    </rPh>
    <rPh sb="2" eb="3">
      <t>ショクジ</t>
    </rPh>
    <rPh sb="3" eb="4">
      <t>ヒヨウ</t>
    </rPh>
    <rPh sb="5" eb="8">
      <t>ニュウショシャ</t>
    </rPh>
    <rPh sb="8" eb="10">
      <t>センテイ</t>
    </rPh>
    <phoneticPr fontId="2"/>
  </si>
  <si>
    <t>施設サービス</t>
    <rPh sb="0" eb="2">
      <t>シセツ</t>
    </rPh>
    <phoneticPr fontId="2"/>
  </si>
  <si>
    <t>短期入所療養サービス</t>
    <rPh sb="0" eb="2">
      <t>タンキ</t>
    </rPh>
    <rPh sb="2" eb="4">
      <t>ニュウショ</t>
    </rPh>
    <rPh sb="4" eb="6">
      <t>リョウヨウ</t>
    </rPh>
    <phoneticPr fontId="2"/>
  </si>
  <si>
    <t>その他（　　　　　　　　　　　　）</t>
    <rPh sb="0" eb="3">
      <t>ソノタ</t>
    </rPh>
    <phoneticPr fontId="2"/>
  </si>
  <si>
    <t>食事の提供に要する費用</t>
    <rPh sb="0" eb="2">
      <t>ショクジ</t>
    </rPh>
    <rPh sb="3" eb="5">
      <t>テイキョウ</t>
    </rPh>
    <rPh sb="6" eb="7">
      <t>ヨウ</t>
    </rPh>
    <rPh sb="9" eb="11">
      <t>ヒヨウ</t>
    </rPh>
    <phoneticPr fontId="2"/>
  </si>
  <si>
    <t>認知症対応型共同生活介護</t>
    <rPh sb="0" eb="3">
      <t>ニンチショウ</t>
    </rPh>
    <rPh sb="3" eb="6">
      <t>タイオウガタ</t>
    </rPh>
    <rPh sb="6" eb="8">
      <t>キョウドウ</t>
    </rPh>
    <rPh sb="8" eb="10">
      <t>セイカツ</t>
    </rPh>
    <rPh sb="10" eb="12">
      <t>カイゴ</t>
    </rPh>
    <phoneticPr fontId="2"/>
  </si>
  <si>
    <t>家　賃</t>
    <rPh sb="0" eb="3">
      <t>ヤチン</t>
    </rPh>
    <phoneticPr fontId="2"/>
  </si>
  <si>
    <t>光 熱 水 費</t>
    <rPh sb="0" eb="3">
      <t>コウネツ</t>
    </rPh>
    <rPh sb="4" eb="5">
      <t>スイ</t>
    </rPh>
    <rPh sb="6" eb="7">
      <t>ヒ</t>
    </rPh>
    <phoneticPr fontId="2"/>
  </si>
  <si>
    <t>食材料費</t>
    <rPh sb="0" eb="1">
      <t>ショク</t>
    </rPh>
    <rPh sb="1" eb="4">
      <t>ザイリョウヒ</t>
    </rPh>
    <phoneticPr fontId="2"/>
  </si>
  <si>
    <t>お む つ 代</t>
    <rPh sb="6" eb="7">
      <t>ダイ</t>
    </rPh>
    <phoneticPr fontId="2"/>
  </si>
  <si>
    <t>特定施設入所者生活介護</t>
    <rPh sb="0" eb="2">
      <t>トクテイ</t>
    </rPh>
    <rPh sb="2" eb="4">
      <t>シセツ</t>
    </rPh>
    <rPh sb="4" eb="7">
      <t>ニュウショシャ</t>
    </rPh>
    <rPh sb="7" eb="9">
      <t>セイカツ</t>
    </rPh>
    <rPh sb="9" eb="11">
      <t>カイゴ</t>
    </rPh>
    <phoneticPr fontId="2"/>
  </si>
  <si>
    <t>通所リハビリテーション</t>
    <rPh sb="0" eb="1">
      <t>ツウ</t>
    </rPh>
    <rPh sb="1" eb="2">
      <t>ショ</t>
    </rPh>
    <phoneticPr fontId="2"/>
  </si>
  <si>
    <t>延長預り費</t>
    <rPh sb="0" eb="2">
      <t>エンチョウ</t>
    </rPh>
    <rPh sb="2" eb="3">
      <t>アズカ</t>
    </rPh>
    <rPh sb="4" eb="5">
      <t>ヒ</t>
    </rPh>
    <phoneticPr fontId="2"/>
  </si>
  <si>
    <t>通所介護</t>
    <rPh sb="0" eb="1">
      <t>ツウ</t>
    </rPh>
    <rPh sb="1" eb="2">
      <t>トコロ</t>
    </rPh>
    <rPh sb="2" eb="4">
      <t>カイゴ</t>
    </rPh>
    <phoneticPr fontId="2"/>
  </si>
  <si>
    <t>訪問介護</t>
    <rPh sb="0" eb="2">
      <t>ホウモン</t>
    </rPh>
    <rPh sb="2" eb="4">
      <t>カイゴ</t>
    </rPh>
    <phoneticPr fontId="2"/>
  </si>
  <si>
    <t>通常の事業</t>
    <rPh sb="0" eb="2">
      <t>ツウジョウ</t>
    </rPh>
    <rPh sb="3" eb="5">
      <t>ジギョウ</t>
    </rPh>
    <phoneticPr fontId="2"/>
  </si>
  <si>
    <t>訪問看護</t>
    <rPh sb="0" eb="2">
      <t>ホウモン</t>
    </rPh>
    <rPh sb="2" eb="4">
      <t>カンゴ</t>
    </rPh>
    <phoneticPr fontId="2"/>
  </si>
  <si>
    <t>実施地域以</t>
    <rPh sb="0" eb="2">
      <t>ジッシ</t>
    </rPh>
    <rPh sb="2" eb="4">
      <t>チイキ</t>
    </rPh>
    <rPh sb="4" eb="5">
      <t>イ</t>
    </rPh>
    <phoneticPr fontId="2"/>
  </si>
  <si>
    <t>外の交通費</t>
    <rPh sb="0" eb="1">
      <t>ガイ</t>
    </rPh>
    <rPh sb="2" eb="5">
      <t>コウツウヒ</t>
    </rPh>
    <phoneticPr fontId="2"/>
  </si>
  <si>
    <t>101 訪問介護費</t>
    <phoneticPr fontId="2"/>
  </si>
  <si>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</si>
  <si>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</si>
  <si>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</si>
  <si>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t>
    <phoneticPr fontId="2"/>
  </si>
  <si>
    <t>あり</t>
    <phoneticPr fontId="2"/>
  </si>
  <si>
    <t>該当</t>
    <rPh sb="0" eb="2">
      <t>ガイトウ</t>
    </rPh>
    <phoneticPr fontId="2"/>
  </si>
  <si>
    <t>サービス提供票</t>
    <rPh sb="4" eb="6">
      <t>テイキョウ</t>
    </rPh>
    <rPh sb="6" eb="7">
      <t>ヒョウ</t>
    </rPh>
    <phoneticPr fontId="2"/>
  </si>
  <si>
    <t>研修計画書(事業計画書)</t>
    <rPh sb="0" eb="2">
      <t>ケンシュウ</t>
    </rPh>
    <rPh sb="2" eb="5">
      <t>ケイカクショ</t>
    </rPh>
    <rPh sb="6" eb="8">
      <t>ジギョウ</t>
    </rPh>
    <rPh sb="8" eb="11">
      <t>ケイカクショ</t>
    </rPh>
    <phoneticPr fontId="2"/>
  </si>
  <si>
    <t>定期的に実施</t>
    <rPh sb="0" eb="3">
      <t>テイキテキ</t>
    </rPh>
    <rPh sb="4" eb="6">
      <t>ジッシ</t>
    </rPh>
    <phoneticPr fontId="2"/>
  </si>
  <si>
    <t>会議記録</t>
    <rPh sb="0" eb="2">
      <t>カイギ</t>
    </rPh>
    <rPh sb="2" eb="4">
      <t>キロク</t>
    </rPh>
    <phoneticPr fontId="2"/>
  </si>
  <si>
    <t>文書等により実施</t>
    <rPh sb="0" eb="2">
      <t>ブンショ</t>
    </rPh>
    <rPh sb="2" eb="3">
      <t>トウ</t>
    </rPh>
    <rPh sb="6" eb="8">
      <t>ジッシ</t>
    </rPh>
    <phoneticPr fontId="2"/>
  </si>
  <si>
    <t>留意事項伝達書(ＦＡＸ、メール可)、サービス提供報告書</t>
    <rPh sb="0" eb="2">
      <t>リュウイ</t>
    </rPh>
    <rPh sb="2" eb="4">
      <t>ジコウ</t>
    </rPh>
    <rPh sb="4" eb="6">
      <t>デンタツ</t>
    </rPh>
    <rPh sb="6" eb="7">
      <t>ショ</t>
    </rPh>
    <rPh sb="15" eb="16">
      <t>カ</t>
    </rPh>
    <rPh sb="22" eb="24">
      <t>テイキョウ</t>
    </rPh>
    <rPh sb="24" eb="27">
      <t>ホウコクショ</t>
    </rPh>
    <phoneticPr fontId="2"/>
  </si>
  <si>
    <t>全員に実施</t>
    <rPh sb="0" eb="2">
      <t>ゼンイン</t>
    </rPh>
    <rPh sb="3" eb="5">
      <t>ジッシ</t>
    </rPh>
    <phoneticPr fontId="2"/>
  </si>
  <si>
    <t>健診受診記録等</t>
    <rPh sb="0" eb="2">
      <t>ケンシン</t>
    </rPh>
    <rPh sb="2" eb="4">
      <t>ジュシン</t>
    </rPh>
    <rPh sb="4" eb="6">
      <t>キロク</t>
    </rPh>
    <rPh sb="6" eb="7">
      <t>トウ</t>
    </rPh>
    <phoneticPr fontId="2"/>
  </si>
  <si>
    <t>重要事項説明書等</t>
    <rPh sb="0" eb="2">
      <t>ジュウヨウ</t>
    </rPh>
    <rPh sb="2" eb="4">
      <t>ジコウ</t>
    </rPh>
    <rPh sb="4" eb="7">
      <t>セツメイショ</t>
    </rPh>
    <rPh sb="7" eb="8">
      <t>トウ</t>
    </rPh>
    <phoneticPr fontId="2"/>
  </si>
  <si>
    <t>配置</t>
    <rPh sb="0" eb="2">
      <t>ハイチ</t>
    </rPh>
    <phoneticPr fontId="2"/>
  </si>
  <si>
    <t>職員台帳(履歴書)等</t>
    <rPh sb="0" eb="2">
      <t>ショクイン</t>
    </rPh>
    <rPh sb="2" eb="4">
      <t>ダイチョウ</t>
    </rPh>
    <rPh sb="5" eb="8">
      <t>リレキショ</t>
    </rPh>
    <rPh sb="9" eb="10">
      <t>トウ</t>
    </rPh>
    <phoneticPr fontId="2"/>
  </si>
  <si>
    <t>利用者台帳等</t>
    <rPh sb="0" eb="3">
      <t>リヨウシャ</t>
    </rPh>
    <rPh sb="3" eb="5">
      <t>ダイチョウ</t>
    </rPh>
    <rPh sb="5" eb="6">
      <t>トウ</t>
    </rPh>
    <phoneticPr fontId="2"/>
  </si>
  <si>
    <t>緊急時訪問介護加算</t>
    <rPh sb="0" eb="2">
      <t>キンキュウ</t>
    </rPh>
    <rPh sb="2" eb="3">
      <t>ジ</t>
    </rPh>
    <rPh sb="3" eb="5">
      <t>ホウモン</t>
    </rPh>
    <rPh sb="5" eb="7">
      <t>カイゴ</t>
    </rPh>
    <rPh sb="7" eb="9">
      <t>カサン</t>
    </rPh>
    <phoneticPr fontId="2"/>
  </si>
  <si>
    <t>要請に関する記録、サービス提供記録等</t>
    <rPh sb="0" eb="2">
      <t>ヨウセイ</t>
    </rPh>
    <rPh sb="3" eb="4">
      <t>カン</t>
    </rPh>
    <rPh sb="6" eb="8">
      <t>キロク</t>
    </rPh>
    <rPh sb="13" eb="15">
      <t>テイキョウ</t>
    </rPh>
    <rPh sb="15" eb="17">
      <t>キロク</t>
    </rPh>
    <rPh sb="17" eb="18">
      <t>トウ</t>
    </rPh>
    <phoneticPr fontId="2"/>
  </si>
  <si>
    <t>初回加算</t>
    <rPh sb="0" eb="2">
      <t>ショカイ</t>
    </rPh>
    <rPh sb="2" eb="4">
      <t>カサン</t>
    </rPh>
    <phoneticPr fontId="2"/>
  </si>
  <si>
    <t>サービス提供記録等</t>
    <rPh sb="4" eb="6">
      <t>テイキョウ</t>
    </rPh>
    <rPh sb="6" eb="8">
      <t>キロク</t>
    </rPh>
    <rPh sb="8" eb="9">
      <t>トウ</t>
    </rPh>
    <phoneticPr fontId="2"/>
  </si>
  <si>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
  </si>
  <si>
    <t>区　　　分</t>
  </si>
  <si>
    <t>介護福祉士</t>
  </si>
  <si>
    <t>計</t>
  </si>
  <si>
    <t>要介護５</t>
  </si>
  <si>
    <t>区分</t>
  </si>
  <si>
    <t>年度</t>
  </si>
  <si>
    <t>月</t>
  </si>
  <si>
    <t>４月</t>
  </si>
  <si>
    <t>５月</t>
  </si>
  <si>
    <t>６月</t>
  </si>
  <si>
    <t>７月</t>
  </si>
  <si>
    <t>前</t>
  </si>
  <si>
    <t>８月</t>
  </si>
  <si>
    <t>年</t>
  </si>
  <si>
    <t>９月</t>
  </si>
  <si>
    <t>度</t>
  </si>
  <si>
    <t>10月</t>
  </si>
  <si>
    <t>11月</t>
  </si>
  <si>
    <t>12月</t>
  </si>
  <si>
    <t>１月</t>
  </si>
  <si>
    <t>２月</t>
  </si>
  <si>
    <t>３月</t>
  </si>
  <si>
    <t>平均</t>
  </si>
  <si>
    <t>今</t>
  </si>
  <si>
    <t>提出年月日</t>
    <rPh sb="0" eb="2">
      <t>テイシュツ</t>
    </rPh>
    <rPh sb="2" eb="5">
      <t>ネンガッピ</t>
    </rPh>
    <phoneticPr fontId="2"/>
  </si>
  <si>
    <t>事　業　所　名</t>
    <rPh sb="0" eb="5">
      <t>ジギョウショ</t>
    </rPh>
    <rPh sb="6" eb="7">
      <t>ナ</t>
    </rPh>
    <phoneticPr fontId="2"/>
  </si>
  <si>
    <t>管理者名</t>
    <rPh sb="0" eb="3">
      <t>カンリシャ</t>
    </rPh>
    <rPh sb="3" eb="4">
      <t>メイ</t>
    </rPh>
    <phoneticPr fontId="2"/>
  </si>
  <si>
    <t>代表者名</t>
    <rPh sb="0" eb="3">
      <t>ダイヒョウシャ</t>
    </rPh>
    <rPh sb="3" eb="4">
      <t>メイ</t>
    </rPh>
    <phoneticPr fontId="2"/>
  </si>
  <si>
    <t>事業所番号</t>
    <rPh sb="0" eb="3">
      <t>ジギョウショ</t>
    </rPh>
    <rPh sb="3" eb="5">
      <t>バンゴウ</t>
    </rPh>
    <phoneticPr fontId="2"/>
  </si>
  <si>
    <t>記入者職・氏名</t>
    <rPh sb="0" eb="2">
      <t>キニュウ</t>
    </rPh>
    <rPh sb="2" eb="3">
      <t>タントウシャ</t>
    </rPh>
    <rPh sb="3" eb="4">
      <t>ショク</t>
    </rPh>
    <rPh sb="5" eb="7">
      <t>シメイ</t>
    </rPh>
    <phoneticPr fontId="2"/>
  </si>
  <si>
    <t>電話番号</t>
    <rPh sb="0" eb="2">
      <t>デンワ</t>
    </rPh>
    <rPh sb="2" eb="4">
      <t>バンゴウ</t>
    </rPh>
    <phoneticPr fontId="2"/>
  </si>
  <si>
    <t>人</t>
    <rPh sb="0" eb="1">
      <t>ニン</t>
    </rPh>
    <phoneticPr fontId="2"/>
  </si>
  <si>
    <t>（職）</t>
    <rPh sb="1" eb="2">
      <t>ショク</t>
    </rPh>
    <phoneticPr fontId="2"/>
  </si>
  <si>
    <t>（氏名）</t>
    <rPh sb="1" eb="3">
      <t>シメイ</t>
    </rPh>
    <phoneticPr fontId="2"/>
  </si>
  <si>
    <t>〒</t>
    <phoneticPr fontId="2"/>
  </si>
  <si>
    <t>○利用者の状況</t>
    <phoneticPr fontId="2"/>
  </si>
  <si>
    <t>福祉用具貸与
福祉用具販売</t>
    <rPh sb="0" eb="2">
      <t>フクシ</t>
    </rPh>
    <rPh sb="2" eb="4">
      <t>ヨウグ</t>
    </rPh>
    <rPh sb="4" eb="6">
      <t>タイヨ</t>
    </rPh>
    <rPh sb="7" eb="9">
      <t>フクシ</t>
    </rPh>
    <rPh sb="9" eb="11">
      <t>ヨウグ</t>
    </rPh>
    <rPh sb="11" eb="13">
      <t>ハンバイ</t>
    </rPh>
    <phoneticPr fontId="2"/>
  </si>
  <si>
    <t>通常の事業の実施地域外の交通費</t>
    <rPh sb="0" eb="2">
      <t>ツウジョウ</t>
    </rPh>
    <rPh sb="3" eb="5">
      <t>ジギョウ</t>
    </rPh>
    <rPh sb="6" eb="8">
      <t>ジッシ</t>
    </rPh>
    <rPh sb="8" eb="10">
      <t>チイキ</t>
    </rPh>
    <rPh sb="10" eb="11">
      <t>ガイ</t>
    </rPh>
    <rPh sb="12" eb="15">
      <t>コウツウヒ</t>
    </rPh>
    <phoneticPr fontId="2"/>
  </si>
  <si>
    <t>特別搬入費</t>
    <rPh sb="0" eb="2">
      <t>トクベツ</t>
    </rPh>
    <rPh sb="2" eb="4">
      <t>ハンニュウ</t>
    </rPh>
    <rPh sb="4" eb="5">
      <t>ヒ</t>
    </rPh>
    <phoneticPr fontId="2"/>
  </si>
  <si>
    <t>常勤換算数</t>
    <rPh sb="0" eb="2">
      <t>ジョウキン</t>
    </rPh>
    <rPh sb="2" eb="4">
      <t>カンサン</t>
    </rPh>
    <rPh sb="4" eb="5">
      <t>スウ</t>
    </rPh>
    <phoneticPr fontId="2"/>
  </si>
  <si>
    <t>時間</t>
    <rPh sb="0" eb="2">
      <t>ジカン</t>
    </rPh>
    <phoneticPr fontId="2"/>
  </si>
  <si>
    <t>　　　　〃</t>
    <phoneticPr fontId="2"/>
  </si>
  <si>
    <t>中山間地域等における小規模事業所加算</t>
    <rPh sb="0" eb="1">
      <t>ナカ</t>
    </rPh>
    <rPh sb="1" eb="3">
      <t>ヤマアイ</t>
    </rPh>
    <rPh sb="3" eb="6">
      <t>チイキナド</t>
    </rPh>
    <rPh sb="10" eb="13">
      <t>ショウキボ</t>
    </rPh>
    <rPh sb="13" eb="16">
      <t>ジギョウショ</t>
    </rPh>
    <rPh sb="16" eb="18">
      <t>カサン</t>
    </rPh>
    <phoneticPr fontId="2"/>
  </si>
  <si>
    <t>氏名</t>
    <rPh sb="0" eb="2">
      <t>シメイ</t>
    </rPh>
    <phoneticPr fontId="2"/>
  </si>
  <si>
    <t>資格名</t>
    <rPh sb="0" eb="2">
      <t>シカク</t>
    </rPh>
    <rPh sb="2" eb="3">
      <t>メイ</t>
    </rPh>
    <phoneticPr fontId="2"/>
  </si>
  <si>
    <t>□</t>
  </si>
  <si>
    <t>あり</t>
  </si>
  <si>
    <t>４週間の実労働時間数計（　　　　月）</t>
    <rPh sb="16" eb="17">
      <t>ガツ</t>
    </rPh>
    <phoneticPr fontId="2"/>
  </si>
  <si>
    <t>○サービス提供責任者の状況　（　　　　　月現在）</t>
    <rPh sb="5" eb="7">
      <t>テイキョウ</t>
    </rPh>
    <rPh sb="7" eb="10">
      <t>セキニンシャ</t>
    </rPh>
    <rPh sb="11" eb="13">
      <t>ジョウキョウ</t>
    </rPh>
    <rPh sb="20" eb="21">
      <t>ガツ</t>
    </rPh>
    <rPh sb="21" eb="23">
      <t>ゲンザイ</t>
    </rPh>
    <phoneticPr fontId="2"/>
  </si>
  <si>
    <t>食事の提供に要する費用</t>
  </si>
  <si>
    <t>訪問リハ</t>
    <rPh sb="0" eb="2">
      <t>ホウモン</t>
    </rPh>
    <phoneticPr fontId="2"/>
  </si>
  <si>
    <t>（訪問介護）</t>
    <rPh sb="1" eb="3">
      <t>ホウモン</t>
    </rPh>
    <rPh sb="3" eb="5">
      <t>カイゴ</t>
    </rPh>
    <phoneticPr fontId="2"/>
  </si>
  <si>
    <t>共生型訪問介護</t>
    <rPh sb="0" eb="3">
      <t>キョウセイガタ</t>
    </rPh>
    <rPh sb="3" eb="5">
      <t>ホウモン</t>
    </rPh>
    <rPh sb="5" eb="7">
      <t>カイゴ</t>
    </rPh>
    <phoneticPr fontId="2"/>
  </si>
  <si>
    <t>特別地域訪問介護加算</t>
    <rPh sb="0" eb="2">
      <t>トクベツ</t>
    </rPh>
    <rPh sb="2" eb="4">
      <t>チイキ</t>
    </rPh>
    <rPh sb="4" eb="6">
      <t>ホウモン</t>
    </rPh>
    <rPh sb="6" eb="8">
      <t>カイゴ</t>
    </rPh>
    <rPh sb="8" eb="10">
      <t>カサン</t>
    </rPh>
    <phoneticPr fontId="2"/>
  </si>
  <si>
    <t>生活機能向上連携加算(Ⅱ)</t>
    <rPh sb="0" eb="2">
      <t>セイカツ</t>
    </rPh>
    <rPh sb="2" eb="4">
      <t>キノウ</t>
    </rPh>
    <rPh sb="4" eb="6">
      <t>コウジョウ</t>
    </rPh>
    <rPh sb="6" eb="8">
      <t>レンケイ</t>
    </rPh>
    <rPh sb="8" eb="10">
      <t>カサン</t>
    </rPh>
    <phoneticPr fontId="2"/>
  </si>
  <si>
    <t>開設者（法人）名</t>
    <rPh sb="7" eb="8">
      <t>メイ</t>
    </rPh>
    <phoneticPr fontId="2"/>
  </si>
  <si>
    <t>事業所所在地</t>
    <rPh sb="0" eb="3">
      <t>ジギョウショ</t>
    </rPh>
    <phoneticPr fontId="2"/>
  </si>
  <si>
    <t>開設者（法人）住所</t>
    <rPh sb="7" eb="9">
      <t>ジュウショ</t>
    </rPh>
    <phoneticPr fontId="2"/>
  </si>
  <si>
    <t>一か月間の延べ利用者（日）数　(A)</t>
    <rPh sb="0" eb="1">
      <t>イッ</t>
    </rPh>
    <rPh sb="2" eb="4">
      <t>ゲツカン</t>
    </rPh>
    <rPh sb="5" eb="6">
      <t>ノ</t>
    </rPh>
    <rPh sb="7" eb="9">
      <t>リヨウ</t>
    </rPh>
    <rPh sb="9" eb="10">
      <t>シャ</t>
    </rPh>
    <rPh sb="11" eb="12">
      <t>ニチ</t>
    </rPh>
    <rPh sb="13" eb="14">
      <t>スウ</t>
    </rPh>
    <phoneticPr fontId="2"/>
  </si>
  <si>
    <t>令和　年　月</t>
    <rPh sb="0" eb="2">
      <t>レイワ</t>
    </rPh>
    <rPh sb="3" eb="4">
      <t>ネン</t>
    </rPh>
    <rPh sb="5" eb="6">
      <t>ガツ</t>
    </rPh>
    <phoneticPr fontId="2"/>
  </si>
  <si>
    <t>前年同月</t>
    <rPh sb="0" eb="2">
      <t>ゼンネン</t>
    </rPh>
    <rPh sb="2" eb="4">
      <t>ドウゲツ</t>
    </rPh>
    <phoneticPr fontId="2"/>
  </si>
  <si>
    <t>要介護４</t>
    <phoneticPr fontId="2"/>
  </si>
  <si>
    <t>要介護
１～３</t>
    <phoneticPr fontId="2"/>
  </si>
  <si>
    <t>４月</t>
    <phoneticPr fontId="2"/>
  </si>
  <si>
    <t>1か月の訪問回数又は実利用者数
(A)</t>
    <rPh sb="2" eb="3">
      <t>ゲツ</t>
    </rPh>
    <rPh sb="4" eb="6">
      <t>ホウモン</t>
    </rPh>
    <rPh sb="6" eb="8">
      <t>カイスウ</t>
    </rPh>
    <rPh sb="8" eb="9">
      <t>マタ</t>
    </rPh>
    <rPh sb="10" eb="11">
      <t>ジツ</t>
    </rPh>
    <rPh sb="11" eb="13">
      <t>リヨウ</t>
    </rPh>
    <rPh sb="13" eb="14">
      <t>シャ</t>
    </rPh>
    <rPh sb="14" eb="15">
      <t>スウ</t>
    </rPh>
    <phoneticPr fontId="2"/>
  </si>
  <si>
    <t>(a)</t>
    <phoneticPr fontId="2"/>
  </si>
  <si>
    <t>(b)</t>
    <phoneticPr fontId="2"/>
  </si>
  <si>
    <t>(c)</t>
    <phoneticPr fontId="2"/>
  </si>
  <si>
    <t>(d)</t>
    <phoneticPr fontId="2"/>
  </si>
  <si>
    <t>(b+c+d)</t>
    <phoneticPr fontId="2"/>
  </si>
  <si>
    <t>要介護１～３の利用者の内、認知症自立度Ⅲ以上又は痰の吸引等が必要な者</t>
    <rPh sb="0" eb="1">
      <t>ヨウ</t>
    </rPh>
    <rPh sb="1" eb="3">
      <t>カイゴ</t>
    </rPh>
    <rPh sb="7" eb="10">
      <t>リヨウシャ</t>
    </rPh>
    <rPh sb="11" eb="12">
      <t>ウチ</t>
    </rPh>
    <rPh sb="13" eb="16">
      <t>ニンチショウ</t>
    </rPh>
    <rPh sb="16" eb="19">
      <t>ジリツド</t>
    </rPh>
    <rPh sb="20" eb="22">
      <t>イジョウ</t>
    </rPh>
    <rPh sb="22" eb="23">
      <t>マタ</t>
    </rPh>
    <rPh sb="24" eb="25">
      <t>タン</t>
    </rPh>
    <rPh sb="26" eb="28">
      <t>キュウイン</t>
    </rPh>
    <rPh sb="28" eb="29">
      <t>トウ</t>
    </rPh>
    <rPh sb="30" eb="32">
      <t>ヒツヨウ</t>
    </rPh>
    <rPh sb="33" eb="34">
      <t>モノ</t>
    </rPh>
    <phoneticPr fontId="2"/>
  </si>
  <si>
    <t>（B／A）％</t>
    <phoneticPr fontId="2"/>
  </si>
  <si>
    <t>利用者又は訪問回数の割合</t>
    <rPh sb="0" eb="3">
      <t>リヨウシャ</t>
    </rPh>
    <rPh sb="3" eb="4">
      <t>マタ</t>
    </rPh>
    <rPh sb="5" eb="9">
      <t>ホウモンカイスウ</t>
    </rPh>
    <rPh sb="10" eb="12">
      <t>ワリアイ</t>
    </rPh>
    <phoneticPr fontId="2"/>
  </si>
  <si>
    <t>事前提出資料を提出する月の前３月の平均利用者数</t>
    <rPh sb="0" eb="2">
      <t>ジゼン</t>
    </rPh>
    <rPh sb="2" eb="4">
      <t>テイシュツ</t>
    </rPh>
    <rPh sb="4" eb="6">
      <t>シリョウ</t>
    </rPh>
    <rPh sb="7" eb="9">
      <t>テイシュツ</t>
    </rPh>
    <rPh sb="11" eb="12">
      <t>ツキ</t>
    </rPh>
    <rPh sb="12" eb="13">
      <t>シズキ</t>
    </rPh>
    <rPh sb="13" eb="14">
      <t>ゼン</t>
    </rPh>
    <rPh sb="15" eb="16">
      <t>ツキ</t>
    </rPh>
    <rPh sb="17" eb="19">
      <t>ヘイキン</t>
    </rPh>
    <rPh sb="19" eb="21">
      <t>リヨウ</t>
    </rPh>
    <rPh sb="21" eb="22">
      <t>シャ</t>
    </rPh>
    <rPh sb="22" eb="23">
      <t>スウ</t>
    </rPh>
    <phoneticPr fontId="2"/>
  </si>
  <si>
    <t>○訪問介護事業所の職員の状況等　（令和　年　　月現在）</t>
    <rPh sb="1" eb="3">
      <t>ホウモン</t>
    </rPh>
    <rPh sb="3" eb="5">
      <t>カイゴ</t>
    </rPh>
    <rPh sb="5" eb="8">
      <t>ジギョウショ</t>
    </rPh>
    <rPh sb="9" eb="11">
      <t>ショクイン</t>
    </rPh>
    <rPh sb="12" eb="14">
      <t>ジョウキョウ</t>
    </rPh>
    <rPh sb="14" eb="15">
      <t>トウ</t>
    </rPh>
    <rPh sb="17" eb="19">
      <t>レイワ</t>
    </rPh>
    <rPh sb="20" eb="21">
      <t>ネン</t>
    </rPh>
    <rPh sb="23" eb="24">
      <t>ガツ</t>
    </rPh>
    <rPh sb="24" eb="26">
      <t>ゲンザイ</t>
    </rPh>
    <phoneticPr fontId="2"/>
  </si>
  <si>
    <t>合　　　　計</t>
    <phoneticPr fontId="2"/>
  </si>
  <si>
    <t>常勤専従者</t>
    <phoneticPr fontId="2"/>
  </si>
  <si>
    <t>常勤兼務者</t>
    <phoneticPr fontId="2"/>
  </si>
  <si>
    <t>非常勤（登録）者</t>
    <phoneticPr fontId="2"/>
  </si>
  <si>
    <t>※複数の資格を有する場合は、最上位（表上では左）の資格のみ計上すること。</t>
    <phoneticPr fontId="2"/>
  </si>
  <si>
    <t>　 常勤換算方法を用いて記入すること。</t>
    <rPh sb="2" eb="4">
      <t>ジョウキン</t>
    </rPh>
    <rPh sb="4" eb="6">
      <t>カンサン</t>
    </rPh>
    <rPh sb="6" eb="8">
      <t>ホウホウ</t>
    </rPh>
    <rPh sb="9" eb="10">
      <t>モチ</t>
    </rPh>
    <rPh sb="12" eb="14">
      <t>キニュウ</t>
    </rPh>
    <phoneticPr fontId="2"/>
  </si>
  <si>
    <t>令和　　年　　月　　日</t>
    <rPh sb="0" eb="2">
      <t>レイワ</t>
    </rPh>
    <rPh sb="4" eb="5">
      <t>ネン</t>
    </rPh>
    <rPh sb="7" eb="8">
      <t>ツキ</t>
    </rPh>
    <rPh sb="10" eb="11">
      <t>ニチ</t>
    </rPh>
    <phoneticPr fontId="2"/>
  </si>
  <si>
    <t>実務者研修修了者</t>
    <rPh sb="0" eb="3">
      <t>ジツムシャ</t>
    </rPh>
    <rPh sb="3" eb="5">
      <t>ケンシュウ</t>
    </rPh>
    <rPh sb="5" eb="7">
      <t>シュウリョウ</t>
    </rPh>
    <rPh sb="7" eb="8">
      <t>シャ</t>
    </rPh>
    <phoneticPr fontId="2"/>
  </si>
  <si>
    <t>基礎研修修了又はヘルパー一級</t>
    <rPh sb="0" eb="2">
      <t>キソ</t>
    </rPh>
    <rPh sb="2" eb="4">
      <t>ケンシュウ</t>
    </rPh>
    <rPh sb="4" eb="6">
      <t>シュウリョウ</t>
    </rPh>
    <rPh sb="6" eb="7">
      <t>マタ</t>
    </rPh>
    <rPh sb="12" eb="13">
      <t>イチ</t>
    </rPh>
    <rPh sb="13" eb="14">
      <t>キュウ</t>
    </rPh>
    <phoneticPr fontId="2"/>
  </si>
  <si>
    <t>初任者研修修了又はﾍﾙﾊﾟｰ二級</t>
    <rPh sb="0" eb="3">
      <t>ショニンシャ</t>
    </rPh>
    <rPh sb="3" eb="5">
      <t>ケンシュウ</t>
    </rPh>
    <rPh sb="5" eb="7">
      <t>シュウリョウ</t>
    </rPh>
    <rPh sb="7" eb="8">
      <t>マタ</t>
    </rPh>
    <rPh sb="14" eb="16">
      <t>ニキュウ</t>
    </rPh>
    <phoneticPr fontId="2"/>
  </si>
  <si>
    <t>生活援助従事者研修修了又はﾍﾙﾊﾟｰ三級</t>
    <rPh sb="0" eb="2">
      <t>セイカツ</t>
    </rPh>
    <rPh sb="2" eb="4">
      <t>エンジョ</t>
    </rPh>
    <rPh sb="4" eb="7">
      <t>ジュウジシャ</t>
    </rPh>
    <rPh sb="7" eb="9">
      <t>ケンシュウ</t>
    </rPh>
    <rPh sb="9" eb="11">
      <t>シュウリョウ</t>
    </rPh>
    <rPh sb="11" eb="12">
      <t>マタ</t>
    </rPh>
    <rPh sb="18" eb="19">
      <t>サン</t>
    </rPh>
    <phoneticPr fontId="2"/>
  </si>
  <si>
    <t>実務経験年数</t>
    <rPh sb="0" eb="2">
      <t>ジツム</t>
    </rPh>
    <rPh sb="2" eb="4">
      <t>ケイケン</t>
    </rPh>
    <rPh sb="4" eb="6">
      <t>ネンスウ</t>
    </rPh>
    <phoneticPr fontId="2"/>
  </si>
  <si>
    <t>要介護1</t>
    <rPh sb="0" eb="3">
      <t>ヨウカイゴ</t>
    </rPh>
    <phoneticPr fontId="2"/>
  </si>
  <si>
    <t>要介護2</t>
    <rPh sb="0" eb="3">
      <t>ヨウカイゴ</t>
    </rPh>
    <phoneticPr fontId="2"/>
  </si>
  <si>
    <t>要介護3</t>
    <rPh sb="0" eb="3">
      <t>ヨウカイゴ</t>
    </rPh>
    <phoneticPr fontId="2"/>
  </si>
  <si>
    <t>要介護4</t>
    <rPh sb="0" eb="3">
      <t>ヨウカイゴ</t>
    </rPh>
    <phoneticPr fontId="2"/>
  </si>
  <si>
    <t>要介護5</t>
    <rPh sb="0" eb="3">
      <t>ヨウカイゴ</t>
    </rPh>
    <phoneticPr fontId="2"/>
  </si>
  <si>
    <t>当月の営業日数（B）</t>
    <rPh sb="0" eb="2">
      <t>トウゲツ</t>
    </rPh>
    <rPh sb="3" eb="5">
      <t>エイギョウ</t>
    </rPh>
    <rPh sb="5" eb="7">
      <t>ニッスウ</t>
    </rPh>
    <phoneticPr fontId="2"/>
  </si>
  <si>
    <t>一日当たり利用者数(A/B)</t>
    <rPh sb="0" eb="2">
      <t>イチニチ</t>
    </rPh>
    <rPh sb="2" eb="3">
      <t>ア</t>
    </rPh>
    <rPh sb="5" eb="7">
      <t>リヨウ</t>
    </rPh>
    <rPh sb="7" eb="8">
      <t>シャ</t>
    </rPh>
    <rPh sb="8" eb="9">
      <t>スウ</t>
    </rPh>
    <phoneticPr fontId="2"/>
  </si>
  <si>
    <t>※同一人物が１ヶ月間に複数回利用した場合は、複数回分計上すること。</t>
  </si>
  <si>
    <t>○利用者の状況</t>
    <rPh sb="1" eb="2">
      <t>リ</t>
    </rPh>
    <rPh sb="2" eb="3">
      <t>ヨウ</t>
    </rPh>
    <rPh sb="3" eb="4">
      <t>シャ</t>
    </rPh>
    <rPh sb="5" eb="7">
      <t>ジョウキョウ</t>
    </rPh>
    <phoneticPr fontId="2"/>
  </si>
  <si>
    <t>(a+c+d)</t>
    <phoneticPr fontId="2"/>
  </si>
  <si>
    <t>重度要介護者等の数
(B)</t>
    <rPh sb="0" eb="2">
      <t>ジュウド</t>
    </rPh>
    <rPh sb="2" eb="3">
      <t>ヨウ</t>
    </rPh>
    <rPh sb="3" eb="6">
      <t>カイゴシャ</t>
    </rPh>
    <rPh sb="6" eb="7">
      <t>トウ</t>
    </rPh>
    <rPh sb="8" eb="9">
      <t>カズ</t>
    </rPh>
    <phoneticPr fontId="2"/>
  </si>
  <si>
    <t>要介護度別の訪問回数又は実利用者数</t>
    <rPh sb="6" eb="8">
      <t>ホウモン</t>
    </rPh>
    <rPh sb="8" eb="10">
      <t>カイスウ</t>
    </rPh>
    <rPh sb="10" eb="11">
      <t>マタ</t>
    </rPh>
    <rPh sb="12" eb="13">
      <t>ジツ</t>
    </rPh>
    <rPh sb="13" eb="15">
      <t>リヨウ</t>
    </rPh>
    <rPh sb="15" eb="16">
      <t>シャ</t>
    </rPh>
    <rPh sb="16" eb="17">
      <t>スウ</t>
    </rPh>
    <phoneticPr fontId="2"/>
  </si>
  <si>
    <t>(准)看護師</t>
    <rPh sb="1" eb="2">
      <t>ジュン</t>
    </rPh>
    <rPh sb="3" eb="6">
      <t>カンゴシ</t>
    </rPh>
    <phoneticPr fontId="2"/>
  </si>
  <si>
    <t>認知症専門ケア加算（Ⅰ）</t>
    <rPh sb="0" eb="3">
      <t>ニンチショウ</t>
    </rPh>
    <rPh sb="3" eb="5">
      <t>センモン</t>
    </rPh>
    <rPh sb="7" eb="9">
      <t>カサン</t>
    </rPh>
    <phoneticPr fontId="2"/>
  </si>
  <si>
    <t>【指定居宅サービス事業者運営指導事前提出資料】</t>
    <rPh sb="12" eb="14">
      <t>ウンエイ</t>
    </rPh>
    <rPh sb="16" eb="18">
      <t>ジゼン</t>
    </rPh>
    <phoneticPr fontId="2"/>
  </si>
  <si>
    <t>実施</t>
    <rPh sb="0" eb="2">
      <t>ジッシ</t>
    </rPh>
    <phoneticPr fontId="2"/>
  </si>
  <si>
    <t>介護職員、看護職員ごとの認知症ケアに関する研修計画を作成し、当該計画に従い研修を実施又は実施を予定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トウガイ</t>
    </rPh>
    <rPh sb="32" eb="34">
      <t>ケイカク</t>
    </rPh>
    <rPh sb="35" eb="36">
      <t>シタガ</t>
    </rPh>
    <rPh sb="37" eb="39">
      <t>ケンシュウ</t>
    </rPh>
    <rPh sb="40" eb="42">
      <t>ジッシ</t>
    </rPh>
    <rPh sb="42" eb="43">
      <t>マタ</t>
    </rPh>
    <rPh sb="44" eb="46">
      <t>ジッシ</t>
    </rPh>
    <rPh sb="47" eb="49">
      <t>ヨテイ</t>
    </rPh>
    <phoneticPr fontId="2"/>
  </si>
  <si>
    <t>認知症介護の指導に係る専門的な研修を終了している者を１名以上配置し、事業所全体の認知症ケアの指導等を実施</t>
    <rPh sb="0" eb="3">
      <t>ニンチショウ</t>
    </rPh>
    <rPh sb="3" eb="5">
      <t>カイゴ</t>
    </rPh>
    <rPh sb="6" eb="8">
      <t>シドウ</t>
    </rPh>
    <rPh sb="9" eb="10">
      <t>カカ</t>
    </rPh>
    <rPh sb="11" eb="14">
      <t>センモンテキ</t>
    </rPh>
    <rPh sb="15" eb="17">
      <t>ケンシュウ</t>
    </rPh>
    <rPh sb="18" eb="20">
      <t>シュウリョウ</t>
    </rPh>
    <rPh sb="24" eb="25">
      <t>シャ</t>
    </rPh>
    <rPh sb="27" eb="28">
      <t>メイ</t>
    </rPh>
    <rPh sb="28" eb="30">
      <t>イジョウ</t>
    </rPh>
    <rPh sb="30" eb="32">
      <t>ハイチ</t>
    </rPh>
    <rPh sb="34" eb="37">
      <t>ジギョウショ</t>
    </rPh>
    <rPh sb="37" eb="39">
      <t>ゼンタイ</t>
    </rPh>
    <rPh sb="40" eb="43">
      <t>ニンチショウ</t>
    </rPh>
    <rPh sb="46" eb="48">
      <t>シドウ</t>
    </rPh>
    <rPh sb="48" eb="49">
      <t>トウ</t>
    </rPh>
    <rPh sb="50" eb="52">
      <t>ジッシ</t>
    </rPh>
    <phoneticPr fontId="2"/>
  </si>
  <si>
    <t>従業者に対して認知症ケアに関する留意事項の伝達又は技術的指導に係る会議を定期的に開催</t>
    <rPh sb="0" eb="3">
      <t>ジュウギョウシャ</t>
    </rPh>
    <rPh sb="4" eb="5">
      <t>タイ</t>
    </rPh>
    <rPh sb="7" eb="10">
      <t>ニンチショウ</t>
    </rPh>
    <rPh sb="13" eb="14">
      <t>カン</t>
    </rPh>
    <rPh sb="16" eb="18">
      <t>リュウイ</t>
    </rPh>
    <rPh sb="18" eb="20">
      <t>ジコウ</t>
    </rPh>
    <rPh sb="21" eb="23">
      <t>デンタツ</t>
    </rPh>
    <rPh sb="23" eb="24">
      <t>マタ</t>
    </rPh>
    <rPh sb="25" eb="27">
      <t>ギジュツ</t>
    </rPh>
    <rPh sb="27" eb="28">
      <t>テキ</t>
    </rPh>
    <rPh sb="28" eb="30">
      <t>シドウ</t>
    </rPh>
    <rPh sb="31" eb="32">
      <t>カカ</t>
    </rPh>
    <rPh sb="33" eb="35">
      <t>カイギ</t>
    </rPh>
    <rPh sb="36" eb="39">
      <t>テイキテキ</t>
    </rPh>
    <rPh sb="40" eb="42">
      <t>カイサイ</t>
    </rPh>
    <phoneticPr fontId="2"/>
  </si>
  <si>
    <t>認知症専門ケア加算（Ⅱ）</t>
    <rPh sb="0" eb="3">
      <t>ニンチショウ</t>
    </rPh>
    <rPh sb="3" eb="5">
      <t>センモン</t>
    </rPh>
    <rPh sb="7" eb="9">
      <t>カサン</t>
    </rPh>
    <phoneticPr fontId="2"/>
  </si>
  <si>
    <t>当該計画に基づく初回のサービス提供が行われた日の属する月以降３月間</t>
    <rPh sb="0" eb="2">
      <t>トウガイ</t>
    </rPh>
    <rPh sb="2" eb="4">
      <t>ケイカク</t>
    </rPh>
    <rPh sb="5" eb="6">
      <t>モト</t>
    </rPh>
    <rPh sb="8" eb="10">
      <t>ショカイ</t>
    </rPh>
    <rPh sb="15" eb="17">
      <t>テイキョウ</t>
    </rPh>
    <rPh sb="18" eb="19">
      <t>オコナ</t>
    </rPh>
    <rPh sb="22" eb="23">
      <t>ヒ</t>
    </rPh>
    <rPh sb="24" eb="25">
      <t>ゾク</t>
    </rPh>
    <rPh sb="27" eb="28">
      <t>ツキ</t>
    </rPh>
    <rPh sb="28" eb="30">
      <t>イコウ</t>
    </rPh>
    <rPh sb="31" eb="32">
      <t>ツキ</t>
    </rPh>
    <rPh sb="32" eb="33">
      <t>カン</t>
    </rPh>
    <phoneticPr fontId="2"/>
  </si>
  <si>
    <t>生活機能の向上を目的とした個別サービス計画の作成及び計画に基づくサービス提供</t>
    <rPh sb="13" eb="15">
      <t>コベツ</t>
    </rPh>
    <rPh sb="19" eb="21">
      <t>ケイカク</t>
    </rPh>
    <rPh sb="24" eb="25">
      <t>オヨ</t>
    </rPh>
    <rPh sb="26" eb="28">
      <t>ケイカク</t>
    </rPh>
    <rPh sb="29" eb="30">
      <t>モト</t>
    </rPh>
    <rPh sb="36" eb="38">
      <t>テイキョウ</t>
    </rPh>
    <phoneticPr fontId="2"/>
  </si>
  <si>
    <t>訪問リハビリテーション事業所、通所リハビリテーション事業所又はリハビリテーションを実施している医療提供施設の理学療法士等とサービス提供責任者が、利用者の居宅を訪問する際にサービス提供責任者が同行する又は理学療法士等及びサービス提供責任者が利用者の居宅を訪問した後に共同してカンファレンスを行い、共同して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5" eb="67">
      <t>テイキョウ</t>
    </rPh>
    <rPh sb="67" eb="70">
      <t>セキニンシャ</t>
    </rPh>
    <rPh sb="72" eb="75">
      <t>リヨウシャ</t>
    </rPh>
    <rPh sb="76" eb="78">
      <t>キョタク</t>
    </rPh>
    <rPh sb="79" eb="81">
      <t>ホウモン</t>
    </rPh>
    <rPh sb="83" eb="84">
      <t>サイ</t>
    </rPh>
    <rPh sb="89" eb="91">
      <t>テイキョウ</t>
    </rPh>
    <rPh sb="91" eb="94">
      <t>セキニンシャ</t>
    </rPh>
    <rPh sb="95" eb="97">
      <t>ドウコウ</t>
    </rPh>
    <rPh sb="99" eb="100">
      <t>マタ</t>
    </rPh>
    <rPh sb="101" eb="103">
      <t>リガク</t>
    </rPh>
    <rPh sb="103" eb="105">
      <t>リョウホウ</t>
    </rPh>
    <rPh sb="105" eb="106">
      <t>シ</t>
    </rPh>
    <rPh sb="106" eb="107">
      <t>トウ</t>
    </rPh>
    <rPh sb="107" eb="108">
      <t>オヨ</t>
    </rPh>
    <rPh sb="113" eb="115">
      <t>テイキョウ</t>
    </rPh>
    <rPh sb="115" eb="118">
      <t>セキニンシャ</t>
    </rPh>
    <rPh sb="119" eb="122">
      <t>リヨウシャ</t>
    </rPh>
    <rPh sb="123" eb="125">
      <t>キョタク</t>
    </rPh>
    <rPh sb="126" eb="128">
      <t>ホウモン</t>
    </rPh>
    <rPh sb="130" eb="131">
      <t>アト</t>
    </rPh>
    <rPh sb="132" eb="134">
      <t>キョウドウ</t>
    </rPh>
    <rPh sb="144" eb="145">
      <t>オコナ</t>
    </rPh>
    <rPh sb="147" eb="149">
      <t>キョウドウ</t>
    </rPh>
    <rPh sb="151" eb="152">
      <t>オコナ</t>
    </rPh>
    <rPh sb="154" eb="156">
      <t>セイカツ</t>
    </rPh>
    <rPh sb="156" eb="158">
      <t>キノウ</t>
    </rPh>
    <phoneticPr fontId="2"/>
  </si>
  <si>
    <t>当該計画に基づく初回のサービス提供が行われた日の属する月</t>
    <rPh sb="0" eb="2">
      <t>トウガイ</t>
    </rPh>
    <rPh sb="2" eb="4">
      <t>ケイカク</t>
    </rPh>
    <rPh sb="5" eb="6">
      <t>モト</t>
    </rPh>
    <rPh sb="8" eb="10">
      <t>ショカイ</t>
    </rPh>
    <rPh sb="15" eb="17">
      <t>テイキョウ</t>
    </rPh>
    <rPh sb="18" eb="19">
      <t>オコナ</t>
    </rPh>
    <rPh sb="22" eb="23">
      <t>ヒ</t>
    </rPh>
    <rPh sb="24" eb="25">
      <t>ゾク</t>
    </rPh>
    <rPh sb="27" eb="28">
      <t>ツキ</t>
    </rPh>
    <phoneticPr fontId="2"/>
  </si>
  <si>
    <t>生活機能の向上を目的とした訪問介護計画の作成及び計画に基づくサービス提供</t>
    <rPh sb="34" eb="36">
      <t>テイキョウ</t>
    </rPh>
    <phoneticPr fontId="2"/>
  </si>
  <si>
    <t>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サービス提供責任者が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6" eb="68">
      <t>カツヨウ</t>
    </rPh>
    <rPh sb="68" eb="69">
      <t>トウ</t>
    </rPh>
    <rPh sb="72" eb="75">
      <t>リヨウシャ</t>
    </rPh>
    <rPh sb="79" eb="80">
      <t>オヨ</t>
    </rPh>
    <rPh sb="86" eb="87">
      <t>カン</t>
    </rPh>
    <rPh sb="89" eb="91">
      <t>ジョウキョウ</t>
    </rPh>
    <rPh sb="95" eb="97">
      <t>ハアク</t>
    </rPh>
    <rPh sb="99" eb="101">
      <t>ジョゲン</t>
    </rPh>
    <rPh sb="102" eb="103">
      <t>オコナ</t>
    </rPh>
    <rPh sb="105" eb="107">
      <t>ジョゲン</t>
    </rPh>
    <rPh sb="108" eb="109">
      <t>モト</t>
    </rPh>
    <rPh sb="116" eb="118">
      <t>テイキョウ</t>
    </rPh>
    <rPh sb="118" eb="121">
      <t>セキニンシャ</t>
    </rPh>
    <rPh sb="122" eb="123">
      <t>オコナ</t>
    </rPh>
    <rPh sb="125" eb="127">
      <t>セイカツ</t>
    </rPh>
    <rPh sb="127" eb="129">
      <t>キノウ</t>
    </rPh>
    <phoneticPr fontId="2"/>
  </si>
  <si>
    <t>生活機能向上連携加算(Ⅰ）</t>
    <rPh sb="0" eb="2">
      <t>セイカツ</t>
    </rPh>
    <rPh sb="2" eb="4">
      <t>キノウ</t>
    </rPh>
    <rPh sb="4" eb="6">
      <t>コウジョウ</t>
    </rPh>
    <rPh sb="6" eb="8">
      <t>レンケイ</t>
    </rPh>
    <rPh sb="8" eb="10">
      <t>カサン</t>
    </rPh>
    <phoneticPr fontId="2"/>
  </si>
  <si>
    <t>厚生労働大臣が定める地域（平成21年厚生労働省告示第83号）に居住している利用者に対して、通常の実施地域を越えてサービス提供</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キョジュウ</t>
    </rPh>
    <rPh sb="37" eb="40">
      <t>リヨウシャ</t>
    </rPh>
    <rPh sb="41" eb="42">
      <t>タイ</t>
    </rPh>
    <rPh sb="45" eb="47">
      <t>ツウジョウ</t>
    </rPh>
    <rPh sb="48" eb="50">
      <t>ジッシ</t>
    </rPh>
    <rPh sb="50" eb="52">
      <t>チイキ</t>
    </rPh>
    <rPh sb="53" eb="54">
      <t>コ</t>
    </rPh>
    <rPh sb="60" eb="62">
      <t>テイキョウ</t>
    </rPh>
    <phoneticPr fontId="2"/>
  </si>
  <si>
    <t>厚生労働大臣が定める地域（平成21年厚生労働省告示第83号）に所在し、かつ、１月当たり延べ訪問回数が200回以下の事業所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ショザイ</t>
    </rPh>
    <rPh sb="39" eb="40">
      <t>ツキ</t>
    </rPh>
    <rPh sb="40" eb="41">
      <t>ア</t>
    </rPh>
    <rPh sb="43" eb="44">
      <t>ノ</t>
    </rPh>
    <rPh sb="45" eb="47">
      <t>ホウモン</t>
    </rPh>
    <rPh sb="47" eb="49">
      <t>カイスウ</t>
    </rPh>
    <rPh sb="53" eb="54">
      <t>カイ</t>
    </rPh>
    <rPh sb="54" eb="56">
      <t>イカ</t>
    </rPh>
    <rPh sb="57" eb="60">
      <t>ジギョウショ</t>
    </rPh>
    <phoneticPr fontId="2"/>
  </si>
  <si>
    <t>厚生労働大臣が定める地域（平成24年厚生労働省告示第120号）に所在する事業所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9" eb="30">
      <t>ゴウ</t>
    </rPh>
    <rPh sb="32" eb="34">
      <t>ショザイ</t>
    </rPh>
    <rPh sb="36" eb="39">
      <t>ジギョウショ</t>
    </rPh>
    <phoneticPr fontId="2"/>
  </si>
  <si>
    <t>サービス提供責任者による初回若しくは初回のサービス提供を行った日の属する月におけるサービス提供又は初回若しくは初回のサービス提供を行った日の属する月におけるサービス提供へのサービス提供責任者の同行</t>
    <rPh sb="4" eb="6">
      <t>テイキョウ</t>
    </rPh>
    <rPh sb="6" eb="9">
      <t>セキニンシャ</t>
    </rPh>
    <rPh sb="12" eb="14">
      <t>ショカイ</t>
    </rPh>
    <rPh sb="14" eb="15">
      <t>モ</t>
    </rPh>
    <rPh sb="18" eb="20">
      <t>ショカイ</t>
    </rPh>
    <rPh sb="25" eb="27">
      <t>テイキョウ</t>
    </rPh>
    <rPh sb="28" eb="29">
      <t>オコナ</t>
    </rPh>
    <rPh sb="31" eb="32">
      <t>ヒ</t>
    </rPh>
    <rPh sb="33" eb="34">
      <t>ゾク</t>
    </rPh>
    <rPh sb="36" eb="37">
      <t>ツキ</t>
    </rPh>
    <rPh sb="45" eb="47">
      <t>テイキョウ</t>
    </rPh>
    <rPh sb="47" eb="48">
      <t>マタ</t>
    </rPh>
    <rPh sb="49" eb="51">
      <t>ショカイ</t>
    </rPh>
    <rPh sb="51" eb="52">
      <t>モ</t>
    </rPh>
    <rPh sb="55" eb="57">
      <t>ショカイ</t>
    </rPh>
    <rPh sb="62" eb="64">
      <t>テイキョウ</t>
    </rPh>
    <rPh sb="65" eb="66">
      <t>オコナ</t>
    </rPh>
    <rPh sb="68" eb="69">
      <t>ヒ</t>
    </rPh>
    <rPh sb="70" eb="71">
      <t>ゾク</t>
    </rPh>
    <rPh sb="73" eb="74">
      <t>ツキ</t>
    </rPh>
    <rPh sb="82" eb="84">
      <t>テイキョウ</t>
    </rPh>
    <rPh sb="90" eb="92">
      <t>テイキョウ</t>
    </rPh>
    <rPh sb="92" eb="95">
      <t>セキニンシャ</t>
    </rPh>
    <rPh sb="96" eb="98">
      <t>ドウコウ</t>
    </rPh>
    <phoneticPr fontId="2"/>
  </si>
  <si>
    <t>過去２月間（暦月）の利用実績がない</t>
    <rPh sb="0" eb="2">
      <t>カコ</t>
    </rPh>
    <rPh sb="3" eb="4">
      <t>ツキ</t>
    </rPh>
    <rPh sb="4" eb="5">
      <t>アイダ</t>
    </rPh>
    <rPh sb="6" eb="7">
      <t>コヨミ</t>
    </rPh>
    <rPh sb="7" eb="8">
      <t>ツキ</t>
    </rPh>
    <rPh sb="10" eb="12">
      <t>リヨウ</t>
    </rPh>
    <rPh sb="12" eb="14">
      <t>ジッセキ</t>
    </rPh>
    <phoneticPr fontId="2"/>
  </si>
  <si>
    <t>利用者又はその家族等からの要請に基づき、事業所のサービス提供責任者が介護支援専門員と連携し、介護支援専門員が事前又は事後に必要と認め、当該要請から24時間以内に居宅サービス計画において計画的に訪問することになっていない訪問介護を緊急に行った場合</t>
    <rPh sb="20" eb="23">
      <t>ジギョウショ</t>
    </rPh>
    <phoneticPr fontId="2"/>
  </si>
  <si>
    <t>所定単位数の100分の85</t>
    <rPh sb="0" eb="2">
      <t>ショテイ</t>
    </rPh>
    <rPh sb="2" eb="5">
      <t>タンイスウ</t>
    </rPh>
    <rPh sb="9" eb="10">
      <t>フン</t>
    </rPh>
    <phoneticPr fontId="2"/>
  </si>
  <si>
    <t>１月当たりの利用者が同一敷地内建物等に50人以上居住する建物の利用者</t>
    <rPh sb="1" eb="2">
      <t>ツキ</t>
    </rPh>
    <rPh sb="2" eb="3">
      <t>ア</t>
    </rPh>
    <rPh sb="6" eb="9">
      <t>リヨウシャ</t>
    </rPh>
    <rPh sb="10" eb="12">
      <t>ドウイツ</t>
    </rPh>
    <rPh sb="12" eb="15">
      <t>シキチナイ</t>
    </rPh>
    <rPh sb="15" eb="17">
      <t>タテモノ</t>
    </rPh>
    <rPh sb="17" eb="18">
      <t>トウ</t>
    </rPh>
    <rPh sb="21" eb="24">
      <t>ニンイジョウ</t>
    </rPh>
    <rPh sb="24" eb="26">
      <t>キョジュウ</t>
    </rPh>
    <rPh sb="28" eb="30">
      <t>タテモノ</t>
    </rPh>
    <rPh sb="31" eb="34">
      <t>リヨウシャ</t>
    </rPh>
    <phoneticPr fontId="2"/>
  </si>
  <si>
    <t>所定単位数の100分の90</t>
    <rPh sb="0" eb="2">
      <t>ショテイ</t>
    </rPh>
    <rPh sb="2" eb="5">
      <t>タンイスウ</t>
    </rPh>
    <rPh sb="9" eb="10">
      <t>フン</t>
    </rPh>
    <phoneticPr fontId="2"/>
  </si>
  <si>
    <t>１月当たりの利用者が同一の建物に20人以上居住する建物の利用者</t>
    <rPh sb="1" eb="2">
      <t>ツキ</t>
    </rPh>
    <rPh sb="2" eb="3">
      <t>ア</t>
    </rPh>
    <rPh sb="6" eb="9">
      <t>リヨウシャ</t>
    </rPh>
    <rPh sb="10" eb="12">
      <t>ドウイツ</t>
    </rPh>
    <rPh sb="13" eb="15">
      <t>タテモノ</t>
    </rPh>
    <rPh sb="18" eb="21">
      <t>ニンイジョウ</t>
    </rPh>
    <rPh sb="21" eb="23">
      <t>キョジュウ</t>
    </rPh>
    <rPh sb="25" eb="27">
      <t>タテモノ</t>
    </rPh>
    <rPh sb="28" eb="31">
      <t>リヨウシャ</t>
    </rPh>
    <phoneticPr fontId="2"/>
  </si>
  <si>
    <t>所定単位数の100分の90</t>
    <phoneticPr fontId="2"/>
  </si>
  <si>
    <t>事業所の所在する建物と同一の敷地内若しくは隣接する敷地内の建物若しくは事業所と同一の建物（以下「同一敷地内建物等」という。）に居住する利用者（１月当たりの利用者が50人以上居住する建物に居住する利用者を除く。）</t>
    <phoneticPr fontId="2"/>
  </si>
  <si>
    <t>事業所と同一の敷地内若しくは隣接する敷地内の建物若しくは事業所と同一の建物等に居住する利用者に対する取扱い</t>
    <rPh sb="0" eb="3">
      <t>ジギョウショ</t>
    </rPh>
    <rPh sb="4" eb="6">
      <t>ドウイツ</t>
    </rPh>
    <rPh sb="7" eb="10">
      <t>シキチナイ</t>
    </rPh>
    <rPh sb="10" eb="11">
      <t>モ</t>
    </rPh>
    <rPh sb="14" eb="16">
      <t>リンセツ</t>
    </rPh>
    <rPh sb="18" eb="21">
      <t>シキチナイ</t>
    </rPh>
    <rPh sb="22" eb="24">
      <t>タテモノ</t>
    </rPh>
    <rPh sb="24" eb="25">
      <t>モ</t>
    </rPh>
    <rPh sb="28" eb="31">
      <t>ジギョウショ</t>
    </rPh>
    <rPh sb="32" eb="34">
      <t>ドウイツ</t>
    </rPh>
    <rPh sb="35" eb="37">
      <t>タテモノ</t>
    </rPh>
    <rPh sb="37" eb="38">
      <t>トウ</t>
    </rPh>
    <rPh sb="39" eb="41">
      <t>キョジュウ</t>
    </rPh>
    <rPh sb="43" eb="46">
      <t>リヨウシャ</t>
    </rPh>
    <rPh sb="47" eb="48">
      <t>タイ</t>
    </rPh>
    <rPh sb="50" eb="52">
      <t>トリアツカ</t>
    </rPh>
    <phoneticPr fontId="2"/>
  </si>
  <si>
    <t>所定単位数の93/100</t>
    <rPh sb="0" eb="2">
      <t>ショテイ</t>
    </rPh>
    <rPh sb="2" eb="5">
      <t>タンイスウ</t>
    </rPh>
    <phoneticPr fontId="2"/>
  </si>
  <si>
    <t>障害福祉制度の指定重度訪問介護事業所が、要介護高齢者に対し訪問介護を提供</t>
    <rPh sb="0" eb="2">
      <t>ショウガイ</t>
    </rPh>
    <rPh sb="2" eb="4">
      <t>フクシ</t>
    </rPh>
    <rPh sb="4" eb="6">
      <t>セイド</t>
    </rPh>
    <rPh sb="7" eb="9">
      <t>シテイ</t>
    </rPh>
    <rPh sb="9" eb="11">
      <t>ジュウド</t>
    </rPh>
    <rPh sb="11" eb="13">
      <t>ホウモン</t>
    </rPh>
    <rPh sb="13" eb="15">
      <t>カイゴ</t>
    </rPh>
    <rPh sb="15" eb="18">
      <t>ジギョウショ</t>
    </rPh>
    <rPh sb="20" eb="23">
      <t>ヨウカイゴ</t>
    </rPh>
    <rPh sb="23" eb="26">
      <t>コウレイシャ</t>
    </rPh>
    <rPh sb="27" eb="28">
      <t>タイ</t>
    </rPh>
    <rPh sb="29" eb="31">
      <t>ホウモン</t>
    </rPh>
    <rPh sb="31" eb="33">
      <t>カイゴ</t>
    </rPh>
    <rPh sb="34" eb="36">
      <t>テイキョウ</t>
    </rPh>
    <phoneticPr fontId="2"/>
  </si>
  <si>
    <t>障害福祉制度の指定訪問介護事業所が、要介護高齢者に訪問介護を提供（重度訪問介護従業者養成研修課程修了者が訪問介護を提供）</t>
    <rPh sb="0" eb="2">
      <t>ショウガイ</t>
    </rPh>
    <rPh sb="2" eb="4">
      <t>フクシ</t>
    </rPh>
    <rPh sb="4" eb="6">
      <t>セイド</t>
    </rPh>
    <rPh sb="7" eb="9">
      <t>シテイ</t>
    </rPh>
    <rPh sb="9" eb="11">
      <t>ホウモン</t>
    </rPh>
    <rPh sb="11" eb="13">
      <t>カイゴ</t>
    </rPh>
    <rPh sb="13" eb="16">
      <t>ジギョウショ</t>
    </rPh>
    <rPh sb="18" eb="21">
      <t>ヨウカイゴ</t>
    </rPh>
    <rPh sb="21" eb="24">
      <t>コウレイシャ</t>
    </rPh>
    <rPh sb="25" eb="27">
      <t>ホウモン</t>
    </rPh>
    <rPh sb="27" eb="29">
      <t>カイゴ</t>
    </rPh>
    <rPh sb="30" eb="32">
      <t>テイキョウ</t>
    </rPh>
    <rPh sb="33" eb="35">
      <t>ジュウド</t>
    </rPh>
    <rPh sb="35" eb="37">
      <t>ホウモン</t>
    </rPh>
    <rPh sb="37" eb="39">
      <t>カイゴ</t>
    </rPh>
    <rPh sb="39" eb="42">
      <t>ジュウギョウシャ</t>
    </rPh>
    <rPh sb="42" eb="44">
      <t>ヨウセイ</t>
    </rPh>
    <rPh sb="44" eb="46">
      <t>ケンシュウ</t>
    </rPh>
    <rPh sb="46" eb="48">
      <t>カテイ</t>
    </rPh>
    <rPh sb="48" eb="51">
      <t>シュウリョウシャ</t>
    </rPh>
    <rPh sb="52" eb="54">
      <t>ホウモン</t>
    </rPh>
    <rPh sb="54" eb="56">
      <t>カイゴ</t>
    </rPh>
    <rPh sb="57" eb="59">
      <t>テイキョウ</t>
    </rPh>
    <phoneticPr fontId="2"/>
  </si>
  <si>
    <t>所定単位数の70/100</t>
    <rPh sb="0" eb="2">
      <t>ショテイ</t>
    </rPh>
    <rPh sb="2" eb="5">
      <t>タンイスウ</t>
    </rPh>
    <phoneticPr fontId="2"/>
  </si>
  <si>
    <t>障害福祉制度の指定居宅介護事業所が、要介護高齢者に訪問介護を提供（障害者居宅介護従業者基礎研修課程修了者等が提供）</t>
    <rPh sb="0" eb="2">
      <t>ショウガイ</t>
    </rPh>
    <rPh sb="2" eb="4">
      <t>フクシ</t>
    </rPh>
    <rPh sb="4" eb="6">
      <t>セイド</t>
    </rPh>
    <rPh sb="7" eb="9">
      <t>シテイ</t>
    </rPh>
    <rPh sb="9" eb="11">
      <t>キョタク</t>
    </rPh>
    <rPh sb="11" eb="13">
      <t>カイゴ</t>
    </rPh>
    <rPh sb="13" eb="16">
      <t>ジギョウショ</t>
    </rPh>
    <rPh sb="18" eb="21">
      <t>ヨウカイゴ</t>
    </rPh>
    <rPh sb="21" eb="24">
      <t>コウレイシャ</t>
    </rPh>
    <rPh sb="25" eb="27">
      <t>ホウモン</t>
    </rPh>
    <rPh sb="27" eb="29">
      <t>カイゴ</t>
    </rPh>
    <rPh sb="30" eb="32">
      <t>テイキョウ</t>
    </rPh>
    <rPh sb="33" eb="36">
      <t>ショウガイシャ</t>
    </rPh>
    <rPh sb="36" eb="38">
      <t>キョタク</t>
    </rPh>
    <rPh sb="38" eb="40">
      <t>カイゴ</t>
    </rPh>
    <rPh sb="40" eb="43">
      <t>ジュウギョウシャ</t>
    </rPh>
    <rPh sb="43" eb="45">
      <t>キソ</t>
    </rPh>
    <rPh sb="45" eb="47">
      <t>ケンシュウ</t>
    </rPh>
    <rPh sb="47" eb="49">
      <t>カテイ</t>
    </rPh>
    <rPh sb="49" eb="52">
      <t>シュウリョウシャ</t>
    </rPh>
    <rPh sb="52" eb="53">
      <t>トウ</t>
    </rPh>
    <rPh sb="54" eb="56">
      <t>テイキョウ</t>
    </rPh>
    <phoneticPr fontId="2"/>
  </si>
  <si>
    <t>居宅サービス計画上又は訪問介護計画上、サービスの開始時刻が22時～６時</t>
    <rPh sb="31" eb="32">
      <t>ジ</t>
    </rPh>
    <rPh sb="34" eb="35">
      <t>ジ</t>
    </rPh>
    <phoneticPr fontId="2"/>
  </si>
  <si>
    <t>深夜の場合の加算</t>
    <rPh sb="0" eb="2">
      <t>シンヤ</t>
    </rPh>
    <rPh sb="3" eb="5">
      <t>バアイ</t>
    </rPh>
    <rPh sb="6" eb="8">
      <t>カサン</t>
    </rPh>
    <phoneticPr fontId="2"/>
  </si>
  <si>
    <t>居宅サービス計画上又は訪問介護計画上、サービスの開始時刻が６時～８時</t>
    <rPh sb="30" eb="31">
      <t>ジ</t>
    </rPh>
    <rPh sb="33" eb="34">
      <t>ジ</t>
    </rPh>
    <phoneticPr fontId="2"/>
  </si>
  <si>
    <t>早朝の場合の加算</t>
    <rPh sb="0" eb="2">
      <t>ソウチョウ</t>
    </rPh>
    <rPh sb="3" eb="5">
      <t>バアイ</t>
    </rPh>
    <rPh sb="6" eb="8">
      <t>カサン</t>
    </rPh>
    <phoneticPr fontId="2"/>
  </si>
  <si>
    <t>居宅サービス計画上又は訪問介護計画上、サービスの開始時刻が18時～22時</t>
    <rPh sb="0" eb="2">
      <t>キョタク</t>
    </rPh>
    <rPh sb="6" eb="8">
      <t>ケイカク</t>
    </rPh>
    <rPh sb="8" eb="9">
      <t>ジョウ</t>
    </rPh>
    <rPh sb="9" eb="10">
      <t>マタ</t>
    </rPh>
    <rPh sb="11" eb="13">
      <t>ホウモン</t>
    </rPh>
    <rPh sb="13" eb="15">
      <t>カイゴ</t>
    </rPh>
    <rPh sb="15" eb="17">
      <t>ケイカク</t>
    </rPh>
    <rPh sb="17" eb="18">
      <t>ジョウ</t>
    </rPh>
    <rPh sb="24" eb="26">
      <t>カイシ</t>
    </rPh>
    <rPh sb="26" eb="28">
      <t>ジコク</t>
    </rPh>
    <rPh sb="31" eb="32">
      <t>ジ</t>
    </rPh>
    <rPh sb="35" eb="36">
      <t>ジ</t>
    </rPh>
    <phoneticPr fontId="2"/>
  </si>
  <si>
    <t>夜間の場合の加算</t>
    <rPh sb="0" eb="2">
      <t>ヤカン</t>
    </rPh>
    <rPh sb="3" eb="5">
      <t>バアイ</t>
    </rPh>
    <rPh sb="6" eb="8">
      <t>カサン</t>
    </rPh>
    <phoneticPr fontId="2"/>
  </si>
  <si>
    <t>利用者又は家族等の同意</t>
    <rPh sb="0" eb="3">
      <t>リヨウシャ</t>
    </rPh>
    <rPh sb="3" eb="4">
      <t>マタ</t>
    </rPh>
    <rPh sb="5" eb="7">
      <t>カゾク</t>
    </rPh>
    <rPh sb="7" eb="8">
      <t>トウ</t>
    </rPh>
    <rPh sb="9" eb="11">
      <t>ドウイ</t>
    </rPh>
    <phoneticPr fontId="2"/>
  </si>
  <si>
    <t>２人の訪問介護員等による場合</t>
    <rPh sb="0" eb="2">
      <t>フタリ</t>
    </rPh>
    <rPh sb="3" eb="5">
      <t>ホウモン</t>
    </rPh>
    <rPh sb="5" eb="8">
      <t>カイゴイン</t>
    </rPh>
    <rPh sb="8" eb="9">
      <t>トウ</t>
    </rPh>
    <rPh sb="12" eb="14">
      <t>バアイ</t>
    </rPh>
    <phoneticPr fontId="2"/>
  </si>
  <si>
    <t>（標準様式1）</t>
    <rPh sb="1" eb="3">
      <t>ヒョウジュン</t>
    </rPh>
    <rPh sb="3" eb="5">
      <t>ヨウシキ</t>
    </rPh>
    <phoneticPr fontId="2"/>
  </si>
  <si>
    <t>従業者の勤務の体制及び勤務形態一覧表</t>
    <phoneticPr fontId="29"/>
  </si>
  <si>
    <t>サービス種別</t>
    <rPh sb="4" eb="6">
      <t>シュベツ</t>
    </rPh>
    <phoneticPr fontId="29"/>
  </si>
  <si>
    <t>(</t>
    <phoneticPr fontId="29"/>
  </si>
  <si>
    <t>訪問介護</t>
    <rPh sb="0" eb="2">
      <t>ホウモン</t>
    </rPh>
    <rPh sb="2" eb="4">
      <t>カイゴ</t>
    </rPh>
    <phoneticPr fontId="29"/>
  </si>
  <si>
    <t>）</t>
    <phoneticPr fontId="29"/>
  </si>
  <si>
    <t>令和</t>
    <rPh sb="0" eb="2">
      <t>レイワ</t>
    </rPh>
    <phoneticPr fontId="29"/>
  </si>
  <si>
    <t>)</t>
    <phoneticPr fontId="29"/>
  </si>
  <si>
    <t>年</t>
    <rPh sb="0" eb="1">
      <t>ネン</t>
    </rPh>
    <phoneticPr fontId="29"/>
  </si>
  <si>
    <t>月</t>
    <rPh sb="0" eb="1">
      <t>ゲツ</t>
    </rPh>
    <phoneticPr fontId="29"/>
  </si>
  <si>
    <t>事業所名</t>
    <rPh sb="0" eb="3">
      <t>ジギョウショ</t>
    </rPh>
    <rPh sb="3" eb="4">
      <t>メイ</t>
    </rPh>
    <phoneticPr fontId="29"/>
  </si>
  <si>
    <t>(1)</t>
    <phoneticPr fontId="29"/>
  </si>
  <si>
    <t>４週</t>
  </si>
  <si>
    <t>(2)</t>
    <phoneticPr fontId="29"/>
  </si>
  <si>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</si>
  <si>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9"/>
  </si>
  <si>
    <t>時間/週</t>
    <rPh sb="0" eb="2">
      <t>ジカン</t>
    </rPh>
    <rPh sb="3" eb="4">
      <t>シュウ</t>
    </rPh>
    <phoneticPr fontId="29"/>
  </si>
  <si>
    <t>時間/月</t>
    <rPh sb="0" eb="2">
      <t>ジカン</t>
    </rPh>
    <rPh sb="3" eb="4">
      <t>ツキ</t>
    </rPh>
    <phoneticPr fontId="29"/>
  </si>
  <si>
    <t>当月の日数</t>
    <rPh sb="0" eb="2">
      <t>トウゲツ</t>
    </rPh>
    <rPh sb="3" eb="5">
      <t>ニッスウ</t>
    </rPh>
    <phoneticPr fontId="29"/>
  </si>
  <si>
    <t>日</t>
    <rPh sb="0" eb="1">
      <t>ニチ</t>
    </rPh>
    <phoneticPr fontId="29"/>
  </si>
  <si>
    <t>No</t>
    <phoneticPr fontId="29"/>
  </si>
  <si>
    <t>(4) 
職種</t>
    <phoneticPr fontId="2"/>
  </si>
  <si>
    <t>(5)
勤務
形態</t>
    <phoneticPr fontId="2"/>
  </si>
  <si>
    <t>(6)
資格</t>
    <rPh sb="4" eb="6">
      <t>シカク</t>
    </rPh>
    <phoneticPr fontId="29"/>
  </si>
  <si>
    <t>(7) 氏　名</t>
    <phoneticPr fontId="2"/>
  </si>
  <si>
    <t>(8)</t>
    <phoneticPr fontId="29"/>
  </si>
  <si>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</si>
  <si>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</si>
  <si>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1週目</t>
    <rPh sb="1" eb="2">
      <t>シュウ</t>
    </rPh>
    <rPh sb="2" eb="3">
      <t>メ</t>
    </rPh>
    <phoneticPr fontId="29"/>
  </si>
  <si>
    <t>2週目</t>
    <rPh sb="1" eb="2">
      <t>シュウ</t>
    </rPh>
    <rPh sb="2" eb="3">
      <t>メ</t>
    </rPh>
    <phoneticPr fontId="29"/>
  </si>
  <si>
    <t>3週目</t>
    <rPh sb="1" eb="2">
      <t>シュウ</t>
    </rPh>
    <rPh sb="2" eb="3">
      <t>メ</t>
    </rPh>
    <phoneticPr fontId="29"/>
  </si>
  <si>
    <t>4週目</t>
    <rPh sb="1" eb="2">
      <t>シュウ</t>
    </rPh>
    <rPh sb="2" eb="3">
      <t>メ</t>
    </rPh>
    <phoneticPr fontId="29"/>
  </si>
  <si>
    <t>5週目</t>
    <rPh sb="1" eb="2">
      <t>シュウ</t>
    </rPh>
    <rPh sb="2" eb="3">
      <t>メ</t>
    </rPh>
    <phoneticPr fontId="29"/>
  </si>
  <si>
    <t>管理者</t>
    <rPh sb="0" eb="3">
      <t>カンリシャ</t>
    </rPh>
    <phoneticPr fontId="29"/>
  </si>
  <si>
    <t>A</t>
  </si>
  <si>
    <t>ー</t>
  </si>
  <si>
    <t>厚労　太郎</t>
    <rPh sb="0" eb="2">
      <t>コウロウ</t>
    </rPh>
    <rPh sb="3" eb="5">
      <t>タロウ</t>
    </rPh>
    <phoneticPr fontId="29"/>
  </si>
  <si>
    <t>訪問介護員</t>
    <rPh sb="0" eb="2">
      <t>ホウモン</t>
    </rPh>
    <rPh sb="2" eb="5">
      <t>カイゴイン</t>
    </rPh>
    <phoneticPr fontId="29"/>
  </si>
  <si>
    <t>介護福祉士</t>
    <rPh sb="0" eb="2">
      <t>カイゴ</t>
    </rPh>
    <rPh sb="2" eb="5">
      <t>フクシシ</t>
    </rPh>
    <phoneticPr fontId="29"/>
  </si>
  <si>
    <t>○○　A郞</t>
    <rPh sb="4" eb="5">
      <t>ロウ</t>
    </rPh>
    <phoneticPr fontId="29"/>
  </si>
  <si>
    <t>サービス提供責任者</t>
    <rPh sb="4" eb="6">
      <t>テイキョウ</t>
    </rPh>
    <rPh sb="6" eb="9">
      <t>セキニンシャ</t>
    </rPh>
    <phoneticPr fontId="29"/>
  </si>
  <si>
    <t>実務者研修修了者</t>
    <rPh sb="5" eb="7">
      <t>シュウリョウ</t>
    </rPh>
    <phoneticPr fontId="29"/>
  </si>
  <si>
    <t>○○　B子</t>
    <rPh sb="4" eb="5">
      <t>コ</t>
    </rPh>
    <phoneticPr fontId="29"/>
  </si>
  <si>
    <t>C</t>
  </si>
  <si>
    <t>介護職員初任者研修修了者</t>
    <rPh sb="0" eb="2">
      <t>カイゴ</t>
    </rPh>
    <rPh sb="2" eb="4">
      <t>ショクイン</t>
    </rPh>
    <rPh sb="4" eb="7">
      <t>ショニンシャ</t>
    </rPh>
    <rPh sb="7" eb="9">
      <t>ケンシュウ</t>
    </rPh>
    <rPh sb="9" eb="12">
      <t>シュウリョウシャ</t>
    </rPh>
    <phoneticPr fontId="29"/>
  </si>
  <si>
    <t>○○　C子</t>
    <rPh sb="4" eb="5">
      <t>コ</t>
    </rPh>
    <phoneticPr fontId="29"/>
  </si>
  <si>
    <t>○○　D子</t>
    <rPh sb="4" eb="5">
      <t>コ</t>
    </rPh>
    <phoneticPr fontId="29"/>
  </si>
  <si>
    <t>○○　E子</t>
    <rPh sb="4" eb="5">
      <t>コ</t>
    </rPh>
    <phoneticPr fontId="29"/>
  </si>
  <si>
    <t>○○　F子</t>
    <rPh sb="4" eb="5">
      <t>コ</t>
    </rPh>
    <phoneticPr fontId="29"/>
  </si>
  <si>
    <t>○○　G子</t>
    <rPh sb="4" eb="5">
      <t>コ</t>
    </rPh>
    <phoneticPr fontId="29"/>
  </si>
  <si>
    <t>○○　H子</t>
    <rPh sb="4" eb="5">
      <t>コ</t>
    </rPh>
    <phoneticPr fontId="29"/>
  </si>
  <si>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29"/>
  </si>
  <si>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29"/>
  </si>
  <si>
    <t>（勤務形態の記号）</t>
    <rPh sb="1" eb="3">
      <t>キンム</t>
    </rPh>
    <rPh sb="3" eb="5">
      <t>ケイタイ</t>
    </rPh>
    <rPh sb="6" eb="8">
      <t>キゴウ</t>
    </rPh>
    <phoneticPr fontId="29"/>
  </si>
  <si>
    <t>(新規申請の場合は推定数）</t>
    <rPh sb="1" eb="3">
      <t>シンキ</t>
    </rPh>
    <rPh sb="3" eb="5">
      <t>シンセイ</t>
    </rPh>
    <rPh sb="6" eb="8">
      <t>バアイ</t>
    </rPh>
    <rPh sb="9" eb="12">
      <t>スイテイスウ</t>
    </rPh>
    <phoneticPr fontId="29"/>
  </si>
  <si>
    <t>（人）</t>
    <rPh sb="1" eb="2">
      <t>ニン</t>
    </rPh>
    <phoneticPr fontId="29"/>
  </si>
  <si>
    <t>勤務形態</t>
    <rPh sb="0" eb="2">
      <t>キンム</t>
    </rPh>
    <rPh sb="2" eb="4">
      <t>ケイタイ</t>
    </rPh>
    <phoneticPr fontId="29"/>
  </si>
  <si>
    <t>勤務時間数合計</t>
    <rPh sb="0" eb="2">
      <t>キンム</t>
    </rPh>
    <rPh sb="2" eb="5">
      <t>ジカンスウ</t>
    </rPh>
    <rPh sb="5" eb="7">
      <t>ゴウケイ</t>
    </rPh>
    <phoneticPr fontId="29"/>
  </si>
  <si>
    <t>常勤換算の対象時間数</t>
    <rPh sb="0" eb="2">
      <t>ジョウキン</t>
    </rPh>
    <rPh sb="2" eb="4">
      <t>カンサン</t>
    </rPh>
    <rPh sb="5" eb="7">
      <t>タイショウ</t>
    </rPh>
    <rPh sb="7" eb="9">
      <t>ジカン</t>
    </rPh>
    <rPh sb="9" eb="10">
      <t>スウ</t>
    </rPh>
    <phoneticPr fontId="29"/>
  </si>
  <si>
    <t>常勤換算方法対象外の</t>
    <rPh sb="0" eb="2">
      <t>ジョウキン</t>
    </rPh>
    <rPh sb="2" eb="4">
      <t>カンサン</t>
    </rPh>
    <rPh sb="4" eb="6">
      <t>ホウホウ</t>
    </rPh>
    <rPh sb="6" eb="9">
      <t>タイショウガイ</t>
    </rPh>
    <phoneticPr fontId="29"/>
  </si>
  <si>
    <t>記号</t>
    <rPh sb="0" eb="2">
      <t>キゴウ</t>
    </rPh>
    <phoneticPr fontId="29"/>
  </si>
  <si>
    <t>区分</t>
    <rPh sb="0" eb="2">
      <t>クブン</t>
    </rPh>
    <phoneticPr fontId="29"/>
  </si>
  <si>
    <t>合計</t>
    <rPh sb="0" eb="2">
      <t>ゴウケイ</t>
    </rPh>
    <phoneticPr fontId="29"/>
  </si>
  <si>
    <t>当月合計</t>
    <rPh sb="0" eb="2">
      <t>トウゲツ</t>
    </rPh>
    <rPh sb="2" eb="4">
      <t>ゴウケイ</t>
    </rPh>
    <phoneticPr fontId="29"/>
  </si>
  <si>
    <t>週平均</t>
    <rPh sb="0" eb="3">
      <t>シュウヘイキン</t>
    </rPh>
    <phoneticPr fontId="29"/>
  </si>
  <si>
    <t>常勤の従業者の人数</t>
    <rPh sb="0" eb="2">
      <t>ジョウキン</t>
    </rPh>
    <rPh sb="3" eb="6">
      <t>ジュウギョウシャ</t>
    </rPh>
    <rPh sb="7" eb="9">
      <t>ニンズウ</t>
    </rPh>
    <phoneticPr fontId="29"/>
  </si>
  <si>
    <t>A</t>
    <phoneticPr fontId="29"/>
  </si>
  <si>
    <t>常勤で専従</t>
    <rPh sb="0" eb="2">
      <t>ジョウキン</t>
    </rPh>
    <rPh sb="3" eb="5">
      <t>センジュウ</t>
    </rPh>
    <phoneticPr fontId="29"/>
  </si>
  <si>
    <t>要介護者</t>
    <rPh sb="0" eb="1">
      <t>ヨウ</t>
    </rPh>
    <rPh sb="1" eb="3">
      <t>カイゴ</t>
    </rPh>
    <rPh sb="3" eb="4">
      <t>シャ</t>
    </rPh>
    <phoneticPr fontId="29"/>
  </si>
  <si>
    <t>B</t>
    <phoneticPr fontId="29"/>
  </si>
  <si>
    <t>常勤で兼務</t>
    <rPh sb="0" eb="2">
      <t>ジョウキン</t>
    </rPh>
    <rPh sb="3" eb="5">
      <t>ケンム</t>
    </rPh>
    <phoneticPr fontId="29"/>
  </si>
  <si>
    <t>要支援者等</t>
    <rPh sb="0" eb="3">
      <t>ヨウシエン</t>
    </rPh>
    <rPh sb="3" eb="4">
      <t>シャ</t>
    </rPh>
    <rPh sb="4" eb="5">
      <t>トウ</t>
    </rPh>
    <phoneticPr fontId="29"/>
  </si>
  <si>
    <t>C</t>
    <phoneticPr fontId="29"/>
  </si>
  <si>
    <t>非常勤で専従</t>
    <rPh sb="0" eb="3">
      <t>ヒジョウキン</t>
    </rPh>
    <rPh sb="4" eb="6">
      <t>センジュウ</t>
    </rPh>
    <phoneticPr fontId="29"/>
  </si>
  <si>
    <t>通院等</t>
    <rPh sb="0" eb="2">
      <t>ツウイン</t>
    </rPh>
    <rPh sb="2" eb="3">
      <t>トウ</t>
    </rPh>
    <phoneticPr fontId="29"/>
  </si>
  <si>
    <t>-</t>
    <phoneticPr fontId="29"/>
  </si>
  <si>
    <t>D</t>
    <phoneticPr fontId="29"/>
  </si>
  <si>
    <t>非常勤で兼務</t>
    <rPh sb="0" eb="3">
      <t>ヒジョウキン</t>
    </rPh>
    <rPh sb="4" eb="6">
      <t>ケンム</t>
    </rPh>
    <phoneticPr fontId="29"/>
  </si>
  <si>
    <t>（平均利用者数）</t>
    <rPh sb="1" eb="3">
      <t>ヘイキン</t>
    </rPh>
    <rPh sb="3" eb="6">
      <t>リヨウシャ</t>
    </rPh>
    <rPh sb="6" eb="7">
      <t>スウ</t>
    </rPh>
    <phoneticPr fontId="29"/>
  </si>
  <si>
    <t>■ 常勤換算方法による人数</t>
    <rPh sb="2" eb="4">
      <t>ジョウキン</t>
    </rPh>
    <rPh sb="4" eb="6">
      <t>カンサン</t>
    </rPh>
    <rPh sb="6" eb="8">
      <t>ホウホウ</t>
    </rPh>
    <rPh sb="11" eb="13">
      <t>ニンズウ</t>
    </rPh>
    <phoneticPr fontId="29"/>
  </si>
  <si>
    <t>基準：</t>
    <rPh sb="0" eb="2">
      <t>キジュン</t>
    </rPh>
    <phoneticPr fontId="29"/>
  </si>
  <si>
    <t>週</t>
  </si>
  <si>
    <t>サービス提供責任者</t>
    <phoneticPr fontId="29"/>
  </si>
  <si>
    <t>常勤換算の</t>
    <rPh sb="0" eb="2">
      <t>ジョウキン</t>
    </rPh>
    <rPh sb="2" eb="4">
      <t>カンサン</t>
    </rPh>
    <phoneticPr fontId="29"/>
  </si>
  <si>
    <t>常勤の従業者が</t>
    <rPh sb="0" eb="2">
      <t>ジョウキン</t>
    </rPh>
    <rPh sb="3" eb="6">
      <t>ジュウギョウシャ</t>
    </rPh>
    <phoneticPr fontId="29"/>
  </si>
  <si>
    <t>平均利用者数</t>
    <rPh sb="0" eb="2">
      <t>ヘイキン</t>
    </rPh>
    <rPh sb="2" eb="5">
      <t>リヨウシャ</t>
    </rPh>
    <rPh sb="5" eb="6">
      <t>スウ</t>
    </rPh>
    <phoneticPr fontId="29"/>
  </si>
  <si>
    <t>（※）</t>
    <phoneticPr fontId="29"/>
  </si>
  <si>
    <t>の必要配置人数</t>
    <rPh sb="1" eb="3">
      <t>ヒツヨウ</t>
    </rPh>
    <rPh sb="3" eb="5">
      <t>ハイチ</t>
    </rPh>
    <rPh sb="5" eb="7">
      <t>ニンズウ</t>
    </rPh>
    <phoneticPr fontId="29"/>
  </si>
  <si>
    <t>常勤換算後の人数</t>
    <rPh sb="0" eb="2">
      <t>ジョウキン</t>
    </rPh>
    <rPh sb="2" eb="4">
      <t>カンサン</t>
    </rPh>
    <rPh sb="4" eb="5">
      <t>ゴ</t>
    </rPh>
    <rPh sb="6" eb="8">
      <t>ニンズウ</t>
    </rPh>
    <phoneticPr fontId="29"/>
  </si>
  <si>
    <t>÷</t>
    <phoneticPr fontId="29"/>
  </si>
  <si>
    <t>＝</t>
    <phoneticPr fontId="29"/>
  </si>
  <si>
    <t>⇒</t>
    <phoneticPr fontId="29"/>
  </si>
  <si>
    <t>（小数点第1位に切り上げ）</t>
    <rPh sb="1" eb="4">
      <t>ショウスウテン</t>
    </rPh>
    <rPh sb="4" eb="5">
      <t>ダイ</t>
    </rPh>
    <rPh sb="6" eb="7">
      <t>イ</t>
    </rPh>
    <rPh sb="8" eb="9">
      <t>キ</t>
    </rPh>
    <rPh sb="10" eb="11">
      <t>ア</t>
    </rPh>
    <phoneticPr fontId="29"/>
  </si>
  <si>
    <t>（小数点第2位以下切り捨て）</t>
    <rPh sb="1" eb="4">
      <t>ショウスウテン</t>
    </rPh>
    <rPh sb="4" eb="5">
      <t>ダイ</t>
    </rPh>
    <rPh sb="6" eb="7">
      <t>イ</t>
    </rPh>
    <rPh sb="7" eb="9">
      <t>イカ</t>
    </rPh>
    <rPh sb="9" eb="10">
      <t>キ</t>
    </rPh>
    <rPh sb="11" eb="12">
      <t>ス</t>
    </rPh>
    <phoneticPr fontId="29"/>
  </si>
  <si>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29"/>
  </si>
  <si>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29"/>
  </si>
  <si>
    <t>その端数を増すごとに１人以上で可</t>
  </si>
  <si>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29"/>
  </si>
  <si>
    <t>常勤の従業者の人数</t>
  </si>
  <si>
    <t>常勤換算方法による人数</t>
    <rPh sb="0" eb="2">
      <t>ジョウキン</t>
    </rPh>
    <rPh sb="2" eb="4">
      <t>カンサン</t>
    </rPh>
    <rPh sb="4" eb="6">
      <t>ホウホウ</t>
    </rPh>
    <rPh sb="9" eb="11">
      <t>ニンズウ</t>
    </rPh>
    <phoneticPr fontId="29"/>
  </si>
  <si>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29"/>
  </si>
  <si>
    <t>＋</t>
    <phoneticPr fontId="29"/>
  </si>
  <si>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29"/>
  </si>
  <si>
    <t>１．サービス種別</t>
    <rPh sb="6" eb="8">
      <t>シュベツ</t>
    </rPh>
    <phoneticPr fontId="29"/>
  </si>
  <si>
    <t>サービス種別名</t>
    <rPh sb="4" eb="6">
      <t>シュベツ</t>
    </rPh>
    <rPh sb="6" eb="7">
      <t>メイ</t>
    </rPh>
    <phoneticPr fontId="29"/>
  </si>
  <si>
    <t>２．職種名・資格名称</t>
    <rPh sb="2" eb="4">
      <t>ショクシュ</t>
    </rPh>
    <rPh sb="4" eb="5">
      <t>メイ</t>
    </rPh>
    <rPh sb="6" eb="8">
      <t>シカク</t>
    </rPh>
    <rPh sb="8" eb="10">
      <t>メイショウ</t>
    </rPh>
    <phoneticPr fontId="29"/>
  </si>
  <si>
    <t>職種名</t>
    <rPh sb="0" eb="2">
      <t>ショクシュ</t>
    </rPh>
    <rPh sb="2" eb="3">
      <t>メイ</t>
    </rPh>
    <phoneticPr fontId="29"/>
  </si>
  <si>
    <t>ー</t>
    <phoneticPr fontId="29"/>
  </si>
  <si>
    <t>資格</t>
    <rPh sb="0" eb="2">
      <t>シカク</t>
    </rPh>
    <phoneticPr fontId="29"/>
  </si>
  <si>
    <t>看護師</t>
    <phoneticPr fontId="29"/>
  </si>
  <si>
    <t>看護師</t>
    <rPh sb="0" eb="3">
      <t>カンゴシ</t>
    </rPh>
    <phoneticPr fontId="29"/>
  </si>
  <si>
    <t>准看護師</t>
    <phoneticPr fontId="29"/>
  </si>
  <si>
    <t>准看護師</t>
    <rPh sb="0" eb="4">
      <t>ジュンカンゴシ</t>
    </rPh>
    <phoneticPr fontId="29"/>
  </si>
  <si>
    <t>実務者研修修了者</t>
    <rPh sb="0" eb="3">
      <t>ジツムシャ</t>
    </rPh>
    <rPh sb="3" eb="5">
      <t>ケンシュウ</t>
    </rPh>
    <rPh sb="5" eb="8">
      <t>シュウリョウシャ</t>
    </rPh>
    <phoneticPr fontId="29"/>
  </si>
  <si>
    <t>旧介護職員基礎研修課程修了者</t>
    <phoneticPr fontId="29"/>
  </si>
  <si>
    <t>旧ホームヘルパー1級課程修了者</t>
    <rPh sb="0" eb="1">
      <t>キュウ</t>
    </rPh>
    <rPh sb="9" eb="10">
      <t>キュウ</t>
    </rPh>
    <rPh sb="10" eb="12">
      <t>カテイ</t>
    </rPh>
    <rPh sb="12" eb="15">
      <t>シュウリョウシャ</t>
    </rPh>
    <phoneticPr fontId="29"/>
  </si>
  <si>
    <t>生活援助従事者研修修了者</t>
    <rPh sb="0" eb="2">
      <t>セイカツ</t>
    </rPh>
    <rPh sb="2" eb="4">
      <t>エンジョ</t>
    </rPh>
    <rPh sb="4" eb="7">
      <t>ジュウジシャ</t>
    </rPh>
    <rPh sb="7" eb="9">
      <t>ケンシュウ</t>
    </rPh>
    <rPh sb="9" eb="12">
      <t>シュウリョウシャ</t>
    </rPh>
    <phoneticPr fontId="29"/>
  </si>
  <si>
    <t>共生型訪問介護のサービス提供責任者</t>
    <rPh sb="0" eb="2">
      <t>キョウセイ</t>
    </rPh>
    <rPh sb="2" eb="3">
      <t>ガタ</t>
    </rPh>
    <rPh sb="3" eb="5">
      <t>ホウモン</t>
    </rPh>
    <rPh sb="5" eb="7">
      <t>カイゴ</t>
    </rPh>
    <rPh sb="12" eb="14">
      <t>テイキョウ</t>
    </rPh>
    <rPh sb="14" eb="17">
      <t>セキニンシャ</t>
    </rPh>
    <phoneticPr fontId="29"/>
  </si>
  <si>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29"/>
  </si>
  <si>
    <t>旧ホームヘルパー2級課程修了者</t>
    <rPh sb="0" eb="1">
      <t>キュウ</t>
    </rPh>
    <rPh sb="9" eb="10">
      <t>キュウ</t>
    </rPh>
    <rPh sb="10" eb="12">
      <t>カテイ</t>
    </rPh>
    <rPh sb="12" eb="15">
      <t>シュウリョウシャ</t>
    </rPh>
    <phoneticPr fontId="29"/>
  </si>
  <si>
    <t>【自治体の皆様へ】</t>
    <rPh sb="1" eb="4">
      <t>ジチタイ</t>
    </rPh>
    <rPh sb="5" eb="7">
      <t>ミナサマ</t>
    </rPh>
    <phoneticPr fontId="29"/>
  </si>
  <si>
    <t>※ INDIRECT関数使用のため、以下のとおりセルに「名前の定義」をしています。</t>
    <rPh sb="10" eb="12">
      <t>カンスウ</t>
    </rPh>
    <rPh sb="12" eb="14">
      <t>シヨウ</t>
    </rPh>
    <rPh sb="18" eb="20">
      <t>イカ</t>
    </rPh>
    <rPh sb="28" eb="30">
      <t>ナマエ</t>
    </rPh>
    <rPh sb="31" eb="33">
      <t>テイギ</t>
    </rPh>
    <phoneticPr fontId="29"/>
  </si>
  <si>
    <t>　12行目・・・「職種」</t>
    <rPh sb="3" eb="5">
      <t>ギョウメ</t>
    </rPh>
    <rPh sb="9" eb="11">
      <t>ショクシュ</t>
    </rPh>
    <phoneticPr fontId="29"/>
  </si>
  <si>
    <t>　C列・・・「管理者」</t>
    <rPh sb="2" eb="3">
      <t>レツ</t>
    </rPh>
    <rPh sb="7" eb="10">
      <t>カンリシャ</t>
    </rPh>
    <phoneticPr fontId="29"/>
  </si>
  <si>
    <t>　D列・・・「サービス提供責任者」</t>
    <rPh sb="2" eb="3">
      <t>レツ</t>
    </rPh>
    <rPh sb="11" eb="13">
      <t>テイキョウ</t>
    </rPh>
    <rPh sb="13" eb="16">
      <t>セキニンシャ</t>
    </rPh>
    <phoneticPr fontId="29"/>
  </si>
  <si>
    <t>　E列・・・「訪問介護員」</t>
    <rPh sb="2" eb="3">
      <t>レツ</t>
    </rPh>
    <rPh sb="7" eb="9">
      <t>ホウモン</t>
    </rPh>
    <rPh sb="9" eb="12">
      <t>カイゴイン</t>
    </rPh>
    <phoneticPr fontId="29"/>
  </si>
  <si>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9"/>
  </si>
  <si>
    <t>　行が足りない場合は、適宜追加してください。</t>
    <rPh sb="1" eb="2">
      <t>ギョウ</t>
    </rPh>
    <rPh sb="3" eb="4">
      <t>タ</t>
    </rPh>
    <rPh sb="7" eb="9">
      <t>バアイ</t>
    </rPh>
    <rPh sb="11" eb="13">
      <t>テキギ</t>
    </rPh>
    <rPh sb="13" eb="15">
      <t>ツイカ</t>
    </rPh>
    <phoneticPr fontId="29"/>
  </si>
  <si>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9"/>
  </si>
  <si>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9"/>
  </si>
  <si>
    <t>　・「数式」タブ　⇒　「名前の定義」を選択</t>
    <rPh sb="3" eb="5">
      <t>スウシキ</t>
    </rPh>
    <rPh sb="12" eb="14">
      <t>ナマエ</t>
    </rPh>
    <rPh sb="15" eb="17">
      <t>テイギ</t>
    </rPh>
    <rPh sb="19" eb="21">
      <t>センタク</t>
    </rPh>
    <phoneticPr fontId="29"/>
  </si>
  <si>
    <t>　・「名前」に職種名を入力</t>
    <rPh sb="3" eb="5">
      <t>ナマエ</t>
    </rPh>
    <rPh sb="7" eb="9">
      <t>ショクシュ</t>
    </rPh>
    <rPh sb="9" eb="10">
      <t>メイ</t>
    </rPh>
    <rPh sb="11" eb="13">
      <t>ニュウリョク</t>
    </rPh>
    <phoneticPr fontId="29"/>
  </si>
  <si>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9"/>
  </si>
  <si>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9"/>
  </si>
  <si>
    <t>≪提出不要≫</t>
    <rPh sb="1" eb="3">
      <t>テイシュツ</t>
    </rPh>
    <rPh sb="3" eb="5">
      <t>フヨウ</t>
    </rPh>
    <phoneticPr fontId="29"/>
  </si>
  <si>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</si>
  <si>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・・・直接入力する必要がある箇所です。</t>
    <rPh sb="3" eb="5">
      <t>チョクセツ</t>
    </rPh>
    <rPh sb="5" eb="7">
      <t>ニュウリョク</t>
    </rPh>
    <rPh sb="9" eb="11">
      <t>ヒツヨウ</t>
    </rPh>
    <rPh sb="14" eb="16">
      <t>カショ</t>
    </rPh>
    <phoneticPr fontId="29"/>
  </si>
  <si>
    <t>下記の記入方法に従って、入力してください。</t>
    <rPh sb="0" eb="2">
      <t>カキ</t>
    </rPh>
    <rPh sb="3" eb="5">
      <t>キニュウ</t>
    </rPh>
    <rPh sb="5" eb="7">
      <t>ホウホウ</t>
    </rPh>
    <rPh sb="8" eb="9">
      <t>シタガ</t>
    </rPh>
    <rPh sb="12" eb="14">
      <t>ニュウリョク</t>
    </rPh>
    <phoneticPr fontId="29"/>
  </si>
  <si>
    <t>・・・プルダウンから選択して入力する必要がある箇所です。</t>
    <rPh sb="10" eb="12">
      <t>センタク</t>
    </rPh>
    <rPh sb="14" eb="16">
      <t>ニュウリョク</t>
    </rPh>
    <rPh sb="18" eb="20">
      <t>ヒツヨウ</t>
    </rPh>
    <rPh sb="23" eb="25">
      <t>カショ</t>
    </rPh>
    <phoneticPr fontId="29"/>
  </si>
  <si>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9"/>
  </si>
  <si>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9"/>
  </si>
  <si>
    <t>　(1) 「４週」・「暦月」のいずれかを選択してください。</t>
    <rPh sb="7" eb="8">
      <t>シュウ</t>
    </rPh>
    <rPh sb="11" eb="12">
      <t>レキ</t>
    </rPh>
    <rPh sb="12" eb="13">
      <t>ツキ</t>
    </rPh>
    <rPh sb="20" eb="22">
      <t>センタク</t>
    </rPh>
    <phoneticPr fontId="29"/>
  </si>
  <si>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9"/>
  </si>
  <si>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9"/>
  </si>
  <si>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29"/>
  </si>
  <si>
    <t xml:space="preserve"> 　　 記入の順序は、職種ごとにまとめてください。</t>
    <rPh sb="4" eb="6">
      <t>キニュウ</t>
    </rPh>
    <rPh sb="7" eb="9">
      <t>ジュンジョ</t>
    </rPh>
    <rPh sb="11" eb="13">
      <t>ショクシュ</t>
    </rPh>
    <phoneticPr fontId="29"/>
  </si>
  <si>
    <t>訪問介護員</t>
    <rPh sb="0" eb="2">
      <t>ホウモン</t>
    </rPh>
    <rPh sb="2" eb="4">
      <t>カイゴ</t>
    </rPh>
    <rPh sb="4" eb="5">
      <t>イン</t>
    </rPh>
    <phoneticPr fontId="29"/>
  </si>
  <si>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29"/>
  </si>
  <si>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</si>
  <si>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9"/>
  </si>
  <si>
    <t>（注）常勤・非常勤の区分について</t>
    <rPh sb="1" eb="2">
      <t>チュウ</t>
    </rPh>
    <rPh sb="3" eb="5">
      <t>ジョウキン</t>
    </rPh>
    <rPh sb="6" eb="9">
      <t>ヒジョウキン</t>
    </rPh>
    <rPh sb="10" eb="12">
      <t>クブン</t>
    </rPh>
    <phoneticPr fontId="29"/>
  </si>
  <si>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9"/>
  </si>
  <si>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9"/>
  </si>
  <si>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9"/>
  </si>
  <si>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9"/>
  </si>
  <si>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9"/>
  </si>
  <si>
    <t>　(7) 従業者の氏名を記入してください。</t>
    <rPh sb="5" eb="8">
      <t>ジュウギョウシャ</t>
    </rPh>
    <rPh sb="9" eb="11">
      <t>シメイ</t>
    </rPh>
    <rPh sb="12" eb="14">
      <t>キニュウ</t>
    </rPh>
    <phoneticPr fontId="29"/>
  </si>
  <si>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29"/>
  </si>
  <si>
    <t>　　  ※ 指定基準の確認に際しては、４週分の入力で差し支えありません。</t>
    <phoneticPr fontId="29"/>
  </si>
  <si>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9"/>
  </si>
  <si>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9"/>
  </si>
  <si>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9"/>
  </si>
  <si>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9"/>
  </si>
  <si>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9"/>
  </si>
  <si>
    <t>　　　 その他、特記事項欄としてもご活用ください。</t>
    <rPh sb="6" eb="7">
      <t>タ</t>
    </rPh>
    <rPh sb="8" eb="10">
      <t>トッキ</t>
    </rPh>
    <rPh sb="10" eb="12">
      <t>ジコウ</t>
    </rPh>
    <rPh sb="12" eb="13">
      <t>ラン</t>
    </rPh>
    <rPh sb="18" eb="20">
      <t>カツヨウ</t>
    </rPh>
    <phoneticPr fontId="2"/>
  </si>
  <si>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29"/>
  </si>
  <si>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29"/>
  </si>
  <si>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29"/>
  </si>
  <si>
    <t>　　　　○ 常勤換算方法とは、非常勤の従業者について「事業所の従業者の勤務延時間数を当該事業所において常勤の従業者が勤務すべき時間数で除することにより、</t>
    <phoneticPr fontId="29"/>
  </si>
  <si>
    <t>　　　　　常勤の従業者の員数に換算する方法」であるため、常勤の従業者については常勤換算方法によらず、実人数で計算する。</t>
    <phoneticPr fontId="29"/>
  </si>
  <si>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29"/>
  </si>
  <si>
    <t>　　　　　手入力すること。</t>
    <phoneticPr fontId="29"/>
  </si>
  <si>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9"/>
  </si>
  <si>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9"/>
  </si>
  <si>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9"/>
  </si>
  <si>
    <t>正当な理由なく、指定訪問介護事業所において、算定日が属する月の前６月間に提供した指定訪問介護の提供総数のうち、同一敷地内建物等に居住する利用者に提供されたものの締める割合が１００分の９０以上であること。</t>
    <phoneticPr fontId="2"/>
  </si>
  <si>
    <t>所定単位数の100分の88</t>
    <rPh sb="0" eb="2">
      <t>ショテイ</t>
    </rPh>
    <rPh sb="2" eb="5">
      <t>タンイスウ</t>
    </rPh>
    <rPh sb="9" eb="10">
      <t>フン</t>
    </rPh>
    <phoneticPr fontId="2"/>
  </si>
  <si>
    <t>106通所介護費自己点検シート（処遇改善加算）</t>
    <rPh sb="3" eb="5">
      <t>ツウショ</t>
    </rPh>
    <rPh sb="5" eb="7">
      <t>カイゴ</t>
    </rPh>
    <rPh sb="7" eb="8">
      <t>ヒ</t>
    </rPh>
    <rPh sb="8" eb="10">
      <t>ジコ</t>
    </rPh>
    <rPh sb="10" eb="12">
      <t>テンケン</t>
    </rPh>
    <rPh sb="16" eb="18">
      <t>ショグウ</t>
    </rPh>
    <rPh sb="18" eb="20">
      <t>カイゼン</t>
    </rPh>
    <rPh sb="20" eb="22">
      <t>カサン</t>
    </rPh>
    <phoneticPr fontId="2"/>
  </si>
  <si>
    <t>確認事項</t>
    <rPh sb="0" eb="2">
      <t>カクニン</t>
    </rPh>
    <phoneticPr fontId="51"/>
  </si>
  <si>
    <t>点検結果</t>
    <rPh sb="0" eb="2">
      <t>テンケン</t>
    </rPh>
    <rPh sb="2" eb="4">
      <t>ケッカ</t>
    </rPh>
    <phoneticPr fontId="51"/>
  </si>
  <si>
    <t>確認書類等</t>
    <rPh sb="0" eb="2">
      <t>カクニン</t>
    </rPh>
    <rPh sb="2" eb="4">
      <t>ショルイ</t>
    </rPh>
    <rPh sb="4" eb="5">
      <t>トウ</t>
    </rPh>
    <phoneticPr fontId="51"/>
  </si>
  <si>
    <t>※該当している場合は■としてください</t>
    <rPh sb="1" eb="3">
      <t>ガイトウ</t>
    </rPh>
    <rPh sb="7" eb="9">
      <t>バアイ</t>
    </rPh>
    <phoneticPr fontId="51"/>
  </si>
  <si>
    <t>介護職員等処遇改善加算（Ⅰ）</t>
    <rPh sb="4" eb="5">
      <t>ナド</t>
    </rPh>
    <phoneticPr fontId="51"/>
  </si>
  <si>
    <t>１　賃金改善に関する計画の策定、計画に基づく措置</t>
  </si>
  <si>
    <t>□</t>
    <phoneticPr fontId="51"/>
  </si>
  <si>
    <t>・改善計画書(市に提出した届出書の控え等)　</t>
    <phoneticPr fontId="51"/>
  </si>
  <si>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51"/>
  </si>
  <si>
    <t>３　介護職員等処遇改善加算（Ⅳ）を算定した場合に見込まれる加算額の１/２以上を基本給等に充てている（令和６年度中は適用を猶予）</t>
    <phoneticPr fontId="51"/>
  </si>
  <si>
    <t>該当</t>
    <rPh sb="0" eb="2">
      <t>ガイトウ</t>
    </rPh>
    <phoneticPr fontId="51"/>
  </si>
  <si>
    <t>・実績報告書
・支払い実績明細書（職員ごとの支払い状況がわかる資料）(市に提出した届出書の控え等)　</t>
    <phoneticPr fontId="51"/>
  </si>
  <si>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51"/>
  </si>
  <si>
    <t>５　賃金改善の実施</t>
    <phoneticPr fontId="51"/>
  </si>
  <si>
    <t>６　処遇改善に関する実績の報告</t>
    <phoneticPr fontId="51"/>
  </si>
  <si>
    <t>７　前12月間に法令違反し、罰金以上の刑</t>
    <rPh sb="14" eb="16">
      <t>バッキン</t>
    </rPh>
    <phoneticPr fontId="51"/>
  </si>
  <si>
    <t>なし</t>
  </si>
  <si>
    <t>８　労働保険料の納付</t>
    <phoneticPr fontId="51"/>
  </si>
  <si>
    <t>適正に納付</t>
  </si>
  <si>
    <t>９　(一)(二)(三)いずれにも適合</t>
    <rPh sb="9" eb="10">
      <t>３</t>
    </rPh>
    <phoneticPr fontId="51"/>
  </si>
  <si>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51"/>
  </si>
  <si>
    <t>・就業規則
・給与規定等</t>
    <rPh sb="1" eb="3">
      <t>シュウギョウ</t>
    </rPh>
    <rPh sb="3" eb="5">
      <t>キソク</t>
    </rPh>
    <rPh sb="7" eb="9">
      <t>キュウヨ</t>
    </rPh>
    <rPh sb="9" eb="11">
      <t>キテイ</t>
    </rPh>
    <rPh sb="11" eb="12">
      <t>トウ</t>
    </rPh>
    <phoneticPr fontId="51"/>
  </si>
  <si>
    <t>(二)介護職員の資質の向上の支援に関する計画の策定、研修の実施又は研修の機会を確保し、全ての介護職員に周知</t>
    <rPh sb="3" eb="5">
      <t>カイゴ</t>
    </rPh>
    <rPh sb="5" eb="7">
      <t>ショクイン</t>
    </rPh>
    <phoneticPr fontId="51"/>
  </si>
  <si>
    <t>・研修計画書</t>
    <phoneticPr fontId="51"/>
  </si>
  <si>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51"/>
  </si>
  <si>
    <t>１０　処遇改善の内容（賃金改善を除く）及び処遇改善に要した費用を全ての職員に周知</t>
    <phoneticPr fontId="51"/>
  </si>
  <si>
    <t>・実施した取組みの記録</t>
    <rPh sb="1" eb="3">
      <t>ジッシ</t>
    </rPh>
    <rPh sb="5" eb="7">
      <t>トリク</t>
    </rPh>
    <rPh sb="9" eb="11">
      <t>キロク</t>
    </rPh>
    <phoneticPr fontId="51"/>
  </si>
  <si>
    <t>１１　１０の処遇改善の内容等について、インターネット等により公表</t>
    <phoneticPr fontId="51"/>
  </si>
  <si>
    <t>あり</t>
    <phoneticPr fontId="51"/>
  </si>
  <si>
    <t>１２　サービス提供体制強化加算（Ⅰ）又は（Ⅱ）の届出</t>
    <rPh sb="7" eb="9">
      <t>テイキョウ</t>
    </rPh>
    <rPh sb="9" eb="13">
      <t>タイセイキョウカ</t>
    </rPh>
    <phoneticPr fontId="51"/>
  </si>
  <si>
    <t>介護職員等処遇改善加算（Ⅱ）</t>
    <rPh sb="0" eb="2">
      <t>カイゴ</t>
    </rPh>
    <rPh sb="2" eb="4">
      <t>ショクイン</t>
    </rPh>
    <rPh sb="4" eb="5">
      <t>ナド</t>
    </rPh>
    <rPh sb="5" eb="7">
      <t>ショグウ</t>
    </rPh>
    <rPh sb="7" eb="9">
      <t>カイゼン</t>
    </rPh>
    <rPh sb="9" eb="11">
      <t>カサン</t>
    </rPh>
    <phoneticPr fontId="51"/>
  </si>
  <si>
    <t>２　改善計画書の作成、全ての介護職員への計画書を用いた周知、届出</t>
    <phoneticPr fontId="51"/>
  </si>
  <si>
    <t>(三)経験若しくは資格等に応じて昇給する仕組みまたは一定の基準に基づき定期に昇給を判定する仕組みを書面で作成し、全ての介護職員に周知</t>
    <rPh sb="1" eb="2">
      <t>サン</t>
    </rPh>
    <rPh sb="3" eb="5">
      <t>ケイケン</t>
    </rPh>
    <rPh sb="5" eb="6">
      <t>モ</t>
    </rPh>
    <rPh sb="9" eb="11">
      <t>シカク</t>
    </rPh>
    <rPh sb="11" eb="12">
      <t>トウ</t>
    </rPh>
    <rPh sb="13" eb="14">
      <t>オウ</t>
    </rPh>
    <rPh sb="16" eb="18">
      <t>ショウキュウ</t>
    </rPh>
    <rPh sb="20" eb="22">
      <t>シク</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51"/>
  </si>
  <si>
    <t>・就業規則
・給与規定等</t>
    <phoneticPr fontId="51"/>
  </si>
  <si>
    <t>・実施した取組みの記録</t>
    <phoneticPr fontId="51"/>
  </si>
  <si>
    <t>介護職員等処遇改善加算（Ⅲ）</t>
    <rPh sb="0" eb="2">
      <t>カイゴ</t>
    </rPh>
    <rPh sb="2" eb="4">
      <t>ショクイン</t>
    </rPh>
    <rPh sb="4" eb="5">
      <t>ナド</t>
    </rPh>
    <rPh sb="5" eb="7">
      <t>ショグウ</t>
    </rPh>
    <rPh sb="7" eb="9">
      <t>カイゼン</t>
    </rPh>
    <rPh sb="9" eb="11">
      <t>カサン</t>
    </rPh>
    <phoneticPr fontId="51"/>
  </si>
  <si>
    <t>４　賃金改善の実施</t>
    <phoneticPr fontId="51"/>
  </si>
  <si>
    <t>５　処遇改善に関する実績の報告</t>
    <phoneticPr fontId="51"/>
  </si>
  <si>
    <t>６　前12月間に法令違反し、罰金以上の刑</t>
    <rPh sb="14" eb="16">
      <t>バッキン</t>
    </rPh>
    <phoneticPr fontId="51"/>
  </si>
  <si>
    <t>７　労働保険料の納付</t>
    <phoneticPr fontId="51"/>
  </si>
  <si>
    <t>８　(一)(二)(三)のいずれにも適合</t>
    <rPh sb="9" eb="10">
      <t>サン</t>
    </rPh>
    <phoneticPr fontId="51"/>
  </si>
  <si>
    <t>９　処遇改善の内容（賃金改善を除く）及び処遇改善に要した費用を全ての職員に周知</t>
    <phoneticPr fontId="51"/>
  </si>
  <si>
    <t xml:space="preserve">介護職員等処遇改善加算（Ⅳ）
</t>
    <rPh sb="0" eb="2">
      <t>カイゴ</t>
    </rPh>
    <rPh sb="2" eb="4">
      <t>ショクイン</t>
    </rPh>
    <rPh sb="4" eb="5">
      <t>ナド</t>
    </rPh>
    <rPh sb="5" eb="7">
      <t>ショグウ</t>
    </rPh>
    <rPh sb="7" eb="9">
      <t>カイゼン</t>
    </rPh>
    <rPh sb="9" eb="11">
      <t>カサン</t>
    </rPh>
    <phoneticPr fontId="51"/>
  </si>
  <si>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51"/>
  </si>
  <si>
    <t>なし</t>
    <phoneticPr fontId="51"/>
  </si>
  <si>
    <t>適正に納付</t>
    <rPh sb="0" eb="2">
      <t>テキセイ</t>
    </rPh>
    <rPh sb="3" eb="5">
      <t>ノウフ</t>
    </rPh>
    <phoneticPr fontId="51"/>
  </si>
  <si>
    <t>８　(一)(二)のいずれにも適合</t>
    <rPh sb="3" eb="4">
      <t>１</t>
    </rPh>
    <rPh sb="6" eb="7">
      <t>２</t>
    </rPh>
    <rPh sb="14" eb="16">
      <t>テキゴウ</t>
    </rPh>
    <phoneticPr fontId="51"/>
  </si>
  <si>
    <t>・研修計画書</t>
    <rPh sb="1" eb="3">
      <t>ケンシュウ</t>
    </rPh>
    <rPh sb="3" eb="5">
      <t>ケイカク</t>
    </rPh>
    <rPh sb="5" eb="6">
      <t>ショ</t>
    </rPh>
    <phoneticPr fontId="51"/>
  </si>
  <si>
    <t>介護職員等処遇改善加算（Ⅴ）（１）
※令和7年3月末まで</t>
    <rPh sb="0" eb="2">
      <t>カイゴ</t>
    </rPh>
    <rPh sb="2" eb="4">
      <t>ショクイン</t>
    </rPh>
    <rPh sb="5" eb="7">
      <t>ショグウ</t>
    </rPh>
    <rPh sb="7" eb="9">
      <t>カイゼン</t>
    </rPh>
    <rPh sb="9" eb="11">
      <t>カサン</t>
    </rPh>
    <rPh sb="19" eb="21">
      <t>レイワ</t>
    </rPh>
    <rPh sb="22" eb="23">
      <t>ネン</t>
    </rPh>
    <rPh sb="24" eb="25">
      <t>ガツ</t>
    </rPh>
    <rPh sb="25" eb="26">
      <t>マツ</t>
    </rPh>
    <phoneticPr fontId="51"/>
  </si>
  <si>
    <t>１　令和６年５月31日において現に改正前の介護職員処遇改善加算（Ⅰ）及び介護職員等特定処遇改善加算（Ⅰ）を届け出ており、かつ、介護職員等ベースアップ等支援加算を届け出ていない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51"/>
  </si>
  <si>
    <t>２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51"/>
  </si>
  <si>
    <t>３　改善計画書の作成、周知、届出</t>
    <rPh sb="2" eb="4">
      <t>カイゼン</t>
    </rPh>
    <rPh sb="4" eb="7">
      <t>ケイカクショ</t>
    </rPh>
    <rPh sb="8" eb="10">
      <t>サクセイ</t>
    </rPh>
    <rPh sb="11" eb="13">
      <t>シュウチ</t>
    </rPh>
    <rPh sb="14" eb="16">
      <t>トドケデ</t>
    </rPh>
    <phoneticPr fontId="51"/>
  </si>
  <si>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rPh sb="2" eb="7">
      <t>カイゴフクシシ</t>
    </rPh>
    <rPh sb="12" eb="14">
      <t>ケイケン</t>
    </rPh>
    <rPh sb="15" eb="17">
      <t>ギノウ</t>
    </rPh>
    <rPh sb="20" eb="22">
      <t>カイゴ</t>
    </rPh>
    <rPh sb="22" eb="24">
      <t>ショクイン</t>
    </rPh>
    <rPh sb="27" eb="29">
      <t>ヒトリ</t>
    </rPh>
    <rPh sb="31" eb="34">
      <t>カイゼンゴ</t>
    </rPh>
    <rPh sb="34" eb="36">
      <t>チンギン</t>
    </rPh>
    <rPh sb="37" eb="39">
      <t>ネンガク</t>
    </rPh>
    <rPh sb="42" eb="44">
      <t>マンエン</t>
    </rPh>
    <rPh sb="44" eb="46">
      <t>イジョウ</t>
    </rPh>
    <rPh sb="51" eb="55">
      <t>カイゴショクイン</t>
    </rPh>
    <rPh sb="55" eb="56">
      <t>トウ</t>
    </rPh>
    <rPh sb="56" eb="62">
      <t>ショグウカイゼンカサン</t>
    </rPh>
    <rPh sb="63" eb="65">
      <t>サンテイ</t>
    </rPh>
    <rPh sb="65" eb="67">
      <t>ミコ</t>
    </rPh>
    <rPh sb="67" eb="68">
      <t>ガク</t>
    </rPh>
    <rPh sb="69" eb="71">
      <t>ショウガク</t>
    </rPh>
    <rPh sb="78" eb="79">
      <t>タ</t>
    </rPh>
    <rPh sb="80" eb="82">
      <t>リユウ</t>
    </rPh>
    <rPh sb="86" eb="88">
      <t>トウガイ</t>
    </rPh>
    <rPh sb="88" eb="90">
      <t>チンギン</t>
    </rPh>
    <rPh sb="90" eb="92">
      <t>カイゼン</t>
    </rPh>
    <rPh sb="93" eb="95">
      <t>コンナン</t>
    </rPh>
    <rPh sb="98" eb="100">
      <t>バアイ</t>
    </rPh>
    <rPh sb="103" eb="104">
      <t>カギ</t>
    </rPh>
    <phoneticPr fontId="51"/>
  </si>
  <si>
    <t>５　賃金改善の実施</t>
    <rPh sb="2" eb="4">
      <t>チンギン</t>
    </rPh>
    <rPh sb="4" eb="6">
      <t>カイゼン</t>
    </rPh>
    <rPh sb="7" eb="9">
      <t>ジッシ</t>
    </rPh>
    <phoneticPr fontId="51"/>
  </si>
  <si>
    <t>６　処遇改善に関する実績の報告</t>
    <rPh sb="2" eb="4">
      <t>ショグウ</t>
    </rPh>
    <rPh sb="4" eb="6">
      <t>カイゼン</t>
    </rPh>
    <rPh sb="7" eb="8">
      <t>カン</t>
    </rPh>
    <rPh sb="10" eb="12">
      <t>ジッセキ</t>
    </rPh>
    <rPh sb="13" eb="15">
      <t>ホウコク</t>
    </rPh>
    <phoneticPr fontId="51"/>
  </si>
  <si>
    <t>７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51"/>
  </si>
  <si>
    <t>８　労働保険料の納付</t>
    <rPh sb="2" eb="4">
      <t>ロウドウ</t>
    </rPh>
    <rPh sb="4" eb="7">
      <t>ホケンリョウ</t>
    </rPh>
    <rPh sb="8" eb="10">
      <t>ノウフ</t>
    </rPh>
    <phoneticPr fontId="51"/>
  </si>
  <si>
    <t>９　次の(一)、(二)、(三)のいずれにも適合</t>
    <rPh sb="2" eb="3">
      <t>ツギ</t>
    </rPh>
    <rPh sb="5" eb="6">
      <t>1</t>
    </rPh>
    <rPh sb="9" eb="10">
      <t>2</t>
    </rPh>
    <rPh sb="21" eb="23">
      <t>テキゴウ</t>
    </rPh>
    <phoneticPr fontId="51"/>
  </si>
  <si>
    <t>(一)任用の際の職位、職責又は職務内容等に応じた任用等の要件及び賃金体系を書面で作成し、全ての介護職員に周知</t>
  </si>
  <si>
    <t>(二)資質の向上の支援に関する計画の策定、研修の実施又は研修の機会を確保し、全ての介護職員に周知</t>
  </si>
  <si>
    <t>１０　処遇改善の内容（賃金改善を除く）及び処遇改善に要した費用を全ての職員に周知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3">
      <t>スベ</t>
    </rPh>
    <rPh sb="35" eb="37">
      <t>ショクイン</t>
    </rPh>
    <rPh sb="38" eb="40">
      <t>シュウチ</t>
    </rPh>
    <phoneticPr fontId="51"/>
  </si>
  <si>
    <t>１１　１０の処遇改善の内容等について、インターネット等により公表</t>
    <rPh sb="6" eb="8">
      <t>ショグウ</t>
    </rPh>
    <rPh sb="8" eb="10">
      <t>カイゼン</t>
    </rPh>
    <rPh sb="11" eb="14">
      <t>ナイヨウトウ</t>
    </rPh>
    <rPh sb="26" eb="27">
      <t>トウ</t>
    </rPh>
    <rPh sb="30" eb="32">
      <t>コウヒョウ</t>
    </rPh>
    <phoneticPr fontId="51"/>
  </si>
  <si>
    <t>１２　サービス提供体制強化加算（Ⅰ）又は（Ⅱ）の届出</t>
    <rPh sb="18" eb="19">
      <t>マタ</t>
    </rPh>
    <rPh sb="24" eb="26">
      <t>トドケデ</t>
    </rPh>
    <phoneticPr fontId="51"/>
  </si>
  <si>
    <t xml:space="preserve">介護職員等処遇改善加算（Ⅴ）（２）
※令和7年3月末まで
</t>
    <rPh sb="0" eb="2">
      <t>カイゴ</t>
    </rPh>
    <rPh sb="2" eb="4">
      <t>ショクイン</t>
    </rPh>
    <rPh sb="5" eb="7">
      <t>ショグウ</t>
    </rPh>
    <rPh sb="7" eb="9">
      <t>カイゼン</t>
    </rPh>
    <rPh sb="9" eb="11">
      <t>カサン</t>
    </rPh>
    <phoneticPr fontId="51"/>
  </si>
  <si>
    <t>１　令和６年５月31日において現に改正前の介護職員処遇改善加算（Ⅱ）、介護職員等特定処遇改善加算（Ⅰ）及び介護職員等ベースアップ等支援加算を届け出ている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51"/>
  </si>
  <si>
    <t>該当</t>
    <phoneticPr fontId="51"/>
  </si>
  <si>
    <t>９　次の(一)、(二)のいずれにも適合</t>
    <rPh sb="2" eb="3">
      <t>ツギ</t>
    </rPh>
    <rPh sb="5" eb="6">
      <t>1</t>
    </rPh>
    <rPh sb="9" eb="10">
      <t>2</t>
    </rPh>
    <rPh sb="17" eb="19">
      <t>テキゴウ</t>
    </rPh>
    <phoneticPr fontId="51"/>
  </si>
  <si>
    <t>(一)任用の際の職責又は職務内容等の要件を書面で作成し、全ての介護職員に周知</t>
    <rPh sb="21" eb="23">
      <t>ショメン</t>
    </rPh>
    <rPh sb="24" eb="26">
      <t>サクセイ</t>
    </rPh>
    <phoneticPr fontId="51"/>
  </si>
  <si>
    <t xml:space="preserve">介護職員等処遇改善加算（Ⅴ）（３）
※令和7年3月末まで
</t>
    <rPh sb="0" eb="2">
      <t>カイゴ</t>
    </rPh>
    <rPh sb="2" eb="4">
      <t>ショクイン</t>
    </rPh>
    <rPh sb="5" eb="7">
      <t>ショグウ</t>
    </rPh>
    <rPh sb="7" eb="9">
      <t>カイゼン</t>
    </rPh>
    <rPh sb="9" eb="11">
      <t>カサン</t>
    </rPh>
    <phoneticPr fontId="51"/>
  </si>
  <si>
    <t>１　令和６年５月31日において現に改正前の介護職員処遇改善加算（Ⅰ）及び介護職員等特定処遇改善加算（Ⅱ）を届け出ており、かつ、介護職員等ベースアップ等支援加算を届け出ていない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51"/>
  </si>
  <si>
    <t>・実績報告書、支払い実績明細書（職員ごとの支払い状況がわかる資料）(市に提出した届出書の控え等)　</t>
    <phoneticPr fontId="51"/>
  </si>
  <si>
    <t>就業規則、給与規定等</t>
  </si>
  <si>
    <t>研修計画書</t>
  </si>
  <si>
    <t>実施した取組みの記録</t>
  </si>
  <si>
    <t>介護職員等処遇改善加算（Ⅴ）（４）
※令和7年3月末まで</t>
    <rPh sb="0" eb="2">
      <t>カイゴ</t>
    </rPh>
    <rPh sb="2" eb="4">
      <t>ショクイン</t>
    </rPh>
    <rPh sb="5" eb="7">
      <t>ショグウ</t>
    </rPh>
    <rPh sb="7" eb="9">
      <t>カイゼン</t>
    </rPh>
    <rPh sb="9" eb="11">
      <t>カサン</t>
    </rPh>
    <phoneticPr fontId="51"/>
  </si>
  <si>
    <t>１　令和６年５月31日において現に改正前の介護職員処遇改善加算（Ⅱ）、介護職員等特定処遇改善加算（Ⅱ）及び介護職員等ベースアップ等支援加算を届け出ている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7">
      <t>カイゴ</t>
    </rPh>
    <rPh sb="37" eb="39">
      <t>ショクイン</t>
    </rPh>
    <rPh sb="39" eb="40">
      <t>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51"/>
  </si>
  <si>
    <t>改善計画書(市に提出した届出書の控え等)　</t>
  </si>
  <si>
    <t>実績報告書、支払い実績明細書（職員ごとの支払い状況がわかる資料）(市に提出した届出書の控え等)　</t>
    <phoneticPr fontId="51"/>
  </si>
  <si>
    <t>介護職員等処遇改善加算（Ⅴ）（５）
※令和7年3月末まで</t>
    <rPh sb="0" eb="2">
      <t>カイゴ</t>
    </rPh>
    <rPh sb="2" eb="4">
      <t>ショクイン</t>
    </rPh>
    <rPh sb="5" eb="7">
      <t>ショグウ</t>
    </rPh>
    <rPh sb="7" eb="9">
      <t>カイゼン</t>
    </rPh>
    <rPh sb="9" eb="11">
      <t>カサン</t>
    </rPh>
    <phoneticPr fontId="51"/>
  </si>
  <si>
    <t>１　令和６年５月31日において現に改正前の介護職員処遇改善加算（Ⅱ）及び介護職員等特定処遇改善加算（Ⅰ）を届け出ており、かつ、介護職員等ベースアップ等支援加算を届け出ていない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51"/>
  </si>
  <si>
    <t>介護職員等処遇改善加算（Ⅴ）（６）
※令和7年3月末まで</t>
    <rPh sb="0" eb="2">
      <t>カイゴ</t>
    </rPh>
    <rPh sb="2" eb="4">
      <t>ショクイン</t>
    </rPh>
    <rPh sb="5" eb="7">
      <t>ショグウ</t>
    </rPh>
    <rPh sb="7" eb="9">
      <t>カイゼン</t>
    </rPh>
    <rPh sb="9" eb="11">
      <t>カサン</t>
    </rPh>
    <phoneticPr fontId="51"/>
  </si>
  <si>
    <t>１　令和６年５月31日において現に改正前の介護職員処遇改善加算（Ⅱ）及び介護職員等特定処遇改善加算（Ⅱ）を届け出ており、かつ、介護職員等ベースアップ等支援加算を届け出ていない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51"/>
  </si>
  <si>
    <t>介護職員等処遇改善加算（Ⅴ）（７）
※令和7年3月末まで</t>
    <rPh sb="0" eb="2">
      <t>カイゴ</t>
    </rPh>
    <rPh sb="2" eb="4">
      <t>ショクイン</t>
    </rPh>
    <rPh sb="5" eb="7">
      <t>ショグウ</t>
    </rPh>
    <rPh sb="7" eb="9">
      <t>カイゼン</t>
    </rPh>
    <rPh sb="9" eb="11">
      <t>カサン</t>
    </rPh>
    <phoneticPr fontId="51"/>
  </si>
  <si>
    <t>１　令和６年５月31日において現に改正前の介護職員処遇改善加算（Ⅲ）、介護職員等特定処遇改善加算（Ⅰ）及び介護職員等ベースアップ等支援加算を届け出ている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51"/>
  </si>
  <si>
    <t>９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51"/>
  </si>
  <si>
    <t>１０　９の処遇改善の内容等について、インターネット等により公表</t>
    <rPh sb="5" eb="7">
      <t>ショグウ</t>
    </rPh>
    <rPh sb="7" eb="9">
      <t>カイゼン</t>
    </rPh>
    <rPh sb="10" eb="13">
      <t>ナイヨウトウ</t>
    </rPh>
    <rPh sb="25" eb="26">
      <t>トウ</t>
    </rPh>
    <rPh sb="29" eb="31">
      <t>コウヒョウ</t>
    </rPh>
    <phoneticPr fontId="51"/>
  </si>
  <si>
    <t>１１　サービス提供体制強化加算（Ⅰ）又は（Ⅱ）の届出</t>
    <rPh sb="18" eb="19">
      <t>マタ</t>
    </rPh>
    <rPh sb="24" eb="26">
      <t>トドケデ</t>
    </rPh>
    <phoneticPr fontId="51"/>
  </si>
  <si>
    <t>１２　次の(一)、(二)のいずれかに適合</t>
    <rPh sb="3" eb="4">
      <t>ツギ</t>
    </rPh>
    <rPh sb="6" eb="7">
      <t>1</t>
    </rPh>
    <rPh sb="10" eb="11">
      <t>2</t>
    </rPh>
    <rPh sb="18" eb="20">
      <t>テキゴウ</t>
    </rPh>
    <phoneticPr fontId="51"/>
  </si>
  <si>
    <t>介護職員等処遇改善加算（Ⅴ）（８）
※令和7年3月末まで</t>
    <rPh sb="0" eb="2">
      <t>カイゴ</t>
    </rPh>
    <rPh sb="2" eb="4">
      <t>ショクイン</t>
    </rPh>
    <rPh sb="5" eb="7">
      <t>ショグウ</t>
    </rPh>
    <rPh sb="7" eb="9">
      <t>カイゼン</t>
    </rPh>
    <rPh sb="9" eb="11">
      <t>カサン</t>
    </rPh>
    <phoneticPr fontId="51"/>
  </si>
  <si>
    <t>１　令和６年５月31日において現に改正前の介護職員処遇改善加算（Ⅰ）を届け出ており、かつ、介護職員等特定処遇改善加算（Ⅰ）又は（Ⅱ）及び介護職員等ベースアップ等支援加算を届け出ていない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51"/>
  </si>
  <si>
    <t>４　賃金改善の実施</t>
    <rPh sb="2" eb="4">
      <t>チンギン</t>
    </rPh>
    <rPh sb="4" eb="6">
      <t>カイゼン</t>
    </rPh>
    <rPh sb="7" eb="9">
      <t>ジッシ</t>
    </rPh>
    <phoneticPr fontId="51"/>
  </si>
  <si>
    <t>５　処遇改善に関する実績の報告</t>
    <rPh sb="2" eb="4">
      <t>ショグウ</t>
    </rPh>
    <rPh sb="4" eb="6">
      <t>カイゼン</t>
    </rPh>
    <rPh sb="7" eb="8">
      <t>カン</t>
    </rPh>
    <rPh sb="10" eb="12">
      <t>ジッセキ</t>
    </rPh>
    <rPh sb="13" eb="15">
      <t>ホウコク</t>
    </rPh>
    <phoneticPr fontId="51"/>
  </si>
  <si>
    <t>６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51"/>
  </si>
  <si>
    <t>７　労働保険料の納付</t>
    <rPh sb="2" eb="4">
      <t>ロウドウ</t>
    </rPh>
    <rPh sb="4" eb="7">
      <t>ホケンリョウ</t>
    </rPh>
    <rPh sb="8" eb="10">
      <t>ノウフ</t>
    </rPh>
    <phoneticPr fontId="51"/>
  </si>
  <si>
    <t>８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51"/>
  </si>
  <si>
    <t>介護職員等処遇改善加算（Ⅴ）（９）
※令和7年3月末まで</t>
    <rPh sb="0" eb="2">
      <t>カイゴ</t>
    </rPh>
    <rPh sb="2" eb="4">
      <t>ショクイン</t>
    </rPh>
    <rPh sb="5" eb="7">
      <t>ショグウ</t>
    </rPh>
    <rPh sb="7" eb="9">
      <t>カイゼン</t>
    </rPh>
    <rPh sb="9" eb="11">
      <t>カサン</t>
    </rPh>
    <phoneticPr fontId="51"/>
  </si>
  <si>
    <t>１　令和６年５月31日において現に改正前の介護職員処遇改善加算（Ⅲ）、介護職員等特定処遇改善加算（Ⅱ）及び介護職員等ベースアップ等支援加算を届け出ている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51"/>
  </si>
  <si>
    <t>１１　次の(一)、(二)のいずれかに適合</t>
    <rPh sb="3" eb="4">
      <t>ツギ</t>
    </rPh>
    <rPh sb="6" eb="7">
      <t>1</t>
    </rPh>
    <rPh sb="10" eb="11">
      <t>2</t>
    </rPh>
    <rPh sb="18" eb="20">
      <t>テキゴウ</t>
    </rPh>
    <phoneticPr fontId="51"/>
  </si>
  <si>
    <t xml:space="preserve">介護職員等処遇改善加算（Ⅴ）（10）
※令和7年3月末まで
</t>
    <rPh sb="0" eb="2">
      <t>カイゴ</t>
    </rPh>
    <rPh sb="2" eb="4">
      <t>ショクイン</t>
    </rPh>
    <rPh sb="5" eb="7">
      <t>ショグウ</t>
    </rPh>
    <rPh sb="7" eb="9">
      <t>カイゼン</t>
    </rPh>
    <rPh sb="9" eb="11">
      <t>カサン</t>
    </rPh>
    <phoneticPr fontId="51"/>
  </si>
  <si>
    <t>１　令和６年５月31日において現に改正前の介護職員処遇改善加算（Ⅲ）及び介護職員等特定処遇改善加算（Ⅰ）を届け出ており、かつ、介護職員等ベースアップ等支援加算を届け出ていない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51"/>
  </si>
  <si>
    <t>介護職員等処遇改善加算（Ⅴ）（11）
※令和7年3月末まで</t>
    <rPh sb="0" eb="2">
      <t>カイゴ</t>
    </rPh>
    <rPh sb="2" eb="4">
      <t>ショクイン</t>
    </rPh>
    <rPh sb="5" eb="7">
      <t>ショグウ</t>
    </rPh>
    <rPh sb="7" eb="9">
      <t>カイゼン</t>
    </rPh>
    <rPh sb="9" eb="11">
      <t>カサン</t>
    </rPh>
    <phoneticPr fontId="51"/>
  </si>
  <si>
    <t>１　令和６年５月31日において現に改正前の介護職員処遇改善加算（Ⅱ）を届け出ており、かつ、介護職員等特定処遇改善加算（Ⅰ）又は（Ⅱ）及び介護職員等ベースアップ等支援加算を届け出ていない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51"/>
  </si>
  <si>
    <t xml:space="preserve">介護職員等処遇改善加算（Ⅴ）（12）
※令和7年3月末まで
</t>
    <rPh sb="0" eb="2">
      <t>カイゴ</t>
    </rPh>
    <rPh sb="2" eb="4">
      <t>ショクイン</t>
    </rPh>
    <rPh sb="5" eb="7">
      <t>ショグウ</t>
    </rPh>
    <rPh sb="7" eb="9">
      <t>カイゼン</t>
    </rPh>
    <rPh sb="9" eb="11">
      <t>カサン</t>
    </rPh>
    <phoneticPr fontId="51"/>
  </si>
  <si>
    <t>１　令和６年５月31日において現に改正前の介護職員処遇改善加算（Ⅲ）及び介護職員等特定処遇改善加算（Ⅱ）を届け出ており、かつ、介護職員等ベースアップ等支援加算を届け出ていない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51"/>
  </si>
  <si>
    <t xml:space="preserve">介護職員等処遇改善加算（Ⅴ）（13）
※令和7年3月末まで
</t>
    <rPh sb="0" eb="2">
      <t>カイゴ</t>
    </rPh>
    <rPh sb="2" eb="4">
      <t>ショクイン</t>
    </rPh>
    <rPh sb="5" eb="7">
      <t>ショグウ</t>
    </rPh>
    <rPh sb="7" eb="9">
      <t>カイゼン</t>
    </rPh>
    <rPh sb="9" eb="11">
      <t>カサン</t>
    </rPh>
    <phoneticPr fontId="51"/>
  </si>
  <si>
    <t>１　令和６年５月31日において現に改正前の介護職員処遇改善加算（Ⅲ）及び介護職員等ベースアップ等支援加算を届け出ており、かつ、介護職員等特定処遇改善加算（Ⅰ）又は（Ⅱ）を届け出ていない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63" eb="68">
      <t>カイゴショクイントウ</t>
    </rPh>
    <rPh sb="68" eb="76">
      <t>トクテイショグウカイゼンカサン</t>
    </rPh>
    <rPh sb="79" eb="80">
      <t>マタ</t>
    </rPh>
    <rPh sb="85" eb="86">
      <t>トド</t>
    </rPh>
    <rPh sb="87" eb="88">
      <t>デ</t>
    </rPh>
    <phoneticPr fontId="51"/>
  </si>
  <si>
    <t>９　次の(一)、(二)のいずれかに適合</t>
    <rPh sb="2" eb="3">
      <t>ツギ</t>
    </rPh>
    <rPh sb="5" eb="6">
      <t>1</t>
    </rPh>
    <rPh sb="9" eb="10">
      <t>2</t>
    </rPh>
    <rPh sb="17" eb="19">
      <t>テキゴウ</t>
    </rPh>
    <phoneticPr fontId="51"/>
  </si>
  <si>
    <t xml:space="preserve">介護職員等処遇改善加算（Ⅴ）（14）
※令和7年3月末まで
</t>
    <rPh sb="0" eb="2">
      <t>カイゴ</t>
    </rPh>
    <rPh sb="2" eb="4">
      <t>ショクイン</t>
    </rPh>
    <rPh sb="5" eb="7">
      <t>ショグウ</t>
    </rPh>
    <rPh sb="7" eb="9">
      <t>カイゼン</t>
    </rPh>
    <rPh sb="9" eb="11">
      <t>カサン</t>
    </rPh>
    <phoneticPr fontId="51"/>
  </si>
  <si>
    <t>１　令和６年５月31日において現に改正前の介護職員処遇改善加算（Ⅲ）を届け出ており、かつ、介護職員等特定処遇改善加算（Ⅰ）又は（Ⅱ）及び介護職員等ベースアップ等支援加算を届け出ていない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51"/>
  </si>
  <si>
    <t>高齢者虐待防止のための対策を検討する委員会を定期的に開催し、その内容を職員へ周知している。</t>
    <rPh sb="0" eb="3">
      <t>コウレイシャ</t>
    </rPh>
    <rPh sb="3" eb="5">
      <t>ギャクタイ</t>
    </rPh>
    <rPh sb="5" eb="7">
      <t>ボウシ</t>
    </rPh>
    <rPh sb="11" eb="13">
      <t>タイサク</t>
    </rPh>
    <rPh sb="14" eb="16">
      <t>ケントウ</t>
    </rPh>
    <rPh sb="18" eb="21">
      <t>イインカイ</t>
    </rPh>
    <rPh sb="22" eb="24">
      <t>テイキ</t>
    </rPh>
    <rPh sb="24" eb="25">
      <t>テキ</t>
    </rPh>
    <rPh sb="26" eb="28">
      <t>カイサイ</t>
    </rPh>
    <rPh sb="32" eb="34">
      <t>ナイヨウ</t>
    </rPh>
    <rPh sb="35" eb="37">
      <t>ショクイン</t>
    </rPh>
    <rPh sb="38" eb="40">
      <t>シュウチ</t>
    </rPh>
    <phoneticPr fontId="2"/>
  </si>
  <si>
    <t>高齢者虐待防止のための指針を整備している。</t>
    <rPh sb="0" eb="3">
      <t>コウレイシャ</t>
    </rPh>
    <rPh sb="3" eb="5">
      <t>ギャクタイ</t>
    </rPh>
    <rPh sb="5" eb="7">
      <t>ボウシ</t>
    </rPh>
    <rPh sb="11" eb="13">
      <t>シシン</t>
    </rPh>
    <rPh sb="14" eb="16">
      <t>セイビ</t>
    </rPh>
    <phoneticPr fontId="2"/>
  </si>
  <si>
    <t>該当</t>
    <phoneticPr fontId="2"/>
  </si>
  <si>
    <t>高齢者虐待防止のための研修を実施（年1回以上）している。</t>
    <rPh sb="0" eb="7">
      <t>コウレイシャギャクタイボウシ</t>
    </rPh>
    <rPh sb="11" eb="13">
      <t>ケンシュウ</t>
    </rPh>
    <rPh sb="14" eb="16">
      <t>ジッシ</t>
    </rPh>
    <rPh sb="17" eb="18">
      <t>ネン</t>
    </rPh>
    <rPh sb="19" eb="20">
      <t>カイ</t>
    </rPh>
    <rPh sb="20" eb="22">
      <t>イジョウ</t>
    </rPh>
    <phoneticPr fontId="2"/>
  </si>
  <si>
    <t>高齢者虐待防止措置を適正に実施するための担当者を置いている。</t>
    <rPh sb="0" eb="3">
      <t>コウレイシャ</t>
    </rPh>
    <rPh sb="3" eb="7">
      <t>ギャクタイボウシ</t>
    </rPh>
    <rPh sb="7" eb="9">
      <t>ソチ</t>
    </rPh>
    <rPh sb="10" eb="12">
      <t>テキセイ</t>
    </rPh>
    <rPh sb="13" eb="15">
      <t>ジッシ</t>
    </rPh>
    <rPh sb="20" eb="23">
      <t>タントウシャ</t>
    </rPh>
    <rPh sb="24" eb="25">
      <t>オ</t>
    </rPh>
    <phoneticPr fontId="2"/>
  </si>
  <si>
    <t>業務継続計画を策定している。</t>
    <rPh sb="0" eb="2">
      <t>ギョウム</t>
    </rPh>
    <rPh sb="2" eb="4">
      <t>ケイゾク</t>
    </rPh>
    <rPh sb="4" eb="6">
      <t>ケイカク</t>
    </rPh>
    <rPh sb="7" eb="9">
      <t>サクテイ</t>
    </rPh>
    <phoneticPr fontId="2"/>
  </si>
  <si>
    <t>業務継続計画に従い必要な措置を講じている。</t>
    <rPh sb="0" eb="2">
      <t>ギョウム</t>
    </rPh>
    <rPh sb="2" eb="4">
      <t>ケイゾク</t>
    </rPh>
    <rPh sb="4" eb="6">
      <t>ケイカク</t>
    </rPh>
    <rPh sb="7" eb="8">
      <t>シタガ</t>
    </rPh>
    <rPh sb="9" eb="11">
      <t>ヒツヨウ</t>
    </rPh>
    <rPh sb="12" eb="14">
      <t>ソチ</t>
    </rPh>
    <rPh sb="15" eb="16">
      <t>コウ</t>
    </rPh>
    <phoneticPr fontId="2"/>
  </si>
  <si>
    <t>指定訪問介護事業所の従業者が利用者の口腔の健康状態に係る評価を行うに当たって、歯科訪問診療料の算定の実績がある歯科医療機関の歯科医師又は歯科医師の指示を受けた歯科衛生士に相談できる体制を確保し、その旨を文書等で取り決めていること。</t>
    <phoneticPr fontId="2"/>
  </si>
  <si>
    <t>当該事業所以外で当該利用者について、口腔連携強化加算を算定している</t>
    <phoneticPr fontId="2"/>
  </si>
  <si>
    <t>当該利用者について、口腔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る</t>
    <phoneticPr fontId="2"/>
  </si>
  <si>
    <t>他の介護サービスの事業所において、当該利用者について、栄養状態のスクリーニングを行い、口腔・栄養スクリーニング加算(Ⅱ)を算定している場合を除き、口腔くう・栄養スクリーニング加算を算定している</t>
    <phoneticPr fontId="2"/>
  </si>
  <si>
    <t>非該当</t>
    <rPh sb="0" eb="1">
      <t>ヒ</t>
    </rPh>
    <phoneticPr fontId="2"/>
  </si>
  <si>
    <t>必要に応じて、連携歯科医療機関の歯科医師又は歯科医師の指示を受けた歯科衛生士に口腔の健康状態の評価野方法や在宅歯科医療の提供等について相談している。</t>
    <phoneticPr fontId="2"/>
  </si>
  <si>
    <t>口腔の健康状態の評価をそれぞれ利用者について行い、評価した情報を歯科医療機関及び当該利用者を担当する介護支援専門員に対し提供している。</t>
    <rPh sb="0" eb="2">
      <t>コウクウ</t>
    </rPh>
    <rPh sb="3" eb="7">
      <t>ケンコウジョウタイ</t>
    </rPh>
    <rPh sb="8" eb="10">
      <t>ヒョウカ</t>
    </rPh>
    <rPh sb="15" eb="18">
      <t>リヨウシャ</t>
    </rPh>
    <rPh sb="22" eb="23">
      <t>オコナ</t>
    </rPh>
    <rPh sb="25" eb="27">
      <t>ヒョウカ</t>
    </rPh>
    <rPh sb="29" eb="31">
      <t>ジョウホウ</t>
    </rPh>
    <rPh sb="32" eb="38">
      <t>シカイリョウキカン</t>
    </rPh>
    <rPh sb="38" eb="39">
      <t>オヨ</t>
    </rPh>
    <rPh sb="40" eb="42">
      <t>トウガイ</t>
    </rPh>
    <rPh sb="42" eb="45">
      <t>リヨウシャ</t>
    </rPh>
    <rPh sb="46" eb="48">
      <t>タントウ</t>
    </rPh>
    <rPh sb="50" eb="52">
      <t>カイゴ</t>
    </rPh>
    <rPh sb="52" eb="54">
      <t>シエン</t>
    </rPh>
    <rPh sb="54" eb="57">
      <t>センモンイン</t>
    </rPh>
    <rPh sb="58" eb="59">
      <t>タイ</t>
    </rPh>
    <rPh sb="60" eb="62">
      <t>テイキョウ</t>
    </rPh>
    <phoneticPr fontId="2"/>
  </si>
  <si>
    <t>①訪問介護員等ごとに作成された研修計画に基づく研修の実施</t>
    <rPh sb="1" eb="3">
      <t>ホウモン</t>
    </rPh>
    <rPh sb="3" eb="5">
      <t>カイゴ</t>
    </rPh>
    <rPh sb="5" eb="6">
      <t>イン</t>
    </rPh>
    <rPh sb="6" eb="7">
      <t>トウ</t>
    </rPh>
    <rPh sb="10" eb="12">
      <t>サクセイ</t>
    </rPh>
    <rPh sb="15" eb="17">
      <t>ケンシュウ</t>
    </rPh>
    <rPh sb="17" eb="19">
      <t>ケイカク</t>
    </rPh>
    <rPh sb="20" eb="21">
      <t>モト</t>
    </rPh>
    <rPh sb="23" eb="25">
      <t>ケンシュウ</t>
    </rPh>
    <rPh sb="26" eb="28">
      <t>ジッシ</t>
    </rPh>
    <phoneticPr fontId="2"/>
  </si>
  <si>
    <t>②利用者に関する情報又はサービス提供に当たっての留意事項の伝達等や訪問介護員等の技術指導を目的とした会議の定期的な開催</t>
    <rPh sb="1" eb="4">
      <t>リヨウシャ</t>
    </rPh>
    <rPh sb="5" eb="6">
      <t>カン</t>
    </rPh>
    <rPh sb="8" eb="10">
      <t>ジョウホウ</t>
    </rPh>
    <rPh sb="10" eb="11">
      <t>マタ</t>
    </rPh>
    <rPh sb="16" eb="18">
      <t>テイキョウ</t>
    </rPh>
    <rPh sb="19" eb="20">
      <t>ア</t>
    </rPh>
    <rPh sb="24" eb="26">
      <t>リュウイ</t>
    </rPh>
    <rPh sb="26" eb="28">
      <t>ジコウ</t>
    </rPh>
    <rPh sb="29" eb="31">
      <t>デンタツ</t>
    </rPh>
    <rPh sb="31" eb="32">
      <t>トウ</t>
    </rPh>
    <rPh sb="33" eb="35">
      <t>ホウモン</t>
    </rPh>
    <rPh sb="35" eb="38">
      <t>カイゴイン</t>
    </rPh>
    <rPh sb="38" eb="39">
      <t>トウ</t>
    </rPh>
    <rPh sb="40" eb="42">
      <t>ギジュツ</t>
    </rPh>
    <rPh sb="42" eb="44">
      <t>シドウ</t>
    </rPh>
    <rPh sb="45" eb="47">
      <t>モクテキ</t>
    </rPh>
    <rPh sb="50" eb="52">
      <t>カイギ</t>
    </rPh>
    <rPh sb="53" eb="56">
      <t>テイキテキ</t>
    </rPh>
    <rPh sb="57" eb="59">
      <t>カイサイ</t>
    </rPh>
    <phoneticPr fontId="2"/>
  </si>
  <si>
    <t>③サービス提供責任者による利用者情報の文書等による伝達、訪問介護員等からの報告</t>
    <rPh sb="5" eb="7">
      <t>テイキョウ</t>
    </rPh>
    <rPh sb="7" eb="10">
      <t>セキニンシャ</t>
    </rPh>
    <rPh sb="13" eb="16">
      <t>リヨウシャ</t>
    </rPh>
    <rPh sb="16" eb="18">
      <t>ジョウホウ</t>
    </rPh>
    <rPh sb="19" eb="21">
      <t>ブンショ</t>
    </rPh>
    <rPh sb="21" eb="22">
      <t>トウ</t>
    </rPh>
    <rPh sb="25" eb="27">
      <t>デンタツ</t>
    </rPh>
    <rPh sb="28" eb="30">
      <t>ホウモン</t>
    </rPh>
    <rPh sb="30" eb="33">
      <t>カイゴイン</t>
    </rPh>
    <rPh sb="33" eb="34">
      <t>トウ</t>
    </rPh>
    <rPh sb="37" eb="39">
      <t>ホウコク</t>
    </rPh>
    <phoneticPr fontId="2"/>
  </si>
  <si>
    <t>④健康診断等の定期的な実施</t>
    <rPh sb="1" eb="3">
      <t>ケンコウ</t>
    </rPh>
    <rPh sb="3" eb="5">
      <t>シンダン</t>
    </rPh>
    <rPh sb="5" eb="6">
      <t>トウ</t>
    </rPh>
    <rPh sb="7" eb="10">
      <t>テイキテキ</t>
    </rPh>
    <rPh sb="11" eb="13">
      <t>ジッシ</t>
    </rPh>
    <phoneticPr fontId="2"/>
  </si>
  <si>
    <t>⑤緊急時等における対応方法の明示</t>
    <rPh sb="1" eb="4">
      <t>キンキュウジ</t>
    </rPh>
    <rPh sb="4" eb="5">
      <t>トウ</t>
    </rPh>
    <rPh sb="9" eb="11">
      <t>タイオウ</t>
    </rPh>
    <rPh sb="11" eb="13">
      <t>ホウホウ</t>
    </rPh>
    <rPh sb="14" eb="16">
      <t>メイジ</t>
    </rPh>
    <phoneticPr fontId="2"/>
  </si>
  <si>
    <t>特定事業所加算（Ⅰ）</t>
    <phoneticPr fontId="2"/>
  </si>
  <si>
    <t>特定事業所加算（Ⅱ）</t>
    <phoneticPr fontId="2"/>
  </si>
  <si>
    <t>特定事業所加算（Ⅲ）</t>
    <phoneticPr fontId="2"/>
  </si>
  <si>
    <t>特定事業所加算（Ⅳ）</t>
    <phoneticPr fontId="2"/>
  </si>
  <si>
    <t>特定事業所加算（Ⅴ）</t>
    <phoneticPr fontId="2"/>
  </si>
  <si>
    <t>特定事業所加算Ⅱ、Ⅲ、Ⅳを算定していない</t>
    <phoneticPr fontId="2"/>
  </si>
  <si>
    <t>下記の要件の内　①、②、③、④、⑤、⑨、⑩、⑬又は⑭＋⑥に該当</t>
    <phoneticPr fontId="2"/>
  </si>
  <si>
    <t>下記の要件の内　①、②、③、④、⑤、⑨又は⑩に該当</t>
    <phoneticPr fontId="2"/>
  </si>
  <si>
    <t>特定事業所加算Ⅰ、Ⅲ、Ⅳを算定していない</t>
    <phoneticPr fontId="2"/>
  </si>
  <si>
    <t>下記の要件の内　①、②、③、④、⑤、⑪又は⑫、⑬又は⑭＋⑥に該当</t>
    <phoneticPr fontId="2"/>
  </si>
  <si>
    <t>特定事業所加算Ⅰ、Ⅱ、Ⅳを算定していない</t>
    <phoneticPr fontId="2"/>
  </si>
  <si>
    <t>下記の要件の内　①、②、③、④、⑤、⑪又は⑫に該当</t>
    <phoneticPr fontId="2"/>
  </si>
  <si>
    <t>特定事業所加算Ⅰ、Ⅱ、Ⅲを算定していない</t>
    <phoneticPr fontId="2"/>
  </si>
  <si>
    <t>下記の要件の内　①、②、③、④、⑤、⑦、⑧に該当</t>
    <phoneticPr fontId="2"/>
  </si>
  <si>
    <t>⑥病院、診療所又は訪問看護ステーションの看護師との連携により、２４時間連絡できる体制を確保しており、かつ、必要に応じて訪問介護を行うことができる体制の整備、看取り期における対応方針の策定、看取りに関する職員研修の実施等</t>
    <phoneticPr fontId="2"/>
  </si>
  <si>
    <t>⑦通常の実施地域内であって中山間地域等に居住する者に対して、継続的にサービスを提供</t>
    <phoneticPr fontId="2"/>
  </si>
  <si>
    <t>⑧利用者の心身の状況またはその家族等を取り巻く環境の変化に応じて、訪問介護事業所のサービス提供責任者等が起点となり、随時、介護支援専門員、医療関係職種等と共同し、訪問介護計画の見直し</t>
    <phoneticPr fontId="2"/>
  </si>
  <si>
    <t>⑨前年度又は算定日が属する月の前３月の訪問介護員等の総数のうち、介護福祉士の数が100分の30以上又は介護福祉士、実務者研修修了者、及び介護職員基礎研修課程修了者及び１級課程修了者の数が100分の50以上</t>
    <rPh sb="1" eb="4">
      <t>ゼンネンド</t>
    </rPh>
    <rPh sb="4" eb="5">
      <t>マタ</t>
    </rPh>
    <rPh sb="6" eb="8">
      <t>サンテイ</t>
    </rPh>
    <rPh sb="8" eb="9">
      <t>ヒ</t>
    </rPh>
    <rPh sb="10" eb="11">
      <t>ゾク</t>
    </rPh>
    <rPh sb="13" eb="14">
      <t>ツキ</t>
    </rPh>
    <rPh sb="15" eb="16">
      <t>マエ</t>
    </rPh>
    <rPh sb="17" eb="18">
      <t>ツキ</t>
    </rPh>
    <rPh sb="19" eb="21">
      <t>ホウモン</t>
    </rPh>
    <rPh sb="21" eb="23">
      <t>カイゴ</t>
    </rPh>
    <rPh sb="23" eb="24">
      <t>イン</t>
    </rPh>
    <rPh sb="24" eb="25">
      <t>トウ</t>
    </rPh>
    <rPh sb="26" eb="28">
      <t>ソウスウ</t>
    </rPh>
    <rPh sb="32" eb="34">
      <t>カイゴ</t>
    </rPh>
    <rPh sb="34" eb="37">
      <t>フクシシ</t>
    </rPh>
    <rPh sb="38" eb="39">
      <t>スウ</t>
    </rPh>
    <rPh sb="43" eb="44">
      <t>ブン</t>
    </rPh>
    <rPh sb="47" eb="49">
      <t>イジョウ</t>
    </rPh>
    <rPh sb="49" eb="50">
      <t>マタ</t>
    </rPh>
    <rPh sb="51" eb="53">
      <t>カイゴ</t>
    </rPh>
    <rPh sb="53" eb="56">
      <t>フクシシ</t>
    </rPh>
    <rPh sb="57" eb="60">
      <t>ジツムシャ</t>
    </rPh>
    <rPh sb="60" eb="62">
      <t>ケンシュウ</t>
    </rPh>
    <rPh sb="62" eb="65">
      <t>シュウリョウシャ</t>
    </rPh>
    <rPh sb="66" eb="67">
      <t>オヨ</t>
    </rPh>
    <rPh sb="68" eb="70">
      <t>カイゴ</t>
    </rPh>
    <rPh sb="70" eb="72">
      <t>ショクイン</t>
    </rPh>
    <rPh sb="72" eb="74">
      <t>キソ</t>
    </rPh>
    <rPh sb="74" eb="76">
      <t>ケンシュウ</t>
    </rPh>
    <rPh sb="76" eb="78">
      <t>カテイ</t>
    </rPh>
    <rPh sb="78" eb="81">
      <t>シュウリョウシャ</t>
    </rPh>
    <rPh sb="81" eb="82">
      <t>オヨ</t>
    </rPh>
    <rPh sb="84" eb="85">
      <t>キュウ</t>
    </rPh>
    <rPh sb="85" eb="87">
      <t>カテイ</t>
    </rPh>
    <rPh sb="87" eb="89">
      <t>シュウリョウ</t>
    </rPh>
    <rPh sb="89" eb="90">
      <t>シャ</t>
    </rPh>
    <rPh sb="91" eb="92">
      <t>カズ</t>
    </rPh>
    <rPh sb="96" eb="97">
      <t>ブン</t>
    </rPh>
    <rPh sb="100" eb="102">
      <t>イジョウ</t>
    </rPh>
    <phoneticPr fontId="2"/>
  </si>
  <si>
    <t>⑩全てのサービス提供責任者が３年以上の実務経験を有する介護福祉士、又は５年以上の実務経験を有する実務者研修修了者若しくは介護職員基礎研修課程修了者若しくは１級課程修了者
※１人を超えるサービス提供責任者を配置することとされている事業所の場合は、２人以上の常勤</t>
    <rPh sb="1" eb="2">
      <t>スベ</t>
    </rPh>
    <rPh sb="8" eb="10">
      <t>テイキョウ</t>
    </rPh>
    <rPh sb="10" eb="13">
      <t>セキニンシャ</t>
    </rPh>
    <rPh sb="15" eb="16">
      <t>ネン</t>
    </rPh>
    <rPh sb="17" eb="18">
      <t>ジョウ</t>
    </rPh>
    <rPh sb="19" eb="21">
      <t>ジツム</t>
    </rPh>
    <rPh sb="21" eb="23">
      <t>ケイケン</t>
    </rPh>
    <rPh sb="24" eb="25">
      <t>ユウ</t>
    </rPh>
    <rPh sb="27" eb="29">
      <t>カイゴ</t>
    </rPh>
    <rPh sb="29" eb="32">
      <t>フクシシ</t>
    </rPh>
    <rPh sb="33" eb="34">
      <t>マタ</t>
    </rPh>
    <rPh sb="36" eb="39">
      <t>ネンイジョウ</t>
    </rPh>
    <rPh sb="40" eb="42">
      <t>ジツム</t>
    </rPh>
    <rPh sb="42" eb="44">
      <t>ケイケン</t>
    </rPh>
    <rPh sb="45" eb="46">
      <t>ユウ</t>
    </rPh>
    <rPh sb="48" eb="51">
      <t>ジツムシャ</t>
    </rPh>
    <rPh sb="51" eb="53">
      <t>ケンシュウ</t>
    </rPh>
    <rPh sb="53" eb="56">
      <t>シュウリョウシャ</t>
    </rPh>
    <rPh sb="56" eb="57">
      <t>モ</t>
    </rPh>
    <rPh sb="60" eb="62">
      <t>カイゴ</t>
    </rPh>
    <rPh sb="62" eb="64">
      <t>ショクイン</t>
    </rPh>
    <rPh sb="64" eb="66">
      <t>キソ</t>
    </rPh>
    <rPh sb="66" eb="68">
      <t>ケンシュウ</t>
    </rPh>
    <rPh sb="68" eb="70">
      <t>カテイ</t>
    </rPh>
    <rPh sb="70" eb="72">
      <t>シュウリョウ</t>
    </rPh>
    <rPh sb="72" eb="73">
      <t>シャ</t>
    </rPh>
    <rPh sb="73" eb="74">
      <t>モ</t>
    </rPh>
    <rPh sb="78" eb="79">
      <t>キュウ</t>
    </rPh>
    <rPh sb="79" eb="81">
      <t>カテイ</t>
    </rPh>
    <rPh sb="81" eb="84">
      <t>シュウリョウシャ</t>
    </rPh>
    <rPh sb="87" eb="88">
      <t>ニン</t>
    </rPh>
    <rPh sb="89" eb="90">
      <t>コ</t>
    </rPh>
    <rPh sb="96" eb="98">
      <t>テイキョウ</t>
    </rPh>
    <rPh sb="98" eb="101">
      <t>セキニンシャ</t>
    </rPh>
    <rPh sb="102" eb="104">
      <t>ハイチ</t>
    </rPh>
    <rPh sb="114" eb="117">
      <t>ジギョウショ</t>
    </rPh>
    <rPh sb="118" eb="120">
      <t>バアイ</t>
    </rPh>
    <rPh sb="123" eb="124">
      <t>ニン</t>
    </rPh>
    <rPh sb="124" eb="126">
      <t>イジョウ</t>
    </rPh>
    <rPh sb="127" eb="129">
      <t>ジョウキン</t>
    </rPh>
    <phoneticPr fontId="2"/>
  </si>
  <si>
    <t>⑪人員基準を上回る数の常勤のサービス提供責任者を配置している。（人員基準に基づき配置することとされている常勤のサービス提供責任者が２人以下の事業所に限る）</t>
    <phoneticPr fontId="2"/>
  </si>
  <si>
    <t>⑫前年度（３月を除く)又は算定日が属する月の前３月の１月当たりの実績の平均について常勤換算方法により算出した訪問介護員等の数のうち、勤続年数７年以上が３割以上である。</t>
    <phoneticPr fontId="2"/>
  </si>
  <si>
    <t>⑭看取り期の利用者の対応実績が１人以上である。（併せて⑥の要件も満たす）</t>
    <phoneticPr fontId="2"/>
  </si>
  <si>
    <t>※特定事業所加算Ⅰ～Ⅴに該当する場合は、加算に応じた要件についてのみにチェックをしてください。</t>
    <phoneticPr fontId="2"/>
  </si>
  <si>
    <t>⑬前年度（３月を除く)、算定日が属する月の前３月の利用者の総数のうち要介護４及び５の利用者、認知症日常生活自立度Ⅲ、Ⅳ又はＭの利用者並びにたんの吸引等の行為を必要とする利用者の数が100分の20以上</t>
    <phoneticPr fontId="2"/>
  </si>
  <si>
    <t>□</t>
    <phoneticPr fontId="2"/>
  </si>
  <si>
    <t>該当</t>
    <phoneticPr fontId="2"/>
  </si>
  <si>
    <t>あり(含予定)</t>
    <phoneticPr fontId="2"/>
  </si>
  <si>
    <t>認知症介護に係る専門的な研修を修了している者を、事業所における対象者の数が20人未満の場合は１人以上、対象者が20人以上である場合にあっては、１に対象者の数が19人を超えて10又はその端数を増すごとに１を加えた数以上を配置し、チームとしての専門的な認知症ケアの実施</t>
    <rPh sb="24" eb="27">
      <t>ジギョウショ</t>
    </rPh>
    <rPh sb="77" eb="78">
      <t>カズ</t>
    </rPh>
    <rPh sb="81" eb="82">
      <t>ニン</t>
    </rPh>
    <rPh sb="106" eb="108">
      <t>イジョウ</t>
    </rPh>
    <phoneticPr fontId="2"/>
  </si>
  <si>
    <t>算定日が属する月の前３月間において、利用者の総数のうち、認知症高齢者の日常生活自立度Ⅲ、ⅣまたはＭに該当する利用者の割合が２割以上</t>
    <rPh sb="0" eb="2">
      <t>サンテイ</t>
    </rPh>
    <rPh sb="2" eb="3">
      <t>ビ</t>
    </rPh>
    <rPh sb="4" eb="5">
      <t>ゾク</t>
    </rPh>
    <rPh sb="7" eb="8">
      <t>ツキ</t>
    </rPh>
    <rPh sb="9" eb="10">
      <t>マエ</t>
    </rPh>
    <rPh sb="11" eb="12">
      <t>ツキ</t>
    </rPh>
    <rPh sb="12" eb="13">
      <t>カン</t>
    </rPh>
    <rPh sb="18" eb="21">
      <t>リヨウシャ</t>
    </rPh>
    <rPh sb="22" eb="24">
      <t>ソウスウ</t>
    </rPh>
    <rPh sb="28" eb="31">
      <t>ニンチショウ</t>
    </rPh>
    <rPh sb="31" eb="34">
      <t>コウレイシャ</t>
    </rPh>
    <rPh sb="35" eb="37">
      <t>ニチジョウ</t>
    </rPh>
    <rPh sb="37" eb="39">
      <t>セイカツ</t>
    </rPh>
    <rPh sb="39" eb="42">
      <t>ジリツド</t>
    </rPh>
    <rPh sb="50" eb="52">
      <t>ガイトウ</t>
    </rPh>
    <rPh sb="54" eb="57">
      <t>リヨウシャ</t>
    </rPh>
    <rPh sb="58" eb="60">
      <t>ワリアイ</t>
    </rPh>
    <rPh sb="62" eb="65">
      <t>ワリイジョウ</t>
    </rPh>
    <phoneticPr fontId="2"/>
  </si>
  <si>
    <t>算定日が属する月の前３月間において、利用者の総数のうち日常生活自立度Ⅲ、Ⅳ又はＭの認知症の者の占める割合が２分の１以上</t>
    <rPh sb="18" eb="21">
      <t>リヨウシャ</t>
    </rPh>
    <rPh sb="22" eb="24">
      <t>ソウスウ</t>
    </rPh>
    <rPh sb="27" eb="29">
      <t>ニチジョウ</t>
    </rPh>
    <rPh sb="29" eb="31">
      <t>セイカツ</t>
    </rPh>
    <rPh sb="31" eb="34">
      <t>ジリツド</t>
    </rPh>
    <rPh sb="37" eb="38">
      <t>マタ</t>
    </rPh>
    <rPh sb="41" eb="44">
      <t>ニンチショウ</t>
    </rPh>
    <rPh sb="45" eb="46">
      <t>シャ</t>
    </rPh>
    <rPh sb="50" eb="52">
      <t>ワリアイ</t>
    </rPh>
    <rPh sb="54" eb="55">
      <t>ブン</t>
    </rPh>
    <rPh sb="57" eb="59">
      <t>イジョウ</t>
    </rPh>
    <phoneticPr fontId="2"/>
  </si>
  <si>
    <t>認知症介護に係る専門的な研修を修了している者を、事業所における対象者の数が20人未満の場合は１人以上、対象者が20人以上である場合にあっては、１に対象者の数が19人を超えて10又はその端数を増すごとに１を加えた数以上を配置し、チームとしての専門的な認知症ケアの実施</t>
    <phoneticPr fontId="2"/>
  </si>
  <si>
    <t>従業者に対して認知症ケアに関する留意事項の伝達又は技術的指導に係る会議を定期的に開催</t>
    <phoneticPr fontId="2"/>
  </si>
  <si>
    <t>実施</t>
    <phoneticPr fontId="2"/>
  </si>
  <si>
    <t>口腔機能連携強化加算</t>
    <phoneticPr fontId="2"/>
  </si>
  <si>
    <t xml:space="preserve">高齢者虐待防止措置未実施減算
</t>
    <rPh sb="0" eb="3">
      <t>コウレイシャ</t>
    </rPh>
    <rPh sb="3" eb="5">
      <t>ギャクタイ</t>
    </rPh>
    <rPh sb="5" eb="7">
      <t>ボウシ</t>
    </rPh>
    <rPh sb="7" eb="9">
      <t>ソチ</t>
    </rPh>
    <rPh sb="9" eb="12">
      <t>ミジッシ</t>
    </rPh>
    <rPh sb="12" eb="14">
      <t>ゲンサン</t>
    </rPh>
    <phoneticPr fontId="2"/>
  </si>
  <si>
    <t>業務継続計画未策定減算
(経過措置あり）</t>
    <rPh sb="0" eb="2">
      <t>ギョウム</t>
    </rPh>
    <rPh sb="2" eb="4">
      <t>ケイゾク</t>
    </rPh>
    <rPh sb="4" eb="6">
      <t>ケイカク</t>
    </rPh>
    <rPh sb="6" eb="9">
      <t>ミサクテイ</t>
    </rPh>
    <rPh sb="9" eb="11">
      <t>ゲンサン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</si>
</sst>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 "/>
    <numFmt numFmtId="177" formatCode="0.0"/>
    <numFmt numFmtId="178" formatCode="#,##0.0#"/>
    <numFmt numFmtId="179" formatCode="0&quot;月&quot;"/>
    <numFmt numFmtId="180" formatCode="#,##0&quot;人&quot;"/>
    <numFmt numFmtId="181" formatCode="#,##0.##"/>
    <numFmt numFmtId="182" formatCode="#,##0.0;[Red]\-#,##0.0"/>
    <numFmt numFmtId="183" formatCode="0.0&quot;人以上&quot;"/>
    <numFmt numFmtId="184" formatCode="#,##0.0&quot;人&quot;"/>
    <numFmt numFmtId="185" formatCode="#,##0.######"/>
    <numFmt numFmtId="186" formatCode="0.000000"/>
  </numFmts>
  <fonts count="57"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11"/>
      <color indexed="8"/>
      <name val="ＭＳ Ｐゴシック"/>
      <family val="3"/>
      <charset val="128"/>
    </font>
    <font>
      <b/>
      <sz val="11"/>
      <color indexed="8"/>
      <name val="ＭＳ Ｐゴシック"/>
      <family val="3"/>
      <charset val="128"/>
    </font>
    <font>
      <sz val="11"/>
      <color indexed="10"/>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ゴシック"/>
      <family val="3"/>
      <charset val="128"/>
    </font>
    <font>
      <sz val="8"/>
      <name val="ＭＳ Ｐゴシック"/>
      <family val="3"/>
      <charset val="128"/>
    </font>
    <font>
      <b/>
      <sz val="20"/>
      <name val="ＭＳ ゴシック"/>
      <family val="3"/>
      <charset val="128"/>
    </font>
    <font>
      <sz val="5"/>
      <name val="ＭＳ Ｐゴシック"/>
      <family val="3"/>
      <charset val="128"/>
    </font>
    <font>
      <sz val="16"/>
      <name val="HGSｺﾞｼｯｸM"/>
      <family val="3"/>
      <charset val="128"/>
    </font>
    <font>
      <b/>
      <sz val="16"/>
      <name val="HGSｺﾞｼｯｸM"/>
      <family val="3"/>
      <charset val="128"/>
    </font>
    <font>
      <sz val="6"/>
      <name val="ＭＳ Ｐゴシック"/>
      <family val="2"/>
      <charset val="128"/>
      <scheme val="minor"/>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sz val="10"/>
      <name val="HGSｺﾞｼｯｸM"/>
      <family val="3"/>
      <charset val="128"/>
    </font>
    <font>
      <sz val="14"/>
      <color rgb="FFFF0000"/>
      <name val="HGSｺﾞｼｯｸM"/>
      <family val="3"/>
      <charset val="128"/>
    </font>
    <font>
      <sz val="16"/>
      <color theme="1"/>
      <name val="ＭＳ Ｐゴシック"/>
      <family val="2"/>
      <charset val="128"/>
      <scheme val="minor"/>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ＭＳ Ｐゴシック"/>
      <family val="2"/>
      <charset val="128"/>
      <scheme val="minor"/>
    </font>
    <font>
      <sz val="12"/>
      <color rgb="FFFF0000"/>
      <name val="HGSｺﾞｼｯｸM"/>
      <family val="3"/>
      <charset val="128"/>
    </font>
    <font>
      <sz val="11"/>
      <color rgb="FF000000"/>
      <name val="ＭＳ Ｐゴシック"/>
      <family val="3"/>
      <charset val="128"/>
      <scheme val="minor"/>
    </font>
    <font>
      <sz val="11"/>
      <color rgb="FF000000"/>
      <name val="Calibri"/>
      <family val="2"/>
    </font>
    <font>
      <sz val="9"/>
      <color rgb="FF000000"/>
      <name val="Meiryo UI"/>
      <family val="3"/>
      <charset val="128"/>
    </font>
    <font>
      <sz val="11"/>
      <color indexed="8"/>
      <name val="ＭＳ Ｐゴシック"/>
      <family val="3"/>
    </font>
    <font>
      <b/>
      <sz val="16"/>
      <color theme="1"/>
      <name val="ＭＳ ゴシック"/>
      <family val="3"/>
      <charset val="128"/>
    </font>
    <font>
      <sz val="12"/>
      <color theme="1"/>
      <name val="ＭＳ Ｐゴシック"/>
      <family val="3"/>
    </font>
    <font>
      <sz val="12"/>
      <color theme="1"/>
      <name val="ＭＳ Ｐゴシック"/>
      <family val="3"/>
      <scheme val="minor"/>
    </font>
    <font>
      <sz val="6"/>
      <name val="ＭＳ Ｐゴシック"/>
      <family val="3"/>
    </font>
    <font>
      <sz val="6"/>
      <color theme="1"/>
      <name val="ＭＳ Ｐゴシック"/>
      <family val="3"/>
    </font>
    <font>
      <sz val="12"/>
      <color theme="1"/>
      <name val="ＭＳ ゴシック"/>
      <family val="3"/>
    </font>
    <font>
      <sz val="11"/>
      <color theme="1"/>
      <name val="ＭＳ ゴシック"/>
      <family val="3"/>
    </font>
    <font>
      <sz val="11"/>
      <color theme="1"/>
      <name val="ＭＳ Ｐゴシック"/>
      <family val="3"/>
      <scheme val="minor"/>
    </font>
    <font>
      <sz val="11"/>
      <color theme="1"/>
      <name val="ＭＳ Ｐゴシック"/>
      <family val="3"/>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1" tint="0.499984740745262"/>
        <bgColor indexed="64"/>
      </patternFill>
    </fill>
    <fill>
      <patternFill patternType="solid">
        <fgColor rgb="FFFFFF99"/>
        <bgColor indexed="64"/>
      </patternFill>
    </fill>
    <fill>
      <patternFill patternType="solid">
        <fgColor theme="8" tint="0.79998168889431442"/>
        <bgColor indexed="64"/>
      </patternFill>
    </fill>
    <fill>
      <patternFill patternType="solid">
        <fgColor rgb="FFCCFFCC"/>
        <bgColor indexed="64"/>
      </patternFill>
    </fill>
    <fill>
      <patternFill patternType="solid">
        <fgColor theme="0"/>
        <bgColor indexed="64"/>
      </patternFill>
    </fill>
    <fill>
      <patternFill patternType="solid">
        <fgColor rgb="FFCCECFF"/>
        <bgColor indexed="64"/>
      </patternFill>
    </fill>
    <fill>
      <patternFill patternType="solid">
        <fgColor theme="0" tint="-0.249977111117893"/>
        <bgColor indexed="64"/>
      </patternFill>
    </fill>
  </fills>
  <borders count="1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bottom style="dotted">
        <color indexed="64"/>
      </bottom>
      <diagonal/>
    </border>
    <border>
      <left/>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thin">
        <color indexed="64"/>
      </bottom>
      <diagonal/>
    </border>
    <border>
      <left/>
      <right style="thin">
        <color indexed="64"/>
      </right>
      <top style="dotted">
        <color indexed="64"/>
      </top>
      <bottom style="dotted">
        <color indexed="64"/>
      </bottom>
      <diagonal/>
    </border>
    <border>
      <left style="thin">
        <color indexed="64"/>
      </left>
      <right style="dotted">
        <color indexed="64"/>
      </right>
      <top style="thin">
        <color indexed="64"/>
      </top>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style="thin">
        <color indexed="64"/>
      </left>
      <right style="dotted">
        <color indexed="64"/>
      </right>
      <top style="dotted">
        <color indexed="64"/>
      </top>
      <bottom/>
      <diagonal/>
    </border>
    <border>
      <left/>
      <right style="thin">
        <color indexed="64"/>
      </right>
      <top/>
      <bottom style="dotted">
        <color indexed="64"/>
      </bottom>
      <diagonal/>
    </border>
    <border>
      <left style="dotted">
        <color indexed="64"/>
      </left>
      <right style="thin">
        <color indexed="64"/>
      </right>
      <top/>
      <bottom style="thin">
        <color indexed="64"/>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style="thin">
        <color indexed="64"/>
      </left>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dotted">
        <color indexed="64"/>
      </right>
      <top/>
      <bottom/>
      <diagonal/>
    </border>
    <border>
      <left/>
      <right style="dotted">
        <color indexed="64"/>
      </right>
      <top/>
      <bottom/>
      <diagonal/>
    </border>
    <border>
      <left style="thin">
        <color indexed="64"/>
      </left>
      <right style="thin">
        <color indexed="64"/>
      </right>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dotted">
        <color indexed="64"/>
      </right>
      <top style="dashed">
        <color indexed="64"/>
      </top>
      <bottom style="dashed">
        <color indexed="64"/>
      </bottom>
      <diagonal/>
    </border>
    <border>
      <left/>
      <right/>
      <top style="dashed">
        <color indexed="64"/>
      </top>
      <bottom style="dashed">
        <color indexed="64"/>
      </bottom>
      <diagonal/>
    </border>
    <border>
      <left style="dotted">
        <color indexed="64"/>
      </left>
      <right style="thin">
        <color indexed="64"/>
      </right>
      <top style="dashed">
        <color indexed="64"/>
      </top>
      <bottom style="dashed">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bottom/>
      <diagonal/>
    </border>
    <border>
      <left/>
      <right style="dotted">
        <color indexed="64"/>
      </right>
      <top style="dashed">
        <color indexed="64"/>
      </top>
      <bottom style="dashed">
        <color indexed="64"/>
      </bottom>
      <diagonal/>
    </border>
    <border>
      <left style="dotted">
        <color indexed="64"/>
      </left>
      <right/>
      <top style="dashed">
        <color indexed="64"/>
      </top>
      <bottom style="dashed">
        <color indexed="64"/>
      </bottom>
      <diagonal/>
    </border>
  </borders>
  <cellStyleXfs count="50">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1"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8" fillId="0" borderId="0" applyNumberFormat="0" applyFill="0" applyBorder="0" applyAlignment="0" applyProtection="0">
      <alignment vertical="center"/>
    </xf>
    <xf numFmtId="38" fontId="1" fillId="0" borderId="0" applyFont="0" applyFill="0" applyBorder="0" applyAlignment="0" applyProtection="0"/>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7"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2" fillId="4" borderId="0" applyNumberFormat="0" applyBorder="0" applyAlignment="0" applyProtection="0">
      <alignment vertical="center"/>
    </xf>
    <xf numFmtId="0" fontId="47" fillId="0" borderId="0">
      <alignment vertical="center"/>
    </xf>
    <xf numFmtId="0" fontId="55" fillId="0" borderId="0">
      <alignment vertical="center"/>
    </xf>
    <xf numFmtId="0" fontId="1" fillId="0" borderId="0">
      <alignment vertical="center"/>
    </xf>
  </cellStyleXfs>
  <cellXfs count="780">
    <xf numFmtId="0" fontId="0" fillId="0" borderId="0" xfId="0"/>
    <xf numFmtId="0" fontId="0" fillId="0" borderId="10" xfId="0" applyBorder="1" applyAlignment="1">
      <alignment horizontal="center" vertical="center"/>
    </xf>
    <xf numFmtId="0" fontId="3" fillId="0" borderId="0" xfId="0" applyFont="1" applyAlignment="1">
      <alignment vertical="center"/>
    </xf>
    <xf numFmtId="0" fontId="0" fillId="0" borderId="0" xfId="0" applyAlignment="1">
      <alignment horizontal="center"/>
    </xf>
    <xf numFmtId="0" fontId="0" fillId="0" borderId="11" xfId="0" applyBorder="1" applyAlignment="1">
      <alignment horizontal="center" vertical="center"/>
    </xf>
    <xf numFmtId="0" fontId="4" fillId="0" borderId="18" xfId="0" applyFont="1" applyBorder="1" applyAlignment="1">
      <alignment horizontal="center" vertical="center" wrapText="1"/>
    </xf>
    <xf numFmtId="0" fontId="3" fillId="0" borderId="0" xfId="0" applyFont="1" applyAlignment="1">
      <alignment horizontal="center" vertical="center"/>
    </xf>
    <xf numFmtId="0" fontId="0" fillId="0" borderId="44" xfId="0" applyBorder="1" applyAlignment="1">
      <alignment horizontal="center" vertical="top" textRotation="255"/>
    </xf>
    <xf numFmtId="0" fontId="0" fillId="0" borderId="45" xfId="0" applyBorder="1" applyAlignment="1"/>
    <xf numFmtId="0" fontId="0" fillId="0" borderId="11" xfId="0" applyBorder="1" applyAlignment="1"/>
    <xf numFmtId="0" fontId="4" fillId="0" borderId="39" xfId="0" applyFont="1" applyBorder="1" applyAlignment="1">
      <alignment horizontal="center" vertical="center" wrapText="1"/>
    </xf>
    <xf numFmtId="0" fontId="5" fillId="0" borderId="39" xfId="0" applyFont="1" applyBorder="1" applyAlignment="1">
      <alignment horizontal="center" vertical="center" wrapText="1"/>
    </xf>
    <xf numFmtId="0" fontId="0" fillId="0" borderId="18" xfId="0" applyBorder="1" applyAlignment="1">
      <alignment horizontal="center"/>
    </xf>
    <xf numFmtId="0" fontId="0" fillId="0" borderId="19" xfId="0" applyBorder="1" applyAlignment="1">
      <alignment horizontal="center"/>
    </xf>
    <xf numFmtId="0" fontId="0" fillId="0" borderId="46" xfId="0" applyBorder="1" applyAlignment="1">
      <alignment horizontal="center"/>
    </xf>
    <xf numFmtId="0" fontId="0" fillId="0" borderId="47" xfId="0" applyBorder="1" applyAlignment="1">
      <alignment horizontal="center" vertical="center"/>
    </xf>
    <xf numFmtId="0" fontId="0" fillId="0" borderId="39" xfId="0" applyBorder="1" applyAlignment="1">
      <alignment horizontal="center"/>
    </xf>
    <xf numFmtId="0" fontId="0" fillId="0" borderId="0" xfId="0" applyBorder="1" applyAlignment="1">
      <alignment horizontal="center"/>
    </xf>
    <xf numFmtId="0" fontId="0" fillId="0" borderId="0" xfId="0" applyBorder="1" applyAlignment="1">
      <alignment horizontal="center" vertical="center"/>
    </xf>
    <xf numFmtId="0" fontId="4" fillId="0" borderId="0" xfId="0" applyFont="1" applyAlignment="1">
      <alignment vertical="top"/>
    </xf>
    <xf numFmtId="0" fontId="0" fillId="0" borderId="0" xfId="0" applyAlignment="1"/>
    <xf numFmtId="0" fontId="3" fillId="0" borderId="0" xfId="0" applyFont="1" applyAlignment="1">
      <alignment horizontal="right" vertical="center"/>
    </xf>
    <xf numFmtId="0" fontId="0" fillId="0" borderId="0" xfId="0" applyFont="1"/>
    <xf numFmtId="0" fontId="0" fillId="0" borderId="0" xfId="0" applyFont="1" applyAlignment="1">
      <alignment vertical="center"/>
    </xf>
    <xf numFmtId="0" fontId="0" fillId="0" borderId="10" xfId="0" applyFont="1" applyBorder="1" applyAlignment="1">
      <alignment horizontal="center" vertical="center"/>
    </xf>
    <xf numFmtId="0" fontId="0" fillId="0" borderId="0" xfId="0" applyFont="1" applyBorder="1"/>
    <xf numFmtId="0" fontId="0" fillId="0" borderId="10" xfId="0" applyFont="1" applyBorder="1" applyAlignment="1">
      <alignment horizontal="center" vertical="center" wrapText="1"/>
    </xf>
    <xf numFmtId="0" fontId="4" fillId="0" borderId="48" xfId="0" applyFont="1" applyBorder="1" applyAlignment="1">
      <alignment horizontal="center" vertical="center"/>
    </xf>
    <xf numFmtId="0" fontId="5" fillId="0" borderId="48"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5" fillId="0" borderId="51" xfId="0" applyFont="1" applyBorder="1" applyAlignment="1">
      <alignment horizontal="center" vertical="center"/>
    </xf>
    <xf numFmtId="0" fontId="0" fillId="0" borderId="49" xfId="0" applyFont="1" applyBorder="1" applyAlignment="1">
      <alignment vertical="center"/>
    </xf>
    <xf numFmtId="0" fontId="0" fillId="0" borderId="50" xfId="0" applyFont="1" applyBorder="1" applyAlignment="1">
      <alignment vertical="center"/>
    </xf>
    <xf numFmtId="0" fontId="5" fillId="0" borderId="19" xfId="0" applyFont="1" applyBorder="1" applyAlignment="1">
      <alignment horizontal="center" vertical="center"/>
    </xf>
    <xf numFmtId="0" fontId="3" fillId="24" borderId="0" xfId="0" applyFont="1" applyFill="1" applyAlignment="1">
      <alignment vertical="center"/>
    </xf>
    <xf numFmtId="0" fontId="0" fillId="24" borderId="0" xfId="0" applyFont="1" applyFill="1" applyAlignment="1">
      <alignment vertical="center"/>
    </xf>
    <xf numFmtId="0" fontId="3" fillId="24" borderId="0" xfId="0" applyFont="1" applyFill="1" applyAlignment="1">
      <alignment horizontal="right" vertical="center"/>
    </xf>
    <xf numFmtId="0" fontId="4" fillId="24" borderId="0" xfId="0" applyFont="1" applyFill="1" applyAlignment="1">
      <alignment vertical="center"/>
    </xf>
    <xf numFmtId="0" fontId="4" fillId="24" borderId="0" xfId="0" applyFont="1" applyFill="1" applyBorder="1" applyAlignment="1">
      <alignment vertical="center"/>
    </xf>
    <xf numFmtId="0" fontId="4" fillId="24" borderId="0" xfId="0" applyFont="1" applyFill="1" applyBorder="1" applyAlignment="1">
      <alignment horizontal="right" vertical="center"/>
    </xf>
    <xf numFmtId="0" fontId="0" fillId="24" borderId="52" xfId="0" applyFont="1" applyFill="1" applyBorder="1" applyAlignment="1">
      <alignment horizontal="center" vertical="center"/>
    </xf>
    <xf numFmtId="0" fontId="0" fillId="24" borderId="53" xfId="0" applyFont="1" applyFill="1" applyBorder="1" applyAlignment="1">
      <alignment horizontal="center" vertical="center"/>
    </xf>
    <xf numFmtId="0" fontId="0" fillId="24" borderId="54" xfId="0" applyFont="1" applyFill="1" applyBorder="1" applyAlignment="1">
      <alignment vertical="center"/>
    </xf>
    <xf numFmtId="0" fontId="0" fillId="24" borderId="52" xfId="0" applyFont="1" applyFill="1" applyBorder="1" applyAlignment="1">
      <alignment vertical="center"/>
    </xf>
    <xf numFmtId="0" fontId="0" fillId="24" borderId="53" xfId="0" applyFont="1" applyFill="1" applyBorder="1" applyAlignment="1">
      <alignment vertical="center"/>
    </xf>
    <xf numFmtId="0" fontId="0" fillId="24" borderId="0" xfId="0" applyFont="1" applyFill="1" applyBorder="1" applyAlignment="1">
      <alignment vertical="center"/>
    </xf>
    <xf numFmtId="0" fontId="4" fillId="24" borderId="55" xfId="0" applyFont="1" applyFill="1" applyBorder="1" applyAlignment="1">
      <alignment vertical="center"/>
    </xf>
    <xf numFmtId="0" fontId="4" fillId="24" borderId="54" xfId="0" applyFont="1" applyFill="1" applyBorder="1" applyAlignment="1">
      <alignment vertical="center"/>
    </xf>
    <xf numFmtId="0" fontId="4" fillId="24" borderId="52" xfId="0" applyFont="1" applyFill="1" applyBorder="1" applyAlignment="1">
      <alignment vertical="center"/>
    </xf>
    <xf numFmtId="0" fontId="0" fillId="24" borderId="18" xfId="0" applyFont="1" applyFill="1" applyBorder="1" applyAlignment="1">
      <alignment vertical="center"/>
    </xf>
    <xf numFmtId="0" fontId="0" fillId="24" borderId="10" xfId="0" applyFont="1" applyFill="1" applyBorder="1" applyAlignment="1">
      <alignment horizontal="center" vertical="center"/>
    </xf>
    <xf numFmtId="0" fontId="0" fillId="24" borderId="10" xfId="0" applyFont="1" applyFill="1" applyBorder="1" applyAlignment="1">
      <alignment vertical="center"/>
    </xf>
    <xf numFmtId="0" fontId="0" fillId="24" borderId="55" xfId="0" applyFont="1" applyFill="1" applyBorder="1" applyAlignment="1">
      <alignment vertical="center"/>
    </xf>
    <xf numFmtId="0" fontId="0" fillId="0" borderId="0" xfId="0" applyAlignment="1">
      <alignment horizontal="left" vertical="center"/>
    </xf>
    <xf numFmtId="0" fontId="0" fillId="0" borderId="0" xfId="0" applyAlignment="1">
      <alignment horizontal="center" vertical="center"/>
    </xf>
    <xf numFmtId="0" fontId="5" fillId="25" borderId="54" xfId="0" applyFont="1" applyFill="1" applyBorder="1" applyAlignment="1">
      <alignment horizontal="left" vertical="center"/>
    </xf>
    <xf numFmtId="0" fontId="0" fillId="25" borderId="53" xfId="0" applyFont="1" applyFill="1" applyBorder="1" applyAlignment="1">
      <alignment horizontal="center" vertical="center"/>
    </xf>
    <xf numFmtId="0" fontId="4" fillId="25" borderId="10" xfId="0" applyFont="1" applyFill="1" applyBorder="1" applyAlignment="1">
      <alignment horizontal="center" vertical="center"/>
    </xf>
    <xf numFmtId="0" fontId="0" fillId="25" borderId="54" xfId="0" applyFont="1" applyFill="1" applyBorder="1" applyAlignment="1">
      <alignment horizontal="center" vertical="center" wrapText="1"/>
    </xf>
    <xf numFmtId="0" fontId="0" fillId="25" borderId="53" xfId="0" applyFont="1" applyFill="1" applyBorder="1" applyAlignment="1">
      <alignment horizontal="center" vertical="center" wrapText="1"/>
    </xf>
    <xf numFmtId="0" fontId="0" fillId="25" borderId="54" xfId="0" applyFont="1" applyFill="1" applyBorder="1" applyAlignment="1">
      <alignment horizontal="center" vertical="center"/>
    </xf>
    <xf numFmtId="0" fontId="5" fillId="25" borderId="10" xfId="0" applyFont="1" applyFill="1" applyBorder="1" applyAlignment="1">
      <alignment horizontal="center" vertical="center"/>
    </xf>
    <xf numFmtId="0" fontId="5" fillId="25" borderId="56" xfId="0" applyFont="1" applyFill="1" applyBorder="1" applyAlignment="1">
      <alignment vertical="center"/>
    </xf>
    <xf numFmtId="0" fontId="4" fillId="25" borderId="57" xfId="0" applyFont="1" applyFill="1" applyBorder="1" applyAlignment="1">
      <alignment vertical="center"/>
    </xf>
    <xf numFmtId="0" fontId="5" fillId="25" borderId="54" xfId="0" applyFont="1" applyFill="1" applyBorder="1" applyAlignment="1">
      <alignment vertical="center"/>
    </xf>
    <xf numFmtId="0" fontId="4" fillId="25" borderId="53" xfId="0" applyFont="1" applyFill="1" applyBorder="1" applyAlignment="1">
      <alignment vertical="center"/>
    </xf>
    <xf numFmtId="0" fontId="5" fillId="25" borderId="58" xfId="0" applyFont="1" applyFill="1" applyBorder="1" applyAlignment="1">
      <alignment vertical="center"/>
    </xf>
    <xf numFmtId="0" fontId="24" fillId="25" borderId="59" xfId="0" applyFont="1" applyFill="1" applyBorder="1" applyAlignment="1">
      <alignment vertical="center"/>
    </xf>
    <xf numFmtId="0" fontId="4" fillId="25" borderId="47" xfId="0" applyFont="1" applyFill="1" applyBorder="1" applyAlignment="1">
      <alignment horizontal="center" vertical="center"/>
    </xf>
    <xf numFmtId="0" fontId="0" fillId="25" borderId="60" xfId="0" applyFont="1" applyFill="1" applyBorder="1" applyAlignment="1">
      <alignment horizontal="center" vertical="center"/>
    </xf>
    <xf numFmtId="0" fontId="0" fillId="25" borderId="59" xfId="0" applyFont="1" applyFill="1" applyBorder="1" applyAlignment="1">
      <alignment horizontal="center" vertical="center"/>
    </xf>
    <xf numFmtId="0" fontId="5" fillId="25" borderId="47" xfId="0" applyFont="1" applyFill="1" applyBorder="1" applyAlignment="1">
      <alignment horizontal="center" vertical="center"/>
    </xf>
    <xf numFmtId="0" fontId="5" fillId="25" borderId="49" xfId="0" applyFont="1" applyFill="1" applyBorder="1" applyAlignment="1">
      <alignment vertical="center"/>
    </xf>
    <xf numFmtId="0" fontId="4" fillId="25" borderId="11" xfId="0" applyFont="1" applyFill="1" applyBorder="1" applyAlignment="1">
      <alignment vertical="center"/>
    </xf>
    <xf numFmtId="0" fontId="4" fillId="25" borderId="39" xfId="0" applyFont="1" applyFill="1" applyBorder="1" applyAlignment="1">
      <alignment horizontal="center" vertical="center"/>
    </xf>
    <xf numFmtId="0" fontId="0" fillId="25" borderId="61" xfId="0" applyFont="1" applyFill="1" applyBorder="1" applyAlignment="1">
      <alignment horizontal="center" vertical="center"/>
    </xf>
    <xf numFmtId="0" fontId="0" fillId="25" borderId="50" xfId="0" applyFont="1" applyFill="1" applyBorder="1" applyAlignment="1">
      <alignment horizontal="center" vertical="center"/>
    </xf>
    <xf numFmtId="0" fontId="5" fillId="25" borderId="39" xfId="0" applyFont="1" applyFill="1" applyBorder="1" applyAlignment="1">
      <alignment horizontal="center" vertical="center"/>
    </xf>
    <xf numFmtId="0" fontId="0" fillId="25" borderId="52" xfId="0" applyFont="1" applyFill="1" applyBorder="1" applyAlignment="1">
      <alignment horizontal="center" vertical="center"/>
    </xf>
    <xf numFmtId="0" fontId="0" fillId="25" borderId="53" xfId="0" applyFont="1" applyFill="1" applyBorder="1" applyAlignment="1">
      <alignment vertical="center"/>
    </xf>
    <xf numFmtId="0" fontId="5" fillId="25" borderId="62" xfId="0" applyFont="1" applyFill="1" applyBorder="1" applyAlignment="1">
      <alignment vertical="center"/>
    </xf>
    <xf numFmtId="0" fontId="0" fillId="25" borderId="62" xfId="0" applyFont="1" applyFill="1" applyBorder="1" applyAlignment="1">
      <alignment horizontal="center" vertical="center"/>
    </xf>
    <xf numFmtId="0" fontId="0" fillId="25" borderId="11" xfId="0" applyFont="1" applyFill="1" applyBorder="1" applyAlignment="1">
      <alignment horizontal="center" vertical="center"/>
    </xf>
    <xf numFmtId="0" fontId="0" fillId="25" borderId="58" xfId="0" applyFont="1" applyFill="1" applyBorder="1" applyAlignment="1">
      <alignment horizontal="center" vertical="center"/>
    </xf>
    <xf numFmtId="0" fontId="4" fillId="25" borderId="50" xfId="0" applyFont="1" applyFill="1" applyBorder="1" applyAlignment="1">
      <alignment vertical="center"/>
    </xf>
    <xf numFmtId="0" fontId="4" fillId="25" borderId="48" xfId="0" applyFont="1" applyFill="1" applyBorder="1" applyAlignment="1">
      <alignment horizontal="center" vertical="center"/>
    </xf>
    <xf numFmtId="0" fontId="0" fillId="25" borderId="49" xfId="0" applyFont="1" applyFill="1" applyBorder="1" applyAlignment="1">
      <alignment horizontal="center" vertical="center"/>
    </xf>
    <xf numFmtId="0" fontId="5" fillId="25" borderId="48" xfId="0" applyFont="1" applyFill="1" applyBorder="1" applyAlignment="1">
      <alignment horizontal="center" vertical="center"/>
    </xf>
    <xf numFmtId="0" fontId="0" fillId="25" borderId="56" xfId="0" applyFont="1" applyFill="1" applyBorder="1" applyAlignment="1">
      <alignment horizontal="center" vertical="center"/>
    </xf>
    <xf numFmtId="0" fontId="0" fillId="25" borderId="57" xfId="0" applyFont="1" applyFill="1" applyBorder="1" applyAlignment="1">
      <alignment horizontal="center" vertical="center"/>
    </xf>
    <xf numFmtId="0" fontId="0" fillId="25" borderId="54" xfId="0" applyFont="1" applyFill="1" applyBorder="1" applyAlignment="1">
      <alignment vertical="center"/>
    </xf>
    <xf numFmtId="0" fontId="4" fillId="25" borderId="54" xfId="0" applyFont="1" applyFill="1" applyBorder="1" applyAlignment="1">
      <alignment horizontal="center" vertical="center"/>
    </xf>
    <xf numFmtId="0" fontId="4" fillId="25" borderId="53" xfId="0" applyFont="1" applyFill="1" applyBorder="1" applyAlignment="1">
      <alignment horizontal="center" vertical="center"/>
    </xf>
    <xf numFmtId="0" fontId="4" fillId="25" borderId="18" xfId="0" applyFont="1" applyFill="1" applyBorder="1" applyAlignment="1">
      <alignment horizontal="center" vertical="center"/>
    </xf>
    <xf numFmtId="0" fontId="0" fillId="25" borderId="56" xfId="0" applyFont="1" applyFill="1" applyBorder="1" applyAlignment="1">
      <alignment vertical="center"/>
    </xf>
    <xf numFmtId="0" fontId="0" fillId="25" borderId="57" xfId="0" applyFont="1" applyFill="1" applyBorder="1" applyAlignment="1">
      <alignment vertical="center"/>
    </xf>
    <xf numFmtId="0" fontId="5" fillId="25" borderId="18" xfId="0" applyFont="1" applyFill="1" applyBorder="1" applyAlignment="1">
      <alignment horizontal="center" vertical="center"/>
    </xf>
    <xf numFmtId="0" fontId="27" fillId="0" borderId="0" xfId="0" applyFont="1" applyAlignment="1">
      <alignment vertical="center"/>
    </xf>
    <xf numFmtId="0" fontId="27" fillId="0" borderId="0" xfId="0" applyFont="1" applyAlignment="1">
      <alignment horizontal="left" vertical="center"/>
    </xf>
    <xf numFmtId="0" fontId="28" fillId="0" borderId="0" xfId="0" applyFont="1" applyAlignment="1">
      <alignment horizontal="left" vertical="center"/>
    </xf>
    <xf numFmtId="0" fontId="28" fillId="0" borderId="0" xfId="0" applyFont="1" applyAlignment="1">
      <alignment horizontal="right" vertical="center"/>
    </xf>
    <xf numFmtId="0" fontId="30" fillId="0" borderId="0" xfId="0" applyFont="1" applyAlignment="1">
      <alignment horizontal="left" vertical="center"/>
    </xf>
    <xf numFmtId="0" fontId="27" fillId="0" borderId="0" xfId="0" applyFont="1" applyAlignment="1" applyProtection="1">
      <alignment vertical="center"/>
      <protection locked="0"/>
    </xf>
    <xf numFmtId="0" fontId="28" fillId="0" borderId="0" xfId="0" applyFont="1" applyAlignment="1">
      <alignment vertical="center"/>
    </xf>
    <xf numFmtId="0" fontId="28" fillId="0" borderId="0" xfId="0" applyFont="1" applyAlignment="1" applyProtection="1">
      <alignment horizontal="right" vertical="center"/>
      <protection locked="0"/>
    </xf>
    <xf numFmtId="0" fontId="28" fillId="0" borderId="0" xfId="0" applyFont="1" applyAlignment="1" applyProtection="1">
      <alignment vertical="center"/>
      <protection locked="0"/>
    </xf>
    <xf numFmtId="0" fontId="30" fillId="0" borderId="0" xfId="0" applyFont="1" applyAlignment="1">
      <alignment horizontal="right" vertical="center"/>
    </xf>
    <xf numFmtId="0" fontId="30" fillId="29" borderId="0" xfId="0" applyFont="1" applyFill="1" applyAlignment="1">
      <alignment horizontal="center" vertical="center"/>
    </xf>
    <xf numFmtId="0" fontId="30" fillId="29" borderId="0" xfId="0" applyFont="1" applyFill="1" applyAlignment="1">
      <alignment horizontal="right" vertical="center"/>
    </xf>
    <xf numFmtId="0" fontId="30" fillId="29" borderId="0" xfId="0" applyFont="1" applyFill="1" applyAlignment="1">
      <alignment vertical="center"/>
    </xf>
    <xf numFmtId="0" fontId="30" fillId="0" borderId="0" xfId="0" applyFont="1" applyAlignment="1">
      <alignment vertical="center"/>
    </xf>
    <xf numFmtId="0" fontId="28" fillId="0" borderId="0" xfId="0" applyFont="1" applyAlignment="1">
      <alignment horizontal="center" vertical="center"/>
    </xf>
    <xf numFmtId="0" fontId="27" fillId="0" borderId="0" xfId="0" quotePrefix="1" applyFont="1" applyAlignment="1">
      <alignment horizontal="center" vertical="center"/>
    </xf>
    <xf numFmtId="0" fontId="27" fillId="29" borderId="0" xfId="0" applyFont="1" applyFill="1" applyAlignment="1">
      <alignment vertical="center"/>
    </xf>
    <xf numFmtId="0" fontId="28" fillId="29" borderId="0" xfId="0" applyFont="1" applyFill="1" applyAlignment="1">
      <alignment horizontal="right" vertical="center"/>
    </xf>
    <xf numFmtId="0" fontId="28" fillId="29" borderId="0" xfId="0" applyFont="1" applyFill="1" applyAlignment="1">
      <alignment vertical="center"/>
    </xf>
    <xf numFmtId="0" fontId="28" fillId="29" borderId="0" xfId="0" applyFont="1" applyFill="1" applyAlignment="1">
      <alignment horizontal="center" vertical="center"/>
    </xf>
    <xf numFmtId="0" fontId="27" fillId="29" borderId="0" xfId="0" applyFont="1" applyFill="1" applyAlignment="1">
      <alignment horizontal="center" vertical="center"/>
    </xf>
    <xf numFmtId="0" fontId="31" fillId="29" borderId="0" xfId="0" applyFont="1" applyFill="1" applyAlignment="1">
      <alignment horizontal="centerContinuous" vertical="center"/>
    </xf>
    <xf numFmtId="0" fontId="27" fillId="29" borderId="0" xfId="0" applyFont="1" applyFill="1" applyAlignment="1">
      <alignment horizontal="centerContinuous" vertical="center"/>
    </xf>
    <xf numFmtId="0" fontId="31" fillId="0" borderId="0" xfId="0" applyFont="1" applyAlignment="1">
      <alignment vertical="center"/>
    </xf>
    <xf numFmtId="20" fontId="27" fillId="29" borderId="0" xfId="0" applyNumberFormat="1" applyFont="1" applyFill="1" applyAlignment="1">
      <alignment vertical="center"/>
    </xf>
    <xf numFmtId="20" fontId="27" fillId="29" borderId="0" xfId="0" applyNumberFormat="1" applyFont="1" applyFill="1" applyAlignment="1">
      <alignment horizontal="center" vertical="center"/>
    </xf>
    <xf numFmtId="177" fontId="27" fillId="29" borderId="0" xfId="0" applyNumberFormat="1" applyFont="1" applyFill="1" applyAlignment="1">
      <alignment vertical="center"/>
    </xf>
    <xf numFmtId="0" fontId="27" fillId="29" borderId="0" xfId="0" applyFont="1" applyFill="1" applyAlignment="1">
      <alignment horizontal="left" vertical="center"/>
    </xf>
    <xf numFmtId="0" fontId="27" fillId="0" borderId="0" xfId="0" applyFont="1" applyAlignment="1">
      <alignment horizontal="center" vertical="center"/>
    </xf>
    <xf numFmtId="0" fontId="31" fillId="0" borderId="0" xfId="0" applyFont="1" applyAlignment="1">
      <alignment horizontal="left" vertical="center"/>
    </xf>
    <xf numFmtId="0" fontId="27" fillId="0" borderId="0" xfId="0" applyFont="1" applyAlignment="1">
      <alignment horizontal="right" vertical="center"/>
    </xf>
    <xf numFmtId="0" fontId="32" fillId="0" borderId="0" xfId="0" applyFont="1" applyAlignment="1">
      <alignment vertical="center"/>
    </xf>
    <xf numFmtId="0" fontId="32" fillId="0" borderId="0" xfId="0" applyFont="1" applyAlignment="1">
      <alignment horizontal="left" vertical="center"/>
    </xf>
    <xf numFmtId="0" fontId="32" fillId="0" borderId="0" xfId="0" applyFont="1" applyAlignment="1">
      <alignment horizontal="right" vertical="center"/>
    </xf>
    <xf numFmtId="0" fontId="32" fillId="0" borderId="0" xfId="0" applyFont="1" applyAlignment="1" applyProtection="1">
      <alignment horizontal="right" vertical="center"/>
      <protection locked="0"/>
    </xf>
    <xf numFmtId="0" fontId="32" fillId="0" borderId="0" xfId="0" applyFont="1" applyAlignment="1" applyProtection="1">
      <alignment vertical="center"/>
      <protection locked="0"/>
    </xf>
    <xf numFmtId="0" fontId="31" fillId="0" borderId="21" xfId="0" applyFont="1" applyBorder="1" applyAlignment="1">
      <alignment horizontal="center" vertical="center"/>
    </xf>
    <xf numFmtId="0" fontId="31" fillId="0" borderId="10" xfId="0" applyFont="1" applyBorder="1" applyAlignment="1">
      <alignment horizontal="center" vertical="center"/>
    </xf>
    <xf numFmtId="0" fontId="31" fillId="0" borderId="31" xfId="0" applyFont="1" applyBorder="1" applyAlignment="1">
      <alignment horizontal="center" vertical="center"/>
    </xf>
    <xf numFmtId="0" fontId="31" fillId="0" borderId="25"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43" xfId="0" applyFont="1" applyBorder="1" applyAlignment="1">
      <alignment horizontal="center" vertical="center" wrapText="1"/>
    </xf>
    <xf numFmtId="0" fontId="27" fillId="0" borderId="30" xfId="0" applyFont="1" applyBorder="1" applyAlignment="1">
      <alignment vertical="center"/>
    </xf>
    <xf numFmtId="178" fontId="27" fillId="28" borderId="103" xfId="0" applyNumberFormat="1" applyFont="1" applyFill="1" applyBorder="1" applyAlignment="1" applyProtection="1">
      <alignment horizontal="center" vertical="center" shrinkToFit="1"/>
      <protection locked="0"/>
    </xf>
    <xf numFmtId="178" fontId="27" fillId="28" borderId="104" xfId="0" applyNumberFormat="1" applyFont="1" applyFill="1" applyBorder="1" applyAlignment="1" applyProtection="1">
      <alignment horizontal="center" vertical="center" shrinkToFit="1"/>
      <protection locked="0"/>
    </xf>
    <xf numFmtId="178" fontId="27" fillId="28" borderId="105" xfId="0" applyNumberFormat="1" applyFont="1" applyFill="1" applyBorder="1" applyAlignment="1" applyProtection="1">
      <alignment horizontal="center" vertical="center" shrinkToFit="1"/>
      <protection locked="0"/>
    </xf>
    <xf numFmtId="0" fontId="27" fillId="0" borderId="32" xfId="0" applyFont="1" applyBorder="1" applyAlignment="1">
      <alignment vertical="center"/>
    </xf>
    <xf numFmtId="178" fontId="27" fillId="28" borderId="106" xfId="0" applyNumberFormat="1" applyFont="1" applyFill="1" applyBorder="1" applyAlignment="1" applyProtection="1">
      <alignment horizontal="center" vertical="center" shrinkToFit="1"/>
      <protection locked="0"/>
    </xf>
    <xf numFmtId="178" fontId="27" fillId="28" borderId="107" xfId="0" applyNumberFormat="1" applyFont="1" applyFill="1" applyBorder="1" applyAlignment="1" applyProtection="1">
      <alignment horizontal="center" vertical="center" shrinkToFit="1"/>
      <protection locked="0"/>
    </xf>
    <xf numFmtId="178" fontId="27" fillId="28" borderId="108" xfId="0" applyNumberFormat="1" applyFont="1" applyFill="1" applyBorder="1" applyAlignment="1" applyProtection="1">
      <alignment horizontal="center" vertical="center" shrinkToFit="1"/>
      <protection locked="0"/>
    </xf>
    <xf numFmtId="0" fontId="27" fillId="0" borderId="109" xfId="0" applyFont="1" applyBorder="1" applyAlignment="1">
      <alignment vertical="center"/>
    </xf>
    <xf numFmtId="178" fontId="27" fillId="28" borderId="25" xfId="0" applyNumberFormat="1" applyFont="1" applyFill="1" applyBorder="1" applyAlignment="1" applyProtection="1">
      <alignment horizontal="center" vertical="center" shrinkToFit="1"/>
      <protection locked="0"/>
    </xf>
    <xf numFmtId="178" fontId="27" fillId="28" borderId="24" xfId="0" applyNumberFormat="1" applyFont="1" applyFill="1" applyBorder="1" applyAlignment="1" applyProtection="1">
      <alignment horizontal="center" vertical="center" shrinkToFit="1"/>
      <protection locked="0"/>
    </xf>
    <xf numFmtId="178" fontId="27" fillId="28" borderId="43" xfId="0" applyNumberFormat="1" applyFont="1" applyFill="1" applyBorder="1" applyAlignment="1" applyProtection="1">
      <alignment horizontal="center" vertical="center" shrinkToFit="1"/>
      <protection locked="0"/>
    </xf>
    <xf numFmtId="0" fontId="34" fillId="0" borderId="0" xfId="0" applyFont="1" applyAlignment="1">
      <alignment vertical="center"/>
    </xf>
    <xf numFmtId="0" fontId="32" fillId="0" borderId="0" xfId="0" applyFont="1" applyAlignment="1">
      <alignment vertical="center" shrinkToFit="1"/>
    </xf>
    <xf numFmtId="0" fontId="33" fillId="0" borderId="0" xfId="0" applyFont="1" applyAlignment="1">
      <alignment vertical="center" shrinkToFit="1"/>
    </xf>
    <xf numFmtId="0" fontId="31" fillId="29" borderId="0" xfId="0" applyFont="1" applyFill="1" applyAlignment="1">
      <alignment vertical="center"/>
    </xf>
    <xf numFmtId="0" fontId="31" fillId="29" borderId="0" xfId="0" applyFont="1" applyFill="1" applyAlignment="1">
      <alignment horizontal="left" vertical="center"/>
    </xf>
    <xf numFmtId="0" fontId="31" fillId="0" borderId="0" xfId="0" applyFont="1" applyAlignment="1">
      <alignment horizontal="centerContinuous" vertical="center"/>
    </xf>
    <xf numFmtId="180" fontId="31" fillId="29" borderId="0" xfId="0" applyNumberFormat="1" applyFont="1" applyFill="1" applyAlignment="1">
      <alignment horizontal="center" vertical="center"/>
    </xf>
    <xf numFmtId="0" fontId="31" fillId="29" borderId="0" xfId="0" applyFont="1" applyFill="1" applyAlignment="1">
      <alignment horizontal="center" vertical="center"/>
    </xf>
    <xf numFmtId="181" fontId="31" fillId="0" borderId="0" xfId="0" applyNumberFormat="1" applyFont="1" applyAlignment="1">
      <alignment vertical="center"/>
    </xf>
    <xf numFmtId="0" fontId="35" fillId="0" borderId="0" xfId="0" applyFont="1" applyAlignment="1">
      <alignment vertical="center"/>
    </xf>
    <xf numFmtId="182" fontId="31" fillId="29" borderId="0" xfId="33" applyNumberFormat="1" applyFont="1" applyFill="1" applyBorder="1" applyAlignment="1" applyProtection="1">
      <alignment horizontal="right" vertical="center"/>
    </xf>
    <xf numFmtId="0" fontId="31" fillId="0" borderId="0" xfId="0" applyFont="1" applyAlignment="1">
      <alignment horizontal="right" vertical="center"/>
    </xf>
    <xf numFmtId="0" fontId="36" fillId="0" borderId="0" xfId="0" applyFont="1" applyAlignment="1">
      <alignment vertical="center"/>
    </xf>
    <xf numFmtId="0" fontId="31" fillId="29" borderId="0" xfId="0" applyFont="1" applyFill="1" applyAlignment="1">
      <alignment horizontal="right" vertical="center"/>
    </xf>
    <xf numFmtId="0" fontId="31" fillId="0" borderId="0" xfId="0" applyFont="1" applyAlignment="1">
      <alignment vertical="center" shrinkToFit="1"/>
    </xf>
    <xf numFmtId="0" fontId="31" fillId="0" borderId="0" xfId="0" applyFont="1" applyAlignment="1">
      <alignment horizontal="left"/>
    </xf>
    <xf numFmtId="0" fontId="31" fillId="0" borderId="0" xfId="0" applyFont="1" applyAlignment="1">
      <alignment horizontal="centerContinuous"/>
    </xf>
    <xf numFmtId="0" fontId="31" fillId="0" borderId="112" xfId="0" applyFont="1" applyBorder="1" applyAlignment="1">
      <alignment horizontal="centerContinuous" vertical="center"/>
    </xf>
    <xf numFmtId="0" fontId="31" fillId="0" borderId="112" xfId="0" applyFont="1" applyBorder="1" applyAlignment="1">
      <alignment vertical="center"/>
    </xf>
    <xf numFmtId="0" fontId="31" fillId="0" borderId="0" xfId="0" applyFont="1" applyAlignment="1">
      <alignment horizontal="center" vertical="center"/>
    </xf>
    <xf numFmtId="0" fontId="31" fillId="0" borderId="0" xfId="0" applyFont="1" applyAlignment="1">
      <alignment vertical="center" wrapText="1"/>
    </xf>
    <xf numFmtId="0" fontId="31" fillId="0" borderId="0" xfId="0" applyFont="1" applyAlignment="1">
      <alignment horizontal="justify" vertical="center" wrapText="1"/>
    </xf>
    <xf numFmtId="0" fontId="32" fillId="0" borderId="0" xfId="0" applyFont="1" applyAlignment="1" applyProtection="1">
      <alignment horizontal="left" vertical="center"/>
      <protection locked="0"/>
    </xf>
    <xf numFmtId="0" fontId="32" fillId="0" borderId="0" xfId="0" applyFont="1" applyAlignment="1" applyProtection="1">
      <alignment vertical="center" wrapText="1"/>
      <protection locked="0"/>
    </xf>
    <xf numFmtId="0" fontId="32" fillId="0" borderId="0" xfId="0" applyFont="1" applyAlignment="1" applyProtection="1">
      <alignment horizontal="justify" vertical="center" wrapText="1"/>
      <protection locked="0"/>
    </xf>
    <xf numFmtId="0" fontId="37" fillId="29" borderId="0" xfId="0" applyFont="1" applyFill="1" applyAlignment="1">
      <alignment vertical="center"/>
    </xf>
    <xf numFmtId="0" fontId="37" fillId="29" borderId="10" xfId="0" applyFont="1" applyFill="1" applyBorder="1" applyAlignment="1">
      <alignment horizontal="center" vertical="center"/>
    </xf>
    <xf numFmtId="0" fontId="37" fillId="29" borderId="10" xfId="0" applyFont="1" applyFill="1" applyBorder="1" applyAlignment="1">
      <alignment vertical="center"/>
    </xf>
    <xf numFmtId="0" fontId="37" fillId="29" borderId="38" xfId="0" applyFont="1" applyFill="1" applyBorder="1" applyAlignment="1">
      <alignment horizontal="center" vertical="center"/>
    </xf>
    <xf numFmtId="0" fontId="27" fillId="29" borderId="35" xfId="0" applyFont="1" applyFill="1" applyBorder="1" applyAlignment="1">
      <alignment horizontal="center" vertical="center"/>
    </xf>
    <xf numFmtId="0" fontId="27" fillId="29" borderId="113" xfId="0" applyFont="1" applyFill="1" applyBorder="1" applyAlignment="1">
      <alignment horizontal="center" vertical="center"/>
    </xf>
    <xf numFmtId="0" fontId="27" fillId="29" borderId="36" xfId="0" applyFont="1" applyFill="1" applyBorder="1" applyAlignment="1">
      <alignment horizontal="center" vertical="center"/>
    </xf>
    <xf numFmtId="0" fontId="37" fillId="29" borderId="36" xfId="0" applyFont="1" applyFill="1" applyBorder="1" applyAlignment="1">
      <alignment horizontal="center" vertical="center"/>
    </xf>
    <xf numFmtId="0" fontId="37" fillId="29" borderId="37" xfId="0" applyFont="1" applyFill="1" applyBorder="1" applyAlignment="1">
      <alignment horizontal="center" vertical="center"/>
    </xf>
    <xf numFmtId="0" fontId="27" fillId="29" borderId="27" xfId="0" applyFont="1" applyFill="1" applyBorder="1" applyAlignment="1">
      <alignment vertical="center"/>
    </xf>
    <xf numFmtId="0" fontId="27" fillId="29" borderId="102" xfId="0" applyFont="1" applyFill="1" applyBorder="1" applyAlignment="1">
      <alignment vertical="center"/>
    </xf>
    <xf numFmtId="0" fontId="27" fillId="29" borderId="28" xfId="0" applyFont="1" applyFill="1" applyBorder="1" applyAlignment="1">
      <alignment vertical="center"/>
    </xf>
    <xf numFmtId="0" fontId="37" fillId="29" borderId="28" xfId="0" applyFont="1" applyFill="1" applyBorder="1" applyAlignment="1">
      <alignment vertical="center"/>
    </xf>
    <xf numFmtId="0" fontId="37" fillId="29" borderId="29" xfId="0" applyFont="1" applyFill="1" applyBorder="1" applyAlignment="1">
      <alignment vertical="center"/>
    </xf>
    <xf numFmtId="0" fontId="27" fillId="29" borderId="21" xfId="0" applyFont="1" applyFill="1" applyBorder="1" applyAlignment="1">
      <alignment vertical="center"/>
    </xf>
    <xf numFmtId="0" fontId="27" fillId="29" borderId="62" xfId="0" applyFont="1" applyFill="1" applyBorder="1" applyAlignment="1">
      <alignment vertical="center"/>
    </xf>
    <xf numFmtId="0" fontId="27" fillId="29" borderId="39" xfId="0" applyFont="1" applyFill="1" applyBorder="1" applyAlignment="1">
      <alignment vertical="center"/>
    </xf>
    <xf numFmtId="0" fontId="37" fillId="29" borderId="31" xfId="0" applyFont="1" applyFill="1" applyBorder="1" applyAlignment="1">
      <alignment vertical="center"/>
    </xf>
    <xf numFmtId="0" fontId="27" fillId="29" borderId="54" xfId="0" applyFont="1" applyFill="1" applyBorder="1" applyAlignment="1">
      <alignment vertical="center"/>
    </xf>
    <xf numFmtId="0" fontId="27" fillId="29" borderId="10" xfId="0" applyFont="1" applyFill="1" applyBorder="1" applyAlignment="1">
      <alignment vertical="center"/>
    </xf>
    <xf numFmtId="0" fontId="27" fillId="29" borderId="25" xfId="0" applyFont="1" applyFill="1" applyBorder="1" applyAlignment="1">
      <alignment vertical="center"/>
    </xf>
    <xf numFmtId="0" fontId="37" fillId="29" borderId="24" xfId="0" applyFont="1" applyFill="1" applyBorder="1" applyAlignment="1">
      <alignment vertical="center"/>
    </xf>
    <xf numFmtId="0" fontId="27" fillId="29" borderId="24" xfId="0" applyFont="1" applyFill="1" applyBorder="1" applyAlignment="1">
      <alignment vertical="center"/>
    </xf>
    <xf numFmtId="0" fontId="37" fillId="29" borderId="43" xfId="0" applyFont="1" applyFill="1" applyBorder="1" applyAlignment="1">
      <alignment vertical="center"/>
    </xf>
    <xf numFmtId="0" fontId="0" fillId="29" borderId="0" xfId="0" applyFill="1" applyAlignment="1">
      <alignment vertical="center"/>
    </xf>
    <xf numFmtId="0" fontId="30" fillId="29" borderId="0" xfId="0" applyFont="1" applyFill="1" applyAlignment="1">
      <alignment horizontal="left" vertical="center"/>
    </xf>
    <xf numFmtId="0" fontId="32" fillId="29" borderId="0" xfId="0" applyFont="1" applyFill="1" applyAlignment="1">
      <alignment horizontal="left" vertical="center"/>
    </xf>
    <xf numFmtId="0" fontId="32" fillId="29" borderId="0" xfId="0" applyFont="1" applyFill="1" applyAlignment="1">
      <alignment vertical="center"/>
    </xf>
    <xf numFmtId="0" fontId="32" fillId="28" borderId="10" xfId="0" applyFont="1" applyFill="1" applyBorder="1" applyAlignment="1">
      <alignment horizontal="left" vertical="center"/>
    </xf>
    <xf numFmtId="0" fontId="32" fillId="30" borderId="10" xfId="0" applyFont="1" applyFill="1" applyBorder="1" applyAlignment="1">
      <alignment horizontal="left" vertical="center"/>
    </xf>
    <xf numFmtId="0" fontId="38" fillId="29" borderId="0" xfId="0" applyFont="1" applyFill="1" applyAlignment="1">
      <alignment horizontal="left" vertical="center"/>
    </xf>
    <xf numFmtId="0" fontId="32" fillId="29" borderId="10" xfId="0" applyFont="1" applyFill="1" applyBorder="1" applyAlignment="1">
      <alignment horizontal="center" vertical="center"/>
    </xf>
    <xf numFmtId="0" fontId="32" fillId="29" borderId="10" xfId="0" applyFont="1" applyFill="1" applyBorder="1" applyAlignment="1">
      <alignment horizontal="left" vertical="center"/>
    </xf>
    <xf numFmtId="0" fontId="39" fillId="29" borderId="0" xfId="0" applyFont="1" applyFill="1" applyAlignment="1">
      <alignment horizontal="left" vertical="center"/>
    </xf>
    <xf numFmtId="0" fontId="32" fillId="29" borderId="0" xfId="0" applyFont="1" applyFill="1" applyAlignment="1">
      <alignment horizontal="left" vertical="center" wrapText="1"/>
    </xf>
    <xf numFmtId="0" fontId="39" fillId="29" borderId="0" xfId="0" applyFont="1" applyFill="1" applyAlignment="1">
      <alignment vertical="center"/>
    </xf>
    <xf numFmtId="0" fontId="34" fillId="29" borderId="0" xfId="0" applyFont="1" applyFill="1" applyAlignment="1">
      <alignment vertical="center"/>
    </xf>
    <xf numFmtId="0" fontId="39" fillId="29" borderId="0" xfId="0" applyFont="1" applyFill="1" applyAlignment="1">
      <alignment vertical="center" shrinkToFit="1"/>
    </xf>
    <xf numFmtId="0" fontId="42" fillId="29" borderId="0" xfId="0" applyFont="1" applyFill="1" applyAlignment="1">
      <alignment vertical="center" shrinkToFit="1"/>
    </xf>
    <xf numFmtId="0" fontId="32" fillId="29" borderId="0" xfId="0" applyFont="1" applyFill="1" applyAlignment="1">
      <alignment vertical="center" wrapText="1"/>
    </xf>
    <xf numFmtId="0" fontId="32" fillId="29" borderId="0" xfId="0" applyFont="1" applyFill="1" applyAlignment="1">
      <alignment vertical="center" textRotation="90"/>
    </xf>
    <xf numFmtId="0" fontId="43" fillId="29" borderId="0" xfId="0" applyFont="1" applyFill="1" applyAlignment="1">
      <alignment vertical="center"/>
    </xf>
    <xf numFmtId="0" fontId="44" fillId="29" borderId="0" xfId="0" applyFont="1" applyFill="1" applyAlignment="1">
      <alignment horizontal="left" vertical="center"/>
    </xf>
    <xf numFmtId="0" fontId="44" fillId="0" borderId="0" xfId="0" applyFont="1" applyAlignment="1">
      <alignment horizontal="left" vertical="center"/>
    </xf>
    <xf numFmtId="0" fontId="27" fillId="0" borderId="31" xfId="0" applyFont="1" applyBorder="1" applyAlignment="1">
      <alignment horizontal="center" vertical="center"/>
    </xf>
    <xf numFmtId="0" fontId="27" fillId="0" borderId="24" xfId="0" applyFont="1" applyBorder="1" applyAlignment="1">
      <alignment horizontal="center" vertical="center" wrapText="1"/>
    </xf>
    <xf numFmtId="0" fontId="31" fillId="0" borderId="0" xfId="0" applyFont="1" applyAlignment="1">
      <alignment horizontal="center"/>
    </xf>
    <xf numFmtId="0" fontId="31" fillId="0" borderId="112" xfId="0" applyFont="1" applyBorder="1" applyAlignment="1">
      <alignment horizontal="center" vertical="center"/>
    </xf>
    <xf numFmtId="0" fontId="32" fillId="0" borderId="0" xfId="0" applyFont="1" applyAlignment="1">
      <alignment vertical="center" wrapText="1"/>
    </xf>
    <xf numFmtId="0" fontId="32" fillId="0" borderId="0" xfId="0" applyFont="1" applyAlignment="1">
      <alignment horizontal="justify" vertical="center" wrapText="1"/>
    </xf>
    <xf numFmtId="0" fontId="27" fillId="0" borderId="40" xfId="0" applyFont="1" applyBorder="1" applyAlignment="1">
      <alignment vertical="center"/>
    </xf>
    <xf numFmtId="178" fontId="27" fillId="28" borderId="21" xfId="0" applyNumberFormat="1" applyFont="1" applyFill="1" applyBorder="1" applyAlignment="1" applyProtection="1">
      <alignment horizontal="center" vertical="center" shrinkToFit="1"/>
      <protection locked="0"/>
    </xf>
    <xf numFmtId="178" fontId="27" fillId="28" borderId="10" xfId="0" applyNumberFormat="1" applyFont="1" applyFill="1" applyBorder="1" applyAlignment="1" applyProtection="1">
      <alignment horizontal="center" vertical="center" shrinkToFit="1"/>
      <protection locked="0"/>
    </xf>
    <xf numFmtId="178" fontId="27" fillId="28" borderId="31" xfId="0" applyNumberFormat="1" applyFont="1" applyFill="1" applyBorder="1" applyAlignment="1" applyProtection="1">
      <alignment horizontal="center" vertical="center" shrinkToFit="1"/>
      <protection locked="0"/>
    </xf>
    <xf numFmtId="185" fontId="31" fillId="29" borderId="0" xfId="0" applyNumberFormat="1" applyFont="1" applyFill="1" applyAlignment="1">
      <alignment vertical="center"/>
    </xf>
    <xf numFmtId="186" fontId="31" fillId="29" borderId="0" xfId="0" applyNumberFormat="1" applyFont="1" applyFill="1" applyAlignment="1">
      <alignment vertical="center"/>
    </xf>
    <xf numFmtId="0" fontId="23" fillId="0" borderId="10" xfId="45" applyFont="1" applyFill="1" applyBorder="1" applyAlignment="1">
      <alignment horizontal="left" vertical="top" wrapText="1" shrinkToFit="1"/>
    </xf>
    <xf numFmtId="0" fontId="3" fillId="0" borderId="0" xfId="45" applyFont="1" applyFill="1">
      <alignment vertical="center"/>
    </xf>
    <xf numFmtId="0" fontId="23" fillId="0" borderId="0" xfId="45" applyFont="1" applyFill="1" applyAlignment="1">
      <alignment horizontal="left" vertical="top" wrapText="1" shrinkToFit="1"/>
    </xf>
    <xf numFmtId="0" fontId="23" fillId="0" borderId="0" xfId="45" applyFont="1" applyFill="1" applyAlignment="1">
      <alignment vertical="center" wrapText="1" shrinkToFit="1"/>
    </xf>
    <xf numFmtId="0" fontId="23" fillId="0" borderId="0" xfId="45" applyFont="1" applyFill="1" applyAlignment="1">
      <alignment horizontal="center" vertical="center" wrapText="1"/>
    </xf>
    <xf numFmtId="0" fontId="23" fillId="0" borderId="0" xfId="45" applyFont="1" applyFill="1" applyAlignment="1">
      <alignment horizontal="center" vertical="center" shrinkToFit="1"/>
    </xf>
    <xf numFmtId="0" fontId="0" fillId="0" borderId="0" xfId="45" applyFont="1" applyFill="1" applyAlignment="1">
      <alignment vertical="center" wrapText="1"/>
    </xf>
    <xf numFmtId="0" fontId="23" fillId="0" borderId="10" xfId="45" applyFont="1" applyFill="1" applyBorder="1" applyAlignment="1">
      <alignment horizontal="center" vertical="center" wrapText="1" shrinkToFit="1"/>
    </xf>
    <xf numFmtId="0" fontId="0" fillId="0" borderId="10" xfId="45" applyFont="1" applyFill="1" applyBorder="1" applyAlignment="1">
      <alignment vertical="center" wrapText="1"/>
    </xf>
    <xf numFmtId="0" fontId="23" fillId="0" borderId="10" xfId="45" applyFont="1" applyFill="1" applyBorder="1" applyAlignment="1">
      <alignment vertical="center" wrapText="1" shrinkToFit="1"/>
    </xf>
    <xf numFmtId="0" fontId="23" fillId="0" borderId="87" xfId="45" applyFont="1" applyFill="1" applyBorder="1" applyAlignment="1">
      <alignment horizontal="center" vertical="center" wrapText="1"/>
    </xf>
    <xf numFmtId="0" fontId="23" fillId="0" borderId="53" xfId="45" applyFont="1" applyFill="1" applyBorder="1" applyAlignment="1">
      <alignment horizontal="left" vertical="center" shrinkToFit="1"/>
    </xf>
    <xf numFmtId="0" fontId="23" fillId="0" borderId="10" xfId="45" applyFont="1" applyFill="1" applyBorder="1" applyAlignment="1">
      <alignment vertical="center" wrapText="1"/>
    </xf>
    <xf numFmtId="0" fontId="0" fillId="0" borderId="0" xfId="45" applyFont="1" applyFill="1">
      <alignment vertical="center"/>
    </xf>
    <xf numFmtId="0" fontId="23" fillId="0" borderId="71" xfId="45" applyFont="1" applyFill="1" applyBorder="1" applyAlignment="1">
      <alignment vertical="center" wrapText="1" shrinkToFit="1"/>
    </xf>
    <xf numFmtId="0" fontId="23" fillId="0" borderId="82" xfId="45" applyFont="1" applyFill="1" applyBorder="1" applyAlignment="1">
      <alignment horizontal="center" vertical="center" wrapText="1"/>
    </xf>
    <xf numFmtId="0" fontId="23" fillId="0" borderId="86" xfId="45" applyFont="1" applyFill="1" applyBorder="1" applyAlignment="1">
      <alignment horizontal="left" vertical="center" shrinkToFit="1"/>
    </xf>
    <xf numFmtId="0" fontId="23" fillId="0" borderId="71" xfId="45" applyFont="1" applyFill="1" applyBorder="1" applyAlignment="1">
      <alignment vertical="center" wrapText="1"/>
    </xf>
    <xf numFmtId="0" fontId="23" fillId="0" borderId="79" xfId="45" applyFont="1" applyFill="1" applyBorder="1" applyAlignment="1">
      <alignment horizontal="center" vertical="center" wrapText="1"/>
    </xf>
    <xf numFmtId="0" fontId="23" fillId="0" borderId="84" xfId="45" applyFont="1" applyFill="1" applyBorder="1" applyAlignment="1">
      <alignment horizontal="left" vertical="center" shrinkToFit="1"/>
    </xf>
    <xf numFmtId="0" fontId="23" fillId="0" borderId="73" xfId="45" applyFont="1" applyFill="1" applyBorder="1" applyAlignment="1">
      <alignment vertical="center" wrapText="1"/>
    </xf>
    <xf numFmtId="0" fontId="23" fillId="0" borderId="69" xfId="45" applyFont="1" applyFill="1" applyBorder="1" applyAlignment="1">
      <alignment vertical="center" wrapText="1" shrinkToFit="1"/>
    </xf>
    <xf numFmtId="0" fontId="23" fillId="0" borderId="78" xfId="45" applyFont="1" applyFill="1" applyBorder="1" applyAlignment="1">
      <alignment horizontal="center" vertical="center" wrapText="1"/>
    </xf>
    <xf numFmtId="0" fontId="23" fillId="0" borderId="88" xfId="45" applyFont="1" applyFill="1" applyBorder="1" applyAlignment="1">
      <alignment horizontal="left" vertical="center" shrinkToFit="1"/>
    </xf>
    <xf numFmtId="0" fontId="23" fillId="0" borderId="69" xfId="45" applyFont="1" applyFill="1" applyBorder="1" applyAlignment="1">
      <alignment vertical="center" wrapText="1"/>
    </xf>
    <xf numFmtId="0" fontId="23" fillId="0" borderId="90" xfId="45" applyFont="1" applyFill="1" applyBorder="1" applyAlignment="1">
      <alignment vertical="center" wrapText="1" shrinkToFit="1"/>
    </xf>
    <xf numFmtId="0" fontId="23" fillId="0" borderId="92" xfId="45" applyFont="1" applyFill="1" applyBorder="1" applyAlignment="1">
      <alignment horizontal="center" vertical="center" wrapText="1"/>
    </xf>
    <xf numFmtId="0" fontId="23" fillId="0" borderId="90" xfId="45" applyFont="1" applyFill="1" applyBorder="1" applyAlignment="1">
      <alignment vertical="center" wrapText="1"/>
    </xf>
    <xf numFmtId="0" fontId="23" fillId="0" borderId="18" xfId="45" applyFont="1" applyFill="1" applyBorder="1" applyAlignment="1">
      <alignment vertical="center" wrapText="1" shrinkToFit="1"/>
    </xf>
    <xf numFmtId="0" fontId="23" fillId="0" borderId="85" xfId="45" applyFont="1" applyFill="1" applyBorder="1" applyAlignment="1">
      <alignment horizontal="center" vertical="center" wrapText="1"/>
    </xf>
    <xf numFmtId="0" fontId="23" fillId="0" borderId="57" xfId="45" applyFont="1" applyFill="1" applyBorder="1" applyAlignment="1">
      <alignment horizontal="center" vertical="center" shrinkToFit="1"/>
    </xf>
    <xf numFmtId="0" fontId="23" fillId="0" borderId="18" xfId="45" applyFont="1" applyFill="1" applyBorder="1" applyAlignment="1">
      <alignment vertical="center" wrapText="1"/>
    </xf>
    <xf numFmtId="0" fontId="23" fillId="0" borderId="72" xfId="45" applyFont="1" applyFill="1" applyBorder="1" applyAlignment="1">
      <alignment vertical="center" wrapText="1" shrinkToFit="1"/>
    </xf>
    <xf numFmtId="176" fontId="23" fillId="0" borderId="82" xfId="45" applyNumberFormat="1" applyFont="1" applyFill="1" applyBorder="1" applyAlignment="1">
      <alignment horizontal="center" vertical="center" wrapText="1"/>
    </xf>
    <xf numFmtId="176" fontId="23" fillId="0" borderId="78" xfId="45" applyNumberFormat="1" applyFont="1" applyFill="1" applyBorder="1" applyAlignment="1">
      <alignment horizontal="center" vertical="center" wrapText="1"/>
    </xf>
    <xf numFmtId="0" fontId="23" fillId="0" borderId="70" xfId="45" applyFont="1" applyFill="1" applyBorder="1" applyAlignment="1">
      <alignment horizontal="left" vertical="center" shrinkToFit="1"/>
    </xf>
    <xf numFmtId="0" fontId="23" fillId="0" borderId="19" xfId="45" applyFont="1" applyFill="1" applyBorder="1" applyAlignment="1">
      <alignment vertical="center" wrapText="1" shrinkToFit="1"/>
    </xf>
    <xf numFmtId="176" fontId="23" fillId="0" borderId="83" xfId="45" applyNumberFormat="1" applyFont="1" applyFill="1" applyBorder="1" applyAlignment="1">
      <alignment horizontal="center" vertical="center" wrapText="1"/>
    </xf>
    <xf numFmtId="0" fontId="23" fillId="0" borderId="11" xfId="45" applyFont="1" applyFill="1" applyBorder="1" applyAlignment="1">
      <alignment horizontal="left" vertical="center" shrinkToFit="1"/>
    </xf>
    <xf numFmtId="0" fontId="23" fillId="0" borderId="19" xfId="45" applyFont="1" applyFill="1" applyBorder="1" applyAlignment="1">
      <alignment vertical="center" wrapText="1"/>
    </xf>
    <xf numFmtId="176" fontId="23" fillId="0" borderId="85" xfId="45" applyNumberFormat="1" applyFont="1" applyFill="1" applyBorder="1" applyAlignment="1">
      <alignment horizontal="center" vertical="center" wrapText="1"/>
    </xf>
    <xf numFmtId="0" fontId="23" fillId="0" borderId="57" xfId="45" applyFont="1" applyFill="1" applyBorder="1" applyAlignment="1">
      <alignment horizontal="left" vertical="center" shrinkToFit="1"/>
    </xf>
    <xf numFmtId="0" fontId="23" fillId="0" borderId="75" xfId="45" applyFont="1" applyFill="1" applyBorder="1" applyAlignment="1">
      <alignment vertical="center" wrapText="1" shrinkToFit="1"/>
    </xf>
    <xf numFmtId="176" fontId="23" fillId="0" borderId="79" xfId="45" applyNumberFormat="1" applyFont="1" applyFill="1" applyBorder="1" applyAlignment="1">
      <alignment horizontal="center" vertical="center" wrapText="1"/>
    </xf>
    <xf numFmtId="0" fontId="23" fillId="0" borderId="62" xfId="45" applyFont="1" applyFill="1" applyBorder="1" applyAlignment="1">
      <alignment vertical="center" wrapText="1" shrinkToFit="1"/>
    </xf>
    <xf numFmtId="0" fontId="23" fillId="0" borderId="39" xfId="45" applyFont="1" applyFill="1" applyBorder="1" applyAlignment="1">
      <alignment vertical="center" wrapText="1"/>
    </xf>
    <xf numFmtId="0" fontId="23" fillId="0" borderId="81" xfId="45" applyFont="1" applyFill="1" applyBorder="1" applyAlignment="1">
      <alignment horizontal="left" vertical="center" shrinkToFit="1"/>
    </xf>
    <xf numFmtId="0" fontId="23" fillId="0" borderId="80" xfId="45" applyFont="1" applyFill="1" applyBorder="1" applyAlignment="1">
      <alignment horizontal="left" vertical="center" wrapText="1" shrinkToFit="1"/>
    </xf>
    <xf numFmtId="0" fontId="23" fillId="0" borderId="77" xfId="45" applyFont="1" applyFill="1" applyBorder="1" applyAlignment="1">
      <alignment horizontal="left" vertical="center" shrinkToFit="1"/>
    </xf>
    <xf numFmtId="0" fontId="23" fillId="0" borderId="80" xfId="45" applyFont="1" applyFill="1" applyBorder="1" applyAlignment="1">
      <alignment horizontal="left" vertical="center" shrinkToFit="1"/>
    </xf>
    <xf numFmtId="0" fontId="23" fillId="0" borderId="74" xfId="45" applyFont="1" applyFill="1" applyBorder="1" applyAlignment="1">
      <alignment horizontal="left" vertical="center" shrinkToFit="1"/>
    </xf>
    <xf numFmtId="0" fontId="0" fillId="0" borderId="0" xfId="45" applyFont="1" applyFill="1" applyAlignment="1">
      <alignment horizontal="left" vertical="top" wrapText="1" shrinkToFit="1"/>
    </xf>
    <xf numFmtId="0" fontId="0" fillId="0" borderId="0" xfId="45" applyFont="1" applyFill="1" applyAlignment="1">
      <alignment vertical="center" wrapText="1" shrinkToFit="1"/>
    </xf>
    <xf numFmtId="0" fontId="0" fillId="0" borderId="0" xfId="45" applyFont="1" applyFill="1" applyAlignment="1">
      <alignment horizontal="center" vertical="center" wrapText="1"/>
    </xf>
    <xf numFmtId="0" fontId="0" fillId="0" borderId="0" xfId="45" applyFont="1" applyFill="1" applyAlignment="1">
      <alignment horizontal="center" vertical="center" shrinkToFit="1"/>
    </xf>
    <xf numFmtId="0" fontId="49" fillId="0" borderId="0" xfId="47" applyFont="1">
      <alignment vertical="center"/>
    </xf>
    <xf numFmtId="0" fontId="49" fillId="0" borderId="0" xfId="47" applyFont="1" applyAlignment="1">
      <alignment horizontal="center" vertical="center"/>
    </xf>
    <xf numFmtId="0" fontId="54" fillId="0" borderId="18" xfId="48" applyFont="1" applyBorder="1" applyAlignment="1">
      <alignment horizontal="center" vertical="center" wrapText="1"/>
    </xf>
    <xf numFmtId="0" fontId="54" fillId="0" borderId="18" xfId="47" applyFont="1" applyBorder="1" applyAlignment="1">
      <alignment horizontal="center" vertical="center" shrinkToFit="1"/>
    </xf>
    <xf numFmtId="0" fontId="54" fillId="0" borderId="117" xfId="48" applyFont="1" applyBorder="1" applyAlignment="1">
      <alignment horizontal="center" vertical="center" wrapText="1"/>
    </xf>
    <xf numFmtId="0" fontId="54" fillId="0" borderId="117" xfId="47" applyFont="1" applyBorder="1" applyAlignment="1">
      <alignment horizontal="center" vertical="center" shrinkToFit="1"/>
    </xf>
    <xf numFmtId="0" fontId="54" fillId="0" borderId="123" xfId="48" applyFont="1" applyBorder="1" applyAlignment="1">
      <alignment horizontal="center" vertical="center" wrapText="1"/>
    </xf>
    <xf numFmtId="0" fontId="54" fillId="0" borderId="123" xfId="47" applyFont="1" applyBorder="1" applyAlignment="1">
      <alignment horizontal="center" vertical="center"/>
    </xf>
    <xf numFmtId="0" fontId="54" fillId="0" borderId="107" xfId="48" applyFont="1" applyBorder="1" applyAlignment="1">
      <alignment horizontal="center" vertical="center" wrapText="1"/>
    </xf>
    <xf numFmtId="0" fontId="54" fillId="0" borderId="107" xfId="47" applyFont="1" applyBorder="1" applyAlignment="1">
      <alignment horizontal="center" vertical="center" shrinkToFit="1"/>
    </xf>
    <xf numFmtId="0" fontId="54" fillId="0" borderId="132" xfId="48" applyFont="1" applyBorder="1" applyAlignment="1">
      <alignment horizontal="center" vertical="center" wrapText="1"/>
    </xf>
    <xf numFmtId="0" fontId="54" fillId="0" borderId="132" xfId="47" applyFont="1" applyBorder="1" applyAlignment="1">
      <alignment horizontal="center" vertical="center" shrinkToFit="1"/>
    </xf>
    <xf numFmtId="0" fontId="54" fillId="0" borderId="117" xfId="47" applyFont="1" applyBorder="1" applyAlignment="1">
      <alignment horizontal="center" vertical="center" wrapText="1" shrinkToFit="1"/>
    </xf>
    <xf numFmtId="0" fontId="54" fillId="0" borderId="123" xfId="47" applyFont="1" applyBorder="1" applyAlignment="1">
      <alignment horizontal="center" vertical="center" shrinkToFit="1"/>
    </xf>
    <xf numFmtId="0" fontId="54" fillId="0" borderId="134" xfId="48" applyFont="1" applyBorder="1" applyAlignment="1">
      <alignment horizontal="center" vertical="center" wrapText="1"/>
    </xf>
    <xf numFmtId="0" fontId="54" fillId="0" borderId="134" xfId="47" applyFont="1" applyBorder="1" applyAlignment="1">
      <alignment horizontal="center" vertical="center" shrinkToFit="1"/>
    </xf>
    <xf numFmtId="0" fontId="54" fillId="0" borderId="107" xfId="47" applyFont="1" applyBorder="1" applyAlignment="1">
      <alignment horizontal="center" vertical="center" wrapText="1" shrinkToFit="1"/>
    </xf>
    <xf numFmtId="0" fontId="56" fillId="0" borderId="0" xfId="47" applyFont="1">
      <alignment vertical="center"/>
    </xf>
    <xf numFmtId="0" fontId="54" fillId="0" borderId="123" xfId="47" applyFont="1" applyBorder="1" applyAlignment="1">
      <alignment horizontal="center" vertical="center" wrapText="1" shrinkToFit="1"/>
    </xf>
    <xf numFmtId="0" fontId="54" fillId="0" borderId="76" xfId="47" applyFont="1" applyBorder="1" applyAlignment="1">
      <alignment horizontal="center" vertical="center" wrapText="1" shrinkToFit="1"/>
    </xf>
    <xf numFmtId="0" fontId="54" fillId="0" borderId="73" xfId="47" applyFont="1" applyBorder="1" applyAlignment="1">
      <alignment horizontal="center" vertical="center" wrapText="1" shrinkToFit="1"/>
    </xf>
    <xf numFmtId="0" fontId="54" fillId="0" borderId="140" xfId="47" applyFont="1" applyBorder="1" applyAlignment="1">
      <alignment horizontal="center" vertical="center" wrapText="1" shrinkToFit="1"/>
    </xf>
    <xf numFmtId="0" fontId="54" fillId="0" borderId="19" xfId="47" applyFont="1" applyBorder="1" applyAlignment="1">
      <alignment horizontal="center" vertical="center" wrapText="1" shrinkToFit="1"/>
    </xf>
    <xf numFmtId="0" fontId="54" fillId="0" borderId="146" xfId="47" applyFont="1" applyBorder="1" applyAlignment="1">
      <alignment horizontal="center" vertical="center" wrapText="1" shrinkToFit="1"/>
    </xf>
    <xf numFmtId="0" fontId="54" fillId="0" borderId="69" xfId="47" applyFont="1" applyBorder="1" applyAlignment="1">
      <alignment horizontal="center" vertical="center" wrapText="1" shrinkToFit="1"/>
    </xf>
    <xf numFmtId="0" fontId="54" fillId="0" borderId="18" xfId="47" applyFont="1" applyBorder="1" applyAlignment="1">
      <alignment horizontal="center" vertical="center" wrapText="1" shrinkToFit="1"/>
    </xf>
    <xf numFmtId="0" fontId="54" fillId="0" borderId="90" xfId="47" applyFont="1" applyBorder="1" applyAlignment="1">
      <alignment horizontal="center" vertical="center" wrapText="1" shrinkToFit="1"/>
    </xf>
    <xf numFmtId="0" fontId="56" fillId="0" borderId="0" xfId="47" applyFont="1" applyAlignment="1">
      <alignment horizontal="left" vertical="center"/>
    </xf>
    <xf numFmtId="0" fontId="23" fillId="0" borderId="44" xfId="45" applyFont="1" applyFill="1" applyBorder="1" applyAlignment="1">
      <alignment vertical="center" wrapText="1" shrinkToFit="1"/>
    </xf>
    <xf numFmtId="176" fontId="23" fillId="0" borderId="158" xfId="45" applyNumberFormat="1" applyFont="1" applyFill="1" applyBorder="1" applyAlignment="1">
      <alignment horizontal="center" vertical="center" wrapText="1"/>
    </xf>
    <xf numFmtId="0" fontId="23" fillId="0" borderId="45" xfId="45" applyFont="1" applyFill="1" applyBorder="1" applyAlignment="1">
      <alignment horizontal="left" vertical="center" shrinkToFit="1"/>
    </xf>
    <xf numFmtId="0" fontId="23" fillId="0" borderId="141" xfId="45" applyFont="1" applyFill="1" applyBorder="1" applyAlignment="1">
      <alignment vertical="center" wrapText="1" shrinkToFit="1"/>
    </xf>
    <xf numFmtId="176" fontId="23" fillId="0" borderId="163" xfId="45" applyNumberFormat="1" applyFont="1" applyFill="1" applyBorder="1" applyAlignment="1">
      <alignment horizontal="center" vertical="center" wrapText="1"/>
    </xf>
    <xf numFmtId="0" fontId="23" fillId="0" borderId="164" xfId="45" applyFont="1" applyFill="1" applyBorder="1" applyAlignment="1">
      <alignment horizontal="left" vertical="center" shrinkToFit="1"/>
    </xf>
    <xf numFmtId="0" fontId="23" fillId="0" borderId="162" xfId="45" applyFont="1" applyFill="1" applyBorder="1" applyAlignment="1">
      <alignment vertical="center" wrapText="1"/>
    </xf>
    <xf numFmtId="0" fontId="23" fillId="0" borderId="142" xfId="45" applyFont="1" applyFill="1" applyBorder="1" applyAlignment="1">
      <alignment horizontal="left" vertical="center" shrinkToFit="1"/>
    </xf>
    <xf numFmtId="0" fontId="23" fillId="0" borderId="91" xfId="45" applyFont="1" applyFill="1" applyBorder="1" applyAlignment="1">
      <alignment horizontal="left" vertical="center" wrapText="1" shrinkToFit="1"/>
    </xf>
    <xf numFmtId="0" fontId="23" fillId="0" borderId="162" xfId="45" applyFont="1" applyFill="1" applyBorder="1" applyAlignment="1">
      <alignment vertical="center" wrapText="1" shrinkToFit="1"/>
    </xf>
    <xf numFmtId="0" fontId="23" fillId="0" borderId="163" xfId="45" applyFont="1" applyFill="1" applyBorder="1" applyAlignment="1">
      <alignment horizontal="center" vertical="center" wrapText="1"/>
    </xf>
    <xf numFmtId="0" fontId="23" fillId="0" borderId="165" xfId="45" applyFont="1" applyFill="1" applyBorder="1" applyAlignment="1">
      <alignment horizontal="left" vertical="center" wrapText="1" shrinkToFit="1"/>
    </xf>
    <xf numFmtId="0" fontId="23" fillId="0" borderId="39" xfId="45" applyFont="1" applyFill="1" applyBorder="1" applyAlignment="1">
      <alignment vertical="center" wrapText="1" shrinkToFit="1"/>
    </xf>
    <xf numFmtId="0" fontId="23" fillId="0" borderId="83" xfId="45" applyFont="1" applyFill="1" applyBorder="1" applyAlignment="1">
      <alignment horizontal="center" vertical="center" wrapText="1"/>
    </xf>
    <xf numFmtId="0" fontId="23" fillId="0" borderId="94" xfId="45" applyFont="1" applyFill="1" applyBorder="1" applyAlignment="1">
      <alignment horizontal="left" vertical="center" wrapText="1" shrinkToFit="1"/>
    </xf>
    <xf numFmtId="0" fontId="23" fillId="0" borderId="19" xfId="49" applyFont="1" applyFill="1" applyBorder="1" applyAlignment="1">
      <alignment horizontal="left" vertical="top" wrapText="1"/>
    </xf>
    <xf numFmtId="0" fontId="23" fillId="0" borderId="166" xfId="49" applyFont="1" applyFill="1" applyBorder="1" applyAlignment="1">
      <alignment horizontal="center" vertical="center" wrapText="1"/>
    </xf>
    <xf numFmtId="0" fontId="23" fillId="0" borderId="167" xfId="49" applyFont="1" applyFill="1" applyBorder="1" applyAlignment="1">
      <alignment horizontal="left" vertical="center" wrapText="1" shrinkToFit="1"/>
    </xf>
    <xf numFmtId="0" fontId="23" fillId="0" borderId="19" xfId="49" applyFont="1" applyFill="1" applyBorder="1" applyAlignment="1">
      <alignment horizontal="left" vertical="center" wrapText="1"/>
    </xf>
    <xf numFmtId="0" fontId="23" fillId="0" borderId="162" xfId="49" applyFont="1" applyFill="1" applyBorder="1" applyAlignment="1">
      <alignment horizontal="left" vertical="top" wrapText="1"/>
    </xf>
    <xf numFmtId="0" fontId="23" fillId="0" borderId="169" xfId="49" applyFont="1" applyFill="1" applyBorder="1" applyAlignment="1">
      <alignment horizontal="center" vertical="center" wrapText="1"/>
    </xf>
    <xf numFmtId="0" fontId="23" fillId="0" borderId="170" xfId="49" applyFont="1" applyFill="1" applyBorder="1" applyAlignment="1">
      <alignment horizontal="left" vertical="center" wrapText="1" shrinkToFit="1"/>
    </xf>
    <xf numFmtId="0" fontId="23" fillId="0" borderId="162" xfId="49" applyFont="1" applyFill="1" applyBorder="1" applyAlignment="1">
      <alignment horizontal="left" vertical="center" wrapText="1"/>
    </xf>
    <xf numFmtId="0" fontId="23" fillId="0" borderId="159" xfId="49" applyFont="1" applyFill="1" applyBorder="1" applyAlignment="1">
      <alignment horizontal="center" vertical="center" wrapText="1"/>
    </xf>
    <xf numFmtId="0" fontId="23" fillId="0" borderId="168" xfId="49" applyFont="1" applyFill="1" applyBorder="1" applyAlignment="1">
      <alignment horizontal="left" vertical="center" wrapText="1" shrinkToFit="1"/>
    </xf>
    <xf numFmtId="0" fontId="23" fillId="0" borderId="71" xfId="49" applyFont="1" applyFill="1" applyBorder="1" applyAlignment="1">
      <alignment horizontal="left" vertical="top" wrapText="1"/>
    </xf>
    <xf numFmtId="0" fontId="23" fillId="0" borderId="154" xfId="49" applyFont="1" applyFill="1" applyBorder="1" applyAlignment="1">
      <alignment horizontal="center" vertical="center" wrapText="1"/>
    </xf>
    <xf numFmtId="0" fontId="23" fillId="0" borderId="155" xfId="49" applyFont="1" applyFill="1" applyBorder="1" applyAlignment="1">
      <alignment horizontal="left" vertical="center" wrapText="1" shrinkToFit="1"/>
    </xf>
    <xf numFmtId="0" fontId="23" fillId="0" borderId="71" xfId="49" applyFont="1" applyFill="1" applyBorder="1" applyAlignment="1">
      <alignment horizontal="left" vertical="center" wrapText="1"/>
    </xf>
    <xf numFmtId="0" fontId="23" fillId="0" borderId="69" xfId="49" applyFont="1" applyFill="1" applyBorder="1" applyAlignment="1">
      <alignment horizontal="left" vertical="top" wrapText="1"/>
    </xf>
    <xf numFmtId="0" fontId="23" fillId="0" borderId="156" xfId="49" applyFont="1" applyFill="1" applyBorder="1" applyAlignment="1">
      <alignment horizontal="center" vertical="center" wrapText="1"/>
    </xf>
    <xf numFmtId="0" fontId="23" fillId="0" borderId="157" xfId="49" applyFont="1" applyFill="1" applyBorder="1" applyAlignment="1">
      <alignment horizontal="left" vertical="center" wrapText="1" shrinkToFit="1"/>
    </xf>
    <xf numFmtId="0" fontId="23" fillId="0" borderId="69" xfId="49" applyFont="1" applyFill="1" applyBorder="1" applyAlignment="1">
      <alignment horizontal="left" vertical="center" wrapText="1"/>
    </xf>
    <xf numFmtId="0" fontId="23" fillId="0" borderId="18" xfId="49" applyFont="1" applyFill="1" applyBorder="1" applyAlignment="1">
      <alignment horizontal="left" vertical="top" wrapText="1"/>
    </xf>
    <xf numFmtId="0" fontId="23" fillId="0" borderId="151" xfId="49" applyFont="1" applyFill="1" applyBorder="1" applyAlignment="1">
      <alignment horizontal="left" vertical="top" wrapText="1"/>
    </xf>
    <xf numFmtId="0" fontId="23" fillId="0" borderId="160" xfId="49" applyFont="1" applyFill="1" applyBorder="1" applyAlignment="1">
      <alignment horizontal="left" vertical="center" wrapText="1"/>
    </xf>
    <xf numFmtId="0" fontId="23" fillId="0" borderId="39" xfId="49" applyFont="1" applyFill="1" applyBorder="1" applyAlignment="1">
      <alignment horizontal="left" vertical="top" wrapText="1"/>
    </xf>
    <xf numFmtId="0" fontId="23" fillId="0" borderId="161" xfId="49" applyFont="1" applyFill="1" applyBorder="1" applyAlignment="1">
      <alignment horizontal="left" vertical="top" wrapText="1"/>
    </xf>
    <xf numFmtId="0" fontId="23" fillId="0" borderId="89" xfId="49" applyFont="1" applyFill="1" applyBorder="1" applyAlignment="1">
      <alignment horizontal="left" vertical="center" wrapText="1"/>
    </xf>
    <xf numFmtId="0" fontId="23" fillId="0" borderId="44" xfId="49" applyFont="1" applyFill="1" applyBorder="1" applyAlignment="1">
      <alignment horizontal="left" vertical="top" wrapText="1"/>
    </xf>
    <xf numFmtId="0" fontId="23" fillId="0" borderId="0" xfId="49" applyFont="1" applyFill="1" applyBorder="1" applyAlignment="1">
      <alignment horizontal="left" vertical="center" wrapText="1" shrinkToFit="1"/>
    </xf>
    <xf numFmtId="0" fontId="0" fillId="0" borderId="141" xfId="45" applyFont="1" applyFill="1" applyBorder="1" applyAlignment="1">
      <alignment vertical="center" wrapText="1"/>
    </xf>
    <xf numFmtId="0" fontId="0" fillId="0" borderId="164" xfId="45" applyFont="1" applyFill="1" applyBorder="1">
      <alignment vertical="center"/>
    </xf>
    <xf numFmtId="0" fontId="0" fillId="24" borderId="0" xfId="0" applyFont="1" applyFill="1" applyBorder="1" applyAlignment="1">
      <alignment horizontal="center" vertical="center"/>
    </xf>
    <xf numFmtId="0" fontId="4" fillId="24" borderId="10" xfId="0" applyFont="1" applyFill="1" applyBorder="1" applyAlignment="1">
      <alignment horizontal="center" vertical="center" wrapText="1"/>
    </xf>
    <xf numFmtId="0" fontId="0" fillId="0" borderId="10" xfId="0" applyFont="1" applyFill="1" applyBorder="1" applyAlignment="1">
      <alignment horizontal="center" vertical="center"/>
    </xf>
    <xf numFmtId="0" fontId="0" fillId="24" borderId="54" xfId="0" applyFont="1" applyFill="1" applyBorder="1" applyAlignment="1">
      <alignment horizontal="center" vertical="center"/>
    </xf>
    <xf numFmtId="0" fontId="0" fillId="24" borderId="52" xfId="0" applyFont="1" applyFill="1" applyBorder="1" applyAlignment="1">
      <alignment horizontal="center" vertical="center"/>
    </xf>
    <xf numFmtId="0" fontId="0" fillId="24" borderId="53" xfId="0" applyFont="1" applyFill="1" applyBorder="1" applyAlignment="1">
      <alignment horizontal="center" vertical="center"/>
    </xf>
    <xf numFmtId="0" fontId="4" fillId="24" borderId="10" xfId="0" applyFont="1" applyFill="1" applyBorder="1" applyAlignment="1">
      <alignment horizontal="center" vertical="center"/>
    </xf>
    <xf numFmtId="0" fontId="2" fillId="24" borderId="54" xfId="0" applyFont="1" applyFill="1" applyBorder="1" applyAlignment="1">
      <alignment horizontal="center" vertical="center" wrapText="1"/>
    </xf>
    <xf numFmtId="0" fontId="2" fillId="24" borderId="52" xfId="0" applyFont="1" applyFill="1" applyBorder="1" applyAlignment="1">
      <alignment horizontal="center" vertical="center" wrapText="1"/>
    </xf>
    <xf numFmtId="0" fontId="2" fillId="24" borderId="53" xfId="0" applyFont="1" applyFill="1" applyBorder="1" applyAlignment="1">
      <alignment horizontal="center" vertical="center" wrapText="1"/>
    </xf>
    <xf numFmtId="0" fontId="24" fillId="24" borderId="10" xfId="0" applyFont="1" applyFill="1" applyBorder="1" applyAlignment="1">
      <alignment horizontal="center" vertical="center" wrapText="1"/>
    </xf>
    <xf numFmtId="0" fontId="2" fillId="24" borderId="54" xfId="0" applyFont="1" applyFill="1" applyBorder="1" applyAlignment="1">
      <alignment horizontal="center" vertical="center" wrapText="1" shrinkToFit="1"/>
    </xf>
    <xf numFmtId="0" fontId="2" fillId="24" borderId="52" xfId="0" applyFont="1" applyFill="1" applyBorder="1" applyAlignment="1">
      <alignment horizontal="center" vertical="center" shrinkToFit="1"/>
    </xf>
    <xf numFmtId="0" fontId="2" fillId="24" borderId="53" xfId="0" applyFont="1" applyFill="1" applyBorder="1" applyAlignment="1">
      <alignment horizontal="center" vertical="center" shrinkToFit="1"/>
    </xf>
    <xf numFmtId="0" fontId="0" fillId="24" borderId="56" xfId="0" applyFont="1" applyFill="1" applyBorder="1" applyAlignment="1">
      <alignment horizontal="center" vertical="center"/>
    </xf>
    <xf numFmtId="0" fontId="0" fillId="24" borderId="55" xfId="0" applyFont="1" applyFill="1" applyBorder="1" applyAlignment="1">
      <alignment horizontal="center" vertical="center"/>
    </xf>
    <xf numFmtId="0" fontId="0" fillId="24" borderId="57" xfId="0" applyFont="1" applyFill="1" applyBorder="1" applyAlignment="1">
      <alignment horizontal="center" vertical="center"/>
    </xf>
    <xf numFmtId="0" fontId="4" fillId="24" borderId="54" xfId="0" applyFont="1" applyFill="1" applyBorder="1" applyAlignment="1">
      <alignment horizontal="center" vertical="center"/>
    </xf>
    <xf numFmtId="0" fontId="4" fillId="24" borderId="52" xfId="0" applyFont="1" applyFill="1" applyBorder="1" applyAlignment="1">
      <alignment horizontal="center" vertical="center"/>
    </xf>
    <xf numFmtId="0" fontId="4" fillId="24" borderId="53" xfId="0" applyFont="1" applyFill="1" applyBorder="1" applyAlignment="1">
      <alignment horizontal="center" vertical="center"/>
    </xf>
    <xf numFmtId="0" fontId="0" fillId="24" borderId="10" xfId="0" applyFont="1" applyFill="1" applyBorder="1" applyAlignment="1">
      <alignment horizontal="center" vertical="center"/>
    </xf>
    <xf numFmtId="0" fontId="4" fillId="24" borderId="0" xfId="0" applyFont="1" applyFill="1" applyBorder="1" applyAlignment="1">
      <alignment horizontal="center" vertical="center"/>
    </xf>
    <xf numFmtId="0" fontId="5" fillId="24" borderId="54" xfId="0" applyFont="1" applyFill="1" applyBorder="1" applyAlignment="1">
      <alignment horizontal="center" vertical="center"/>
    </xf>
    <xf numFmtId="0" fontId="5" fillId="24" borderId="52" xfId="0" applyFont="1" applyFill="1" applyBorder="1" applyAlignment="1">
      <alignment horizontal="center" vertical="center"/>
    </xf>
    <xf numFmtId="0" fontId="5" fillId="24" borderId="53" xfId="0" applyFont="1" applyFill="1" applyBorder="1" applyAlignment="1">
      <alignment horizontal="center" vertical="center"/>
    </xf>
    <xf numFmtId="0" fontId="26" fillId="24" borderId="54" xfId="0" applyFont="1" applyFill="1" applyBorder="1" applyAlignment="1">
      <alignment horizontal="center" vertical="center" wrapText="1"/>
    </xf>
    <xf numFmtId="0" fontId="26" fillId="24" borderId="52" xfId="0" applyFont="1" applyFill="1" applyBorder="1" applyAlignment="1">
      <alignment horizontal="center" vertical="center" wrapText="1"/>
    </xf>
    <xf numFmtId="0" fontId="26" fillId="24" borderId="53" xfId="0" applyFont="1" applyFill="1" applyBorder="1" applyAlignment="1">
      <alignment horizontal="center" vertical="center" wrapText="1"/>
    </xf>
    <xf numFmtId="0" fontId="4" fillId="24" borderId="54" xfId="0" applyFont="1" applyFill="1" applyBorder="1" applyAlignment="1">
      <alignment horizontal="center" vertical="center" shrinkToFit="1"/>
    </xf>
    <xf numFmtId="0" fontId="4" fillId="24" borderId="52" xfId="0" applyFont="1" applyFill="1" applyBorder="1" applyAlignment="1">
      <alignment horizontal="center" vertical="center" shrinkToFit="1"/>
    </xf>
    <xf numFmtId="0" fontId="4" fillId="24" borderId="53" xfId="0" applyFont="1" applyFill="1" applyBorder="1" applyAlignment="1">
      <alignment horizontal="center" vertical="center" shrinkToFi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0" fillId="0" borderId="56" xfId="0" applyBorder="1" applyAlignment="1">
      <alignment horizontal="right"/>
    </xf>
    <xf numFmtId="0" fontId="0" fillId="0" borderId="57" xfId="0" applyBorder="1" applyAlignment="1">
      <alignment horizontal="right"/>
    </xf>
    <xf numFmtId="0" fontId="4" fillId="0" borderId="54"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0" fillId="26" borderId="56" xfId="0" applyFill="1" applyBorder="1" applyAlignment="1">
      <alignment horizontal="center" vertical="center"/>
    </xf>
    <xf numFmtId="0" fontId="0" fillId="26" borderId="57" xfId="0" applyFill="1" applyBorder="1" applyAlignment="1">
      <alignment horizontal="center" vertical="center"/>
    </xf>
    <xf numFmtId="0" fontId="0" fillId="26" borderId="62" xfId="0" applyFill="1" applyBorder="1" applyAlignment="1">
      <alignment horizontal="center" vertical="center"/>
    </xf>
    <xf numFmtId="0" fontId="0" fillId="26" borderId="11" xfId="0" applyFill="1" applyBorder="1" applyAlignment="1">
      <alignment horizontal="center" vertical="center"/>
    </xf>
    <xf numFmtId="0" fontId="0" fillId="0" borderId="18" xfId="0" applyBorder="1" applyAlignment="1">
      <alignment horizontal="center" vertical="center"/>
    </xf>
    <xf numFmtId="0" fontId="0" fillId="0" borderId="39" xfId="0" applyBorder="1" applyAlignment="1">
      <alignment horizontal="center" vertical="center"/>
    </xf>
    <xf numFmtId="0" fontId="0" fillId="0" borderId="51" xfId="0" applyBorder="1" applyAlignment="1">
      <alignment horizontal="center" vertical="center"/>
    </xf>
    <xf numFmtId="0" fontId="0" fillId="26" borderId="18" xfId="0" applyFill="1" applyBorder="1" applyAlignment="1">
      <alignment horizontal="center" vertical="center"/>
    </xf>
    <xf numFmtId="0" fontId="0" fillId="26" borderId="39" xfId="0" applyFill="1" applyBorder="1" applyAlignment="1">
      <alignment horizontal="center" vertical="center"/>
    </xf>
    <xf numFmtId="9" fontId="0" fillId="0" borderId="18" xfId="0" applyNumberFormat="1" applyBorder="1" applyAlignment="1">
      <alignment horizontal="center" vertical="center"/>
    </xf>
    <xf numFmtId="9" fontId="0" fillId="0" borderId="39" xfId="0" applyNumberFormat="1"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26" borderId="63" xfId="0" applyFill="1" applyBorder="1" applyAlignment="1">
      <alignment horizontal="center" vertical="center"/>
    </xf>
    <xf numFmtId="0" fontId="0" fillId="26" borderId="64" xfId="0" applyFill="1" applyBorder="1" applyAlignment="1">
      <alignment horizontal="center" vertical="center"/>
    </xf>
    <xf numFmtId="0" fontId="0" fillId="26" borderId="51" xfId="0" applyFill="1" applyBorder="1" applyAlignment="1">
      <alignment horizontal="center" vertical="center"/>
    </xf>
    <xf numFmtId="0" fontId="0" fillId="0" borderId="10" xfId="0" applyBorder="1" applyAlignment="1">
      <alignment horizontal="center" vertical="center"/>
    </xf>
    <xf numFmtId="0" fontId="0" fillId="0" borderId="19" xfId="0" applyBorder="1" applyAlignment="1">
      <alignment horizontal="center" vertical="center"/>
    </xf>
    <xf numFmtId="0" fontId="24" fillId="0" borderId="56" xfId="0" applyFont="1" applyBorder="1" applyAlignment="1">
      <alignment horizontal="center" vertical="center" wrapText="1"/>
    </xf>
    <xf numFmtId="0" fontId="24" fillId="0" borderId="57"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11" xfId="0" applyFont="1" applyBorder="1" applyAlignment="1">
      <alignment horizontal="center" vertical="center" wrapText="1"/>
    </xf>
    <xf numFmtId="0" fontId="0" fillId="0" borderId="54" xfId="0" applyBorder="1" applyAlignment="1">
      <alignment horizontal="center" vertical="center"/>
    </xf>
    <xf numFmtId="0" fontId="0" fillId="0" borderId="53" xfId="0" applyBorder="1" applyAlignment="1">
      <alignment horizontal="center" vertical="center"/>
    </xf>
    <xf numFmtId="0" fontId="4" fillId="25" borderId="56" xfId="0" applyFont="1" applyFill="1" applyBorder="1" applyAlignment="1">
      <alignment horizontal="center" vertical="center" wrapText="1"/>
    </xf>
    <xf numFmtId="0" fontId="4" fillId="25" borderId="57" xfId="0" applyFont="1" applyFill="1" applyBorder="1" applyAlignment="1">
      <alignment horizontal="center" vertical="center" wrapText="1"/>
    </xf>
    <xf numFmtId="0" fontId="4" fillId="25" borderId="44" xfId="0" applyFont="1" applyFill="1" applyBorder="1" applyAlignment="1">
      <alignment horizontal="center" vertical="center" wrapText="1"/>
    </xf>
    <xf numFmtId="0" fontId="4" fillId="25" borderId="45" xfId="0" applyFont="1" applyFill="1" applyBorder="1" applyAlignment="1">
      <alignment horizontal="center" vertical="center" wrapText="1"/>
    </xf>
    <xf numFmtId="0" fontId="4" fillId="25" borderId="62" xfId="0" applyFont="1" applyFill="1" applyBorder="1" applyAlignment="1">
      <alignment horizontal="center" vertical="center" wrapText="1"/>
    </xf>
    <xf numFmtId="0" fontId="4" fillId="25" borderId="11" xfId="0" applyFont="1" applyFill="1" applyBorder="1" applyAlignment="1">
      <alignment horizontal="center" vertical="center" wrapText="1"/>
    </xf>
    <xf numFmtId="0" fontId="5" fillId="25" borderId="18" xfId="0" applyFont="1" applyFill="1" applyBorder="1" applyAlignment="1">
      <alignment horizontal="center" vertical="center" wrapText="1"/>
    </xf>
    <xf numFmtId="0" fontId="5" fillId="25" borderId="39" xfId="0" applyFont="1" applyFill="1" applyBorder="1" applyAlignment="1">
      <alignment horizontal="center" vertical="center" wrapText="1"/>
    </xf>
    <xf numFmtId="0" fontId="4" fillId="25" borderId="51" xfId="0" applyFont="1" applyFill="1" applyBorder="1" applyAlignment="1">
      <alignment horizontal="center" vertical="center" textRotation="255" wrapText="1"/>
    </xf>
    <xf numFmtId="0" fontId="4" fillId="25" borderId="19" xfId="0" applyFont="1" applyFill="1" applyBorder="1" applyAlignment="1">
      <alignment horizontal="center" vertical="center" textRotation="255" wrapText="1"/>
    </xf>
    <xf numFmtId="0" fontId="4" fillId="25" borderId="46" xfId="0" applyFont="1" applyFill="1" applyBorder="1" applyAlignment="1">
      <alignment horizontal="center" vertical="center" textRotation="255" wrapText="1"/>
    </xf>
    <xf numFmtId="0" fontId="0" fillId="25" borderId="19" xfId="0" applyFont="1" applyFill="1" applyBorder="1" applyAlignment="1">
      <alignment horizontal="center" vertical="center" textRotation="255" wrapText="1"/>
    </xf>
    <xf numFmtId="0" fontId="0" fillId="25" borderId="46" xfId="0" applyFont="1" applyFill="1" applyBorder="1" applyAlignment="1">
      <alignment horizontal="center" vertical="center" textRotation="255" wrapText="1"/>
    </xf>
    <xf numFmtId="0" fontId="4" fillId="25" borderId="51" xfId="0" applyFont="1" applyFill="1" applyBorder="1" applyAlignment="1">
      <alignment horizontal="center" vertical="center" textRotation="255"/>
    </xf>
    <xf numFmtId="0" fontId="0" fillId="25" borderId="19" xfId="0" applyFont="1" applyFill="1" applyBorder="1" applyAlignment="1">
      <alignment horizontal="center" vertical="center" textRotation="255"/>
    </xf>
    <xf numFmtId="0" fontId="0" fillId="25" borderId="46" xfId="0" applyFont="1" applyFill="1" applyBorder="1" applyAlignment="1">
      <alignment horizontal="center" vertical="center" textRotation="255"/>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25" borderId="54" xfId="0" applyFont="1" applyFill="1" applyBorder="1" applyAlignment="1">
      <alignment horizontal="center" vertical="center"/>
    </xf>
    <xf numFmtId="0" fontId="4" fillId="25" borderId="53" xfId="0" applyFont="1" applyFill="1" applyBorder="1" applyAlignment="1">
      <alignment horizontal="center" vertical="center"/>
    </xf>
    <xf numFmtId="0" fontId="0" fillId="0" borderId="54" xfId="0" applyFont="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wrapText="1"/>
    </xf>
    <xf numFmtId="0" fontId="0" fillId="0" borderId="53" xfId="0" applyFont="1" applyBorder="1" applyAlignment="1">
      <alignment horizontal="center" vertical="center" wrapText="1"/>
    </xf>
    <xf numFmtId="0" fontId="4" fillId="25" borderId="56" xfId="0" applyFont="1" applyFill="1" applyBorder="1" applyAlignment="1">
      <alignment horizontal="center" vertical="center" textRotation="255"/>
    </xf>
    <xf numFmtId="0" fontId="4" fillId="25" borderId="44" xfId="0" applyFont="1" applyFill="1" applyBorder="1" applyAlignment="1">
      <alignment horizontal="center" vertical="center" textRotation="255"/>
    </xf>
    <xf numFmtId="0" fontId="4" fillId="25" borderId="65" xfId="0" applyFont="1" applyFill="1" applyBorder="1" applyAlignment="1">
      <alignment horizontal="center" vertical="center" textRotation="255"/>
    </xf>
    <xf numFmtId="0" fontId="23" fillId="0" borderId="18" xfId="45" applyFont="1" applyFill="1" applyBorder="1" applyAlignment="1">
      <alignment horizontal="left" vertical="top" wrapText="1"/>
    </xf>
    <xf numFmtId="0" fontId="23" fillId="0" borderId="19" xfId="45" applyFont="1" applyFill="1" applyBorder="1" applyAlignment="1">
      <alignment horizontal="left" vertical="top" wrapText="1"/>
    </xf>
    <xf numFmtId="0" fontId="23" fillId="0" borderId="39" xfId="45" applyFont="1" applyFill="1" applyBorder="1" applyAlignment="1">
      <alignment horizontal="left" vertical="top" wrapText="1"/>
    </xf>
    <xf numFmtId="0" fontId="23" fillId="0" borderId="18" xfId="49" applyFont="1" applyFill="1" applyBorder="1" applyAlignment="1">
      <alignment horizontal="left" vertical="top" wrapText="1"/>
    </xf>
    <xf numFmtId="0" fontId="23" fillId="0" borderId="19" xfId="49" applyFont="1" applyFill="1" applyBorder="1" applyAlignment="1">
      <alignment horizontal="left" vertical="top" wrapText="1"/>
    </xf>
    <xf numFmtId="0" fontId="23" fillId="0" borderId="39" xfId="49" applyFont="1" applyFill="1" applyBorder="1" applyAlignment="1">
      <alignment horizontal="left" vertical="top" wrapText="1"/>
    </xf>
    <xf numFmtId="0" fontId="23" fillId="0" borderId="72" xfId="49" applyFont="1" applyFill="1" applyBorder="1" applyAlignment="1">
      <alignment horizontal="left" vertical="top" wrapText="1"/>
    </xf>
    <xf numFmtId="0" fontId="23" fillId="0" borderId="148" xfId="49" applyFont="1" applyFill="1" applyBorder="1" applyAlignment="1">
      <alignment horizontal="left" vertical="top" wrapText="1"/>
    </xf>
    <xf numFmtId="0" fontId="23" fillId="0" borderId="19" xfId="45" applyFont="1" applyFill="1" applyBorder="1" applyAlignment="1">
      <alignment horizontal="left" vertical="top" wrapText="1" shrinkToFit="1"/>
    </xf>
    <xf numFmtId="0" fontId="25" fillId="0" borderId="0" xfId="45" applyFont="1" applyFill="1" applyAlignment="1">
      <alignment horizontal="center" vertical="center"/>
    </xf>
    <xf numFmtId="0" fontId="23" fillId="0" borderId="54" xfId="45" applyFont="1" applyFill="1" applyBorder="1" applyAlignment="1">
      <alignment horizontal="center" vertical="center" wrapText="1"/>
    </xf>
    <xf numFmtId="0" fontId="23" fillId="0" borderId="52" xfId="45" applyFont="1" applyFill="1" applyBorder="1" applyAlignment="1">
      <alignment horizontal="center" vertical="center" wrapText="1"/>
    </xf>
    <xf numFmtId="0" fontId="23" fillId="0" borderId="18" xfId="45" applyFont="1" applyFill="1" applyBorder="1" applyAlignment="1">
      <alignment horizontal="left" vertical="top" wrapText="1" shrinkToFit="1"/>
    </xf>
    <xf numFmtId="0" fontId="23" fillId="0" borderId="39" xfId="45" applyFont="1" applyFill="1" applyBorder="1" applyAlignment="1">
      <alignment horizontal="left" vertical="top" wrapText="1" shrinkToFit="1"/>
    </xf>
    <xf numFmtId="0" fontId="23" fillId="0" borderId="18" xfId="45" applyFont="1" applyFill="1" applyBorder="1" applyAlignment="1">
      <alignment horizontal="center" vertical="top" wrapText="1" shrinkToFit="1"/>
    </xf>
    <xf numFmtId="0" fontId="23" fillId="0" borderId="19" xfId="45" applyFont="1" applyFill="1" applyBorder="1" applyAlignment="1">
      <alignment horizontal="center" vertical="top" wrapText="1" shrinkToFit="1"/>
    </xf>
    <xf numFmtId="0" fontId="23" fillId="0" borderId="39" xfId="45" applyFont="1" applyFill="1" applyBorder="1" applyAlignment="1">
      <alignment horizontal="center" vertical="top" wrapText="1" shrinkToFit="1"/>
    </xf>
    <xf numFmtId="0" fontId="53" fillId="0" borderId="56" xfId="47" applyFont="1" applyBorder="1" applyAlignment="1">
      <alignment horizontal="left" vertical="top" wrapText="1" shrinkToFit="1"/>
    </xf>
    <xf numFmtId="0" fontId="53" fillId="0" borderId="57" xfId="47" applyFont="1" applyBorder="1" applyAlignment="1">
      <alignment horizontal="left" vertical="top" wrapText="1" shrinkToFit="1"/>
    </xf>
    <xf numFmtId="0" fontId="53" fillId="0" borderId="44" xfId="47" applyFont="1" applyBorder="1" applyAlignment="1">
      <alignment horizontal="left" vertical="top" wrapText="1" shrinkToFit="1"/>
    </xf>
    <xf numFmtId="0" fontId="53" fillId="0" borderId="45" xfId="47" applyFont="1" applyBorder="1" applyAlignment="1">
      <alignment horizontal="left" vertical="top" wrapText="1" shrinkToFit="1"/>
    </xf>
    <xf numFmtId="0" fontId="53" fillId="0" borderId="62" xfId="47" applyFont="1" applyBorder="1" applyAlignment="1">
      <alignment horizontal="left" vertical="top" wrapText="1" shrinkToFit="1"/>
    </xf>
    <xf numFmtId="0" fontId="53" fillId="0" borderId="11" xfId="47" applyFont="1" applyBorder="1" applyAlignment="1">
      <alignment horizontal="left" vertical="top" wrapText="1" shrinkToFit="1"/>
    </xf>
    <xf numFmtId="0" fontId="54" fillId="0" borderId="56" xfId="47" applyFont="1" applyBorder="1" applyAlignment="1">
      <alignment horizontal="left" vertical="top" wrapText="1" shrinkToFit="1"/>
    </xf>
    <xf numFmtId="0" fontId="54" fillId="0" borderId="55" xfId="47" applyFont="1" applyBorder="1" applyAlignment="1">
      <alignment horizontal="left" vertical="top" wrapText="1" shrinkToFit="1"/>
    </xf>
    <xf numFmtId="0" fontId="54" fillId="0" borderId="57" xfId="47" applyFont="1" applyBorder="1" applyAlignment="1">
      <alignment horizontal="left" vertical="top" wrapText="1" shrinkToFit="1"/>
    </xf>
    <xf numFmtId="176" fontId="54" fillId="0" borderId="56" xfId="47" applyNumberFormat="1" applyFont="1" applyBorder="1" applyAlignment="1">
      <alignment horizontal="left" vertical="center" wrapText="1"/>
    </xf>
    <xf numFmtId="176" fontId="54" fillId="0" borderId="57" xfId="47" applyNumberFormat="1" applyFont="1" applyBorder="1" applyAlignment="1">
      <alignment horizontal="left" vertical="center" wrapText="1"/>
    </xf>
    <xf numFmtId="176" fontId="54" fillId="0" borderId="44" xfId="47" applyNumberFormat="1" applyFont="1" applyBorder="1" applyAlignment="1">
      <alignment horizontal="left" vertical="center" wrapText="1"/>
    </xf>
    <xf numFmtId="176" fontId="54" fillId="0" borderId="45" xfId="47" applyNumberFormat="1" applyFont="1" applyBorder="1" applyAlignment="1">
      <alignment horizontal="left" vertical="center" wrapText="1"/>
    </xf>
    <xf numFmtId="176" fontId="54" fillId="0" borderId="135" xfId="47" applyNumberFormat="1" applyFont="1" applyBorder="1" applyAlignment="1">
      <alignment horizontal="left" vertical="center" wrapText="1"/>
    </xf>
    <xf numFmtId="176" fontId="54" fillId="0" borderId="93" xfId="47" applyNumberFormat="1" applyFont="1" applyBorder="1" applyAlignment="1">
      <alignment horizontal="left" vertical="center" wrapText="1"/>
    </xf>
    <xf numFmtId="0" fontId="54" fillId="0" borderId="143" xfId="47" applyFont="1" applyBorder="1" applyAlignment="1">
      <alignment vertical="top" wrapText="1" shrinkToFit="1"/>
    </xf>
    <xf numFmtId="0" fontId="54" fillId="0" borderId="144" xfId="47" applyFont="1" applyBorder="1" applyAlignment="1">
      <alignment vertical="top" wrapText="1" shrinkToFit="1"/>
    </xf>
    <xf numFmtId="0" fontId="54" fillId="0" borderId="145" xfId="47" applyFont="1" applyBorder="1" applyAlignment="1">
      <alignment vertical="top" wrapText="1" shrinkToFit="1"/>
    </xf>
    <xf numFmtId="0" fontId="54" fillId="0" borderId="75" xfId="47" applyFont="1" applyBorder="1" applyAlignment="1">
      <alignment vertical="top" wrapText="1" shrinkToFit="1"/>
    </xf>
    <xf numFmtId="0" fontId="54" fillId="0" borderId="80" xfId="47" applyFont="1" applyBorder="1" applyAlignment="1">
      <alignment vertical="top" wrapText="1" shrinkToFit="1"/>
    </xf>
    <xf numFmtId="0" fontId="54" fillId="0" borderId="84" xfId="47" applyFont="1" applyBorder="1" applyAlignment="1">
      <alignment vertical="top" wrapText="1" shrinkToFit="1"/>
    </xf>
    <xf numFmtId="0" fontId="54" fillId="0" borderId="147" xfId="47" applyFont="1" applyBorder="1" applyAlignment="1">
      <alignment vertical="top" wrapText="1" shrinkToFit="1"/>
    </xf>
    <xf numFmtId="0" fontId="54" fillId="0" borderId="77" xfId="47" applyFont="1" applyBorder="1" applyAlignment="1">
      <alignment vertical="top" wrapText="1" shrinkToFit="1"/>
    </xf>
    <xf numFmtId="0" fontId="54" fillId="0" borderId="88" xfId="47" applyFont="1" applyBorder="1" applyAlignment="1">
      <alignment vertical="top" wrapText="1" shrinkToFit="1"/>
    </xf>
    <xf numFmtId="176" fontId="54" fillId="0" borderId="147" xfId="47" applyNumberFormat="1" applyFont="1" applyBorder="1" applyAlignment="1">
      <alignment horizontal="left" vertical="center" wrapText="1"/>
    </xf>
    <xf numFmtId="176" fontId="54" fillId="0" borderId="88" xfId="47" applyNumberFormat="1" applyFont="1" applyBorder="1" applyAlignment="1">
      <alignment horizontal="left" vertical="center" wrapText="1"/>
    </xf>
    <xf numFmtId="0" fontId="54" fillId="0" borderId="148" xfId="47" applyFont="1" applyBorder="1" applyAlignment="1">
      <alignment vertical="top" wrapText="1" shrinkToFit="1"/>
    </xf>
    <xf numFmtId="0" fontId="54" fillId="0" borderId="149" xfId="47" applyFont="1" applyBorder="1" applyAlignment="1">
      <alignment vertical="top" wrapText="1" shrinkToFit="1"/>
    </xf>
    <xf numFmtId="0" fontId="54" fillId="0" borderId="91" xfId="47" applyFont="1" applyBorder="1" applyAlignment="1">
      <alignment vertical="top" wrapText="1" shrinkToFit="1"/>
    </xf>
    <xf numFmtId="176" fontId="54" fillId="0" borderId="137" xfId="47" applyNumberFormat="1" applyFont="1" applyBorder="1" applyAlignment="1">
      <alignment horizontal="left" vertical="center" wrapText="1"/>
    </xf>
    <xf numFmtId="176" fontId="54" fillId="0" borderId="139" xfId="47" applyNumberFormat="1" applyFont="1" applyBorder="1" applyAlignment="1">
      <alignment horizontal="left" vertical="center" wrapText="1"/>
    </xf>
    <xf numFmtId="0" fontId="54" fillId="0" borderId="143" xfId="47" applyFont="1" applyBorder="1" applyAlignment="1">
      <alignment horizontal="left" vertical="center" wrapText="1" shrinkToFit="1"/>
    </xf>
    <xf numFmtId="0" fontId="54" fillId="0" borderId="145" xfId="47" applyFont="1" applyBorder="1" applyAlignment="1">
      <alignment horizontal="left" vertical="center" wrapText="1" shrinkToFit="1"/>
    </xf>
    <xf numFmtId="176" fontId="54" fillId="0" borderId="75" xfId="47" applyNumberFormat="1" applyFont="1" applyBorder="1" applyAlignment="1">
      <alignment horizontal="left" vertical="center" wrapText="1"/>
    </xf>
    <xf numFmtId="176" fontId="54" fillId="0" borderId="84" xfId="47" applyNumberFormat="1" applyFont="1" applyBorder="1" applyAlignment="1">
      <alignment horizontal="left" vertical="center" wrapText="1"/>
    </xf>
    <xf numFmtId="176" fontId="54" fillId="0" borderId="148" xfId="47" applyNumberFormat="1" applyFont="1" applyBorder="1" applyAlignment="1">
      <alignment horizontal="left" vertical="center" wrapText="1"/>
    </xf>
    <xf numFmtId="176" fontId="54" fillId="0" borderId="91" xfId="47" applyNumberFormat="1" applyFont="1" applyBorder="1" applyAlignment="1">
      <alignment horizontal="left" vertical="center" wrapText="1"/>
    </xf>
    <xf numFmtId="0" fontId="54" fillId="0" borderId="75" xfId="47" applyFont="1" applyBorder="1" applyAlignment="1">
      <alignment horizontal="left" vertical="center" wrapText="1" shrinkToFit="1"/>
    </xf>
    <xf numFmtId="0" fontId="54" fillId="0" borderId="84" xfId="47" applyFont="1" applyBorder="1" applyAlignment="1">
      <alignment horizontal="left" vertical="center" wrapText="1" shrinkToFit="1"/>
    </xf>
    <xf numFmtId="0" fontId="54" fillId="0" borderId="137" xfId="47" applyFont="1" applyBorder="1" applyAlignment="1">
      <alignment vertical="top" wrapText="1" shrinkToFit="1"/>
    </xf>
    <xf numFmtId="0" fontId="54" fillId="0" borderId="138" xfId="47" applyFont="1" applyBorder="1" applyAlignment="1">
      <alignment vertical="top" wrapText="1" shrinkToFit="1"/>
    </xf>
    <xf numFmtId="0" fontId="54" fillId="0" borderId="139" xfId="47" applyFont="1" applyBorder="1" applyAlignment="1">
      <alignment vertical="top" wrapText="1" shrinkToFit="1"/>
    </xf>
    <xf numFmtId="0" fontId="54" fillId="0" borderId="141" xfId="47" applyFont="1" applyBorder="1" applyAlignment="1">
      <alignment horizontal="left" vertical="center" wrapText="1" shrinkToFit="1"/>
    </xf>
    <xf numFmtId="0" fontId="54" fillId="0" borderId="142" xfId="47" applyFont="1" applyBorder="1" applyAlignment="1">
      <alignment horizontal="left" vertical="center" wrapText="1" shrinkToFit="1"/>
    </xf>
    <xf numFmtId="176" fontId="54" fillId="0" borderId="150" xfId="47" applyNumberFormat="1" applyFont="1" applyBorder="1" applyAlignment="1">
      <alignment horizontal="left" vertical="center" wrapText="1"/>
    </xf>
    <xf numFmtId="176" fontId="54" fillId="0" borderId="151" xfId="47" applyNumberFormat="1" applyFont="1" applyBorder="1" applyAlignment="1">
      <alignment horizontal="left" vertical="center" wrapText="1"/>
    </xf>
    <xf numFmtId="176" fontId="54" fillId="0" borderId="152" xfId="47" applyNumberFormat="1" applyFont="1" applyBorder="1" applyAlignment="1">
      <alignment horizontal="left" vertical="center" wrapText="1"/>
    </xf>
    <xf numFmtId="176" fontId="54" fillId="0" borderId="153" xfId="47" applyNumberFormat="1" applyFont="1" applyBorder="1" applyAlignment="1">
      <alignment horizontal="left" vertical="center" wrapText="1"/>
    </xf>
    <xf numFmtId="0" fontId="54" fillId="0" borderId="124" xfId="47" applyFont="1" applyBorder="1" applyAlignment="1">
      <alignment horizontal="left" vertical="top" wrapText="1" shrinkToFit="1"/>
    </xf>
    <xf numFmtId="0" fontId="54" fillId="0" borderId="125" xfId="47" applyFont="1" applyBorder="1" applyAlignment="1">
      <alignment horizontal="left" vertical="top" wrapText="1" shrinkToFit="1"/>
    </xf>
    <xf numFmtId="0" fontId="54" fillId="0" borderId="126" xfId="47" applyFont="1" applyBorder="1" applyAlignment="1">
      <alignment horizontal="left" vertical="top" wrapText="1" shrinkToFit="1"/>
    </xf>
    <xf numFmtId="176" fontId="54" fillId="0" borderId="124" xfId="47" applyNumberFormat="1" applyFont="1" applyBorder="1" applyAlignment="1">
      <alignment horizontal="left" vertical="center" wrapText="1"/>
    </xf>
    <xf numFmtId="176" fontId="54" fillId="0" borderId="126" xfId="47" applyNumberFormat="1" applyFont="1" applyBorder="1" applyAlignment="1">
      <alignment horizontal="left" vertical="center" wrapText="1"/>
    </xf>
    <xf numFmtId="176" fontId="54" fillId="0" borderId="114" xfId="47" applyNumberFormat="1" applyFont="1" applyBorder="1" applyAlignment="1">
      <alignment horizontal="left" vertical="center" wrapText="1"/>
    </xf>
    <xf numFmtId="176" fontId="54" fillId="0" borderId="116" xfId="47" applyNumberFormat="1" applyFont="1" applyBorder="1" applyAlignment="1">
      <alignment horizontal="left" vertical="center" wrapText="1"/>
    </xf>
    <xf numFmtId="0" fontId="54" fillId="0" borderId="114" xfId="47" applyFont="1" applyBorder="1" applyAlignment="1">
      <alignment vertical="top" wrapText="1" shrinkToFit="1"/>
    </xf>
    <xf numFmtId="0" fontId="54" fillId="0" borderId="115" xfId="47" applyFont="1" applyBorder="1" applyAlignment="1">
      <alignment vertical="top" wrapText="1" shrinkToFit="1"/>
    </xf>
    <xf numFmtId="0" fontId="54" fillId="0" borderId="116" xfId="47" applyFont="1" applyBorder="1" applyAlignment="1">
      <alignment vertical="top" wrapText="1" shrinkToFit="1"/>
    </xf>
    <xf numFmtId="0" fontId="54" fillId="0" borderId="135" xfId="47" applyFont="1" applyBorder="1" applyAlignment="1">
      <alignment vertical="top" wrapText="1" shrinkToFit="1"/>
    </xf>
    <xf numFmtId="0" fontId="54" fillId="0" borderId="136" xfId="47" applyFont="1" applyBorder="1" applyAlignment="1">
      <alignment vertical="top" wrapText="1" shrinkToFit="1"/>
    </xf>
    <xf numFmtId="0" fontId="54" fillId="0" borderId="93" xfId="47" applyFont="1" applyBorder="1" applyAlignment="1">
      <alignment vertical="top" wrapText="1" shrinkToFit="1"/>
    </xf>
    <xf numFmtId="0" fontId="54" fillId="0" borderId="44" xfId="47" applyFont="1" applyBorder="1" applyAlignment="1">
      <alignment vertical="top" wrapText="1" shrinkToFit="1"/>
    </xf>
    <xf numFmtId="0" fontId="54" fillId="0" borderId="0" xfId="47" applyFont="1" applyAlignment="1">
      <alignment vertical="top" wrapText="1" shrinkToFit="1"/>
    </xf>
    <xf numFmtId="0" fontId="54" fillId="0" borderId="45" xfId="47" applyFont="1" applyBorder="1" applyAlignment="1">
      <alignment vertical="top" wrapText="1" shrinkToFit="1"/>
    </xf>
    <xf numFmtId="0" fontId="54" fillId="0" borderId="114" xfId="47" applyFont="1" applyBorder="1" applyAlignment="1">
      <alignment horizontal="left" vertical="center" wrapText="1" shrinkToFit="1"/>
    </xf>
    <xf numFmtId="0" fontId="54" fillId="0" borderId="116" xfId="47" applyFont="1" applyBorder="1" applyAlignment="1">
      <alignment horizontal="left" vertical="center" wrapText="1" shrinkToFit="1"/>
    </xf>
    <xf numFmtId="0" fontId="54" fillId="0" borderId="120" xfId="47" applyFont="1" applyBorder="1" applyAlignment="1">
      <alignment vertical="top" wrapText="1" shrinkToFit="1"/>
    </xf>
    <xf numFmtId="0" fontId="54" fillId="0" borderId="121" xfId="47" applyFont="1" applyBorder="1" applyAlignment="1">
      <alignment vertical="top" wrapText="1" shrinkToFit="1"/>
    </xf>
    <xf numFmtId="0" fontId="54" fillId="0" borderId="122" xfId="47" applyFont="1" applyBorder="1" applyAlignment="1">
      <alignment vertical="top" wrapText="1" shrinkToFit="1"/>
    </xf>
    <xf numFmtId="176" fontId="54" fillId="0" borderId="120" xfId="47" applyNumberFormat="1" applyFont="1" applyBorder="1" applyAlignment="1">
      <alignment horizontal="left" vertical="center" wrapText="1"/>
    </xf>
    <xf numFmtId="176" fontId="54" fillId="0" borderId="122" xfId="47" applyNumberFormat="1" applyFont="1" applyBorder="1" applyAlignment="1">
      <alignment horizontal="left" vertical="center" wrapText="1"/>
    </xf>
    <xf numFmtId="0" fontId="54" fillId="0" borderId="120" xfId="47" applyFont="1" applyBorder="1" applyAlignment="1">
      <alignment horizontal="left" vertical="center" wrapText="1" shrinkToFit="1"/>
    </xf>
    <xf numFmtId="0" fontId="54" fillId="0" borderId="122" xfId="47" applyFont="1" applyBorder="1" applyAlignment="1">
      <alignment horizontal="left" vertical="center" wrapText="1" shrinkToFit="1"/>
    </xf>
    <xf numFmtId="0" fontId="54" fillId="0" borderId="114" xfId="47" applyFont="1" applyBorder="1" applyAlignment="1">
      <alignment horizontal="left" vertical="top" wrapText="1"/>
    </xf>
    <xf numFmtId="0" fontId="54" fillId="0" borderId="115" xfId="47" applyFont="1" applyBorder="1" applyAlignment="1">
      <alignment horizontal="left" vertical="top" wrapText="1"/>
    </xf>
    <xf numFmtId="0" fontId="54" fillId="0" borderId="116" xfId="47" applyFont="1" applyBorder="1" applyAlignment="1">
      <alignment horizontal="left" vertical="top" wrapText="1"/>
    </xf>
    <xf numFmtId="0" fontId="54" fillId="0" borderId="117" xfId="47" applyFont="1" applyBorder="1" applyAlignment="1">
      <alignment horizontal="left" vertical="center" wrapText="1"/>
    </xf>
    <xf numFmtId="0" fontId="54" fillId="0" borderId="120" xfId="47" applyFont="1" applyBorder="1" applyAlignment="1">
      <alignment horizontal="left" vertical="top" wrapText="1"/>
    </xf>
    <xf numFmtId="0" fontId="54" fillId="0" borderId="121" xfId="47" applyFont="1" applyBorder="1" applyAlignment="1">
      <alignment horizontal="left" vertical="top" wrapText="1"/>
    </xf>
    <xf numFmtId="0" fontId="54" fillId="0" borderId="122" xfId="47" applyFont="1" applyBorder="1" applyAlignment="1">
      <alignment horizontal="left" vertical="top" wrapText="1"/>
    </xf>
    <xf numFmtId="0" fontId="54" fillId="0" borderId="123" xfId="47" applyFont="1" applyBorder="1" applyAlignment="1">
      <alignment horizontal="left" vertical="center" wrapText="1"/>
    </xf>
    <xf numFmtId="0" fontId="49" fillId="0" borderId="117" xfId="47" applyFont="1" applyBorder="1" applyAlignment="1">
      <alignment horizontal="left" vertical="center"/>
    </xf>
    <xf numFmtId="0" fontId="54" fillId="0" borderId="127" xfId="47" applyFont="1" applyBorder="1" applyAlignment="1">
      <alignment horizontal="left" vertical="top" wrapText="1"/>
    </xf>
    <xf numFmtId="0" fontId="54" fillId="0" borderId="133" xfId="47" applyFont="1" applyBorder="1" applyAlignment="1">
      <alignment horizontal="left" vertical="top" wrapText="1"/>
    </xf>
    <xf numFmtId="0" fontId="54" fillId="0" borderId="128" xfId="47" applyFont="1" applyBorder="1" applyAlignment="1">
      <alignment horizontal="left" vertical="top" wrapText="1"/>
    </xf>
    <xf numFmtId="0" fontId="49" fillId="0" borderId="134" xfId="47" applyFont="1" applyBorder="1" applyAlignment="1">
      <alignment horizontal="left" vertical="center"/>
    </xf>
    <xf numFmtId="0" fontId="54" fillId="0" borderId="114" xfId="47" applyFont="1" applyBorder="1" applyAlignment="1">
      <alignment horizontal="left" vertical="top" wrapText="1" shrinkToFit="1"/>
    </xf>
    <xf numFmtId="0" fontId="54" fillId="0" borderId="115" xfId="47" applyFont="1" applyBorder="1" applyAlignment="1">
      <alignment horizontal="left" vertical="top" wrapText="1" shrinkToFit="1"/>
    </xf>
    <xf numFmtId="0" fontId="54" fillId="0" borderId="107" xfId="47" applyFont="1" applyBorder="1" applyAlignment="1">
      <alignment horizontal="left" vertical="center" wrapText="1"/>
    </xf>
    <xf numFmtId="0" fontId="54" fillId="0" borderId="116" xfId="47" applyFont="1" applyBorder="1" applyAlignment="1">
      <alignment horizontal="left" vertical="top" wrapText="1" shrinkToFit="1"/>
    </xf>
    <xf numFmtId="0" fontId="54" fillId="0" borderId="114" xfId="47" applyFont="1" applyBorder="1" applyAlignment="1">
      <alignment horizontal="left" vertical="center" wrapText="1"/>
    </xf>
    <xf numFmtId="0" fontId="54" fillId="0" borderId="116" xfId="47" applyFont="1" applyBorder="1" applyAlignment="1">
      <alignment horizontal="left" vertical="center" wrapText="1"/>
    </xf>
    <xf numFmtId="0" fontId="54" fillId="0" borderId="120" xfId="47" applyFont="1" applyBorder="1" applyAlignment="1">
      <alignment horizontal="left" vertical="center" wrapText="1"/>
    </xf>
    <xf numFmtId="0" fontId="54" fillId="0" borderId="122" xfId="47" applyFont="1" applyBorder="1" applyAlignment="1">
      <alignment horizontal="left" vertical="center" wrapText="1"/>
    </xf>
    <xf numFmtId="0" fontId="49" fillId="0" borderId="114" xfId="47" applyFont="1" applyBorder="1" applyAlignment="1">
      <alignment horizontal="left" vertical="center"/>
    </xf>
    <xf numFmtId="0" fontId="49" fillId="0" borderId="116" xfId="47" applyFont="1" applyBorder="1" applyAlignment="1">
      <alignment horizontal="left" vertical="center"/>
    </xf>
    <xf numFmtId="0" fontId="49" fillId="0" borderId="127" xfId="47" applyFont="1" applyBorder="1" applyAlignment="1">
      <alignment horizontal="left" vertical="center"/>
    </xf>
    <xf numFmtId="0" fontId="49" fillId="0" borderId="128" xfId="47" applyFont="1" applyBorder="1" applyAlignment="1">
      <alignment horizontal="left" vertical="center"/>
    </xf>
    <xf numFmtId="0" fontId="54" fillId="0" borderId="124" xfId="47" applyFont="1" applyBorder="1" applyAlignment="1">
      <alignment horizontal="left" vertical="top" wrapText="1"/>
    </xf>
    <xf numFmtId="0" fontId="54" fillId="0" borderId="125" xfId="47" applyFont="1" applyBorder="1" applyAlignment="1">
      <alignment horizontal="left" vertical="top" wrapText="1"/>
    </xf>
    <xf numFmtId="0" fontId="54" fillId="0" borderId="126" xfId="47" applyFont="1" applyBorder="1" applyAlignment="1">
      <alignment horizontal="left" vertical="top" wrapText="1"/>
    </xf>
    <xf numFmtId="0" fontId="54" fillId="0" borderId="124" xfId="47" applyFont="1" applyBorder="1" applyAlignment="1">
      <alignment horizontal="left" vertical="center" wrapText="1"/>
    </xf>
    <xf numFmtId="0" fontId="54" fillId="0" borderId="126" xfId="47" applyFont="1" applyBorder="1" applyAlignment="1">
      <alignment horizontal="left" vertical="center" wrapText="1"/>
    </xf>
    <xf numFmtId="0" fontId="54" fillId="0" borderId="129" xfId="47" applyFont="1" applyBorder="1" applyAlignment="1">
      <alignment horizontal="left" vertical="top" wrapText="1"/>
    </xf>
    <xf numFmtId="0" fontId="54" fillId="0" borderId="130" xfId="47" applyFont="1" applyBorder="1" applyAlignment="1">
      <alignment horizontal="left" vertical="top" wrapText="1"/>
    </xf>
    <xf numFmtId="0" fontId="54" fillId="0" borderId="131" xfId="47" applyFont="1" applyBorder="1" applyAlignment="1">
      <alignment horizontal="left" vertical="top" wrapText="1"/>
    </xf>
    <xf numFmtId="0" fontId="49" fillId="0" borderId="129" xfId="47" applyFont="1" applyBorder="1" applyAlignment="1">
      <alignment horizontal="left" vertical="center"/>
    </xf>
    <xf numFmtId="0" fontId="49" fillId="0" borderId="131" xfId="47" applyFont="1" applyBorder="1" applyAlignment="1">
      <alignment horizontal="left" vertical="center"/>
    </xf>
    <xf numFmtId="0" fontId="54" fillId="0" borderId="127" xfId="47" applyFont="1" applyBorder="1" applyAlignment="1">
      <alignment horizontal="left" vertical="center" wrapText="1"/>
    </xf>
    <xf numFmtId="0" fontId="54" fillId="0" borderId="128" xfId="47" applyFont="1" applyBorder="1" applyAlignment="1">
      <alignment horizontal="left" vertical="center" wrapText="1"/>
    </xf>
    <xf numFmtId="0" fontId="49" fillId="0" borderId="44" xfId="47" applyFont="1" applyBorder="1" applyAlignment="1">
      <alignment horizontal="left" vertical="center"/>
    </xf>
    <xf numFmtId="0" fontId="49" fillId="0" borderId="45" xfId="47" applyFont="1" applyBorder="1" applyAlignment="1">
      <alignment horizontal="left" vertical="center"/>
    </xf>
    <xf numFmtId="0" fontId="54" fillId="0" borderId="120" xfId="47" applyFont="1" applyBorder="1" applyAlignment="1">
      <alignment horizontal="left" vertical="top"/>
    </xf>
    <xf numFmtId="0" fontId="54" fillId="0" borderId="121" xfId="47" applyFont="1" applyBorder="1" applyAlignment="1">
      <alignment horizontal="left" vertical="top"/>
    </xf>
    <xf numFmtId="0" fontId="54" fillId="0" borderId="122" xfId="47" applyFont="1" applyBorder="1" applyAlignment="1">
      <alignment horizontal="left" vertical="top"/>
    </xf>
    <xf numFmtId="0" fontId="49" fillId="0" borderId="120" xfId="47" applyFont="1" applyBorder="1" applyAlignment="1">
      <alignment horizontal="left" vertical="center"/>
    </xf>
    <xf numFmtId="0" fontId="49" fillId="0" borderId="122" xfId="47" applyFont="1" applyBorder="1" applyAlignment="1">
      <alignment horizontal="left" vertical="center"/>
    </xf>
    <xf numFmtId="0" fontId="48" fillId="0" borderId="0" xfId="47" applyFont="1" applyAlignment="1">
      <alignment horizontal="center" vertical="center"/>
    </xf>
    <xf numFmtId="0" fontId="50" fillId="31" borderId="55" xfId="47" applyFont="1" applyFill="1" applyBorder="1" applyAlignment="1">
      <alignment horizontal="center" vertical="center"/>
    </xf>
    <xf numFmtId="0" fontId="50" fillId="31" borderId="57" xfId="47" applyFont="1" applyFill="1" applyBorder="1" applyAlignment="1">
      <alignment horizontal="center" vertical="center"/>
    </xf>
    <xf numFmtId="0" fontId="50" fillId="31" borderId="112" xfId="47" applyFont="1" applyFill="1" applyBorder="1" applyAlignment="1">
      <alignment horizontal="center" vertical="center"/>
    </xf>
    <xf numFmtId="0" fontId="50" fillId="31" borderId="11" xfId="47" applyFont="1" applyFill="1" applyBorder="1" applyAlignment="1">
      <alignment horizontal="center" vertical="center"/>
    </xf>
    <xf numFmtId="0" fontId="50" fillId="31" borderId="56" xfId="47" applyFont="1" applyFill="1" applyBorder="1" applyAlignment="1">
      <alignment horizontal="center" vertical="center"/>
    </xf>
    <xf numFmtId="0" fontId="50" fillId="31" borderId="62" xfId="47" applyFont="1" applyFill="1" applyBorder="1" applyAlignment="1">
      <alignment horizontal="center" vertical="center"/>
    </xf>
    <xf numFmtId="0" fontId="49" fillId="31" borderId="54" xfId="47" applyFont="1" applyFill="1" applyBorder="1" applyAlignment="1">
      <alignment horizontal="center" vertical="center"/>
    </xf>
    <xf numFmtId="0" fontId="49" fillId="31" borderId="53" xfId="47" applyFont="1" applyFill="1" applyBorder="1" applyAlignment="1">
      <alignment horizontal="center" vertical="center"/>
    </xf>
    <xf numFmtId="0" fontId="49" fillId="31" borderId="56" xfId="47" applyFont="1" applyFill="1" applyBorder="1" applyAlignment="1">
      <alignment horizontal="center" vertical="center"/>
    </xf>
    <xf numFmtId="0" fontId="49" fillId="31" borderId="57" xfId="47" applyFont="1" applyFill="1" applyBorder="1" applyAlignment="1">
      <alignment horizontal="center" vertical="center"/>
    </xf>
    <xf numFmtId="0" fontId="49" fillId="31" borderId="62" xfId="47" applyFont="1" applyFill="1" applyBorder="1" applyAlignment="1">
      <alignment horizontal="center" vertical="center"/>
    </xf>
    <xf numFmtId="0" fontId="49" fillId="31" borderId="11" xfId="47" applyFont="1" applyFill="1" applyBorder="1" applyAlignment="1">
      <alignment horizontal="center" vertical="center"/>
    </xf>
    <xf numFmtId="0" fontId="52" fillId="31" borderId="54" xfId="47" applyFont="1" applyFill="1" applyBorder="1" applyAlignment="1">
      <alignment horizontal="center" vertical="center" wrapText="1"/>
    </xf>
    <xf numFmtId="0" fontId="52" fillId="31" borderId="53" xfId="47" applyFont="1" applyFill="1" applyBorder="1" applyAlignment="1">
      <alignment horizontal="center" vertical="center" wrapText="1"/>
    </xf>
    <xf numFmtId="0" fontId="53" fillId="0" borderId="56" xfId="47" applyFont="1" applyBorder="1" applyAlignment="1">
      <alignment horizontal="center" vertical="top" wrapText="1" shrinkToFit="1"/>
    </xf>
    <xf numFmtId="0" fontId="53" fillId="0" borderId="57" xfId="47" applyFont="1" applyBorder="1" applyAlignment="1">
      <alignment horizontal="center" vertical="top" wrapText="1" shrinkToFit="1"/>
    </xf>
    <xf numFmtId="0" fontId="53" fillId="0" borderId="44" xfId="47" applyFont="1" applyBorder="1" applyAlignment="1">
      <alignment horizontal="center" vertical="top" wrapText="1" shrinkToFit="1"/>
    </xf>
    <xf numFmtId="0" fontId="53" fillId="0" borderId="45" xfId="47" applyFont="1" applyBorder="1" applyAlignment="1">
      <alignment horizontal="center" vertical="top" wrapText="1" shrinkToFit="1"/>
    </xf>
    <xf numFmtId="0" fontId="53" fillId="0" borderId="62" xfId="47" applyFont="1" applyBorder="1" applyAlignment="1">
      <alignment horizontal="center" vertical="top" wrapText="1" shrinkToFit="1"/>
    </xf>
    <xf numFmtId="0" fontId="53" fillId="0" borderId="11" xfId="47" applyFont="1" applyBorder="1" applyAlignment="1">
      <alignment horizontal="center" vertical="top" wrapText="1" shrinkToFit="1"/>
    </xf>
    <xf numFmtId="0" fontId="49" fillId="0" borderId="118" xfId="47" applyFont="1" applyBorder="1" applyAlignment="1">
      <alignment horizontal="left" vertical="center"/>
    </xf>
    <xf numFmtId="0" fontId="49" fillId="0" borderId="119" xfId="47" applyFont="1" applyBorder="1" applyAlignment="1">
      <alignment horizontal="left" vertical="center"/>
    </xf>
    <xf numFmtId="0" fontId="54" fillId="0" borderId="56" xfId="47" applyFont="1" applyBorder="1" applyAlignment="1">
      <alignment horizontal="left" vertical="top" wrapText="1"/>
    </xf>
    <xf numFmtId="0" fontId="54" fillId="0" borderId="55" xfId="47" applyFont="1" applyBorder="1" applyAlignment="1">
      <alignment horizontal="left" vertical="top" wrapText="1"/>
    </xf>
    <xf numFmtId="0" fontId="54" fillId="0" borderId="57" xfId="47" applyFont="1" applyBorder="1" applyAlignment="1">
      <alignment horizontal="left" vertical="top" wrapText="1"/>
    </xf>
    <xf numFmtId="0" fontId="54" fillId="0" borderId="56" xfId="47" applyFont="1" applyBorder="1" applyAlignment="1">
      <alignment horizontal="left" vertical="center" wrapText="1"/>
    </xf>
    <xf numFmtId="0" fontId="54" fillId="0" borderId="57" xfId="47" applyFont="1" applyBorder="1" applyAlignment="1">
      <alignment horizontal="left" vertical="center" wrapText="1"/>
    </xf>
    <xf numFmtId="0" fontId="54" fillId="0" borderId="44" xfId="47" applyFont="1" applyBorder="1" applyAlignment="1">
      <alignment horizontal="left" vertical="center" wrapText="1"/>
    </xf>
    <xf numFmtId="0" fontId="54" fillId="0" borderId="45" xfId="47" applyFont="1" applyBorder="1" applyAlignment="1">
      <alignment horizontal="left" vertical="center" wrapText="1"/>
    </xf>
    <xf numFmtId="177" fontId="31" fillId="29" borderId="0" xfId="0" applyNumberFormat="1" applyFont="1" applyFill="1" applyAlignment="1">
      <alignment horizontal="center" vertical="center"/>
    </xf>
    <xf numFmtId="0" fontId="31" fillId="0" borderId="112" xfId="0" applyFont="1" applyBorder="1" applyAlignment="1">
      <alignment horizontal="center" vertical="center"/>
    </xf>
    <xf numFmtId="181" fontId="31" fillId="0" borderId="54" xfId="0" applyNumberFormat="1" applyFont="1" applyBorder="1" applyAlignment="1">
      <alignment horizontal="center" vertical="center"/>
    </xf>
    <xf numFmtId="181" fontId="31" fillId="0" borderId="52" xfId="0" applyNumberFormat="1" applyFont="1" applyBorder="1" applyAlignment="1">
      <alignment horizontal="center" vertical="center"/>
    </xf>
    <xf numFmtId="181" fontId="31" fillId="0" borderId="53" xfId="0" applyNumberFormat="1" applyFont="1" applyBorder="1" applyAlignment="1">
      <alignment horizontal="center" vertical="center"/>
    </xf>
    <xf numFmtId="177" fontId="31" fillId="0" borderId="54" xfId="0" applyNumberFormat="1" applyFont="1" applyBorder="1" applyAlignment="1">
      <alignment horizontal="center" vertical="center"/>
    </xf>
    <xf numFmtId="177" fontId="31" fillId="0" borderId="52" xfId="0" applyNumberFormat="1" applyFont="1" applyBorder="1" applyAlignment="1">
      <alignment horizontal="center" vertical="center"/>
    </xf>
    <xf numFmtId="177" fontId="31" fillId="0" borderId="53" xfId="0" applyNumberFormat="1" applyFont="1" applyBorder="1" applyAlignment="1">
      <alignment horizontal="center" vertical="center"/>
    </xf>
    <xf numFmtId="184" fontId="31" fillId="29" borderId="54" xfId="0" applyNumberFormat="1" applyFont="1" applyFill="1" applyBorder="1" applyAlignment="1">
      <alignment horizontal="center" vertical="center"/>
    </xf>
    <xf numFmtId="184" fontId="31" fillId="29" borderId="52" xfId="0" applyNumberFormat="1" applyFont="1" applyFill="1" applyBorder="1" applyAlignment="1">
      <alignment horizontal="center" vertical="center"/>
    </xf>
    <xf numFmtId="184" fontId="31" fillId="29" borderId="53" xfId="0" applyNumberFormat="1" applyFont="1" applyFill="1" applyBorder="1" applyAlignment="1">
      <alignment horizontal="center" vertical="center"/>
    </xf>
    <xf numFmtId="0" fontId="31" fillId="28" borderId="54" xfId="0" applyFont="1" applyFill="1" applyBorder="1" applyAlignment="1" applyProtection="1">
      <alignment horizontal="center" vertical="center"/>
      <protection locked="0"/>
    </xf>
    <xf numFmtId="0" fontId="31" fillId="28" borderId="53" xfId="0" applyFont="1" applyFill="1" applyBorder="1" applyAlignment="1" applyProtection="1">
      <alignment horizontal="center" vertical="center"/>
      <protection locked="0"/>
    </xf>
    <xf numFmtId="181" fontId="31" fillId="29" borderId="54" xfId="0" applyNumberFormat="1" applyFont="1" applyFill="1" applyBorder="1" applyAlignment="1">
      <alignment horizontal="center" vertical="center"/>
    </xf>
    <xf numFmtId="181" fontId="31" fillId="29" borderId="53" xfId="0" applyNumberFormat="1" applyFont="1" applyFill="1" applyBorder="1" applyAlignment="1">
      <alignment horizontal="center" vertical="center"/>
    </xf>
    <xf numFmtId="0" fontId="31" fillId="27" borderId="54" xfId="0" applyFont="1" applyFill="1" applyBorder="1" applyAlignment="1" applyProtection="1">
      <alignment horizontal="center" vertical="center"/>
      <protection locked="0"/>
    </xf>
    <xf numFmtId="0" fontId="31" fillId="27" borderId="53" xfId="0" applyFont="1" applyFill="1" applyBorder="1" applyAlignment="1" applyProtection="1">
      <alignment horizontal="center" vertical="center"/>
      <protection locked="0"/>
    </xf>
    <xf numFmtId="177" fontId="31" fillId="29" borderId="54" xfId="0" applyNumberFormat="1" applyFont="1" applyFill="1" applyBorder="1" applyAlignment="1">
      <alignment horizontal="center" vertical="center"/>
    </xf>
    <xf numFmtId="177" fontId="31" fillId="29" borderId="53" xfId="0" applyNumberFormat="1" applyFont="1" applyFill="1" applyBorder="1" applyAlignment="1">
      <alignment horizontal="center" vertical="center"/>
    </xf>
    <xf numFmtId="183" fontId="31" fillId="29" borderId="54" xfId="0" applyNumberFormat="1" applyFont="1" applyFill="1" applyBorder="1" applyAlignment="1">
      <alignment horizontal="center" vertical="center"/>
    </xf>
    <xf numFmtId="183" fontId="31" fillId="29" borderId="52" xfId="0" applyNumberFormat="1" applyFont="1" applyFill="1" applyBorder="1" applyAlignment="1">
      <alignment horizontal="center" vertical="center"/>
    </xf>
    <xf numFmtId="183" fontId="31" fillId="29" borderId="53" xfId="0" applyNumberFormat="1" applyFont="1" applyFill="1" applyBorder="1" applyAlignment="1">
      <alignment horizontal="center" vertical="center"/>
    </xf>
    <xf numFmtId="0" fontId="31" fillId="0" borderId="54" xfId="0" applyFont="1" applyBorder="1" applyAlignment="1">
      <alignment horizontal="center" vertical="center"/>
    </xf>
    <xf numFmtId="0" fontId="31" fillId="0" borderId="52" xfId="0" applyFont="1" applyBorder="1" applyAlignment="1">
      <alignment horizontal="center" vertical="center"/>
    </xf>
    <xf numFmtId="0" fontId="31" fillId="0" borderId="53" xfId="0" applyFont="1" applyBorder="1" applyAlignment="1">
      <alignment horizontal="center" vertical="center"/>
    </xf>
    <xf numFmtId="0" fontId="31" fillId="29" borderId="0" xfId="0" applyFont="1" applyFill="1" applyAlignment="1">
      <alignment horizontal="center" vertical="center"/>
    </xf>
    <xf numFmtId="0" fontId="31" fillId="29" borderId="0" xfId="0" applyFont="1" applyFill="1" applyAlignment="1">
      <alignment horizontal="right" vertical="center"/>
    </xf>
    <xf numFmtId="182" fontId="31" fillId="29" borderId="0" xfId="0" applyNumberFormat="1" applyFont="1" applyFill="1" applyAlignment="1">
      <alignment horizontal="center" vertical="center"/>
    </xf>
    <xf numFmtId="177" fontId="31" fillId="29" borderId="0" xfId="0" applyNumberFormat="1" applyFont="1" applyFill="1" applyAlignment="1">
      <alignment horizontal="right" vertical="center"/>
    </xf>
    <xf numFmtId="182" fontId="31" fillId="29" borderId="0" xfId="33" applyNumberFormat="1" applyFont="1" applyFill="1" applyBorder="1" applyAlignment="1" applyProtection="1">
      <alignment horizontal="right" vertical="center"/>
    </xf>
    <xf numFmtId="181" fontId="31" fillId="0" borderId="10" xfId="0" applyNumberFormat="1" applyFont="1" applyBorder="1" applyAlignment="1">
      <alignment horizontal="center" vertical="center"/>
    </xf>
    <xf numFmtId="0" fontId="31" fillId="0" borderId="54" xfId="0" applyFont="1" applyBorder="1" applyAlignment="1">
      <alignment horizontal="right" vertical="center"/>
    </xf>
    <xf numFmtId="0" fontId="31" fillId="0" borderId="53" xfId="0" applyFont="1" applyBorder="1" applyAlignment="1">
      <alignment horizontal="right" vertical="center"/>
    </xf>
    <xf numFmtId="182" fontId="31" fillId="0" borderId="54" xfId="33" applyNumberFormat="1" applyFont="1" applyFill="1" applyBorder="1" applyAlignment="1" applyProtection="1">
      <alignment horizontal="right" vertical="center"/>
    </xf>
    <xf numFmtId="182" fontId="31" fillId="0" borderId="53" xfId="33" applyNumberFormat="1" applyFont="1" applyFill="1" applyBorder="1" applyAlignment="1" applyProtection="1">
      <alignment horizontal="right" vertical="center"/>
    </xf>
    <xf numFmtId="177" fontId="31" fillId="0" borderId="54" xfId="0" applyNumberFormat="1" applyFont="1" applyBorder="1" applyAlignment="1">
      <alignment horizontal="right" vertical="center"/>
    </xf>
    <xf numFmtId="177" fontId="31" fillId="0" borderId="53" xfId="0" applyNumberFormat="1" applyFont="1" applyBorder="1" applyAlignment="1">
      <alignment horizontal="right" vertical="center"/>
    </xf>
    <xf numFmtId="0" fontId="31" fillId="28" borderId="54" xfId="0" applyFont="1" applyFill="1" applyBorder="1" applyAlignment="1" applyProtection="1">
      <alignment horizontal="right" vertical="center"/>
      <protection locked="0"/>
    </xf>
    <xf numFmtId="0" fontId="31" fillId="28" borderId="53" xfId="0" applyFont="1" applyFill="1" applyBorder="1" applyAlignment="1" applyProtection="1">
      <alignment horizontal="right" vertical="center"/>
      <protection locked="0"/>
    </xf>
    <xf numFmtId="182" fontId="31" fillId="28" borderId="54" xfId="33" applyNumberFormat="1" applyFont="1" applyFill="1" applyBorder="1" applyAlignment="1" applyProtection="1">
      <alignment horizontal="right" vertical="center"/>
      <protection locked="0"/>
    </xf>
    <xf numFmtId="182" fontId="31" fillId="28" borderId="53" xfId="33" applyNumberFormat="1" applyFont="1" applyFill="1" applyBorder="1" applyAlignment="1" applyProtection="1">
      <alignment horizontal="right" vertical="center"/>
      <protection locked="0"/>
    </xf>
    <xf numFmtId="0" fontId="30" fillId="0" borderId="54" xfId="0" applyFont="1" applyBorder="1" applyAlignment="1">
      <alignment horizontal="center" vertical="center"/>
    </xf>
    <xf numFmtId="0" fontId="30" fillId="0" borderId="52" xfId="0" applyFont="1" applyBorder="1" applyAlignment="1">
      <alignment horizontal="center" vertical="center"/>
    </xf>
    <xf numFmtId="0" fontId="30" fillId="0" borderId="53" xfId="0" applyFont="1" applyBorder="1" applyAlignment="1">
      <alignment horizontal="center" vertical="center"/>
    </xf>
    <xf numFmtId="181" fontId="31" fillId="0" borderId="10" xfId="33" applyNumberFormat="1" applyFont="1" applyFill="1" applyBorder="1" applyAlignment="1" applyProtection="1">
      <alignment horizontal="right" vertical="center"/>
    </xf>
    <xf numFmtId="0" fontId="31" fillId="0" borderId="44" xfId="0" applyFont="1" applyBorder="1" applyAlignment="1">
      <alignment horizontal="center" vertical="center"/>
    </xf>
    <xf numFmtId="0" fontId="31" fillId="0" borderId="0" xfId="0" applyFont="1" applyAlignment="1">
      <alignment horizontal="center" vertical="center"/>
    </xf>
    <xf numFmtId="181" fontId="31" fillId="28" borderId="10" xfId="33" applyNumberFormat="1" applyFont="1" applyFill="1" applyBorder="1" applyAlignment="1" applyProtection="1">
      <alignment horizontal="right" vertical="center"/>
      <protection locked="0"/>
    </xf>
    <xf numFmtId="177" fontId="31" fillId="28" borderId="54" xfId="0" applyNumberFormat="1" applyFont="1" applyFill="1" applyBorder="1" applyAlignment="1" applyProtection="1">
      <alignment horizontal="right" vertical="center"/>
      <protection locked="0"/>
    </xf>
    <xf numFmtId="177" fontId="31" fillId="28" borderId="53" xfId="0" applyNumberFormat="1" applyFont="1" applyFill="1" applyBorder="1" applyAlignment="1" applyProtection="1">
      <alignment horizontal="right" vertical="center"/>
      <protection locked="0"/>
    </xf>
    <xf numFmtId="0" fontId="31" fillId="29" borderId="0" xfId="0" applyFont="1" applyFill="1" applyAlignment="1">
      <alignment horizontal="center" vertical="center" wrapText="1"/>
    </xf>
    <xf numFmtId="179" fontId="31" fillId="0" borderId="54" xfId="0" applyNumberFormat="1" applyFont="1" applyBorder="1" applyAlignment="1">
      <alignment horizontal="center" vertical="center"/>
    </xf>
    <xf numFmtId="179" fontId="31" fillId="0" borderId="53" xfId="0" applyNumberFormat="1" applyFont="1" applyBorder="1" applyAlignment="1">
      <alignment horizontal="center" vertical="center"/>
    </xf>
    <xf numFmtId="0" fontId="31" fillId="0" borderId="112" xfId="0" applyFont="1" applyBorder="1" applyAlignment="1">
      <alignment horizontal="right" vertical="center"/>
    </xf>
    <xf numFmtId="0" fontId="32" fillId="0" borderId="0" xfId="0" applyFont="1" applyAlignment="1">
      <alignment horizontal="center" vertical="center" wrapText="1"/>
    </xf>
    <xf numFmtId="180" fontId="31" fillId="29" borderId="0" xfId="0" applyNumberFormat="1" applyFont="1" applyFill="1" applyAlignment="1">
      <alignment horizontal="center" vertical="center"/>
    </xf>
    <xf numFmtId="0" fontId="27" fillId="28" borderId="96" xfId="0" applyFont="1" applyFill="1" applyBorder="1" applyAlignment="1" applyProtection="1">
      <alignment horizontal="left" vertical="center" wrapText="1"/>
      <protection locked="0"/>
    </xf>
    <xf numFmtId="0" fontId="27" fillId="28" borderId="52" xfId="0" applyFont="1" applyFill="1" applyBorder="1" applyAlignment="1" applyProtection="1">
      <alignment horizontal="left" vertical="center" wrapText="1"/>
      <protection locked="0"/>
    </xf>
    <xf numFmtId="0" fontId="27" fillId="28" borderId="42" xfId="0" applyFont="1" applyFill="1" applyBorder="1" applyAlignment="1" applyProtection="1">
      <alignment horizontal="left" vertical="center" wrapText="1"/>
      <protection locked="0"/>
    </xf>
    <xf numFmtId="0" fontId="32" fillId="27" borderId="66" xfId="0" applyFont="1" applyFill="1" applyBorder="1" applyAlignment="1" applyProtection="1">
      <alignment horizontal="center" vertical="center" wrapText="1"/>
      <protection locked="0"/>
    </xf>
    <xf numFmtId="0" fontId="32" fillId="27" borderId="110" xfId="0" applyFont="1" applyFill="1" applyBorder="1" applyAlignment="1" applyProtection="1">
      <alignment horizontal="center" vertical="center" wrapText="1"/>
      <protection locked="0"/>
    </xf>
    <xf numFmtId="0" fontId="27" fillId="27" borderId="111" xfId="0" applyFont="1" applyFill="1" applyBorder="1" applyAlignment="1" applyProtection="1">
      <alignment horizontal="center" vertical="center" wrapText="1"/>
      <protection locked="0"/>
    </xf>
    <xf numFmtId="0" fontId="27" fillId="27" borderId="110" xfId="0" applyFont="1" applyFill="1" applyBorder="1" applyAlignment="1" applyProtection="1">
      <alignment horizontal="center" vertical="center" wrapText="1"/>
      <protection locked="0"/>
    </xf>
    <xf numFmtId="0" fontId="27" fillId="27" borderId="111" xfId="0" applyFont="1" applyFill="1" applyBorder="1" applyAlignment="1" applyProtection="1">
      <alignment horizontal="center" vertical="center" shrinkToFit="1"/>
      <protection locked="0"/>
    </xf>
    <xf numFmtId="0" fontId="27" fillId="27" borderId="67" xfId="0" applyFont="1" applyFill="1" applyBorder="1" applyAlignment="1" applyProtection="1">
      <alignment horizontal="center" vertical="center" shrinkToFit="1"/>
      <protection locked="0"/>
    </xf>
    <xf numFmtId="0" fontId="27" fillId="27" borderId="110" xfId="0" applyFont="1" applyFill="1" applyBorder="1" applyAlignment="1" applyProtection="1">
      <alignment horizontal="center" vertical="center" shrinkToFit="1"/>
      <protection locked="0"/>
    </xf>
    <xf numFmtId="0" fontId="27" fillId="28" borderId="111" xfId="0" applyFont="1" applyFill="1" applyBorder="1" applyAlignment="1" applyProtection="1">
      <alignment horizontal="center" vertical="center" wrapText="1"/>
      <protection locked="0"/>
    </xf>
    <xf numFmtId="0" fontId="27" fillId="28" borderId="67" xfId="0" applyFont="1" applyFill="1" applyBorder="1" applyAlignment="1" applyProtection="1">
      <alignment horizontal="center" vertical="center" wrapText="1"/>
      <protection locked="0"/>
    </xf>
    <xf numFmtId="0" fontId="27" fillId="28" borderId="68" xfId="0" applyFont="1" applyFill="1" applyBorder="1" applyAlignment="1" applyProtection="1">
      <alignment horizontal="center" vertical="center" wrapText="1"/>
      <protection locked="0"/>
    </xf>
    <xf numFmtId="178" fontId="28" fillId="29" borderId="66" xfId="0" applyNumberFormat="1" applyFont="1" applyFill="1" applyBorder="1" applyAlignment="1">
      <alignment horizontal="center" vertical="center" wrapText="1"/>
    </xf>
    <xf numFmtId="178" fontId="28" fillId="29" borderId="68" xfId="0" applyNumberFormat="1" applyFont="1" applyFill="1" applyBorder="1" applyAlignment="1">
      <alignment horizontal="center" vertical="center" wrapText="1"/>
    </xf>
    <xf numFmtId="178" fontId="28" fillId="29" borderId="66" xfId="33" applyNumberFormat="1" applyFont="1" applyFill="1" applyBorder="1" applyAlignment="1" applyProtection="1">
      <alignment horizontal="center" vertical="center" wrapText="1"/>
    </xf>
    <xf numFmtId="178" fontId="28" fillId="29" borderId="68" xfId="33" applyNumberFormat="1" applyFont="1" applyFill="1" applyBorder="1" applyAlignment="1" applyProtection="1">
      <alignment horizontal="center" vertical="center" wrapText="1"/>
    </xf>
    <xf numFmtId="0" fontId="27" fillId="28" borderId="66" xfId="0" applyFont="1" applyFill="1" applyBorder="1" applyAlignment="1" applyProtection="1">
      <alignment horizontal="left" vertical="center" wrapText="1"/>
      <protection locked="0"/>
    </xf>
    <xf numFmtId="0" fontId="27" fillId="28" borderId="67" xfId="0" applyFont="1" applyFill="1" applyBorder="1" applyAlignment="1" applyProtection="1">
      <alignment horizontal="left" vertical="center" wrapText="1"/>
      <protection locked="0"/>
    </xf>
    <xf numFmtId="0" fontId="27" fillId="28" borderId="68" xfId="0" applyFont="1" applyFill="1" applyBorder="1" applyAlignment="1" applyProtection="1">
      <alignment horizontal="left" vertical="center" wrapText="1"/>
      <protection locked="0"/>
    </xf>
    <xf numFmtId="0" fontId="32" fillId="27" borderId="96" xfId="0" applyFont="1" applyFill="1" applyBorder="1" applyAlignment="1" applyProtection="1">
      <alignment horizontal="center" vertical="center" wrapText="1"/>
      <protection locked="0"/>
    </xf>
    <xf numFmtId="0" fontId="32" fillId="27" borderId="53" xfId="0" applyFont="1" applyFill="1" applyBorder="1" applyAlignment="1" applyProtection="1">
      <alignment horizontal="center" vertical="center" wrapText="1"/>
      <protection locked="0"/>
    </xf>
    <xf numFmtId="0" fontId="27" fillId="27" borderId="54" xfId="0" applyFont="1" applyFill="1" applyBorder="1" applyAlignment="1" applyProtection="1">
      <alignment horizontal="center" vertical="center" wrapText="1"/>
      <protection locked="0"/>
    </xf>
    <xf numFmtId="0" fontId="27" fillId="27" borderId="53" xfId="0" applyFont="1" applyFill="1" applyBorder="1" applyAlignment="1" applyProtection="1">
      <alignment horizontal="center" vertical="center" wrapText="1"/>
      <protection locked="0"/>
    </xf>
    <xf numFmtId="0" fontId="27" fillId="27" borderId="54" xfId="0" applyFont="1" applyFill="1" applyBorder="1" applyAlignment="1" applyProtection="1">
      <alignment horizontal="center" vertical="center" shrinkToFit="1"/>
      <protection locked="0"/>
    </xf>
    <xf numFmtId="0" fontId="27" fillId="27" borderId="52" xfId="0" applyFont="1" applyFill="1" applyBorder="1" applyAlignment="1" applyProtection="1">
      <alignment horizontal="center" vertical="center" shrinkToFit="1"/>
      <protection locked="0"/>
    </xf>
    <xf numFmtId="0" fontId="27" fillId="27" borderId="53" xfId="0" applyFont="1" applyFill="1" applyBorder="1" applyAlignment="1" applyProtection="1">
      <alignment horizontal="center" vertical="center" shrinkToFit="1"/>
      <protection locked="0"/>
    </xf>
    <xf numFmtId="0" fontId="27" fillId="28" borderId="54" xfId="0" applyFont="1" applyFill="1" applyBorder="1" applyAlignment="1" applyProtection="1">
      <alignment horizontal="center" vertical="center" wrapText="1"/>
      <protection locked="0"/>
    </xf>
    <xf numFmtId="0" fontId="27" fillId="28" borderId="52" xfId="0" applyFont="1" applyFill="1" applyBorder="1" applyAlignment="1" applyProtection="1">
      <alignment horizontal="center" vertical="center" wrapText="1"/>
      <protection locked="0"/>
    </xf>
    <xf numFmtId="0" fontId="27" fillId="28" borderId="42" xfId="0" applyFont="1" applyFill="1" applyBorder="1" applyAlignment="1" applyProtection="1">
      <alignment horizontal="center" vertical="center" wrapText="1"/>
      <protection locked="0"/>
    </xf>
    <xf numFmtId="178" fontId="28" fillId="29" borderId="96" xfId="0" applyNumberFormat="1" applyFont="1" applyFill="1" applyBorder="1" applyAlignment="1">
      <alignment horizontal="center" vertical="center" wrapText="1"/>
    </xf>
    <xf numFmtId="178" fontId="28" fillId="29" borderId="42" xfId="0" applyNumberFormat="1" applyFont="1" applyFill="1" applyBorder="1" applyAlignment="1">
      <alignment horizontal="center" vertical="center" wrapText="1"/>
    </xf>
    <xf numFmtId="178" fontId="28" fillId="29" borderId="96" xfId="33" applyNumberFormat="1" applyFont="1" applyFill="1" applyBorder="1" applyAlignment="1" applyProtection="1">
      <alignment horizontal="center" vertical="center" wrapText="1"/>
    </xf>
    <xf numFmtId="178" fontId="28" fillId="29" borderId="42" xfId="33" applyNumberFormat="1" applyFont="1" applyFill="1" applyBorder="1" applyAlignment="1" applyProtection="1">
      <alignment horizontal="center" vertical="center" wrapText="1"/>
    </xf>
    <xf numFmtId="0" fontId="27" fillId="28" borderId="100" xfId="0" applyFont="1" applyFill="1" applyBorder="1" applyAlignment="1" applyProtection="1">
      <alignment horizontal="left" vertical="center" wrapText="1"/>
      <protection locked="0"/>
    </xf>
    <xf numFmtId="0" fontId="27" fillId="28" borderId="16" xfId="0" applyFont="1" applyFill="1" applyBorder="1" applyAlignment="1" applyProtection="1">
      <alignment horizontal="left" vertical="center" wrapText="1"/>
      <protection locked="0"/>
    </xf>
    <xf numFmtId="0" fontId="27" fillId="28" borderId="41" xfId="0" applyFont="1" applyFill="1" applyBorder="1" applyAlignment="1" applyProtection="1">
      <alignment horizontal="left" vertical="center" wrapText="1"/>
      <protection locked="0"/>
    </xf>
    <xf numFmtId="0" fontId="32" fillId="27" borderId="100" xfId="0" applyFont="1" applyFill="1" applyBorder="1" applyAlignment="1" applyProtection="1">
      <alignment horizontal="center" vertical="center" wrapText="1"/>
      <protection locked="0"/>
    </xf>
    <xf numFmtId="0" fontId="32" fillId="27" borderId="101" xfId="0" applyFont="1" applyFill="1" applyBorder="1" applyAlignment="1" applyProtection="1">
      <alignment horizontal="center" vertical="center" wrapText="1"/>
      <protection locked="0"/>
    </xf>
    <xf numFmtId="0" fontId="27" fillId="27" borderId="102" xfId="0" applyFont="1" applyFill="1" applyBorder="1" applyAlignment="1" applyProtection="1">
      <alignment horizontal="center" vertical="center" wrapText="1"/>
      <protection locked="0"/>
    </xf>
    <xf numFmtId="0" fontId="27" fillId="27" borderId="101" xfId="0" applyFont="1" applyFill="1" applyBorder="1" applyAlignment="1" applyProtection="1">
      <alignment horizontal="center" vertical="center" wrapText="1"/>
      <protection locked="0"/>
    </xf>
    <xf numFmtId="0" fontId="27" fillId="27" borderId="102" xfId="0" applyFont="1" applyFill="1" applyBorder="1" applyAlignment="1" applyProtection="1">
      <alignment horizontal="center" vertical="center" shrinkToFit="1"/>
      <protection locked="0"/>
    </xf>
    <xf numFmtId="0" fontId="27" fillId="27" borderId="16" xfId="0" applyFont="1" applyFill="1" applyBorder="1" applyAlignment="1" applyProtection="1">
      <alignment horizontal="center" vertical="center" shrinkToFit="1"/>
      <protection locked="0"/>
    </xf>
    <xf numFmtId="0" fontId="27" fillId="27" borderId="101" xfId="0" applyFont="1" applyFill="1" applyBorder="1" applyAlignment="1" applyProtection="1">
      <alignment horizontal="center" vertical="center" shrinkToFit="1"/>
      <protection locked="0"/>
    </xf>
    <xf numFmtId="0" fontId="27" fillId="28" borderId="102" xfId="0" applyFont="1" applyFill="1" applyBorder="1" applyAlignment="1" applyProtection="1">
      <alignment horizontal="center" vertical="center" wrapText="1"/>
      <protection locked="0"/>
    </xf>
    <xf numFmtId="0" fontId="27" fillId="28" borderId="16" xfId="0" applyFont="1" applyFill="1" applyBorder="1" applyAlignment="1" applyProtection="1">
      <alignment horizontal="center" vertical="center" wrapText="1"/>
      <protection locked="0"/>
    </xf>
    <xf numFmtId="0" fontId="27" fillId="28" borderId="41" xfId="0" applyFont="1" applyFill="1" applyBorder="1" applyAlignment="1" applyProtection="1">
      <alignment horizontal="center" vertical="center" wrapText="1"/>
      <protection locked="0"/>
    </xf>
    <xf numFmtId="178" fontId="28" fillId="29" borderId="100" xfId="0" applyNumberFormat="1" applyFont="1" applyFill="1" applyBorder="1" applyAlignment="1">
      <alignment horizontal="center" vertical="center" wrapText="1"/>
    </xf>
    <xf numFmtId="178" fontId="28" fillId="29" borderId="41" xfId="0" applyNumberFormat="1" applyFont="1" applyFill="1" applyBorder="1" applyAlignment="1">
      <alignment horizontal="center" vertical="center" wrapText="1"/>
    </xf>
    <xf numFmtId="178" fontId="28" fillId="29" borderId="100" xfId="33" applyNumberFormat="1" applyFont="1" applyFill="1" applyBorder="1" applyAlignment="1" applyProtection="1">
      <alignment horizontal="center" vertical="center" wrapText="1"/>
    </xf>
    <xf numFmtId="178" fontId="28" fillId="29" borderId="41" xfId="33" applyNumberFormat="1" applyFont="1" applyFill="1" applyBorder="1" applyAlignment="1" applyProtection="1">
      <alignment horizontal="center" vertical="center" wrapText="1"/>
    </xf>
    <xf numFmtId="0" fontId="27" fillId="0" borderId="17" xfId="0" applyFont="1" applyBorder="1" applyAlignment="1">
      <alignment horizontal="center" vertical="center"/>
    </xf>
    <xf numFmtId="0" fontId="27" fillId="0" borderId="22" xfId="0" applyFont="1" applyBorder="1" applyAlignment="1">
      <alignment horizontal="center" vertical="center"/>
    </xf>
    <xf numFmtId="0" fontId="27" fillId="0" borderId="26" xfId="0" applyFont="1" applyBorder="1" applyAlignment="1">
      <alignment horizontal="center" vertical="center"/>
    </xf>
    <xf numFmtId="0" fontId="27" fillId="0" borderId="15" xfId="0" applyFont="1" applyBorder="1" applyAlignment="1">
      <alignment horizontal="center" vertical="center" wrapText="1"/>
    </xf>
    <xf numFmtId="0" fontId="27" fillId="0" borderId="95" xfId="0" applyFont="1" applyBorder="1" applyAlignment="1">
      <alignment horizontal="center" vertical="center" wrapText="1"/>
    </xf>
    <xf numFmtId="0" fontId="27" fillId="0" borderId="0" xfId="0" applyFont="1" applyAlignment="1">
      <alignment horizontal="center" vertical="center" wrapText="1"/>
    </xf>
    <xf numFmtId="0" fontId="27" fillId="0" borderId="45" xfId="0" applyFont="1" applyBorder="1" applyAlignment="1">
      <alignment horizontal="center" vertical="center" wrapText="1"/>
    </xf>
    <xf numFmtId="0" fontId="27" fillId="0" borderId="97" xfId="0" applyFont="1" applyBorder="1" applyAlignment="1">
      <alignment horizontal="center" vertical="center" wrapText="1"/>
    </xf>
    <xf numFmtId="0" fontId="27" fillId="0" borderId="98"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44" xfId="0" applyFont="1" applyBorder="1" applyAlignment="1">
      <alignment horizontal="center" vertical="center" wrapText="1"/>
    </xf>
    <xf numFmtId="0" fontId="27" fillId="0" borderId="99"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20" xfId="0" applyFont="1" applyBorder="1" applyAlignment="1">
      <alignment horizontal="center" vertical="center" wrapText="1"/>
    </xf>
    <xf numFmtId="0" fontId="27" fillId="0" borderId="23" xfId="0" applyFont="1" applyBorder="1" applyAlignment="1">
      <alignment horizontal="center" vertical="center" wrapText="1"/>
    </xf>
    <xf numFmtId="0" fontId="27" fillId="0" borderId="12" xfId="0" quotePrefix="1" applyFont="1" applyBorder="1" applyAlignment="1">
      <alignment horizontal="center" vertical="center"/>
    </xf>
    <xf numFmtId="0" fontId="27" fillId="0" borderId="15" xfId="0" applyFont="1" applyBorder="1" applyAlignment="1">
      <alignment horizontal="center" vertical="center"/>
    </xf>
    <xf numFmtId="0" fontId="28" fillId="27" borderId="0" xfId="0" applyFont="1" applyFill="1" applyAlignment="1" applyProtection="1">
      <alignment horizontal="center" vertical="center"/>
      <protection locked="0"/>
    </xf>
    <xf numFmtId="0" fontId="28" fillId="28" borderId="0" xfId="0" applyFont="1" applyFill="1" applyAlignment="1" applyProtection="1">
      <alignment horizontal="center" vertical="center"/>
      <protection locked="0"/>
    </xf>
    <xf numFmtId="0" fontId="28" fillId="0" borderId="0" xfId="0" applyFont="1" applyAlignment="1">
      <alignment horizontal="center" vertical="center"/>
    </xf>
    <xf numFmtId="0" fontId="27" fillId="27" borderId="10" xfId="0" applyFont="1" applyFill="1" applyBorder="1" applyAlignment="1" applyProtection="1">
      <alignment horizontal="center" vertical="center"/>
      <protection locked="0"/>
    </xf>
    <xf numFmtId="0" fontId="32" fillId="0" borderId="27" xfId="0" applyFont="1" applyBorder="1" applyAlignment="1">
      <alignment horizontal="center" vertical="center" wrapText="1"/>
    </xf>
    <xf numFmtId="0" fontId="32" fillId="0" borderId="29" xfId="0" applyFont="1" applyBorder="1" applyAlignment="1">
      <alignment horizontal="center" vertical="center" wrapText="1"/>
    </xf>
    <xf numFmtId="0" fontId="32" fillId="0" borderId="21" xfId="0" applyFont="1" applyBorder="1" applyAlignment="1">
      <alignment horizontal="center" vertical="center" wrapText="1"/>
    </xf>
    <xf numFmtId="0" fontId="32" fillId="0" borderId="31" xfId="0" applyFont="1" applyBorder="1" applyAlignment="1">
      <alignment horizontal="center" vertical="center" wrapText="1"/>
    </xf>
    <xf numFmtId="0" fontId="32" fillId="0" borderId="33" xfId="0" applyFont="1" applyBorder="1" applyAlignment="1">
      <alignment horizontal="center" vertical="center" wrapText="1"/>
    </xf>
    <xf numFmtId="0" fontId="32" fillId="0" borderId="34" xfId="0" applyFont="1" applyBorder="1" applyAlignment="1">
      <alignment horizontal="center" vertical="center" wrapText="1"/>
    </xf>
    <xf numFmtId="0" fontId="32" fillId="0" borderId="25" xfId="0" applyFont="1" applyBorder="1" applyAlignment="1">
      <alignment horizontal="center" vertical="center" wrapText="1"/>
    </xf>
    <xf numFmtId="0" fontId="32" fillId="0" borderId="43" xfId="0" applyFont="1" applyBorder="1" applyAlignment="1">
      <alignment horizontal="center" vertical="center" wrapText="1"/>
    </xf>
    <xf numFmtId="0" fontId="27" fillId="0" borderId="38" xfId="0" applyFont="1" applyBorder="1" applyAlignment="1">
      <alignment horizontal="center" vertical="center" wrapText="1"/>
    </xf>
    <xf numFmtId="0" fontId="27" fillId="0" borderId="17" xfId="0" applyFont="1" applyBorder="1" applyAlignment="1">
      <alignment horizontal="center" vertical="center" wrapText="1"/>
    </xf>
    <xf numFmtId="0" fontId="27" fillId="0" borderId="96" xfId="0" applyFont="1" applyBorder="1" applyAlignment="1">
      <alignment horizontal="center" vertical="center"/>
    </xf>
    <xf numFmtId="0" fontId="27" fillId="0" borderId="52" xfId="0" applyFont="1" applyBorder="1" applyAlignment="1">
      <alignment horizontal="center" vertical="center"/>
    </xf>
    <xf numFmtId="0" fontId="27" fillId="0" borderId="42" xfId="0" applyFont="1" applyBorder="1" applyAlignment="1">
      <alignment horizontal="center" vertical="center"/>
    </xf>
    <xf numFmtId="0" fontId="27" fillId="28" borderId="54" xfId="0" applyFont="1" applyFill="1" applyBorder="1" applyAlignment="1" applyProtection="1">
      <alignment horizontal="center" vertical="center"/>
      <protection locked="0"/>
    </xf>
    <xf numFmtId="0" fontId="27" fillId="28" borderId="53" xfId="0" applyFont="1" applyFill="1" applyBorder="1" applyAlignment="1" applyProtection="1">
      <alignment horizontal="center" vertical="center"/>
      <protection locked="0"/>
    </xf>
    <xf numFmtId="0" fontId="27" fillId="29" borderId="54" xfId="0" applyFont="1" applyFill="1" applyBorder="1" applyAlignment="1">
      <alignment horizontal="center" vertical="center"/>
    </xf>
    <xf numFmtId="0" fontId="27" fillId="29" borderId="53" xfId="0" applyFont="1" applyFill="1" applyBorder="1" applyAlignment="1">
      <alignment horizontal="center" vertical="center"/>
    </xf>
    <xf numFmtId="181" fontId="31" fillId="0" borderId="54" xfId="0" applyNumberFormat="1" applyFont="1" applyBorder="1" applyAlignment="1">
      <alignment horizontal="right" vertical="center"/>
    </xf>
    <xf numFmtId="181" fontId="31" fillId="0" borderId="53" xfId="0" applyNumberFormat="1" applyFont="1" applyBorder="1" applyAlignment="1">
      <alignment horizontal="right" vertical="center"/>
    </xf>
    <xf numFmtId="181" fontId="31" fillId="0" borderId="54" xfId="33" applyNumberFormat="1" applyFont="1" applyFill="1" applyBorder="1" applyAlignment="1" applyProtection="1">
      <alignment horizontal="right" vertical="center"/>
    </xf>
    <xf numFmtId="181" fontId="31" fillId="0" borderId="53" xfId="33" applyNumberFormat="1" applyFont="1" applyFill="1" applyBorder="1" applyAlignment="1" applyProtection="1">
      <alignment horizontal="right" vertical="center"/>
    </xf>
    <xf numFmtId="181" fontId="31" fillId="28" borderId="54" xfId="0" applyNumberFormat="1" applyFont="1" applyFill="1" applyBorder="1" applyAlignment="1" applyProtection="1">
      <alignment horizontal="right" vertical="center"/>
      <protection locked="0"/>
    </xf>
    <xf numFmtId="181" fontId="31" fillId="28" borderId="53" xfId="0" applyNumberFormat="1" applyFont="1" applyFill="1" applyBorder="1" applyAlignment="1" applyProtection="1">
      <alignment horizontal="right" vertical="center"/>
      <protection locked="0"/>
    </xf>
    <xf numFmtId="181" fontId="31" fillId="28" borderId="54" xfId="33" applyNumberFormat="1" applyFont="1" applyFill="1" applyBorder="1" applyAlignment="1" applyProtection="1">
      <alignment horizontal="right" vertical="center"/>
      <protection locked="0"/>
    </xf>
    <xf numFmtId="181" fontId="31" fillId="28" borderId="53" xfId="33" applyNumberFormat="1" applyFont="1" applyFill="1" applyBorder="1" applyAlignment="1" applyProtection="1">
      <alignment horizontal="right" vertical="center"/>
      <protection locked="0"/>
    </xf>
    <xf numFmtId="0" fontId="30" fillId="0" borderId="10" xfId="0" applyFont="1" applyBorder="1" applyAlignment="1">
      <alignment horizontal="center" vertical="center"/>
    </xf>
    <xf numFmtId="179" fontId="31" fillId="0" borderId="10" xfId="0" applyNumberFormat="1" applyFont="1" applyBorder="1" applyAlignment="1">
      <alignment horizontal="center" vertical="center"/>
    </xf>
    <xf numFmtId="0" fontId="31" fillId="0" borderId="10" xfId="0" applyFont="1" applyBorder="1" applyAlignment="1">
      <alignment horizontal="center" vertical="center"/>
    </xf>
    <xf numFmtId="177" fontId="31" fillId="0" borderId="10" xfId="0" applyNumberFormat="1" applyFont="1" applyBorder="1" applyAlignment="1">
      <alignment horizontal="center" vertical="center"/>
    </xf>
    <xf numFmtId="0" fontId="32" fillId="0" borderId="44" xfId="0" applyFont="1" applyBorder="1" applyAlignment="1">
      <alignment horizontal="center" vertical="center"/>
    </xf>
    <xf numFmtId="0" fontId="32" fillId="0" borderId="0" xfId="0" applyFont="1" applyAlignment="1">
      <alignment horizontal="center" vertical="center"/>
    </xf>
    <xf numFmtId="0" fontId="32" fillId="0" borderId="112" xfId="0" applyFont="1" applyBorder="1" applyAlignment="1">
      <alignment horizontal="right" vertical="center"/>
    </xf>
    <xf numFmtId="0" fontId="27" fillId="28" borderId="62" xfId="0" applyFont="1" applyFill="1" applyBorder="1" applyAlignment="1" applyProtection="1">
      <alignment horizontal="center" vertical="center"/>
      <protection locked="0"/>
    </xf>
    <xf numFmtId="0" fontId="27" fillId="28" borderId="11" xfId="0" applyFont="1" applyFill="1" applyBorder="1" applyAlignment="1" applyProtection="1">
      <alignment horizontal="center" vertical="center"/>
      <protection locked="0"/>
    </xf>
    <xf numFmtId="0" fontId="32" fillId="29" borderId="0" xfId="0" applyFont="1" applyFill="1" applyAlignment="1">
      <alignment horizontal="left" vertical="center"/>
    </xf>
    <xf numFmtId="0" fontId="37" fillId="29" borderId="22" xfId="0" applyFont="1" applyFill="1" applyBorder="1" applyAlignment="1">
      <alignment horizontal="center" vertical="center"/>
    </xf>
    <xf numFmtId="0" fontId="37" fillId="29" borderId="26" xfId="0" applyFont="1" applyFill="1" applyBorder="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2 2" xfId="48" xr:uid="{ACA49718-449D-45B2-88E3-156231D737C9}"/>
    <cellStyle name="標準 3" xfId="43" xr:uid="{00000000-0005-0000-0000-00002B000000}"/>
    <cellStyle name="標準 4" xfId="44" xr:uid="{00000000-0005-0000-0000-00002C000000}"/>
    <cellStyle name="標準 5" xfId="45" xr:uid="{00000000-0005-0000-0000-00002D000000}"/>
    <cellStyle name="標準 8" xfId="49" xr:uid="{F4EBB7EA-5BDB-4413-B14F-07D179DBAEC0}"/>
    <cellStyle name="標準 9" xfId="47" xr:uid="{312C581D-4AE7-42BF-AA8B-F2EB1F5429AE}"/>
    <cellStyle name="良い" xfId="46" builtinId="26" customBuiltin="1"/>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7620</xdr:colOff>
      <xdr:row>3</xdr:row>
      <xdr:rowOff>7620</xdr:rowOff>
    </xdr:from>
    <xdr:to>
      <xdr:col>1</xdr:col>
      <xdr:colOff>365760</xdr:colOff>
      <xdr:row>4</xdr:row>
      <xdr:rowOff>373380</xdr:rowOff>
    </xdr:to>
    <xdr:sp macro="" textlink="">
      <xdr:nvSpPr>
        <xdr:cNvPr id="3593" name="Line 1">
          <a:extLst>
            <a:ext uri="{FF2B5EF4-FFF2-40B4-BE49-F238E27FC236}">
              <a16:creationId xmlns:a16="http://schemas.microsoft.com/office/drawing/2014/main" id="{00000000-0008-0000-0100-0000090E0000}"/>
            </a:ext>
          </a:extLst>
        </xdr:cNvPr>
        <xdr:cNvSpPr>
          <a:spLocks noChangeShapeType="1"/>
        </xdr:cNvSpPr>
      </xdr:nvSpPr>
      <xdr:spPr bwMode="auto">
        <a:xfrm>
          <a:off x="7620" y="769620"/>
          <a:ext cx="563880" cy="5943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7620</xdr:colOff>
      <xdr:row>3</xdr:row>
      <xdr:rowOff>7620</xdr:rowOff>
    </xdr:from>
    <xdr:to>
      <xdr:col>1</xdr:col>
      <xdr:colOff>365760</xdr:colOff>
      <xdr:row>4</xdr:row>
      <xdr:rowOff>373380</xdr:rowOff>
    </xdr:to>
    <xdr:sp macro="" textlink="">
      <xdr:nvSpPr>
        <xdr:cNvPr id="3594" name="Line 3">
          <a:extLst>
            <a:ext uri="{FF2B5EF4-FFF2-40B4-BE49-F238E27FC236}">
              <a16:creationId xmlns:a16="http://schemas.microsoft.com/office/drawing/2014/main" id="{00000000-0008-0000-0100-00000A0E0000}"/>
            </a:ext>
          </a:extLst>
        </xdr:cNvPr>
        <xdr:cNvSpPr>
          <a:spLocks noChangeShapeType="1"/>
        </xdr:cNvSpPr>
      </xdr:nvSpPr>
      <xdr:spPr bwMode="auto">
        <a:xfrm>
          <a:off x="7620" y="769620"/>
          <a:ext cx="563880" cy="5943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518160</xdr:colOff>
          <xdr:row>1</xdr:row>
          <xdr:rowOff>7620</xdr:rowOff>
        </xdr:from>
        <xdr:to>
          <xdr:col>3</xdr:col>
          <xdr:colOff>525780</xdr:colOff>
          <xdr:row>1</xdr:row>
          <xdr:rowOff>251460</xdr:rowOff>
        </xdr:to>
        <xdr:sp macro="" textlink="">
          <xdr:nvSpPr>
            <xdr:cNvPr id="3365" name="Check Box 293" hidden="1">
              <a:extLst>
                <a:ext uri="{63B3BB69-23CF-44E3-9099-C40C66FF867C}">
                  <a14:compatExt spid="_x0000_s3365"/>
                </a:ext>
                <a:ext uri="{FF2B5EF4-FFF2-40B4-BE49-F238E27FC236}">
                  <a16:creationId xmlns:a16="http://schemas.microsoft.com/office/drawing/2014/main" id="{00000000-0008-0000-0100-00002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実利用者数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1</xdr:row>
          <xdr:rowOff>22860</xdr:rowOff>
        </xdr:from>
        <xdr:to>
          <xdr:col>2</xdr:col>
          <xdr:colOff>396240</xdr:colOff>
          <xdr:row>1</xdr:row>
          <xdr:rowOff>259080</xdr:rowOff>
        </xdr:to>
        <xdr:sp macro="" textlink="">
          <xdr:nvSpPr>
            <xdr:cNvPr id="3366" name="Check Box 294" hidden="1">
              <a:extLst>
                <a:ext uri="{63B3BB69-23CF-44E3-9099-C40C66FF867C}">
                  <a14:compatExt spid="_x0000_s3366"/>
                </a:ext>
                <a:ext uri="{FF2B5EF4-FFF2-40B4-BE49-F238E27FC236}">
                  <a16:creationId xmlns:a16="http://schemas.microsoft.com/office/drawing/2014/main" id="{00000000-0008-0000-0100-00002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訪問回数</a:t>
              </a:r>
            </a:p>
          </xdr:txBody>
        </xdr:sp>
        <xdr:clientData/>
      </xdr:twoCellAnchor>
    </mc:Choice>
    <mc:Fallback/>
  </mc:AlternateContent>
  <xdr:twoCellAnchor>
    <xdr:from>
      <xdr:col>0</xdr:col>
      <xdr:colOff>0</xdr:colOff>
      <xdr:row>56</xdr:row>
      <xdr:rowOff>19050</xdr:rowOff>
    </xdr:from>
    <xdr:to>
      <xdr:col>9</xdr:col>
      <xdr:colOff>0</xdr:colOff>
      <xdr:row>58</xdr:row>
      <xdr:rowOff>120649</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0" y="9467850"/>
          <a:ext cx="5289550" cy="520699"/>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注１　本様式は特定事業所加算</a:t>
          </a:r>
          <a:r>
            <a:rPr kumimoji="1" lang="en-US" altLang="ja-JP" sz="1100"/>
            <a:t>Ⅰ</a:t>
          </a:r>
          <a:r>
            <a:rPr kumimoji="1" lang="ja-JP" altLang="ja-JP" sz="1100">
              <a:solidFill>
                <a:schemeClr val="dk1"/>
              </a:solidFill>
              <a:effectLst/>
              <a:latin typeface="+mn-lt"/>
              <a:ea typeface="+mn-ea"/>
              <a:cs typeface="+mn-cs"/>
            </a:rPr>
            <a:t>又は</a:t>
          </a:r>
          <a:r>
            <a:rPr kumimoji="1" lang="en-US" altLang="ja-JP" sz="1100"/>
            <a:t>Ⅲ</a:t>
          </a:r>
          <a:r>
            <a:rPr kumimoji="1" lang="ja-JP" altLang="en-US" sz="1100"/>
            <a:t>を取得している事</a:t>
          </a:r>
          <a:r>
            <a:rPr kumimoji="1" lang="ja-JP" altLang="ja-JP" sz="1100">
              <a:solidFill>
                <a:schemeClr val="dk1"/>
              </a:solidFill>
              <a:effectLst/>
              <a:latin typeface="+mn-lt"/>
              <a:ea typeface="+mn-ea"/>
              <a:cs typeface="+mn-cs"/>
            </a:rPr>
            <a:t>業所のみ記入すること。</a:t>
          </a:r>
          <a:endParaRPr kumimoji="1" lang="en-US" altLang="ja-JP" sz="1100"/>
        </a:p>
        <a:p>
          <a:r>
            <a:rPr kumimoji="1" lang="ja-JP" altLang="en-US" sz="1100"/>
            <a:t>　　　　　</a:t>
          </a:r>
          <a:r>
            <a:rPr kumimoji="1" lang="ja-JP" altLang="en-US" sz="1100" baseline="0"/>
            <a:t>加算を取得した月からの要介護状態等の区分別の数を記</a:t>
          </a:r>
          <a:r>
            <a:rPr kumimoji="1" lang="ja-JP" altLang="ja-JP" sz="1100" baseline="0">
              <a:solidFill>
                <a:schemeClr val="dk1"/>
              </a:solidFill>
              <a:effectLst/>
              <a:latin typeface="+mn-lt"/>
              <a:ea typeface="+mn-ea"/>
              <a:cs typeface="+mn-cs"/>
            </a:rPr>
            <a:t>入すること。</a:t>
          </a:r>
          <a:endParaRPr kumimoji="1" lang="en-US" altLang="ja-JP" sz="1100" baseline="0"/>
        </a:p>
        <a:p>
          <a:r>
            <a:rPr kumimoji="1" lang="ja-JP" altLang="en-US" sz="1100" baseline="0"/>
            <a:t>　　　　   </a:t>
          </a:r>
          <a:endParaRPr kumimoji="1" lang="en-US" altLang="ja-JP" sz="1100"/>
        </a:p>
      </xdr:txBody>
    </xdr:sp>
    <xdr:clientData/>
  </xdr:twoCellAnchor>
  <xdr:twoCellAnchor>
    <xdr:from>
      <xdr:col>0</xdr:col>
      <xdr:colOff>0</xdr:colOff>
      <xdr:row>58</xdr:row>
      <xdr:rowOff>123827</xdr:rowOff>
    </xdr:from>
    <xdr:to>
      <xdr:col>8</xdr:col>
      <xdr:colOff>139700</xdr:colOff>
      <xdr:row>59</xdr:row>
      <xdr:rowOff>165101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0" y="9991727"/>
          <a:ext cx="4756150" cy="269874"/>
        </a:xfrm>
        <a:prstGeom prst="rect">
          <a:avLst/>
        </a:prstGeom>
        <a:solidFill>
          <a:sysClr val="window" lastClr="FFFFFF"/>
        </a:solidFill>
        <a:ln w="19050"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注２　「訪問回数」又は「実利用者数」のどちらかにチェックを入れること</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0151465/AppData/Local/Temp/Temp1_R3.3.30&#27096;&#24335;&#22793;&#26356;.zip/20210602165411/1-3_sankou1-04_23017_sanitized.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fs101\Share\200300&#38263;&#23551;&#31038;&#20250;&#35506;\&#12469;&#12540;&#12499;&#12473;&#25351;&#23566;&#25285;&#24403;\45.&#9733;&#23455;&#22320;&#25351;&#23566;\R6&#25351;&#23566;&#30435;&#30563;\05&#20107;&#21069;&#25552;&#20986;&#36039;&#26009;&#65288;HP&#25522;&#36617;&#65289;\06&#36890;&#25152;&#20171;&#35703;&#65288;R6&#65289;.xlsx" TargetMode="External"/><Relationship Id="rId1" Type="http://schemas.openxmlformats.org/officeDocument/2006/relationships/externalLinkPath" Target="06&#36890;&#25152;&#20171;&#35703;&#65288;R6&#65289;.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0191383\Desktop\27&#27161;&#28310;&#27096;&#24335;1&#12288;&#21220;&#21209;&#34920;&#65288;&#35370;&#21839;&#20171;&#35703;&#65289;.xls" TargetMode="External"/><Relationship Id="rId1" Type="http://schemas.openxmlformats.org/officeDocument/2006/relationships/externalLinkPath" Target="file:///C:\Users\0191383\Desktop\27&#27161;&#28310;&#27096;&#24335;1&#12288;&#21220;&#21209;&#34920;&#65288;&#35370;&#21839;&#20171;&#35703;&#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例】通所介護"/>
      <sheetName val="【記載例】シフト記号表（勤務時間帯）"/>
      <sheetName val="通所介護（100名）"/>
      <sheetName val="通所介護（1枚版）"/>
      <sheetName val="シフト記号表（勤務時間帯）"/>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2"/>
      <sheetData sheetId="3"/>
      <sheetData sheetId="4"/>
      <sheetData sheetId="5"/>
      <sheetData sheetId="6">
        <row r="12">
          <cell r="C12" t="str">
            <v>管理者</v>
          </cell>
          <cell r="D12" t="str">
            <v>生活相談員</v>
          </cell>
          <cell r="E12" t="str">
            <v>看護職員</v>
          </cell>
          <cell r="F12" t="str">
            <v>介護職員</v>
          </cell>
          <cell r="G12" t="str">
            <v>機能訓練指導員</v>
          </cell>
          <cell r="H12" t="str">
            <v>ー</v>
          </cell>
          <cell r="I12" t="str">
            <v>ー</v>
          </cell>
          <cell r="J12" t="str">
            <v>ー</v>
          </cell>
          <cell r="K12" t="str">
            <v>ー</v>
          </cell>
          <cell r="L12" t="str">
            <v>ー</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通所介護"/>
      <sheetName val="共通"/>
      <sheetName val="106 通所介護費自己点検シート"/>
      <sheetName val="106 通所介護費自己点検シート（処遇改善加算）"/>
      <sheetName val="通所介護（職員13名以下用）"/>
      <sheetName val="勤務表（職員14～100名用）"/>
      <sheetName val="シフト記号表（勤務時間帯）"/>
      <sheetName val="勤務表記入方法"/>
      <sheetName val="【記載例】通所介護"/>
      <sheetName val="【記載例】シフト記号表"/>
      <sheetName val="プルダウン・リスト"/>
    </sheetNames>
    <sheetDataSet>
      <sheetData sheetId="0" refreshError="1"/>
      <sheetData sheetId="1" refreshError="1"/>
      <sheetData sheetId="2" refreshError="1"/>
      <sheetData sheetId="3"/>
      <sheetData sheetId="4" refreshError="1"/>
      <sheetData sheetId="5" refreshError="1"/>
      <sheetData sheetId="6">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7" refreshError="1"/>
      <sheetData sheetId="8" refreshError="1"/>
      <sheetData sheetId="9" refreshError="1"/>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記載例】訪問介護"/>
      <sheetName val="訪問介護（100名）"/>
      <sheetName val="訪問介護（１枚版）"/>
      <sheetName val="記入方法"/>
      <sheetName val="プルダウン・リスト"/>
    </sheetNames>
    <sheetDataSet>
      <sheetData sheetId="0"/>
      <sheetData sheetId="1"/>
      <sheetData sheetId="2"/>
      <sheetData sheetId="3"/>
      <sheetData sheetId="4">
        <row r="12">
          <cell r="C12" t="str">
            <v>管理者</v>
          </cell>
          <cell r="D12" t="str">
            <v>サービス提供責任者</v>
          </cell>
          <cell r="E12" t="str">
            <v>訪問介護員</v>
          </cell>
          <cell r="F12" t="str">
            <v>ー</v>
          </cell>
          <cell r="G12" t="str">
            <v>ー</v>
          </cell>
          <cell r="H12" t="str">
            <v>ー</v>
          </cell>
          <cell r="I12" t="str">
            <v>ー</v>
          </cell>
          <cell r="J12" t="str">
            <v>ー</v>
          </cell>
          <cell r="K12" t="str">
            <v>ー</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52"/>
  <sheetViews>
    <sheetView view="pageBreakPreview" topLeftCell="A17" zoomScaleNormal="100" zoomScaleSheetLayoutView="100" workbookViewId="0">
      <selection activeCell="S37" sqref="S37"/>
    </sheetView>
  </sheetViews>
  <sheetFormatPr defaultColWidth="2.6640625" defaultRowHeight="15.75" customHeight="1" x14ac:dyDescent="0.2"/>
  <cols>
    <col min="1" max="35" width="2.44140625" style="36" customWidth="1"/>
    <col min="36" max="16384" width="2.6640625" style="36"/>
  </cols>
  <sheetData>
    <row r="1" spans="1:49" ht="15.75" customHeight="1" x14ac:dyDescent="0.2">
      <c r="A1" s="35" t="s">
        <v>157</v>
      </c>
      <c r="AI1" s="37" t="s">
        <v>107</v>
      </c>
    </row>
    <row r="2" spans="1:49" ht="7.5" customHeight="1" x14ac:dyDescent="0.2">
      <c r="AF2" s="38"/>
      <c r="AH2" s="39"/>
    </row>
    <row r="3" spans="1:49" ht="15.75" customHeight="1" x14ac:dyDescent="0.2">
      <c r="X3" s="38" t="s">
        <v>80</v>
      </c>
      <c r="AI3" s="40" t="s">
        <v>137</v>
      </c>
    </row>
    <row r="4" spans="1:49" ht="20.25" customHeight="1" x14ac:dyDescent="0.2">
      <c r="A4" s="362" t="s">
        <v>111</v>
      </c>
      <c r="B4" s="363"/>
      <c r="C4" s="363"/>
      <c r="D4" s="363"/>
      <c r="E4" s="363"/>
      <c r="F4" s="363"/>
      <c r="G4" s="364"/>
      <c r="H4" s="43"/>
      <c r="I4" s="44"/>
      <c r="J4" s="44"/>
      <c r="K4" s="44"/>
      <c r="L4" s="44"/>
      <c r="M4" s="44"/>
      <c r="N4" s="44"/>
      <c r="O4" s="44"/>
      <c r="P4" s="44"/>
      <c r="Q4" s="44"/>
      <c r="R4" s="44"/>
      <c r="S4" s="44"/>
      <c r="T4" s="44"/>
      <c r="U4" s="44"/>
      <c r="V4" s="44"/>
      <c r="W4" s="45"/>
      <c r="X4" s="362" t="s">
        <v>83</v>
      </c>
      <c r="Y4" s="363"/>
      <c r="Z4" s="363"/>
      <c r="AA4" s="364"/>
      <c r="AB4" s="43"/>
      <c r="AC4" s="44"/>
      <c r="AD4" s="44"/>
      <c r="AE4" s="44"/>
      <c r="AF4" s="44"/>
      <c r="AG4" s="44"/>
      <c r="AH4" s="44"/>
      <c r="AI4" s="45"/>
    </row>
    <row r="5" spans="1:49" ht="20.25" customHeight="1" x14ac:dyDescent="0.2">
      <c r="A5" s="362" t="s">
        <v>113</v>
      </c>
      <c r="B5" s="363"/>
      <c r="C5" s="363"/>
      <c r="D5" s="363"/>
      <c r="E5" s="363"/>
      <c r="F5" s="363"/>
      <c r="G5" s="364"/>
      <c r="H5" s="43" t="s">
        <v>90</v>
      </c>
      <c r="I5" s="44"/>
      <c r="J5" s="44"/>
      <c r="K5" s="44"/>
      <c r="L5" s="44"/>
      <c r="M5" s="44"/>
      <c r="N5" s="44"/>
      <c r="O5" s="44"/>
      <c r="P5" s="44"/>
      <c r="Q5" s="44"/>
      <c r="R5" s="44"/>
      <c r="S5" s="44"/>
      <c r="T5" s="44"/>
      <c r="U5" s="44"/>
      <c r="V5" s="44"/>
      <c r="W5" s="45"/>
      <c r="X5" s="362" t="s">
        <v>82</v>
      </c>
      <c r="Y5" s="363"/>
      <c r="Z5" s="363"/>
      <c r="AA5" s="364"/>
      <c r="AB5" s="43"/>
      <c r="AC5" s="44"/>
      <c r="AD5" s="44"/>
      <c r="AE5" s="44"/>
      <c r="AF5" s="44"/>
      <c r="AG5" s="44"/>
      <c r="AH5" s="44"/>
      <c r="AI5" s="45"/>
    </row>
    <row r="6" spans="1:49" ht="20.25" customHeight="1" x14ac:dyDescent="0.2">
      <c r="A6" s="376" t="s">
        <v>81</v>
      </c>
      <c r="B6" s="377"/>
      <c r="C6" s="377"/>
      <c r="D6" s="377"/>
      <c r="E6" s="377"/>
      <c r="F6" s="377"/>
      <c r="G6" s="378"/>
      <c r="H6" s="43"/>
      <c r="I6" s="44"/>
      <c r="J6" s="44"/>
      <c r="K6" s="44"/>
      <c r="L6" s="44"/>
      <c r="M6" s="44"/>
      <c r="N6" s="44"/>
      <c r="O6" s="44"/>
      <c r="P6" s="44"/>
      <c r="Q6" s="44"/>
      <c r="R6" s="44"/>
      <c r="S6" s="44"/>
      <c r="T6" s="44"/>
      <c r="U6" s="44"/>
      <c r="V6" s="44"/>
      <c r="W6" s="45"/>
      <c r="X6" s="362" t="s">
        <v>84</v>
      </c>
      <c r="Y6" s="363"/>
      <c r="Z6" s="363"/>
      <c r="AA6" s="364"/>
      <c r="AB6" s="43"/>
      <c r="AC6" s="44"/>
      <c r="AD6" s="44"/>
      <c r="AE6" s="44"/>
      <c r="AF6" s="44"/>
      <c r="AG6" s="44"/>
      <c r="AH6" s="44"/>
      <c r="AI6" s="45"/>
      <c r="AQ6" s="380"/>
      <c r="AR6" s="380"/>
      <c r="AS6" s="380"/>
      <c r="AT6" s="380"/>
      <c r="AU6" s="380"/>
      <c r="AV6" s="380"/>
      <c r="AW6" s="380"/>
    </row>
    <row r="7" spans="1:49" ht="20.25" customHeight="1" x14ac:dyDescent="0.2">
      <c r="A7" s="376" t="s">
        <v>112</v>
      </c>
      <c r="B7" s="377"/>
      <c r="C7" s="377"/>
      <c r="D7" s="377"/>
      <c r="E7" s="377"/>
      <c r="F7" s="377"/>
      <c r="G7" s="378"/>
      <c r="H7" s="43" t="s">
        <v>90</v>
      </c>
      <c r="I7" s="44"/>
      <c r="J7" s="44"/>
      <c r="K7" s="44"/>
      <c r="L7" s="44"/>
      <c r="M7" s="44"/>
      <c r="N7" s="44"/>
      <c r="O7" s="44"/>
      <c r="P7" s="44"/>
      <c r="Q7" s="44"/>
      <c r="R7" s="44"/>
      <c r="S7" s="44"/>
      <c r="T7" s="44"/>
      <c r="U7" s="44"/>
      <c r="V7" s="44"/>
      <c r="W7" s="45"/>
      <c r="X7" s="362" t="s">
        <v>86</v>
      </c>
      <c r="Y7" s="363"/>
      <c r="Z7" s="363"/>
      <c r="AA7" s="364"/>
      <c r="AB7" s="43"/>
      <c r="AC7" s="44"/>
      <c r="AD7" s="44"/>
      <c r="AE7" s="44"/>
      <c r="AF7" s="44"/>
      <c r="AG7" s="44"/>
      <c r="AH7" s="44"/>
      <c r="AI7" s="45"/>
      <c r="AQ7" s="380"/>
      <c r="AR7" s="380"/>
      <c r="AS7" s="380"/>
      <c r="AT7" s="380"/>
      <c r="AU7" s="380"/>
      <c r="AV7" s="380"/>
      <c r="AW7" s="380"/>
    </row>
    <row r="8" spans="1:49" ht="20.25" customHeight="1" x14ac:dyDescent="0.2">
      <c r="A8" s="362" t="s">
        <v>85</v>
      </c>
      <c r="B8" s="363"/>
      <c r="C8" s="363"/>
      <c r="D8" s="363"/>
      <c r="E8" s="363"/>
      <c r="F8" s="363"/>
      <c r="G8" s="364"/>
      <c r="H8" s="43" t="s">
        <v>88</v>
      </c>
      <c r="I8" s="44"/>
      <c r="J8" s="44"/>
      <c r="K8" s="44"/>
      <c r="L8" s="44"/>
      <c r="M8" s="44"/>
      <c r="N8" s="44" t="s">
        <v>89</v>
      </c>
      <c r="O8" s="44"/>
      <c r="P8" s="44"/>
      <c r="Q8" s="44"/>
      <c r="R8" s="44"/>
      <c r="S8" s="44"/>
      <c r="T8" s="44"/>
      <c r="U8" s="44"/>
      <c r="V8" s="44"/>
      <c r="W8" s="45"/>
      <c r="AB8" s="53"/>
      <c r="AC8" s="53"/>
      <c r="AD8" s="53"/>
      <c r="AE8" s="53"/>
      <c r="AF8" s="53"/>
      <c r="AG8" s="53"/>
      <c r="AH8" s="53"/>
      <c r="AI8" s="53"/>
    </row>
    <row r="9" spans="1:49" ht="7.5" customHeight="1" x14ac:dyDescent="0.2"/>
    <row r="10" spans="1:49" ht="15.75" customHeight="1" x14ac:dyDescent="0.2">
      <c r="A10" s="46" t="s">
        <v>130</v>
      </c>
    </row>
    <row r="11" spans="1:49" ht="21" customHeight="1" x14ac:dyDescent="0.2">
      <c r="A11" s="362" t="s">
        <v>56</v>
      </c>
      <c r="B11" s="363"/>
      <c r="C11" s="363"/>
      <c r="D11" s="363"/>
      <c r="E11" s="363"/>
      <c r="F11" s="363"/>
      <c r="G11" s="364"/>
      <c r="H11" s="376" t="s">
        <v>57</v>
      </c>
      <c r="I11" s="377"/>
      <c r="J11" s="377"/>
      <c r="K11" s="378"/>
      <c r="L11" s="387" t="s">
        <v>138</v>
      </c>
      <c r="M11" s="388"/>
      <c r="N11" s="388"/>
      <c r="O11" s="389"/>
      <c r="P11" s="370" t="s">
        <v>139</v>
      </c>
      <c r="Q11" s="371"/>
      <c r="R11" s="371"/>
      <c r="S11" s="372"/>
      <c r="T11" s="381" t="s">
        <v>155</v>
      </c>
      <c r="U11" s="382"/>
      <c r="V11" s="382"/>
      <c r="W11" s="383"/>
      <c r="X11" s="366" t="s">
        <v>140</v>
      </c>
      <c r="Y11" s="367"/>
      <c r="Z11" s="367"/>
      <c r="AA11" s="368"/>
      <c r="AB11" s="384" t="s">
        <v>141</v>
      </c>
      <c r="AC11" s="385"/>
      <c r="AD11" s="385"/>
      <c r="AE11" s="386"/>
      <c r="AF11" s="376" t="s">
        <v>58</v>
      </c>
      <c r="AG11" s="377"/>
      <c r="AH11" s="377"/>
      <c r="AI11" s="378"/>
    </row>
    <row r="12" spans="1:49" ht="21" customHeight="1" x14ac:dyDescent="0.2">
      <c r="A12" s="362" t="s">
        <v>132</v>
      </c>
      <c r="B12" s="363"/>
      <c r="C12" s="363"/>
      <c r="D12" s="363"/>
      <c r="E12" s="363"/>
      <c r="F12" s="363"/>
      <c r="G12" s="364"/>
      <c r="H12" s="43"/>
      <c r="I12" s="44"/>
      <c r="J12" s="44"/>
      <c r="K12" s="45"/>
      <c r="L12" s="43"/>
      <c r="M12" s="44"/>
      <c r="N12" s="44"/>
      <c r="O12" s="45"/>
      <c r="P12" s="43"/>
      <c r="Q12" s="44"/>
      <c r="R12" s="44"/>
      <c r="S12" s="45"/>
      <c r="T12" s="43"/>
      <c r="U12" s="44"/>
      <c r="V12" s="44"/>
      <c r="W12" s="45"/>
      <c r="X12" s="43"/>
      <c r="Y12" s="44"/>
      <c r="Z12" s="44"/>
      <c r="AA12" s="45"/>
      <c r="AB12" s="43"/>
      <c r="AC12" s="44"/>
      <c r="AD12" s="44"/>
      <c r="AE12" s="45"/>
      <c r="AF12" s="43"/>
      <c r="AG12" s="44"/>
      <c r="AH12" s="44"/>
      <c r="AI12" s="45"/>
    </row>
    <row r="13" spans="1:49" ht="21" customHeight="1" x14ac:dyDescent="0.2">
      <c r="A13" s="362" t="s">
        <v>133</v>
      </c>
      <c r="B13" s="363"/>
      <c r="C13" s="363"/>
      <c r="D13" s="363"/>
      <c r="E13" s="363"/>
      <c r="F13" s="363"/>
      <c r="G13" s="364"/>
      <c r="H13" s="43"/>
      <c r="I13" s="44"/>
      <c r="J13" s="44"/>
      <c r="K13" s="45"/>
      <c r="L13" s="43"/>
      <c r="M13" s="44"/>
      <c r="N13" s="44"/>
      <c r="O13" s="45"/>
      <c r="P13" s="43"/>
      <c r="Q13" s="44"/>
      <c r="R13" s="44"/>
      <c r="S13" s="45"/>
      <c r="T13" s="43"/>
      <c r="U13" s="44"/>
      <c r="V13" s="44"/>
      <c r="W13" s="45"/>
      <c r="X13" s="43"/>
      <c r="Y13" s="44"/>
      <c r="Z13" s="44"/>
      <c r="AA13" s="45"/>
      <c r="AB13" s="43"/>
      <c r="AC13" s="44"/>
      <c r="AD13" s="44"/>
      <c r="AE13" s="45"/>
      <c r="AF13" s="43"/>
      <c r="AG13" s="44"/>
      <c r="AH13" s="44"/>
      <c r="AI13" s="45"/>
    </row>
    <row r="14" spans="1:49" ht="21" customHeight="1" x14ac:dyDescent="0.2">
      <c r="A14" s="376" t="s">
        <v>134</v>
      </c>
      <c r="B14" s="377"/>
      <c r="C14" s="377"/>
      <c r="D14" s="377"/>
      <c r="E14" s="377"/>
      <c r="F14" s="377"/>
      <c r="G14" s="378"/>
      <c r="H14" s="43"/>
      <c r="I14" s="44"/>
      <c r="J14" s="44"/>
      <c r="K14" s="45"/>
      <c r="L14" s="43"/>
      <c r="M14" s="44"/>
      <c r="N14" s="44"/>
      <c r="O14" s="45"/>
      <c r="P14" s="43"/>
      <c r="Q14" s="44"/>
      <c r="R14" s="44"/>
      <c r="S14" s="45"/>
      <c r="T14" s="43"/>
      <c r="U14" s="44"/>
      <c r="V14" s="44"/>
      <c r="W14" s="45"/>
      <c r="X14" s="43"/>
      <c r="Y14" s="44"/>
      <c r="Z14" s="44"/>
      <c r="AA14" s="45"/>
      <c r="AB14" s="43"/>
      <c r="AC14" s="44"/>
      <c r="AD14" s="44"/>
      <c r="AE14" s="45"/>
      <c r="AF14" s="43"/>
      <c r="AG14" s="44"/>
      <c r="AH14" s="44"/>
      <c r="AI14" s="45"/>
    </row>
    <row r="15" spans="1:49" ht="21" customHeight="1" x14ac:dyDescent="0.2">
      <c r="A15" s="362" t="s">
        <v>131</v>
      </c>
      <c r="B15" s="363"/>
      <c r="C15" s="363"/>
      <c r="D15" s="363"/>
      <c r="E15" s="363"/>
      <c r="F15" s="363"/>
      <c r="G15" s="364"/>
      <c r="H15" s="43"/>
      <c r="I15" s="44"/>
      <c r="J15" s="44"/>
      <c r="K15" s="45"/>
      <c r="L15" s="43"/>
      <c r="M15" s="44"/>
      <c r="N15" s="44"/>
      <c r="O15" s="45"/>
      <c r="P15" s="43"/>
      <c r="Q15" s="44"/>
      <c r="R15" s="44"/>
      <c r="S15" s="45"/>
      <c r="T15" s="43"/>
      <c r="U15" s="44"/>
      <c r="V15" s="44"/>
      <c r="W15" s="45"/>
      <c r="X15" s="43"/>
      <c r="Y15" s="44"/>
      <c r="Z15" s="44"/>
      <c r="AA15" s="45"/>
      <c r="AB15" s="43"/>
      <c r="AC15" s="44"/>
      <c r="AD15" s="44"/>
      <c r="AE15" s="45"/>
      <c r="AF15" s="43"/>
      <c r="AG15" s="44"/>
      <c r="AH15" s="44"/>
      <c r="AI15" s="45"/>
    </row>
    <row r="16" spans="1:49" ht="15.75" customHeight="1" x14ac:dyDescent="0.2">
      <c r="A16" s="47" t="s">
        <v>135</v>
      </c>
    </row>
    <row r="17" spans="1:45" ht="12" customHeight="1" x14ac:dyDescent="0.2">
      <c r="A17" s="38" t="s">
        <v>136</v>
      </c>
    </row>
    <row r="18" spans="1:45" ht="12" customHeight="1" x14ac:dyDescent="0.2"/>
    <row r="19" spans="1:45" ht="21" customHeight="1" x14ac:dyDescent="0.2">
      <c r="A19" s="48" t="s">
        <v>103</v>
      </c>
      <c r="B19" s="49"/>
      <c r="C19" s="49"/>
      <c r="D19" s="44"/>
      <c r="E19" s="44"/>
      <c r="F19" s="44"/>
      <c r="G19" s="44"/>
      <c r="H19" s="44"/>
      <c r="I19" s="44"/>
      <c r="J19" s="45"/>
      <c r="K19" s="44"/>
      <c r="L19" s="44"/>
      <c r="M19" s="44"/>
      <c r="N19" s="44"/>
      <c r="O19" s="44"/>
      <c r="P19" s="44"/>
      <c r="Q19" s="44"/>
      <c r="R19" s="44"/>
      <c r="S19" s="44"/>
      <c r="T19" s="44" t="s">
        <v>96</v>
      </c>
      <c r="U19" s="45"/>
      <c r="V19" s="362" t="s">
        <v>95</v>
      </c>
      <c r="W19" s="363"/>
      <c r="X19" s="363"/>
      <c r="Y19" s="363"/>
      <c r="Z19" s="363"/>
      <c r="AA19" s="363"/>
      <c r="AB19" s="364"/>
      <c r="AC19" s="44"/>
      <c r="AD19" s="44"/>
      <c r="AE19" s="44"/>
      <c r="AF19" s="44"/>
      <c r="AG19" s="44"/>
      <c r="AH19" s="44"/>
      <c r="AI19" s="45" t="s">
        <v>87</v>
      </c>
    </row>
    <row r="20" spans="1:45" ht="7.5" customHeight="1" x14ac:dyDescent="0.2"/>
    <row r="21" spans="1:45" ht="15.75" customHeight="1" x14ac:dyDescent="0.2">
      <c r="A21" s="46" t="s">
        <v>104</v>
      </c>
    </row>
    <row r="22" spans="1:45" ht="21" customHeight="1" x14ac:dyDescent="0.2">
      <c r="A22" s="50"/>
      <c r="B22" s="373" t="s">
        <v>99</v>
      </c>
      <c r="C22" s="374"/>
      <c r="D22" s="374"/>
      <c r="E22" s="374"/>
      <c r="F22" s="374"/>
      <c r="G22" s="375"/>
      <c r="H22" s="373" t="s">
        <v>100</v>
      </c>
      <c r="I22" s="374"/>
      <c r="J22" s="374"/>
      <c r="K22" s="374"/>
      <c r="L22" s="374"/>
      <c r="M22" s="374"/>
      <c r="N22" s="375"/>
      <c r="O22" s="373" t="s">
        <v>142</v>
      </c>
      <c r="P22" s="374"/>
      <c r="Q22" s="374"/>
      <c r="R22" s="374"/>
      <c r="S22" s="374"/>
      <c r="T22" s="374"/>
      <c r="U22" s="375"/>
    </row>
    <row r="23" spans="1:45" ht="21" customHeight="1" x14ac:dyDescent="0.2">
      <c r="A23" s="51">
        <v>1</v>
      </c>
      <c r="B23" s="41"/>
      <c r="C23" s="41"/>
      <c r="D23" s="41"/>
      <c r="E23" s="41"/>
      <c r="F23" s="41"/>
      <c r="G23" s="42"/>
      <c r="H23" s="43"/>
      <c r="I23" s="44"/>
      <c r="J23" s="44"/>
      <c r="K23" s="44"/>
      <c r="L23" s="44"/>
      <c r="M23" s="44"/>
      <c r="N23" s="45"/>
      <c r="O23" s="43"/>
      <c r="P23" s="44"/>
      <c r="Q23" s="44"/>
      <c r="R23" s="44"/>
      <c r="S23" s="44"/>
      <c r="T23" s="44"/>
      <c r="U23" s="45"/>
    </row>
    <row r="24" spans="1:45" ht="21" customHeight="1" x14ac:dyDescent="0.2">
      <c r="A24" s="51">
        <v>2</v>
      </c>
      <c r="B24" s="41"/>
      <c r="C24" s="41"/>
      <c r="D24" s="41"/>
      <c r="E24" s="41"/>
      <c r="F24" s="41"/>
      <c r="G24" s="42"/>
      <c r="H24" s="43"/>
      <c r="I24" s="44"/>
      <c r="J24" s="44"/>
      <c r="K24" s="44"/>
      <c r="L24" s="44"/>
      <c r="M24" s="44"/>
      <c r="N24" s="45"/>
      <c r="O24" s="43"/>
      <c r="P24" s="44"/>
      <c r="Q24" s="44"/>
      <c r="R24" s="44"/>
      <c r="S24" s="44"/>
      <c r="T24" s="44"/>
      <c r="U24" s="45"/>
    </row>
    <row r="25" spans="1:45" ht="21" customHeight="1" x14ac:dyDescent="0.2">
      <c r="A25" s="51">
        <v>3</v>
      </c>
      <c r="B25" s="41"/>
      <c r="C25" s="41"/>
      <c r="D25" s="41"/>
      <c r="E25" s="41"/>
      <c r="F25" s="41"/>
      <c r="G25" s="42"/>
      <c r="H25" s="43"/>
      <c r="I25" s="44"/>
      <c r="J25" s="44"/>
      <c r="K25" s="44"/>
      <c r="L25" s="44"/>
      <c r="M25" s="44"/>
      <c r="N25" s="45"/>
      <c r="O25" s="43"/>
      <c r="P25" s="44"/>
      <c r="Q25" s="44"/>
      <c r="R25" s="44"/>
      <c r="S25" s="44"/>
      <c r="T25" s="44"/>
      <c r="U25" s="45"/>
    </row>
    <row r="26" spans="1:45" ht="21" customHeight="1" x14ac:dyDescent="0.2">
      <c r="A26" s="51">
        <v>4</v>
      </c>
      <c r="B26" s="41"/>
      <c r="C26" s="41"/>
      <c r="D26" s="41"/>
      <c r="E26" s="41"/>
      <c r="F26" s="41"/>
      <c r="G26" s="42"/>
      <c r="H26" s="43"/>
      <c r="I26" s="44"/>
      <c r="J26" s="44"/>
      <c r="K26" s="44"/>
      <c r="L26" s="44"/>
      <c r="M26" s="44"/>
      <c r="N26" s="45"/>
      <c r="O26" s="43"/>
      <c r="P26" s="44"/>
      <c r="Q26" s="44"/>
      <c r="R26" s="44"/>
      <c r="S26" s="44"/>
      <c r="T26" s="44"/>
      <c r="U26" s="45"/>
    </row>
    <row r="27" spans="1:45" ht="21" customHeight="1" x14ac:dyDescent="0.2">
      <c r="A27" s="52">
        <v>5</v>
      </c>
      <c r="B27" s="44"/>
      <c r="C27" s="44"/>
      <c r="D27" s="44"/>
      <c r="E27" s="44"/>
      <c r="F27" s="44"/>
      <c r="G27" s="45"/>
      <c r="H27" s="43"/>
      <c r="I27" s="44"/>
      <c r="J27" s="44"/>
      <c r="K27" s="44"/>
      <c r="L27" s="44"/>
      <c r="M27" s="44"/>
      <c r="N27" s="45"/>
      <c r="O27" s="43"/>
      <c r="P27" s="44"/>
      <c r="Q27" s="44"/>
      <c r="R27" s="44"/>
      <c r="S27" s="44"/>
      <c r="T27" s="44"/>
      <c r="U27" s="45"/>
    </row>
    <row r="28" spans="1:45" ht="13.5" customHeight="1" x14ac:dyDescent="0.2">
      <c r="A28" s="53"/>
      <c r="B28" s="53"/>
      <c r="C28" s="53"/>
      <c r="D28" s="53"/>
      <c r="E28" s="53"/>
      <c r="F28" s="53"/>
      <c r="G28" s="53"/>
      <c r="H28" s="46"/>
      <c r="I28" s="46"/>
      <c r="J28" s="46"/>
      <c r="K28" s="46"/>
      <c r="L28" s="46"/>
      <c r="M28" s="46"/>
      <c r="N28" s="46"/>
    </row>
    <row r="29" spans="1:45" ht="7.5" customHeight="1" x14ac:dyDescent="0.2"/>
    <row r="30" spans="1:45" ht="15.75" customHeight="1" x14ac:dyDescent="0.2">
      <c r="A30" s="36" t="s">
        <v>151</v>
      </c>
    </row>
    <row r="31" spans="1:45" ht="21" customHeight="1" x14ac:dyDescent="0.2">
      <c r="A31" s="365"/>
      <c r="B31" s="365"/>
      <c r="C31" s="365"/>
      <c r="D31" s="365"/>
      <c r="E31" s="365"/>
      <c r="F31" s="361" t="s">
        <v>143</v>
      </c>
      <c r="G31" s="361"/>
      <c r="H31" s="361"/>
      <c r="I31" s="361" t="s">
        <v>144</v>
      </c>
      <c r="J31" s="361"/>
      <c r="K31" s="361"/>
      <c r="L31" s="361" t="s">
        <v>145</v>
      </c>
      <c r="M31" s="361"/>
      <c r="N31" s="361"/>
      <c r="O31" s="361" t="s">
        <v>146</v>
      </c>
      <c r="P31" s="361"/>
      <c r="Q31" s="361"/>
      <c r="R31" s="361" t="s">
        <v>147</v>
      </c>
      <c r="S31" s="361"/>
      <c r="T31" s="361"/>
      <c r="U31" s="369" t="s">
        <v>114</v>
      </c>
      <c r="V31" s="369"/>
      <c r="W31" s="369"/>
      <c r="X31" s="369"/>
      <c r="Y31" s="369"/>
      <c r="Z31" s="369" t="s">
        <v>148</v>
      </c>
      <c r="AA31" s="369"/>
      <c r="AB31" s="369"/>
      <c r="AC31" s="369"/>
      <c r="AD31" s="369"/>
      <c r="AE31" s="360" t="s">
        <v>149</v>
      </c>
      <c r="AF31" s="360"/>
      <c r="AG31" s="360"/>
      <c r="AH31" s="360"/>
      <c r="AI31" s="360"/>
      <c r="AJ31" s="46"/>
      <c r="AK31" s="46"/>
      <c r="AL31" s="46"/>
      <c r="AM31" s="46"/>
      <c r="AN31" s="39"/>
      <c r="AO31" s="39"/>
      <c r="AP31" s="39"/>
      <c r="AQ31" s="39"/>
      <c r="AR31" s="39"/>
      <c r="AS31" s="39"/>
    </row>
    <row r="32" spans="1:45" ht="21" customHeight="1" x14ac:dyDescent="0.2">
      <c r="A32" s="365"/>
      <c r="B32" s="365"/>
      <c r="C32" s="365"/>
      <c r="D32" s="365"/>
      <c r="E32" s="365"/>
      <c r="F32" s="361"/>
      <c r="G32" s="361"/>
      <c r="H32" s="361"/>
      <c r="I32" s="361"/>
      <c r="J32" s="361"/>
      <c r="K32" s="361"/>
      <c r="L32" s="361"/>
      <c r="M32" s="361"/>
      <c r="N32" s="361"/>
      <c r="O32" s="361"/>
      <c r="P32" s="361"/>
      <c r="Q32" s="361"/>
      <c r="R32" s="361"/>
      <c r="S32" s="361"/>
      <c r="T32" s="361"/>
      <c r="U32" s="369"/>
      <c r="V32" s="369"/>
      <c r="W32" s="369"/>
      <c r="X32" s="369"/>
      <c r="Y32" s="369"/>
      <c r="Z32" s="369"/>
      <c r="AA32" s="369"/>
      <c r="AB32" s="369"/>
      <c r="AC32" s="369"/>
      <c r="AD32" s="369"/>
      <c r="AE32" s="360"/>
      <c r="AF32" s="360"/>
      <c r="AG32" s="360"/>
      <c r="AH32" s="360"/>
      <c r="AI32" s="360"/>
      <c r="AJ32" s="46"/>
      <c r="AK32" s="46"/>
      <c r="AL32" s="46"/>
      <c r="AM32" s="39"/>
      <c r="AN32" s="39"/>
      <c r="AO32" s="39"/>
      <c r="AP32" s="39"/>
      <c r="AQ32" s="39"/>
      <c r="AR32" s="39"/>
      <c r="AS32" s="39"/>
    </row>
    <row r="33" spans="1:45" ht="21" customHeight="1" x14ac:dyDescent="0.2">
      <c r="A33" s="365" t="s">
        <v>115</v>
      </c>
      <c r="B33" s="365"/>
      <c r="C33" s="365"/>
      <c r="D33" s="365"/>
      <c r="E33" s="365"/>
      <c r="F33" s="361"/>
      <c r="G33" s="361"/>
      <c r="H33" s="361"/>
      <c r="I33" s="361"/>
      <c r="J33" s="361"/>
      <c r="K33" s="361"/>
      <c r="L33" s="361"/>
      <c r="M33" s="361"/>
      <c r="N33" s="361"/>
      <c r="O33" s="361"/>
      <c r="P33" s="361"/>
      <c r="Q33" s="361"/>
      <c r="R33" s="361"/>
      <c r="S33" s="361"/>
      <c r="T33" s="361"/>
      <c r="U33" s="362">
        <f>F33+I33+L33+O33+R33</f>
        <v>0</v>
      </c>
      <c r="V33" s="363"/>
      <c r="W33" s="363"/>
      <c r="X33" s="363"/>
      <c r="Y33" s="364"/>
      <c r="Z33" s="362"/>
      <c r="AA33" s="363"/>
      <c r="AB33" s="363"/>
      <c r="AC33" s="363"/>
      <c r="AD33" s="364"/>
      <c r="AE33" s="362" t="str">
        <f>IFERROR(U33/Z33,"")</f>
        <v/>
      </c>
      <c r="AF33" s="363"/>
      <c r="AG33" s="363"/>
      <c r="AH33" s="363"/>
      <c r="AI33" s="364"/>
      <c r="AJ33" s="46"/>
      <c r="AK33" s="46"/>
      <c r="AL33" s="46"/>
      <c r="AM33" s="359"/>
      <c r="AN33" s="359"/>
      <c r="AO33" s="359"/>
      <c r="AP33" s="359"/>
      <c r="AQ33" s="359"/>
      <c r="AR33" s="359"/>
      <c r="AS33" s="359"/>
    </row>
    <row r="34" spans="1:45" ht="21" customHeight="1" x14ac:dyDescent="0.2">
      <c r="A34" s="365" t="s">
        <v>116</v>
      </c>
      <c r="B34" s="365"/>
      <c r="C34" s="365"/>
      <c r="D34" s="365"/>
      <c r="E34" s="365"/>
      <c r="F34" s="361"/>
      <c r="G34" s="361"/>
      <c r="H34" s="361"/>
      <c r="I34" s="361"/>
      <c r="J34" s="361"/>
      <c r="K34" s="361"/>
      <c r="L34" s="361"/>
      <c r="M34" s="361"/>
      <c r="N34" s="361"/>
      <c r="O34" s="361"/>
      <c r="P34" s="361"/>
      <c r="Q34" s="361"/>
      <c r="R34" s="361"/>
      <c r="S34" s="361"/>
      <c r="T34" s="361"/>
      <c r="U34" s="379">
        <f>F34+I34+L34+O34+R34</f>
        <v>0</v>
      </c>
      <c r="V34" s="379"/>
      <c r="W34" s="379"/>
      <c r="X34" s="379"/>
      <c r="Y34" s="379"/>
      <c r="Z34" s="379"/>
      <c r="AA34" s="379"/>
      <c r="AB34" s="379"/>
      <c r="AC34" s="379"/>
      <c r="AD34" s="379"/>
      <c r="AE34" s="379" t="str">
        <f>IFERROR(U34/Z34,"")</f>
        <v/>
      </c>
      <c r="AF34" s="379"/>
      <c r="AG34" s="379"/>
      <c r="AH34" s="379"/>
      <c r="AI34" s="379"/>
      <c r="AJ34" s="46"/>
      <c r="AK34" s="46"/>
      <c r="AL34" s="46"/>
      <c r="AM34" s="359"/>
      <c r="AN34" s="359"/>
      <c r="AO34" s="359"/>
      <c r="AP34" s="359"/>
      <c r="AQ34" s="359"/>
      <c r="AR34" s="359"/>
      <c r="AS34" s="359"/>
    </row>
    <row r="35" spans="1:45" ht="15.75" customHeight="1" x14ac:dyDescent="0.2">
      <c r="A35" s="38" t="s">
        <v>150</v>
      </c>
      <c r="E35" s="46"/>
      <c r="F35" s="46"/>
      <c r="G35" s="46"/>
      <c r="H35" s="46"/>
      <c r="I35" s="46"/>
      <c r="J35" s="46"/>
      <c r="K35" s="46"/>
    </row>
    <row r="36" spans="1:45" ht="15.75" customHeight="1" x14ac:dyDescent="0.2">
      <c r="A36" s="38"/>
    </row>
    <row r="37" spans="1:45" ht="21" customHeight="1" x14ac:dyDescent="0.2">
      <c r="A37" s="48" t="s">
        <v>129</v>
      </c>
      <c r="B37" s="49"/>
      <c r="C37" s="49"/>
      <c r="D37" s="44"/>
      <c r="E37" s="44"/>
      <c r="F37" s="44"/>
      <c r="G37" s="44"/>
      <c r="H37" s="44"/>
      <c r="I37" s="44"/>
      <c r="J37" s="45"/>
      <c r="K37" s="44"/>
      <c r="L37" s="44"/>
      <c r="M37" s="44"/>
      <c r="N37" s="44"/>
      <c r="O37" s="44"/>
      <c r="P37" s="44"/>
      <c r="Q37" s="44"/>
      <c r="R37" s="44"/>
      <c r="S37" s="44"/>
      <c r="T37" s="44" t="s">
        <v>87</v>
      </c>
      <c r="U37" s="45"/>
      <c r="V37" s="359"/>
      <c r="W37" s="359"/>
      <c r="X37" s="359"/>
      <c r="Y37" s="359"/>
      <c r="Z37" s="359"/>
      <c r="AA37" s="359"/>
      <c r="AB37" s="359"/>
      <c r="AC37" s="46"/>
      <c r="AD37" s="46"/>
      <c r="AE37" s="46"/>
      <c r="AF37" s="46"/>
      <c r="AG37" s="46"/>
      <c r="AH37" s="46"/>
      <c r="AI37" s="46"/>
      <c r="AJ37" s="46"/>
    </row>
    <row r="38" spans="1:45" ht="15.75" customHeight="1" x14ac:dyDescent="0.2">
      <c r="A38" s="38"/>
    </row>
    <row r="39" spans="1:45" ht="15.75" customHeight="1" x14ac:dyDescent="0.2">
      <c r="A39" s="38"/>
    </row>
    <row r="40" spans="1:45" ht="15.75" customHeight="1" x14ac:dyDescent="0.2">
      <c r="A40" s="38"/>
    </row>
    <row r="41" spans="1:45" ht="15.75" customHeight="1" x14ac:dyDescent="0.2">
      <c r="A41" s="38"/>
    </row>
    <row r="44" spans="1:45" ht="21" customHeight="1" x14ac:dyDescent="0.2">
      <c r="A44" s="46"/>
      <c r="B44" s="46"/>
      <c r="C44" s="46"/>
      <c r="D44" s="46"/>
      <c r="E44" s="46"/>
      <c r="F44" s="46"/>
      <c r="G44" s="46"/>
      <c r="H44" s="46"/>
      <c r="I44" s="46"/>
      <c r="J44" s="46"/>
      <c r="K44" s="46"/>
      <c r="L44" s="46"/>
      <c r="M44" s="46"/>
      <c r="N44" s="46"/>
    </row>
    <row r="45" spans="1:45" ht="21" customHeight="1" x14ac:dyDescent="0.2">
      <c r="A45" s="359"/>
      <c r="B45" s="359"/>
      <c r="C45" s="359"/>
      <c r="D45" s="359"/>
      <c r="E45" s="46"/>
      <c r="F45" s="46"/>
      <c r="G45" s="46"/>
      <c r="H45" s="46"/>
      <c r="I45" s="46"/>
      <c r="J45" s="46"/>
      <c r="K45" s="46"/>
      <c r="L45" s="46"/>
      <c r="M45" s="46"/>
      <c r="N45" s="46"/>
    </row>
    <row r="46" spans="1:45" ht="21" customHeight="1" x14ac:dyDescent="0.2">
      <c r="A46" s="46"/>
      <c r="B46" s="46"/>
      <c r="C46" s="46"/>
      <c r="D46" s="46"/>
      <c r="E46" s="46"/>
      <c r="F46" s="46"/>
      <c r="G46" s="46"/>
      <c r="H46" s="46"/>
      <c r="I46" s="46"/>
      <c r="J46" s="46"/>
      <c r="K46" s="46"/>
      <c r="L46" s="46"/>
      <c r="M46" s="46"/>
      <c r="N46" s="46"/>
    </row>
    <row r="47" spans="1:45" ht="21" customHeight="1" x14ac:dyDescent="0.2">
      <c r="A47" s="46"/>
      <c r="B47" s="46"/>
      <c r="C47" s="46"/>
      <c r="D47" s="46"/>
      <c r="E47" s="46"/>
      <c r="F47" s="46"/>
      <c r="G47" s="46"/>
      <c r="H47" s="46"/>
      <c r="I47" s="46"/>
      <c r="J47" s="46"/>
      <c r="K47" s="46"/>
      <c r="L47" s="46"/>
      <c r="M47" s="46"/>
      <c r="N47" s="46"/>
    </row>
    <row r="48" spans="1:45" ht="21" customHeight="1" x14ac:dyDescent="0.2">
      <c r="A48" s="46"/>
      <c r="B48" s="46"/>
      <c r="C48" s="46"/>
      <c r="D48" s="46"/>
      <c r="E48" s="46"/>
      <c r="F48" s="46"/>
      <c r="G48" s="46"/>
      <c r="H48" s="46"/>
      <c r="I48" s="46"/>
      <c r="J48" s="46"/>
      <c r="K48" s="46"/>
      <c r="L48" s="46"/>
      <c r="M48" s="46"/>
      <c r="N48" s="46"/>
    </row>
    <row r="49" spans="1:35" ht="21" customHeight="1" x14ac:dyDescent="0.2">
      <c r="A49" s="46"/>
      <c r="B49" s="46"/>
      <c r="C49" s="46"/>
      <c r="D49" s="46"/>
      <c r="E49" s="46"/>
      <c r="F49" s="46"/>
      <c r="G49" s="46"/>
      <c r="H49" s="46"/>
      <c r="I49" s="46"/>
      <c r="J49" s="46"/>
      <c r="K49" s="46"/>
      <c r="L49" s="46"/>
      <c r="M49" s="46"/>
      <c r="N49" s="46"/>
    </row>
    <row r="50" spans="1:35" ht="21" customHeight="1" x14ac:dyDescent="0.2">
      <c r="A50" s="46"/>
      <c r="B50" s="46"/>
      <c r="C50" s="46"/>
      <c r="D50" s="46"/>
      <c r="E50" s="46"/>
      <c r="F50" s="46"/>
      <c r="G50" s="46"/>
      <c r="H50" s="46"/>
      <c r="I50" s="46"/>
      <c r="J50" s="46"/>
      <c r="K50" s="46"/>
      <c r="L50" s="46"/>
      <c r="M50" s="46"/>
      <c r="N50" s="46"/>
    </row>
    <row r="51" spans="1:35" ht="21" customHeight="1" x14ac:dyDescent="0.2">
      <c r="A51" s="46"/>
      <c r="B51" s="46"/>
      <c r="C51" s="46"/>
      <c r="D51" s="46"/>
      <c r="E51" s="46"/>
      <c r="F51" s="46"/>
      <c r="G51" s="46"/>
      <c r="H51" s="46"/>
      <c r="I51" s="46"/>
      <c r="J51" s="46"/>
      <c r="K51" s="46"/>
      <c r="L51" s="46"/>
      <c r="M51" s="46"/>
      <c r="N51" s="46"/>
    </row>
    <row r="52" spans="1:35" ht="21" customHeight="1" x14ac:dyDescent="0.2">
      <c r="A52" s="359"/>
      <c r="B52" s="359"/>
      <c r="C52" s="359"/>
      <c r="D52" s="359"/>
      <c r="E52" s="359"/>
      <c r="F52" s="359"/>
      <c r="G52" s="359"/>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row>
  </sheetData>
  <mergeCells count="59">
    <mergeCell ref="AQ6:AW6"/>
    <mergeCell ref="AQ7:AW7"/>
    <mergeCell ref="T11:W11"/>
    <mergeCell ref="H22:N22"/>
    <mergeCell ref="A52:G52"/>
    <mergeCell ref="AB11:AE11"/>
    <mergeCell ref="A11:G11"/>
    <mergeCell ref="A12:G12"/>
    <mergeCell ref="A45:D45"/>
    <mergeCell ref="L11:O11"/>
    <mergeCell ref="F31:H32"/>
    <mergeCell ref="I31:K32"/>
    <mergeCell ref="A8:G8"/>
    <mergeCell ref="A13:G13"/>
    <mergeCell ref="A14:G14"/>
    <mergeCell ref="H11:K11"/>
    <mergeCell ref="X4:AA4"/>
    <mergeCell ref="X5:AA5"/>
    <mergeCell ref="A7:G7"/>
    <mergeCell ref="X6:AA6"/>
    <mergeCell ref="X7:AA7"/>
    <mergeCell ref="A4:G4"/>
    <mergeCell ref="A5:G5"/>
    <mergeCell ref="A6:G6"/>
    <mergeCell ref="V37:AB37"/>
    <mergeCell ref="AF11:AI11"/>
    <mergeCell ref="R33:T33"/>
    <mergeCell ref="R34:T34"/>
    <mergeCell ref="U34:Y34"/>
    <mergeCell ref="Z33:AD33"/>
    <mergeCell ref="AE33:AI33"/>
    <mergeCell ref="Z34:AD34"/>
    <mergeCell ref="AE34:AI34"/>
    <mergeCell ref="A15:G15"/>
    <mergeCell ref="V19:AB19"/>
    <mergeCell ref="X11:AA11"/>
    <mergeCell ref="U31:Y32"/>
    <mergeCell ref="P11:S11"/>
    <mergeCell ref="O22:U22"/>
    <mergeCell ref="B22:G22"/>
    <mergeCell ref="A31:E32"/>
    <mergeCell ref="Z31:AD32"/>
    <mergeCell ref="L31:N32"/>
    <mergeCell ref="A33:E33"/>
    <mergeCell ref="A34:E34"/>
    <mergeCell ref="F34:H34"/>
    <mergeCell ref="I34:K34"/>
    <mergeCell ref="L34:N34"/>
    <mergeCell ref="I33:K33"/>
    <mergeCell ref="L33:N33"/>
    <mergeCell ref="F33:H33"/>
    <mergeCell ref="AM33:AS33"/>
    <mergeCell ref="AM34:AS34"/>
    <mergeCell ref="AE31:AI32"/>
    <mergeCell ref="O34:Q34"/>
    <mergeCell ref="O33:Q33"/>
    <mergeCell ref="O31:Q32"/>
    <mergeCell ref="R31:T32"/>
    <mergeCell ref="U33:Y33"/>
  </mergeCells>
  <phoneticPr fontId="2"/>
  <pageMargins left="0.75" right="0.56000000000000005" top="1" bottom="0.45" header="0.51200000000000001" footer="0.2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K42"/>
  <sheetViews>
    <sheetView view="pageBreakPreview" zoomScale="70" zoomScaleNormal="40" zoomScaleSheetLayoutView="70" workbookViewId="0">
      <selection activeCell="D20" sqref="D20"/>
    </sheetView>
  </sheetViews>
  <sheetFormatPr defaultColWidth="10" defaultRowHeight="19.2" x14ac:dyDescent="0.2"/>
  <cols>
    <col min="1" max="1" width="2.21875" style="177" customWidth="1"/>
    <col min="2" max="2" width="7.88671875" style="177" bestFit="1" customWidth="1"/>
    <col min="3" max="11" width="45.109375" style="177" customWidth="1"/>
    <col min="12" max="16384" width="10" style="177"/>
  </cols>
  <sheetData>
    <row r="1" spans="2:11" x14ac:dyDescent="0.2">
      <c r="B1" s="177" t="s">
        <v>299</v>
      </c>
    </row>
    <row r="3" spans="2:11" x14ac:dyDescent="0.2">
      <c r="B3" s="178" t="s">
        <v>216</v>
      </c>
      <c r="C3" s="178" t="s">
        <v>300</v>
      </c>
    </row>
    <row r="4" spans="2:11" x14ac:dyDescent="0.2">
      <c r="B4" s="178">
        <v>1</v>
      </c>
      <c r="C4" s="179" t="s">
        <v>200</v>
      </c>
    </row>
    <row r="5" spans="2:11" x14ac:dyDescent="0.2">
      <c r="B5" s="178">
        <v>2</v>
      </c>
      <c r="C5" s="179"/>
    </row>
    <row r="6" spans="2:11" x14ac:dyDescent="0.2">
      <c r="B6" s="178">
        <v>3</v>
      </c>
      <c r="C6" s="179"/>
    </row>
    <row r="7" spans="2:11" x14ac:dyDescent="0.2">
      <c r="B7" s="178">
        <v>4</v>
      </c>
      <c r="C7" s="179"/>
    </row>
    <row r="8" spans="2:11" x14ac:dyDescent="0.2">
      <c r="B8" s="178">
        <v>5</v>
      </c>
      <c r="C8" s="179"/>
    </row>
    <row r="10" spans="2:11" x14ac:dyDescent="0.2">
      <c r="B10" s="177" t="s">
        <v>301</v>
      </c>
    </row>
    <row r="11" spans="2:11" ht="19.8" thickBot="1" x14ac:dyDescent="0.25"/>
    <row r="12" spans="2:11" ht="19.8" thickBot="1" x14ac:dyDescent="0.25">
      <c r="B12" s="180" t="s">
        <v>302</v>
      </c>
      <c r="C12" s="181" t="s">
        <v>229</v>
      </c>
      <c r="D12" s="182" t="s">
        <v>236</v>
      </c>
      <c r="E12" s="183" t="s">
        <v>233</v>
      </c>
      <c r="F12" s="182" t="s">
        <v>303</v>
      </c>
      <c r="G12" s="184" t="s">
        <v>303</v>
      </c>
      <c r="H12" s="184" t="s">
        <v>303</v>
      </c>
      <c r="I12" s="184" t="s">
        <v>303</v>
      </c>
      <c r="J12" s="184" t="s">
        <v>303</v>
      </c>
      <c r="K12" s="185" t="s">
        <v>303</v>
      </c>
    </row>
    <row r="13" spans="2:11" x14ac:dyDescent="0.2">
      <c r="B13" s="778" t="s">
        <v>304</v>
      </c>
      <c r="C13" s="186" t="s">
        <v>303</v>
      </c>
      <c r="D13" s="187" t="s">
        <v>234</v>
      </c>
      <c r="E13" s="188" t="s">
        <v>234</v>
      </c>
      <c r="F13" s="188"/>
      <c r="G13" s="189"/>
      <c r="H13" s="189"/>
      <c r="I13" s="189"/>
      <c r="J13" s="189"/>
      <c r="K13" s="190"/>
    </row>
    <row r="14" spans="2:11" x14ac:dyDescent="0.2">
      <c r="B14" s="778"/>
      <c r="C14" s="191" t="s">
        <v>303</v>
      </c>
      <c r="D14" s="192" t="s">
        <v>305</v>
      </c>
      <c r="E14" s="193" t="s">
        <v>306</v>
      </c>
      <c r="F14" s="193"/>
      <c r="G14" s="179"/>
      <c r="H14" s="179"/>
      <c r="I14" s="179"/>
      <c r="J14" s="179"/>
      <c r="K14" s="194"/>
    </row>
    <row r="15" spans="2:11" x14ac:dyDescent="0.2">
      <c r="B15" s="778"/>
      <c r="C15" s="191" t="s">
        <v>303</v>
      </c>
      <c r="D15" s="195" t="s">
        <v>307</v>
      </c>
      <c r="E15" s="196" t="s">
        <v>308</v>
      </c>
      <c r="F15" s="196"/>
      <c r="G15" s="179"/>
      <c r="H15" s="179"/>
      <c r="I15" s="179"/>
      <c r="J15" s="179"/>
      <c r="K15" s="194"/>
    </row>
    <row r="16" spans="2:11" x14ac:dyDescent="0.2">
      <c r="B16" s="778"/>
      <c r="C16" s="191" t="s">
        <v>303</v>
      </c>
      <c r="D16" s="195" t="s">
        <v>237</v>
      </c>
      <c r="E16" s="196" t="s">
        <v>309</v>
      </c>
      <c r="F16" s="196"/>
      <c r="G16" s="179"/>
      <c r="H16" s="179"/>
      <c r="I16" s="179"/>
      <c r="J16" s="179"/>
      <c r="K16" s="194"/>
    </row>
    <row r="17" spans="2:11" x14ac:dyDescent="0.2">
      <c r="B17" s="778"/>
      <c r="C17" s="191" t="s">
        <v>303</v>
      </c>
      <c r="D17" s="195" t="s">
        <v>310</v>
      </c>
      <c r="E17" s="196" t="s">
        <v>240</v>
      </c>
      <c r="F17" s="196"/>
      <c r="G17" s="179"/>
      <c r="H17" s="179"/>
      <c r="I17" s="179"/>
      <c r="J17" s="179"/>
      <c r="K17" s="194"/>
    </row>
    <row r="18" spans="2:11" x14ac:dyDescent="0.2">
      <c r="B18" s="778"/>
      <c r="C18" s="191" t="s">
        <v>303</v>
      </c>
      <c r="D18" s="195" t="s">
        <v>311</v>
      </c>
      <c r="E18" s="196" t="s">
        <v>312</v>
      </c>
      <c r="F18" s="196"/>
      <c r="G18" s="179"/>
      <c r="H18" s="179"/>
      <c r="I18" s="179"/>
      <c r="J18" s="179"/>
      <c r="K18" s="194"/>
    </row>
    <row r="19" spans="2:11" x14ac:dyDescent="0.2">
      <c r="B19" s="778"/>
      <c r="C19" s="191" t="s">
        <v>303</v>
      </c>
      <c r="D19" s="195" t="s">
        <v>313</v>
      </c>
      <c r="E19" s="196" t="s">
        <v>314</v>
      </c>
      <c r="F19" s="196"/>
      <c r="G19" s="179"/>
      <c r="H19" s="179"/>
      <c r="I19" s="179"/>
      <c r="J19" s="179"/>
      <c r="K19" s="194"/>
    </row>
    <row r="20" spans="2:11" x14ac:dyDescent="0.2">
      <c r="B20" s="778"/>
      <c r="C20" s="191" t="s">
        <v>303</v>
      </c>
      <c r="D20" s="195" t="s">
        <v>303</v>
      </c>
      <c r="E20" s="196" t="s">
        <v>311</v>
      </c>
      <c r="F20" s="196"/>
      <c r="G20" s="179"/>
      <c r="H20" s="179"/>
      <c r="I20" s="179"/>
      <c r="J20" s="179"/>
      <c r="K20" s="194"/>
    </row>
    <row r="21" spans="2:11" x14ac:dyDescent="0.2">
      <c r="B21" s="778"/>
      <c r="C21" s="191" t="s">
        <v>303</v>
      </c>
      <c r="D21" s="195" t="s">
        <v>303</v>
      </c>
      <c r="E21" s="196" t="s">
        <v>315</v>
      </c>
      <c r="F21" s="196"/>
      <c r="G21" s="179"/>
      <c r="H21" s="179"/>
      <c r="I21" s="179"/>
      <c r="J21" s="179"/>
      <c r="K21" s="194"/>
    </row>
    <row r="22" spans="2:11" x14ac:dyDescent="0.2">
      <c r="B22" s="778"/>
      <c r="C22" s="191" t="s">
        <v>303</v>
      </c>
      <c r="D22" s="196" t="s">
        <v>303</v>
      </c>
      <c r="E22" s="196" t="s">
        <v>303</v>
      </c>
      <c r="F22" s="196"/>
      <c r="G22" s="179"/>
      <c r="H22" s="179"/>
      <c r="I22" s="179"/>
      <c r="J22" s="179"/>
      <c r="K22" s="194"/>
    </row>
    <row r="23" spans="2:11" x14ac:dyDescent="0.2">
      <c r="B23" s="778"/>
      <c r="C23" s="191" t="s">
        <v>303</v>
      </c>
      <c r="D23" s="196" t="s">
        <v>303</v>
      </c>
      <c r="E23" s="196" t="s">
        <v>303</v>
      </c>
      <c r="F23" s="196"/>
      <c r="G23" s="179"/>
      <c r="H23" s="179"/>
      <c r="I23" s="179"/>
      <c r="J23" s="179"/>
      <c r="K23" s="194"/>
    </row>
    <row r="24" spans="2:11" x14ac:dyDescent="0.2">
      <c r="B24" s="778"/>
      <c r="C24" s="191" t="s">
        <v>303</v>
      </c>
      <c r="D24" s="196" t="s">
        <v>303</v>
      </c>
      <c r="E24" s="196" t="s">
        <v>303</v>
      </c>
      <c r="F24" s="196"/>
      <c r="G24" s="179"/>
      <c r="H24" s="179"/>
      <c r="I24" s="179"/>
      <c r="J24" s="179"/>
      <c r="K24" s="194"/>
    </row>
    <row r="25" spans="2:11" ht="19.8" thickBot="1" x14ac:dyDescent="0.25">
      <c r="B25" s="779"/>
      <c r="C25" s="197" t="s">
        <v>303</v>
      </c>
      <c r="D25" s="198" t="s">
        <v>303</v>
      </c>
      <c r="E25" s="199" t="s">
        <v>303</v>
      </c>
      <c r="F25" s="199"/>
      <c r="G25" s="198"/>
      <c r="H25" s="198"/>
      <c r="I25" s="198"/>
      <c r="J25" s="198"/>
      <c r="K25" s="200"/>
    </row>
    <row r="28" spans="2:11" x14ac:dyDescent="0.2">
      <c r="C28" s="177" t="s">
        <v>316</v>
      </c>
    </row>
    <row r="29" spans="2:11" x14ac:dyDescent="0.2">
      <c r="C29" s="177" t="s">
        <v>317</v>
      </c>
    </row>
    <row r="30" spans="2:11" x14ac:dyDescent="0.2">
      <c r="C30" s="177" t="s">
        <v>318</v>
      </c>
    </row>
    <row r="31" spans="2:11" x14ac:dyDescent="0.2">
      <c r="C31" s="177" t="s">
        <v>319</v>
      </c>
    </row>
    <row r="32" spans="2:11" x14ac:dyDescent="0.2">
      <c r="C32" s="177" t="s">
        <v>320</v>
      </c>
    </row>
    <row r="33" spans="3:3" x14ac:dyDescent="0.2">
      <c r="C33" s="177" t="s">
        <v>321</v>
      </c>
    </row>
    <row r="34" spans="3:3" x14ac:dyDescent="0.2">
      <c r="C34" s="177" t="s">
        <v>322</v>
      </c>
    </row>
    <row r="35" spans="3:3" x14ac:dyDescent="0.2">
      <c r="C35" s="177" t="s">
        <v>323</v>
      </c>
    </row>
    <row r="37" spans="3:3" x14ac:dyDescent="0.2">
      <c r="C37" s="177" t="s">
        <v>324</v>
      </c>
    </row>
    <row r="38" spans="3:3" x14ac:dyDescent="0.2">
      <c r="C38" s="177" t="s">
        <v>325</v>
      </c>
    </row>
    <row r="39" spans="3:3" x14ac:dyDescent="0.2">
      <c r="C39" s="177" t="s">
        <v>326</v>
      </c>
    </row>
    <row r="40" spans="3:3" x14ac:dyDescent="0.2">
      <c r="C40" s="177" t="s">
        <v>327</v>
      </c>
    </row>
    <row r="41" spans="3:3" x14ac:dyDescent="0.2">
      <c r="C41" s="177" t="s">
        <v>328</v>
      </c>
    </row>
    <row r="42" spans="3:3" x14ac:dyDescent="0.2">
      <c r="C42" s="177" t="s">
        <v>329</v>
      </c>
    </row>
  </sheetData>
  <mergeCells count="1">
    <mergeCell ref="B13:B25"/>
  </mergeCells>
  <phoneticPr fontId="2"/>
  <pageMargins left="0.7" right="0.7" top="0.75" bottom="0.75" header="0.3" footer="0.3"/>
  <pageSetup paperSize="9" scale="37" orientation="portrait" copies="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0"/>
  <sheetViews>
    <sheetView showZeros="0" tabSelected="1" view="pageBreakPreview" zoomScale="120" zoomScaleNormal="100" zoomScaleSheetLayoutView="120" workbookViewId="0">
      <selection activeCell="D15" sqref="D15:E16"/>
    </sheetView>
  </sheetViews>
  <sheetFormatPr defaultColWidth="9" defaultRowHeight="24" customHeight="1" x14ac:dyDescent="0.2"/>
  <cols>
    <col min="1" max="1" width="3" style="3" bestFit="1" customWidth="1"/>
    <col min="2" max="2" width="5.44140625" style="3" customWidth="1"/>
    <col min="3" max="10" width="9.77734375" style="3" customWidth="1"/>
    <col min="11" max="11" width="5.6640625" style="3" customWidth="1"/>
    <col min="12" max="16384" width="9" style="3"/>
  </cols>
  <sheetData>
    <row r="1" spans="1:10" ht="24" customHeight="1" x14ac:dyDescent="0.2">
      <c r="A1" s="2" t="s">
        <v>91</v>
      </c>
      <c r="C1" s="54"/>
      <c r="I1" s="6"/>
      <c r="J1" s="21" t="s">
        <v>107</v>
      </c>
    </row>
    <row r="2" spans="1:10" ht="24" customHeight="1" x14ac:dyDescent="0.2">
      <c r="A2" s="2"/>
      <c r="C2" s="54"/>
      <c r="E2" s="55"/>
      <c r="I2" s="6"/>
      <c r="J2" s="21"/>
    </row>
    <row r="3" spans="1:10" ht="12" customHeight="1" x14ac:dyDescent="0.2"/>
    <row r="4" spans="1:10" ht="18" customHeight="1" x14ac:dyDescent="0.2">
      <c r="A4" s="394" t="s">
        <v>60</v>
      </c>
      <c r="B4" s="395"/>
      <c r="C4" s="396" t="s">
        <v>154</v>
      </c>
      <c r="D4" s="397"/>
      <c r="E4" s="397"/>
      <c r="F4" s="397"/>
      <c r="G4" s="398"/>
      <c r="H4" s="390" t="s">
        <v>120</v>
      </c>
      <c r="I4" s="392" t="s">
        <v>153</v>
      </c>
      <c r="J4" s="390" t="s">
        <v>128</v>
      </c>
    </row>
    <row r="5" spans="1:10" ht="30" customHeight="1" x14ac:dyDescent="0.2">
      <c r="A5" s="7" t="s">
        <v>61</v>
      </c>
      <c r="B5" s="8" t="s">
        <v>62</v>
      </c>
      <c r="C5" s="5" t="s">
        <v>118</v>
      </c>
      <c r="D5" s="417" t="s">
        <v>126</v>
      </c>
      <c r="E5" s="418"/>
      <c r="F5" s="5" t="s">
        <v>117</v>
      </c>
      <c r="G5" s="5" t="s">
        <v>59</v>
      </c>
      <c r="H5" s="391"/>
      <c r="I5" s="393"/>
      <c r="J5" s="391"/>
    </row>
    <row r="6" spans="1:10" ht="12" customHeight="1" x14ac:dyDescent="0.2">
      <c r="A6" s="7"/>
      <c r="B6" s="9"/>
      <c r="C6" s="10" t="s">
        <v>121</v>
      </c>
      <c r="D6" s="419" t="s">
        <v>122</v>
      </c>
      <c r="E6" s="420"/>
      <c r="F6" s="10" t="s">
        <v>123</v>
      </c>
      <c r="G6" s="10" t="s">
        <v>124</v>
      </c>
      <c r="H6" s="4" t="s">
        <v>152</v>
      </c>
      <c r="I6" s="10" t="s">
        <v>125</v>
      </c>
      <c r="J6" s="11" t="s">
        <v>127</v>
      </c>
    </row>
    <row r="7" spans="1:10" ht="12" customHeight="1" x14ac:dyDescent="0.2">
      <c r="A7" s="12"/>
      <c r="B7" s="403" t="s">
        <v>119</v>
      </c>
      <c r="C7" s="406"/>
      <c r="D7" s="399"/>
      <c r="E7" s="400"/>
      <c r="F7" s="406"/>
      <c r="G7" s="406"/>
      <c r="H7" s="403">
        <f>SUM(C7:G8)</f>
        <v>0</v>
      </c>
      <c r="I7" s="403">
        <f>H7-C7</f>
        <v>0</v>
      </c>
      <c r="J7" s="408" t="str">
        <f>IFERROR(I7/H7,"")</f>
        <v/>
      </c>
    </row>
    <row r="8" spans="1:10" ht="12" customHeight="1" x14ac:dyDescent="0.2">
      <c r="A8" s="13"/>
      <c r="B8" s="404"/>
      <c r="C8" s="407"/>
      <c r="D8" s="401"/>
      <c r="E8" s="402"/>
      <c r="F8" s="407"/>
      <c r="G8" s="407"/>
      <c r="H8" s="404"/>
      <c r="I8" s="404"/>
      <c r="J8" s="409"/>
    </row>
    <row r="9" spans="1:10" ht="12" customHeight="1" x14ac:dyDescent="0.2">
      <c r="A9" s="13"/>
      <c r="B9" s="403" t="s">
        <v>64</v>
      </c>
      <c r="C9" s="406"/>
      <c r="D9" s="399"/>
      <c r="E9" s="400"/>
      <c r="F9" s="406"/>
      <c r="G9" s="406"/>
      <c r="H9" s="403">
        <f>SUM(C9:G10)</f>
        <v>0</v>
      </c>
      <c r="I9" s="403">
        <f>H9-C9</f>
        <v>0</v>
      </c>
      <c r="J9" s="408" t="str">
        <f>IFERROR(I9/H9,"")</f>
        <v/>
      </c>
    </row>
    <row r="10" spans="1:10" ht="12" customHeight="1" x14ac:dyDescent="0.2">
      <c r="A10" s="13"/>
      <c r="B10" s="404"/>
      <c r="C10" s="407"/>
      <c r="D10" s="401"/>
      <c r="E10" s="402"/>
      <c r="F10" s="407"/>
      <c r="G10" s="407"/>
      <c r="H10" s="404"/>
      <c r="I10" s="404"/>
      <c r="J10" s="409"/>
    </row>
    <row r="11" spans="1:10" ht="12" customHeight="1" x14ac:dyDescent="0.2">
      <c r="A11" s="13"/>
      <c r="B11" s="403" t="s">
        <v>65</v>
      </c>
      <c r="C11" s="406"/>
      <c r="D11" s="399"/>
      <c r="E11" s="400"/>
      <c r="F11" s="406"/>
      <c r="G11" s="406"/>
      <c r="H11" s="403">
        <f>SUM(C11:G12)</f>
        <v>0</v>
      </c>
      <c r="I11" s="403">
        <f>H11-C11</f>
        <v>0</v>
      </c>
      <c r="J11" s="408" t="str">
        <f>IFERROR(I11/H11,"")</f>
        <v/>
      </c>
    </row>
    <row r="12" spans="1:10" ht="12" customHeight="1" x14ac:dyDescent="0.2">
      <c r="A12" s="13"/>
      <c r="B12" s="404"/>
      <c r="C12" s="407"/>
      <c r="D12" s="401"/>
      <c r="E12" s="402"/>
      <c r="F12" s="407"/>
      <c r="G12" s="407"/>
      <c r="H12" s="404"/>
      <c r="I12" s="404"/>
      <c r="J12" s="409"/>
    </row>
    <row r="13" spans="1:10" ht="12" customHeight="1" x14ac:dyDescent="0.2">
      <c r="A13" s="13"/>
      <c r="B13" s="403" t="s">
        <v>66</v>
      </c>
      <c r="C13" s="406"/>
      <c r="D13" s="399"/>
      <c r="E13" s="400"/>
      <c r="F13" s="406"/>
      <c r="G13" s="406"/>
      <c r="H13" s="403">
        <f>SUM(C13:G14)</f>
        <v>0</v>
      </c>
      <c r="I13" s="403">
        <f>H13-C13</f>
        <v>0</v>
      </c>
      <c r="J13" s="408" t="str">
        <f>IFERROR(I13/H13,"")</f>
        <v/>
      </c>
    </row>
    <row r="14" spans="1:10" ht="12" customHeight="1" x14ac:dyDescent="0.2">
      <c r="A14" s="13"/>
      <c r="B14" s="404"/>
      <c r="C14" s="407"/>
      <c r="D14" s="401"/>
      <c r="E14" s="402"/>
      <c r="F14" s="407"/>
      <c r="G14" s="407"/>
      <c r="H14" s="404"/>
      <c r="I14" s="404"/>
      <c r="J14" s="409"/>
    </row>
    <row r="15" spans="1:10" ht="12" customHeight="1" x14ac:dyDescent="0.2">
      <c r="A15" s="13" t="s">
        <v>67</v>
      </c>
      <c r="B15" s="403" t="s">
        <v>68</v>
      </c>
      <c r="C15" s="406"/>
      <c r="D15" s="399"/>
      <c r="E15" s="400"/>
      <c r="F15" s="406"/>
      <c r="G15" s="406"/>
      <c r="H15" s="403">
        <f>SUM(C15:G16)</f>
        <v>0</v>
      </c>
      <c r="I15" s="403">
        <f>H15-C15</f>
        <v>0</v>
      </c>
      <c r="J15" s="408" t="str">
        <f>IFERROR(I15/H15,"")</f>
        <v/>
      </c>
    </row>
    <row r="16" spans="1:10" ht="12" customHeight="1" x14ac:dyDescent="0.2">
      <c r="A16" s="13"/>
      <c r="B16" s="404"/>
      <c r="C16" s="407"/>
      <c r="D16" s="401"/>
      <c r="E16" s="402"/>
      <c r="F16" s="407"/>
      <c r="G16" s="407"/>
      <c r="H16" s="404"/>
      <c r="I16" s="404"/>
      <c r="J16" s="409"/>
    </row>
    <row r="17" spans="1:10" ht="12" customHeight="1" x14ac:dyDescent="0.2">
      <c r="A17" s="13" t="s">
        <v>69</v>
      </c>
      <c r="B17" s="403" t="s">
        <v>70</v>
      </c>
      <c r="C17" s="406"/>
      <c r="D17" s="399"/>
      <c r="E17" s="400"/>
      <c r="F17" s="406"/>
      <c r="G17" s="406"/>
      <c r="H17" s="403">
        <f>SUM(C17:G18)</f>
        <v>0</v>
      </c>
      <c r="I17" s="403">
        <f>H17-C17</f>
        <v>0</v>
      </c>
      <c r="J17" s="408" t="str">
        <f>IFERROR(I17/H17,"")</f>
        <v/>
      </c>
    </row>
    <row r="18" spans="1:10" ht="12" customHeight="1" x14ac:dyDescent="0.2">
      <c r="A18" s="13"/>
      <c r="B18" s="404"/>
      <c r="C18" s="407"/>
      <c r="D18" s="401"/>
      <c r="E18" s="402"/>
      <c r="F18" s="407"/>
      <c r="G18" s="407"/>
      <c r="H18" s="404"/>
      <c r="I18" s="404"/>
      <c r="J18" s="409"/>
    </row>
    <row r="19" spans="1:10" ht="12" customHeight="1" x14ac:dyDescent="0.2">
      <c r="A19" s="13" t="s">
        <v>71</v>
      </c>
      <c r="B19" s="403" t="s">
        <v>72</v>
      </c>
      <c r="C19" s="406"/>
      <c r="D19" s="399"/>
      <c r="E19" s="400"/>
      <c r="F19" s="406"/>
      <c r="G19" s="406"/>
      <c r="H19" s="403">
        <f>SUM(C19:G20)</f>
        <v>0</v>
      </c>
      <c r="I19" s="403">
        <f>H19-C19</f>
        <v>0</v>
      </c>
      <c r="J19" s="408" t="str">
        <f>IFERROR(I19/H19,"")</f>
        <v/>
      </c>
    </row>
    <row r="20" spans="1:10" ht="12" customHeight="1" x14ac:dyDescent="0.2">
      <c r="A20" s="13"/>
      <c r="B20" s="404"/>
      <c r="C20" s="407"/>
      <c r="D20" s="401"/>
      <c r="E20" s="402"/>
      <c r="F20" s="407"/>
      <c r="G20" s="407"/>
      <c r="H20" s="404"/>
      <c r="I20" s="404"/>
      <c r="J20" s="409"/>
    </row>
    <row r="21" spans="1:10" ht="12" customHeight="1" x14ac:dyDescent="0.2">
      <c r="A21" s="13"/>
      <c r="B21" s="403" t="s">
        <v>73</v>
      </c>
      <c r="C21" s="406"/>
      <c r="D21" s="399"/>
      <c r="E21" s="400"/>
      <c r="F21" s="406"/>
      <c r="G21" s="406"/>
      <c r="H21" s="403">
        <f>SUM(C21:G22)</f>
        <v>0</v>
      </c>
      <c r="I21" s="403">
        <f>H21-C21</f>
        <v>0</v>
      </c>
      <c r="J21" s="408" t="str">
        <f>IFERROR(I21/H21,"")</f>
        <v/>
      </c>
    </row>
    <row r="22" spans="1:10" ht="12" customHeight="1" x14ac:dyDescent="0.2">
      <c r="A22" s="13"/>
      <c r="B22" s="404"/>
      <c r="C22" s="407"/>
      <c r="D22" s="401"/>
      <c r="E22" s="402"/>
      <c r="F22" s="407"/>
      <c r="G22" s="407"/>
      <c r="H22" s="404"/>
      <c r="I22" s="404"/>
      <c r="J22" s="409"/>
    </row>
    <row r="23" spans="1:10" ht="12" customHeight="1" x14ac:dyDescent="0.2">
      <c r="A23" s="13"/>
      <c r="B23" s="403" t="s">
        <v>74</v>
      </c>
      <c r="C23" s="406"/>
      <c r="D23" s="399"/>
      <c r="E23" s="400"/>
      <c r="F23" s="406"/>
      <c r="G23" s="406"/>
      <c r="H23" s="403">
        <f>SUM(C23:G24)</f>
        <v>0</v>
      </c>
      <c r="I23" s="403">
        <f>H23-C23</f>
        <v>0</v>
      </c>
      <c r="J23" s="408" t="str">
        <f>IFERROR(I23/H23,"")</f>
        <v/>
      </c>
    </row>
    <row r="24" spans="1:10" ht="12" customHeight="1" x14ac:dyDescent="0.2">
      <c r="A24" s="13"/>
      <c r="B24" s="404"/>
      <c r="C24" s="407"/>
      <c r="D24" s="401"/>
      <c r="E24" s="402"/>
      <c r="F24" s="407"/>
      <c r="G24" s="407"/>
      <c r="H24" s="404"/>
      <c r="I24" s="404"/>
      <c r="J24" s="409"/>
    </row>
    <row r="25" spans="1:10" ht="12" customHeight="1" x14ac:dyDescent="0.2">
      <c r="A25" s="13"/>
      <c r="B25" s="403" t="s">
        <v>75</v>
      </c>
      <c r="C25" s="406"/>
      <c r="D25" s="399"/>
      <c r="E25" s="400"/>
      <c r="F25" s="406"/>
      <c r="G25" s="406"/>
      <c r="H25" s="403">
        <f>SUM(C25:G26)</f>
        <v>0</v>
      </c>
      <c r="I25" s="403">
        <f>H25-C25</f>
        <v>0</v>
      </c>
      <c r="J25" s="408" t="str">
        <f>IFERROR(I25/H25,"")</f>
        <v/>
      </c>
    </row>
    <row r="26" spans="1:10" ht="12" customHeight="1" x14ac:dyDescent="0.2">
      <c r="A26" s="13"/>
      <c r="B26" s="404"/>
      <c r="C26" s="407"/>
      <c r="D26" s="401"/>
      <c r="E26" s="402"/>
      <c r="F26" s="407"/>
      <c r="G26" s="407"/>
      <c r="H26" s="404"/>
      <c r="I26" s="404"/>
      <c r="J26" s="409"/>
    </row>
    <row r="27" spans="1:10" ht="12" customHeight="1" x14ac:dyDescent="0.2">
      <c r="A27" s="13"/>
      <c r="B27" s="403" t="s">
        <v>76</v>
      </c>
      <c r="C27" s="406"/>
      <c r="D27" s="399"/>
      <c r="E27" s="400"/>
      <c r="F27" s="406"/>
      <c r="G27" s="406"/>
      <c r="H27" s="403">
        <f>SUM(C27:G28)</f>
        <v>0</v>
      </c>
      <c r="I27" s="403">
        <f>H27-C27</f>
        <v>0</v>
      </c>
      <c r="J27" s="408" t="str">
        <f>IFERROR(I27/H27,"")</f>
        <v/>
      </c>
    </row>
    <row r="28" spans="1:10" ht="12" customHeight="1" x14ac:dyDescent="0.2">
      <c r="A28" s="13"/>
      <c r="B28" s="404"/>
      <c r="C28" s="407"/>
      <c r="D28" s="401"/>
      <c r="E28" s="402"/>
      <c r="F28" s="407"/>
      <c r="G28" s="407"/>
      <c r="H28" s="404"/>
      <c r="I28" s="404"/>
      <c r="J28" s="409"/>
    </row>
    <row r="29" spans="1:10" ht="12" customHeight="1" x14ac:dyDescent="0.2">
      <c r="A29" s="13"/>
      <c r="B29" s="403" t="s">
        <v>77</v>
      </c>
      <c r="C29" s="406"/>
      <c r="D29" s="399"/>
      <c r="E29" s="400"/>
      <c r="F29" s="406"/>
      <c r="G29" s="406"/>
      <c r="H29" s="403">
        <f>SUM(C29:G30)</f>
        <v>0</v>
      </c>
      <c r="I29" s="403">
        <f>H29-C29</f>
        <v>0</v>
      </c>
      <c r="J29" s="408" t="str">
        <f>IFERROR(I29/H29,"")</f>
        <v/>
      </c>
    </row>
    <row r="30" spans="1:10" ht="12" customHeight="1" x14ac:dyDescent="0.2">
      <c r="A30" s="13"/>
      <c r="B30" s="404"/>
      <c r="C30" s="407"/>
      <c r="D30" s="401"/>
      <c r="E30" s="402"/>
      <c r="F30" s="407"/>
      <c r="G30" s="407"/>
      <c r="H30" s="404"/>
      <c r="I30" s="404"/>
      <c r="J30" s="409"/>
    </row>
    <row r="31" spans="1:10" ht="24" customHeight="1" thickBot="1" x14ac:dyDescent="0.25">
      <c r="A31" s="14"/>
      <c r="B31" s="15" t="s">
        <v>78</v>
      </c>
      <c r="C31" s="15">
        <f>IFERROR((C7+C9+C11+C13+C15+C17+C19+C21+C23+C25+C27+C29)/12,"")</f>
        <v>0</v>
      </c>
      <c r="D31" s="410">
        <f>IFERROR((D7+D9+D11+D13+D15+D17+D19+D21+D23+D25+D27+D29)/12,"")</f>
        <v>0</v>
      </c>
      <c r="E31" s="411"/>
      <c r="F31" s="15">
        <f>IFERROR((F7+F9+F11+F13+F15+F17+F19+F21+F23+F25+F27+F29)/12,"")</f>
        <v>0</v>
      </c>
      <c r="G31" s="15">
        <f>IFERROR((G7+G9+G11+G13+G15+G17+G19+G21+G23+G25+G27+G29)/12,"")</f>
        <v>0</v>
      </c>
      <c r="H31" s="15">
        <f>SUM(C31:G31)</f>
        <v>0</v>
      </c>
      <c r="I31" s="15">
        <f>IFERROR(H31-C31,"")</f>
        <v>0</v>
      </c>
      <c r="J31" s="15" t="str">
        <f>IFERROR(I31/H31,"")</f>
        <v/>
      </c>
    </row>
    <row r="32" spans="1:10" ht="12" customHeight="1" thickTop="1" x14ac:dyDescent="0.2">
      <c r="A32" s="13"/>
      <c r="B32" s="405" t="s">
        <v>63</v>
      </c>
      <c r="C32" s="414"/>
      <c r="D32" s="412"/>
      <c r="E32" s="413"/>
      <c r="F32" s="414"/>
      <c r="G32" s="414"/>
      <c r="H32" s="405">
        <f>SUM(C32:G33)</f>
        <v>0</v>
      </c>
      <c r="I32" s="405">
        <f>H32-C32</f>
        <v>0</v>
      </c>
      <c r="J32" s="405" t="str">
        <f>IFERROR(I32/H32,"")</f>
        <v/>
      </c>
    </row>
    <row r="33" spans="1:10" ht="12" customHeight="1" x14ac:dyDescent="0.2">
      <c r="A33" s="13"/>
      <c r="B33" s="404"/>
      <c r="C33" s="407"/>
      <c r="D33" s="401"/>
      <c r="E33" s="402"/>
      <c r="F33" s="407"/>
      <c r="G33" s="407"/>
      <c r="H33" s="404"/>
      <c r="I33" s="404"/>
      <c r="J33" s="416"/>
    </row>
    <row r="34" spans="1:10" ht="12" customHeight="1" x14ac:dyDescent="0.2">
      <c r="A34" s="13"/>
      <c r="B34" s="403" t="s">
        <v>64</v>
      </c>
      <c r="C34" s="406"/>
      <c r="D34" s="399"/>
      <c r="E34" s="400"/>
      <c r="F34" s="406"/>
      <c r="G34" s="406"/>
      <c r="H34" s="403">
        <f>SUM(C34:G35)</f>
        <v>0</v>
      </c>
      <c r="I34" s="403">
        <f>H34-C34</f>
        <v>0</v>
      </c>
      <c r="J34" s="415" t="str">
        <f>IFERROR(I34/H34,"")</f>
        <v/>
      </c>
    </row>
    <row r="35" spans="1:10" ht="12" customHeight="1" x14ac:dyDescent="0.2">
      <c r="A35" s="13"/>
      <c r="B35" s="404"/>
      <c r="C35" s="407"/>
      <c r="D35" s="401"/>
      <c r="E35" s="402"/>
      <c r="F35" s="407"/>
      <c r="G35" s="407"/>
      <c r="H35" s="404"/>
      <c r="I35" s="404"/>
      <c r="J35" s="415"/>
    </row>
    <row r="36" spans="1:10" ht="12" customHeight="1" x14ac:dyDescent="0.2">
      <c r="A36" s="13"/>
      <c r="B36" s="403" t="s">
        <v>65</v>
      </c>
      <c r="C36" s="406"/>
      <c r="D36" s="399"/>
      <c r="E36" s="400"/>
      <c r="F36" s="406"/>
      <c r="G36" s="406"/>
      <c r="H36" s="403">
        <f>SUM(C36:G37)</f>
        <v>0</v>
      </c>
      <c r="I36" s="403">
        <f>H36-C36</f>
        <v>0</v>
      </c>
      <c r="J36" s="415" t="str">
        <f>IFERROR(I36/H36,"")</f>
        <v/>
      </c>
    </row>
    <row r="37" spans="1:10" ht="12" customHeight="1" x14ac:dyDescent="0.2">
      <c r="A37" s="13"/>
      <c r="B37" s="404"/>
      <c r="C37" s="407"/>
      <c r="D37" s="401"/>
      <c r="E37" s="402"/>
      <c r="F37" s="407"/>
      <c r="G37" s="407"/>
      <c r="H37" s="404"/>
      <c r="I37" s="404"/>
      <c r="J37" s="415"/>
    </row>
    <row r="38" spans="1:10" ht="12" customHeight="1" x14ac:dyDescent="0.2">
      <c r="A38" s="13"/>
      <c r="B38" s="403" t="s">
        <v>66</v>
      </c>
      <c r="C38" s="406"/>
      <c r="D38" s="399"/>
      <c r="E38" s="400"/>
      <c r="F38" s="406"/>
      <c r="G38" s="406"/>
      <c r="H38" s="403">
        <f>SUM(C38:G39)</f>
        <v>0</v>
      </c>
      <c r="I38" s="403">
        <f>H38-C38</f>
        <v>0</v>
      </c>
      <c r="J38" s="415" t="str">
        <f>IFERROR(I38/H38,"")</f>
        <v/>
      </c>
    </row>
    <row r="39" spans="1:10" ht="12" customHeight="1" x14ac:dyDescent="0.2">
      <c r="A39" s="13"/>
      <c r="B39" s="404"/>
      <c r="C39" s="407"/>
      <c r="D39" s="401"/>
      <c r="E39" s="402"/>
      <c r="F39" s="407"/>
      <c r="G39" s="407"/>
      <c r="H39" s="404"/>
      <c r="I39" s="404"/>
      <c r="J39" s="415"/>
    </row>
    <row r="40" spans="1:10" ht="12" customHeight="1" x14ac:dyDescent="0.2">
      <c r="A40" s="13" t="s">
        <v>79</v>
      </c>
      <c r="B40" s="403" t="s">
        <v>68</v>
      </c>
      <c r="C40" s="406"/>
      <c r="D40" s="399"/>
      <c r="E40" s="400"/>
      <c r="F40" s="406"/>
      <c r="G40" s="406"/>
      <c r="H40" s="403">
        <f>SUM(C40:G41)</f>
        <v>0</v>
      </c>
      <c r="I40" s="403">
        <f>H40-C40</f>
        <v>0</v>
      </c>
      <c r="J40" s="415" t="str">
        <f>IFERROR(I40/H40,"")</f>
        <v/>
      </c>
    </row>
    <row r="41" spans="1:10" ht="12" customHeight="1" x14ac:dyDescent="0.2">
      <c r="A41" s="13"/>
      <c r="B41" s="404"/>
      <c r="C41" s="407"/>
      <c r="D41" s="401"/>
      <c r="E41" s="402"/>
      <c r="F41" s="407"/>
      <c r="G41" s="407"/>
      <c r="H41" s="404"/>
      <c r="I41" s="404"/>
      <c r="J41" s="415"/>
    </row>
    <row r="42" spans="1:10" ht="12" customHeight="1" x14ac:dyDescent="0.2">
      <c r="A42" s="13" t="s">
        <v>69</v>
      </c>
      <c r="B42" s="403" t="s">
        <v>70</v>
      </c>
      <c r="C42" s="406"/>
      <c r="D42" s="399"/>
      <c r="E42" s="400"/>
      <c r="F42" s="406"/>
      <c r="G42" s="406"/>
      <c r="H42" s="403">
        <f>SUM(C42:G43)</f>
        <v>0</v>
      </c>
      <c r="I42" s="403">
        <f>H42-C42</f>
        <v>0</v>
      </c>
      <c r="J42" s="415" t="str">
        <f>IFERROR(I42/H42,"")</f>
        <v/>
      </c>
    </row>
    <row r="43" spans="1:10" ht="12" customHeight="1" x14ac:dyDescent="0.2">
      <c r="A43" s="13"/>
      <c r="B43" s="404"/>
      <c r="C43" s="407"/>
      <c r="D43" s="401"/>
      <c r="E43" s="402"/>
      <c r="F43" s="407"/>
      <c r="G43" s="407"/>
      <c r="H43" s="404"/>
      <c r="I43" s="404"/>
      <c r="J43" s="415"/>
    </row>
    <row r="44" spans="1:10" ht="12" customHeight="1" x14ac:dyDescent="0.2">
      <c r="A44" s="13" t="s">
        <v>71</v>
      </c>
      <c r="B44" s="403" t="s">
        <v>72</v>
      </c>
      <c r="C44" s="406"/>
      <c r="D44" s="399"/>
      <c r="E44" s="400"/>
      <c r="F44" s="406"/>
      <c r="G44" s="406"/>
      <c r="H44" s="403">
        <f>SUM(C44:G45)</f>
        <v>0</v>
      </c>
      <c r="I44" s="403">
        <f>H44-C44</f>
        <v>0</v>
      </c>
      <c r="J44" s="415" t="str">
        <f>IFERROR(I44/H44,"")</f>
        <v/>
      </c>
    </row>
    <row r="45" spans="1:10" ht="12" customHeight="1" x14ac:dyDescent="0.2">
      <c r="A45" s="13"/>
      <c r="B45" s="404"/>
      <c r="C45" s="407"/>
      <c r="D45" s="401"/>
      <c r="E45" s="402"/>
      <c r="F45" s="407"/>
      <c r="G45" s="407"/>
      <c r="H45" s="404"/>
      <c r="I45" s="404"/>
      <c r="J45" s="415"/>
    </row>
    <row r="46" spans="1:10" ht="12" customHeight="1" x14ac:dyDescent="0.2">
      <c r="A46" s="13"/>
      <c r="B46" s="403" t="s">
        <v>73</v>
      </c>
      <c r="C46" s="406"/>
      <c r="D46" s="399"/>
      <c r="E46" s="400"/>
      <c r="F46" s="406"/>
      <c r="G46" s="406"/>
      <c r="H46" s="403">
        <f>SUM(C46:G47)</f>
        <v>0</v>
      </c>
      <c r="I46" s="403">
        <f>H46-C46</f>
        <v>0</v>
      </c>
      <c r="J46" s="415" t="str">
        <f>IFERROR(I46/H46,"")</f>
        <v/>
      </c>
    </row>
    <row r="47" spans="1:10" ht="12" customHeight="1" x14ac:dyDescent="0.2">
      <c r="A47" s="13"/>
      <c r="B47" s="404"/>
      <c r="C47" s="407"/>
      <c r="D47" s="401"/>
      <c r="E47" s="402"/>
      <c r="F47" s="407"/>
      <c r="G47" s="407"/>
      <c r="H47" s="404"/>
      <c r="I47" s="404"/>
      <c r="J47" s="415"/>
    </row>
    <row r="48" spans="1:10" ht="12" customHeight="1" x14ac:dyDescent="0.2">
      <c r="A48" s="13"/>
      <c r="B48" s="403" t="s">
        <v>74</v>
      </c>
      <c r="C48" s="406"/>
      <c r="D48" s="399"/>
      <c r="E48" s="400"/>
      <c r="F48" s="406"/>
      <c r="G48" s="406"/>
      <c r="H48" s="403">
        <f>SUM(C48:G49)</f>
        <v>0</v>
      </c>
      <c r="I48" s="403">
        <f>H48-C48</f>
        <v>0</v>
      </c>
      <c r="J48" s="415" t="str">
        <f>IFERROR(I48/H48,"")</f>
        <v/>
      </c>
    </row>
    <row r="49" spans="1:10" ht="12" customHeight="1" x14ac:dyDescent="0.2">
      <c r="A49" s="13"/>
      <c r="B49" s="404"/>
      <c r="C49" s="407"/>
      <c r="D49" s="401"/>
      <c r="E49" s="402"/>
      <c r="F49" s="407"/>
      <c r="G49" s="407"/>
      <c r="H49" s="404"/>
      <c r="I49" s="404"/>
      <c r="J49" s="415"/>
    </row>
    <row r="50" spans="1:10" ht="12" customHeight="1" x14ac:dyDescent="0.2">
      <c r="A50" s="13"/>
      <c r="B50" s="403" t="s">
        <v>75</v>
      </c>
      <c r="C50" s="406"/>
      <c r="D50" s="399"/>
      <c r="E50" s="400"/>
      <c r="F50" s="406"/>
      <c r="G50" s="406"/>
      <c r="H50" s="403">
        <f>SUM(C50:G51)</f>
        <v>0</v>
      </c>
      <c r="I50" s="403">
        <f>H50-C50</f>
        <v>0</v>
      </c>
      <c r="J50" s="415" t="str">
        <f>IFERROR(I50/H50,"")</f>
        <v/>
      </c>
    </row>
    <row r="51" spans="1:10" ht="12" customHeight="1" x14ac:dyDescent="0.2">
      <c r="A51" s="13"/>
      <c r="B51" s="404"/>
      <c r="C51" s="407"/>
      <c r="D51" s="401"/>
      <c r="E51" s="402"/>
      <c r="F51" s="407"/>
      <c r="G51" s="407"/>
      <c r="H51" s="404"/>
      <c r="I51" s="404"/>
      <c r="J51" s="415"/>
    </row>
    <row r="52" spans="1:10" ht="12" customHeight="1" x14ac:dyDescent="0.2">
      <c r="A52" s="13"/>
      <c r="B52" s="403" t="s">
        <v>76</v>
      </c>
      <c r="C52" s="406"/>
      <c r="D52" s="399"/>
      <c r="E52" s="400"/>
      <c r="F52" s="406"/>
      <c r="G52" s="406"/>
      <c r="H52" s="403">
        <f>SUM(C52:G53)</f>
        <v>0</v>
      </c>
      <c r="I52" s="403">
        <f>H52-C52</f>
        <v>0</v>
      </c>
      <c r="J52" s="415" t="str">
        <f>IFERROR(I52/H52,"")</f>
        <v/>
      </c>
    </row>
    <row r="53" spans="1:10" ht="12" customHeight="1" x14ac:dyDescent="0.2">
      <c r="A53" s="13"/>
      <c r="B53" s="404"/>
      <c r="C53" s="407"/>
      <c r="D53" s="401"/>
      <c r="E53" s="402"/>
      <c r="F53" s="407"/>
      <c r="G53" s="407"/>
      <c r="H53" s="404"/>
      <c r="I53" s="404"/>
      <c r="J53" s="415"/>
    </row>
    <row r="54" spans="1:10" ht="12" customHeight="1" x14ac:dyDescent="0.2">
      <c r="A54" s="13"/>
      <c r="B54" s="403" t="s">
        <v>77</v>
      </c>
      <c r="C54" s="406"/>
      <c r="D54" s="399"/>
      <c r="E54" s="400"/>
      <c r="F54" s="406"/>
      <c r="G54" s="406"/>
      <c r="H54" s="403">
        <f>SUM(C54:G55)</f>
        <v>0</v>
      </c>
      <c r="I54" s="403">
        <f>H54-C54</f>
        <v>0</v>
      </c>
      <c r="J54" s="416" t="str">
        <f>IFERROR(I54/H54,"")</f>
        <v/>
      </c>
    </row>
    <row r="55" spans="1:10" ht="12" customHeight="1" x14ac:dyDescent="0.2">
      <c r="A55" s="13"/>
      <c r="B55" s="404"/>
      <c r="C55" s="407"/>
      <c r="D55" s="401"/>
      <c r="E55" s="402"/>
      <c r="F55" s="407"/>
      <c r="G55" s="407"/>
      <c r="H55" s="404"/>
      <c r="I55" s="404"/>
      <c r="J55" s="404"/>
    </row>
    <row r="56" spans="1:10" ht="24" customHeight="1" x14ac:dyDescent="0.2">
      <c r="A56" s="16"/>
      <c r="B56" s="1" t="s">
        <v>78</v>
      </c>
      <c r="C56" s="1">
        <f>IFERROR((C32+C34+C36+C38+C40+C42+C44+C46+C48+C50+C52+C54)/12,"")</f>
        <v>0</v>
      </c>
      <c r="D56" s="421">
        <f>IFERROR((D32+D34+D36+D38+D40+D42+D44+D46+D48+D50+D52+D54)/12,"")</f>
        <v>0</v>
      </c>
      <c r="E56" s="422"/>
      <c r="F56" s="1">
        <f>IFERROR((F32+F34+F36+F38+F40+F42+F44+F46+F48+F50+F52+F54)/12,"")</f>
        <v>0</v>
      </c>
      <c r="G56" s="1">
        <f>IFERROR((G32+G34+G36+G38+G40+G42+G44+G46+G48+G50+G52+G54)/12,"")</f>
        <v>0</v>
      </c>
      <c r="H56" s="1" t="str">
        <f>IFERROR(H32:H55/12,"")</f>
        <v/>
      </c>
      <c r="I56" s="1" t="str">
        <f>IFERROR(H56-C56,"")</f>
        <v/>
      </c>
      <c r="J56" s="1" t="str">
        <f>IFERROR(I56/H56,"")</f>
        <v/>
      </c>
    </row>
    <row r="57" spans="1:10" ht="15" customHeight="1" x14ac:dyDescent="0.2">
      <c r="A57" s="17"/>
      <c r="B57" s="18"/>
      <c r="C57" s="17"/>
      <c r="D57" s="17"/>
      <c r="E57" s="17"/>
      <c r="F57" s="17"/>
      <c r="G57" s="17"/>
      <c r="H57" s="18"/>
      <c r="I57" s="17"/>
      <c r="J57" s="17"/>
    </row>
    <row r="58" spans="1:10" ht="18" customHeight="1" x14ac:dyDescent="0.2">
      <c r="A58" s="19"/>
      <c r="B58" s="20"/>
      <c r="H58" s="20"/>
    </row>
    <row r="59" spans="1:10" ht="18" customHeight="1" x14ac:dyDescent="0.2">
      <c r="A59" s="19"/>
    </row>
    <row r="60" spans="1:10" ht="24" customHeight="1" x14ac:dyDescent="0.2">
      <c r="A60" s="19"/>
    </row>
  </sheetData>
  <mergeCells count="201">
    <mergeCell ref="D56:E56"/>
    <mergeCell ref="H54:H55"/>
    <mergeCell ref="G52:G53"/>
    <mergeCell ref="C54:C55"/>
    <mergeCell ref="F54:F55"/>
    <mergeCell ref="G54:G55"/>
    <mergeCell ref="C50:C51"/>
    <mergeCell ref="F50:F51"/>
    <mergeCell ref="G50:G51"/>
    <mergeCell ref="H48:H49"/>
    <mergeCell ref="C48:C49"/>
    <mergeCell ref="F48:F49"/>
    <mergeCell ref="I54:I55"/>
    <mergeCell ref="J54:J55"/>
    <mergeCell ref="I50:I51"/>
    <mergeCell ref="J50:J51"/>
    <mergeCell ref="H52:H53"/>
    <mergeCell ref="C52:C53"/>
    <mergeCell ref="F52:F53"/>
    <mergeCell ref="I52:I53"/>
    <mergeCell ref="J52:J53"/>
    <mergeCell ref="D52:E53"/>
    <mergeCell ref="D54:E55"/>
    <mergeCell ref="D50:E51"/>
    <mergeCell ref="D5:E5"/>
    <mergeCell ref="D6:E6"/>
    <mergeCell ref="D7:E8"/>
    <mergeCell ref="D9:E10"/>
    <mergeCell ref="D11:E12"/>
    <mergeCell ref="G48:G49"/>
    <mergeCell ref="I48:I49"/>
    <mergeCell ref="J48:J49"/>
    <mergeCell ref="H50:H51"/>
    <mergeCell ref="J46:J47"/>
    <mergeCell ref="D46:E47"/>
    <mergeCell ref="J44:J45"/>
    <mergeCell ref="D44:E45"/>
    <mergeCell ref="I42:I43"/>
    <mergeCell ref="J42:J43"/>
    <mergeCell ref="H44:H45"/>
    <mergeCell ref="H46:H47"/>
    <mergeCell ref="D48:E49"/>
    <mergeCell ref="J40:J41"/>
    <mergeCell ref="H38:H39"/>
    <mergeCell ref="F34:F35"/>
    <mergeCell ref="H29:H30"/>
    <mergeCell ref="G27:G28"/>
    <mergeCell ref="I27:I28"/>
    <mergeCell ref="C46:C47"/>
    <mergeCell ref="F46:F47"/>
    <mergeCell ref="G46:G47"/>
    <mergeCell ref="I46:I47"/>
    <mergeCell ref="H42:H43"/>
    <mergeCell ref="C42:C43"/>
    <mergeCell ref="F42:F43"/>
    <mergeCell ref="G42:G43"/>
    <mergeCell ref="D40:E41"/>
    <mergeCell ref="H40:H41"/>
    <mergeCell ref="C40:C41"/>
    <mergeCell ref="F40:F41"/>
    <mergeCell ref="I32:I33"/>
    <mergeCell ref="H34:H35"/>
    <mergeCell ref="C34:C35"/>
    <mergeCell ref="C44:C45"/>
    <mergeCell ref="F44:F45"/>
    <mergeCell ref="G44:G45"/>
    <mergeCell ref="I44:I45"/>
    <mergeCell ref="D42:E43"/>
    <mergeCell ref="G40:G41"/>
    <mergeCell ref="I40:I41"/>
    <mergeCell ref="I29:I30"/>
    <mergeCell ref="J29:J30"/>
    <mergeCell ref="D32:E33"/>
    <mergeCell ref="H32:H33"/>
    <mergeCell ref="C32:C33"/>
    <mergeCell ref="F32:F33"/>
    <mergeCell ref="C38:C39"/>
    <mergeCell ref="F38:F39"/>
    <mergeCell ref="G38:G39"/>
    <mergeCell ref="I38:I39"/>
    <mergeCell ref="G34:G35"/>
    <mergeCell ref="J38:J39"/>
    <mergeCell ref="J36:J37"/>
    <mergeCell ref="D36:E37"/>
    <mergeCell ref="I34:I35"/>
    <mergeCell ref="J34:J35"/>
    <mergeCell ref="H36:H37"/>
    <mergeCell ref="J32:J33"/>
    <mergeCell ref="C36:C37"/>
    <mergeCell ref="F36:F37"/>
    <mergeCell ref="G36:G37"/>
    <mergeCell ref="I36:I37"/>
    <mergeCell ref="D34:E35"/>
    <mergeCell ref="G32:G33"/>
    <mergeCell ref="D29:E30"/>
    <mergeCell ref="D31:E31"/>
    <mergeCell ref="H27:H28"/>
    <mergeCell ref="C27:C28"/>
    <mergeCell ref="F27:F28"/>
    <mergeCell ref="H23:H24"/>
    <mergeCell ref="C23:C24"/>
    <mergeCell ref="F23:F24"/>
    <mergeCell ref="C29:C30"/>
    <mergeCell ref="F29:F30"/>
    <mergeCell ref="G29:G30"/>
    <mergeCell ref="G23:G24"/>
    <mergeCell ref="I23:I24"/>
    <mergeCell ref="J23:J24"/>
    <mergeCell ref="J27:J28"/>
    <mergeCell ref="D25:E26"/>
    <mergeCell ref="H25:H26"/>
    <mergeCell ref="C25:C26"/>
    <mergeCell ref="J19:J20"/>
    <mergeCell ref="H21:H22"/>
    <mergeCell ref="C21:C22"/>
    <mergeCell ref="F21:F22"/>
    <mergeCell ref="G21:G22"/>
    <mergeCell ref="I21:I22"/>
    <mergeCell ref="J21:J22"/>
    <mergeCell ref="F25:F26"/>
    <mergeCell ref="G25:G26"/>
    <mergeCell ref="D23:E24"/>
    <mergeCell ref="F19:F20"/>
    <mergeCell ref="G19:G20"/>
    <mergeCell ref="I19:I20"/>
    <mergeCell ref="I25:I26"/>
    <mergeCell ref="J25:J26"/>
    <mergeCell ref="D27:E28"/>
    <mergeCell ref="D19:E20"/>
    <mergeCell ref="D21:E22"/>
    <mergeCell ref="I15:I16"/>
    <mergeCell ref="J15:J16"/>
    <mergeCell ref="D13:E14"/>
    <mergeCell ref="D15:E16"/>
    <mergeCell ref="H17:H18"/>
    <mergeCell ref="C17:C18"/>
    <mergeCell ref="F17:F18"/>
    <mergeCell ref="G17:G18"/>
    <mergeCell ref="I17:I18"/>
    <mergeCell ref="J17:J18"/>
    <mergeCell ref="D17:E18"/>
    <mergeCell ref="C13:C14"/>
    <mergeCell ref="F13:F14"/>
    <mergeCell ref="G13:G14"/>
    <mergeCell ref="B23:B24"/>
    <mergeCell ref="B25:B26"/>
    <mergeCell ref="F7:F8"/>
    <mergeCell ref="G7:G8"/>
    <mergeCell ref="I7:I8"/>
    <mergeCell ref="J7:J8"/>
    <mergeCell ref="H9:H10"/>
    <mergeCell ref="C9:C10"/>
    <mergeCell ref="F9:F10"/>
    <mergeCell ref="G9:G10"/>
    <mergeCell ref="I9:I10"/>
    <mergeCell ref="J9:J10"/>
    <mergeCell ref="H11:H12"/>
    <mergeCell ref="C11:C12"/>
    <mergeCell ref="F11:F12"/>
    <mergeCell ref="G11:G12"/>
    <mergeCell ref="I11:I12"/>
    <mergeCell ref="J11:J12"/>
    <mergeCell ref="I13:I14"/>
    <mergeCell ref="J13:J14"/>
    <mergeCell ref="H15:H16"/>
    <mergeCell ref="C15:C16"/>
    <mergeCell ref="F15:F16"/>
    <mergeCell ref="G15:G16"/>
    <mergeCell ref="B54:B55"/>
    <mergeCell ref="B52:B53"/>
    <mergeCell ref="B50:B51"/>
    <mergeCell ref="B48:B49"/>
    <mergeCell ref="B46:B47"/>
    <mergeCell ref="B44:B45"/>
    <mergeCell ref="B42:B43"/>
    <mergeCell ref="B40:B41"/>
    <mergeCell ref="B38:B39"/>
    <mergeCell ref="J4:J5"/>
    <mergeCell ref="I4:I5"/>
    <mergeCell ref="A4:B4"/>
    <mergeCell ref="H4:H5"/>
    <mergeCell ref="C4:G4"/>
    <mergeCell ref="D38:E39"/>
    <mergeCell ref="B7:B8"/>
    <mergeCell ref="B9:B10"/>
    <mergeCell ref="B11:B12"/>
    <mergeCell ref="B13:B14"/>
    <mergeCell ref="B15:B16"/>
    <mergeCell ref="B17:B18"/>
    <mergeCell ref="B36:B37"/>
    <mergeCell ref="B34:B35"/>
    <mergeCell ref="B32:B33"/>
    <mergeCell ref="B29:B30"/>
    <mergeCell ref="B27:B28"/>
    <mergeCell ref="C7:C8"/>
    <mergeCell ref="H7:H8"/>
    <mergeCell ref="H19:H20"/>
    <mergeCell ref="C19:C20"/>
    <mergeCell ref="B19:B20"/>
    <mergeCell ref="B21:B22"/>
    <mergeCell ref="H13:H14"/>
  </mergeCells>
  <phoneticPr fontId="2"/>
  <printOptions horizontalCentered="1" verticalCentered="1"/>
  <pageMargins left="0.39370078740157483" right="0.39370078740157483" top="0.78740157480314965" bottom="0.39370078740157483" header="0.51181102362204722" footer="0.51181102362204722"/>
  <pageSetup paperSize="9" scale="9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365" r:id="rId4" name="Check Box 293">
              <controlPr defaultSize="0" autoFill="0" autoLine="0" autoPict="0">
                <anchor moveWithCells="1">
                  <from>
                    <xdr:col>2</xdr:col>
                    <xdr:colOff>518160</xdr:colOff>
                    <xdr:row>1</xdr:row>
                    <xdr:rowOff>7620</xdr:rowOff>
                  </from>
                  <to>
                    <xdr:col>3</xdr:col>
                    <xdr:colOff>525780</xdr:colOff>
                    <xdr:row>1</xdr:row>
                    <xdr:rowOff>251460</xdr:rowOff>
                  </to>
                </anchor>
              </controlPr>
            </control>
          </mc:Choice>
        </mc:AlternateContent>
        <mc:AlternateContent xmlns:mc="http://schemas.openxmlformats.org/markup-compatibility/2006">
          <mc:Choice Requires="x14">
            <control shapeId="3366" r:id="rId5" name="Check Box 294">
              <controlPr defaultSize="0" autoFill="0" autoLine="0" autoPict="0">
                <anchor moveWithCells="1">
                  <from>
                    <xdr:col>1</xdr:col>
                    <xdr:colOff>91440</xdr:colOff>
                    <xdr:row>1</xdr:row>
                    <xdr:rowOff>22860</xdr:rowOff>
                  </from>
                  <to>
                    <xdr:col>2</xdr:col>
                    <xdr:colOff>396240</xdr:colOff>
                    <xdr:row>1</xdr:row>
                    <xdr:rowOff>259080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7"/>
  <sheetViews>
    <sheetView view="pageBreakPreview" topLeftCell="A4" zoomScaleNormal="100" workbookViewId="0">
      <selection activeCell="E25" sqref="E25"/>
    </sheetView>
  </sheetViews>
  <sheetFormatPr defaultColWidth="9" defaultRowHeight="18" customHeight="1" x14ac:dyDescent="0.2"/>
  <cols>
    <col min="1" max="1" width="4.6640625" style="23" customWidth="1"/>
    <col min="2" max="2" width="7.6640625" style="23" customWidth="1"/>
    <col min="3" max="3" width="12.6640625" style="23" customWidth="1"/>
    <col min="4" max="4" width="10.6640625" style="23" customWidth="1"/>
    <col min="5" max="5" width="11.6640625" style="23" customWidth="1"/>
    <col min="6" max="6" width="5.6640625" style="23" customWidth="1"/>
    <col min="7" max="7" width="18.6640625" style="23" customWidth="1"/>
    <col min="8" max="8" width="10.6640625" style="23" customWidth="1"/>
    <col min="9" max="9" width="11.6640625" style="23" customWidth="1"/>
    <col min="10" max="10" width="2.88671875" style="23" customWidth="1"/>
    <col min="11" max="11" width="8.6640625" style="23" customWidth="1"/>
    <col min="12" max="12" width="4.6640625" style="23" customWidth="1"/>
    <col min="13" max="16384" width="9" style="23"/>
  </cols>
  <sheetData>
    <row r="1" spans="1:9" s="22" customFormat="1" ht="12" customHeight="1" x14ac:dyDescent="0.2">
      <c r="A1" s="25"/>
      <c r="B1" s="25"/>
      <c r="C1" s="25"/>
      <c r="D1" s="25"/>
      <c r="E1" s="25"/>
      <c r="F1" s="25"/>
      <c r="G1" s="25"/>
      <c r="H1" s="25"/>
      <c r="I1" s="25"/>
    </row>
    <row r="2" spans="1:9" ht="18" customHeight="1" x14ac:dyDescent="0.2">
      <c r="A2" s="2" t="s">
        <v>1</v>
      </c>
    </row>
    <row r="3" spans="1:9" ht="7.5" customHeight="1" x14ac:dyDescent="0.2">
      <c r="B3" s="2"/>
      <c r="C3" s="2"/>
    </row>
    <row r="4" spans="1:9" ht="19.5" customHeight="1" x14ac:dyDescent="0.2">
      <c r="A4" s="443" t="s">
        <v>2</v>
      </c>
      <c r="B4" s="444"/>
      <c r="C4" s="445"/>
      <c r="D4" s="24" t="s">
        <v>3</v>
      </c>
      <c r="E4" s="446" t="s">
        <v>4</v>
      </c>
      <c r="F4" s="447"/>
      <c r="G4" s="443" t="s">
        <v>5</v>
      </c>
      <c r="H4" s="445"/>
      <c r="I4" s="26" t="s">
        <v>6</v>
      </c>
    </row>
    <row r="5" spans="1:9" ht="19.5" customHeight="1" x14ac:dyDescent="0.2">
      <c r="A5" s="448" t="s">
        <v>14</v>
      </c>
      <c r="B5" s="56" t="s">
        <v>105</v>
      </c>
      <c r="C5" s="57"/>
      <c r="D5" s="58" t="s">
        <v>0</v>
      </c>
      <c r="E5" s="59"/>
      <c r="F5" s="60"/>
      <c r="G5" s="61"/>
      <c r="H5" s="57"/>
      <c r="I5" s="62" t="s">
        <v>8</v>
      </c>
    </row>
    <row r="6" spans="1:9" ht="17.100000000000001" customHeight="1" x14ac:dyDescent="0.2">
      <c r="A6" s="449"/>
      <c r="B6" s="63" t="s">
        <v>7</v>
      </c>
      <c r="C6" s="64"/>
      <c r="D6" s="58" t="s">
        <v>0</v>
      </c>
      <c r="E6" s="61"/>
      <c r="F6" s="57"/>
      <c r="G6" s="61"/>
      <c r="H6" s="57"/>
      <c r="I6" s="62" t="s">
        <v>8</v>
      </c>
    </row>
    <row r="7" spans="1:9" ht="17.100000000000001" customHeight="1" x14ac:dyDescent="0.2">
      <c r="A7" s="449"/>
      <c r="B7" s="63" t="s">
        <v>9</v>
      </c>
      <c r="C7" s="64"/>
      <c r="D7" s="58" t="s">
        <v>0</v>
      </c>
      <c r="E7" s="61"/>
      <c r="F7" s="57"/>
      <c r="G7" s="61"/>
      <c r="H7" s="57"/>
      <c r="I7" s="62" t="s">
        <v>8</v>
      </c>
    </row>
    <row r="8" spans="1:9" ht="17.100000000000001" customHeight="1" x14ac:dyDescent="0.2">
      <c r="A8" s="449"/>
      <c r="B8" s="65" t="s">
        <v>10</v>
      </c>
      <c r="C8" s="66"/>
      <c r="D8" s="58" t="s">
        <v>0</v>
      </c>
      <c r="E8" s="61"/>
      <c r="F8" s="57"/>
      <c r="G8" s="61"/>
      <c r="H8" s="57"/>
      <c r="I8" s="62" t="s">
        <v>8</v>
      </c>
    </row>
    <row r="9" spans="1:9" ht="17.100000000000001" customHeight="1" x14ac:dyDescent="0.2">
      <c r="A9" s="449"/>
      <c r="B9" s="65" t="s">
        <v>11</v>
      </c>
      <c r="C9" s="66"/>
      <c r="D9" s="58" t="s">
        <v>0</v>
      </c>
      <c r="E9" s="61"/>
      <c r="F9" s="57"/>
      <c r="G9" s="61"/>
      <c r="H9" s="57"/>
      <c r="I9" s="62" t="s">
        <v>8</v>
      </c>
    </row>
    <row r="10" spans="1:9" ht="17.100000000000001" customHeight="1" x14ac:dyDescent="0.2">
      <c r="A10" s="449"/>
      <c r="B10" s="65" t="s">
        <v>12</v>
      </c>
      <c r="C10" s="66"/>
      <c r="D10" s="58" t="s">
        <v>0</v>
      </c>
      <c r="E10" s="61"/>
      <c r="F10" s="57"/>
      <c r="G10" s="61"/>
      <c r="H10" s="57"/>
      <c r="I10" s="62" t="s">
        <v>8</v>
      </c>
    </row>
    <row r="11" spans="1:9" ht="17.100000000000001" customHeight="1" x14ac:dyDescent="0.2">
      <c r="A11" s="449"/>
      <c r="B11" s="65" t="s">
        <v>13</v>
      </c>
      <c r="C11" s="66"/>
      <c r="D11" s="58" t="s">
        <v>0</v>
      </c>
      <c r="E11" s="61"/>
      <c r="F11" s="57"/>
      <c r="G11" s="61"/>
      <c r="H11" s="57"/>
      <c r="I11" s="62" t="s">
        <v>8</v>
      </c>
    </row>
    <row r="12" spans="1:9" ht="17.100000000000001" customHeight="1" thickBot="1" x14ac:dyDescent="0.25">
      <c r="A12" s="450"/>
      <c r="B12" s="67" t="s">
        <v>16</v>
      </c>
      <c r="C12" s="68"/>
      <c r="D12" s="69" t="s">
        <v>0</v>
      </c>
      <c r="E12" s="70"/>
      <c r="F12" s="71"/>
      <c r="G12" s="70"/>
      <c r="H12" s="71"/>
      <c r="I12" s="72" t="s">
        <v>8</v>
      </c>
    </row>
    <row r="13" spans="1:9" ht="17.100000000000001" customHeight="1" thickTop="1" x14ac:dyDescent="0.2">
      <c r="A13" s="431" t="s">
        <v>15</v>
      </c>
      <c r="B13" s="73" t="s">
        <v>17</v>
      </c>
      <c r="C13" s="74"/>
      <c r="D13" s="75" t="s">
        <v>0</v>
      </c>
      <c r="E13" s="76"/>
      <c r="F13" s="77"/>
      <c r="G13" s="76"/>
      <c r="H13" s="77"/>
      <c r="I13" s="78" t="s">
        <v>8</v>
      </c>
    </row>
    <row r="14" spans="1:9" ht="17.100000000000001" customHeight="1" x14ac:dyDescent="0.2">
      <c r="A14" s="434"/>
      <c r="B14" s="65" t="s">
        <v>7</v>
      </c>
      <c r="C14" s="66"/>
      <c r="D14" s="58" t="s">
        <v>0</v>
      </c>
      <c r="E14" s="79"/>
      <c r="F14" s="57"/>
      <c r="G14" s="79"/>
      <c r="H14" s="57"/>
      <c r="I14" s="62" t="s">
        <v>8</v>
      </c>
    </row>
    <row r="15" spans="1:9" ht="17.25" customHeight="1" x14ac:dyDescent="0.2">
      <c r="A15" s="434"/>
      <c r="B15" s="65" t="s">
        <v>9</v>
      </c>
      <c r="C15" s="80"/>
      <c r="D15" s="58" t="s">
        <v>0</v>
      </c>
      <c r="E15" s="79"/>
      <c r="F15" s="57"/>
      <c r="G15" s="79"/>
      <c r="H15" s="57"/>
      <c r="I15" s="62" t="s">
        <v>8</v>
      </c>
    </row>
    <row r="16" spans="1:9" ht="17.100000000000001" customHeight="1" x14ac:dyDescent="0.2">
      <c r="A16" s="434"/>
      <c r="B16" s="65" t="s">
        <v>12</v>
      </c>
      <c r="C16" s="66"/>
      <c r="D16" s="58" t="s">
        <v>0</v>
      </c>
      <c r="E16" s="79"/>
      <c r="F16" s="57"/>
      <c r="G16" s="79"/>
      <c r="H16" s="57"/>
      <c r="I16" s="62" t="s">
        <v>8</v>
      </c>
    </row>
    <row r="17" spans="1:9" ht="17.100000000000001" customHeight="1" thickBot="1" x14ac:dyDescent="0.25">
      <c r="A17" s="435"/>
      <c r="B17" s="67" t="s">
        <v>16</v>
      </c>
      <c r="C17" s="68"/>
      <c r="D17" s="69" t="s">
        <v>0</v>
      </c>
      <c r="E17" s="70"/>
      <c r="F17" s="71"/>
      <c r="G17" s="70"/>
      <c r="H17" s="71"/>
      <c r="I17" s="72" t="s">
        <v>8</v>
      </c>
    </row>
    <row r="18" spans="1:9" ht="17.100000000000001" hidden="1" customHeight="1" thickBot="1" x14ac:dyDescent="0.25">
      <c r="A18" s="431" t="s">
        <v>18</v>
      </c>
      <c r="B18" s="81" t="s">
        <v>19</v>
      </c>
      <c r="C18" s="74"/>
      <c r="D18" s="75" t="s">
        <v>0</v>
      </c>
      <c r="E18" s="82"/>
      <c r="F18" s="83"/>
      <c r="G18" s="82"/>
      <c r="H18" s="83"/>
      <c r="I18" s="78" t="s">
        <v>8</v>
      </c>
    </row>
    <row r="19" spans="1:9" ht="17.100000000000001" hidden="1" customHeight="1" thickTop="1" x14ac:dyDescent="0.2">
      <c r="A19" s="432"/>
      <c r="B19" s="65" t="s">
        <v>20</v>
      </c>
      <c r="C19" s="66"/>
      <c r="D19" s="58" t="s">
        <v>0</v>
      </c>
      <c r="E19" s="61"/>
      <c r="F19" s="57"/>
      <c r="G19" s="61"/>
      <c r="H19" s="57"/>
      <c r="I19" s="62" t="s">
        <v>8</v>
      </c>
    </row>
    <row r="20" spans="1:9" ht="17.100000000000001" hidden="1" customHeight="1" thickTop="1" x14ac:dyDescent="0.2">
      <c r="A20" s="432"/>
      <c r="B20" s="65" t="s">
        <v>21</v>
      </c>
      <c r="C20" s="66"/>
      <c r="D20" s="58" t="s">
        <v>0</v>
      </c>
      <c r="E20" s="61"/>
      <c r="F20" s="57"/>
      <c r="G20" s="61"/>
      <c r="H20" s="57"/>
      <c r="I20" s="62" t="s">
        <v>8</v>
      </c>
    </row>
    <row r="21" spans="1:9" ht="17.100000000000001" hidden="1" customHeight="1" thickTop="1" x14ac:dyDescent="0.2">
      <c r="A21" s="432"/>
      <c r="B21" s="65" t="s">
        <v>22</v>
      </c>
      <c r="C21" s="66"/>
      <c r="D21" s="58" t="s">
        <v>0</v>
      </c>
      <c r="E21" s="61"/>
      <c r="F21" s="57"/>
      <c r="G21" s="61"/>
      <c r="H21" s="57"/>
      <c r="I21" s="62" t="s">
        <v>8</v>
      </c>
    </row>
    <row r="22" spans="1:9" ht="17.100000000000001" hidden="1" customHeight="1" thickTop="1" x14ac:dyDescent="0.2">
      <c r="A22" s="432"/>
      <c r="B22" s="63" t="s">
        <v>7</v>
      </c>
      <c r="C22" s="64"/>
      <c r="D22" s="58" t="s">
        <v>0</v>
      </c>
      <c r="E22" s="61"/>
      <c r="F22" s="57"/>
      <c r="G22" s="61"/>
      <c r="H22" s="57"/>
      <c r="I22" s="62" t="s">
        <v>8</v>
      </c>
    </row>
    <row r="23" spans="1:9" ht="17.100000000000001" hidden="1" customHeight="1" thickTop="1" x14ac:dyDescent="0.2">
      <c r="A23" s="433"/>
      <c r="B23" s="67" t="s">
        <v>16</v>
      </c>
      <c r="C23" s="68"/>
      <c r="D23" s="69" t="s">
        <v>0</v>
      </c>
      <c r="E23" s="84"/>
      <c r="F23" s="71"/>
      <c r="G23" s="84"/>
      <c r="H23" s="71"/>
      <c r="I23" s="72" t="s">
        <v>8</v>
      </c>
    </row>
    <row r="24" spans="1:9" ht="17.100000000000001" customHeight="1" thickTop="1" x14ac:dyDescent="0.2">
      <c r="A24" s="431" t="s">
        <v>23</v>
      </c>
      <c r="B24" s="81" t="s">
        <v>19</v>
      </c>
      <c r="C24" s="74"/>
      <c r="D24" s="75" t="s">
        <v>0</v>
      </c>
      <c r="E24" s="82"/>
      <c r="F24" s="83"/>
      <c r="G24" s="82"/>
      <c r="H24" s="83"/>
      <c r="I24" s="78" t="s">
        <v>8</v>
      </c>
    </row>
    <row r="25" spans="1:9" ht="17.100000000000001" customHeight="1" x14ac:dyDescent="0.2">
      <c r="A25" s="432"/>
      <c r="B25" s="65" t="s">
        <v>20</v>
      </c>
      <c r="C25" s="66"/>
      <c r="D25" s="58" t="s">
        <v>0</v>
      </c>
      <c r="E25" s="61"/>
      <c r="F25" s="57"/>
      <c r="G25" s="61"/>
      <c r="H25" s="57"/>
      <c r="I25" s="62" t="s">
        <v>8</v>
      </c>
    </row>
    <row r="26" spans="1:9" ht="17.100000000000001" customHeight="1" x14ac:dyDescent="0.2">
      <c r="A26" s="432"/>
      <c r="B26" s="65" t="s">
        <v>21</v>
      </c>
      <c r="C26" s="66"/>
      <c r="D26" s="58" t="s">
        <v>0</v>
      </c>
      <c r="E26" s="61"/>
      <c r="F26" s="57"/>
      <c r="G26" s="61"/>
      <c r="H26" s="57"/>
      <c r="I26" s="62" t="s">
        <v>8</v>
      </c>
    </row>
    <row r="27" spans="1:9" ht="17.100000000000001" customHeight="1" x14ac:dyDescent="0.2">
      <c r="A27" s="432"/>
      <c r="B27" s="65" t="s">
        <v>22</v>
      </c>
      <c r="C27" s="66"/>
      <c r="D27" s="58" t="s">
        <v>0</v>
      </c>
      <c r="E27" s="61"/>
      <c r="F27" s="57"/>
      <c r="G27" s="61"/>
      <c r="H27" s="57"/>
      <c r="I27" s="62" t="s">
        <v>8</v>
      </c>
    </row>
    <row r="28" spans="1:9" ht="17.100000000000001" customHeight="1" x14ac:dyDescent="0.2">
      <c r="A28" s="432"/>
      <c r="B28" s="63" t="s">
        <v>7</v>
      </c>
      <c r="C28" s="64"/>
      <c r="D28" s="58" t="s">
        <v>0</v>
      </c>
      <c r="E28" s="61"/>
      <c r="F28" s="57"/>
      <c r="G28" s="61"/>
      <c r="H28" s="57"/>
      <c r="I28" s="62" t="s">
        <v>8</v>
      </c>
    </row>
    <row r="29" spans="1:9" ht="17.100000000000001" customHeight="1" thickBot="1" x14ac:dyDescent="0.25">
      <c r="A29" s="433"/>
      <c r="B29" s="67" t="s">
        <v>16</v>
      </c>
      <c r="C29" s="68"/>
      <c r="D29" s="69" t="s">
        <v>0</v>
      </c>
      <c r="E29" s="84"/>
      <c r="F29" s="71"/>
      <c r="G29" s="84"/>
      <c r="H29" s="71"/>
      <c r="I29" s="72" t="s">
        <v>8</v>
      </c>
    </row>
    <row r="30" spans="1:9" ht="17.100000000000001" customHeight="1" thickTop="1" x14ac:dyDescent="0.2">
      <c r="A30" s="431" t="s">
        <v>24</v>
      </c>
      <c r="B30" s="73" t="s">
        <v>17</v>
      </c>
      <c r="C30" s="85"/>
      <c r="D30" s="86" t="s">
        <v>0</v>
      </c>
      <c r="E30" s="87"/>
      <c r="F30" s="77"/>
      <c r="G30" s="87"/>
      <c r="H30" s="77"/>
      <c r="I30" s="88" t="s">
        <v>8</v>
      </c>
    </row>
    <row r="31" spans="1:9" ht="17.100000000000001" customHeight="1" x14ac:dyDescent="0.2">
      <c r="A31" s="434"/>
      <c r="B31" s="65" t="s">
        <v>22</v>
      </c>
      <c r="C31" s="66"/>
      <c r="D31" s="58" t="s">
        <v>0</v>
      </c>
      <c r="E31" s="61"/>
      <c r="F31" s="57"/>
      <c r="G31" s="61"/>
      <c r="H31" s="57"/>
      <c r="I31" s="62" t="s">
        <v>8</v>
      </c>
    </row>
    <row r="32" spans="1:9" ht="17.100000000000001" customHeight="1" x14ac:dyDescent="0.2">
      <c r="A32" s="434"/>
      <c r="B32" s="65" t="s">
        <v>25</v>
      </c>
      <c r="C32" s="66"/>
      <c r="D32" s="58" t="s">
        <v>0</v>
      </c>
      <c r="E32" s="61"/>
      <c r="F32" s="57"/>
      <c r="G32" s="61"/>
      <c r="H32" s="57"/>
      <c r="I32" s="62" t="s">
        <v>8</v>
      </c>
    </row>
    <row r="33" spans="1:9" ht="17.100000000000001" customHeight="1" x14ac:dyDescent="0.2">
      <c r="A33" s="434"/>
      <c r="B33" s="63" t="s">
        <v>7</v>
      </c>
      <c r="C33" s="64"/>
      <c r="D33" s="58" t="s">
        <v>0</v>
      </c>
      <c r="E33" s="61"/>
      <c r="F33" s="57"/>
      <c r="G33" s="61"/>
      <c r="H33" s="57"/>
      <c r="I33" s="62" t="s">
        <v>8</v>
      </c>
    </row>
    <row r="34" spans="1:9" ht="17.100000000000001" customHeight="1" x14ac:dyDescent="0.2">
      <c r="A34" s="434"/>
      <c r="B34" s="65" t="s">
        <v>9</v>
      </c>
      <c r="C34" s="80"/>
      <c r="D34" s="58" t="s">
        <v>0</v>
      </c>
      <c r="E34" s="89"/>
      <c r="F34" s="90"/>
      <c r="G34" s="89"/>
      <c r="H34" s="90"/>
      <c r="I34" s="62" t="s">
        <v>8</v>
      </c>
    </row>
    <row r="35" spans="1:9" ht="17.100000000000001" customHeight="1" thickBot="1" x14ac:dyDescent="0.25">
      <c r="A35" s="435"/>
      <c r="B35" s="67" t="s">
        <v>16</v>
      </c>
      <c r="C35" s="68"/>
      <c r="D35" s="69" t="s">
        <v>0</v>
      </c>
      <c r="E35" s="84"/>
      <c r="F35" s="71"/>
      <c r="G35" s="84"/>
      <c r="H35" s="71"/>
      <c r="I35" s="72" t="s">
        <v>8</v>
      </c>
    </row>
    <row r="36" spans="1:9" ht="17.100000000000001" customHeight="1" thickTop="1" x14ac:dyDescent="0.2">
      <c r="A36" s="436" t="s">
        <v>26</v>
      </c>
      <c r="B36" s="73" t="s">
        <v>17</v>
      </c>
      <c r="C36" s="85"/>
      <c r="D36" s="86" t="s">
        <v>0</v>
      </c>
      <c r="E36" s="87"/>
      <c r="F36" s="77"/>
      <c r="G36" s="87"/>
      <c r="H36" s="77"/>
      <c r="I36" s="88" t="s">
        <v>8</v>
      </c>
    </row>
    <row r="37" spans="1:9" ht="17.100000000000001" customHeight="1" x14ac:dyDescent="0.2">
      <c r="A37" s="437"/>
      <c r="B37" s="65" t="s">
        <v>22</v>
      </c>
      <c r="C37" s="66"/>
      <c r="D37" s="58" t="s">
        <v>0</v>
      </c>
      <c r="E37" s="61"/>
      <c r="F37" s="57"/>
      <c r="G37" s="61"/>
      <c r="H37" s="57"/>
      <c r="I37" s="62" t="s">
        <v>8</v>
      </c>
    </row>
    <row r="38" spans="1:9" ht="17.100000000000001" customHeight="1" x14ac:dyDescent="0.2">
      <c r="A38" s="437"/>
      <c r="B38" s="65" t="s">
        <v>25</v>
      </c>
      <c r="C38" s="66"/>
      <c r="D38" s="58" t="s">
        <v>0</v>
      </c>
      <c r="E38" s="61"/>
      <c r="F38" s="57"/>
      <c r="G38" s="61"/>
      <c r="H38" s="57"/>
      <c r="I38" s="62" t="s">
        <v>8</v>
      </c>
    </row>
    <row r="39" spans="1:9" ht="17.100000000000001" customHeight="1" x14ac:dyDescent="0.2">
      <c r="A39" s="437"/>
      <c r="B39" s="63" t="s">
        <v>7</v>
      </c>
      <c r="C39" s="64"/>
      <c r="D39" s="58" t="s">
        <v>0</v>
      </c>
      <c r="E39" s="61"/>
      <c r="F39" s="57"/>
      <c r="G39" s="61"/>
      <c r="H39" s="57"/>
      <c r="I39" s="62" t="s">
        <v>8</v>
      </c>
    </row>
    <row r="40" spans="1:9" ht="17.100000000000001" customHeight="1" x14ac:dyDescent="0.2">
      <c r="A40" s="437"/>
      <c r="B40" s="65" t="s">
        <v>9</v>
      </c>
      <c r="C40" s="80"/>
      <c r="D40" s="58" t="s">
        <v>0</v>
      </c>
      <c r="E40" s="89"/>
      <c r="F40" s="90"/>
      <c r="G40" s="89"/>
      <c r="H40" s="90"/>
      <c r="I40" s="62" t="s">
        <v>8</v>
      </c>
    </row>
    <row r="41" spans="1:9" ht="17.100000000000001" customHeight="1" thickBot="1" x14ac:dyDescent="0.25">
      <c r="A41" s="438"/>
      <c r="B41" s="67" t="s">
        <v>16</v>
      </c>
      <c r="C41" s="68"/>
      <c r="D41" s="69" t="s">
        <v>0</v>
      </c>
      <c r="E41" s="84"/>
      <c r="F41" s="71"/>
      <c r="G41" s="84"/>
      <c r="H41" s="71"/>
      <c r="I41" s="72" t="s">
        <v>8</v>
      </c>
    </row>
    <row r="42" spans="1:9" ht="17.100000000000001" customHeight="1" thickTop="1" x14ac:dyDescent="0.2">
      <c r="A42" s="439" t="s">
        <v>27</v>
      </c>
      <c r="B42" s="440"/>
      <c r="C42" s="31" t="s">
        <v>28</v>
      </c>
      <c r="D42" s="27" t="s">
        <v>0</v>
      </c>
      <c r="E42" s="32"/>
      <c r="F42" s="33"/>
      <c r="G42" s="29"/>
      <c r="H42" s="30"/>
      <c r="I42" s="28" t="s">
        <v>8</v>
      </c>
    </row>
    <row r="43" spans="1:9" ht="17.100000000000001" customHeight="1" x14ac:dyDescent="0.2">
      <c r="A43" s="441" t="s">
        <v>29</v>
      </c>
      <c r="B43" s="442"/>
      <c r="C43" s="34" t="s">
        <v>30</v>
      </c>
      <c r="D43" s="58" t="s">
        <v>0</v>
      </c>
      <c r="E43" s="91"/>
      <c r="F43" s="80"/>
      <c r="G43" s="92"/>
      <c r="H43" s="93"/>
      <c r="I43" s="62" t="s">
        <v>8</v>
      </c>
    </row>
    <row r="44" spans="1:9" ht="17.100000000000001" customHeight="1" x14ac:dyDescent="0.2">
      <c r="A44" s="441" t="s">
        <v>106</v>
      </c>
      <c r="B44" s="442"/>
      <c r="C44" s="34" t="s">
        <v>31</v>
      </c>
      <c r="D44" s="94" t="s">
        <v>0</v>
      </c>
      <c r="E44" s="95"/>
      <c r="F44" s="96"/>
      <c r="G44" s="92"/>
      <c r="H44" s="93"/>
      <c r="I44" s="97" t="s">
        <v>8</v>
      </c>
    </row>
    <row r="45" spans="1:9" ht="18.75" customHeight="1" x14ac:dyDescent="0.2">
      <c r="A45" s="423" t="s">
        <v>92</v>
      </c>
      <c r="B45" s="424"/>
      <c r="C45" s="429" t="s">
        <v>93</v>
      </c>
      <c r="D45" s="58" t="s">
        <v>0</v>
      </c>
      <c r="E45" s="95"/>
      <c r="F45" s="96"/>
      <c r="G45" s="92"/>
      <c r="H45" s="93"/>
      <c r="I45" s="62" t="s">
        <v>8</v>
      </c>
    </row>
    <row r="46" spans="1:9" ht="18" customHeight="1" x14ac:dyDescent="0.2">
      <c r="A46" s="425"/>
      <c r="B46" s="426"/>
      <c r="C46" s="430"/>
      <c r="D46" s="58" t="s">
        <v>0</v>
      </c>
      <c r="E46" s="95"/>
      <c r="F46" s="96"/>
      <c r="G46" s="92"/>
      <c r="H46" s="93"/>
      <c r="I46" s="62" t="s">
        <v>8</v>
      </c>
    </row>
    <row r="47" spans="1:9" ht="18" customHeight="1" x14ac:dyDescent="0.2">
      <c r="A47" s="427"/>
      <c r="B47" s="428"/>
      <c r="C47" s="58" t="s">
        <v>94</v>
      </c>
      <c r="D47" s="58" t="s">
        <v>0</v>
      </c>
      <c r="E47" s="91"/>
      <c r="F47" s="80"/>
      <c r="G47" s="92"/>
      <c r="H47" s="93"/>
      <c r="I47" s="62" t="s">
        <v>8</v>
      </c>
    </row>
  </sheetData>
  <mergeCells count="14">
    <mergeCell ref="A18:A23"/>
    <mergeCell ref="A4:C4"/>
    <mergeCell ref="E4:F4"/>
    <mergeCell ref="G4:H4"/>
    <mergeCell ref="A5:A12"/>
    <mergeCell ref="A13:A17"/>
    <mergeCell ref="A45:B47"/>
    <mergeCell ref="C45:C46"/>
    <mergeCell ref="A24:A29"/>
    <mergeCell ref="A30:A35"/>
    <mergeCell ref="A36:A41"/>
    <mergeCell ref="A42:B42"/>
    <mergeCell ref="A43:B43"/>
    <mergeCell ref="A44:B44"/>
  </mergeCells>
  <phoneticPr fontId="2"/>
  <pageMargins left="0.89" right="0.59055118110236227" top="0.39370078740157483" bottom="0.39370078740157483" header="0.51181102362204722" footer="0.51181102362204722"/>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95"/>
  <sheetViews>
    <sheetView view="pageBreakPreview" zoomScale="85" zoomScaleNormal="85" zoomScaleSheetLayoutView="85" workbookViewId="0">
      <selection activeCell="A14" sqref="A14"/>
    </sheetView>
  </sheetViews>
  <sheetFormatPr defaultColWidth="9" defaultRowHeight="20.100000000000001" customHeight="1" x14ac:dyDescent="0.2"/>
  <cols>
    <col min="1" max="1" width="23.6640625" style="284" customWidth="1"/>
    <col min="2" max="2" width="55.6640625" style="285" customWidth="1"/>
    <col min="3" max="3" width="4.109375" style="286" customWidth="1"/>
    <col min="4" max="4" width="15.6640625" style="287" customWidth="1"/>
    <col min="5" max="5" width="30.6640625" style="239" customWidth="1"/>
    <col min="6" max="16384" width="9" style="234"/>
  </cols>
  <sheetData>
    <row r="1" spans="1:5" ht="30" customHeight="1" x14ac:dyDescent="0.2">
      <c r="A1" s="460" t="s">
        <v>32</v>
      </c>
      <c r="B1" s="460"/>
      <c r="C1" s="460"/>
      <c r="D1" s="460"/>
      <c r="E1" s="460"/>
    </row>
    <row r="2" spans="1:5" ht="9.9" customHeight="1" x14ac:dyDescent="0.2">
      <c r="A2" s="235"/>
      <c r="B2" s="236"/>
      <c r="C2" s="237"/>
      <c r="D2" s="238"/>
    </row>
    <row r="3" spans="1:5" ht="20.100000000000001" customHeight="1" x14ac:dyDescent="0.2">
      <c r="A3" s="240" t="s">
        <v>33</v>
      </c>
      <c r="B3" s="240" t="s">
        <v>34</v>
      </c>
      <c r="C3" s="461" t="s">
        <v>35</v>
      </c>
      <c r="D3" s="462"/>
      <c r="E3" s="241"/>
    </row>
    <row r="4" spans="1:5" s="246" customFormat="1" ht="37.5" customHeight="1" x14ac:dyDescent="0.2">
      <c r="A4" s="233" t="s">
        <v>195</v>
      </c>
      <c r="B4" s="242" t="s">
        <v>194</v>
      </c>
      <c r="C4" s="243" t="s">
        <v>36</v>
      </c>
      <c r="D4" s="244" t="s">
        <v>37</v>
      </c>
      <c r="E4" s="245"/>
    </row>
    <row r="5" spans="1:5" s="246" customFormat="1" ht="26.4" x14ac:dyDescent="0.2">
      <c r="A5" s="233" t="s">
        <v>193</v>
      </c>
      <c r="B5" s="242" t="s">
        <v>192</v>
      </c>
      <c r="C5" s="243" t="s">
        <v>36</v>
      </c>
      <c r="D5" s="244" t="s">
        <v>38</v>
      </c>
      <c r="E5" s="245" t="s">
        <v>39</v>
      </c>
    </row>
    <row r="6" spans="1:5" s="246" customFormat="1" ht="26.4" x14ac:dyDescent="0.2">
      <c r="A6" s="233" t="s">
        <v>191</v>
      </c>
      <c r="B6" s="242" t="s">
        <v>190</v>
      </c>
      <c r="C6" s="243" t="s">
        <v>36</v>
      </c>
      <c r="D6" s="244" t="s">
        <v>38</v>
      </c>
      <c r="E6" s="245" t="s">
        <v>39</v>
      </c>
    </row>
    <row r="7" spans="1:5" s="246" customFormat="1" ht="26.4" x14ac:dyDescent="0.2">
      <c r="A7" s="233" t="s">
        <v>189</v>
      </c>
      <c r="B7" s="242" t="s">
        <v>188</v>
      </c>
      <c r="C7" s="243" t="s">
        <v>36</v>
      </c>
      <c r="D7" s="244" t="s">
        <v>38</v>
      </c>
      <c r="E7" s="245" t="s">
        <v>39</v>
      </c>
    </row>
    <row r="8" spans="1:5" s="246" customFormat="1" ht="26.4" x14ac:dyDescent="0.2">
      <c r="A8" s="454" t="s">
        <v>536</v>
      </c>
      <c r="B8" s="331" t="s">
        <v>483</v>
      </c>
      <c r="C8" s="332" t="s">
        <v>101</v>
      </c>
      <c r="D8" s="333" t="s">
        <v>38</v>
      </c>
      <c r="E8" s="334"/>
    </row>
    <row r="9" spans="1:5" s="246" customFormat="1" ht="21" customHeight="1" x14ac:dyDescent="0.2">
      <c r="A9" s="455"/>
      <c r="B9" s="335" t="s">
        <v>484</v>
      </c>
      <c r="C9" s="336" t="s">
        <v>36</v>
      </c>
      <c r="D9" s="337" t="s">
        <v>485</v>
      </c>
      <c r="E9" s="338"/>
    </row>
    <row r="10" spans="1:5" s="246" customFormat="1" ht="26.4" x14ac:dyDescent="0.2">
      <c r="A10" s="455"/>
      <c r="B10" s="335" t="s">
        <v>486</v>
      </c>
      <c r="C10" s="336" t="s">
        <v>36</v>
      </c>
      <c r="D10" s="337" t="s">
        <v>485</v>
      </c>
      <c r="E10" s="338"/>
    </row>
    <row r="11" spans="1:5" s="246" customFormat="1" ht="26.4" x14ac:dyDescent="0.2">
      <c r="A11" s="456"/>
      <c r="B11" s="331" t="s">
        <v>487</v>
      </c>
      <c r="C11" s="339" t="s">
        <v>101</v>
      </c>
      <c r="D11" s="340" t="s">
        <v>38</v>
      </c>
      <c r="E11" s="334"/>
    </row>
    <row r="12" spans="1:5" s="246" customFormat="1" ht="17.399999999999999" customHeight="1" x14ac:dyDescent="0.2">
      <c r="A12" s="457" t="s">
        <v>537</v>
      </c>
      <c r="B12" s="341" t="s">
        <v>488</v>
      </c>
      <c r="C12" s="342" t="s">
        <v>101</v>
      </c>
      <c r="D12" s="343" t="s">
        <v>38</v>
      </c>
      <c r="E12" s="344"/>
    </row>
    <row r="13" spans="1:5" s="246" customFormat="1" ht="18.600000000000001" customHeight="1" x14ac:dyDescent="0.2">
      <c r="A13" s="458"/>
      <c r="B13" s="345" t="s">
        <v>489</v>
      </c>
      <c r="C13" s="346" t="s">
        <v>101</v>
      </c>
      <c r="D13" s="347" t="s">
        <v>38</v>
      </c>
      <c r="E13" s="348"/>
    </row>
    <row r="14" spans="1:5" s="246" customFormat="1" ht="28.8" customHeight="1" x14ac:dyDescent="0.2">
      <c r="A14" s="349" t="s">
        <v>502</v>
      </c>
      <c r="B14" s="350" t="s">
        <v>508</v>
      </c>
      <c r="C14" s="342" t="s">
        <v>101</v>
      </c>
      <c r="D14" s="343" t="s">
        <v>38</v>
      </c>
      <c r="E14" s="351"/>
    </row>
    <row r="15" spans="1:5" s="246" customFormat="1" ht="28.8" customHeight="1" x14ac:dyDescent="0.2">
      <c r="A15" s="352"/>
      <c r="B15" s="353" t="s">
        <v>507</v>
      </c>
      <c r="C15" s="346" t="s">
        <v>101</v>
      </c>
      <c r="D15" s="347" t="s">
        <v>38</v>
      </c>
      <c r="E15" s="354"/>
    </row>
    <row r="16" spans="1:5" s="246" customFormat="1" ht="28.8" customHeight="1" x14ac:dyDescent="0.2">
      <c r="A16" s="349" t="s">
        <v>503</v>
      </c>
      <c r="B16" s="350" t="s">
        <v>509</v>
      </c>
      <c r="C16" s="342" t="s">
        <v>101</v>
      </c>
      <c r="D16" s="343" t="s">
        <v>38</v>
      </c>
      <c r="E16" s="351"/>
    </row>
    <row r="17" spans="1:5" s="246" customFormat="1" ht="28.8" customHeight="1" x14ac:dyDescent="0.2">
      <c r="A17" s="352"/>
      <c r="B17" s="353" t="s">
        <v>510</v>
      </c>
      <c r="C17" s="346" t="s">
        <v>101</v>
      </c>
      <c r="D17" s="347" t="s">
        <v>38</v>
      </c>
      <c r="E17" s="354"/>
    </row>
    <row r="18" spans="1:5" s="246" customFormat="1" ht="28.8" customHeight="1" x14ac:dyDescent="0.2">
      <c r="A18" s="349" t="s">
        <v>504</v>
      </c>
      <c r="B18" s="350" t="s">
        <v>511</v>
      </c>
      <c r="C18" s="342" t="s">
        <v>101</v>
      </c>
      <c r="D18" s="343" t="s">
        <v>38</v>
      </c>
      <c r="E18" s="351"/>
    </row>
    <row r="19" spans="1:5" s="246" customFormat="1" ht="28.8" customHeight="1" x14ac:dyDescent="0.2">
      <c r="A19" s="352"/>
      <c r="B19" s="353" t="s">
        <v>512</v>
      </c>
      <c r="C19" s="346" t="s">
        <v>101</v>
      </c>
      <c r="D19" s="347" t="s">
        <v>38</v>
      </c>
      <c r="E19" s="354"/>
    </row>
    <row r="20" spans="1:5" s="246" customFormat="1" ht="28.8" customHeight="1" x14ac:dyDescent="0.2">
      <c r="A20" s="349" t="s">
        <v>505</v>
      </c>
      <c r="B20" s="350" t="s">
        <v>513</v>
      </c>
      <c r="C20" s="342" t="s">
        <v>101</v>
      </c>
      <c r="D20" s="343" t="s">
        <v>38</v>
      </c>
      <c r="E20" s="351"/>
    </row>
    <row r="21" spans="1:5" s="246" customFormat="1" ht="28.8" customHeight="1" x14ac:dyDescent="0.2">
      <c r="A21" s="352"/>
      <c r="B21" s="353" t="s">
        <v>514</v>
      </c>
      <c r="C21" s="346" t="s">
        <v>526</v>
      </c>
      <c r="D21" s="347" t="s">
        <v>38</v>
      </c>
      <c r="E21" s="354"/>
    </row>
    <row r="22" spans="1:5" s="246" customFormat="1" ht="28.8" customHeight="1" x14ac:dyDescent="0.2">
      <c r="A22" s="355" t="s">
        <v>506</v>
      </c>
      <c r="B22" s="331" t="s">
        <v>515</v>
      </c>
      <c r="C22" s="339" t="s">
        <v>526</v>
      </c>
      <c r="D22" s="356" t="s">
        <v>527</v>
      </c>
      <c r="E22" s="334"/>
    </row>
    <row r="23" spans="1:5" s="246" customFormat="1" ht="26.4" x14ac:dyDescent="0.2">
      <c r="A23" s="463" t="s">
        <v>524</v>
      </c>
      <c r="B23" s="261" t="s">
        <v>497</v>
      </c>
      <c r="C23" s="262" t="s">
        <v>36</v>
      </c>
      <c r="D23" s="274" t="s">
        <v>528</v>
      </c>
      <c r="E23" s="264" t="s">
        <v>40</v>
      </c>
    </row>
    <row r="24" spans="1:5" s="246" customFormat="1" ht="39.6" x14ac:dyDescent="0.2">
      <c r="A24" s="459"/>
      <c r="B24" s="325" t="s">
        <v>498</v>
      </c>
      <c r="C24" s="326" t="s">
        <v>36</v>
      </c>
      <c r="D24" s="323" t="s">
        <v>41</v>
      </c>
      <c r="E24" s="322" t="s">
        <v>42</v>
      </c>
    </row>
    <row r="25" spans="1:5" s="246" customFormat="1" ht="33" customHeight="1" x14ac:dyDescent="0.2">
      <c r="A25" s="459"/>
      <c r="B25" s="325" t="s">
        <v>499</v>
      </c>
      <c r="C25" s="326" t="s">
        <v>36</v>
      </c>
      <c r="D25" s="323" t="s">
        <v>43</v>
      </c>
      <c r="E25" s="322" t="s">
        <v>44</v>
      </c>
    </row>
    <row r="26" spans="1:5" s="246" customFormat="1" ht="19.95" customHeight="1" x14ac:dyDescent="0.2">
      <c r="A26" s="459"/>
      <c r="B26" s="325" t="s">
        <v>500</v>
      </c>
      <c r="C26" s="326" t="s">
        <v>36</v>
      </c>
      <c r="D26" s="323" t="s">
        <v>45</v>
      </c>
      <c r="E26" s="322" t="s">
        <v>46</v>
      </c>
    </row>
    <row r="27" spans="1:5" s="246" customFormat="1" ht="20.100000000000001" customHeight="1" x14ac:dyDescent="0.2">
      <c r="A27" s="459"/>
      <c r="B27" s="325" t="s">
        <v>501</v>
      </c>
      <c r="C27" s="326" t="s">
        <v>36</v>
      </c>
      <c r="D27" s="323" t="s">
        <v>37</v>
      </c>
      <c r="E27" s="322" t="s">
        <v>47</v>
      </c>
    </row>
    <row r="28" spans="1:5" s="246" customFormat="1" ht="62.25" customHeight="1" x14ac:dyDescent="0.2">
      <c r="A28" s="459"/>
      <c r="B28" s="357" t="s">
        <v>516</v>
      </c>
      <c r="C28" s="326" t="s">
        <v>36</v>
      </c>
      <c r="D28" s="323" t="s">
        <v>37</v>
      </c>
      <c r="E28" s="358"/>
    </row>
    <row r="29" spans="1:5" s="246" customFormat="1" ht="26.4" x14ac:dyDescent="0.2">
      <c r="A29" s="459"/>
      <c r="B29" s="325" t="s">
        <v>517</v>
      </c>
      <c r="C29" s="326" t="s">
        <v>36</v>
      </c>
      <c r="D29" s="323" t="s">
        <v>37</v>
      </c>
      <c r="E29" s="322"/>
    </row>
    <row r="30" spans="1:5" s="246" customFormat="1" ht="62.25" customHeight="1" x14ac:dyDescent="0.2">
      <c r="A30" s="459"/>
      <c r="B30" s="325" t="s">
        <v>518</v>
      </c>
      <c r="C30" s="326" t="s">
        <v>36</v>
      </c>
      <c r="D30" s="323" t="s">
        <v>37</v>
      </c>
      <c r="E30" s="322"/>
    </row>
    <row r="31" spans="1:5" s="246" customFormat="1" ht="62.25" customHeight="1" x14ac:dyDescent="0.2">
      <c r="A31" s="459"/>
      <c r="B31" s="325" t="s">
        <v>519</v>
      </c>
      <c r="C31" s="326" t="s">
        <v>36</v>
      </c>
      <c r="D31" s="323" t="s">
        <v>48</v>
      </c>
      <c r="E31" s="322" t="s">
        <v>49</v>
      </c>
    </row>
    <row r="32" spans="1:5" s="246" customFormat="1" ht="85.5" customHeight="1" x14ac:dyDescent="0.2">
      <c r="A32" s="459"/>
      <c r="B32" s="325" t="s">
        <v>520</v>
      </c>
      <c r="C32" s="326" t="s">
        <v>36</v>
      </c>
      <c r="D32" s="323" t="s">
        <v>48</v>
      </c>
      <c r="E32" s="322" t="s">
        <v>97</v>
      </c>
    </row>
    <row r="33" spans="1:5" s="246" customFormat="1" ht="39.6" x14ac:dyDescent="0.2">
      <c r="A33" s="459"/>
      <c r="B33" s="325" t="s">
        <v>521</v>
      </c>
      <c r="C33" s="326" t="s">
        <v>36</v>
      </c>
      <c r="D33" s="323" t="s">
        <v>38</v>
      </c>
      <c r="E33" s="322"/>
    </row>
    <row r="34" spans="1:5" s="246" customFormat="1" ht="52.8" x14ac:dyDescent="0.2">
      <c r="A34" s="459"/>
      <c r="B34" s="325" t="s">
        <v>522</v>
      </c>
      <c r="C34" s="326" t="s">
        <v>36</v>
      </c>
      <c r="D34" s="323" t="s">
        <v>38</v>
      </c>
      <c r="E34" s="322"/>
    </row>
    <row r="35" spans="1:5" s="246" customFormat="1" ht="52.8" x14ac:dyDescent="0.2">
      <c r="A35" s="459"/>
      <c r="B35" s="325" t="s">
        <v>525</v>
      </c>
      <c r="C35" s="326" t="s">
        <v>36</v>
      </c>
      <c r="D35" s="323" t="s">
        <v>38</v>
      </c>
      <c r="E35" s="322" t="s">
        <v>50</v>
      </c>
    </row>
    <row r="36" spans="1:5" s="246" customFormat="1" ht="26.4" x14ac:dyDescent="0.2">
      <c r="A36" s="459"/>
      <c r="B36" s="269" t="s">
        <v>523</v>
      </c>
      <c r="C36" s="329" t="s">
        <v>36</v>
      </c>
      <c r="D36" s="271" t="s">
        <v>38</v>
      </c>
      <c r="E36" s="272"/>
    </row>
    <row r="37" spans="1:5" s="246" customFormat="1" ht="35.25" customHeight="1" x14ac:dyDescent="0.2">
      <c r="A37" s="463" t="s">
        <v>108</v>
      </c>
      <c r="B37" s="261" t="s">
        <v>187</v>
      </c>
      <c r="C37" s="262" t="s">
        <v>101</v>
      </c>
      <c r="D37" s="263" t="s">
        <v>186</v>
      </c>
      <c r="E37" s="264"/>
    </row>
    <row r="38" spans="1:5" s="246" customFormat="1" ht="39.6" x14ac:dyDescent="0.2">
      <c r="A38" s="459"/>
      <c r="B38" s="261" t="s">
        <v>185</v>
      </c>
      <c r="C38" s="262" t="s">
        <v>101</v>
      </c>
      <c r="D38" s="263" t="s">
        <v>183</v>
      </c>
      <c r="E38" s="264"/>
    </row>
    <row r="39" spans="1:5" s="246" customFormat="1" ht="26.4" x14ac:dyDescent="0.2">
      <c r="A39" s="464"/>
      <c r="B39" s="261" t="s">
        <v>184</v>
      </c>
      <c r="C39" s="262" t="s">
        <v>101</v>
      </c>
      <c r="D39" s="263" t="s">
        <v>183</v>
      </c>
      <c r="E39" s="264"/>
    </row>
    <row r="40" spans="1:5" s="246" customFormat="1" ht="52.8" x14ac:dyDescent="0.2">
      <c r="A40" s="465" t="s">
        <v>182</v>
      </c>
      <c r="B40" s="247" t="s">
        <v>181</v>
      </c>
      <c r="C40" s="248" t="s">
        <v>36</v>
      </c>
      <c r="D40" s="249" t="s">
        <v>180</v>
      </c>
      <c r="E40" s="250"/>
    </row>
    <row r="41" spans="1:5" s="246" customFormat="1" ht="26.4" x14ac:dyDescent="0.2">
      <c r="A41" s="466"/>
      <c r="B41" s="258" t="s">
        <v>179</v>
      </c>
      <c r="C41" s="259" t="s">
        <v>36</v>
      </c>
      <c r="D41" s="324" t="s">
        <v>178</v>
      </c>
      <c r="E41" s="260"/>
    </row>
    <row r="42" spans="1:5" s="246" customFormat="1" ht="60" customHeight="1" x14ac:dyDescent="0.2">
      <c r="A42" s="466"/>
      <c r="B42" s="325" t="s">
        <v>177</v>
      </c>
      <c r="C42" s="326" t="s">
        <v>36</v>
      </c>
      <c r="D42" s="327" t="s">
        <v>176</v>
      </c>
      <c r="E42" s="322"/>
    </row>
    <row r="43" spans="1:5" s="246" customFormat="1" ht="84" customHeight="1" x14ac:dyDescent="0.2">
      <c r="A43" s="467"/>
      <c r="B43" s="328" t="s">
        <v>371</v>
      </c>
      <c r="C43" s="329" t="s">
        <v>36</v>
      </c>
      <c r="D43" s="330" t="s">
        <v>372</v>
      </c>
      <c r="E43" s="278"/>
    </row>
    <row r="44" spans="1:5" s="246" customFormat="1" ht="66" x14ac:dyDescent="0.2">
      <c r="A44" s="233" t="s">
        <v>51</v>
      </c>
      <c r="B44" s="242" t="s">
        <v>175</v>
      </c>
      <c r="C44" s="243" t="s">
        <v>36</v>
      </c>
      <c r="D44" s="244" t="s">
        <v>38</v>
      </c>
      <c r="E44" s="245" t="s">
        <v>52</v>
      </c>
    </row>
    <row r="45" spans="1:5" s="246" customFormat="1" ht="34.5" customHeight="1" x14ac:dyDescent="0.2">
      <c r="A45" s="463" t="s">
        <v>53</v>
      </c>
      <c r="B45" s="247" t="s">
        <v>174</v>
      </c>
      <c r="C45" s="248" t="s">
        <v>36</v>
      </c>
      <c r="D45" s="249" t="s">
        <v>38</v>
      </c>
      <c r="E45" s="264" t="s">
        <v>54</v>
      </c>
    </row>
    <row r="46" spans="1:5" s="246" customFormat="1" ht="52.8" x14ac:dyDescent="0.2">
      <c r="A46" s="464"/>
      <c r="B46" s="254" t="s">
        <v>173</v>
      </c>
      <c r="C46" s="255" t="s">
        <v>36</v>
      </c>
      <c r="D46" s="256" t="s">
        <v>38</v>
      </c>
      <c r="E46" s="257"/>
    </row>
    <row r="47" spans="1:5" s="246" customFormat="1" ht="26.4" x14ac:dyDescent="0.2">
      <c r="A47" s="233" t="s">
        <v>109</v>
      </c>
      <c r="B47" s="242" t="s">
        <v>172</v>
      </c>
      <c r="C47" s="243" t="s">
        <v>36</v>
      </c>
      <c r="D47" s="244" t="s">
        <v>38</v>
      </c>
      <c r="E47" s="245"/>
    </row>
    <row r="48" spans="1:5" s="246" customFormat="1" ht="39.6" x14ac:dyDescent="0.2">
      <c r="A48" s="233" t="s">
        <v>98</v>
      </c>
      <c r="B48" s="242" t="s">
        <v>171</v>
      </c>
      <c r="C48" s="243" t="s">
        <v>36</v>
      </c>
      <c r="D48" s="244" t="s">
        <v>38</v>
      </c>
      <c r="E48" s="245"/>
    </row>
    <row r="49" spans="1:5" s="246" customFormat="1" ht="60.75" customHeight="1" x14ac:dyDescent="0.2">
      <c r="A49" s="233" t="s">
        <v>55</v>
      </c>
      <c r="B49" s="242" t="s">
        <v>170</v>
      </c>
      <c r="C49" s="243" t="s">
        <v>36</v>
      </c>
      <c r="D49" s="244" t="s">
        <v>38</v>
      </c>
      <c r="E49" s="245"/>
    </row>
    <row r="50" spans="1:5" s="246" customFormat="1" ht="66" x14ac:dyDescent="0.2">
      <c r="A50" s="463" t="s">
        <v>169</v>
      </c>
      <c r="B50" s="265" t="s">
        <v>168</v>
      </c>
      <c r="C50" s="266" t="s">
        <v>36</v>
      </c>
      <c r="D50" s="249" t="s">
        <v>102</v>
      </c>
      <c r="E50" s="250"/>
    </row>
    <row r="51" spans="1:5" s="246" customFormat="1" ht="45.6" customHeight="1" x14ac:dyDescent="0.2">
      <c r="A51" s="459"/>
      <c r="B51" s="254" t="s">
        <v>167</v>
      </c>
      <c r="C51" s="267" t="s">
        <v>36</v>
      </c>
      <c r="D51" s="268" t="s">
        <v>102</v>
      </c>
      <c r="E51" s="257"/>
    </row>
    <row r="52" spans="1:5" s="246" customFormat="1" ht="43.95" customHeight="1" x14ac:dyDescent="0.2">
      <c r="A52" s="464"/>
      <c r="B52" s="269" t="s">
        <v>166</v>
      </c>
      <c r="C52" s="270" t="s">
        <v>36</v>
      </c>
      <c r="D52" s="271" t="s">
        <v>38</v>
      </c>
      <c r="E52" s="272"/>
    </row>
    <row r="53" spans="1:5" s="246" customFormat="1" ht="92.4" x14ac:dyDescent="0.2">
      <c r="A53" s="463" t="s">
        <v>110</v>
      </c>
      <c r="B53" s="261" t="s">
        <v>165</v>
      </c>
      <c r="C53" s="273" t="s">
        <v>36</v>
      </c>
      <c r="D53" s="274" t="s">
        <v>37</v>
      </c>
      <c r="E53" s="264"/>
    </row>
    <row r="54" spans="1:5" s="246" customFormat="1" ht="26.4" x14ac:dyDescent="0.2">
      <c r="A54" s="459"/>
      <c r="B54" s="275" t="s">
        <v>164</v>
      </c>
      <c r="C54" s="276" t="s">
        <v>36</v>
      </c>
      <c r="D54" s="252" t="s">
        <v>37</v>
      </c>
      <c r="E54" s="253"/>
    </row>
    <row r="55" spans="1:5" s="246" customFormat="1" ht="52.5" customHeight="1" x14ac:dyDescent="0.2">
      <c r="A55" s="464"/>
      <c r="B55" s="277" t="s">
        <v>163</v>
      </c>
      <c r="C55" s="270" t="s">
        <v>36</v>
      </c>
      <c r="D55" s="271" t="s">
        <v>38</v>
      </c>
      <c r="E55" s="278"/>
    </row>
    <row r="56" spans="1:5" s="246" customFormat="1" ht="66" x14ac:dyDescent="0.2">
      <c r="A56" s="459" t="s">
        <v>535</v>
      </c>
      <c r="B56" s="316" t="s">
        <v>490</v>
      </c>
      <c r="C56" s="317" t="s">
        <v>36</v>
      </c>
      <c r="D56" s="318" t="s">
        <v>38</v>
      </c>
      <c r="E56" s="272"/>
    </row>
    <row r="57" spans="1:5" s="246" customFormat="1" ht="52.8" x14ac:dyDescent="0.2">
      <c r="A57" s="459"/>
      <c r="B57" s="319" t="s">
        <v>493</v>
      </c>
      <c r="C57" s="320" t="s">
        <v>36</v>
      </c>
      <c r="D57" s="321" t="s">
        <v>494</v>
      </c>
      <c r="E57" s="322"/>
    </row>
    <row r="58" spans="1:5" s="246" customFormat="1" ht="66" x14ac:dyDescent="0.2">
      <c r="A58" s="459"/>
      <c r="B58" s="319" t="s">
        <v>492</v>
      </c>
      <c r="C58" s="320" t="s">
        <v>36</v>
      </c>
      <c r="D58" s="321" t="s">
        <v>494</v>
      </c>
      <c r="E58" s="322"/>
    </row>
    <row r="59" spans="1:5" s="246" customFormat="1" ht="26.4" x14ac:dyDescent="0.2">
      <c r="A59" s="459"/>
      <c r="B59" s="319" t="s">
        <v>491</v>
      </c>
      <c r="C59" s="320" t="s">
        <v>36</v>
      </c>
      <c r="D59" s="321" t="s">
        <v>494</v>
      </c>
      <c r="E59" s="322"/>
    </row>
    <row r="60" spans="1:5" s="246" customFormat="1" ht="39.6" x14ac:dyDescent="0.2">
      <c r="A60" s="459"/>
      <c r="B60" s="319" t="s">
        <v>495</v>
      </c>
      <c r="C60" s="320" t="s">
        <v>36</v>
      </c>
      <c r="D60" s="323" t="s">
        <v>38</v>
      </c>
      <c r="E60" s="322"/>
    </row>
    <row r="61" spans="1:5" s="246" customFormat="1" ht="52.5" customHeight="1" x14ac:dyDescent="0.2">
      <c r="A61" s="459"/>
      <c r="B61" s="316" t="s">
        <v>496</v>
      </c>
      <c r="C61" s="270" t="s">
        <v>36</v>
      </c>
      <c r="D61" s="271" t="s">
        <v>38</v>
      </c>
      <c r="E61" s="272"/>
    </row>
    <row r="62" spans="1:5" s="246" customFormat="1" ht="39.6" x14ac:dyDescent="0.2">
      <c r="A62" s="451" t="s">
        <v>156</v>
      </c>
      <c r="B62" s="250" t="s">
        <v>531</v>
      </c>
      <c r="C62" s="248" t="s">
        <v>36</v>
      </c>
      <c r="D62" s="279" t="s">
        <v>38</v>
      </c>
      <c r="E62" s="250"/>
    </row>
    <row r="63" spans="1:5" s="246" customFormat="1" ht="73.8" customHeight="1" x14ac:dyDescent="0.2">
      <c r="A63" s="452"/>
      <c r="B63" s="253" t="s">
        <v>529</v>
      </c>
      <c r="C63" s="251" t="s">
        <v>36</v>
      </c>
      <c r="D63" s="280" t="s">
        <v>38</v>
      </c>
      <c r="E63" s="253"/>
    </row>
    <row r="64" spans="1:5" s="246" customFormat="1" ht="35.25" customHeight="1" x14ac:dyDescent="0.2">
      <c r="A64" s="453"/>
      <c r="B64" s="257" t="s">
        <v>161</v>
      </c>
      <c r="C64" s="255" t="s">
        <v>36</v>
      </c>
      <c r="D64" s="281" t="s">
        <v>158</v>
      </c>
      <c r="E64" s="257"/>
    </row>
    <row r="65" spans="1:5" s="246" customFormat="1" ht="48" customHeight="1" x14ac:dyDescent="0.2">
      <c r="A65" s="451" t="s">
        <v>162</v>
      </c>
      <c r="B65" s="250" t="s">
        <v>530</v>
      </c>
      <c r="C65" s="248" t="s">
        <v>36</v>
      </c>
      <c r="D65" s="279" t="s">
        <v>38</v>
      </c>
      <c r="E65" s="250"/>
    </row>
    <row r="66" spans="1:5" s="246" customFormat="1" ht="66" x14ac:dyDescent="0.2">
      <c r="A66" s="452"/>
      <c r="B66" s="253" t="s">
        <v>532</v>
      </c>
      <c r="C66" s="251" t="s">
        <v>36</v>
      </c>
      <c r="D66" s="280" t="s">
        <v>38</v>
      </c>
      <c r="E66" s="253"/>
    </row>
    <row r="67" spans="1:5" s="246" customFormat="1" ht="33.75" customHeight="1" x14ac:dyDescent="0.2">
      <c r="A67" s="452"/>
      <c r="B67" s="253" t="s">
        <v>533</v>
      </c>
      <c r="C67" s="251" t="s">
        <v>36</v>
      </c>
      <c r="D67" s="282" t="s">
        <v>534</v>
      </c>
      <c r="E67" s="253"/>
    </row>
    <row r="68" spans="1:5" s="246" customFormat="1" ht="75" customHeight="1" x14ac:dyDescent="0.2">
      <c r="A68" s="452"/>
      <c r="B68" s="253" t="s">
        <v>160</v>
      </c>
      <c r="C68" s="251" t="s">
        <v>36</v>
      </c>
      <c r="D68" s="283" t="s">
        <v>38</v>
      </c>
      <c r="E68" s="253"/>
    </row>
    <row r="69" spans="1:5" s="246" customFormat="1" ht="26.4" x14ac:dyDescent="0.2">
      <c r="A69" s="453"/>
      <c r="B69" s="257" t="s">
        <v>159</v>
      </c>
      <c r="C69" s="255" t="s">
        <v>36</v>
      </c>
      <c r="D69" s="281" t="s">
        <v>158</v>
      </c>
      <c r="E69" s="257"/>
    </row>
    <row r="70" spans="1:5" s="246" customFormat="1" ht="61.5" customHeight="1" x14ac:dyDescent="0.2">
      <c r="A70" s="284"/>
      <c r="B70" s="285"/>
      <c r="C70" s="286"/>
      <c r="D70" s="287"/>
      <c r="E70" s="239"/>
    </row>
    <row r="71" spans="1:5" s="246" customFormat="1" ht="36.75" customHeight="1" x14ac:dyDescent="0.2">
      <c r="A71" s="284"/>
      <c r="B71" s="285"/>
      <c r="C71" s="286"/>
      <c r="D71" s="287"/>
      <c r="E71" s="239"/>
    </row>
    <row r="72" spans="1:5" ht="14.4" x14ac:dyDescent="0.2"/>
    <row r="73" spans="1:5" ht="14.4" x14ac:dyDescent="0.2"/>
    <row r="74" spans="1:5" ht="74.25" customHeight="1" x14ac:dyDescent="0.2"/>
    <row r="75" spans="1:5" ht="35.25" customHeight="1" x14ac:dyDescent="0.2"/>
    <row r="76" spans="1:5" ht="35.25" customHeight="1" x14ac:dyDescent="0.2"/>
    <row r="77" spans="1:5" ht="14.4" x14ac:dyDescent="0.2"/>
    <row r="78" spans="1:5" ht="100.2" customHeight="1" x14ac:dyDescent="0.2"/>
    <row r="79" spans="1:5" ht="35.25" customHeight="1" x14ac:dyDescent="0.2"/>
    <row r="80" spans="1:5" s="246" customFormat="1" ht="33.75" customHeight="1" x14ac:dyDescent="0.2">
      <c r="A80" s="284"/>
      <c r="B80" s="285"/>
      <c r="C80" s="286"/>
      <c r="D80" s="287"/>
      <c r="E80" s="239"/>
    </row>
    <row r="81" spans="1:5" s="246" customFormat="1" ht="13.2" x14ac:dyDescent="0.2">
      <c r="A81" s="284"/>
      <c r="B81" s="285"/>
      <c r="C81" s="286"/>
      <c r="D81" s="287"/>
      <c r="E81" s="239"/>
    </row>
    <row r="82" spans="1:5" s="246" customFormat="1" ht="70.2" customHeight="1" x14ac:dyDescent="0.2">
      <c r="A82" s="284"/>
      <c r="B82" s="285"/>
      <c r="C82" s="286"/>
      <c r="D82" s="287"/>
      <c r="E82" s="239"/>
    </row>
    <row r="83" spans="1:5" s="246" customFormat="1" ht="57" customHeight="1" x14ac:dyDescent="0.2">
      <c r="A83" s="284"/>
      <c r="B83" s="285"/>
      <c r="C83" s="286"/>
      <c r="D83" s="287"/>
      <c r="E83" s="239"/>
    </row>
    <row r="84" spans="1:5" s="246" customFormat="1" ht="76.8" customHeight="1" x14ac:dyDescent="0.2">
      <c r="A84" s="284"/>
      <c r="B84" s="285"/>
      <c r="C84" s="286"/>
      <c r="D84" s="287"/>
      <c r="E84" s="239"/>
    </row>
    <row r="85" spans="1:5" s="246" customFormat="1" ht="33.75" customHeight="1" x14ac:dyDescent="0.2">
      <c r="A85" s="284"/>
      <c r="B85" s="285"/>
      <c r="C85" s="286"/>
      <c r="D85" s="287"/>
      <c r="E85" s="239"/>
    </row>
    <row r="86" spans="1:5" s="246" customFormat="1" ht="13.2" x14ac:dyDescent="0.2">
      <c r="A86" s="284"/>
      <c r="B86" s="285"/>
      <c r="C86" s="286"/>
      <c r="D86" s="287"/>
      <c r="E86" s="239"/>
    </row>
    <row r="87" spans="1:5" s="246" customFormat="1" ht="13.2" x14ac:dyDescent="0.2">
      <c r="A87" s="284"/>
      <c r="B87" s="285"/>
      <c r="C87" s="286"/>
      <c r="D87" s="287"/>
      <c r="E87" s="239"/>
    </row>
    <row r="88" spans="1:5" s="246" customFormat="1" ht="13.2" x14ac:dyDescent="0.2">
      <c r="A88" s="284"/>
      <c r="B88" s="285"/>
      <c r="C88" s="286"/>
      <c r="D88" s="287"/>
      <c r="E88" s="239"/>
    </row>
    <row r="89" spans="1:5" s="246" customFormat="1" ht="13.2" x14ac:dyDescent="0.2">
      <c r="A89" s="284"/>
      <c r="B89" s="285"/>
      <c r="C89" s="286"/>
      <c r="D89" s="287"/>
      <c r="E89" s="239"/>
    </row>
    <row r="90" spans="1:5" s="246" customFormat="1" ht="31.5" customHeight="1" x14ac:dyDescent="0.2">
      <c r="A90" s="284"/>
      <c r="B90" s="285"/>
      <c r="C90" s="286"/>
      <c r="D90" s="287"/>
      <c r="E90" s="239"/>
    </row>
    <row r="91" spans="1:5" s="246" customFormat="1" ht="75.75" customHeight="1" x14ac:dyDescent="0.2">
      <c r="A91" s="284"/>
      <c r="B91" s="285"/>
      <c r="C91" s="286"/>
      <c r="D91" s="287"/>
      <c r="E91" s="239"/>
    </row>
    <row r="92" spans="1:5" s="246" customFormat="1" ht="13.2" x14ac:dyDescent="0.2">
      <c r="A92" s="284"/>
      <c r="B92" s="285"/>
      <c r="C92" s="286"/>
      <c r="D92" s="287"/>
      <c r="E92" s="239"/>
    </row>
    <row r="93" spans="1:5" s="246" customFormat="1" ht="31.5" customHeight="1" x14ac:dyDescent="0.2">
      <c r="A93" s="284"/>
      <c r="B93" s="285"/>
      <c r="C93" s="286"/>
      <c r="D93" s="287"/>
      <c r="E93" s="239"/>
    </row>
    <row r="94" spans="1:5" s="246" customFormat="1" ht="13.2" x14ac:dyDescent="0.2">
      <c r="A94" s="284"/>
      <c r="B94" s="285"/>
      <c r="C94" s="286"/>
      <c r="D94" s="287"/>
      <c r="E94" s="239"/>
    </row>
    <row r="95" spans="1:5" ht="14.4" x14ac:dyDescent="0.2"/>
  </sheetData>
  <mergeCells count="13">
    <mergeCell ref="A1:E1"/>
    <mergeCell ref="C3:D3"/>
    <mergeCell ref="A23:A36"/>
    <mergeCell ref="A37:A39"/>
    <mergeCell ref="A53:A55"/>
    <mergeCell ref="A50:A52"/>
    <mergeCell ref="A45:A46"/>
    <mergeCell ref="A40:A43"/>
    <mergeCell ref="A65:A69"/>
    <mergeCell ref="A62:A64"/>
    <mergeCell ref="A8:A11"/>
    <mergeCell ref="A12:A13"/>
    <mergeCell ref="A56:A61"/>
  </mergeCells>
  <phoneticPr fontId="2"/>
  <printOptions horizontalCentered="1"/>
  <pageMargins left="0.59055118110236227" right="0.59055118110236227" top="0.59055118110236227" bottom="0.78740157480314965" header="0.39370078740157483" footer="0.59055118110236227"/>
  <pageSetup paperSize="9" scale="94" fitToHeight="5" orientation="landscape" horizontalDpi="300" verticalDpi="300" r:id="rId1"/>
  <headerFooter alignWithMargins="0">
    <oddFooter>&amp;L（自己点検シート）&amp;R&amp;10&amp;A（&amp;P/&amp;N）</oddFooter>
  </headerFooter>
  <rowBreaks count="2" manualBreakCount="2">
    <brk id="36" max="4" man="1"/>
    <brk id="64"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E0B37-43D9-4E1D-BA8C-763821430B77}">
  <sheetPr>
    <pageSetUpPr fitToPage="1"/>
  </sheetPr>
  <dimension ref="B1:M237"/>
  <sheetViews>
    <sheetView view="pageBreakPreview" zoomScale="70" zoomScaleNormal="100" zoomScaleSheetLayoutView="70" workbookViewId="0">
      <selection activeCell="D7" sqref="D7:I7"/>
    </sheetView>
  </sheetViews>
  <sheetFormatPr defaultColWidth="9" defaultRowHeight="13.2" x14ac:dyDescent="0.2"/>
  <cols>
    <col min="1" max="1" width="2.6640625" style="305" customWidth="1"/>
    <col min="2" max="10" width="9" style="305"/>
    <col min="11" max="11" width="11.6640625" style="305" bestFit="1" customWidth="1"/>
    <col min="12" max="13" width="9" style="315"/>
    <col min="14" max="253" width="9" style="305"/>
    <col min="254" max="254" width="2.6640625" style="305" customWidth="1"/>
    <col min="255" max="255" width="5.6640625" style="305" customWidth="1"/>
    <col min="256" max="264" width="9" style="305"/>
    <col min="265" max="265" width="11.6640625" style="305" bestFit="1" customWidth="1"/>
    <col min="266" max="268" width="9" style="305"/>
    <col min="269" max="269" width="9.5546875" style="305" customWidth="1"/>
    <col min="270" max="509" width="9" style="305"/>
    <col min="510" max="510" width="2.6640625" style="305" customWidth="1"/>
    <col min="511" max="511" width="5.6640625" style="305" customWidth="1"/>
    <col min="512" max="520" width="9" style="305"/>
    <col min="521" max="521" width="11.6640625" style="305" bestFit="1" customWidth="1"/>
    <col min="522" max="524" width="9" style="305"/>
    <col min="525" max="525" width="9.5546875" style="305" customWidth="1"/>
    <col min="526" max="765" width="9" style="305"/>
    <col min="766" max="766" width="2.6640625" style="305" customWidth="1"/>
    <col min="767" max="767" width="5.6640625" style="305" customWidth="1"/>
    <col min="768" max="776" width="9" style="305"/>
    <col min="777" max="777" width="11.6640625" style="305" bestFit="1" customWidth="1"/>
    <col min="778" max="780" width="9" style="305"/>
    <col min="781" max="781" width="9.5546875" style="305" customWidth="1"/>
    <col min="782" max="1021" width="9" style="305"/>
    <col min="1022" max="1022" width="2.6640625" style="305" customWidth="1"/>
    <col min="1023" max="1023" width="5.6640625" style="305" customWidth="1"/>
    <col min="1024" max="1032" width="9" style="305"/>
    <col min="1033" max="1033" width="11.6640625" style="305" bestFit="1" customWidth="1"/>
    <col min="1034" max="1036" width="9" style="305"/>
    <col min="1037" max="1037" width="9.5546875" style="305" customWidth="1"/>
    <col min="1038" max="1277" width="9" style="305"/>
    <col min="1278" max="1278" width="2.6640625" style="305" customWidth="1"/>
    <col min="1279" max="1279" width="5.6640625" style="305" customWidth="1"/>
    <col min="1280" max="1288" width="9" style="305"/>
    <col min="1289" max="1289" width="11.6640625" style="305" bestFit="1" customWidth="1"/>
    <col min="1290" max="1292" width="9" style="305"/>
    <col min="1293" max="1293" width="9.5546875" style="305" customWidth="1"/>
    <col min="1294" max="1533" width="9" style="305"/>
    <col min="1534" max="1534" width="2.6640625" style="305" customWidth="1"/>
    <col min="1535" max="1535" width="5.6640625" style="305" customWidth="1"/>
    <col min="1536" max="1544" width="9" style="305"/>
    <col min="1545" max="1545" width="11.6640625" style="305" bestFit="1" customWidth="1"/>
    <col min="1546" max="1548" width="9" style="305"/>
    <col min="1549" max="1549" width="9.5546875" style="305" customWidth="1"/>
    <col min="1550" max="1789" width="9" style="305"/>
    <col min="1790" max="1790" width="2.6640625" style="305" customWidth="1"/>
    <col min="1791" max="1791" width="5.6640625" style="305" customWidth="1"/>
    <col min="1792" max="1800" width="9" style="305"/>
    <col min="1801" max="1801" width="11.6640625" style="305" bestFit="1" customWidth="1"/>
    <col min="1802" max="1804" width="9" style="305"/>
    <col min="1805" max="1805" width="9.5546875" style="305" customWidth="1"/>
    <col min="1806" max="2045" width="9" style="305"/>
    <col min="2046" max="2046" width="2.6640625" style="305" customWidth="1"/>
    <col min="2047" max="2047" width="5.6640625" style="305" customWidth="1"/>
    <col min="2048" max="2056" width="9" style="305"/>
    <col min="2057" max="2057" width="11.6640625" style="305" bestFit="1" customWidth="1"/>
    <col min="2058" max="2060" width="9" style="305"/>
    <col min="2061" max="2061" width="9.5546875" style="305" customWidth="1"/>
    <col min="2062" max="2301" width="9" style="305"/>
    <col min="2302" max="2302" width="2.6640625" style="305" customWidth="1"/>
    <col min="2303" max="2303" width="5.6640625" style="305" customWidth="1"/>
    <col min="2304" max="2312" width="9" style="305"/>
    <col min="2313" max="2313" width="11.6640625" style="305" bestFit="1" customWidth="1"/>
    <col min="2314" max="2316" width="9" style="305"/>
    <col min="2317" max="2317" width="9.5546875" style="305" customWidth="1"/>
    <col min="2318" max="2557" width="9" style="305"/>
    <col min="2558" max="2558" width="2.6640625" style="305" customWidth="1"/>
    <col min="2559" max="2559" width="5.6640625" style="305" customWidth="1"/>
    <col min="2560" max="2568" width="9" style="305"/>
    <col min="2569" max="2569" width="11.6640625" style="305" bestFit="1" customWidth="1"/>
    <col min="2570" max="2572" width="9" style="305"/>
    <col min="2573" max="2573" width="9.5546875" style="305" customWidth="1"/>
    <col min="2574" max="2813" width="9" style="305"/>
    <col min="2814" max="2814" width="2.6640625" style="305" customWidth="1"/>
    <col min="2815" max="2815" width="5.6640625" style="305" customWidth="1"/>
    <col min="2816" max="2824" width="9" style="305"/>
    <col min="2825" max="2825" width="11.6640625" style="305" bestFit="1" customWidth="1"/>
    <col min="2826" max="2828" width="9" style="305"/>
    <col min="2829" max="2829" width="9.5546875" style="305" customWidth="1"/>
    <col min="2830" max="3069" width="9" style="305"/>
    <col min="3070" max="3070" width="2.6640625" style="305" customWidth="1"/>
    <col min="3071" max="3071" width="5.6640625" style="305" customWidth="1"/>
    <col min="3072" max="3080" width="9" style="305"/>
    <col min="3081" max="3081" width="11.6640625" style="305" bestFit="1" customWidth="1"/>
    <col min="3082" max="3084" width="9" style="305"/>
    <col min="3085" max="3085" width="9.5546875" style="305" customWidth="1"/>
    <col min="3086" max="3325" width="9" style="305"/>
    <col min="3326" max="3326" width="2.6640625" style="305" customWidth="1"/>
    <col min="3327" max="3327" width="5.6640625" style="305" customWidth="1"/>
    <col min="3328" max="3336" width="9" style="305"/>
    <col min="3337" max="3337" width="11.6640625" style="305" bestFit="1" customWidth="1"/>
    <col min="3338" max="3340" width="9" style="305"/>
    <col min="3341" max="3341" width="9.5546875" style="305" customWidth="1"/>
    <col min="3342" max="3581" width="9" style="305"/>
    <col min="3582" max="3582" width="2.6640625" style="305" customWidth="1"/>
    <col min="3583" max="3583" width="5.6640625" style="305" customWidth="1"/>
    <col min="3584" max="3592" width="9" style="305"/>
    <col min="3593" max="3593" width="11.6640625" style="305" bestFit="1" customWidth="1"/>
    <col min="3594" max="3596" width="9" style="305"/>
    <col min="3597" max="3597" width="9.5546875" style="305" customWidth="1"/>
    <col min="3598" max="3837" width="9" style="305"/>
    <col min="3838" max="3838" width="2.6640625" style="305" customWidth="1"/>
    <col min="3839" max="3839" width="5.6640625" style="305" customWidth="1"/>
    <col min="3840" max="3848" width="9" style="305"/>
    <col min="3849" max="3849" width="11.6640625" style="305" bestFit="1" customWidth="1"/>
    <col min="3850" max="3852" width="9" style="305"/>
    <col min="3853" max="3853" width="9.5546875" style="305" customWidth="1"/>
    <col min="3854" max="4093" width="9" style="305"/>
    <col min="4094" max="4094" width="2.6640625" style="305" customWidth="1"/>
    <col min="4095" max="4095" width="5.6640625" style="305" customWidth="1"/>
    <col min="4096" max="4104" width="9" style="305"/>
    <col min="4105" max="4105" width="11.6640625" style="305" bestFit="1" customWidth="1"/>
    <col min="4106" max="4108" width="9" style="305"/>
    <col min="4109" max="4109" width="9.5546875" style="305" customWidth="1"/>
    <col min="4110" max="4349" width="9" style="305"/>
    <col min="4350" max="4350" width="2.6640625" style="305" customWidth="1"/>
    <col min="4351" max="4351" width="5.6640625" style="305" customWidth="1"/>
    <col min="4352" max="4360" width="9" style="305"/>
    <col min="4361" max="4361" width="11.6640625" style="305" bestFit="1" customWidth="1"/>
    <col min="4362" max="4364" width="9" style="305"/>
    <col min="4365" max="4365" width="9.5546875" style="305" customWidth="1"/>
    <col min="4366" max="4605" width="9" style="305"/>
    <col min="4606" max="4606" width="2.6640625" style="305" customWidth="1"/>
    <col min="4607" max="4607" width="5.6640625" style="305" customWidth="1"/>
    <col min="4608" max="4616" width="9" style="305"/>
    <col min="4617" max="4617" width="11.6640625" style="305" bestFit="1" customWidth="1"/>
    <col min="4618" max="4620" width="9" style="305"/>
    <col min="4621" max="4621" width="9.5546875" style="305" customWidth="1"/>
    <col min="4622" max="4861" width="9" style="305"/>
    <col min="4862" max="4862" width="2.6640625" style="305" customWidth="1"/>
    <col min="4863" max="4863" width="5.6640625" style="305" customWidth="1"/>
    <col min="4864" max="4872" width="9" style="305"/>
    <col min="4873" max="4873" width="11.6640625" style="305" bestFit="1" customWidth="1"/>
    <col min="4874" max="4876" width="9" style="305"/>
    <col min="4877" max="4877" width="9.5546875" style="305" customWidth="1"/>
    <col min="4878" max="5117" width="9" style="305"/>
    <col min="5118" max="5118" width="2.6640625" style="305" customWidth="1"/>
    <col min="5119" max="5119" width="5.6640625" style="305" customWidth="1"/>
    <col min="5120" max="5128" width="9" style="305"/>
    <col min="5129" max="5129" width="11.6640625" style="305" bestFit="1" customWidth="1"/>
    <col min="5130" max="5132" width="9" style="305"/>
    <col min="5133" max="5133" width="9.5546875" style="305" customWidth="1"/>
    <col min="5134" max="5373" width="9" style="305"/>
    <col min="5374" max="5374" width="2.6640625" style="305" customWidth="1"/>
    <col min="5375" max="5375" width="5.6640625" style="305" customWidth="1"/>
    <col min="5376" max="5384" width="9" style="305"/>
    <col min="5385" max="5385" width="11.6640625" style="305" bestFit="1" customWidth="1"/>
    <col min="5386" max="5388" width="9" style="305"/>
    <col min="5389" max="5389" width="9.5546875" style="305" customWidth="1"/>
    <col min="5390" max="5629" width="9" style="305"/>
    <col min="5630" max="5630" width="2.6640625" style="305" customWidth="1"/>
    <col min="5631" max="5631" width="5.6640625" style="305" customWidth="1"/>
    <col min="5632" max="5640" width="9" style="305"/>
    <col min="5641" max="5641" width="11.6640625" style="305" bestFit="1" customWidth="1"/>
    <col min="5642" max="5644" width="9" style="305"/>
    <col min="5645" max="5645" width="9.5546875" style="305" customWidth="1"/>
    <col min="5646" max="5885" width="9" style="305"/>
    <col min="5886" max="5886" width="2.6640625" style="305" customWidth="1"/>
    <col min="5887" max="5887" width="5.6640625" style="305" customWidth="1"/>
    <col min="5888" max="5896" width="9" style="305"/>
    <col min="5897" max="5897" width="11.6640625" style="305" bestFit="1" customWidth="1"/>
    <col min="5898" max="5900" width="9" style="305"/>
    <col min="5901" max="5901" width="9.5546875" style="305" customWidth="1"/>
    <col min="5902" max="6141" width="9" style="305"/>
    <col min="6142" max="6142" width="2.6640625" style="305" customWidth="1"/>
    <col min="6143" max="6143" width="5.6640625" style="305" customWidth="1"/>
    <col min="6144" max="6152" width="9" style="305"/>
    <col min="6153" max="6153" width="11.6640625" style="305" bestFit="1" customWidth="1"/>
    <col min="6154" max="6156" width="9" style="305"/>
    <col min="6157" max="6157" width="9.5546875" style="305" customWidth="1"/>
    <col min="6158" max="6397" width="9" style="305"/>
    <col min="6398" max="6398" width="2.6640625" style="305" customWidth="1"/>
    <col min="6399" max="6399" width="5.6640625" style="305" customWidth="1"/>
    <col min="6400" max="6408" width="9" style="305"/>
    <col min="6409" max="6409" width="11.6640625" style="305" bestFit="1" customWidth="1"/>
    <col min="6410" max="6412" width="9" style="305"/>
    <col min="6413" max="6413" width="9.5546875" style="305" customWidth="1"/>
    <col min="6414" max="6653" width="9" style="305"/>
    <col min="6654" max="6654" width="2.6640625" style="305" customWidth="1"/>
    <col min="6655" max="6655" width="5.6640625" style="305" customWidth="1"/>
    <col min="6656" max="6664" width="9" style="305"/>
    <col min="6665" max="6665" width="11.6640625" style="305" bestFit="1" customWidth="1"/>
    <col min="6666" max="6668" width="9" style="305"/>
    <col min="6669" max="6669" width="9.5546875" style="305" customWidth="1"/>
    <col min="6670" max="6909" width="9" style="305"/>
    <col min="6910" max="6910" width="2.6640625" style="305" customWidth="1"/>
    <col min="6911" max="6911" width="5.6640625" style="305" customWidth="1"/>
    <col min="6912" max="6920" width="9" style="305"/>
    <col min="6921" max="6921" width="11.6640625" style="305" bestFit="1" customWidth="1"/>
    <col min="6922" max="6924" width="9" style="305"/>
    <col min="6925" max="6925" width="9.5546875" style="305" customWidth="1"/>
    <col min="6926" max="7165" width="9" style="305"/>
    <col min="7166" max="7166" width="2.6640625" style="305" customWidth="1"/>
    <col min="7167" max="7167" width="5.6640625" style="305" customWidth="1"/>
    <col min="7168" max="7176" width="9" style="305"/>
    <col min="7177" max="7177" width="11.6640625" style="305" bestFit="1" customWidth="1"/>
    <col min="7178" max="7180" width="9" style="305"/>
    <col min="7181" max="7181" width="9.5546875" style="305" customWidth="1"/>
    <col min="7182" max="7421" width="9" style="305"/>
    <col min="7422" max="7422" width="2.6640625" style="305" customWidth="1"/>
    <col min="7423" max="7423" width="5.6640625" style="305" customWidth="1"/>
    <col min="7424" max="7432" width="9" style="305"/>
    <col min="7433" max="7433" width="11.6640625" style="305" bestFit="1" customWidth="1"/>
    <col min="7434" max="7436" width="9" style="305"/>
    <col min="7437" max="7437" width="9.5546875" style="305" customWidth="1"/>
    <col min="7438" max="7677" width="9" style="305"/>
    <col min="7678" max="7678" width="2.6640625" style="305" customWidth="1"/>
    <col min="7679" max="7679" width="5.6640625" style="305" customWidth="1"/>
    <col min="7680" max="7688" width="9" style="305"/>
    <col min="7689" max="7689" width="11.6640625" style="305" bestFit="1" customWidth="1"/>
    <col min="7690" max="7692" width="9" style="305"/>
    <col min="7693" max="7693" width="9.5546875" style="305" customWidth="1"/>
    <col min="7694" max="7933" width="9" style="305"/>
    <col min="7934" max="7934" width="2.6640625" style="305" customWidth="1"/>
    <col min="7935" max="7935" width="5.6640625" style="305" customWidth="1"/>
    <col min="7936" max="7944" width="9" style="305"/>
    <col min="7945" max="7945" width="11.6640625" style="305" bestFit="1" customWidth="1"/>
    <col min="7946" max="7948" width="9" style="305"/>
    <col min="7949" max="7949" width="9.5546875" style="305" customWidth="1"/>
    <col min="7950" max="8189" width="9" style="305"/>
    <col min="8190" max="8190" width="2.6640625" style="305" customWidth="1"/>
    <col min="8191" max="8191" width="5.6640625" style="305" customWidth="1"/>
    <col min="8192" max="8200" width="9" style="305"/>
    <col min="8201" max="8201" width="11.6640625" style="305" bestFit="1" customWidth="1"/>
    <col min="8202" max="8204" width="9" style="305"/>
    <col min="8205" max="8205" width="9.5546875" style="305" customWidth="1"/>
    <col min="8206" max="8445" width="9" style="305"/>
    <col min="8446" max="8446" width="2.6640625" style="305" customWidth="1"/>
    <col min="8447" max="8447" width="5.6640625" style="305" customWidth="1"/>
    <col min="8448" max="8456" width="9" style="305"/>
    <col min="8457" max="8457" width="11.6640625" style="305" bestFit="1" customWidth="1"/>
    <col min="8458" max="8460" width="9" style="305"/>
    <col min="8461" max="8461" width="9.5546875" style="305" customWidth="1"/>
    <col min="8462" max="8701" width="9" style="305"/>
    <col min="8702" max="8702" width="2.6640625" style="305" customWidth="1"/>
    <col min="8703" max="8703" width="5.6640625" style="305" customWidth="1"/>
    <col min="8704" max="8712" width="9" style="305"/>
    <col min="8713" max="8713" width="11.6640625" style="305" bestFit="1" customWidth="1"/>
    <col min="8714" max="8716" width="9" style="305"/>
    <col min="8717" max="8717" width="9.5546875" style="305" customWidth="1"/>
    <col min="8718" max="8957" width="9" style="305"/>
    <col min="8958" max="8958" width="2.6640625" style="305" customWidth="1"/>
    <col min="8959" max="8959" width="5.6640625" style="305" customWidth="1"/>
    <col min="8960" max="8968" width="9" style="305"/>
    <col min="8969" max="8969" width="11.6640625" style="305" bestFit="1" customWidth="1"/>
    <col min="8970" max="8972" width="9" style="305"/>
    <col min="8973" max="8973" width="9.5546875" style="305" customWidth="1"/>
    <col min="8974" max="9213" width="9" style="305"/>
    <col min="9214" max="9214" width="2.6640625" style="305" customWidth="1"/>
    <col min="9215" max="9215" width="5.6640625" style="305" customWidth="1"/>
    <col min="9216" max="9224" width="9" style="305"/>
    <col min="9225" max="9225" width="11.6640625" style="305" bestFit="1" customWidth="1"/>
    <col min="9226" max="9228" width="9" style="305"/>
    <col min="9229" max="9229" width="9.5546875" style="305" customWidth="1"/>
    <col min="9230" max="9469" width="9" style="305"/>
    <col min="9470" max="9470" width="2.6640625" style="305" customWidth="1"/>
    <col min="9471" max="9471" width="5.6640625" style="305" customWidth="1"/>
    <col min="9472" max="9480" width="9" style="305"/>
    <col min="9481" max="9481" width="11.6640625" style="305" bestFit="1" customWidth="1"/>
    <col min="9482" max="9484" width="9" style="305"/>
    <col min="9485" max="9485" width="9.5546875" style="305" customWidth="1"/>
    <col min="9486" max="9725" width="9" style="305"/>
    <col min="9726" max="9726" width="2.6640625" style="305" customWidth="1"/>
    <col min="9727" max="9727" width="5.6640625" style="305" customWidth="1"/>
    <col min="9728" max="9736" width="9" style="305"/>
    <col min="9737" max="9737" width="11.6640625" style="305" bestFit="1" customWidth="1"/>
    <col min="9738" max="9740" width="9" style="305"/>
    <col min="9741" max="9741" width="9.5546875" style="305" customWidth="1"/>
    <col min="9742" max="9981" width="9" style="305"/>
    <col min="9982" max="9982" width="2.6640625" style="305" customWidth="1"/>
    <col min="9983" max="9983" width="5.6640625" style="305" customWidth="1"/>
    <col min="9984" max="9992" width="9" style="305"/>
    <col min="9993" max="9993" width="11.6640625" style="305" bestFit="1" customWidth="1"/>
    <col min="9994" max="9996" width="9" style="305"/>
    <col min="9997" max="9997" width="9.5546875" style="305" customWidth="1"/>
    <col min="9998" max="10237" width="9" style="305"/>
    <col min="10238" max="10238" width="2.6640625" style="305" customWidth="1"/>
    <col min="10239" max="10239" width="5.6640625" style="305" customWidth="1"/>
    <col min="10240" max="10248" width="9" style="305"/>
    <col min="10249" max="10249" width="11.6640625" style="305" bestFit="1" customWidth="1"/>
    <col min="10250" max="10252" width="9" style="305"/>
    <col min="10253" max="10253" width="9.5546875" style="305" customWidth="1"/>
    <col min="10254" max="10493" width="9" style="305"/>
    <col min="10494" max="10494" width="2.6640625" style="305" customWidth="1"/>
    <col min="10495" max="10495" width="5.6640625" style="305" customWidth="1"/>
    <col min="10496" max="10504" width="9" style="305"/>
    <col min="10505" max="10505" width="11.6640625" style="305" bestFit="1" customWidth="1"/>
    <col min="10506" max="10508" width="9" style="305"/>
    <col min="10509" max="10509" width="9.5546875" style="305" customWidth="1"/>
    <col min="10510" max="10749" width="9" style="305"/>
    <col min="10750" max="10750" width="2.6640625" style="305" customWidth="1"/>
    <col min="10751" max="10751" width="5.6640625" style="305" customWidth="1"/>
    <col min="10752" max="10760" width="9" style="305"/>
    <col min="10761" max="10761" width="11.6640625" style="305" bestFit="1" customWidth="1"/>
    <col min="10762" max="10764" width="9" style="305"/>
    <col min="10765" max="10765" width="9.5546875" style="305" customWidth="1"/>
    <col min="10766" max="11005" width="9" style="305"/>
    <col min="11006" max="11006" width="2.6640625" style="305" customWidth="1"/>
    <col min="11007" max="11007" width="5.6640625" style="305" customWidth="1"/>
    <col min="11008" max="11016" width="9" style="305"/>
    <col min="11017" max="11017" width="11.6640625" style="305" bestFit="1" customWidth="1"/>
    <col min="11018" max="11020" width="9" style="305"/>
    <col min="11021" max="11021" width="9.5546875" style="305" customWidth="1"/>
    <col min="11022" max="11261" width="9" style="305"/>
    <col min="11262" max="11262" width="2.6640625" style="305" customWidth="1"/>
    <col min="11263" max="11263" width="5.6640625" style="305" customWidth="1"/>
    <col min="11264" max="11272" width="9" style="305"/>
    <col min="11273" max="11273" width="11.6640625" style="305" bestFit="1" customWidth="1"/>
    <col min="11274" max="11276" width="9" style="305"/>
    <col min="11277" max="11277" width="9.5546875" style="305" customWidth="1"/>
    <col min="11278" max="11517" width="9" style="305"/>
    <col min="11518" max="11518" width="2.6640625" style="305" customWidth="1"/>
    <col min="11519" max="11519" width="5.6640625" style="305" customWidth="1"/>
    <col min="11520" max="11528" width="9" style="305"/>
    <col min="11529" max="11529" width="11.6640625" style="305" bestFit="1" customWidth="1"/>
    <col min="11530" max="11532" width="9" style="305"/>
    <col min="11533" max="11533" width="9.5546875" style="305" customWidth="1"/>
    <col min="11534" max="11773" width="9" style="305"/>
    <col min="11774" max="11774" width="2.6640625" style="305" customWidth="1"/>
    <col min="11775" max="11775" width="5.6640625" style="305" customWidth="1"/>
    <col min="11776" max="11784" width="9" style="305"/>
    <col min="11785" max="11785" width="11.6640625" style="305" bestFit="1" customWidth="1"/>
    <col min="11786" max="11788" width="9" style="305"/>
    <col min="11789" max="11789" width="9.5546875" style="305" customWidth="1"/>
    <col min="11790" max="12029" width="9" style="305"/>
    <col min="12030" max="12030" width="2.6640625" style="305" customWidth="1"/>
    <col min="12031" max="12031" width="5.6640625" style="305" customWidth="1"/>
    <col min="12032" max="12040" width="9" style="305"/>
    <col min="12041" max="12041" width="11.6640625" style="305" bestFit="1" customWidth="1"/>
    <col min="12042" max="12044" width="9" style="305"/>
    <col min="12045" max="12045" width="9.5546875" style="305" customWidth="1"/>
    <col min="12046" max="12285" width="9" style="305"/>
    <col min="12286" max="12286" width="2.6640625" style="305" customWidth="1"/>
    <col min="12287" max="12287" width="5.6640625" style="305" customWidth="1"/>
    <col min="12288" max="12296" width="9" style="305"/>
    <col min="12297" max="12297" width="11.6640625" style="305" bestFit="1" customWidth="1"/>
    <col min="12298" max="12300" width="9" style="305"/>
    <col min="12301" max="12301" width="9.5546875" style="305" customWidth="1"/>
    <col min="12302" max="12541" width="9" style="305"/>
    <col min="12542" max="12542" width="2.6640625" style="305" customWidth="1"/>
    <col min="12543" max="12543" width="5.6640625" style="305" customWidth="1"/>
    <col min="12544" max="12552" width="9" style="305"/>
    <col min="12553" max="12553" width="11.6640625" style="305" bestFit="1" customWidth="1"/>
    <col min="12554" max="12556" width="9" style="305"/>
    <col min="12557" max="12557" width="9.5546875" style="305" customWidth="1"/>
    <col min="12558" max="12797" width="9" style="305"/>
    <col min="12798" max="12798" width="2.6640625" style="305" customWidth="1"/>
    <col min="12799" max="12799" width="5.6640625" style="305" customWidth="1"/>
    <col min="12800" max="12808" width="9" style="305"/>
    <col min="12809" max="12809" width="11.6640625" style="305" bestFit="1" customWidth="1"/>
    <col min="12810" max="12812" width="9" style="305"/>
    <col min="12813" max="12813" width="9.5546875" style="305" customWidth="1"/>
    <col min="12814" max="13053" width="9" style="305"/>
    <col min="13054" max="13054" width="2.6640625" style="305" customWidth="1"/>
    <col min="13055" max="13055" width="5.6640625" style="305" customWidth="1"/>
    <col min="13056" max="13064" width="9" style="305"/>
    <col min="13065" max="13065" width="11.6640625" style="305" bestFit="1" customWidth="1"/>
    <col min="13066" max="13068" width="9" style="305"/>
    <col min="13069" max="13069" width="9.5546875" style="305" customWidth="1"/>
    <col min="13070" max="13309" width="9" style="305"/>
    <col min="13310" max="13310" width="2.6640625" style="305" customWidth="1"/>
    <col min="13311" max="13311" width="5.6640625" style="305" customWidth="1"/>
    <col min="13312" max="13320" width="9" style="305"/>
    <col min="13321" max="13321" width="11.6640625" style="305" bestFit="1" customWidth="1"/>
    <col min="13322" max="13324" width="9" style="305"/>
    <col min="13325" max="13325" width="9.5546875" style="305" customWidth="1"/>
    <col min="13326" max="13565" width="9" style="305"/>
    <col min="13566" max="13566" width="2.6640625" style="305" customWidth="1"/>
    <col min="13567" max="13567" width="5.6640625" style="305" customWidth="1"/>
    <col min="13568" max="13576" width="9" style="305"/>
    <col min="13577" max="13577" width="11.6640625" style="305" bestFit="1" customWidth="1"/>
    <col min="13578" max="13580" width="9" style="305"/>
    <col min="13581" max="13581" width="9.5546875" style="305" customWidth="1"/>
    <col min="13582" max="13821" width="9" style="305"/>
    <col min="13822" max="13822" width="2.6640625" style="305" customWidth="1"/>
    <col min="13823" max="13823" width="5.6640625" style="305" customWidth="1"/>
    <col min="13824" max="13832" width="9" style="305"/>
    <col min="13833" max="13833" width="11.6640625" style="305" bestFit="1" customWidth="1"/>
    <col min="13834" max="13836" width="9" style="305"/>
    <col min="13837" max="13837" width="9.5546875" style="305" customWidth="1"/>
    <col min="13838" max="14077" width="9" style="305"/>
    <col min="14078" max="14078" width="2.6640625" style="305" customWidth="1"/>
    <col min="14079" max="14079" width="5.6640625" style="305" customWidth="1"/>
    <col min="14080" max="14088" width="9" style="305"/>
    <col min="14089" max="14089" width="11.6640625" style="305" bestFit="1" customWidth="1"/>
    <col min="14090" max="14092" width="9" style="305"/>
    <col min="14093" max="14093" width="9.5546875" style="305" customWidth="1"/>
    <col min="14094" max="14333" width="9" style="305"/>
    <col min="14334" max="14334" width="2.6640625" style="305" customWidth="1"/>
    <col min="14335" max="14335" width="5.6640625" style="305" customWidth="1"/>
    <col min="14336" max="14344" width="9" style="305"/>
    <col min="14345" max="14345" width="11.6640625" style="305" bestFit="1" customWidth="1"/>
    <col min="14346" max="14348" width="9" style="305"/>
    <col min="14349" max="14349" width="9.5546875" style="305" customWidth="1"/>
    <col min="14350" max="14589" width="9" style="305"/>
    <col min="14590" max="14590" width="2.6640625" style="305" customWidth="1"/>
    <col min="14591" max="14591" width="5.6640625" style="305" customWidth="1"/>
    <col min="14592" max="14600" width="9" style="305"/>
    <col min="14601" max="14601" width="11.6640625" style="305" bestFit="1" customWidth="1"/>
    <col min="14602" max="14604" width="9" style="305"/>
    <col min="14605" max="14605" width="9.5546875" style="305" customWidth="1"/>
    <col min="14606" max="14845" width="9" style="305"/>
    <col min="14846" max="14846" width="2.6640625" style="305" customWidth="1"/>
    <col min="14847" max="14847" width="5.6640625" style="305" customWidth="1"/>
    <col min="14848" max="14856" width="9" style="305"/>
    <col min="14857" max="14857" width="11.6640625" style="305" bestFit="1" customWidth="1"/>
    <col min="14858" max="14860" width="9" style="305"/>
    <col min="14861" max="14861" width="9.5546875" style="305" customWidth="1"/>
    <col min="14862" max="15101" width="9" style="305"/>
    <col min="15102" max="15102" width="2.6640625" style="305" customWidth="1"/>
    <col min="15103" max="15103" width="5.6640625" style="305" customWidth="1"/>
    <col min="15104" max="15112" width="9" style="305"/>
    <col min="15113" max="15113" width="11.6640625" style="305" bestFit="1" customWidth="1"/>
    <col min="15114" max="15116" width="9" style="305"/>
    <col min="15117" max="15117" width="9.5546875" style="305" customWidth="1"/>
    <col min="15118" max="15357" width="9" style="305"/>
    <col min="15358" max="15358" width="2.6640625" style="305" customWidth="1"/>
    <col min="15359" max="15359" width="5.6640625" style="305" customWidth="1"/>
    <col min="15360" max="15368" width="9" style="305"/>
    <col min="15369" max="15369" width="11.6640625" style="305" bestFit="1" customWidth="1"/>
    <col min="15370" max="15372" width="9" style="305"/>
    <col min="15373" max="15373" width="9.5546875" style="305" customWidth="1"/>
    <col min="15374" max="15613" width="9" style="305"/>
    <col min="15614" max="15614" width="2.6640625" style="305" customWidth="1"/>
    <col min="15615" max="15615" width="5.6640625" style="305" customWidth="1"/>
    <col min="15616" max="15624" width="9" style="305"/>
    <col min="15625" max="15625" width="11.6640625" style="305" bestFit="1" customWidth="1"/>
    <col min="15626" max="15628" width="9" style="305"/>
    <col min="15629" max="15629" width="9.5546875" style="305" customWidth="1"/>
    <col min="15630" max="15869" width="9" style="305"/>
    <col min="15870" max="15870" width="2.6640625" style="305" customWidth="1"/>
    <col min="15871" max="15871" width="5.6640625" style="305" customWidth="1"/>
    <col min="15872" max="15880" width="9" style="305"/>
    <col min="15881" max="15881" width="11.6640625" style="305" bestFit="1" customWidth="1"/>
    <col min="15882" max="15884" width="9" style="305"/>
    <col min="15885" max="15885" width="9.5546875" style="305" customWidth="1"/>
    <col min="15886" max="16125" width="9" style="305"/>
    <col min="16126" max="16126" width="2.6640625" style="305" customWidth="1"/>
    <col min="16127" max="16127" width="5.6640625" style="305" customWidth="1"/>
    <col min="16128" max="16136" width="9" style="305"/>
    <col min="16137" max="16137" width="11.6640625" style="305" bestFit="1" customWidth="1"/>
    <col min="16138" max="16140" width="9" style="305"/>
    <col min="16141" max="16141" width="9.5546875" style="305" customWidth="1"/>
    <col min="16142" max="16384" width="9" style="305"/>
  </cols>
  <sheetData>
    <row r="1" spans="2:13" s="288" customFormat="1" ht="30.6" customHeight="1" x14ac:dyDescent="0.2">
      <c r="B1" s="585" t="s">
        <v>373</v>
      </c>
      <c r="C1" s="585"/>
      <c r="D1" s="585"/>
      <c r="E1" s="585"/>
      <c r="F1" s="585"/>
      <c r="G1" s="585"/>
      <c r="H1" s="585"/>
      <c r="I1" s="585"/>
      <c r="J1" s="585"/>
      <c r="K1" s="585"/>
      <c r="L1" s="585"/>
      <c r="M1" s="585"/>
    </row>
    <row r="2" spans="2:13" s="289" customFormat="1" ht="21.75" customHeight="1" x14ac:dyDescent="0.2">
      <c r="B2" s="586" t="s">
        <v>33</v>
      </c>
      <c r="C2" s="587"/>
      <c r="D2" s="590" t="s">
        <v>374</v>
      </c>
      <c r="E2" s="586"/>
      <c r="F2" s="586"/>
      <c r="G2" s="586"/>
      <c r="H2" s="586"/>
      <c r="I2" s="587"/>
      <c r="J2" s="592" t="s">
        <v>375</v>
      </c>
      <c r="K2" s="593"/>
      <c r="L2" s="594" t="s">
        <v>376</v>
      </c>
      <c r="M2" s="595"/>
    </row>
    <row r="3" spans="2:13" s="289" customFormat="1" ht="21.75" customHeight="1" x14ac:dyDescent="0.2">
      <c r="B3" s="588"/>
      <c r="C3" s="589"/>
      <c r="D3" s="591"/>
      <c r="E3" s="588"/>
      <c r="F3" s="588"/>
      <c r="G3" s="588"/>
      <c r="H3" s="588"/>
      <c r="I3" s="589"/>
      <c r="J3" s="598" t="s">
        <v>377</v>
      </c>
      <c r="K3" s="599"/>
      <c r="L3" s="596"/>
      <c r="M3" s="597"/>
    </row>
    <row r="4" spans="2:13" s="288" customFormat="1" ht="30" customHeight="1" x14ac:dyDescent="0.2">
      <c r="B4" s="468" t="s">
        <v>378</v>
      </c>
      <c r="C4" s="469"/>
      <c r="D4" s="608" t="s">
        <v>379</v>
      </c>
      <c r="E4" s="609"/>
      <c r="F4" s="609"/>
      <c r="G4" s="609"/>
      <c r="H4" s="609"/>
      <c r="I4" s="610"/>
      <c r="J4" s="290" t="s">
        <v>380</v>
      </c>
      <c r="K4" s="291" t="s">
        <v>102</v>
      </c>
      <c r="L4" s="611" t="s">
        <v>381</v>
      </c>
      <c r="M4" s="612"/>
    </row>
    <row r="5" spans="2:13" s="288" customFormat="1" ht="39.75" customHeight="1" x14ac:dyDescent="0.2">
      <c r="B5" s="470"/>
      <c r="C5" s="471"/>
      <c r="D5" s="541" t="s">
        <v>382</v>
      </c>
      <c r="E5" s="542"/>
      <c r="F5" s="542"/>
      <c r="G5" s="542"/>
      <c r="H5" s="542"/>
      <c r="I5" s="543"/>
      <c r="J5" s="292" t="s">
        <v>380</v>
      </c>
      <c r="K5" s="293" t="s">
        <v>102</v>
      </c>
      <c r="L5" s="613"/>
      <c r="M5" s="614"/>
    </row>
    <row r="6" spans="2:13" s="288" customFormat="1" ht="57" customHeight="1" x14ac:dyDescent="0.2">
      <c r="B6" s="470"/>
      <c r="C6" s="471"/>
      <c r="D6" s="541" t="s">
        <v>383</v>
      </c>
      <c r="E6" s="542"/>
      <c r="F6" s="542"/>
      <c r="G6" s="542"/>
      <c r="H6" s="542"/>
      <c r="I6" s="543"/>
      <c r="J6" s="292" t="s">
        <v>380</v>
      </c>
      <c r="K6" s="293" t="s">
        <v>384</v>
      </c>
      <c r="L6" s="558" t="s">
        <v>385</v>
      </c>
      <c r="M6" s="559"/>
    </row>
    <row r="7" spans="2:13" s="288" customFormat="1" ht="80.25" customHeight="1" x14ac:dyDescent="0.2">
      <c r="B7" s="470"/>
      <c r="C7" s="471"/>
      <c r="D7" s="541" t="s">
        <v>386</v>
      </c>
      <c r="E7" s="542"/>
      <c r="F7" s="542"/>
      <c r="G7" s="542"/>
      <c r="H7" s="542"/>
      <c r="I7" s="543"/>
      <c r="J7" s="292" t="s">
        <v>380</v>
      </c>
      <c r="K7" s="293" t="s">
        <v>384</v>
      </c>
      <c r="L7" s="558"/>
      <c r="M7" s="559"/>
    </row>
    <row r="8" spans="2:13" s="288" customFormat="1" ht="30" customHeight="1" x14ac:dyDescent="0.2">
      <c r="B8" s="470"/>
      <c r="C8" s="471"/>
      <c r="D8" s="541" t="s">
        <v>387</v>
      </c>
      <c r="E8" s="542"/>
      <c r="F8" s="542"/>
      <c r="G8" s="542"/>
      <c r="H8" s="542"/>
      <c r="I8" s="542"/>
      <c r="J8" s="292" t="s">
        <v>380</v>
      </c>
      <c r="K8" s="293" t="s">
        <v>102</v>
      </c>
      <c r="L8" s="558"/>
      <c r="M8" s="559"/>
    </row>
    <row r="9" spans="2:13" s="288" customFormat="1" ht="30" customHeight="1" x14ac:dyDescent="0.2">
      <c r="B9" s="470"/>
      <c r="C9" s="471"/>
      <c r="D9" s="541" t="s">
        <v>388</v>
      </c>
      <c r="E9" s="542"/>
      <c r="F9" s="542"/>
      <c r="G9" s="542"/>
      <c r="H9" s="542"/>
      <c r="I9" s="542"/>
      <c r="J9" s="292" t="s">
        <v>380</v>
      </c>
      <c r="K9" s="293" t="s">
        <v>102</v>
      </c>
      <c r="L9" s="558"/>
      <c r="M9" s="559"/>
    </row>
    <row r="10" spans="2:13" s="288" customFormat="1" ht="30" customHeight="1" x14ac:dyDescent="0.2">
      <c r="B10" s="470"/>
      <c r="C10" s="471"/>
      <c r="D10" s="541" t="s">
        <v>389</v>
      </c>
      <c r="E10" s="542"/>
      <c r="F10" s="542"/>
      <c r="G10" s="542"/>
      <c r="H10" s="542"/>
      <c r="I10" s="542"/>
      <c r="J10" s="292" t="s">
        <v>380</v>
      </c>
      <c r="K10" s="293" t="s">
        <v>390</v>
      </c>
      <c r="L10" s="562"/>
      <c r="M10" s="563"/>
    </row>
    <row r="11" spans="2:13" s="288" customFormat="1" ht="30" customHeight="1" x14ac:dyDescent="0.2">
      <c r="B11" s="470"/>
      <c r="C11" s="471"/>
      <c r="D11" s="541" t="s">
        <v>391</v>
      </c>
      <c r="E11" s="542"/>
      <c r="F11" s="542"/>
      <c r="G11" s="542"/>
      <c r="H11" s="542"/>
      <c r="I11" s="542"/>
      <c r="J11" s="292" t="s">
        <v>380</v>
      </c>
      <c r="K11" s="293" t="s">
        <v>392</v>
      </c>
      <c r="L11" s="562"/>
      <c r="M11" s="563"/>
    </row>
    <row r="12" spans="2:13" s="288" customFormat="1" ht="20.100000000000001" customHeight="1" x14ac:dyDescent="0.2">
      <c r="B12" s="470"/>
      <c r="C12" s="471"/>
      <c r="D12" s="541" t="s">
        <v>393</v>
      </c>
      <c r="E12" s="542"/>
      <c r="F12" s="542"/>
      <c r="G12" s="542"/>
      <c r="H12" s="542"/>
      <c r="I12" s="542"/>
      <c r="J12" s="292" t="s">
        <v>380</v>
      </c>
      <c r="K12" s="293"/>
      <c r="L12" s="606"/>
      <c r="M12" s="607"/>
    </row>
    <row r="13" spans="2:13" s="288" customFormat="1" ht="54.75" customHeight="1" x14ac:dyDescent="0.2">
      <c r="B13" s="470"/>
      <c r="C13" s="471"/>
      <c r="D13" s="541" t="s">
        <v>394</v>
      </c>
      <c r="E13" s="542"/>
      <c r="F13" s="542"/>
      <c r="G13" s="542"/>
      <c r="H13" s="542"/>
      <c r="I13" s="542"/>
      <c r="J13" s="292" t="s">
        <v>380</v>
      </c>
      <c r="K13" s="293" t="s">
        <v>102</v>
      </c>
      <c r="L13" s="558" t="s">
        <v>395</v>
      </c>
      <c r="M13" s="559"/>
    </row>
    <row r="14" spans="2:13" s="288" customFormat="1" ht="45" customHeight="1" x14ac:dyDescent="0.2">
      <c r="B14" s="470"/>
      <c r="C14" s="471"/>
      <c r="D14" s="541" t="s">
        <v>396</v>
      </c>
      <c r="E14" s="542"/>
      <c r="F14" s="542"/>
      <c r="G14" s="542"/>
      <c r="H14" s="542"/>
      <c r="I14" s="543"/>
      <c r="J14" s="292" t="s">
        <v>380</v>
      </c>
      <c r="K14" s="293" t="s">
        <v>102</v>
      </c>
      <c r="L14" s="558" t="s">
        <v>397</v>
      </c>
      <c r="M14" s="559"/>
    </row>
    <row r="15" spans="2:13" s="288" customFormat="1" ht="53.25" customHeight="1" x14ac:dyDescent="0.2">
      <c r="B15" s="470"/>
      <c r="C15" s="471"/>
      <c r="D15" s="541" t="s">
        <v>398</v>
      </c>
      <c r="E15" s="542"/>
      <c r="F15" s="542"/>
      <c r="G15" s="542"/>
      <c r="H15" s="542"/>
      <c r="I15" s="543"/>
      <c r="J15" s="292" t="s">
        <v>380</v>
      </c>
      <c r="K15" s="293" t="s">
        <v>102</v>
      </c>
      <c r="L15" s="558" t="s">
        <v>395</v>
      </c>
      <c r="M15" s="559"/>
    </row>
    <row r="16" spans="2:13" s="288" customFormat="1" ht="40.5" customHeight="1" x14ac:dyDescent="0.2">
      <c r="B16" s="470"/>
      <c r="C16" s="471"/>
      <c r="D16" s="541" t="s">
        <v>399</v>
      </c>
      <c r="E16" s="542"/>
      <c r="F16" s="542"/>
      <c r="G16" s="542"/>
      <c r="H16" s="542"/>
      <c r="I16" s="543"/>
      <c r="J16" s="292" t="s">
        <v>380</v>
      </c>
      <c r="K16" s="293" t="s">
        <v>102</v>
      </c>
      <c r="L16" s="558" t="s">
        <v>400</v>
      </c>
      <c r="M16" s="559"/>
    </row>
    <row r="17" spans="2:13" s="288" customFormat="1" ht="40.5" customHeight="1" x14ac:dyDescent="0.2">
      <c r="B17" s="470"/>
      <c r="C17" s="471"/>
      <c r="D17" s="541" t="s">
        <v>401</v>
      </c>
      <c r="E17" s="542"/>
      <c r="F17" s="542"/>
      <c r="G17" s="542"/>
      <c r="H17" s="542"/>
      <c r="I17" s="543"/>
      <c r="J17" s="292" t="s">
        <v>380</v>
      </c>
      <c r="K17" s="293" t="s">
        <v>402</v>
      </c>
      <c r="L17" s="558"/>
      <c r="M17" s="559"/>
    </row>
    <row r="18" spans="2:13" s="288" customFormat="1" ht="30" customHeight="1" x14ac:dyDescent="0.2">
      <c r="B18" s="472"/>
      <c r="C18" s="473"/>
      <c r="D18" s="580" t="s">
        <v>403</v>
      </c>
      <c r="E18" s="581"/>
      <c r="F18" s="581"/>
      <c r="G18" s="581"/>
      <c r="H18" s="581"/>
      <c r="I18" s="582"/>
      <c r="J18" s="294" t="s">
        <v>380</v>
      </c>
      <c r="K18" s="295" t="s">
        <v>402</v>
      </c>
      <c r="L18" s="583"/>
      <c r="M18" s="584"/>
    </row>
    <row r="19" spans="2:13" s="288" customFormat="1" ht="30" customHeight="1" x14ac:dyDescent="0.2">
      <c r="B19" s="600" t="s">
        <v>404</v>
      </c>
      <c r="C19" s="601"/>
      <c r="D19" s="566" t="s">
        <v>379</v>
      </c>
      <c r="E19" s="567"/>
      <c r="F19" s="567"/>
      <c r="G19" s="567"/>
      <c r="H19" s="567"/>
      <c r="I19" s="568"/>
      <c r="J19" s="296" t="s">
        <v>380</v>
      </c>
      <c r="K19" s="297" t="s">
        <v>102</v>
      </c>
      <c r="L19" s="556" t="s">
        <v>381</v>
      </c>
      <c r="M19" s="556"/>
    </row>
    <row r="20" spans="2:13" s="288" customFormat="1" ht="38.25" customHeight="1" x14ac:dyDescent="0.2">
      <c r="B20" s="602"/>
      <c r="C20" s="603"/>
      <c r="D20" s="541" t="s">
        <v>405</v>
      </c>
      <c r="E20" s="542"/>
      <c r="F20" s="542"/>
      <c r="G20" s="542"/>
      <c r="H20" s="542"/>
      <c r="I20" s="543"/>
      <c r="J20" s="292" t="s">
        <v>380</v>
      </c>
      <c r="K20" s="293" t="s">
        <v>102</v>
      </c>
      <c r="L20" s="544"/>
      <c r="M20" s="544"/>
    </row>
    <row r="21" spans="2:13" s="288" customFormat="1" ht="52.5" customHeight="1" x14ac:dyDescent="0.2">
      <c r="B21" s="602"/>
      <c r="C21" s="603"/>
      <c r="D21" s="541" t="s">
        <v>383</v>
      </c>
      <c r="E21" s="542"/>
      <c r="F21" s="542"/>
      <c r="G21" s="542"/>
      <c r="H21" s="542"/>
      <c r="I21" s="543"/>
      <c r="J21" s="292" t="s">
        <v>380</v>
      </c>
      <c r="K21" s="293" t="s">
        <v>384</v>
      </c>
      <c r="L21" s="558" t="s">
        <v>385</v>
      </c>
      <c r="M21" s="559"/>
    </row>
    <row r="22" spans="2:13" s="288" customFormat="1" ht="79.5" customHeight="1" x14ac:dyDescent="0.2">
      <c r="B22" s="602"/>
      <c r="C22" s="603"/>
      <c r="D22" s="541" t="s">
        <v>386</v>
      </c>
      <c r="E22" s="542"/>
      <c r="F22" s="542"/>
      <c r="G22" s="542"/>
      <c r="H22" s="542"/>
      <c r="I22" s="543"/>
      <c r="J22" s="292" t="s">
        <v>380</v>
      </c>
      <c r="K22" s="293" t="s">
        <v>384</v>
      </c>
      <c r="L22" s="558"/>
      <c r="M22" s="559"/>
    </row>
    <row r="23" spans="2:13" s="288" customFormat="1" ht="30" customHeight="1" x14ac:dyDescent="0.2">
      <c r="B23" s="602"/>
      <c r="C23" s="603"/>
      <c r="D23" s="541" t="s">
        <v>387</v>
      </c>
      <c r="E23" s="542"/>
      <c r="F23" s="542"/>
      <c r="G23" s="542"/>
      <c r="H23" s="542"/>
      <c r="I23" s="543"/>
      <c r="J23" s="292" t="s">
        <v>380</v>
      </c>
      <c r="K23" s="293" t="s">
        <v>102</v>
      </c>
      <c r="L23" s="558"/>
      <c r="M23" s="559"/>
    </row>
    <row r="24" spans="2:13" s="288" customFormat="1" ht="30" customHeight="1" x14ac:dyDescent="0.2">
      <c r="B24" s="602"/>
      <c r="C24" s="603"/>
      <c r="D24" s="541" t="s">
        <v>388</v>
      </c>
      <c r="E24" s="542"/>
      <c r="F24" s="542"/>
      <c r="G24" s="542"/>
      <c r="H24" s="542"/>
      <c r="I24" s="542"/>
      <c r="J24" s="292" t="s">
        <v>380</v>
      </c>
      <c r="K24" s="293" t="s">
        <v>102</v>
      </c>
      <c r="L24" s="576"/>
      <c r="M24" s="577"/>
    </row>
    <row r="25" spans="2:13" s="288" customFormat="1" ht="30" customHeight="1" x14ac:dyDescent="0.2">
      <c r="B25" s="602"/>
      <c r="C25" s="603"/>
      <c r="D25" s="541" t="s">
        <v>389</v>
      </c>
      <c r="E25" s="542"/>
      <c r="F25" s="542"/>
      <c r="G25" s="542"/>
      <c r="H25" s="542"/>
      <c r="I25" s="542"/>
      <c r="J25" s="292" t="s">
        <v>380</v>
      </c>
      <c r="K25" s="293" t="s">
        <v>390</v>
      </c>
      <c r="L25" s="578"/>
      <c r="M25" s="579"/>
    </row>
    <row r="26" spans="2:13" s="288" customFormat="1" ht="30" customHeight="1" x14ac:dyDescent="0.2">
      <c r="B26" s="602"/>
      <c r="C26" s="603"/>
      <c r="D26" s="571" t="s">
        <v>391</v>
      </c>
      <c r="E26" s="572"/>
      <c r="F26" s="572"/>
      <c r="G26" s="572"/>
      <c r="H26" s="572"/>
      <c r="I26" s="573"/>
      <c r="J26" s="298" t="s">
        <v>380</v>
      </c>
      <c r="K26" s="299" t="s">
        <v>392</v>
      </c>
      <c r="L26" s="574"/>
      <c r="M26" s="575"/>
    </row>
    <row r="27" spans="2:13" s="288" customFormat="1" ht="20.100000000000001" customHeight="1" x14ac:dyDescent="0.2">
      <c r="B27" s="602"/>
      <c r="C27" s="603"/>
      <c r="D27" s="541" t="s">
        <v>393</v>
      </c>
      <c r="E27" s="542"/>
      <c r="F27" s="542"/>
      <c r="G27" s="542"/>
      <c r="H27" s="542"/>
      <c r="I27" s="543"/>
      <c r="J27" s="292" t="s">
        <v>380</v>
      </c>
      <c r="K27" s="293"/>
      <c r="L27" s="562"/>
      <c r="M27" s="563"/>
    </row>
    <row r="28" spans="2:13" s="288" customFormat="1" ht="52.5" customHeight="1" x14ac:dyDescent="0.2">
      <c r="B28" s="602"/>
      <c r="C28" s="603"/>
      <c r="D28" s="541" t="s">
        <v>394</v>
      </c>
      <c r="E28" s="542"/>
      <c r="F28" s="542"/>
      <c r="G28" s="542"/>
      <c r="H28" s="542"/>
      <c r="I28" s="543"/>
      <c r="J28" s="292" t="s">
        <v>380</v>
      </c>
      <c r="K28" s="293" t="s">
        <v>102</v>
      </c>
      <c r="L28" s="558" t="s">
        <v>395</v>
      </c>
      <c r="M28" s="559"/>
    </row>
    <row r="29" spans="2:13" s="288" customFormat="1" ht="42" customHeight="1" x14ac:dyDescent="0.2">
      <c r="B29" s="602"/>
      <c r="C29" s="603"/>
      <c r="D29" s="541" t="s">
        <v>396</v>
      </c>
      <c r="E29" s="542"/>
      <c r="F29" s="542"/>
      <c r="G29" s="542"/>
      <c r="H29" s="542"/>
      <c r="I29" s="543"/>
      <c r="J29" s="292" t="s">
        <v>380</v>
      </c>
      <c r="K29" s="293" t="s">
        <v>102</v>
      </c>
      <c r="L29" s="558" t="s">
        <v>397</v>
      </c>
      <c r="M29" s="559"/>
    </row>
    <row r="30" spans="2:13" s="288" customFormat="1" ht="52.5" customHeight="1" x14ac:dyDescent="0.2">
      <c r="B30" s="602"/>
      <c r="C30" s="603"/>
      <c r="D30" s="554" t="s">
        <v>406</v>
      </c>
      <c r="E30" s="555"/>
      <c r="F30" s="555"/>
      <c r="G30" s="555"/>
      <c r="H30" s="555"/>
      <c r="I30" s="557"/>
      <c r="J30" s="292" t="s">
        <v>380</v>
      </c>
      <c r="K30" s="300" t="s">
        <v>102</v>
      </c>
      <c r="L30" s="521" t="s">
        <v>407</v>
      </c>
      <c r="M30" s="522"/>
    </row>
    <row r="31" spans="2:13" s="288" customFormat="1" ht="47.25" customHeight="1" x14ac:dyDescent="0.2">
      <c r="B31" s="602"/>
      <c r="C31" s="603"/>
      <c r="D31" s="541" t="s">
        <v>399</v>
      </c>
      <c r="E31" s="542"/>
      <c r="F31" s="542"/>
      <c r="G31" s="542"/>
      <c r="H31" s="542"/>
      <c r="I31" s="543"/>
      <c r="J31" s="292" t="s">
        <v>380</v>
      </c>
      <c r="K31" s="300" t="s">
        <v>402</v>
      </c>
      <c r="L31" s="521" t="s">
        <v>408</v>
      </c>
      <c r="M31" s="522"/>
    </row>
    <row r="32" spans="2:13" s="288" customFormat="1" ht="36.75" customHeight="1" x14ac:dyDescent="0.2">
      <c r="B32" s="604"/>
      <c r="C32" s="605"/>
      <c r="D32" s="545" t="s">
        <v>401</v>
      </c>
      <c r="E32" s="546"/>
      <c r="F32" s="546"/>
      <c r="G32" s="546"/>
      <c r="H32" s="546"/>
      <c r="I32" s="547"/>
      <c r="J32" s="294" t="s">
        <v>380</v>
      </c>
      <c r="K32" s="301" t="s">
        <v>102</v>
      </c>
      <c r="L32" s="560"/>
      <c r="M32" s="561"/>
    </row>
    <row r="33" spans="2:13" s="288" customFormat="1" ht="26.25" customHeight="1" x14ac:dyDescent="0.2">
      <c r="B33" s="600" t="s">
        <v>409</v>
      </c>
      <c r="C33" s="601"/>
      <c r="D33" s="566" t="s">
        <v>379</v>
      </c>
      <c r="E33" s="567"/>
      <c r="F33" s="567"/>
      <c r="G33" s="567"/>
      <c r="H33" s="567"/>
      <c r="I33" s="568"/>
      <c r="J33" s="296" t="s">
        <v>380</v>
      </c>
      <c r="K33" s="297" t="s">
        <v>102</v>
      </c>
      <c r="L33" s="569" t="s">
        <v>381</v>
      </c>
      <c r="M33" s="570"/>
    </row>
    <row r="34" spans="2:13" s="288" customFormat="1" ht="41.25" customHeight="1" x14ac:dyDescent="0.2">
      <c r="B34" s="602"/>
      <c r="C34" s="603"/>
      <c r="D34" s="541" t="s">
        <v>405</v>
      </c>
      <c r="E34" s="542"/>
      <c r="F34" s="542"/>
      <c r="G34" s="542"/>
      <c r="H34" s="542"/>
      <c r="I34" s="543"/>
      <c r="J34" s="292" t="s">
        <v>380</v>
      </c>
      <c r="K34" s="293" t="s">
        <v>102</v>
      </c>
      <c r="L34" s="558"/>
      <c r="M34" s="559"/>
    </row>
    <row r="35" spans="2:13" s="288" customFormat="1" ht="52.5" customHeight="1" x14ac:dyDescent="0.2">
      <c r="B35" s="602"/>
      <c r="C35" s="603"/>
      <c r="D35" s="541" t="s">
        <v>383</v>
      </c>
      <c r="E35" s="542"/>
      <c r="F35" s="542"/>
      <c r="G35" s="542"/>
      <c r="H35" s="542"/>
      <c r="I35" s="543"/>
      <c r="J35" s="292" t="s">
        <v>380</v>
      </c>
      <c r="K35" s="293" t="s">
        <v>384</v>
      </c>
      <c r="L35" s="558" t="s">
        <v>385</v>
      </c>
      <c r="M35" s="559"/>
    </row>
    <row r="36" spans="2:13" s="288" customFormat="1" ht="30" customHeight="1" x14ac:dyDescent="0.2">
      <c r="B36" s="602"/>
      <c r="C36" s="603"/>
      <c r="D36" s="541" t="s">
        <v>410</v>
      </c>
      <c r="E36" s="542"/>
      <c r="F36" s="542"/>
      <c r="G36" s="542"/>
      <c r="H36" s="542"/>
      <c r="I36" s="543"/>
      <c r="J36" s="292" t="s">
        <v>380</v>
      </c>
      <c r="K36" s="293" t="s">
        <v>102</v>
      </c>
      <c r="L36" s="558"/>
      <c r="M36" s="559"/>
    </row>
    <row r="37" spans="2:13" s="288" customFormat="1" ht="30" customHeight="1" x14ac:dyDescent="0.2">
      <c r="B37" s="602"/>
      <c r="C37" s="603"/>
      <c r="D37" s="541" t="s">
        <v>411</v>
      </c>
      <c r="E37" s="542"/>
      <c r="F37" s="542"/>
      <c r="G37" s="542"/>
      <c r="H37" s="542"/>
      <c r="I37" s="543"/>
      <c r="J37" s="292" t="s">
        <v>380</v>
      </c>
      <c r="K37" s="293" t="s">
        <v>102</v>
      </c>
      <c r="L37" s="558"/>
      <c r="M37" s="559"/>
    </row>
    <row r="38" spans="2:13" s="288" customFormat="1" ht="30" customHeight="1" x14ac:dyDescent="0.2">
      <c r="B38" s="602"/>
      <c r="C38" s="603"/>
      <c r="D38" s="550" t="s">
        <v>412</v>
      </c>
      <c r="E38" s="551"/>
      <c r="F38" s="551"/>
      <c r="G38" s="551"/>
      <c r="H38" s="551"/>
      <c r="I38" s="552"/>
      <c r="J38" s="302" t="s">
        <v>380</v>
      </c>
      <c r="K38" s="303" t="s">
        <v>390</v>
      </c>
      <c r="L38" s="564"/>
      <c r="M38" s="565"/>
    </row>
    <row r="39" spans="2:13" s="288" customFormat="1" ht="30" customHeight="1" x14ac:dyDescent="0.2">
      <c r="B39" s="602"/>
      <c r="C39" s="603"/>
      <c r="D39" s="541" t="s">
        <v>413</v>
      </c>
      <c r="E39" s="542"/>
      <c r="F39" s="542"/>
      <c r="G39" s="542"/>
      <c r="H39" s="542"/>
      <c r="I39" s="543"/>
      <c r="J39" s="292" t="s">
        <v>380</v>
      </c>
      <c r="K39" s="293" t="s">
        <v>392</v>
      </c>
      <c r="L39" s="562"/>
      <c r="M39" s="563"/>
    </row>
    <row r="40" spans="2:13" s="288" customFormat="1" ht="20.100000000000001" customHeight="1" x14ac:dyDescent="0.2">
      <c r="B40" s="602"/>
      <c r="C40" s="603"/>
      <c r="D40" s="541" t="s">
        <v>414</v>
      </c>
      <c r="E40" s="542"/>
      <c r="F40" s="542"/>
      <c r="G40" s="542"/>
      <c r="H40" s="542"/>
      <c r="I40" s="543"/>
      <c r="J40" s="292" t="s">
        <v>380</v>
      </c>
      <c r="K40" s="293"/>
      <c r="L40" s="562"/>
      <c r="M40" s="563"/>
    </row>
    <row r="41" spans="2:13" s="288" customFormat="1" ht="51.75" customHeight="1" x14ac:dyDescent="0.2">
      <c r="B41" s="602"/>
      <c r="C41" s="603"/>
      <c r="D41" s="541" t="s">
        <v>394</v>
      </c>
      <c r="E41" s="542"/>
      <c r="F41" s="542"/>
      <c r="G41" s="542"/>
      <c r="H41" s="542"/>
      <c r="I41" s="543"/>
      <c r="J41" s="292" t="s">
        <v>380</v>
      </c>
      <c r="K41" s="293" t="s">
        <v>102</v>
      </c>
      <c r="L41" s="558" t="s">
        <v>395</v>
      </c>
      <c r="M41" s="559"/>
    </row>
    <row r="42" spans="2:13" s="288" customFormat="1" ht="38.25" customHeight="1" x14ac:dyDescent="0.2">
      <c r="B42" s="602"/>
      <c r="C42" s="603"/>
      <c r="D42" s="541" t="s">
        <v>396</v>
      </c>
      <c r="E42" s="542"/>
      <c r="F42" s="542"/>
      <c r="G42" s="542"/>
      <c r="H42" s="542"/>
      <c r="I42" s="543"/>
      <c r="J42" s="292" t="s">
        <v>380</v>
      </c>
      <c r="K42" s="293" t="s">
        <v>102</v>
      </c>
      <c r="L42" s="558" t="s">
        <v>397</v>
      </c>
      <c r="M42" s="559"/>
    </row>
    <row r="43" spans="2:13" s="288" customFormat="1" ht="52.5" customHeight="1" x14ac:dyDescent="0.2">
      <c r="B43" s="602"/>
      <c r="C43" s="603"/>
      <c r="D43" s="554" t="s">
        <v>406</v>
      </c>
      <c r="E43" s="555"/>
      <c r="F43" s="555"/>
      <c r="G43" s="555"/>
      <c r="H43" s="555"/>
      <c r="I43" s="557"/>
      <c r="J43" s="292" t="s">
        <v>380</v>
      </c>
      <c r="K43" s="300" t="s">
        <v>102</v>
      </c>
      <c r="L43" s="521" t="s">
        <v>407</v>
      </c>
      <c r="M43" s="522"/>
    </row>
    <row r="44" spans="2:13" s="288" customFormat="1" ht="36.75" customHeight="1" x14ac:dyDescent="0.2">
      <c r="B44" s="604"/>
      <c r="C44" s="605"/>
      <c r="D44" s="545" t="s">
        <v>415</v>
      </c>
      <c r="E44" s="546"/>
      <c r="F44" s="546"/>
      <c r="G44" s="546"/>
      <c r="H44" s="546"/>
      <c r="I44" s="547"/>
      <c r="J44" s="294" t="s">
        <v>380</v>
      </c>
      <c r="K44" s="301" t="s">
        <v>102</v>
      </c>
      <c r="L44" s="560" t="s">
        <v>400</v>
      </c>
      <c r="M44" s="561"/>
    </row>
    <row r="45" spans="2:13" s="288" customFormat="1" ht="30" customHeight="1" x14ac:dyDescent="0.2">
      <c r="B45" s="600" t="s">
        <v>416</v>
      </c>
      <c r="C45" s="601"/>
      <c r="D45" s="516" t="s">
        <v>417</v>
      </c>
      <c r="E45" s="517"/>
      <c r="F45" s="517"/>
      <c r="G45" s="517"/>
      <c r="H45" s="517"/>
      <c r="I45" s="518"/>
      <c r="J45" s="296" t="s">
        <v>380</v>
      </c>
      <c r="K45" s="297" t="s">
        <v>402</v>
      </c>
      <c r="L45" s="556" t="s">
        <v>381</v>
      </c>
      <c r="M45" s="556"/>
    </row>
    <row r="46" spans="2:13" s="288" customFormat="1" ht="39" customHeight="1" x14ac:dyDescent="0.2">
      <c r="B46" s="602"/>
      <c r="C46" s="603"/>
      <c r="D46" s="554" t="s">
        <v>405</v>
      </c>
      <c r="E46" s="555"/>
      <c r="F46" s="555"/>
      <c r="G46" s="555"/>
      <c r="H46" s="555"/>
      <c r="I46" s="557"/>
      <c r="J46" s="292" t="s">
        <v>380</v>
      </c>
      <c r="K46" s="293" t="s">
        <v>402</v>
      </c>
      <c r="L46" s="544"/>
      <c r="M46" s="544"/>
    </row>
    <row r="47" spans="2:13" s="288" customFormat="1" ht="51.75" customHeight="1" x14ac:dyDescent="0.2">
      <c r="B47" s="602"/>
      <c r="C47" s="603"/>
      <c r="D47" s="541" t="s">
        <v>383</v>
      </c>
      <c r="E47" s="542"/>
      <c r="F47" s="542"/>
      <c r="G47" s="542"/>
      <c r="H47" s="542"/>
      <c r="I47" s="543"/>
      <c r="J47" s="292" t="s">
        <v>380</v>
      </c>
      <c r="K47" s="293" t="s">
        <v>384</v>
      </c>
      <c r="L47" s="558" t="s">
        <v>385</v>
      </c>
      <c r="M47" s="559"/>
    </row>
    <row r="48" spans="2:13" s="288" customFormat="1" ht="30" customHeight="1" x14ac:dyDescent="0.2">
      <c r="B48" s="602"/>
      <c r="C48" s="603"/>
      <c r="D48" s="541" t="s">
        <v>410</v>
      </c>
      <c r="E48" s="542"/>
      <c r="F48" s="542"/>
      <c r="G48" s="542"/>
      <c r="H48" s="542"/>
      <c r="I48" s="543"/>
      <c r="J48" s="292" t="s">
        <v>380</v>
      </c>
      <c r="K48" s="293" t="s">
        <v>402</v>
      </c>
      <c r="L48" s="558"/>
      <c r="M48" s="559"/>
    </row>
    <row r="49" spans="2:13" s="288" customFormat="1" ht="30" customHeight="1" x14ac:dyDescent="0.2">
      <c r="B49" s="602"/>
      <c r="C49" s="603"/>
      <c r="D49" s="541" t="s">
        <v>411</v>
      </c>
      <c r="E49" s="542"/>
      <c r="F49" s="542"/>
      <c r="G49" s="542"/>
      <c r="H49" s="542"/>
      <c r="I49" s="543"/>
      <c r="J49" s="292" t="s">
        <v>380</v>
      </c>
      <c r="K49" s="293" t="s">
        <v>402</v>
      </c>
      <c r="L49" s="558"/>
      <c r="M49" s="559"/>
    </row>
    <row r="50" spans="2:13" s="288" customFormat="1" ht="30" customHeight="1" x14ac:dyDescent="0.2">
      <c r="B50" s="602"/>
      <c r="C50" s="603"/>
      <c r="D50" s="541" t="s">
        <v>412</v>
      </c>
      <c r="E50" s="542"/>
      <c r="F50" s="542"/>
      <c r="G50" s="542"/>
      <c r="H50" s="542"/>
      <c r="I50" s="543"/>
      <c r="J50" s="292" t="s">
        <v>380</v>
      </c>
      <c r="K50" s="293" t="s">
        <v>418</v>
      </c>
      <c r="L50" s="549"/>
      <c r="M50" s="549"/>
    </row>
    <row r="51" spans="2:13" s="288" customFormat="1" ht="30" customHeight="1" x14ac:dyDescent="0.2">
      <c r="B51" s="602"/>
      <c r="C51" s="603"/>
      <c r="D51" s="550" t="s">
        <v>413</v>
      </c>
      <c r="E51" s="551"/>
      <c r="F51" s="551"/>
      <c r="G51" s="551"/>
      <c r="H51" s="551"/>
      <c r="I51" s="552"/>
      <c r="J51" s="302" t="s">
        <v>380</v>
      </c>
      <c r="K51" s="303" t="s">
        <v>419</v>
      </c>
      <c r="L51" s="553"/>
      <c r="M51" s="553"/>
    </row>
    <row r="52" spans="2:13" s="288" customFormat="1" ht="20.100000000000001" customHeight="1" x14ac:dyDescent="0.2">
      <c r="B52" s="602"/>
      <c r="C52" s="603"/>
      <c r="D52" s="554" t="s">
        <v>420</v>
      </c>
      <c r="E52" s="555"/>
      <c r="F52" s="555"/>
      <c r="G52" s="555"/>
      <c r="H52" s="555"/>
      <c r="I52" s="555"/>
      <c r="J52" s="292" t="s">
        <v>380</v>
      </c>
      <c r="K52" s="293"/>
      <c r="L52" s="549"/>
      <c r="M52" s="549"/>
    </row>
    <row r="53" spans="2:13" s="288" customFormat="1" ht="53.25" customHeight="1" x14ac:dyDescent="0.2">
      <c r="B53" s="602"/>
      <c r="C53" s="603"/>
      <c r="D53" s="541" t="s">
        <v>394</v>
      </c>
      <c r="E53" s="542"/>
      <c r="F53" s="542"/>
      <c r="G53" s="542"/>
      <c r="H53" s="542"/>
      <c r="I53" s="543"/>
      <c r="J53" s="292" t="s">
        <v>380</v>
      </c>
      <c r="K53" s="293" t="s">
        <v>402</v>
      </c>
      <c r="L53" s="544" t="s">
        <v>395</v>
      </c>
      <c r="M53" s="544"/>
    </row>
    <row r="54" spans="2:13" s="288" customFormat="1" ht="41.25" customHeight="1" x14ac:dyDescent="0.2">
      <c r="B54" s="602"/>
      <c r="C54" s="603"/>
      <c r="D54" s="541" t="s">
        <v>396</v>
      </c>
      <c r="E54" s="542"/>
      <c r="F54" s="542"/>
      <c r="G54" s="542"/>
      <c r="H54" s="542"/>
      <c r="I54" s="543"/>
      <c r="J54" s="292" t="s">
        <v>380</v>
      </c>
      <c r="K54" s="293" t="s">
        <v>402</v>
      </c>
      <c r="L54" s="544" t="s">
        <v>421</v>
      </c>
      <c r="M54" s="544"/>
    </row>
    <row r="55" spans="2:13" s="288" customFormat="1" ht="37.5" customHeight="1" x14ac:dyDescent="0.2">
      <c r="B55" s="604"/>
      <c r="C55" s="605"/>
      <c r="D55" s="545" t="s">
        <v>415</v>
      </c>
      <c r="E55" s="546"/>
      <c r="F55" s="546"/>
      <c r="G55" s="546"/>
      <c r="H55" s="546"/>
      <c r="I55" s="547"/>
      <c r="J55" s="294" t="s">
        <v>380</v>
      </c>
      <c r="K55" s="301" t="s">
        <v>402</v>
      </c>
      <c r="L55" s="548" t="s">
        <v>400</v>
      </c>
      <c r="M55" s="548"/>
    </row>
    <row r="56" spans="2:13" ht="67.5" customHeight="1" x14ac:dyDescent="0.2">
      <c r="B56" s="468" t="s">
        <v>422</v>
      </c>
      <c r="C56" s="469"/>
      <c r="D56" s="516" t="s">
        <v>423</v>
      </c>
      <c r="E56" s="517"/>
      <c r="F56" s="517"/>
      <c r="G56" s="517"/>
      <c r="H56" s="517"/>
      <c r="I56" s="518"/>
      <c r="J56" s="296" t="s">
        <v>380</v>
      </c>
      <c r="K56" s="304" t="s">
        <v>384</v>
      </c>
      <c r="L56" s="519" t="s">
        <v>381</v>
      </c>
      <c r="M56" s="520"/>
    </row>
    <row r="57" spans="2:13" ht="30" customHeight="1" x14ac:dyDescent="0.2">
      <c r="B57" s="470"/>
      <c r="C57" s="471"/>
      <c r="D57" s="523" t="s">
        <v>424</v>
      </c>
      <c r="E57" s="524"/>
      <c r="F57" s="524"/>
      <c r="G57" s="524"/>
      <c r="H57" s="524"/>
      <c r="I57" s="525"/>
      <c r="J57" s="292" t="s">
        <v>380</v>
      </c>
      <c r="K57" s="300" t="s">
        <v>102</v>
      </c>
      <c r="L57" s="521"/>
      <c r="M57" s="522"/>
    </row>
    <row r="58" spans="2:13" ht="30" customHeight="1" x14ac:dyDescent="0.2">
      <c r="B58" s="470"/>
      <c r="C58" s="471"/>
      <c r="D58" s="523" t="s">
        <v>425</v>
      </c>
      <c r="E58" s="524"/>
      <c r="F58" s="524"/>
      <c r="G58" s="524"/>
      <c r="H58" s="524"/>
      <c r="I58" s="525"/>
      <c r="J58" s="292" t="s">
        <v>380</v>
      </c>
      <c r="K58" s="300" t="s">
        <v>102</v>
      </c>
      <c r="L58" s="521"/>
      <c r="M58" s="522"/>
    </row>
    <row r="59" spans="2:13" ht="84.75" customHeight="1" x14ac:dyDescent="0.2">
      <c r="B59" s="470"/>
      <c r="C59" s="471"/>
      <c r="D59" s="523" t="s">
        <v>426</v>
      </c>
      <c r="E59" s="524"/>
      <c r="F59" s="524"/>
      <c r="G59" s="524"/>
      <c r="H59" s="524"/>
      <c r="I59" s="525"/>
      <c r="J59" s="292" t="s">
        <v>380</v>
      </c>
      <c r="K59" s="300" t="s">
        <v>102</v>
      </c>
      <c r="L59" s="521" t="s">
        <v>385</v>
      </c>
      <c r="M59" s="522"/>
    </row>
    <row r="60" spans="2:13" ht="30" customHeight="1" x14ac:dyDescent="0.2">
      <c r="B60" s="470"/>
      <c r="C60" s="471"/>
      <c r="D60" s="523" t="s">
        <v>427</v>
      </c>
      <c r="E60" s="524"/>
      <c r="F60" s="524"/>
      <c r="G60" s="524"/>
      <c r="H60" s="524"/>
      <c r="I60" s="525"/>
      <c r="J60" s="292" t="s">
        <v>380</v>
      </c>
      <c r="K60" s="300" t="s">
        <v>102</v>
      </c>
      <c r="L60" s="521"/>
      <c r="M60" s="522"/>
    </row>
    <row r="61" spans="2:13" ht="30" customHeight="1" x14ac:dyDescent="0.2">
      <c r="B61" s="470"/>
      <c r="C61" s="471"/>
      <c r="D61" s="523" t="s">
        <v>428</v>
      </c>
      <c r="E61" s="524"/>
      <c r="F61" s="524"/>
      <c r="G61" s="524"/>
      <c r="H61" s="524"/>
      <c r="I61" s="525"/>
      <c r="J61" s="292" t="s">
        <v>380</v>
      </c>
      <c r="K61" s="300" t="s">
        <v>102</v>
      </c>
      <c r="L61" s="521"/>
      <c r="M61" s="522"/>
    </row>
    <row r="62" spans="2:13" ht="30" customHeight="1" x14ac:dyDescent="0.2">
      <c r="B62" s="470"/>
      <c r="C62" s="471"/>
      <c r="D62" s="523" t="s">
        <v>429</v>
      </c>
      <c r="E62" s="524"/>
      <c r="F62" s="524"/>
      <c r="G62" s="524"/>
      <c r="H62" s="524"/>
      <c r="I62" s="525"/>
      <c r="J62" s="292" t="s">
        <v>380</v>
      </c>
      <c r="K62" s="300" t="s">
        <v>390</v>
      </c>
      <c r="L62" s="532"/>
      <c r="M62" s="533"/>
    </row>
    <row r="63" spans="2:13" ht="30" customHeight="1" x14ac:dyDescent="0.2">
      <c r="B63" s="470"/>
      <c r="C63" s="471"/>
      <c r="D63" s="523" t="s">
        <v>430</v>
      </c>
      <c r="E63" s="524"/>
      <c r="F63" s="524"/>
      <c r="G63" s="524"/>
      <c r="H63" s="524"/>
      <c r="I63" s="525"/>
      <c r="J63" s="292" t="s">
        <v>380</v>
      </c>
      <c r="K63" s="300" t="s">
        <v>392</v>
      </c>
      <c r="L63" s="532"/>
      <c r="M63" s="533"/>
    </row>
    <row r="64" spans="2:13" ht="20.100000000000001" customHeight="1" x14ac:dyDescent="0.2">
      <c r="B64" s="470"/>
      <c r="C64" s="471"/>
      <c r="D64" s="523" t="s">
        <v>431</v>
      </c>
      <c r="E64" s="524"/>
      <c r="F64" s="524"/>
      <c r="G64" s="524"/>
      <c r="H64" s="524"/>
      <c r="I64" s="525"/>
      <c r="J64" s="292" t="s">
        <v>380</v>
      </c>
      <c r="K64" s="300"/>
      <c r="L64" s="532"/>
      <c r="M64" s="533"/>
    </row>
    <row r="65" spans="2:13" ht="53.25" customHeight="1" x14ac:dyDescent="0.2">
      <c r="B65" s="470"/>
      <c r="C65" s="471"/>
      <c r="D65" s="523" t="s">
        <v>432</v>
      </c>
      <c r="E65" s="524"/>
      <c r="F65" s="524"/>
      <c r="G65" s="524"/>
      <c r="H65" s="524"/>
      <c r="I65" s="525"/>
      <c r="J65" s="292" t="s">
        <v>380</v>
      </c>
      <c r="K65" s="300" t="s">
        <v>102</v>
      </c>
      <c r="L65" s="521" t="s">
        <v>407</v>
      </c>
      <c r="M65" s="522"/>
    </row>
    <row r="66" spans="2:13" ht="48" customHeight="1" x14ac:dyDescent="0.2">
      <c r="B66" s="470"/>
      <c r="C66" s="471"/>
      <c r="D66" s="523" t="s">
        <v>433</v>
      </c>
      <c r="E66" s="524"/>
      <c r="F66" s="524"/>
      <c r="G66" s="524"/>
      <c r="H66" s="524"/>
      <c r="I66" s="525"/>
      <c r="J66" s="292" t="s">
        <v>380</v>
      </c>
      <c r="K66" s="300" t="s">
        <v>102</v>
      </c>
      <c r="L66" s="521" t="s">
        <v>397</v>
      </c>
      <c r="M66" s="522"/>
    </row>
    <row r="67" spans="2:13" ht="58.5" customHeight="1" x14ac:dyDescent="0.2">
      <c r="B67" s="470"/>
      <c r="C67" s="471"/>
      <c r="D67" s="523" t="s">
        <v>406</v>
      </c>
      <c r="E67" s="524"/>
      <c r="F67" s="524"/>
      <c r="G67" s="524"/>
      <c r="H67" s="524"/>
      <c r="I67" s="525"/>
      <c r="J67" s="292" t="s">
        <v>380</v>
      </c>
      <c r="K67" s="300" t="s">
        <v>102</v>
      </c>
      <c r="L67" s="521" t="s">
        <v>407</v>
      </c>
      <c r="M67" s="522"/>
    </row>
    <row r="68" spans="2:13" ht="39" customHeight="1" x14ac:dyDescent="0.2">
      <c r="B68" s="470"/>
      <c r="C68" s="471"/>
      <c r="D68" s="523" t="s">
        <v>434</v>
      </c>
      <c r="E68" s="524"/>
      <c r="F68" s="524"/>
      <c r="G68" s="524"/>
      <c r="H68" s="524"/>
      <c r="I68" s="525"/>
      <c r="J68" s="292" t="s">
        <v>380</v>
      </c>
      <c r="K68" s="300" t="s">
        <v>102</v>
      </c>
      <c r="L68" s="521" t="s">
        <v>408</v>
      </c>
      <c r="M68" s="522"/>
    </row>
    <row r="69" spans="2:13" ht="39" customHeight="1" x14ac:dyDescent="0.2">
      <c r="B69" s="470"/>
      <c r="C69" s="471"/>
      <c r="D69" s="523" t="s">
        <v>435</v>
      </c>
      <c r="E69" s="524"/>
      <c r="F69" s="524"/>
      <c r="G69" s="524"/>
      <c r="H69" s="524"/>
      <c r="I69" s="525"/>
      <c r="J69" s="292" t="s">
        <v>380</v>
      </c>
      <c r="K69" s="300" t="s">
        <v>102</v>
      </c>
      <c r="L69" s="532"/>
      <c r="M69" s="533"/>
    </row>
    <row r="70" spans="2:13" ht="30" customHeight="1" x14ac:dyDescent="0.2">
      <c r="B70" s="472"/>
      <c r="C70" s="473"/>
      <c r="D70" s="534" t="s">
        <v>436</v>
      </c>
      <c r="E70" s="535"/>
      <c r="F70" s="535"/>
      <c r="G70" s="535"/>
      <c r="H70" s="535"/>
      <c r="I70" s="536"/>
      <c r="J70" s="294" t="s">
        <v>380</v>
      </c>
      <c r="K70" s="306" t="s">
        <v>102</v>
      </c>
      <c r="L70" s="539"/>
      <c r="M70" s="540"/>
    </row>
    <row r="71" spans="2:13" ht="58.5" customHeight="1" x14ac:dyDescent="0.2">
      <c r="B71" s="468" t="s">
        <v>437</v>
      </c>
      <c r="C71" s="469"/>
      <c r="D71" s="516" t="s">
        <v>438</v>
      </c>
      <c r="E71" s="517"/>
      <c r="F71" s="517"/>
      <c r="G71" s="517"/>
      <c r="H71" s="517"/>
      <c r="I71" s="518"/>
      <c r="J71" s="296" t="s">
        <v>380</v>
      </c>
      <c r="K71" s="304" t="s">
        <v>439</v>
      </c>
      <c r="L71" s="519" t="s">
        <v>381</v>
      </c>
      <c r="M71" s="520"/>
    </row>
    <row r="72" spans="2:13" ht="30" customHeight="1" x14ac:dyDescent="0.2">
      <c r="B72" s="470"/>
      <c r="C72" s="471"/>
      <c r="D72" s="523" t="s">
        <v>424</v>
      </c>
      <c r="E72" s="524"/>
      <c r="F72" s="524"/>
      <c r="G72" s="524"/>
      <c r="H72" s="524"/>
      <c r="I72" s="525"/>
      <c r="J72" s="292" t="s">
        <v>380</v>
      </c>
      <c r="K72" s="300" t="s">
        <v>102</v>
      </c>
      <c r="L72" s="521"/>
      <c r="M72" s="522"/>
    </row>
    <row r="73" spans="2:13" ht="30" customHeight="1" x14ac:dyDescent="0.2">
      <c r="B73" s="470"/>
      <c r="C73" s="471"/>
      <c r="D73" s="523" t="s">
        <v>425</v>
      </c>
      <c r="E73" s="524"/>
      <c r="F73" s="524"/>
      <c r="G73" s="524"/>
      <c r="H73" s="524"/>
      <c r="I73" s="525"/>
      <c r="J73" s="292" t="s">
        <v>380</v>
      </c>
      <c r="K73" s="300" t="s">
        <v>102</v>
      </c>
      <c r="L73" s="521"/>
      <c r="M73" s="522"/>
    </row>
    <row r="74" spans="2:13" ht="79.5" customHeight="1" x14ac:dyDescent="0.2">
      <c r="B74" s="470"/>
      <c r="C74" s="471"/>
      <c r="D74" s="523" t="s">
        <v>426</v>
      </c>
      <c r="E74" s="524"/>
      <c r="F74" s="524"/>
      <c r="G74" s="524"/>
      <c r="H74" s="524"/>
      <c r="I74" s="525"/>
      <c r="J74" s="292" t="s">
        <v>380</v>
      </c>
      <c r="K74" s="300" t="s">
        <v>102</v>
      </c>
      <c r="L74" s="521" t="s">
        <v>385</v>
      </c>
      <c r="M74" s="522"/>
    </row>
    <row r="75" spans="2:13" ht="30" customHeight="1" x14ac:dyDescent="0.2">
      <c r="B75" s="470"/>
      <c r="C75" s="471"/>
      <c r="D75" s="523" t="s">
        <v>427</v>
      </c>
      <c r="E75" s="524"/>
      <c r="F75" s="524"/>
      <c r="G75" s="524"/>
      <c r="H75" s="524"/>
      <c r="I75" s="525"/>
      <c r="J75" s="292" t="s">
        <v>380</v>
      </c>
      <c r="K75" s="300" t="s">
        <v>102</v>
      </c>
      <c r="L75" s="521"/>
      <c r="M75" s="522"/>
    </row>
    <row r="76" spans="2:13" ht="30" customHeight="1" x14ac:dyDescent="0.2">
      <c r="B76" s="470"/>
      <c r="C76" s="471"/>
      <c r="D76" s="523" t="s">
        <v>428</v>
      </c>
      <c r="E76" s="524"/>
      <c r="F76" s="524"/>
      <c r="G76" s="524"/>
      <c r="H76" s="524"/>
      <c r="I76" s="525"/>
      <c r="J76" s="292" t="s">
        <v>380</v>
      </c>
      <c r="K76" s="300" t="s">
        <v>102</v>
      </c>
      <c r="L76" s="521"/>
      <c r="M76" s="522"/>
    </row>
    <row r="77" spans="2:13" ht="30" customHeight="1" x14ac:dyDescent="0.2">
      <c r="B77" s="470"/>
      <c r="C77" s="471"/>
      <c r="D77" s="523" t="s">
        <v>429</v>
      </c>
      <c r="E77" s="524"/>
      <c r="F77" s="524"/>
      <c r="G77" s="524"/>
      <c r="H77" s="524"/>
      <c r="I77" s="525"/>
      <c r="J77" s="292" t="s">
        <v>380</v>
      </c>
      <c r="K77" s="300" t="s">
        <v>390</v>
      </c>
      <c r="L77" s="532"/>
      <c r="M77" s="533"/>
    </row>
    <row r="78" spans="2:13" ht="30" customHeight="1" x14ac:dyDescent="0.2">
      <c r="B78" s="470"/>
      <c r="C78" s="471"/>
      <c r="D78" s="523" t="s">
        <v>430</v>
      </c>
      <c r="E78" s="524"/>
      <c r="F78" s="524"/>
      <c r="G78" s="524"/>
      <c r="H78" s="524"/>
      <c r="I78" s="525"/>
      <c r="J78" s="292" t="s">
        <v>380</v>
      </c>
      <c r="K78" s="300" t="s">
        <v>392</v>
      </c>
      <c r="L78" s="532"/>
      <c r="M78" s="533"/>
    </row>
    <row r="79" spans="2:13" ht="20.100000000000001" customHeight="1" x14ac:dyDescent="0.2">
      <c r="B79" s="470"/>
      <c r="C79" s="471"/>
      <c r="D79" s="523" t="s">
        <v>440</v>
      </c>
      <c r="E79" s="524"/>
      <c r="F79" s="524"/>
      <c r="G79" s="524"/>
      <c r="H79" s="524"/>
      <c r="I79" s="525"/>
      <c r="J79" s="292" t="s">
        <v>380</v>
      </c>
      <c r="K79" s="300"/>
      <c r="L79" s="532"/>
      <c r="M79" s="533"/>
    </row>
    <row r="80" spans="2:13" ht="33" customHeight="1" x14ac:dyDescent="0.2">
      <c r="B80" s="470"/>
      <c r="C80" s="471"/>
      <c r="D80" s="523" t="s">
        <v>441</v>
      </c>
      <c r="E80" s="524"/>
      <c r="F80" s="524"/>
      <c r="G80" s="524"/>
      <c r="H80" s="524"/>
      <c r="I80" s="525"/>
      <c r="J80" s="292" t="s">
        <v>380</v>
      </c>
      <c r="K80" s="300" t="s">
        <v>102</v>
      </c>
      <c r="L80" s="521" t="s">
        <v>407</v>
      </c>
      <c r="M80" s="522"/>
    </row>
    <row r="81" spans="2:13" ht="51" customHeight="1" x14ac:dyDescent="0.2">
      <c r="B81" s="470"/>
      <c r="C81" s="471"/>
      <c r="D81" s="523" t="s">
        <v>433</v>
      </c>
      <c r="E81" s="524"/>
      <c r="F81" s="524"/>
      <c r="G81" s="524"/>
      <c r="H81" s="524"/>
      <c r="I81" s="525"/>
      <c r="J81" s="292" t="s">
        <v>380</v>
      </c>
      <c r="K81" s="300" t="s">
        <v>102</v>
      </c>
      <c r="L81" s="521" t="s">
        <v>397</v>
      </c>
      <c r="M81" s="522"/>
    </row>
    <row r="82" spans="2:13" ht="33.75" customHeight="1" x14ac:dyDescent="0.2">
      <c r="B82" s="470"/>
      <c r="C82" s="471"/>
      <c r="D82" s="523" t="s">
        <v>434</v>
      </c>
      <c r="E82" s="524"/>
      <c r="F82" s="524"/>
      <c r="G82" s="524"/>
      <c r="H82" s="524"/>
      <c r="I82" s="525"/>
      <c r="J82" s="292" t="s">
        <v>380</v>
      </c>
      <c r="K82" s="300" t="s">
        <v>102</v>
      </c>
      <c r="L82" s="521" t="s">
        <v>408</v>
      </c>
      <c r="M82" s="522"/>
    </row>
    <row r="83" spans="2:13" ht="32.25" customHeight="1" x14ac:dyDescent="0.2">
      <c r="B83" s="470"/>
      <c r="C83" s="471"/>
      <c r="D83" s="523" t="s">
        <v>435</v>
      </c>
      <c r="E83" s="524"/>
      <c r="F83" s="524"/>
      <c r="G83" s="524"/>
      <c r="H83" s="524"/>
      <c r="I83" s="525"/>
      <c r="J83" s="292" t="s">
        <v>380</v>
      </c>
      <c r="K83" s="300" t="s">
        <v>102</v>
      </c>
      <c r="L83" s="532"/>
      <c r="M83" s="533"/>
    </row>
    <row r="84" spans="2:13" ht="30" customHeight="1" x14ac:dyDescent="0.2">
      <c r="B84" s="472"/>
      <c r="C84" s="473"/>
      <c r="D84" s="534" t="s">
        <v>436</v>
      </c>
      <c r="E84" s="535"/>
      <c r="F84" s="535"/>
      <c r="G84" s="535"/>
      <c r="H84" s="535"/>
      <c r="I84" s="536"/>
      <c r="J84" s="294" t="s">
        <v>380</v>
      </c>
      <c r="K84" s="306" t="s">
        <v>102</v>
      </c>
      <c r="L84" s="539"/>
      <c r="M84" s="540"/>
    </row>
    <row r="85" spans="2:13" ht="67.5" customHeight="1" x14ac:dyDescent="0.2">
      <c r="B85" s="468" t="s">
        <v>442</v>
      </c>
      <c r="C85" s="469"/>
      <c r="D85" s="516" t="s">
        <v>443</v>
      </c>
      <c r="E85" s="517"/>
      <c r="F85" s="517"/>
      <c r="G85" s="517"/>
      <c r="H85" s="517"/>
      <c r="I85" s="518"/>
      <c r="J85" s="296" t="s">
        <v>380</v>
      </c>
      <c r="K85" s="304" t="s">
        <v>439</v>
      </c>
      <c r="L85" s="519" t="s">
        <v>381</v>
      </c>
      <c r="M85" s="520"/>
    </row>
    <row r="86" spans="2:13" ht="30" customHeight="1" x14ac:dyDescent="0.2">
      <c r="B86" s="470"/>
      <c r="C86" s="471"/>
      <c r="D86" s="523" t="s">
        <v>424</v>
      </c>
      <c r="E86" s="524"/>
      <c r="F86" s="524"/>
      <c r="G86" s="524"/>
      <c r="H86" s="524"/>
      <c r="I86" s="525"/>
      <c r="J86" s="292" t="s">
        <v>380</v>
      </c>
      <c r="K86" s="300" t="s">
        <v>102</v>
      </c>
      <c r="L86" s="521"/>
      <c r="M86" s="522"/>
    </row>
    <row r="87" spans="2:13" ht="30" customHeight="1" x14ac:dyDescent="0.2">
      <c r="B87" s="470"/>
      <c r="C87" s="471"/>
      <c r="D87" s="523" t="s">
        <v>425</v>
      </c>
      <c r="E87" s="524"/>
      <c r="F87" s="524"/>
      <c r="G87" s="524"/>
      <c r="H87" s="524"/>
      <c r="I87" s="525"/>
      <c r="J87" s="292" t="s">
        <v>380</v>
      </c>
      <c r="K87" s="300" t="s">
        <v>102</v>
      </c>
      <c r="L87" s="521"/>
      <c r="M87" s="522"/>
    </row>
    <row r="88" spans="2:13" ht="81" customHeight="1" x14ac:dyDescent="0.2">
      <c r="B88" s="470"/>
      <c r="C88" s="471"/>
      <c r="D88" s="523" t="s">
        <v>426</v>
      </c>
      <c r="E88" s="524"/>
      <c r="F88" s="524"/>
      <c r="G88" s="524"/>
      <c r="H88" s="524"/>
      <c r="I88" s="525"/>
      <c r="J88" s="292" t="s">
        <v>380</v>
      </c>
      <c r="K88" s="300" t="s">
        <v>102</v>
      </c>
      <c r="L88" s="521" t="s">
        <v>444</v>
      </c>
      <c r="M88" s="522"/>
    </row>
    <row r="89" spans="2:13" ht="30" customHeight="1" x14ac:dyDescent="0.2">
      <c r="B89" s="470"/>
      <c r="C89" s="471"/>
      <c r="D89" s="523" t="s">
        <v>427</v>
      </c>
      <c r="E89" s="524"/>
      <c r="F89" s="524"/>
      <c r="G89" s="524"/>
      <c r="H89" s="524"/>
      <c r="I89" s="525"/>
      <c r="J89" s="292" t="s">
        <v>380</v>
      </c>
      <c r="K89" s="300" t="s">
        <v>102</v>
      </c>
      <c r="L89" s="521"/>
      <c r="M89" s="522"/>
    </row>
    <row r="90" spans="2:13" ht="30" customHeight="1" x14ac:dyDescent="0.2">
      <c r="B90" s="470"/>
      <c r="C90" s="471"/>
      <c r="D90" s="523" t="s">
        <v>428</v>
      </c>
      <c r="E90" s="524"/>
      <c r="F90" s="524"/>
      <c r="G90" s="524"/>
      <c r="H90" s="524"/>
      <c r="I90" s="525"/>
      <c r="J90" s="292" t="s">
        <v>380</v>
      </c>
      <c r="K90" s="300" t="s">
        <v>102</v>
      </c>
      <c r="L90" s="521"/>
      <c r="M90" s="522"/>
    </row>
    <row r="91" spans="2:13" ht="30" customHeight="1" x14ac:dyDescent="0.2">
      <c r="B91" s="470"/>
      <c r="C91" s="471"/>
      <c r="D91" s="523" t="s">
        <v>429</v>
      </c>
      <c r="E91" s="524"/>
      <c r="F91" s="524"/>
      <c r="G91" s="524"/>
      <c r="H91" s="524"/>
      <c r="I91" s="525"/>
      <c r="J91" s="292" t="s">
        <v>380</v>
      </c>
      <c r="K91" s="300" t="s">
        <v>390</v>
      </c>
      <c r="L91" s="532"/>
      <c r="M91" s="533"/>
    </row>
    <row r="92" spans="2:13" ht="30" customHeight="1" x14ac:dyDescent="0.2">
      <c r="B92" s="470"/>
      <c r="C92" s="471"/>
      <c r="D92" s="523" t="s">
        <v>430</v>
      </c>
      <c r="E92" s="524"/>
      <c r="F92" s="524"/>
      <c r="G92" s="524"/>
      <c r="H92" s="524"/>
      <c r="I92" s="525"/>
      <c r="J92" s="292" t="s">
        <v>380</v>
      </c>
      <c r="K92" s="300" t="s">
        <v>392</v>
      </c>
      <c r="L92" s="532"/>
      <c r="M92" s="533"/>
    </row>
    <row r="93" spans="2:13" ht="20.100000000000001" customHeight="1" x14ac:dyDescent="0.2">
      <c r="B93" s="470"/>
      <c r="C93" s="471"/>
      <c r="D93" s="523" t="s">
        <v>431</v>
      </c>
      <c r="E93" s="524"/>
      <c r="F93" s="524"/>
      <c r="G93" s="524"/>
      <c r="H93" s="524"/>
      <c r="I93" s="525"/>
      <c r="J93" s="292" t="s">
        <v>380</v>
      </c>
      <c r="K93" s="300"/>
      <c r="L93" s="532"/>
      <c r="M93" s="533"/>
    </row>
    <row r="94" spans="2:13" ht="46.5" customHeight="1" x14ac:dyDescent="0.2">
      <c r="B94" s="470"/>
      <c r="C94" s="471"/>
      <c r="D94" s="523" t="s">
        <v>432</v>
      </c>
      <c r="E94" s="524"/>
      <c r="F94" s="524"/>
      <c r="G94" s="524"/>
      <c r="H94" s="524"/>
      <c r="I94" s="525"/>
      <c r="J94" s="292" t="s">
        <v>380</v>
      </c>
      <c r="K94" s="300" t="s">
        <v>102</v>
      </c>
      <c r="L94" s="521" t="s">
        <v>445</v>
      </c>
      <c r="M94" s="522"/>
    </row>
    <row r="95" spans="2:13" ht="49.5" customHeight="1" x14ac:dyDescent="0.2">
      <c r="B95" s="470"/>
      <c r="C95" s="471"/>
      <c r="D95" s="523" t="s">
        <v>433</v>
      </c>
      <c r="E95" s="524"/>
      <c r="F95" s="524"/>
      <c r="G95" s="524"/>
      <c r="H95" s="524"/>
      <c r="I95" s="525"/>
      <c r="J95" s="292" t="s">
        <v>380</v>
      </c>
      <c r="K95" s="300" t="s">
        <v>102</v>
      </c>
      <c r="L95" s="521" t="s">
        <v>446</v>
      </c>
      <c r="M95" s="522"/>
    </row>
    <row r="96" spans="2:13" ht="52.5" customHeight="1" x14ac:dyDescent="0.2">
      <c r="B96" s="470"/>
      <c r="C96" s="471"/>
      <c r="D96" s="523" t="s">
        <v>406</v>
      </c>
      <c r="E96" s="524"/>
      <c r="F96" s="524"/>
      <c r="G96" s="524"/>
      <c r="H96" s="524"/>
      <c r="I96" s="525"/>
      <c r="J96" s="292" t="s">
        <v>380</v>
      </c>
      <c r="K96" s="300" t="s">
        <v>102</v>
      </c>
      <c r="L96" s="521" t="s">
        <v>445</v>
      </c>
      <c r="M96" s="522"/>
    </row>
    <row r="97" spans="2:13" ht="32.25" customHeight="1" x14ac:dyDescent="0.2">
      <c r="B97" s="470"/>
      <c r="C97" s="471"/>
      <c r="D97" s="523" t="s">
        <v>434</v>
      </c>
      <c r="E97" s="524"/>
      <c r="F97" s="524"/>
      <c r="G97" s="524"/>
      <c r="H97" s="524"/>
      <c r="I97" s="525"/>
      <c r="J97" s="292" t="s">
        <v>380</v>
      </c>
      <c r="K97" s="300" t="s">
        <v>102</v>
      </c>
      <c r="L97" s="521" t="s">
        <v>447</v>
      </c>
      <c r="M97" s="522"/>
    </row>
    <row r="98" spans="2:13" ht="37.5" customHeight="1" x14ac:dyDescent="0.2">
      <c r="B98" s="472"/>
      <c r="C98" s="473"/>
      <c r="D98" s="534" t="s">
        <v>435</v>
      </c>
      <c r="E98" s="535"/>
      <c r="F98" s="535"/>
      <c r="G98" s="535"/>
      <c r="H98" s="535"/>
      <c r="I98" s="536"/>
      <c r="J98" s="294" t="s">
        <v>380</v>
      </c>
      <c r="K98" s="306" t="s">
        <v>102</v>
      </c>
      <c r="L98" s="539"/>
      <c r="M98" s="540"/>
    </row>
    <row r="99" spans="2:13" ht="61.5" customHeight="1" x14ac:dyDescent="0.2">
      <c r="B99" s="468" t="s">
        <v>448</v>
      </c>
      <c r="C99" s="469"/>
      <c r="D99" s="516" t="s">
        <v>449</v>
      </c>
      <c r="E99" s="517"/>
      <c r="F99" s="517"/>
      <c r="G99" s="517"/>
      <c r="H99" s="517"/>
      <c r="I99" s="518"/>
      <c r="J99" s="296" t="s">
        <v>380</v>
      </c>
      <c r="K99" s="304" t="s">
        <v>439</v>
      </c>
      <c r="L99" s="519" t="s">
        <v>450</v>
      </c>
      <c r="M99" s="520"/>
    </row>
    <row r="100" spans="2:13" ht="30" customHeight="1" x14ac:dyDescent="0.2">
      <c r="B100" s="470"/>
      <c r="C100" s="471"/>
      <c r="D100" s="523" t="s">
        <v>424</v>
      </c>
      <c r="E100" s="524"/>
      <c r="F100" s="524"/>
      <c r="G100" s="524"/>
      <c r="H100" s="524"/>
      <c r="I100" s="525"/>
      <c r="J100" s="292" t="s">
        <v>380</v>
      </c>
      <c r="K100" s="300" t="s">
        <v>102</v>
      </c>
      <c r="L100" s="521"/>
      <c r="M100" s="522"/>
    </row>
    <row r="101" spans="2:13" ht="30" customHeight="1" x14ac:dyDescent="0.2">
      <c r="B101" s="470"/>
      <c r="C101" s="471"/>
      <c r="D101" s="523" t="s">
        <v>425</v>
      </c>
      <c r="E101" s="524"/>
      <c r="F101" s="524"/>
      <c r="G101" s="524"/>
      <c r="H101" s="524"/>
      <c r="I101" s="525"/>
      <c r="J101" s="292" t="s">
        <v>380</v>
      </c>
      <c r="K101" s="300" t="s">
        <v>102</v>
      </c>
      <c r="L101" s="521"/>
      <c r="M101" s="522"/>
    </row>
    <row r="102" spans="2:13" ht="81" customHeight="1" x14ac:dyDescent="0.2">
      <c r="B102" s="470"/>
      <c r="C102" s="471"/>
      <c r="D102" s="523" t="s">
        <v>426</v>
      </c>
      <c r="E102" s="524"/>
      <c r="F102" s="524"/>
      <c r="G102" s="524"/>
      <c r="H102" s="524"/>
      <c r="I102" s="525"/>
      <c r="J102" s="292" t="s">
        <v>380</v>
      </c>
      <c r="K102" s="300" t="s">
        <v>102</v>
      </c>
      <c r="L102" s="521" t="s">
        <v>451</v>
      </c>
      <c r="M102" s="522"/>
    </row>
    <row r="103" spans="2:13" ht="30" customHeight="1" x14ac:dyDescent="0.2">
      <c r="B103" s="470"/>
      <c r="C103" s="471"/>
      <c r="D103" s="523" t="s">
        <v>427</v>
      </c>
      <c r="E103" s="524"/>
      <c r="F103" s="524"/>
      <c r="G103" s="524"/>
      <c r="H103" s="524"/>
      <c r="I103" s="525"/>
      <c r="J103" s="292" t="s">
        <v>380</v>
      </c>
      <c r="K103" s="300" t="s">
        <v>102</v>
      </c>
      <c r="L103" s="521"/>
      <c r="M103" s="522"/>
    </row>
    <row r="104" spans="2:13" ht="30" customHeight="1" x14ac:dyDescent="0.2">
      <c r="B104" s="470"/>
      <c r="C104" s="471"/>
      <c r="D104" s="523" t="s">
        <v>428</v>
      </c>
      <c r="E104" s="524"/>
      <c r="F104" s="524"/>
      <c r="G104" s="524"/>
      <c r="H104" s="524"/>
      <c r="I104" s="525"/>
      <c r="J104" s="292" t="s">
        <v>380</v>
      </c>
      <c r="K104" s="300" t="s">
        <v>102</v>
      </c>
      <c r="L104" s="521"/>
      <c r="M104" s="522"/>
    </row>
    <row r="105" spans="2:13" ht="30" customHeight="1" x14ac:dyDescent="0.2">
      <c r="B105" s="470"/>
      <c r="C105" s="471"/>
      <c r="D105" s="523" t="s">
        <v>429</v>
      </c>
      <c r="E105" s="524"/>
      <c r="F105" s="524"/>
      <c r="G105" s="524"/>
      <c r="H105" s="524"/>
      <c r="I105" s="525"/>
      <c r="J105" s="292" t="s">
        <v>380</v>
      </c>
      <c r="K105" s="300" t="s">
        <v>390</v>
      </c>
      <c r="L105" s="532"/>
      <c r="M105" s="533"/>
    </row>
    <row r="106" spans="2:13" ht="30" customHeight="1" x14ac:dyDescent="0.2">
      <c r="B106" s="470"/>
      <c r="C106" s="471"/>
      <c r="D106" s="523" t="s">
        <v>430</v>
      </c>
      <c r="E106" s="524"/>
      <c r="F106" s="524"/>
      <c r="G106" s="524"/>
      <c r="H106" s="524"/>
      <c r="I106" s="525"/>
      <c r="J106" s="292" t="s">
        <v>380</v>
      </c>
      <c r="K106" s="300" t="s">
        <v>392</v>
      </c>
      <c r="L106" s="532"/>
      <c r="M106" s="533"/>
    </row>
    <row r="107" spans="2:13" ht="20.100000000000001" customHeight="1" x14ac:dyDescent="0.2">
      <c r="B107" s="470"/>
      <c r="C107" s="471"/>
      <c r="D107" s="523" t="s">
        <v>440</v>
      </c>
      <c r="E107" s="524"/>
      <c r="F107" s="524"/>
      <c r="G107" s="524"/>
      <c r="H107" s="524"/>
      <c r="I107" s="525"/>
      <c r="J107" s="292" t="s">
        <v>380</v>
      </c>
      <c r="K107" s="300"/>
      <c r="L107" s="532"/>
      <c r="M107" s="533"/>
    </row>
    <row r="108" spans="2:13" ht="33.75" customHeight="1" x14ac:dyDescent="0.2">
      <c r="B108" s="470"/>
      <c r="C108" s="471"/>
      <c r="D108" s="523" t="s">
        <v>441</v>
      </c>
      <c r="E108" s="524"/>
      <c r="F108" s="524"/>
      <c r="G108" s="524"/>
      <c r="H108" s="524"/>
      <c r="I108" s="525"/>
      <c r="J108" s="292" t="s">
        <v>380</v>
      </c>
      <c r="K108" s="300" t="s">
        <v>102</v>
      </c>
      <c r="L108" s="521" t="s">
        <v>445</v>
      </c>
      <c r="M108" s="522"/>
    </row>
    <row r="109" spans="2:13" ht="49.5" customHeight="1" x14ac:dyDescent="0.2">
      <c r="B109" s="470"/>
      <c r="C109" s="471"/>
      <c r="D109" s="523" t="s">
        <v>433</v>
      </c>
      <c r="E109" s="524"/>
      <c r="F109" s="524"/>
      <c r="G109" s="524"/>
      <c r="H109" s="524"/>
      <c r="I109" s="525"/>
      <c r="J109" s="292" t="s">
        <v>380</v>
      </c>
      <c r="K109" s="300" t="s">
        <v>102</v>
      </c>
      <c r="L109" s="521" t="s">
        <v>446</v>
      </c>
      <c r="M109" s="522"/>
    </row>
    <row r="110" spans="2:13" ht="32.25" customHeight="1" x14ac:dyDescent="0.2">
      <c r="B110" s="470"/>
      <c r="C110" s="471"/>
      <c r="D110" s="523" t="s">
        <v>434</v>
      </c>
      <c r="E110" s="524"/>
      <c r="F110" s="524"/>
      <c r="G110" s="524"/>
      <c r="H110" s="524"/>
      <c r="I110" s="525"/>
      <c r="J110" s="292" t="s">
        <v>380</v>
      </c>
      <c r="K110" s="300" t="s">
        <v>102</v>
      </c>
      <c r="L110" s="521" t="s">
        <v>447</v>
      </c>
      <c r="M110" s="522"/>
    </row>
    <row r="111" spans="2:13" ht="29.25" customHeight="1" x14ac:dyDescent="0.2">
      <c r="B111" s="472"/>
      <c r="C111" s="473"/>
      <c r="D111" s="534" t="s">
        <v>435</v>
      </c>
      <c r="E111" s="535"/>
      <c r="F111" s="535"/>
      <c r="G111" s="535"/>
      <c r="H111" s="535"/>
      <c r="I111" s="536"/>
      <c r="J111" s="294" t="s">
        <v>380</v>
      </c>
      <c r="K111" s="306" t="s">
        <v>102</v>
      </c>
      <c r="L111" s="539"/>
      <c r="M111" s="540"/>
    </row>
    <row r="112" spans="2:13" ht="64.5" customHeight="1" x14ac:dyDescent="0.2">
      <c r="B112" s="468" t="s">
        <v>452</v>
      </c>
      <c r="C112" s="469"/>
      <c r="D112" s="516" t="s">
        <v>453</v>
      </c>
      <c r="E112" s="517"/>
      <c r="F112" s="517"/>
      <c r="G112" s="517"/>
      <c r="H112" s="517"/>
      <c r="I112" s="518"/>
      <c r="J112" s="296" t="s">
        <v>380</v>
      </c>
      <c r="K112" s="304" t="s">
        <v>439</v>
      </c>
      <c r="L112" s="519" t="s">
        <v>450</v>
      </c>
      <c r="M112" s="520"/>
    </row>
    <row r="113" spans="2:13" ht="30" customHeight="1" x14ac:dyDescent="0.2">
      <c r="B113" s="470"/>
      <c r="C113" s="471"/>
      <c r="D113" s="523" t="s">
        <v>424</v>
      </c>
      <c r="E113" s="524"/>
      <c r="F113" s="524"/>
      <c r="G113" s="524"/>
      <c r="H113" s="524"/>
      <c r="I113" s="525"/>
      <c r="J113" s="292" t="s">
        <v>380</v>
      </c>
      <c r="K113" s="300" t="s">
        <v>102</v>
      </c>
      <c r="L113" s="521"/>
      <c r="M113" s="522"/>
    </row>
    <row r="114" spans="2:13" ht="30" customHeight="1" x14ac:dyDescent="0.2">
      <c r="B114" s="470"/>
      <c r="C114" s="471"/>
      <c r="D114" s="523" t="s">
        <v>425</v>
      </c>
      <c r="E114" s="524"/>
      <c r="F114" s="524"/>
      <c r="G114" s="524"/>
      <c r="H114" s="524"/>
      <c r="I114" s="525"/>
      <c r="J114" s="292" t="s">
        <v>380</v>
      </c>
      <c r="K114" s="300" t="s">
        <v>102</v>
      </c>
      <c r="L114" s="521"/>
      <c r="M114" s="522"/>
    </row>
    <row r="115" spans="2:13" ht="78.75" customHeight="1" x14ac:dyDescent="0.2">
      <c r="B115" s="470"/>
      <c r="C115" s="471"/>
      <c r="D115" s="523" t="s">
        <v>426</v>
      </c>
      <c r="E115" s="524"/>
      <c r="F115" s="524"/>
      <c r="G115" s="524"/>
      <c r="H115" s="524"/>
      <c r="I115" s="525"/>
      <c r="J115" s="292" t="s">
        <v>380</v>
      </c>
      <c r="K115" s="300" t="s">
        <v>102</v>
      </c>
      <c r="L115" s="521" t="s">
        <v>451</v>
      </c>
      <c r="M115" s="522"/>
    </row>
    <row r="116" spans="2:13" ht="30" customHeight="1" x14ac:dyDescent="0.2">
      <c r="B116" s="470"/>
      <c r="C116" s="471"/>
      <c r="D116" s="523" t="s">
        <v>427</v>
      </c>
      <c r="E116" s="524"/>
      <c r="F116" s="524"/>
      <c r="G116" s="524"/>
      <c r="H116" s="524"/>
      <c r="I116" s="525"/>
      <c r="J116" s="292" t="s">
        <v>380</v>
      </c>
      <c r="K116" s="300" t="s">
        <v>102</v>
      </c>
      <c r="L116" s="521"/>
      <c r="M116" s="522"/>
    </row>
    <row r="117" spans="2:13" ht="30" customHeight="1" x14ac:dyDescent="0.2">
      <c r="B117" s="470"/>
      <c r="C117" s="471"/>
      <c r="D117" s="523" t="s">
        <v>428</v>
      </c>
      <c r="E117" s="524"/>
      <c r="F117" s="524"/>
      <c r="G117" s="524"/>
      <c r="H117" s="524"/>
      <c r="I117" s="525"/>
      <c r="J117" s="292" t="s">
        <v>380</v>
      </c>
      <c r="K117" s="300" t="s">
        <v>102</v>
      </c>
      <c r="L117" s="521"/>
      <c r="M117" s="522"/>
    </row>
    <row r="118" spans="2:13" ht="30" customHeight="1" x14ac:dyDescent="0.2">
      <c r="B118" s="470"/>
      <c r="C118" s="471"/>
      <c r="D118" s="523" t="s">
        <v>429</v>
      </c>
      <c r="E118" s="524"/>
      <c r="F118" s="524"/>
      <c r="G118" s="524"/>
      <c r="H118" s="524"/>
      <c r="I118" s="525"/>
      <c r="J118" s="292" t="s">
        <v>380</v>
      </c>
      <c r="K118" s="300" t="s">
        <v>390</v>
      </c>
      <c r="L118" s="532"/>
      <c r="M118" s="533"/>
    </row>
    <row r="119" spans="2:13" ht="30" customHeight="1" x14ac:dyDescent="0.2">
      <c r="B119" s="470"/>
      <c r="C119" s="471"/>
      <c r="D119" s="523" t="s">
        <v>430</v>
      </c>
      <c r="E119" s="524"/>
      <c r="F119" s="524"/>
      <c r="G119" s="524"/>
      <c r="H119" s="524"/>
      <c r="I119" s="525"/>
      <c r="J119" s="292" t="s">
        <v>380</v>
      </c>
      <c r="K119" s="300" t="s">
        <v>392</v>
      </c>
      <c r="L119" s="532"/>
      <c r="M119" s="533"/>
    </row>
    <row r="120" spans="2:13" ht="20.100000000000001" customHeight="1" x14ac:dyDescent="0.2">
      <c r="B120" s="470"/>
      <c r="C120" s="471"/>
      <c r="D120" s="523" t="s">
        <v>440</v>
      </c>
      <c r="E120" s="524"/>
      <c r="F120" s="524"/>
      <c r="G120" s="524"/>
      <c r="H120" s="524"/>
      <c r="I120" s="525"/>
      <c r="J120" s="292" t="s">
        <v>380</v>
      </c>
      <c r="K120" s="300"/>
      <c r="L120" s="532"/>
      <c r="M120" s="533"/>
    </row>
    <row r="121" spans="2:13" ht="31.5" customHeight="1" x14ac:dyDescent="0.2">
      <c r="B121" s="470"/>
      <c r="C121" s="471"/>
      <c r="D121" s="523" t="s">
        <v>441</v>
      </c>
      <c r="E121" s="524"/>
      <c r="F121" s="524"/>
      <c r="G121" s="524"/>
      <c r="H121" s="524"/>
      <c r="I121" s="525"/>
      <c r="J121" s="292" t="s">
        <v>380</v>
      </c>
      <c r="K121" s="300" t="s">
        <v>102</v>
      </c>
      <c r="L121" s="521" t="s">
        <v>445</v>
      </c>
      <c r="M121" s="522"/>
    </row>
    <row r="122" spans="2:13" ht="49.5" customHeight="1" x14ac:dyDescent="0.2">
      <c r="B122" s="470"/>
      <c r="C122" s="471"/>
      <c r="D122" s="523" t="s">
        <v>433</v>
      </c>
      <c r="E122" s="524"/>
      <c r="F122" s="524"/>
      <c r="G122" s="524"/>
      <c r="H122" s="524"/>
      <c r="I122" s="525"/>
      <c r="J122" s="292" t="s">
        <v>380</v>
      </c>
      <c r="K122" s="300" t="s">
        <v>102</v>
      </c>
      <c r="L122" s="521" t="s">
        <v>446</v>
      </c>
      <c r="M122" s="522"/>
    </row>
    <row r="123" spans="2:13" ht="33.75" customHeight="1" x14ac:dyDescent="0.2">
      <c r="B123" s="470"/>
      <c r="C123" s="471"/>
      <c r="D123" s="523" t="s">
        <v>434</v>
      </c>
      <c r="E123" s="524"/>
      <c r="F123" s="524"/>
      <c r="G123" s="524"/>
      <c r="H123" s="524"/>
      <c r="I123" s="525"/>
      <c r="J123" s="292" t="s">
        <v>380</v>
      </c>
      <c r="K123" s="300" t="s">
        <v>102</v>
      </c>
      <c r="L123" s="521" t="s">
        <v>447</v>
      </c>
      <c r="M123" s="522"/>
    </row>
    <row r="124" spans="2:13" ht="28.5" customHeight="1" x14ac:dyDescent="0.2">
      <c r="B124" s="470"/>
      <c r="C124" s="471"/>
      <c r="D124" s="523" t="s">
        <v>435</v>
      </c>
      <c r="E124" s="524"/>
      <c r="F124" s="524"/>
      <c r="G124" s="524"/>
      <c r="H124" s="524"/>
      <c r="I124" s="525"/>
      <c r="J124" s="292" t="s">
        <v>380</v>
      </c>
      <c r="K124" s="300" t="s">
        <v>102</v>
      </c>
      <c r="L124" s="532"/>
      <c r="M124" s="533"/>
    </row>
    <row r="125" spans="2:13" ht="30" customHeight="1" x14ac:dyDescent="0.2">
      <c r="B125" s="472"/>
      <c r="C125" s="473"/>
      <c r="D125" s="534" t="s">
        <v>436</v>
      </c>
      <c r="E125" s="535"/>
      <c r="F125" s="535"/>
      <c r="G125" s="535"/>
      <c r="H125" s="535"/>
      <c r="I125" s="536"/>
      <c r="J125" s="294" t="s">
        <v>380</v>
      </c>
      <c r="K125" s="306" t="s">
        <v>102</v>
      </c>
      <c r="L125" s="539"/>
      <c r="M125" s="540"/>
    </row>
    <row r="126" spans="2:13" ht="63" customHeight="1" x14ac:dyDescent="0.2">
      <c r="B126" s="468" t="s">
        <v>454</v>
      </c>
      <c r="C126" s="469"/>
      <c r="D126" s="516" t="s">
        <v>455</v>
      </c>
      <c r="E126" s="517"/>
      <c r="F126" s="517"/>
      <c r="G126" s="517"/>
      <c r="H126" s="517"/>
      <c r="I126" s="518"/>
      <c r="J126" s="296" t="s">
        <v>380</v>
      </c>
      <c r="K126" s="304" t="s">
        <v>439</v>
      </c>
      <c r="L126" s="519" t="s">
        <v>450</v>
      </c>
      <c r="M126" s="520"/>
    </row>
    <row r="127" spans="2:13" ht="30" customHeight="1" x14ac:dyDescent="0.2">
      <c r="B127" s="470"/>
      <c r="C127" s="471"/>
      <c r="D127" s="523" t="s">
        <v>424</v>
      </c>
      <c r="E127" s="524"/>
      <c r="F127" s="524"/>
      <c r="G127" s="524"/>
      <c r="H127" s="524"/>
      <c r="I127" s="525"/>
      <c r="J127" s="292" t="s">
        <v>380</v>
      </c>
      <c r="K127" s="300" t="s">
        <v>102</v>
      </c>
      <c r="L127" s="521"/>
      <c r="M127" s="522"/>
    </row>
    <row r="128" spans="2:13" ht="30" customHeight="1" x14ac:dyDescent="0.2">
      <c r="B128" s="470"/>
      <c r="C128" s="471"/>
      <c r="D128" s="523" t="s">
        <v>425</v>
      </c>
      <c r="E128" s="524"/>
      <c r="F128" s="524"/>
      <c r="G128" s="524"/>
      <c r="H128" s="524"/>
      <c r="I128" s="525"/>
      <c r="J128" s="292" t="s">
        <v>380</v>
      </c>
      <c r="K128" s="300" t="s">
        <v>102</v>
      </c>
      <c r="L128" s="521"/>
      <c r="M128" s="522"/>
    </row>
    <row r="129" spans="2:13" ht="86.25" customHeight="1" x14ac:dyDescent="0.2">
      <c r="B129" s="470"/>
      <c r="C129" s="471"/>
      <c r="D129" s="523" t="s">
        <v>426</v>
      </c>
      <c r="E129" s="524"/>
      <c r="F129" s="524"/>
      <c r="G129" s="524"/>
      <c r="H129" s="524"/>
      <c r="I129" s="525"/>
      <c r="J129" s="292" t="s">
        <v>380</v>
      </c>
      <c r="K129" s="300" t="s">
        <v>102</v>
      </c>
      <c r="L129" s="521" t="s">
        <v>451</v>
      </c>
      <c r="M129" s="522"/>
    </row>
    <row r="130" spans="2:13" ht="30" customHeight="1" x14ac:dyDescent="0.2">
      <c r="B130" s="470"/>
      <c r="C130" s="471"/>
      <c r="D130" s="523" t="s">
        <v>427</v>
      </c>
      <c r="E130" s="524"/>
      <c r="F130" s="524"/>
      <c r="G130" s="524"/>
      <c r="H130" s="524"/>
      <c r="I130" s="525"/>
      <c r="J130" s="292" t="s">
        <v>380</v>
      </c>
      <c r="K130" s="300" t="s">
        <v>102</v>
      </c>
      <c r="L130" s="521"/>
      <c r="M130" s="522"/>
    </row>
    <row r="131" spans="2:13" ht="30" customHeight="1" x14ac:dyDescent="0.2">
      <c r="B131" s="470"/>
      <c r="C131" s="471"/>
      <c r="D131" s="523" t="s">
        <v>428</v>
      </c>
      <c r="E131" s="524"/>
      <c r="F131" s="524"/>
      <c r="G131" s="524"/>
      <c r="H131" s="524"/>
      <c r="I131" s="525"/>
      <c r="J131" s="292" t="s">
        <v>380</v>
      </c>
      <c r="K131" s="300" t="s">
        <v>102</v>
      </c>
      <c r="L131" s="521"/>
      <c r="M131" s="522"/>
    </row>
    <row r="132" spans="2:13" ht="30" customHeight="1" x14ac:dyDescent="0.2">
      <c r="B132" s="470"/>
      <c r="C132" s="471"/>
      <c r="D132" s="523" t="s">
        <v>429</v>
      </c>
      <c r="E132" s="524"/>
      <c r="F132" s="524"/>
      <c r="G132" s="524"/>
      <c r="H132" s="524"/>
      <c r="I132" s="525"/>
      <c r="J132" s="292" t="s">
        <v>380</v>
      </c>
      <c r="K132" s="300" t="s">
        <v>390</v>
      </c>
      <c r="L132" s="532"/>
      <c r="M132" s="533"/>
    </row>
    <row r="133" spans="2:13" ht="30" customHeight="1" x14ac:dyDescent="0.2">
      <c r="B133" s="470"/>
      <c r="C133" s="471"/>
      <c r="D133" s="523" t="s">
        <v>430</v>
      </c>
      <c r="E133" s="524"/>
      <c r="F133" s="524"/>
      <c r="G133" s="524"/>
      <c r="H133" s="524"/>
      <c r="I133" s="525"/>
      <c r="J133" s="292" t="s">
        <v>380</v>
      </c>
      <c r="K133" s="300" t="s">
        <v>392</v>
      </c>
      <c r="L133" s="532"/>
      <c r="M133" s="533"/>
    </row>
    <row r="134" spans="2:13" ht="20.100000000000001" customHeight="1" x14ac:dyDescent="0.2">
      <c r="B134" s="470"/>
      <c r="C134" s="471"/>
      <c r="D134" s="523" t="s">
        <v>440</v>
      </c>
      <c r="E134" s="524"/>
      <c r="F134" s="524"/>
      <c r="G134" s="524"/>
      <c r="H134" s="524"/>
      <c r="I134" s="525"/>
      <c r="J134" s="292" t="s">
        <v>380</v>
      </c>
      <c r="K134" s="300"/>
      <c r="L134" s="532"/>
      <c r="M134" s="533"/>
    </row>
    <row r="135" spans="2:13" ht="36" customHeight="1" x14ac:dyDescent="0.2">
      <c r="B135" s="470"/>
      <c r="C135" s="471"/>
      <c r="D135" s="523" t="s">
        <v>441</v>
      </c>
      <c r="E135" s="524"/>
      <c r="F135" s="524"/>
      <c r="G135" s="524"/>
      <c r="H135" s="524"/>
      <c r="I135" s="525"/>
      <c r="J135" s="292" t="s">
        <v>380</v>
      </c>
      <c r="K135" s="300" t="s">
        <v>102</v>
      </c>
      <c r="L135" s="521" t="s">
        <v>445</v>
      </c>
      <c r="M135" s="522"/>
    </row>
    <row r="136" spans="2:13" ht="45.75" customHeight="1" x14ac:dyDescent="0.2">
      <c r="B136" s="470"/>
      <c r="C136" s="471"/>
      <c r="D136" s="523" t="s">
        <v>433</v>
      </c>
      <c r="E136" s="524"/>
      <c r="F136" s="524"/>
      <c r="G136" s="524"/>
      <c r="H136" s="524"/>
      <c r="I136" s="525"/>
      <c r="J136" s="292" t="s">
        <v>380</v>
      </c>
      <c r="K136" s="300" t="s">
        <v>102</v>
      </c>
      <c r="L136" s="521" t="s">
        <v>446</v>
      </c>
      <c r="M136" s="522"/>
    </row>
    <row r="137" spans="2:13" ht="42" customHeight="1" x14ac:dyDescent="0.2">
      <c r="B137" s="470"/>
      <c r="C137" s="471"/>
      <c r="D137" s="523" t="s">
        <v>434</v>
      </c>
      <c r="E137" s="524"/>
      <c r="F137" s="524"/>
      <c r="G137" s="524"/>
      <c r="H137" s="524"/>
      <c r="I137" s="525"/>
      <c r="J137" s="292" t="s">
        <v>380</v>
      </c>
      <c r="K137" s="300" t="s">
        <v>102</v>
      </c>
      <c r="L137" s="521" t="s">
        <v>447</v>
      </c>
      <c r="M137" s="522"/>
    </row>
    <row r="138" spans="2:13" ht="41.25" customHeight="1" x14ac:dyDescent="0.2">
      <c r="B138" s="472"/>
      <c r="C138" s="473"/>
      <c r="D138" s="534" t="s">
        <v>435</v>
      </c>
      <c r="E138" s="535"/>
      <c r="F138" s="535"/>
      <c r="G138" s="535"/>
      <c r="H138" s="535"/>
      <c r="I138" s="536"/>
      <c r="J138" s="294" t="s">
        <v>380</v>
      </c>
      <c r="K138" s="306" t="s">
        <v>102</v>
      </c>
      <c r="L138" s="539"/>
      <c r="M138" s="540"/>
    </row>
    <row r="139" spans="2:13" ht="74.25" customHeight="1" x14ac:dyDescent="0.2">
      <c r="B139" s="468" t="s">
        <v>456</v>
      </c>
      <c r="C139" s="469"/>
      <c r="D139" s="516" t="s">
        <v>457</v>
      </c>
      <c r="E139" s="517"/>
      <c r="F139" s="517"/>
      <c r="G139" s="517"/>
      <c r="H139" s="517"/>
      <c r="I139" s="518"/>
      <c r="J139" s="296" t="s">
        <v>380</v>
      </c>
      <c r="K139" s="304" t="s">
        <v>439</v>
      </c>
      <c r="L139" s="519" t="s">
        <v>450</v>
      </c>
      <c r="M139" s="520"/>
    </row>
    <row r="140" spans="2:13" ht="30" customHeight="1" x14ac:dyDescent="0.2">
      <c r="B140" s="470"/>
      <c r="C140" s="471"/>
      <c r="D140" s="523" t="s">
        <v>424</v>
      </c>
      <c r="E140" s="524"/>
      <c r="F140" s="524"/>
      <c r="G140" s="524"/>
      <c r="H140" s="524"/>
      <c r="I140" s="525"/>
      <c r="J140" s="292" t="s">
        <v>380</v>
      </c>
      <c r="K140" s="300" t="s">
        <v>102</v>
      </c>
      <c r="L140" s="521"/>
      <c r="M140" s="522"/>
    </row>
    <row r="141" spans="2:13" ht="30" customHeight="1" x14ac:dyDescent="0.2">
      <c r="B141" s="470"/>
      <c r="C141" s="471"/>
      <c r="D141" s="523" t="s">
        <v>425</v>
      </c>
      <c r="E141" s="524"/>
      <c r="F141" s="524"/>
      <c r="G141" s="524"/>
      <c r="H141" s="524"/>
      <c r="I141" s="525"/>
      <c r="J141" s="292" t="s">
        <v>380</v>
      </c>
      <c r="K141" s="300" t="s">
        <v>102</v>
      </c>
      <c r="L141" s="521"/>
      <c r="M141" s="522"/>
    </row>
    <row r="142" spans="2:13" ht="76.5" customHeight="1" x14ac:dyDescent="0.2">
      <c r="B142" s="470"/>
      <c r="C142" s="471"/>
      <c r="D142" s="523" t="s">
        <v>426</v>
      </c>
      <c r="E142" s="524"/>
      <c r="F142" s="524"/>
      <c r="G142" s="524"/>
      <c r="H142" s="524"/>
      <c r="I142" s="525"/>
      <c r="J142" s="292" t="s">
        <v>380</v>
      </c>
      <c r="K142" s="300" t="s">
        <v>102</v>
      </c>
      <c r="L142" s="521" t="s">
        <v>451</v>
      </c>
      <c r="M142" s="522"/>
    </row>
    <row r="143" spans="2:13" ht="30" customHeight="1" x14ac:dyDescent="0.2">
      <c r="B143" s="470"/>
      <c r="C143" s="471"/>
      <c r="D143" s="523" t="s">
        <v>427</v>
      </c>
      <c r="E143" s="524"/>
      <c r="F143" s="524"/>
      <c r="G143" s="524"/>
      <c r="H143" s="524"/>
      <c r="I143" s="525"/>
      <c r="J143" s="292" t="s">
        <v>380</v>
      </c>
      <c r="K143" s="300" t="s">
        <v>102</v>
      </c>
      <c r="L143" s="521"/>
      <c r="M143" s="522"/>
    </row>
    <row r="144" spans="2:13" ht="30" customHeight="1" x14ac:dyDescent="0.2">
      <c r="B144" s="470"/>
      <c r="C144" s="471"/>
      <c r="D144" s="523" t="s">
        <v>428</v>
      </c>
      <c r="E144" s="524"/>
      <c r="F144" s="524"/>
      <c r="G144" s="524"/>
      <c r="H144" s="524"/>
      <c r="I144" s="525"/>
      <c r="J144" s="292" t="s">
        <v>380</v>
      </c>
      <c r="K144" s="300" t="s">
        <v>102</v>
      </c>
      <c r="L144" s="521"/>
      <c r="M144" s="522"/>
    </row>
    <row r="145" spans="2:13" ht="30" customHeight="1" x14ac:dyDescent="0.2">
      <c r="B145" s="470"/>
      <c r="C145" s="471"/>
      <c r="D145" s="523" t="s">
        <v>429</v>
      </c>
      <c r="E145" s="524"/>
      <c r="F145" s="524"/>
      <c r="G145" s="524"/>
      <c r="H145" s="524"/>
      <c r="I145" s="525"/>
      <c r="J145" s="292" t="s">
        <v>380</v>
      </c>
      <c r="K145" s="300" t="s">
        <v>390</v>
      </c>
      <c r="L145" s="532"/>
      <c r="M145" s="533"/>
    </row>
    <row r="146" spans="2:13" ht="30" customHeight="1" x14ac:dyDescent="0.2">
      <c r="B146" s="470"/>
      <c r="C146" s="471"/>
      <c r="D146" s="523" t="s">
        <v>430</v>
      </c>
      <c r="E146" s="524"/>
      <c r="F146" s="524"/>
      <c r="G146" s="524"/>
      <c r="H146" s="524"/>
      <c r="I146" s="525"/>
      <c r="J146" s="292" t="s">
        <v>380</v>
      </c>
      <c r="K146" s="300" t="s">
        <v>392</v>
      </c>
      <c r="L146" s="532"/>
      <c r="M146" s="533"/>
    </row>
    <row r="147" spans="2:13" ht="30" customHeight="1" x14ac:dyDescent="0.2">
      <c r="B147" s="470"/>
      <c r="C147" s="471"/>
      <c r="D147" s="523" t="s">
        <v>458</v>
      </c>
      <c r="E147" s="524"/>
      <c r="F147" s="524"/>
      <c r="G147" s="524"/>
      <c r="H147" s="524"/>
      <c r="I147" s="525"/>
      <c r="J147" s="292" t="s">
        <v>380</v>
      </c>
      <c r="K147" s="300" t="s">
        <v>102</v>
      </c>
      <c r="L147" s="521" t="s">
        <v>447</v>
      </c>
      <c r="M147" s="522"/>
    </row>
    <row r="148" spans="2:13" ht="30" customHeight="1" x14ac:dyDescent="0.2">
      <c r="B148" s="470"/>
      <c r="C148" s="471"/>
      <c r="D148" s="523" t="s">
        <v>459</v>
      </c>
      <c r="E148" s="524"/>
      <c r="F148" s="524"/>
      <c r="G148" s="524"/>
      <c r="H148" s="524"/>
      <c r="I148" s="525"/>
      <c r="J148" s="292" t="s">
        <v>380</v>
      </c>
      <c r="K148" s="300" t="s">
        <v>102</v>
      </c>
      <c r="L148" s="532"/>
      <c r="M148" s="533"/>
    </row>
    <row r="149" spans="2:13" ht="30" customHeight="1" x14ac:dyDescent="0.2">
      <c r="B149" s="470"/>
      <c r="C149" s="471"/>
      <c r="D149" s="523" t="s">
        <v>460</v>
      </c>
      <c r="E149" s="524"/>
      <c r="F149" s="524"/>
      <c r="G149" s="524"/>
      <c r="H149" s="524"/>
      <c r="I149" s="525"/>
      <c r="J149" s="292" t="s">
        <v>380</v>
      </c>
      <c r="K149" s="300" t="s">
        <v>102</v>
      </c>
      <c r="L149" s="532"/>
      <c r="M149" s="533"/>
    </row>
    <row r="150" spans="2:13" ht="20.100000000000001" customHeight="1" x14ac:dyDescent="0.2">
      <c r="B150" s="470"/>
      <c r="C150" s="471"/>
      <c r="D150" s="523" t="s">
        <v>461</v>
      </c>
      <c r="E150" s="524"/>
      <c r="F150" s="524"/>
      <c r="G150" s="524"/>
      <c r="H150" s="524"/>
      <c r="I150" s="525"/>
      <c r="J150" s="292" t="s">
        <v>380</v>
      </c>
      <c r="K150" s="300"/>
      <c r="L150" s="532"/>
      <c r="M150" s="533"/>
    </row>
    <row r="151" spans="2:13" ht="45.75" customHeight="1" x14ac:dyDescent="0.2">
      <c r="B151" s="470"/>
      <c r="C151" s="471"/>
      <c r="D151" s="523" t="s">
        <v>432</v>
      </c>
      <c r="E151" s="524"/>
      <c r="F151" s="524"/>
      <c r="G151" s="524"/>
      <c r="H151" s="524"/>
      <c r="I151" s="525"/>
      <c r="J151" s="292" t="s">
        <v>380</v>
      </c>
      <c r="K151" s="300" t="s">
        <v>102</v>
      </c>
      <c r="L151" s="521" t="s">
        <v>445</v>
      </c>
      <c r="M151" s="522"/>
    </row>
    <row r="152" spans="2:13" ht="46.5" customHeight="1" x14ac:dyDescent="0.2">
      <c r="B152" s="472"/>
      <c r="C152" s="473"/>
      <c r="D152" s="534" t="s">
        <v>433</v>
      </c>
      <c r="E152" s="535"/>
      <c r="F152" s="535"/>
      <c r="G152" s="535"/>
      <c r="H152" s="535"/>
      <c r="I152" s="536"/>
      <c r="J152" s="294" t="s">
        <v>380</v>
      </c>
      <c r="K152" s="306" t="s">
        <v>102</v>
      </c>
      <c r="L152" s="537" t="s">
        <v>446</v>
      </c>
      <c r="M152" s="538"/>
    </row>
    <row r="153" spans="2:13" ht="71.25" customHeight="1" x14ac:dyDescent="0.2">
      <c r="B153" s="468" t="s">
        <v>462</v>
      </c>
      <c r="C153" s="469"/>
      <c r="D153" s="516" t="s">
        <v>463</v>
      </c>
      <c r="E153" s="517"/>
      <c r="F153" s="517"/>
      <c r="G153" s="517"/>
      <c r="H153" s="517"/>
      <c r="I153" s="518"/>
      <c r="J153" s="296" t="s">
        <v>380</v>
      </c>
      <c r="K153" s="304" t="s">
        <v>439</v>
      </c>
      <c r="L153" s="519" t="s">
        <v>450</v>
      </c>
      <c r="M153" s="520"/>
    </row>
    <row r="154" spans="2:13" ht="30" customHeight="1" x14ac:dyDescent="0.2">
      <c r="B154" s="470"/>
      <c r="C154" s="471"/>
      <c r="D154" s="523" t="s">
        <v>424</v>
      </c>
      <c r="E154" s="524"/>
      <c r="F154" s="524"/>
      <c r="G154" s="524"/>
      <c r="H154" s="524"/>
      <c r="I154" s="525"/>
      <c r="J154" s="292" t="s">
        <v>380</v>
      </c>
      <c r="K154" s="300" t="s">
        <v>102</v>
      </c>
      <c r="L154" s="521"/>
      <c r="M154" s="522"/>
    </row>
    <row r="155" spans="2:13" ht="30" customHeight="1" x14ac:dyDescent="0.2">
      <c r="B155" s="470"/>
      <c r="C155" s="471"/>
      <c r="D155" s="523" t="s">
        <v>425</v>
      </c>
      <c r="E155" s="524"/>
      <c r="F155" s="524"/>
      <c r="G155" s="524"/>
      <c r="H155" s="524"/>
      <c r="I155" s="525"/>
      <c r="J155" s="292" t="s">
        <v>380</v>
      </c>
      <c r="K155" s="300" t="s">
        <v>102</v>
      </c>
      <c r="L155" s="521"/>
      <c r="M155" s="522"/>
    </row>
    <row r="156" spans="2:13" ht="30" customHeight="1" x14ac:dyDescent="0.2">
      <c r="B156" s="470"/>
      <c r="C156" s="471"/>
      <c r="D156" s="523" t="s">
        <v>464</v>
      </c>
      <c r="E156" s="524"/>
      <c r="F156" s="524"/>
      <c r="G156" s="524"/>
      <c r="H156" s="524"/>
      <c r="I156" s="525"/>
      <c r="J156" s="292" t="s">
        <v>380</v>
      </c>
      <c r="K156" s="300" t="s">
        <v>102</v>
      </c>
      <c r="L156" s="521" t="s">
        <v>451</v>
      </c>
      <c r="M156" s="522"/>
    </row>
    <row r="157" spans="2:13" ht="68.25" customHeight="1" x14ac:dyDescent="0.2">
      <c r="B157" s="470"/>
      <c r="C157" s="471"/>
      <c r="D157" s="523" t="s">
        <v>465</v>
      </c>
      <c r="E157" s="524"/>
      <c r="F157" s="524"/>
      <c r="G157" s="524"/>
      <c r="H157" s="524"/>
      <c r="I157" s="525"/>
      <c r="J157" s="292" t="s">
        <v>380</v>
      </c>
      <c r="K157" s="300" t="s">
        <v>102</v>
      </c>
      <c r="L157" s="521"/>
      <c r="M157" s="522"/>
    </row>
    <row r="158" spans="2:13" ht="30" customHeight="1" x14ac:dyDescent="0.2">
      <c r="B158" s="470"/>
      <c r="C158" s="471"/>
      <c r="D158" s="523" t="s">
        <v>466</v>
      </c>
      <c r="E158" s="524"/>
      <c r="F158" s="524"/>
      <c r="G158" s="524"/>
      <c r="H158" s="524"/>
      <c r="I158" s="525"/>
      <c r="J158" s="292" t="s">
        <v>380</v>
      </c>
      <c r="K158" s="300" t="s">
        <v>390</v>
      </c>
      <c r="L158" s="532"/>
      <c r="M158" s="533"/>
    </row>
    <row r="159" spans="2:13" ht="30" customHeight="1" x14ac:dyDescent="0.2">
      <c r="B159" s="470"/>
      <c r="C159" s="471"/>
      <c r="D159" s="523" t="s">
        <v>467</v>
      </c>
      <c r="E159" s="524"/>
      <c r="F159" s="524"/>
      <c r="G159" s="524"/>
      <c r="H159" s="524"/>
      <c r="I159" s="525"/>
      <c r="J159" s="292" t="s">
        <v>380</v>
      </c>
      <c r="K159" s="300" t="s">
        <v>392</v>
      </c>
      <c r="L159" s="532"/>
      <c r="M159" s="533"/>
    </row>
    <row r="160" spans="2:13" ht="32.25" customHeight="1" x14ac:dyDescent="0.2">
      <c r="B160" s="470"/>
      <c r="C160" s="471"/>
      <c r="D160" s="523" t="s">
        <v>468</v>
      </c>
      <c r="E160" s="524"/>
      <c r="F160" s="524"/>
      <c r="G160" s="524"/>
      <c r="H160" s="524"/>
      <c r="I160" s="525"/>
      <c r="J160" s="292" t="s">
        <v>380</v>
      </c>
      <c r="K160" s="300" t="s">
        <v>102</v>
      </c>
      <c r="L160" s="521" t="s">
        <v>447</v>
      </c>
      <c r="M160" s="522"/>
    </row>
    <row r="161" spans="2:13" ht="20.100000000000001" customHeight="1" x14ac:dyDescent="0.2">
      <c r="B161" s="470"/>
      <c r="C161" s="471"/>
      <c r="D161" s="523" t="s">
        <v>431</v>
      </c>
      <c r="E161" s="524"/>
      <c r="F161" s="524"/>
      <c r="G161" s="524"/>
      <c r="H161" s="524"/>
      <c r="I161" s="525"/>
      <c r="J161" s="292" t="s">
        <v>380</v>
      </c>
      <c r="K161" s="300"/>
      <c r="L161" s="532"/>
      <c r="M161" s="533"/>
    </row>
    <row r="162" spans="2:13" ht="47.25" customHeight="1" x14ac:dyDescent="0.2">
      <c r="B162" s="470"/>
      <c r="C162" s="471"/>
      <c r="D162" s="523" t="s">
        <v>432</v>
      </c>
      <c r="E162" s="524"/>
      <c r="F162" s="524"/>
      <c r="G162" s="524"/>
      <c r="H162" s="524"/>
      <c r="I162" s="525"/>
      <c r="J162" s="292" t="s">
        <v>380</v>
      </c>
      <c r="K162" s="300" t="s">
        <v>102</v>
      </c>
      <c r="L162" s="521" t="s">
        <v>445</v>
      </c>
      <c r="M162" s="522"/>
    </row>
    <row r="163" spans="2:13" ht="48" customHeight="1" x14ac:dyDescent="0.2">
      <c r="B163" s="470"/>
      <c r="C163" s="471"/>
      <c r="D163" s="523" t="s">
        <v>433</v>
      </c>
      <c r="E163" s="524"/>
      <c r="F163" s="524"/>
      <c r="G163" s="524"/>
      <c r="H163" s="524"/>
      <c r="I163" s="525"/>
      <c r="J163" s="292" t="s">
        <v>380</v>
      </c>
      <c r="K163" s="300" t="s">
        <v>102</v>
      </c>
      <c r="L163" s="521" t="s">
        <v>446</v>
      </c>
      <c r="M163" s="522"/>
    </row>
    <row r="164" spans="2:13" ht="52.5" customHeight="1" x14ac:dyDescent="0.2">
      <c r="B164" s="472"/>
      <c r="C164" s="473"/>
      <c r="D164" s="534" t="s">
        <v>406</v>
      </c>
      <c r="E164" s="535"/>
      <c r="F164" s="535"/>
      <c r="G164" s="535"/>
      <c r="H164" s="535"/>
      <c r="I164" s="536"/>
      <c r="J164" s="294" t="s">
        <v>380</v>
      </c>
      <c r="K164" s="306" t="s">
        <v>102</v>
      </c>
      <c r="L164" s="537" t="s">
        <v>445</v>
      </c>
      <c r="M164" s="538"/>
    </row>
    <row r="165" spans="2:13" ht="56.25" customHeight="1" x14ac:dyDescent="0.2">
      <c r="B165" s="468" t="s">
        <v>469</v>
      </c>
      <c r="C165" s="469"/>
      <c r="D165" s="516" t="s">
        <v>470</v>
      </c>
      <c r="E165" s="517"/>
      <c r="F165" s="517"/>
      <c r="G165" s="517"/>
      <c r="H165" s="517"/>
      <c r="I165" s="518"/>
      <c r="J165" s="296" t="s">
        <v>380</v>
      </c>
      <c r="K165" s="304" t="s">
        <v>439</v>
      </c>
      <c r="L165" s="519" t="s">
        <v>450</v>
      </c>
      <c r="M165" s="520"/>
    </row>
    <row r="166" spans="2:13" ht="30" customHeight="1" x14ac:dyDescent="0.2">
      <c r="B166" s="470"/>
      <c r="C166" s="471"/>
      <c r="D166" s="523" t="s">
        <v>424</v>
      </c>
      <c r="E166" s="524"/>
      <c r="F166" s="524"/>
      <c r="G166" s="524"/>
      <c r="H166" s="524"/>
      <c r="I166" s="525"/>
      <c r="J166" s="292" t="s">
        <v>380</v>
      </c>
      <c r="K166" s="300" t="s">
        <v>102</v>
      </c>
      <c r="L166" s="521"/>
      <c r="M166" s="522"/>
    </row>
    <row r="167" spans="2:13" ht="30" customHeight="1" x14ac:dyDescent="0.2">
      <c r="B167" s="470"/>
      <c r="C167" s="471"/>
      <c r="D167" s="523" t="s">
        <v>425</v>
      </c>
      <c r="E167" s="524"/>
      <c r="F167" s="524"/>
      <c r="G167" s="524"/>
      <c r="H167" s="524"/>
      <c r="I167" s="525"/>
      <c r="J167" s="292" t="s">
        <v>380</v>
      </c>
      <c r="K167" s="300" t="s">
        <v>102</v>
      </c>
      <c r="L167" s="521"/>
      <c r="M167" s="522"/>
    </row>
    <row r="168" spans="2:13" ht="86.25" customHeight="1" x14ac:dyDescent="0.2">
      <c r="B168" s="470"/>
      <c r="C168" s="471"/>
      <c r="D168" s="523" t="s">
        <v>426</v>
      </c>
      <c r="E168" s="524"/>
      <c r="F168" s="524"/>
      <c r="G168" s="524"/>
      <c r="H168" s="524"/>
      <c r="I168" s="525"/>
      <c r="J168" s="292" t="s">
        <v>380</v>
      </c>
      <c r="K168" s="300" t="s">
        <v>102</v>
      </c>
      <c r="L168" s="521" t="s">
        <v>451</v>
      </c>
      <c r="M168" s="522"/>
    </row>
    <row r="169" spans="2:13" ht="30" customHeight="1" x14ac:dyDescent="0.2">
      <c r="B169" s="470"/>
      <c r="C169" s="471"/>
      <c r="D169" s="523" t="s">
        <v>427</v>
      </c>
      <c r="E169" s="524"/>
      <c r="F169" s="524"/>
      <c r="G169" s="524"/>
      <c r="H169" s="524"/>
      <c r="I169" s="525"/>
      <c r="J169" s="292" t="s">
        <v>380</v>
      </c>
      <c r="K169" s="300" t="s">
        <v>102</v>
      </c>
      <c r="L169" s="521"/>
      <c r="M169" s="522"/>
    </row>
    <row r="170" spans="2:13" ht="30" customHeight="1" x14ac:dyDescent="0.2">
      <c r="B170" s="470"/>
      <c r="C170" s="471"/>
      <c r="D170" s="523" t="s">
        <v>428</v>
      </c>
      <c r="E170" s="524"/>
      <c r="F170" s="524"/>
      <c r="G170" s="524"/>
      <c r="H170" s="524"/>
      <c r="I170" s="525"/>
      <c r="J170" s="292" t="s">
        <v>380</v>
      </c>
      <c r="K170" s="300" t="s">
        <v>102</v>
      </c>
      <c r="L170" s="521"/>
      <c r="M170" s="522"/>
    </row>
    <row r="171" spans="2:13" ht="30" customHeight="1" x14ac:dyDescent="0.2">
      <c r="B171" s="470"/>
      <c r="C171" s="471"/>
      <c r="D171" s="523" t="s">
        <v>429</v>
      </c>
      <c r="E171" s="524"/>
      <c r="F171" s="524"/>
      <c r="G171" s="524"/>
      <c r="H171" s="524"/>
      <c r="I171" s="525"/>
      <c r="J171" s="292" t="s">
        <v>380</v>
      </c>
      <c r="K171" s="300" t="s">
        <v>390</v>
      </c>
      <c r="L171" s="532"/>
      <c r="M171" s="533"/>
    </row>
    <row r="172" spans="2:13" ht="30" customHeight="1" x14ac:dyDescent="0.2">
      <c r="B172" s="470"/>
      <c r="C172" s="471"/>
      <c r="D172" s="523" t="s">
        <v>430</v>
      </c>
      <c r="E172" s="524"/>
      <c r="F172" s="524"/>
      <c r="G172" s="524"/>
      <c r="H172" s="524"/>
      <c r="I172" s="525"/>
      <c r="J172" s="292" t="s">
        <v>380</v>
      </c>
      <c r="K172" s="300" t="s">
        <v>392</v>
      </c>
      <c r="L172" s="532"/>
      <c r="M172" s="533"/>
    </row>
    <row r="173" spans="2:13" ht="37.5" customHeight="1" x14ac:dyDescent="0.2">
      <c r="B173" s="470"/>
      <c r="C173" s="471"/>
      <c r="D173" s="523" t="s">
        <v>458</v>
      </c>
      <c r="E173" s="524"/>
      <c r="F173" s="524"/>
      <c r="G173" s="524"/>
      <c r="H173" s="524"/>
      <c r="I173" s="525"/>
      <c r="J173" s="292" t="s">
        <v>380</v>
      </c>
      <c r="K173" s="300" t="s">
        <v>102</v>
      </c>
      <c r="L173" s="521" t="s">
        <v>447</v>
      </c>
      <c r="M173" s="522"/>
    </row>
    <row r="174" spans="2:13" ht="35.25" customHeight="1" x14ac:dyDescent="0.2">
      <c r="B174" s="470"/>
      <c r="C174" s="471"/>
      <c r="D174" s="523" t="s">
        <v>459</v>
      </c>
      <c r="E174" s="524"/>
      <c r="F174" s="524"/>
      <c r="G174" s="524"/>
      <c r="H174" s="524"/>
      <c r="I174" s="525"/>
      <c r="J174" s="292" t="s">
        <v>380</v>
      </c>
      <c r="K174" s="300" t="s">
        <v>102</v>
      </c>
      <c r="L174" s="532"/>
      <c r="M174" s="533"/>
    </row>
    <row r="175" spans="2:13" ht="20.100000000000001" customHeight="1" x14ac:dyDescent="0.2">
      <c r="B175" s="470"/>
      <c r="C175" s="471"/>
      <c r="D175" s="523" t="s">
        <v>471</v>
      </c>
      <c r="E175" s="524"/>
      <c r="F175" s="524"/>
      <c r="G175" s="524"/>
      <c r="H175" s="524"/>
      <c r="I175" s="525"/>
      <c r="J175" s="292" t="s">
        <v>380</v>
      </c>
      <c r="K175" s="300"/>
      <c r="L175" s="532"/>
      <c r="M175" s="533"/>
    </row>
    <row r="176" spans="2:13" ht="48.75" customHeight="1" x14ac:dyDescent="0.2">
      <c r="B176" s="470"/>
      <c r="C176" s="471"/>
      <c r="D176" s="523" t="s">
        <v>432</v>
      </c>
      <c r="E176" s="524"/>
      <c r="F176" s="524"/>
      <c r="G176" s="524"/>
      <c r="H176" s="524"/>
      <c r="I176" s="525"/>
      <c r="J176" s="292" t="s">
        <v>380</v>
      </c>
      <c r="K176" s="300" t="s">
        <v>102</v>
      </c>
      <c r="L176" s="521" t="s">
        <v>445</v>
      </c>
      <c r="M176" s="522"/>
    </row>
    <row r="177" spans="2:13" ht="48" customHeight="1" x14ac:dyDescent="0.2">
      <c r="B177" s="472"/>
      <c r="C177" s="473"/>
      <c r="D177" s="534" t="s">
        <v>433</v>
      </c>
      <c r="E177" s="535"/>
      <c r="F177" s="535"/>
      <c r="G177" s="535"/>
      <c r="H177" s="535"/>
      <c r="I177" s="536"/>
      <c r="J177" s="294" t="s">
        <v>380</v>
      </c>
      <c r="K177" s="306" t="s">
        <v>102</v>
      </c>
      <c r="L177" s="537" t="s">
        <v>446</v>
      </c>
      <c r="M177" s="538"/>
    </row>
    <row r="178" spans="2:13" ht="67.5" customHeight="1" x14ac:dyDescent="0.2">
      <c r="B178" s="468" t="s">
        <v>472</v>
      </c>
      <c r="C178" s="469"/>
      <c r="D178" s="516" t="s">
        <v>473</v>
      </c>
      <c r="E178" s="517"/>
      <c r="F178" s="517"/>
      <c r="G178" s="517"/>
      <c r="H178" s="517"/>
      <c r="I178" s="518"/>
      <c r="J178" s="296" t="s">
        <v>380</v>
      </c>
      <c r="K178" s="304" t="s">
        <v>439</v>
      </c>
      <c r="L178" s="519" t="s">
        <v>450</v>
      </c>
      <c r="M178" s="520"/>
    </row>
    <row r="179" spans="2:13" ht="30" customHeight="1" x14ac:dyDescent="0.2">
      <c r="B179" s="470"/>
      <c r="C179" s="471"/>
      <c r="D179" s="523" t="s">
        <v>424</v>
      </c>
      <c r="E179" s="524"/>
      <c r="F179" s="524"/>
      <c r="G179" s="524"/>
      <c r="H179" s="524"/>
      <c r="I179" s="525"/>
      <c r="J179" s="292" t="s">
        <v>380</v>
      </c>
      <c r="K179" s="300" t="s">
        <v>102</v>
      </c>
      <c r="L179" s="521"/>
      <c r="M179" s="522"/>
    </row>
    <row r="180" spans="2:13" ht="30" customHeight="1" x14ac:dyDescent="0.2">
      <c r="B180" s="470"/>
      <c r="C180" s="471"/>
      <c r="D180" s="523" t="s">
        <v>425</v>
      </c>
      <c r="E180" s="524"/>
      <c r="F180" s="524"/>
      <c r="G180" s="524"/>
      <c r="H180" s="524"/>
      <c r="I180" s="525"/>
      <c r="J180" s="292" t="s">
        <v>380</v>
      </c>
      <c r="K180" s="300" t="s">
        <v>102</v>
      </c>
      <c r="L180" s="521"/>
      <c r="M180" s="522"/>
    </row>
    <row r="181" spans="2:13" ht="78" customHeight="1" x14ac:dyDescent="0.2">
      <c r="B181" s="470"/>
      <c r="C181" s="471"/>
      <c r="D181" s="526" t="s">
        <v>426</v>
      </c>
      <c r="E181" s="527"/>
      <c r="F181" s="527"/>
      <c r="G181" s="527"/>
      <c r="H181" s="527"/>
      <c r="I181" s="528"/>
      <c r="J181" s="298" t="s">
        <v>380</v>
      </c>
      <c r="K181" s="307" t="s">
        <v>102</v>
      </c>
      <c r="L181" s="479" t="s">
        <v>451</v>
      </c>
      <c r="M181" s="480"/>
    </row>
    <row r="182" spans="2:13" ht="30" customHeight="1" x14ac:dyDescent="0.2">
      <c r="B182" s="470"/>
      <c r="C182" s="471"/>
      <c r="D182" s="486" t="s">
        <v>427</v>
      </c>
      <c r="E182" s="487"/>
      <c r="F182" s="487"/>
      <c r="G182" s="487"/>
      <c r="H182" s="487"/>
      <c r="I182" s="488"/>
      <c r="J182" s="292" t="s">
        <v>380</v>
      </c>
      <c r="K182" s="308" t="s">
        <v>102</v>
      </c>
      <c r="L182" s="479"/>
      <c r="M182" s="480"/>
    </row>
    <row r="183" spans="2:13" ht="30" customHeight="1" x14ac:dyDescent="0.2">
      <c r="B183" s="470"/>
      <c r="C183" s="471"/>
      <c r="D183" s="486" t="s">
        <v>428</v>
      </c>
      <c r="E183" s="487"/>
      <c r="F183" s="487"/>
      <c r="G183" s="487"/>
      <c r="H183" s="487"/>
      <c r="I183" s="488"/>
      <c r="J183" s="292" t="s">
        <v>380</v>
      </c>
      <c r="K183" s="308" t="s">
        <v>102</v>
      </c>
      <c r="L183" s="481"/>
      <c r="M183" s="482"/>
    </row>
    <row r="184" spans="2:13" ht="30" customHeight="1" x14ac:dyDescent="0.2">
      <c r="B184" s="470"/>
      <c r="C184" s="471"/>
      <c r="D184" s="486" t="s">
        <v>429</v>
      </c>
      <c r="E184" s="487"/>
      <c r="F184" s="487"/>
      <c r="G184" s="487"/>
      <c r="H184" s="487"/>
      <c r="I184" s="488"/>
      <c r="J184" s="292" t="s">
        <v>380</v>
      </c>
      <c r="K184" s="308" t="s">
        <v>390</v>
      </c>
      <c r="L184" s="505"/>
      <c r="M184" s="506"/>
    </row>
    <row r="185" spans="2:13" ht="30" customHeight="1" x14ac:dyDescent="0.2">
      <c r="B185" s="470"/>
      <c r="C185" s="471"/>
      <c r="D185" s="486" t="s">
        <v>430</v>
      </c>
      <c r="E185" s="487"/>
      <c r="F185" s="487"/>
      <c r="G185" s="487"/>
      <c r="H185" s="487"/>
      <c r="I185" s="488"/>
      <c r="J185" s="292" t="s">
        <v>380</v>
      </c>
      <c r="K185" s="308" t="s">
        <v>392</v>
      </c>
      <c r="L185" s="505"/>
      <c r="M185" s="506"/>
    </row>
    <row r="186" spans="2:13" ht="34.5" customHeight="1" x14ac:dyDescent="0.2">
      <c r="B186" s="470"/>
      <c r="C186" s="471"/>
      <c r="D186" s="507" t="s">
        <v>458</v>
      </c>
      <c r="E186" s="508"/>
      <c r="F186" s="508"/>
      <c r="G186" s="508"/>
      <c r="H186" s="508"/>
      <c r="I186" s="509"/>
      <c r="J186" s="292" t="s">
        <v>380</v>
      </c>
      <c r="K186" s="309" t="s">
        <v>102</v>
      </c>
      <c r="L186" s="497" t="s">
        <v>447</v>
      </c>
      <c r="M186" s="498"/>
    </row>
    <row r="187" spans="2:13" ht="39" customHeight="1" x14ac:dyDescent="0.2">
      <c r="B187" s="470"/>
      <c r="C187" s="471"/>
      <c r="D187" s="507" t="s">
        <v>459</v>
      </c>
      <c r="E187" s="508"/>
      <c r="F187" s="508"/>
      <c r="G187" s="508"/>
      <c r="H187" s="508"/>
      <c r="I187" s="509"/>
      <c r="J187" s="292" t="s">
        <v>380</v>
      </c>
      <c r="K187" s="309" t="s">
        <v>102</v>
      </c>
      <c r="L187" s="510"/>
      <c r="M187" s="511"/>
    </row>
    <row r="188" spans="2:13" ht="30" customHeight="1" x14ac:dyDescent="0.2">
      <c r="B188" s="470"/>
      <c r="C188" s="471"/>
      <c r="D188" s="529" t="s">
        <v>460</v>
      </c>
      <c r="E188" s="530"/>
      <c r="F188" s="530"/>
      <c r="G188" s="530"/>
      <c r="H188" s="530"/>
      <c r="I188" s="531"/>
      <c r="J188" s="292" t="s">
        <v>380</v>
      </c>
      <c r="K188" s="310" t="s">
        <v>102</v>
      </c>
      <c r="L188" s="510"/>
      <c r="M188" s="511"/>
    </row>
    <row r="189" spans="2:13" ht="20.100000000000001" customHeight="1" x14ac:dyDescent="0.2">
      <c r="B189" s="470"/>
      <c r="C189" s="471"/>
      <c r="D189" s="483" t="s">
        <v>461</v>
      </c>
      <c r="E189" s="484"/>
      <c r="F189" s="484"/>
      <c r="G189" s="484"/>
      <c r="H189" s="484"/>
      <c r="I189" s="485"/>
      <c r="J189" s="292" t="s">
        <v>380</v>
      </c>
      <c r="K189" s="311"/>
      <c r="L189" s="499"/>
      <c r="M189" s="500"/>
    </row>
    <row r="190" spans="2:13" ht="50.25" customHeight="1" x14ac:dyDescent="0.2">
      <c r="B190" s="470"/>
      <c r="C190" s="471"/>
      <c r="D190" s="486" t="s">
        <v>432</v>
      </c>
      <c r="E190" s="487"/>
      <c r="F190" s="487"/>
      <c r="G190" s="487"/>
      <c r="H190" s="487"/>
      <c r="I190" s="488"/>
      <c r="J190" s="292" t="s">
        <v>380</v>
      </c>
      <c r="K190" s="308" t="s">
        <v>102</v>
      </c>
      <c r="L190" s="501" t="s">
        <v>445</v>
      </c>
      <c r="M190" s="502"/>
    </row>
    <row r="191" spans="2:13" ht="45" customHeight="1" x14ac:dyDescent="0.2">
      <c r="B191" s="472"/>
      <c r="C191" s="473"/>
      <c r="D191" s="489" t="s">
        <v>433</v>
      </c>
      <c r="E191" s="490"/>
      <c r="F191" s="490"/>
      <c r="G191" s="490"/>
      <c r="H191" s="490"/>
      <c r="I191" s="491"/>
      <c r="J191" s="294" t="s">
        <v>380</v>
      </c>
      <c r="K191" s="312" t="s">
        <v>102</v>
      </c>
      <c r="L191" s="492" t="s">
        <v>446</v>
      </c>
      <c r="M191" s="493"/>
    </row>
    <row r="192" spans="2:13" ht="71.25" customHeight="1" x14ac:dyDescent="0.2">
      <c r="B192" s="468" t="s">
        <v>474</v>
      </c>
      <c r="C192" s="469"/>
      <c r="D192" s="474" t="s">
        <v>475</v>
      </c>
      <c r="E192" s="475"/>
      <c r="F192" s="475"/>
      <c r="G192" s="475"/>
      <c r="H192" s="475"/>
      <c r="I192" s="476"/>
      <c r="J192" s="296" t="s">
        <v>380</v>
      </c>
      <c r="K192" s="313" t="s">
        <v>439</v>
      </c>
      <c r="L192" s="477" t="s">
        <v>450</v>
      </c>
      <c r="M192" s="478"/>
    </row>
    <row r="193" spans="2:13" ht="30" customHeight="1" x14ac:dyDescent="0.2">
      <c r="B193" s="470"/>
      <c r="C193" s="471"/>
      <c r="D193" s="483" t="s">
        <v>424</v>
      </c>
      <c r="E193" s="484"/>
      <c r="F193" s="484"/>
      <c r="G193" s="484"/>
      <c r="H193" s="484"/>
      <c r="I193" s="485"/>
      <c r="J193" s="292" t="s">
        <v>380</v>
      </c>
      <c r="K193" s="311" t="s">
        <v>102</v>
      </c>
      <c r="L193" s="479"/>
      <c r="M193" s="480"/>
    </row>
    <row r="194" spans="2:13" ht="30" customHeight="1" x14ac:dyDescent="0.2">
      <c r="B194" s="470"/>
      <c r="C194" s="471"/>
      <c r="D194" s="486" t="s">
        <v>425</v>
      </c>
      <c r="E194" s="487"/>
      <c r="F194" s="487"/>
      <c r="G194" s="487"/>
      <c r="H194" s="487"/>
      <c r="I194" s="488"/>
      <c r="J194" s="292" t="s">
        <v>380</v>
      </c>
      <c r="K194" s="308" t="s">
        <v>102</v>
      </c>
      <c r="L194" s="481"/>
      <c r="M194" s="482"/>
    </row>
    <row r="195" spans="2:13" ht="30" customHeight="1" x14ac:dyDescent="0.2">
      <c r="B195" s="470"/>
      <c r="C195" s="471"/>
      <c r="D195" s="486" t="s">
        <v>464</v>
      </c>
      <c r="E195" s="487"/>
      <c r="F195" s="487"/>
      <c r="G195" s="487"/>
      <c r="H195" s="487"/>
      <c r="I195" s="488"/>
      <c r="J195" s="292" t="s">
        <v>380</v>
      </c>
      <c r="K195" s="308" t="s">
        <v>102</v>
      </c>
      <c r="L195" s="503" t="s">
        <v>451</v>
      </c>
      <c r="M195" s="504"/>
    </row>
    <row r="196" spans="2:13" ht="65.25" customHeight="1" x14ac:dyDescent="0.2">
      <c r="B196" s="470"/>
      <c r="C196" s="471"/>
      <c r="D196" s="486" t="s">
        <v>465</v>
      </c>
      <c r="E196" s="487"/>
      <c r="F196" s="487"/>
      <c r="G196" s="487"/>
      <c r="H196" s="487"/>
      <c r="I196" s="488"/>
      <c r="J196" s="292" t="s">
        <v>380</v>
      </c>
      <c r="K196" s="308" t="s">
        <v>102</v>
      </c>
      <c r="L196" s="481"/>
      <c r="M196" s="482"/>
    </row>
    <row r="197" spans="2:13" ht="30" customHeight="1" x14ac:dyDescent="0.2">
      <c r="B197" s="470"/>
      <c r="C197" s="471"/>
      <c r="D197" s="486" t="s">
        <v>466</v>
      </c>
      <c r="E197" s="487"/>
      <c r="F197" s="487"/>
      <c r="G197" s="487"/>
      <c r="H197" s="487"/>
      <c r="I197" s="488"/>
      <c r="J197" s="292" t="s">
        <v>380</v>
      </c>
      <c r="K197" s="308" t="s">
        <v>390</v>
      </c>
      <c r="L197" s="505"/>
      <c r="M197" s="506"/>
    </row>
    <row r="198" spans="2:13" ht="30" customHeight="1" x14ac:dyDescent="0.2">
      <c r="B198" s="470"/>
      <c r="C198" s="471"/>
      <c r="D198" s="486" t="s">
        <v>467</v>
      </c>
      <c r="E198" s="487"/>
      <c r="F198" s="487"/>
      <c r="G198" s="487"/>
      <c r="H198" s="487"/>
      <c r="I198" s="488"/>
      <c r="J198" s="292" t="s">
        <v>380</v>
      </c>
      <c r="K198" s="308" t="s">
        <v>392</v>
      </c>
      <c r="L198" s="505"/>
      <c r="M198" s="506"/>
    </row>
    <row r="199" spans="2:13" ht="35.25" customHeight="1" x14ac:dyDescent="0.2">
      <c r="B199" s="470"/>
      <c r="C199" s="471"/>
      <c r="D199" s="494" t="s">
        <v>468</v>
      </c>
      <c r="E199" s="495"/>
      <c r="F199" s="495"/>
      <c r="G199" s="495"/>
      <c r="H199" s="495"/>
      <c r="I199" s="496"/>
      <c r="J199" s="292" t="s">
        <v>380</v>
      </c>
      <c r="K199" s="314" t="s">
        <v>102</v>
      </c>
      <c r="L199" s="497" t="s">
        <v>447</v>
      </c>
      <c r="M199" s="498"/>
    </row>
    <row r="200" spans="2:13" ht="20.100000000000001" customHeight="1" x14ac:dyDescent="0.2">
      <c r="B200" s="470"/>
      <c r="C200" s="471"/>
      <c r="D200" s="483" t="s">
        <v>440</v>
      </c>
      <c r="E200" s="484"/>
      <c r="F200" s="484"/>
      <c r="G200" s="484"/>
      <c r="H200" s="484"/>
      <c r="I200" s="485"/>
      <c r="J200" s="292" t="s">
        <v>380</v>
      </c>
      <c r="K200" s="311"/>
      <c r="L200" s="499"/>
      <c r="M200" s="500"/>
    </row>
    <row r="201" spans="2:13" ht="37.5" customHeight="1" x14ac:dyDescent="0.2">
      <c r="B201" s="470"/>
      <c r="C201" s="471"/>
      <c r="D201" s="486" t="s">
        <v>441</v>
      </c>
      <c r="E201" s="487"/>
      <c r="F201" s="487"/>
      <c r="G201" s="487"/>
      <c r="H201" s="487"/>
      <c r="I201" s="488"/>
      <c r="J201" s="292" t="s">
        <v>380</v>
      </c>
      <c r="K201" s="308" t="s">
        <v>102</v>
      </c>
      <c r="L201" s="501" t="s">
        <v>445</v>
      </c>
      <c r="M201" s="502"/>
    </row>
    <row r="202" spans="2:13" ht="45" customHeight="1" x14ac:dyDescent="0.2">
      <c r="B202" s="472"/>
      <c r="C202" s="473"/>
      <c r="D202" s="489" t="s">
        <v>433</v>
      </c>
      <c r="E202" s="490"/>
      <c r="F202" s="490"/>
      <c r="G202" s="490"/>
      <c r="H202" s="490"/>
      <c r="I202" s="491"/>
      <c r="J202" s="294" t="s">
        <v>380</v>
      </c>
      <c r="K202" s="312" t="s">
        <v>102</v>
      </c>
      <c r="L202" s="492" t="s">
        <v>446</v>
      </c>
      <c r="M202" s="493"/>
    </row>
    <row r="203" spans="2:13" ht="63.75" customHeight="1" x14ac:dyDescent="0.2">
      <c r="B203" s="468" t="s">
        <v>476</v>
      </c>
      <c r="C203" s="469"/>
      <c r="D203" s="474" t="s">
        <v>477</v>
      </c>
      <c r="E203" s="475"/>
      <c r="F203" s="475"/>
      <c r="G203" s="475"/>
      <c r="H203" s="475"/>
      <c r="I203" s="476"/>
      <c r="J203" s="296" t="s">
        <v>380</v>
      </c>
      <c r="K203" s="313" t="s">
        <v>439</v>
      </c>
      <c r="L203" s="477" t="s">
        <v>450</v>
      </c>
      <c r="M203" s="478"/>
    </row>
    <row r="204" spans="2:13" ht="30" customHeight="1" x14ac:dyDescent="0.2">
      <c r="B204" s="470"/>
      <c r="C204" s="471"/>
      <c r="D204" s="483" t="s">
        <v>424</v>
      </c>
      <c r="E204" s="484"/>
      <c r="F204" s="484"/>
      <c r="G204" s="484"/>
      <c r="H204" s="484"/>
      <c r="I204" s="485"/>
      <c r="J204" s="292" t="s">
        <v>380</v>
      </c>
      <c r="K204" s="311" t="s">
        <v>102</v>
      </c>
      <c r="L204" s="479"/>
      <c r="M204" s="480"/>
    </row>
    <row r="205" spans="2:13" ht="30" customHeight="1" x14ac:dyDescent="0.2">
      <c r="B205" s="470"/>
      <c r="C205" s="471"/>
      <c r="D205" s="507" t="s">
        <v>425</v>
      </c>
      <c r="E205" s="508"/>
      <c r="F205" s="508"/>
      <c r="G205" s="508"/>
      <c r="H205" s="508"/>
      <c r="I205" s="509"/>
      <c r="J205" s="292" t="s">
        <v>380</v>
      </c>
      <c r="K205" s="314" t="s">
        <v>102</v>
      </c>
      <c r="L205" s="512"/>
      <c r="M205" s="513"/>
    </row>
    <row r="206" spans="2:13" ht="81.75" customHeight="1" x14ac:dyDescent="0.2">
      <c r="B206" s="470"/>
      <c r="C206" s="471"/>
      <c r="D206" s="483" t="s">
        <v>426</v>
      </c>
      <c r="E206" s="484"/>
      <c r="F206" s="484"/>
      <c r="G206" s="484"/>
      <c r="H206" s="484"/>
      <c r="I206" s="485"/>
      <c r="J206" s="292" t="s">
        <v>380</v>
      </c>
      <c r="K206" s="311" t="s">
        <v>102</v>
      </c>
      <c r="L206" s="514" t="s">
        <v>451</v>
      </c>
      <c r="M206" s="515"/>
    </row>
    <row r="207" spans="2:13" ht="30" customHeight="1" x14ac:dyDescent="0.2">
      <c r="B207" s="470"/>
      <c r="C207" s="471"/>
      <c r="D207" s="486" t="s">
        <v>427</v>
      </c>
      <c r="E207" s="487"/>
      <c r="F207" s="487"/>
      <c r="G207" s="487"/>
      <c r="H207" s="487"/>
      <c r="I207" s="488"/>
      <c r="J207" s="292" t="s">
        <v>380</v>
      </c>
      <c r="K207" s="308" t="s">
        <v>102</v>
      </c>
      <c r="L207" s="479"/>
      <c r="M207" s="480"/>
    </row>
    <row r="208" spans="2:13" ht="30" customHeight="1" x14ac:dyDescent="0.2">
      <c r="B208" s="470"/>
      <c r="C208" s="471"/>
      <c r="D208" s="486" t="s">
        <v>428</v>
      </c>
      <c r="E208" s="487"/>
      <c r="F208" s="487"/>
      <c r="G208" s="487"/>
      <c r="H208" s="487"/>
      <c r="I208" s="488"/>
      <c r="J208" s="292" t="s">
        <v>380</v>
      </c>
      <c r="K208" s="308" t="s">
        <v>102</v>
      </c>
      <c r="L208" s="481"/>
      <c r="M208" s="482"/>
    </row>
    <row r="209" spans="2:13" ht="30" customHeight="1" x14ac:dyDescent="0.2">
      <c r="B209" s="470"/>
      <c r="C209" s="471"/>
      <c r="D209" s="486" t="s">
        <v>429</v>
      </c>
      <c r="E209" s="487"/>
      <c r="F209" s="487"/>
      <c r="G209" s="487"/>
      <c r="H209" s="487"/>
      <c r="I209" s="488"/>
      <c r="J209" s="292" t="s">
        <v>380</v>
      </c>
      <c r="K209" s="308" t="s">
        <v>390</v>
      </c>
      <c r="L209" s="505"/>
      <c r="M209" s="506"/>
    </row>
    <row r="210" spans="2:13" ht="30" customHeight="1" x14ac:dyDescent="0.2">
      <c r="B210" s="470"/>
      <c r="C210" s="471"/>
      <c r="D210" s="486" t="s">
        <v>430</v>
      </c>
      <c r="E210" s="487"/>
      <c r="F210" s="487"/>
      <c r="G210" s="487"/>
      <c r="H210" s="487"/>
      <c r="I210" s="488"/>
      <c r="J210" s="292" t="s">
        <v>380</v>
      </c>
      <c r="K210" s="308" t="s">
        <v>392</v>
      </c>
      <c r="L210" s="505"/>
      <c r="M210" s="506"/>
    </row>
    <row r="211" spans="2:13" ht="38.25" customHeight="1" x14ac:dyDescent="0.2">
      <c r="B211" s="470"/>
      <c r="C211" s="471"/>
      <c r="D211" s="507" t="s">
        <v>458</v>
      </c>
      <c r="E211" s="508"/>
      <c r="F211" s="508"/>
      <c r="G211" s="508"/>
      <c r="H211" s="508"/>
      <c r="I211" s="509"/>
      <c r="J211" s="292" t="s">
        <v>380</v>
      </c>
      <c r="K211" s="309" t="s">
        <v>102</v>
      </c>
      <c r="L211" s="497" t="s">
        <v>447</v>
      </c>
      <c r="M211" s="498"/>
    </row>
    <row r="212" spans="2:13" ht="38.25" customHeight="1" x14ac:dyDescent="0.2">
      <c r="B212" s="470"/>
      <c r="C212" s="471"/>
      <c r="D212" s="507" t="s">
        <v>459</v>
      </c>
      <c r="E212" s="508"/>
      <c r="F212" s="508"/>
      <c r="G212" s="508"/>
      <c r="H212" s="508"/>
      <c r="I212" s="509"/>
      <c r="J212" s="292" t="s">
        <v>380</v>
      </c>
      <c r="K212" s="309" t="s">
        <v>102</v>
      </c>
      <c r="L212" s="510"/>
      <c r="M212" s="511"/>
    </row>
    <row r="213" spans="2:13" ht="20.100000000000001" customHeight="1" x14ac:dyDescent="0.2">
      <c r="B213" s="470"/>
      <c r="C213" s="471"/>
      <c r="D213" s="486" t="s">
        <v>471</v>
      </c>
      <c r="E213" s="487"/>
      <c r="F213" s="487"/>
      <c r="G213" s="487"/>
      <c r="H213" s="487"/>
      <c r="I213" s="488"/>
      <c r="J213" s="292" t="s">
        <v>380</v>
      </c>
      <c r="K213" s="308"/>
      <c r="L213" s="499"/>
      <c r="M213" s="500"/>
    </row>
    <row r="214" spans="2:13" ht="51.75" customHeight="1" x14ac:dyDescent="0.2">
      <c r="B214" s="470"/>
      <c r="C214" s="471"/>
      <c r="D214" s="486" t="s">
        <v>432</v>
      </c>
      <c r="E214" s="487"/>
      <c r="F214" s="487"/>
      <c r="G214" s="487"/>
      <c r="H214" s="487"/>
      <c r="I214" s="488"/>
      <c r="J214" s="292" t="s">
        <v>380</v>
      </c>
      <c r="K214" s="308" t="s">
        <v>102</v>
      </c>
      <c r="L214" s="501" t="s">
        <v>445</v>
      </c>
      <c r="M214" s="502"/>
    </row>
    <row r="215" spans="2:13" ht="42" customHeight="1" x14ac:dyDescent="0.2">
      <c r="B215" s="472"/>
      <c r="C215" s="473"/>
      <c r="D215" s="489" t="s">
        <v>433</v>
      </c>
      <c r="E215" s="490"/>
      <c r="F215" s="490"/>
      <c r="G215" s="490"/>
      <c r="H215" s="490"/>
      <c r="I215" s="491"/>
      <c r="J215" s="294" t="s">
        <v>380</v>
      </c>
      <c r="K215" s="312" t="s">
        <v>102</v>
      </c>
      <c r="L215" s="492" t="s">
        <v>446</v>
      </c>
      <c r="M215" s="493"/>
    </row>
    <row r="216" spans="2:13" ht="81.75" customHeight="1" x14ac:dyDescent="0.2">
      <c r="B216" s="468" t="s">
        <v>478</v>
      </c>
      <c r="C216" s="469"/>
      <c r="D216" s="474" t="s">
        <v>479</v>
      </c>
      <c r="E216" s="475"/>
      <c r="F216" s="475"/>
      <c r="G216" s="475"/>
      <c r="H216" s="475"/>
      <c r="I216" s="476"/>
      <c r="J216" s="296" t="s">
        <v>380</v>
      </c>
      <c r="K216" s="313" t="s">
        <v>439</v>
      </c>
      <c r="L216" s="477" t="s">
        <v>450</v>
      </c>
      <c r="M216" s="478"/>
    </row>
    <row r="217" spans="2:13" ht="30" customHeight="1" x14ac:dyDescent="0.2">
      <c r="B217" s="470"/>
      <c r="C217" s="471"/>
      <c r="D217" s="483" t="s">
        <v>424</v>
      </c>
      <c r="E217" s="484"/>
      <c r="F217" s="484"/>
      <c r="G217" s="484"/>
      <c r="H217" s="484"/>
      <c r="I217" s="485"/>
      <c r="J217" s="292" t="s">
        <v>380</v>
      </c>
      <c r="K217" s="311" t="s">
        <v>102</v>
      </c>
      <c r="L217" s="479"/>
      <c r="M217" s="480"/>
    </row>
    <row r="218" spans="2:13" ht="30" customHeight="1" x14ac:dyDescent="0.2">
      <c r="B218" s="470"/>
      <c r="C218" s="471"/>
      <c r="D218" s="486" t="s">
        <v>425</v>
      </c>
      <c r="E218" s="487"/>
      <c r="F218" s="487"/>
      <c r="G218" s="487"/>
      <c r="H218" s="487"/>
      <c r="I218" s="488"/>
      <c r="J218" s="292" t="s">
        <v>380</v>
      </c>
      <c r="K218" s="308" t="s">
        <v>102</v>
      </c>
      <c r="L218" s="481"/>
      <c r="M218" s="482"/>
    </row>
    <row r="219" spans="2:13" ht="45.75" customHeight="1" x14ac:dyDescent="0.2">
      <c r="B219" s="470"/>
      <c r="C219" s="471"/>
      <c r="D219" s="486" t="s">
        <v>464</v>
      </c>
      <c r="E219" s="487"/>
      <c r="F219" s="487"/>
      <c r="G219" s="487"/>
      <c r="H219" s="487"/>
      <c r="I219" s="488"/>
      <c r="J219" s="292" t="s">
        <v>380</v>
      </c>
      <c r="K219" s="308" t="s">
        <v>102</v>
      </c>
      <c r="L219" s="503" t="s">
        <v>451</v>
      </c>
      <c r="M219" s="504"/>
    </row>
    <row r="220" spans="2:13" ht="51.75" customHeight="1" x14ac:dyDescent="0.2">
      <c r="B220" s="470"/>
      <c r="C220" s="471"/>
      <c r="D220" s="486" t="s">
        <v>465</v>
      </c>
      <c r="E220" s="487"/>
      <c r="F220" s="487"/>
      <c r="G220" s="487"/>
      <c r="H220" s="487"/>
      <c r="I220" s="488"/>
      <c r="J220" s="292" t="s">
        <v>380</v>
      </c>
      <c r="K220" s="308" t="s">
        <v>102</v>
      </c>
      <c r="L220" s="481"/>
      <c r="M220" s="482"/>
    </row>
    <row r="221" spans="2:13" ht="30" customHeight="1" x14ac:dyDescent="0.2">
      <c r="B221" s="470"/>
      <c r="C221" s="471"/>
      <c r="D221" s="486" t="s">
        <v>466</v>
      </c>
      <c r="E221" s="487"/>
      <c r="F221" s="487"/>
      <c r="G221" s="487"/>
      <c r="H221" s="487"/>
      <c r="I221" s="488"/>
      <c r="J221" s="292" t="s">
        <v>380</v>
      </c>
      <c r="K221" s="308" t="s">
        <v>390</v>
      </c>
      <c r="L221" s="505"/>
      <c r="M221" s="506"/>
    </row>
    <row r="222" spans="2:13" ht="30" customHeight="1" x14ac:dyDescent="0.2">
      <c r="B222" s="470"/>
      <c r="C222" s="471"/>
      <c r="D222" s="486" t="s">
        <v>467</v>
      </c>
      <c r="E222" s="487"/>
      <c r="F222" s="487"/>
      <c r="G222" s="487"/>
      <c r="H222" s="487"/>
      <c r="I222" s="488"/>
      <c r="J222" s="292" t="s">
        <v>380</v>
      </c>
      <c r="K222" s="308" t="s">
        <v>392</v>
      </c>
      <c r="L222" s="505"/>
      <c r="M222" s="506"/>
    </row>
    <row r="223" spans="2:13" ht="39" customHeight="1" x14ac:dyDescent="0.2">
      <c r="B223" s="470"/>
      <c r="C223" s="471"/>
      <c r="D223" s="494" t="s">
        <v>468</v>
      </c>
      <c r="E223" s="495"/>
      <c r="F223" s="495"/>
      <c r="G223" s="495"/>
      <c r="H223" s="495"/>
      <c r="I223" s="496"/>
      <c r="J223" s="292" t="s">
        <v>380</v>
      </c>
      <c r="K223" s="314" t="s">
        <v>102</v>
      </c>
      <c r="L223" s="497" t="s">
        <v>447</v>
      </c>
      <c r="M223" s="498"/>
    </row>
    <row r="224" spans="2:13" ht="20.100000000000001" customHeight="1" x14ac:dyDescent="0.2">
      <c r="B224" s="470"/>
      <c r="C224" s="471"/>
      <c r="D224" s="483" t="s">
        <v>480</v>
      </c>
      <c r="E224" s="484"/>
      <c r="F224" s="484"/>
      <c r="G224" s="484"/>
      <c r="H224" s="484"/>
      <c r="I224" s="485"/>
      <c r="J224" s="292" t="s">
        <v>380</v>
      </c>
      <c r="K224" s="311"/>
      <c r="L224" s="499"/>
      <c r="M224" s="500"/>
    </row>
    <row r="225" spans="2:13" ht="49.5" customHeight="1" x14ac:dyDescent="0.2">
      <c r="B225" s="470"/>
      <c r="C225" s="471"/>
      <c r="D225" s="486" t="s">
        <v>432</v>
      </c>
      <c r="E225" s="487"/>
      <c r="F225" s="487"/>
      <c r="G225" s="487"/>
      <c r="H225" s="487"/>
      <c r="I225" s="488"/>
      <c r="J225" s="292" t="s">
        <v>380</v>
      </c>
      <c r="K225" s="308" t="s">
        <v>102</v>
      </c>
      <c r="L225" s="501" t="s">
        <v>445</v>
      </c>
      <c r="M225" s="502"/>
    </row>
    <row r="226" spans="2:13" ht="42.75" customHeight="1" x14ac:dyDescent="0.2">
      <c r="B226" s="472"/>
      <c r="C226" s="473"/>
      <c r="D226" s="489" t="s">
        <v>433</v>
      </c>
      <c r="E226" s="490"/>
      <c r="F226" s="490"/>
      <c r="G226" s="490"/>
      <c r="H226" s="490"/>
      <c r="I226" s="491"/>
      <c r="J226" s="294" t="s">
        <v>380</v>
      </c>
      <c r="K226" s="312" t="s">
        <v>102</v>
      </c>
      <c r="L226" s="492" t="s">
        <v>446</v>
      </c>
      <c r="M226" s="493"/>
    </row>
    <row r="227" spans="2:13" ht="73.5" customHeight="1" x14ac:dyDescent="0.2">
      <c r="B227" s="468" t="s">
        <v>481</v>
      </c>
      <c r="C227" s="469"/>
      <c r="D227" s="474" t="s">
        <v>482</v>
      </c>
      <c r="E227" s="475"/>
      <c r="F227" s="475"/>
      <c r="G227" s="475"/>
      <c r="H227" s="475"/>
      <c r="I227" s="476"/>
      <c r="J227" s="296" t="s">
        <v>380</v>
      </c>
      <c r="K227" s="313" t="s">
        <v>439</v>
      </c>
      <c r="L227" s="477" t="s">
        <v>450</v>
      </c>
      <c r="M227" s="478"/>
    </row>
    <row r="228" spans="2:13" ht="30" customHeight="1" x14ac:dyDescent="0.2">
      <c r="B228" s="470"/>
      <c r="C228" s="471"/>
      <c r="D228" s="483" t="s">
        <v>424</v>
      </c>
      <c r="E228" s="484"/>
      <c r="F228" s="484"/>
      <c r="G228" s="484"/>
      <c r="H228" s="484"/>
      <c r="I228" s="485"/>
      <c r="J228" s="292" t="s">
        <v>380</v>
      </c>
      <c r="K228" s="311" t="s">
        <v>102</v>
      </c>
      <c r="L228" s="479"/>
      <c r="M228" s="480"/>
    </row>
    <row r="229" spans="2:13" ht="30" customHeight="1" x14ac:dyDescent="0.2">
      <c r="B229" s="470"/>
      <c r="C229" s="471"/>
      <c r="D229" s="486" t="s">
        <v>425</v>
      </c>
      <c r="E229" s="487"/>
      <c r="F229" s="487"/>
      <c r="G229" s="487"/>
      <c r="H229" s="487"/>
      <c r="I229" s="488"/>
      <c r="J229" s="292" t="s">
        <v>380</v>
      </c>
      <c r="K229" s="308" t="s">
        <v>102</v>
      </c>
      <c r="L229" s="481"/>
      <c r="M229" s="482"/>
    </row>
    <row r="230" spans="2:13" ht="42" customHeight="1" x14ac:dyDescent="0.2">
      <c r="B230" s="470"/>
      <c r="C230" s="471"/>
      <c r="D230" s="486" t="s">
        <v>464</v>
      </c>
      <c r="E230" s="487"/>
      <c r="F230" s="487"/>
      <c r="G230" s="487"/>
      <c r="H230" s="487"/>
      <c r="I230" s="488"/>
      <c r="J230" s="292" t="s">
        <v>380</v>
      </c>
      <c r="K230" s="308" t="s">
        <v>102</v>
      </c>
      <c r="L230" s="503" t="s">
        <v>451</v>
      </c>
      <c r="M230" s="504"/>
    </row>
    <row r="231" spans="2:13" ht="54" customHeight="1" x14ac:dyDescent="0.2">
      <c r="B231" s="470"/>
      <c r="C231" s="471"/>
      <c r="D231" s="486" t="s">
        <v>465</v>
      </c>
      <c r="E231" s="487"/>
      <c r="F231" s="487"/>
      <c r="G231" s="487"/>
      <c r="H231" s="487"/>
      <c r="I231" s="488"/>
      <c r="J231" s="292" t="s">
        <v>380</v>
      </c>
      <c r="K231" s="308" t="s">
        <v>102</v>
      </c>
      <c r="L231" s="481"/>
      <c r="M231" s="482"/>
    </row>
    <row r="232" spans="2:13" ht="30" customHeight="1" x14ac:dyDescent="0.2">
      <c r="B232" s="470"/>
      <c r="C232" s="471"/>
      <c r="D232" s="486" t="s">
        <v>466</v>
      </c>
      <c r="E232" s="487"/>
      <c r="F232" s="487"/>
      <c r="G232" s="487"/>
      <c r="H232" s="487"/>
      <c r="I232" s="488"/>
      <c r="J232" s="292" t="s">
        <v>380</v>
      </c>
      <c r="K232" s="308" t="s">
        <v>390</v>
      </c>
      <c r="L232" s="505"/>
      <c r="M232" s="506"/>
    </row>
    <row r="233" spans="2:13" ht="30" customHeight="1" x14ac:dyDescent="0.2">
      <c r="B233" s="470"/>
      <c r="C233" s="471"/>
      <c r="D233" s="486" t="s">
        <v>467</v>
      </c>
      <c r="E233" s="487"/>
      <c r="F233" s="487"/>
      <c r="G233" s="487"/>
      <c r="H233" s="487"/>
      <c r="I233" s="488"/>
      <c r="J233" s="292" t="s">
        <v>380</v>
      </c>
      <c r="K233" s="308" t="s">
        <v>392</v>
      </c>
      <c r="L233" s="505"/>
      <c r="M233" s="506"/>
    </row>
    <row r="234" spans="2:13" ht="36.75" customHeight="1" x14ac:dyDescent="0.2">
      <c r="B234" s="470"/>
      <c r="C234" s="471"/>
      <c r="D234" s="494" t="s">
        <v>468</v>
      </c>
      <c r="E234" s="495"/>
      <c r="F234" s="495"/>
      <c r="G234" s="495"/>
      <c r="H234" s="495"/>
      <c r="I234" s="496"/>
      <c r="J234" s="292" t="s">
        <v>380</v>
      </c>
      <c r="K234" s="314" t="s">
        <v>102</v>
      </c>
      <c r="L234" s="497" t="s">
        <v>447</v>
      </c>
      <c r="M234" s="498"/>
    </row>
    <row r="235" spans="2:13" ht="20.100000000000001" customHeight="1" x14ac:dyDescent="0.2">
      <c r="B235" s="470"/>
      <c r="C235" s="471"/>
      <c r="D235" s="483" t="s">
        <v>480</v>
      </c>
      <c r="E235" s="484"/>
      <c r="F235" s="484"/>
      <c r="G235" s="484"/>
      <c r="H235" s="484"/>
      <c r="I235" s="485"/>
      <c r="J235" s="292" t="s">
        <v>380</v>
      </c>
      <c r="K235" s="311"/>
      <c r="L235" s="499"/>
      <c r="M235" s="500"/>
    </row>
    <row r="236" spans="2:13" ht="54.75" customHeight="1" x14ac:dyDescent="0.2">
      <c r="B236" s="470"/>
      <c r="C236" s="471"/>
      <c r="D236" s="486" t="s">
        <v>432</v>
      </c>
      <c r="E236" s="487"/>
      <c r="F236" s="487"/>
      <c r="G236" s="487"/>
      <c r="H236" s="487"/>
      <c r="I236" s="488"/>
      <c r="J236" s="292" t="s">
        <v>380</v>
      </c>
      <c r="K236" s="308" t="s">
        <v>102</v>
      </c>
      <c r="L236" s="501" t="s">
        <v>445</v>
      </c>
      <c r="M236" s="502"/>
    </row>
    <row r="237" spans="2:13" ht="42.75" customHeight="1" x14ac:dyDescent="0.2">
      <c r="B237" s="472"/>
      <c r="C237" s="473"/>
      <c r="D237" s="489" t="s">
        <v>433</v>
      </c>
      <c r="E237" s="490"/>
      <c r="F237" s="490"/>
      <c r="G237" s="490"/>
      <c r="H237" s="490"/>
      <c r="I237" s="491"/>
      <c r="J237" s="294" t="s">
        <v>380</v>
      </c>
      <c r="K237" s="312" t="s">
        <v>102</v>
      </c>
      <c r="L237" s="492" t="s">
        <v>446</v>
      </c>
      <c r="M237" s="493"/>
    </row>
  </sheetData>
  <mergeCells count="426">
    <mergeCell ref="B1:M1"/>
    <mergeCell ref="B2:C3"/>
    <mergeCell ref="D2:I3"/>
    <mergeCell ref="J2:K2"/>
    <mergeCell ref="L2:M3"/>
    <mergeCell ref="J3:K3"/>
    <mergeCell ref="B45:C55"/>
    <mergeCell ref="B33:C44"/>
    <mergeCell ref="B19:C32"/>
    <mergeCell ref="L10:M10"/>
    <mergeCell ref="D11:I11"/>
    <mergeCell ref="L11:M11"/>
    <mergeCell ref="D12:I12"/>
    <mergeCell ref="L12:M12"/>
    <mergeCell ref="D13:I13"/>
    <mergeCell ref="L13:M13"/>
    <mergeCell ref="B4:C18"/>
    <mergeCell ref="D4:I4"/>
    <mergeCell ref="L4:M5"/>
    <mergeCell ref="D5:I5"/>
    <mergeCell ref="D6:I6"/>
    <mergeCell ref="L6:M9"/>
    <mergeCell ref="D7:I7"/>
    <mergeCell ref="D8:I8"/>
    <mergeCell ref="D9:I9"/>
    <mergeCell ref="D10:I10"/>
    <mergeCell ref="D17:I17"/>
    <mergeCell ref="L17:M17"/>
    <mergeCell ref="D18:I18"/>
    <mergeCell ref="L18:M18"/>
    <mergeCell ref="D19:I19"/>
    <mergeCell ref="L19:M20"/>
    <mergeCell ref="D20:I20"/>
    <mergeCell ref="D14:I14"/>
    <mergeCell ref="L14:M14"/>
    <mergeCell ref="D15:I15"/>
    <mergeCell ref="L15:M15"/>
    <mergeCell ref="D16:I16"/>
    <mergeCell ref="L16:M16"/>
    <mergeCell ref="D26:I26"/>
    <mergeCell ref="L26:M26"/>
    <mergeCell ref="D27:I27"/>
    <mergeCell ref="L27:M27"/>
    <mergeCell ref="D28:I28"/>
    <mergeCell ref="L28:M28"/>
    <mergeCell ref="D21:I21"/>
    <mergeCell ref="L21:M24"/>
    <mergeCell ref="D22:I22"/>
    <mergeCell ref="D23:I23"/>
    <mergeCell ref="D24:I24"/>
    <mergeCell ref="D25:I25"/>
    <mergeCell ref="L25:M25"/>
    <mergeCell ref="D32:I32"/>
    <mergeCell ref="L32:M32"/>
    <mergeCell ref="D33:I33"/>
    <mergeCell ref="L33:M34"/>
    <mergeCell ref="D34:I34"/>
    <mergeCell ref="D29:I29"/>
    <mergeCell ref="L29:M29"/>
    <mergeCell ref="D30:I30"/>
    <mergeCell ref="L30:M30"/>
    <mergeCell ref="D31:I31"/>
    <mergeCell ref="L31:M31"/>
    <mergeCell ref="D39:I39"/>
    <mergeCell ref="L39:M39"/>
    <mergeCell ref="D40:I40"/>
    <mergeCell ref="L40:M40"/>
    <mergeCell ref="D41:I41"/>
    <mergeCell ref="L41:M41"/>
    <mergeCell ref="D35:I35"/>
    <mergeCell ref="L35:M37"/>
    <mergeCell ref="D36:I36"/>
    <mergeCell ref="D37:I37"/>
    <mergeCell ref="D38:I38"/>
    <mergeCell ref="L38:M38"/>
    <mergeCell ref="D45:I45"/>
    <mergeCell ref="L45:M46"/>
    <mergeCell ref="D46:I46"/>
    <mergeCell ref="D47:I47"/>
    <mergeCell ref="L47:M49"/>
    <mergeCell ref="D48:I48"/>
    <mergeCell ref="D49:I49"/>
    <mergeCell ref="D42:I42"/>
    <mergeCell ref="L42:M42"/>
    <mergeCell ref="D43:I43"/>
    <mergeCell ref="L43:M43"/>
    <mergeCell ref="D44:I44"/>
    <mergeCell ref="L44:M44"/>
    <mergeCell ref="D53:I53"/>
    <mergeCell ref="L53:M53"/>
    <mergeCell ref="D54:I54"/>
    <mergeCell ref="L54:M54"/>
    <mergeCell ref="D55:I55"/>
    <mergeCell ref="L55:M55"/>
    <mergeCell ref="D50:I50"/>
    <mergeCell ref="L50:M50"/>
    <mergeCell ref="D51:I51"/>
    <mergeCell ref="L51:M51"/>
    <mergeCell ref="D52:I52"/>
    <mergeCell ref="L52:M52"/>
    <mergeCell ref="L62:M62"/>
    <mergeCell ref="D63:I63"/>
    <mergeCell ref="L63:M63"/>
    <mergeCell ref="D64:I64"/>
    <mergeCell ref="L64:M64"/>
    <mergeCell ref="D65:I65"/>
    <mergeCell ref="L65:M65"/>
    <mergeCell ref="B56:C70"/>
    <mergeCell ref="D56:I56"/>
    <mergeCell ref="L56:M58"/>
    <mergeCell ref="D57:I57"/>
    <mergeCell ref="D58:I58"/>
    <mergeCell ref="D59:I59"/>
    <mergeCell ref="L59:M61"/>
    <mergeCell ref="D60:I60"/>
    <mergeCell ref="D61:I61"/>
    <mergeCell ref="D62:I62"/>
    <mergeCell ref="B71:C84"/>
    <mergeCell ref="D71:I71"/>
    <mergeCell ref="L71:M73"/>
    <mergeCell ref="D72:I72"/>
    <mergeCell ref="D73:I73"/>
    <mergeCell ref="D74:I74"/>
    <mergeCell ref="D66:I66"/>
    <mergeCell ref="L66:M66"/>
    <mergeCell ref="D67:I67"/>
    <mergeCell ref="L67:M67"/>
    <mergeCell ref="D68:I68"/>
    <mergeCell ref="L68:M68"/>
    <mergeCell ref="L74:M76"/>
    <mergeCell ref="D75:I75"/>
    <mergeCell ref="D76:I76"/>
    <mergeCell ref="D77:I77"/>
    <mergeCell ref="L77:M77"/>
    <mergeCell ref="D78:I78"/>
    <mergeCell ref="L78:M78"/>
    <mergeCell ref="D69:I69"/>
    <mergeCell ref="L69:M69"/>
    <mergeCell ref="D70:I70"/>
    <mergeCell ref="L70:M70"/>
    <mergeCell ref="D82:I82"/>
    <mergeCell ref="L82:M82"/>
    <mergeCell ref="D83:I83"/>
    <mergeCell ref="L83:M83"/>
    <mergeCell ref="D84:I84"/>
    <mergeCell ref="L84:M84"/>
    <mergeCell ref="D79:I79"/>
    <mergeCell ref="L79:M79"/>
    <mergeCell ref="D80:I80"/>
    <mergeCell ref="L80:M80"/>
    <mergeCell ref="D81:I81"/>
    <mergeCell ref="L81:M81"/>
    <mergeCell ref="D95:I95"/>
    <mergeCell ref="L95:M95"/>
    <mergeCell ref="D96:I96"/>
    <mergeCell ref="L96:M96"/>
    <mergeCell ref="D97:I97"/>
    <mergeCell ref="L97:M97"/>
    <mergeCell ref="L91:M91"/>
    <mergeCell ref="D92:I92"/>
    <mergeCell ref="L92:M92"/>
    <mergeCell ref="D93:I93"/>
    <mergeCell ref="L93:M93"/>
    <mergeCell ref="D94:I94"/>
    <mergeCell ref="L94:M94"/>
    <mergeCell ref="D91:I91"/>
    <mergeCell ref="D98:I98"/>
    <mergeCell ref="L98:M98"/>
    <mergeCell ref="B99:C111"/>
    <mergeCell ref="D99:I99"/>
    <mergeCell ref="L99:M101"/>
    <mergeCell ref="D100:I100"/>
    <mergeCell ref="D101:I101"/>
    <mergeCell ref="D102:I102"/>
    <mergeCell ref="L102:M104"/>
    <mergeCell ref="D103:I103"/>
    <mergeCell ref="B85:C98"/>
    <mergeCell ref="D85:I85"/>
    <mergeCell ref="L85:M87"/>
    <mergeCell ref="D86:I86"/>
    <mergeCell ref="D87:I87"/>
    <mergeCell ref="D88:I88"/>
    <mergeCell ref="L88:M90"/>
    <mergeCell ref="D89:I89"/>
    <mergeCell ref="D90:I90"/>
    <mergeCell ref="D108:I108"/>
    <mergeCell ref="L108:M108"/>
    <mergeCell ref="D109:I109"/>
    <mergeCell ref="L109:M109"/>
    <mergeCell ref="D110:I110"/>
    <mergeCell ref="L110:M110"/>
    <mergeCell ref="D104:I104"/>
    <mergeCell ref="D105:I105"/>
    <mergeCell ref="L105:M105"/>
    <mergeCell ref="D106:I106"/>
    <mergeCell ref="L106:M106"/>
    <mergeCell ref="D107:I107"/>
    <mergeCell ref="L107:M107"/>
    <mergeCell ref="D111:I111"/>
    <mergeCell ref="L111:M111"/>
    <mergeCell ref="B112:C125"/>
    <mergeCell ref="D112:I112"/>
    <mergeCell ref="L112:M114"/>
    <mergeCell ref="D113:I113"/>
    <mergeCell ref="D114:I114"/>
    <mergeCell ref="D115:I115"/>
    <mergeCell ref="L115:M117"/>
    <mergeCell ref="D116:I116"/>
    <mergeCell ref="D121:I121"/>
    <mergeCell ref="L121:M121"/>
    <mergeCell ref="D122:I122"/>
    <mergeCell ref="L122:M122"/>
    <mergeCell ref="D123:I123"/>
    <mergeCell ref="L123:M123"/>
    <mergeCell ref="D117:I117"/>
    <mergeCell ref="D118:I118"/>
    <mergeCell ref="L118:M118"/>
    <mergeCell ref="D119:I119"/>
    <mergeCell ref="L119:M119"/>
    <mergeCell ref="D120:I120"/>
    <mergeCell ref="L120:M120"/>
    <mergeCell ref="L129:M131"/>
    <mergeCell ref="D130:I130"/>
    <mergeCell ref="D131:I131"/>
    <mergeCell ref="D132:I132"/>
    <mergeCell ref="L132:M132"/>
    <mergeCell ref="D133:I133"/>
    <mergeCell ref="L133:M133"/>
    <mergeCell ref="D124:I124"/>
    <mergeCell ref="L124:M124"/>
    <mergeCell ref="D125:I125"/>
    <mergeCell ref="L125:M125"/>
    <mergeCell ref="D126:I126"/>
    <mergeCell ref="L126:M128"/>
    <mergeCell ref="D127:I127"/>
    <mergeCell ref="D128:I128"/>
    <mergeCell ref="D129:I129"/>
    <mergeCell ref="B139:C152"/>
    <mergeCell ref="D139:I139"/>
    <mergeCell ref="L139:M141"/>
    <mergeCell ref="D140:I140"/>
    <mergeCell ref="D141:I141"/>
    <mergeCell ref="D142:I142"/>
    <mergeCell ref="D134:I134"/>
    <mergeCell ref="L134:M134"/>
    <mergeCell ref="D135:I135"/>
    <mergeCell ref="L135:M135"/>
    <mergeCell ref="D136:I136"/>
    <mergeCell ref="L136:M136"/>
    <mergeCell ref="B126:C138"/>
    <mergeCell ref="L142:M144"/>
    <mergeCell ref="D143:I143"/>
    <mergeCell ref="D144:I144"/>
    <mergeCell ref="D145:I145"/>
    <mergeCell ref="L145:M145"/>
    <mergeCell ref="D146:I146"/>
    <mergeCell ref="L146:M146"/>
    <mergeCell ref="D137:I137"/>
    <mergeCell ref="L137:M137"/>
    <mergeCell ref="D138:I138"/>
    <mergeCell ref="L138:M138"/>
    <mergeCell ref="D150:I150"/>
    <mergeCell ref="L150:M150"/>
    <mergeCell ref="D151:I151"/>
    <mergeCell ref="L151:M151"/>
    <mergeCell ref="D152:I152"/>
    <mergeCell ref="L152:M152"/>
    <mergeCell ref="D147:I147"/>
    <mergeCell ref="L147:M147"/>
    <mergeCell ref="D148:I148"/>
    <mergeCell ref="L148:M148"/>
    <mergeCell ref="D149:I149"/>
    <mergeCell ref="L149:M149"/>
    <mergeCell ref="B153:C164"/>
    <mergeCell ref="D153:I153"/>
    <mergeCell ref="L153:M155"/>
    <mergeCell ref="D154:I154"/>
    <mergeCell ref="D155:I155"/>
    <mergeCell ref="D156:I156"/>
    <mergeCell ref="L156:M157"/>
    <mergeCell ref="D157:I157"/>
    <mergeCell ref="D158:I158"/>
    <mergeCell ref="L158:M158"/>
    <mergeCell ref="D162:I162"/>
    <mergeCell ref="L162:M162"/>
    <mergeCell ref="D163:I163"/>
    <mergeCell ref="L163:M163"/>
    <mergeCell ref="D164:I164"/>
    <mergeCell ref="L164:M164"/>
    <mergeCell ref="D159:I159"/>
    <mergeCell ref="L159:M159"/>
    <mergeCell ref="D160:I160"/>
    <mergeCell ref="L160:M160"/>
    <mergeCell ref="D161:I161"/>
    <mergeCell ref="L161:M161"/>
    <mergeCell ref="B165:C177"/>
    <mergeCell ref="D165:I165"/>
    <mergeCell ref="L165:M167"/>
    <mergeCell ref="D166:I166"/>
    <mergeCell ref="D167:I167"/>
    <mergeCell ref="D168:I168"/>
    <mergeCell ref="L168:M170"/>
    <mergeCell ref="D169:I169"/>
    <mergeCell ref="D170:I170"/>
    <mergeCell ref="D171:I171"/>
    <mergeCell ref="D175:I175"/>
    <mergeCell ref="L175:M175"/>
    <mergeCell ref="D176:I176"/>
    <mergeCell ref="L176:M176"/>
    <mergeCell ref="D177:I177"/>
    <mergeCell ref="L177:M177"/>
    <mergeCell ref="L171:M171"/>
    <mergeCell ref="D172:I172"/>
    <mergeCell ref="L172:M172"/>
    <mergeCell ref="D173:I173"/>
    <mergeCell ref="L173:M173"/>
    <mergeCell ref="D174:I174"/>
    <mergeCell ref="L174:M174"/>
    <mergeCell ref="D188:I188"/>
    <mergeCell ref="L188:M188"/>
    <mergeCell ref="D189:I189"/>
    <mergeCell ref="L189:M189"/>
    <mergeCell ref="D190:I190"/>
    <mergeCell ref="L190:M190"/>
    <mergeCell ref="L184:M184"/>
    <mergeCell ref="D185:I185"/>
    <mergeCell ref="L185:M185"/>
    <mergeCell ref="D186:I186"/>
    <mergeCell ref="L186:M186"/>
    <mergeCell ref="D187:I187"/>
    <mergeCell ref="L187:M187"/>
    <mergeCell ref="D184:I184"/>
    <mergeCell ref="D191:I191"/>
    <mergeCell ref="L191:M191"/>
    <mergeCell ref="B192:C202"/>
    <mergeCell ref="D192:I192"/>
    <mergeCell ref="L192:M194"/>
    <mergeCell ref="D193:I193"/>
    <mergeCell ref="D194:I194"/>
    <mergeCell ref="D195:I195"/>
    <mergeCell ref="L195:M196"/>
    <mergeCell ref="D196:I196"/>
    <mergeCell ref="B178:C191"/>
    <mergeCell ref="D178:I178"/>
    <mergeCell ref="L178:M180"/>
    <mergeCell ref="D179:I179"/>
    <mergeCell ref="D180:I180"/>
    <mergeCell ref="D181:I181"/>
    <mergeCell ref="L181:M183"/>
    <mergeCell ref="D182:I182"/>
    <mergeCell ref="D183:I183"/>
    <mergeCell ref="D200:I200"/>
    <mergeCell ref="L200:M200"/>
    <mergeCell ref="D201:I201"/>
    <mergeCell ref="L201:M201"/>
    <mergeCell ref="D202:I202"/>
    <mergeCell ref="L202:M202"/>
    <mergeCell ref="D197:I197"/>
    <mergeCell ref="L197:M197"/>
    <mergeCell ref="D198:I198"/>
    <mergeCell ref="L198:M198"/>
    <mergeCell ref="D199:I199"/>
    <mergeCell ref="L199:M199"/>
    <mergeCell ref="B203:C215"/>
    <mergeCell ref="D203:I203"/>
    <mergeCell ref="L203:M205"/>
    <mergeCell ref="D204:I204"/>
    <mergeCell ref="D205:I205"/>
    <mergeCell ref="D206:I206"/>
    <mergeCell ref="L206:M208"/>
    <mergeCell ref="D207:I207"/>
    <mergeCell ref="D208:I208"/>
    <mergeCell ref="D209:I209"/>
    <mergeCell ref="D213:I213"/>
    <mergeCell ref="L213:M213"/>
    <mergeCell ref="D214:I214"/>
    <mergeCell ref="L214:M214"/>
    <mergeCell ref="D215:I215"/>
    <mergeCell ref="L215:M215"/>
    <mergeCell ref="L209:M209"/>
    <mergeCell ref="D210:I210"/>
    <mergeCell ref="L210:M210"/>
    <mergeCell ref="D211:I211"/>
    <mergeCell ref="L211:M211"/>
    <mergeCell ref="D212:I212"/>
    <mergeCell ref="L212:M212"/>
    <mergeCell ref="D222:I222"/>
    <mergeCell ref="L222:M222"/>
    <mergeCell ref="D223:I223"/>
    <mergeCell ref="L223:M223"/>
    <mergeCell ref="D224:I224"/>
    <mergeCell ref="L224:M224"/>
    <mergeCell ref="B216:C226"/>
    <mergeCell ref="D216:I216"/>
    <mergeCell ref="L216:M218"/>
    <mergeCell ref="D217:I217"/>
    <mergeCell ref="D218:I218"/>
    <mergeCell ref="D219:I219"/>
    <mergeCell ref="L219:M220"/>
    <mergeCell ref="D220:I220"/>
    <mergeCell ref="D221:I221"/>
    <mergeCell ref="L221:M221"/>
    <mergeCell ref="D225:I225"/>
    <mergeCell ref="L225:M225"/>
    <mergeCell ref="D226:I226"/>
    <mergeCell ref="L226:M226"/>
    <mergeCell ref="B227:C237"/>
    <mergeCell ref="D227:I227"/>
    <mergeCell ref="L227:M229"/>
    <mergeCell ref="D228:I228"/>
    <mergeCell ref="D229:I229"/>
    <mergeCell ref="D230:I230"/>
    <mergeCell ref="D237:I237"/>
    <mergeCell ref="L237:M237"/>
    <mergeCell ref="D234:I234"/>
    <mergeCell ref="L234:M234"/>
    <mergeCell ref="D235:I235"/>
    <mergeCell ref="L235:M235"/>
    <mergeCell ref="D236:I236"/>
    <mergeCell ref="L236:M236"/>
    <mergeCell ref="L230:M231"/>
    <mergeCell ref="D231:I231"/>
    <mergeCell ref="D232:I232"/>
    <mergeCell ref="L232:M232"/>
    <mergeCell ref="D233:I233"/>
    <mergeCell ref="L233:M233"/>
  </mergeCells>
  <phoneticPr fontId="2"/>
  <dataValidations count="1">
    <dataValidation type="list" allowBlank="1" showInputMessage="1" showErrorMessage="1" sqref="J4:J237 JD4:JD237 SZ4:SZ237 ACV4:ACV237 AMR4:AMR237 AWN4:AWN237 BGJ4:BGJ237 BQF4:BQF237 CAB4:CAB237 CJX4:CJX237 CTT4:CTT237 DDP4:DDP237 DNL4:DNL237 DXH4:DXH237 EHD4:EHD237 EQZ4:EQZ237 FAV4:FAV237 FKR4:FKR237 FUN4:FUN237 GEJ4:GEJ237 GOF4:GOF237 GYB4:GYB237 HHX4:HHX237 HRT4:HRT237 IBP4:IBP237 ILL4:ILL237 IVH4:IVH237 JFD4:JFD237 JOZ4:JOZ237 JYV4:JYV237 KIR4:KIR237 KSN4:KSN237 LCJ4:LCJ237 LMF4:LMF237 LWB4:LWB237 MFX4:MFX237 MPT4:MPT237 MZP4:MZP237 NJL4:NJL237 NTH4:NTH237 ODD4:ODD237 OMZ4:OMZ237 OWV4:OWV237 PGR4:PGR237 PQN4:PQN237 QAJ4:QAJ237 QKF4:QKF237 QUB4:QUB237 RDX4:RDX237 RNT4:RNT237 RXP4:RXP237 SHL4:SHL237 SRH4:SRH237 TBD4:TBD237 TKZ4:TKZ237 TUV4:TUV237 UER4:UER237 UON4:UON237 UYJ4:UYJ237 VIF4:VIF237 VSB4:VSB237 WBX4:WBX237 WLT4:WLT237 WVP4:WVP237 J65540:J65773 JD65540:JD65773 SZ65540:SZ65773 ACV65540:ACV65773 AMR65540:AMR65773 AWN65540:AWN65773 BGJ65540:BGJ65773 BQF65540:BQF65773 CAB65540:CAB65773 CJX65540:CJX65773 CTT65540:CTT65773 DDP65540:DDP65773 DNL65540:DNL65773 DXH65540:DXH65773 EHD65540:EHD65773 EQZ65540:EQZ65773 FAV65540:FAV65773 FKR65540:FKR65773 FUN65540:FUN65773 GEJ65540:GEJ65773 GOF65540:GOF65773 GYB65540:GYB65773 HHX65540:HHX65773 HRT65540:HRT65773 IBP65540:IBP65773 ILL65540:ILL65773 IVH65540:IVH65773 JFD65540:JFD65773 JOZ65540:JOZ65773 JYV65540:JYV65773 KIR65540:KIR65773 KSN65540:KSN65773 LCJ65540:LCJ65773 LMF65540:LMF65773 LWB65540:LWB65773 MFX65540:MFX65773 MPT65540:MPT65773 MZP65540:MZP65773 NJL65540:NJL65773 NTH65540:NTH65773 ODD65540:ODD65773 OMZ65540:OMZ65773 OWV65540:OWV65773 PGR65540:PGR65773 PQN65540:PQN65773 QAJ65540:QAJ65773 QKF65540:QKF65773 QUB65540:QUB65773 RDX65540:RDX65773 RNT65540:RNT65773 RXP65540:RXP65773 SHL65540:SHL65773 SRH65540:SRH65773 TBD65540:TBD65773 TKZ65540:TKZ65773 TUV65540:TUV65773 UER65540:UER65773 UON65540:UON65773 UYJ65540:UYJ65773 VIF65540:VIF65773 VSB65540:VSB65773 WBX65540:WBX65773 WLT65540:WLT65773 WVP65540:WVP65773 J131076:J131309 JD131076:JD131309 SZ131076:SZ131309 ACV131076:ACV131309 AMR131076:AMR131309 AWN131076:AWN131309 BGJ131076:BGJ131309 BQF131076:BQF131309 CAB131076:CAB131309 CJX131076:CJX131309 CTT131076:CTT131309 DDP131076:DDP131309 DNL131076:DNL131309 DXH131076:DXH131309 EHD131076:EHD131309 EQZ131076:EQZ131309 FAV131076:FAV131309 FKR131076:FKR131309 FUN131076:FUN131309 GEJ131076:GEJ131309 GOF131076:GOF131309 GYB131076:GYB131309 HHX131076:HHX131309 HRT131076:HRT131309 IBP131076:IBP131309 ILL131076:ILL131309 IVH131076:IVH131309 JFD131076:JFD131309 JOZ131076:JOZ131309 JYV131076:JYV131309 KIR131076:KIR131309 KSN131076:KSN131309 LCJ131076:LCJ131309 LMF131076:LMF131309 LWB131076:LWB131309 MFX131076:MFX131309 MPT131076:MPT131309 MZP131076:MZP131309 NJL131076:NJL131309 NTH131076:NTH131309 ODD131076:ODD131309 OMZ131076:OMZ131309 OWV131076:OWV131309 PGR131076:PGR131309 PQN131076:PQN131309 QAJ131076:QAJ131309 QKF131076:QKF131309 QUB131076:QUB131309 RDX131076:RDX131309 RNT131076:RNT131309 RXP131076:RXP131309 SHL131076:SHL131309 SRH131076:SRH131309 TBD131076:TBD131309 TKZ131076:TKZ131309 TUV131076:TUV131309 UER131076:UER131309 UON131076:UON131309 UYJ131076:UYJ131309 VIF131076:VIF131309 VSB131076:VSB131309 WBX131076:WBX131309 WLT131076:WLT131309 WVP131076:WVP131309 J196612:J196845 JD196612:JD196845 SZ196612:SZ196845 ACV196612:ACV196845 AMR196612:AMR196845 AWN196612:AWN196845 BGJ196612:BGJ196845 BQF196612:BQF196845 CAB196612:CAB196845 CJX196612:CJX196845 CTT196612:CTT196845 DDP196612:DDP196845 DNL196612:DNL196845 DXH196612:DXH196845 EHD196612:EHD196845 EQZ196612:EQZ196845 FAV196612:FAV196845 FKR196612:FKR196845 FUN196612:FUN196845 GEJ196612:GEJ196845 GOF196612:GOF196845 GYB196612:GYB196845 HHX196612:HHX196845 HRT196612:HRT196845 IBP196612:IBP196845 ILL196612:ILL196845 IVH196612:IVH196845 JFD196612:JFD196845 JOZ196612:JOZ196845 JYV196612:JYV196845 KIR196612:KIR196845 KSN196612:KSN196845 LCJ196612:LCJ196845 LMF196612:LMF196845 LWB196612:LWB196845 MFX196612:MFX196845 MPT196612:MPT196845 MZP196612:MZP196845 NJL196612:NJL196845 NTH196612:NTH196845 ODD196612:ODD196845 OMZ196612:OMZ196845 OWV196612:OWV196845 PGR196612:PGR196845 PQN196612:PQN196845 QAJ196612:QAJ196845 QKF196612:QKF196845 QUB196612:QUB196845 RDX196612:RDX196845 RNT196612:RNT196845 RXP196612:RXP196845 SHL196612:SHL196845 SRH196612:SRH196845 TBD196612:TBD196845 TKZ196612:TKZ196845 TUV196612:TUV196845 UER196612:UER196845 UON196612:UON196845 UYJ196612:UYJ196845 VIF196612:VIF196845 VSB196612:VSB196845 WBX196612:WBX196845 WLT196612:WLT196845 WVP196612:WVP196845 J262148:J262381 JD262148:JD262381 SZ262148:SZ262381 ACV262148:ACV262381 AMR262148:AMR262381 AWN262148:AWN262381 BGJ262148:BGJ262381 BQF262148:BQF262381 CAB262148:CAB262381 CJX262148:CJX262381 CTT262148:CTT262381 DDP262148:DDP262381 DNL262148:DNL262381 DXH262148:DXH262381 EHD262148:EHD262381 EQZ262148:EQZ262381 FAV262148:FAV262381 FKR262148:FKR262381 FUN262148:FUN262381 GEJ262148:GEJ262381 GOF262148:GOF262381 GYB262148:GYB262381 HHX262148:HHX262381 HRT262148:HRT262381 IBP262148:IBP262381 ILL262148:ILL262381 IVH262148:IVH262381 JFD262148:JFD262381 JOZ262148:JOZ262381 JYV262148:JYV262381 KIR262148:KIR262381 KSN262148:KSN262381 LCJ262148:LCJ262381 LMF262148:LMF262381 LWB262148:LWB262381 MFX262148:MFX262381 MPT262148:MPT262381 MZP262148:MZP262381 NJL262148:NJL262381 NTH262148:NTH262381 ODD262148:ODD262381 OMZ262148:OMZ262381 OWV262148:OWV262381 PGR262148:PGR262381 PQN262148:PQN262381 QAJ262148:QAJ262381 QKF262148:QKF262381 QUB262148:QUB262381 RDX262148:RDX262381 RNT262148:RNT262381 RXP262148:RXP262381 SHL262148:SHL262381 SRH262148:SRH262381 TBD262148:TBD262381 TKZ262148:TKZ262381 TUV262148:TUV262381 UER262148:UER262381 UON262148:UON262381 UYJ262148:UYJ262381 VIF262148:VIF262381 VSB262148:VSB262381 WBX262148:WBX262381 WLT262148:WLT262381 WVP262148:WVP262381 J327684:J327917 JD327684:JD327917 SZ327684:SZ327917 ACV327684:ACV327917 AMR327684:AMR327917 AWN327684:AWN327917 BGJ327684:BGJ327917 BQF327684:BQF327917 CAB327684:CAB327917 CJX327684:CJX327917 CTT327684:CTT327917 DDP327684:DDP327917 DNL327684:DNL327917 DXH327684:DXH327917 EHD327684:EHD327917 EQZ327684:EQZ327917 FAV327684:FAV327917 FKR327684:FKR327917 FUN327684:FUN327917 GEJ327684:GEJ327917 GOF327684:GOF327917 GYB327684:GYB327917 HHX327684:HHX327917 HRT327684:HRT327917 IBP327684:IBP327917 ILL327684:ILL327917 IVH327684:IVH327917 JFD327684:JFD327917 JOZ327684:JOZ327917 JYV327684:JYV327917 KIR327684:KIR327917 KSN327684:KSN327917 LCJ327684:LCJ327917 LMF327684:LMF327917 LWB327684:LWB327917 MFX327684:MFX327917 MPT327684:MPT327917 MZP327684:MZP327917 NJL327684:NJL327917 NTH327684:NTH327917 ODD327684:ODD327917 OMZ327684:OMZ327917 OWV327684:OWV327917 PGR327684:PGR327917 PQN327684:PQN327917 QAJ327684:QAJ327917 QKF327684:QKF327917 QUB327684:QUB327917 RDX327684:RDX327917 RNT327684:RNT327917 RXP327684:RXP327917 SHL327684:SHL327917 SRH327684:SRH327917 TBD327684:TBD327917 TKZ327684:TKZ327917 TUV327684:TUV327917 UER327684:UER327917 UON327684:UON327917 UYJ327684:UYJ327917 VIF327684:VIF327917 VSB327684:VSB327917 WBX327684:WBX327917 WLT327684:WLT327917 WVP327684:WVP327917 J393220:J393453 JD393220:JD393453 SZ393220:SZ393453 ACV393220:ACV393453 AMR393220:AMR393453 AWN393220:AWN393453 BGJ393220:BGJ393453 BQF393220:BQF393453 CAB393220:CAB393453 CJX393220:CJX393453 CTT393220:CTT393453 DDP393220:DDP393453 DNL393220:DNL393453 DXH393220:DXH393453 EHD393220:EHD393453 EQZ393220:EQZ393453 FAV393220:FAV393453 FKR393220:FKR393453 FUN393220:FUN393453 GEJ393220:GEJ393453 GOF393220:GOF393453 GYB393220:GYB393453 HHX393220:HHX393453 HRT393220:HRT393453 IBP393220:IBP393453 ILL393220:ILL393453 IVH393220:IVH393453 JFD393220:JFD393453 JOZ393220:JOZ393453 JYV393220:JYV393453 KIR393220:KIR393453 KSN393220:KSN393453 LCJ393220:LCJ393453 LMF393220:LMF393453 LWB393220:LWB393453 MFX393220:MFX393453 MPT393220:MPT393453 MZP393220:MZP393453 NJL393220:NJL393453 NTH393220:NTH393453 ODD393220:ODD393453 OMZ393220:OMZ393453 OWV393220:OWV393453 PGR393220:PGR393453 PQN393220:PQN393453 QAJ393220:QAJ393453 QKF393220:QKF393453 QUB393220:QUB393453 RDX393220:RDX393453 RNT393220:RNT393453 RXP393220:RXP393453 SHL393220:SHL393453 SRH393220:SRH393453 TBD393220:TBD393453 TKZ393220:TKZ393453 TUV393220:TUV393453 UER393220:UER393453 UON393220:UON393453 UYJ393220:UYJ393453 VIF393220:VIF393453 VSB393220:VSB393453 WBX393220:WBX393453 WLT393220:WLT393453 WVP393220:WVP393453 J458756:J458989 JD458756:JD458989 SZ458756:SZ458989 ACV458756:ACV458989 AMR458756:AMR458989 AWN458756:AWN458989 BGJ458756:BGJ458989 BQF458756:BQF458989 CAB458756:CAB458989 CJX458756:CJX458989 CTT458756:CTT458989 DDP458756:DDP458989 DNL458756:DNL458989 DXH458756:DXH458989 EHD458756:EHD458989 EQZ458756:EQZ458989 FAV458756:FAV458989 FKR458756:FKR458989 FUN458756:FUN458989 GEJ458756:GEJ458989 GOF458756:GOF458989 GYB458756:GYB458989 HHX458756:HHX458989 HRT458756:HRT458989 IBP458756:IBP458989 ILL458756:ILL458989 IVH458756:IVH458989 JFD458756:JFD458989 JOZ458756:JOZ458989 JYV458756:JYV458989 KIR458756:KIR458989 KSN458756:KSN458989 LCJ458756:LCJ458989 LMF458756:LMF458989 LWB458756:LWB458989 MFX458756:MFX458989 MPT458756:MPT458989 MZP458756:MZP458989 NJL458756:NJL458989 NTH458756:NTH458989 ODD458756:ODD458989 OMZ458756:OMZ458989 OWV458756:OWV458989 PGR458756:PGR458989 PQN458756:PQN458989 QAJ458756:QAJ458989 QKF458756:QKF458989 QUB458756:QUB458989 RDX458756:RDX458989 RNT458756:RNT458989 RXP458756:RXP458989 SHL458756:SHL458989 SRH458756:SRH458989 TBD458756:TBD458989 TKZ458756:TKZ458989 TUV458756:TUV458989 UER458756:UER458989 UON458756:UON458989 UYJ458756:UYJ458989 VIF458756:VIF458989 VSB458756:VSB458989 WBX458756:WBX458989 WLT458756:WLT458989 WVP458756:WVP458989 J524292:J524525 JD524292:JD524525 SZ524292:SZ524525 ACV524292:ACV524525 AMR524292:AMR524525 AWN524292:AWN524525 BGJ524292:BGJ524525 BQF524292:BQF524525 CAB524292:CAB524525 CJX524292:CJX524525 CTT524292:CTT524525 DDP524292:DDP524525 DNL524292:DNL524525 DXH524292:DXH524525 EHD524292:EHD524525 EQZ524292:EQZ524525 FAV524292:FAV524525 FKR524292:FKR524525 FUN524292:FUN524525 GEJ524292:GEJ524525 GOF524292:GOF524525 GYB524292:GYB524525 HHX524292:HHX524525 HRT524292:HRT524525 IBP524292:IBP524525 ILL524292:ILL524525 IVH524292:IVH524525 JFD524292:JFD524525 JOZ524292:JOZ524525 JYV524292:JYV524525 KIR524292:KIR524525 KSN524292:KSN524525 LCJ524292:LCJ524525 LMF524292:LMF524525 LWB524292:LWB524525 MFX524292:MFX524525 MPT524292:MPT524525 MZP524292:MZP524525 NJL524292:NJL524525 NTH524292:NTH524525 ODD524292:ODD524525 OMZ524292:OMZ524525 OWV524292:OWV524525 PGR524292:PGR524525 PQN524292:PQN524525 QAJ524292:QAJ524525 QKF524292:QKF524525 QUB524292:QUB524525 RDX524292:RDX524525 RNT524292:RNT524525 RXP524292:RXP524525 SHL524292:SHL524525 SRH524292:SRH524525 TBD524292:TBD524525 TKZ524292:TKZ524525 TUV524292:TUV524525 UER524292:UER524525 UON524292:UON524525 UYJ524292:UYJ524525 VIF524292:VIF524525 VSB524292:VSB524525 WBX524292:WBX524525 WLT524292:WLT524525 WVP524292:WVP524525 J589828:J590061 JD589828:JD590061 SZ589828:SZ590061 ACV589828:ACV590061 AMR589828:AMR590061 AWN589828:AWN590061 BGJ589828:BGJ590061 BQF589828:BQF590061 CAB589828:CAB590061 CJX589828:CJX590061 CTT589828:CTT590061 DDP589828:DDP590061 DNL589828:DNL590061 DXH589828:DXH590061 EHD589828:EHD590061 EQZ589828:EQZ590061 FAV589828:FAV590061 FKR589828:FKR590061 FUN589828:FUN590061 GEJ589828:GEJ590061 GOF589828:GOF590061 GYB589828:GYB590061 HHX589828:HHX590061 HRT589828:HRT590061 IBP589828:IBP590061 ILL589828:ILL590061 IVH589828:IVH590061 JFD589828:JFD590061 JOZ589828:JOZ590061 JYV589828:JYV590061 KIR589828:KIR590061 KSN589828:KSN590061 LCJ589828:LCJ590061 LMF589828:LMF590061 LWB589828:LWB590061 MFX589828:MFX590061 MPT589828:MPT590061 MZP589828:MZP590061 NJL589828:NJL590061 NTH589828:NTH590061 ODD589828:ODD590061 OMZ589828:OMZ590061 OWV589828:OWV590061 PGR589828:PGR590061 PQN589828:PQN590061 QAJ589828:QAJ590061 QKF589828:QKF590061 QUB589828:QUB590061 RDX589828:RDX590061 RNT589828:RNT590061 RXP589828:RXP590061 SHL589828:SHL590061 SRH589828:SRH590061 TBD589828:TBD590061 TKZ589828:TKZ590061 TUV589828:TUV590061 UER589828:UER590061 UON589828:UON590061 UYJ589828:UYJ590061 VIF589828:VIF590061 VSB589828:VSB590061 WBX589828:WBX590061 WLT589828:WLT590061 WVP589828:WVP590061 J655364:J655597 JD655364:JD655597 SZ655364:SZ655597 ACV655364:ACV655597 AMR655364:AMR655597 AWN655364:AWN655597 BGJ655364:BGJ655597 BQF655364:BQF655597 CAB655364:CAB655597 CJX655364:CJX655597 CTT655364:CTT655597 DDP655364:DDP655597 DNL655364:DNL655597 DXH655364:DXH655597 EHD655364:EHD655597 EQZ655364:EQZ655597 FAV655364:FAV655597 FKR655364:FKR655597 FUN655364:FUN655597 GEJ655364:GEJ655597 GOF655364:GOF655597 GYB655364:GYB655597 HHX655364:HHX655597 HRT655364:HRT655597 IBP655364:IBP655597 ILL655364:ILL655597 IVH655364:IVH655597 JFD655364:JFD655597 JOZ655364:JOZ655597 JYV655364:JYV655597 KIR655364:KIR655597 KSN655364:KSN655597 LCJ655364:LCJ655597 LMF655364:LMF655597 LWB655364:LWB655597 MFX655364:MFX655597 MPT655364:MPT655597 MZP655364:MZP655597 NJL655364:NJL655597 NTH655364:NTH655597 ODD655364:ODD655597 OMZ655364:OMZ655597 OWV655364:OWV655597 PGR655364:PGR655597 PQN655364:PQN655597 QAJ655364:QAJ655597 QKF655364:QKF655597 QUB655364:QUB655597 RDX655364:RDX655597 RNT655364:RNT655597 RXP655364:RXP655597 SHL655364:SHL655597 SRH655364:SRH655597 TBD655364:TBD655597 TKZ655364:TKZ655597 TUV655364:TUV655597 UER655364:UER655597 UON655364:UON655597 UYJ655364:UYJ655597 VIF655364:VIF655597 VSB655364:VSB655597 WBX655364:WBX655597 WLT655364:WLT655597 WVP655364:WVP655597 J720900:J721133 JD720900:JD721133 SZ720900:SZ721133 ACV720900:ACV721133 AMR720900:AMR721133 AWN720900:AWN721133 BGJ720900:BGJ721133 BQF720900:BQF721133 CAB720900:CAB721133 CJX720900:CJX721133 CTT720900:CTT721133 DDP720900:DDP721133 DNL720900:DNL721133 DXH720900:DXH721133 EHD720900:EHD721133 EQZ720900:EQZ721133 FAV720900:FAV721133 FKR720900:FKR721133 FUN720900:FUN721133 GEJ720900:GEJ721133 GOF720900:GOF721133 GYB720900:GYB721133 HHX720900:HHX721133 HRT720900:HRT721133 IBP720900:IBP721133 ILL720900:ILL721133 IVH720900:IVH721133 JFD720900:JFD721133 JOZ720900:JOZ721133 JYV720900:JYV721133 KIR720900:KIR721133 KSN720900:KSN721133 LCJ720900:LCJ721133 LMF720900:LMF721133 LWB720900:LWB721133 MFX720900:MFX721133 MPT720900:MPT721133 MZP720900:MZP721133 NJL720900:NJL721133 NTH720900:NTH721133 ODD720900:ODD721133 OMZ720900:OMZ721133 OWV720900:OWV721133 PGR720900:PGR721133 PQN720900:PQN721133 QAJ720900:QAJ721133 QKF720900:QKF721133 QUB720900:QUB721133 RDX720900:RDX721133 RNT720900:RNT721133 RXP720900:RXP721133 SHL720900:SHL721133 SRH720900:SRH721133 TBD720900:TBD721133 TKZ720900:TKZ721133 TUV720900:TUV721133 UER720900:UER721133 UON720900:UON721133 UYJ720900:UYJ721133 VIF720900:VIF721133 VSB720900:VSB721133 WBX720900:WBX721133 WLT720900:WLT721133 WVP720900:WVP721133 J786436:J786669 JD786436:JD786669 SZ786436:SZ786669 ACV786436:ACV786669 AMR786436:AMR786669 AWN786436:AWN786669 BGJ786436:BGJ786669 BQF786436:BQF786669 CAB786436:CAB786669 CJX786436:CJX786669 CTT786436:CTT786669 DDP786436:DDP786669 DNL786436:DNL786669 DXH786436:DXH786669 EHD786436:EHD786669 EQZ786436:EQZ786669 FAV786436:FAV786669 FKR786436:FKR786669 FUN786436:FUN786669 GEJ786436:GEJ786669 GOF786436:GOF786669 GYB786436:GYB786669 HHX786436:HHX786669 HRT786436:HRT786669 IBP786436:IBP786669 ILL786436:ILL786669 IVH786436:IVH786669 JFD786436:JFD786669 JOZ786436:JOZ786669 JYV786436:JYV786669 KIR786436:KIR786669 KSN786436:KSN786669 LCJ786436:LCJ786669 LMF786436:LMF786669 LWB786436:LWB786669 MFX786436:MFX786669 MPT786436:MPT786669 MZP786436:MZP786669 NJL786436:NJL786669 NTH786436:NTH786669 ODD786436:ODD786669 OMZ786436:OMZ786669 OWV786436:OWV786669 PGR786436:PGR786669 PQN786436:PQN786669 QAJ786436:QAJ786669 QKF786436:QKF786669 QUB786436:QUB786669 RDX786436:RDX786669 RNT786436:RNT786669 RXP786436:RXP786669 SHL786436:SHL786669 SRH786436:SRH786669 TBD786436:TBD786669 TKZ786436:TKZ786669 TUV786436:TUV786669 UER786436:UER786669 UON786436:UON786669 UYJ786436:UYJ786669 VIF786436:VIF786669 VSB786436:VSB786669 WBX786436:WBX786669 WLT786436:WLT786669 WVP786436:WVP786669 J851972:J852205 JD851972:JD852205 SZ851972:SZ852205 ACV851972:ACV852205 AMR851972:AMR852205 AWN851972:AWN852205 BGJ851972:BGJ852205 BQF851972:BQF852205 CAB851972:CAB852205 CJX851972:CJX852205 CTT851972:CTT852205 DDP851972:DDP852205 DNL851972:DNL852205 DXH851972:DXH852205 EHD851972:EHD852205 EQZ851972:EQZ852205 FAV851972:FAV852205 FKR851972:FKR852205 FUN851972:FUN852205 GEJ851972:GEJ852205 GOF851972:GOF852205 GYB851972:GYB852205 HHX851972:HHX852205 HRT851972:HRT852205 IBP851972:IBP852205 ILL851972:ILL852205 IVH851972:IVH852205 JFD851972:JFD852205 JOZ851972:JOZ852205 JYV851972:JYV852205 KIR851972:KIR852205 KSN851972:KSN852205 LCJ851972:LCJ852205 LMF851972:LMF852205 LWB851972:LWB852205 MFX851972:MFX852205 MPT851972:MPT852205 MZP851972:MZP852205 NJL851972:NJL852205 NTH851972:NTH852205 ODD851972:ODD852205 OMZ851972:OMZ852205 OWV851972:OWV852205 PGR851972:PGR852205 PQN851972:PQN852205 QAJ851972:QAJ852205 QKF851972:QKF852205 QUB851972:QUB852205 RDX851972:RDX852205 RNT851972:RNT852205 RXP851972:RXP852205 SHL851972:SHL852205 SRH851972:SRH852205 TBD851972:TBD852205 TKZ851972:TKZ852205 TUV851972:TUV852205 UER851972:UER852205 UON851972:UON852205 UYJ851972:UYJ852205 VIF851972:VIF852205 VSB851972:VSB852205 WBX851972:WBX852205 WLT851972:WLT852205 WVP851972:WVP852205 J917508:J917741 JD917508:JD917741 SZ917508:SZ917741 ACV917508:ACV917741 AMR917508:AMR917741 AWN917508:AWN917741 BGJ917508:BGJ917741 BQF917508:BQF917741 CAB917508:CAB917741 CJX917508:CJX917741 CTT917508:CTT917741 DDP917508:DDP917741 DNL917508:DNL917741 DXH917508:DXH917741 EHD917508:EHD917741 EQZ917508:EQZ917741 FAV917508:FAV917741 FKR917508:FKR917741 FUN917508:FUN917741 GEJ917508:GEJ917741 GOF917508:GOF917741 GYB917508:GYB917741 HHX917508:HHX917741 HRT917508:HRT917741 IBP917508:IBP917741 ILL917508:ILL917741 IVH917508:IVH917741 JFD917508:JFD917741 JOZ917508:JOZ917741 JYV917508:JYV917741 KIR917508:KIR917741 KSN917508:KSN917741 LCJ917508:LCJ917741 LMF917508:LMF917741 LWB917508:LWB917741 MFX917508:MFX917741 MPT917508:MPT917741 MZP917508:MZP917741 NJL917508:NJL917741 NTH917508:NTH917741 ODD917508:ODD917741 OMZ917508:OMZ917741 OWV917508:OWV917741 PGR917508:PGR917741 PQN917508:PQN917741 QAJ917508:QAJ917741 QKF917508:QKF917741 QUB917508:QUB917741 RDX917508:RDX917741 RNT917508:RNT917741 RXP917508:RXP917741 SHL917508:SHL917741 SRH917508:SRH917741 TBD917508:TBD917741 TKZ917508:TKZ917741 TUV917508:TUV917741 UER917508:UER917741 UON917508:UON917741 UYJ917508:UYJ917741 VIF917508:VIF917741 VSB917508:VSB917741 WBX917508:WBX917741 WLT917508:WLT917741 WVP917508:WVP917741 J983044:J983277 JD983044:JD983277 SZ983044:SZ983277 ACV983044:ACV983277 AMR983044:AMR983277 AWN983044:AWN983277 BGJ983044:BGJ983277 BQF983044:BQF983277 CAB983044:CAB983277 CJX983044:CJX983277 CTT983044:CTT983277 DDP983044:DDP983277 DNL983044:DNL983277 DXH983044:DXH983277 EHD983044:EHD983277 EQZ983044:EQZ983277 FAV983044:FAV983277 FKR983044:FKR983277 FUN983044:FUN983277 GEJ983044:GEJ983277 GOF983044:GOF983277 GYB983044:GYB983277 HHX983044:HHX983277 HRT983044:HRT983277 IBP983044:IBP983277 ILL983044:ILL983277 IVH983044:IVH983277 JFD983044:JFD983277 JOZ983044:JOZ983277 JYV983044:JYV983277 KIR983044:KIR983277 KSN983044:KSN983277 LCJ983044:LCJ983277 LMF983044:LMF983277 LWB983044:LWB983277 MFX983044:MFX983277 MPT983044:MPT983277 MZP983044:MZP983277 NJL983044:NJL983277 NTH983044:NTH983277 ODD983044:ODD983277 OMZ983044:OMZ983277 OWV983044:OWV983277 PGR983044:PGR983277 PQN983044:PQN983277 QAJ983044:QAJ983277 QKF983044:QKF983277 QUB983044:QUB983277 RDX983044:RDX983277 RNT983044:RNT983277 RXP983044:RXP983277 SHL983044:SHL983277 SRH983044:SRH983277 TBD983044:TBD983277 TKZ983044:TKZ983277 TUV983044:TUV983277 UER983044:UER983277 UON983044:UON983277 UYJ983044:UYJ983277 VIF983044:VIF983277 VSB983044:VSB983277 WBX983044:WBX983277 WLT983044:WLT983277 WVP983044:WVP983277 JH4:JI237 TD4:TE237 ACZ4:ADA237 AMV4:AMW237 AWR4:AWS237 BGN4:BGO237 BQJ4:BQK237 CAF4:CAG237 CKB4:CKC237 CTX4:CTY237 DDT4:DDU237 DNP4:DNQ237 DXL4:DXM237 EHH4:EHI237 ERD4:ERE237 FAZ4:FBA237 FKV4:FKW237 FUR4:FUS237 GEN4:GEO237 GOJ4:GOK237 GYF4:GYG237 HIB4:HIC237 HRX4:HRY237 IBT4:IBU237 ILP4:ILQ237 IVL4:IVM237 JFH4:JFI237 JPD4:JPE237 JYZ4:JZA237 KIV4:KIW237 KSR4:KSS237 LCN4:LCO237 LMJ4:LMK237 LWF4:LWG237 MGB4:MGC237 MPX4:MPY237 MZT4:MZU237 NJP4:NJQ237 NTL4:NTM237 ODH4:ODI237 OND4:ONE237 OWZ4:OXA237 PGV4:PGW237 PQR4:PQS237 QAN4:QAO237 QKJ4:QKK237 QUF4:QUG237 REB4:REC237 RNX4:RNY237 RXT4:RXU237 SHP4:SHQ237 SRL4:SRM237 TBH4:TBI237 TLD4:TLE237 TUZ4:TVA237 UEV4:UEW237 UOR4:UOS237 UYN4:UYO237 VIJ4:VIK237 VSF4:VSG237 WCB4:WCC237 WLX4:WLY237 WVT4:WVU237 JH65540:JI65773 TD65540:TE65773 ACZ65540:ADA65773 AMV65540:AMW65773 AWR65540:AWS65773 BGN65540:BGO65773 BQJ65540:BQK65773 CAF65540:CAG65773 CKB65540:CKC65773 CTX65540:CTY65773 DDT65540:DDU65773 DNP65540:DNQ65773 DXL65540:DXM65773 EHH65540:EHI65773 ERD65540:ERE65773 FAZ65540:FBA65773 FKV65540:FKW65773 FUR65540:FUS65773 GEN65540:GEO65773 GOJ65540:GOK65773 GYF65540:GYG65773 HIB65540:HIC65773 HRX65540:HRY65773 IBT65540:IBU65773 ILP65540:ILQ65773 IVL65540:IVM65773 JFH65540:JFI65773 JPD65540:JPE65773 JYZ65540:JZA65773 KIV65540:KIW65773 KSR65540:KSS65773 LCN65540:LCO65773 LMJ65540:LMK65773 LWF65540:LWG65773 MGB65540:MGC65773 MPX65540:MPY65773 MZT65540:MZU65773 NJP65540:NJQ65773 NTL65540:NTM65773 ODH65540:ODI65773 OND65540:ONE65773 OWZ65540:OXA65773 PGV65540:PGW65773 PQR65540:PQS65773 QAN65540:QAO65773 QKJ65540:QKK65773 QUF65540:QUG65773 REB65540:REC65773 RNX65540:RNY65773 RXT65540:RXU65773 SHP65540:SHQ65773 SRL65540:SRM65773 TBH65540:TBI65773 TLD65540:TLE65773 TUZ65540:TVA65773 UEV65540:UEW65773 UOR65540:UOS65773 UYN65540:UYO65773 VIJ65540:VIK65773 VSF65540:VSG65773 WCB65540:WCC65773 WLX65540:WLY65773 WVT65540:WVU65773 JH131076:JI131309 TD131076:TE131309 ACZ131076:ADA131309 AMV131076:AMW131309 AWR131076:AWS131309 BGN131076:BGO131309 BQJ131076:BQK131309 CAF131076:CAG131309 CKB131076:CKC131309 CTX131076:CTY131309 DDT131076:DDU131309 DNP131076:DNQ131309 DXL131076:DXM131309 EHH131076:EHI131309 ERD131076:ERE131309 FAZ131076:FBA131309 FKV131076:FKW131309 FUR131076:FUS131309 GEN131076:GEO131309 GOJ131076:GOK131309 GYF131076:GYG131309 HIB131076:HIC131309 HRX131076:HRY131309 IBT131076:IBU131309 ILP131076:ILQ131309 IVL131076:IVM131309 JFH131076:JFI131309 JPD131076:JPE131309 JYZ131076:JZA131309 KIV131076:KIW131309 KSR131076:KSS131309 LCN131076:LCO131309 LMJ131076:LMK131309 LWF131076:LWG131309 MGB131076:MGC131309 MPX131076:MPY131309 MZT131076:MZU131309 NJP131076:NJQ131309 NTL131076:NTM131309 ODH131076:ODI131309 OND131076:ONE131309 OWZ131076:OXA131309 PGV131076:PGW131309 PQR131076:PQS131309 QAN131076:QAO131309 QKJ131076:QKK131309 QUF131076:QUG131309 REB131076:REC131309 RNX131076:RNY131309 RXT131076:RXU131309 SHP131076:SHQ131309 SRL131076:SRM131309 TBH131076:TBI131309 TLD131076:TLE131309 TUZ131076:TVA131309 UEV131076:UEW131309 UOR131076:UOS131309 UYN131076:UYO131309 VIJ131076:VIK131309 VSF131076:VSG131309 WCB131076:WCC131309 WLX131076:WLY131309 WVT131076:WVU131309 JH196612:JI196845 TD196612:TE196845 ACZ196612:ADA196845 AMV196612:AMW196845 AWR196612:AWS196845 BGN196612:BGO196845 BQJ196612:BQK196845 CAF196612:CAG196845 CKB196612:CKC196845 CTX196612:CTY196845 DDT196612:DDU196845 DNP196612:DNQ196845 DXL196612:DXM196845 EHH196612:EHI196845 ERD196612:ERE196845 FAZ196612:FBA196845 FKV196612:FKW196845 FUR196612:FUS196845 GEN196612:GEO196845 GOJ196612:GOK196845 GYF196612:GYG196845 HIB196612:HIC196845 HRX196612:HRY196845 IBT196612:IBU196845 ILP196612:ILQ196845 IVL196612:IVM196845 JFH196612:JFI196845 JPD196612:JPE196845 JYZ196612:JZA196845 KIV196612:KIW196845 KSR196612:KSS196845 LCN196612:LCO196845 LMJ196612:LMK196845 LWF196612:LWG196845 MGB196612:MGC196845 MPX196612:MPY196845 MZT196612:MZU196845 NJP196612:NJQ196845 NTL196612:NTM196845 ODH196612:ODI196845 OND196612:ONE196845 OWZ196612:OXA196845 PGV196612:PGW196845 PQR196612:PQS196845 QAN196612:QAO196845 QKJ196612:QKK196845 QUF196612:QUG196845 REB196612:REC196845 RNX196612:RNY196845 RXT196612:RXU196845 SHP196612:SHQ196845 SRL196612:SRM196845 TBH196612:TBI196845 TLD196612:TLE196845 TUZ196612:TVA196845 UEV196612:UEW196845 UOR196612:UOS196845 UYN196612:UYO196845 VIJ196612:VIK196845 VSF196612:VSG196845 WCB196612:WCC196845 WLX196612:WLY196845 WVT196612:WVU196845 JH262148:JI262381 TD262148:TE262381 ACZ262148:ADA262381 AMV262148:AMW262381 AWR262148:AWS262381 BGN262148:BGO262381 BQJ262148:BQK262381 CAF262148:CAG262381 CKB262148:CKC262381 CTX262148:CTY262381 DDT262148:DDU262381 DNP262148:DNQ262381 DXL262148:DXM262381 EHH262148:EHI262381 ERD262148:ERE262381 FAZ262148:FBA262381 FKV262148:FKW262381 FUR262148:FUS262381 GEN262148:GEO262381 GOJ262148:GOK262381 GYF262148:GYG262381 HIB262148:HIC262381 HRX262148:HRY262381 IBT262148:IBU262381 ILP262148:ILQ262381 IVL262148:IVM262381 JFH262148:JFI262381 JPD262148:JPE262381 JYZ262148:JZA262381 KIV262148:KIW262381 KSR262148:KSS262381 LCN262148:LCO262381 LMJ262148:LMK262381 LWF262148:LWG262381 MGB262148:MGC262381 MPX262148:MPY262381 MZT262148:MZU262381 NJP262148:NJQ262381 NTL262148:NTM262381 ODH262148:ODI262381 OND262148:ONE262381 OWZ262148:OXA262381 PGV262148:PGW262381 PQR262148:PQS262381 QAN262148:QAO262381 QKJ262148:QKK262381 QUF262148:QUG262381 REB262148:REC262381 RNX262148:RNY262381 RXT262148:RXU262381 SHP262148:SHQ262381 SRL262148:SRM262381 TBH262148:TBI262381 TLD262148:TLE262381 TUZ262148:TVA262381 UEV262148:UEW262381 UOR262148:UOS262381 UYN262148:UYO262381 VIJ262148:VIK262381 VSF262148:VSG262381 WCB262148:WCC262381 WLX262148:WLY262381 WVT262148:WVU262381 JH327684:JI327917 TD327684:TE327917 ACZ327684:ADA327917 AMV327684:AMW327917 AWR327684:AWS327917 BGN327684:BGO327917 BQJ327684:BQK327917 CAF327684:CAG327917 CKB327684:CKC327917 CTX327684:CTY327917 DDT327684:DDU327917 DNP327684:DNQ327917 DXL327684:DXM327917 EHH327684:EHI327917 ERD327684:ERE327917 FAZ327684:FBA327917 FKV327684:FKW327917 FUR327684:FUS327917 GEN327684:GEO327917 GOJ327684:GOK327917 GYF327684:GYG327917 HIB327684:HIC327917 HRX327684:HRY327917 IBT327684:IBU327917 ILP327684:ILQ327917 IVL327684:IVM327917 JFH327684:JFI327917 JPD327684:JPE327917 JYZ327684:JZA327917 KIV327684:KIW327917 KSR327684:KSS327917 LCN327684:LCO327917 LMJ327684:LMK327917 LWF327684:LWG327917 MGB327684:MGC327917 MPX327684:MPY327917 MZT327684:MZU327917 NJP327684:NJQ327917 NTL327684:NTM327917 ODH327684:ODI327917 OND327684:ONE327917 OWZ327684:OXA327917 PGV327684:PGW327917 PQR327684:PQS327917 QAN327684:QAO327917 QKJ327684:QKK327917 QUF327684:QUG327917 REB327684:REC327917 RNX327684:RNY327917 RXT327684:RXU327917 SHP327684:SHQ327917 SRL327684:SRM327917 TBH327684:TBI327917 TLD327684:TLE327917 TUZ327684:TVA327917 UEV327684:UEW327917 UOR327684:UOS327917 UYN327684:UYO327917 VIJ327684:VIK327917 VSF327684:VSG327917 WCB327684:WCC327917 WLX327684:WLY327917 WVT327684:WVU327917 JH393220:JI393453 TD393220:TE393453 ACZ393220:ADA393453 AMV393220:AMW393453 AWR393220:AWS393453 BGN393220:BGO393453 BQJ393220:BQK393453 CAF393220:CAG393453 CKB393220:CKC393453 CTX393220:CTY393453 DDT393220:DDU393453 DNP393220:DNQ393453 DXL393220:DXM393453 EHH393220:EHI393453 ERD393220:ERE393453 FAZ393220:FBA393453 FKV393220:FKW393453 FUR393220:FUS393453 GEN393220:GEO393453 GOJ393220:GOK393453 GYF393220:GYG393453 HIB393220:HIC393453 HRX393220:HRY393453 IBT393220:IBU393453 ILP393220:ILQ393453 IVL393220:IVM393453 JFH393220:JFI393453 JPD393220:JPE393453 JYZ393220:JZA393453 KIV393220:KIW393453 KSR393220:KSS393453 LCN393220:LCO393453 LMJ393220:LMK393453 LWF393220:LWG393453 MGB393220:MGC393453 MPX393220:MPY393453 MZT393220:MZU393453 NJP393220:NJQ393453 NTL393220:NTM393453 ODH393220:ODI393453 OND393220:ONE393453 OWZ393220:OXA393453 PGV393220:PGW393453 PQR393220:PQS393453 QAN393220:QAO393453 QKJ393220:QKK393453 QUF393220:QUG393453 REB393220:REC393453 RNX393220:RNY393453 RXT393220:RXU393453 SHP393220:SHQ393453 SRL393220:SRM393453 TBH393220:TBI393453 TLD393220:TLE393453 TUZ393220:TVA393453 UEV393220:UEW393453 UOR393220:UOS393453 UYN393220:UYO393453 VIJ393220:VIK393453 VSF393220:VSG393453 WCB393220:WCC393453 WLX393220:WLY393453 WVT393220:WVU393453 JH458756:JI458989 TD458756:TE458989 ACZ458756:ADA458989 AMV458756:AMW458989 AWR458756:AWS458989 BGN458756:BGO458989 BQJ458756:BQK458989 CAF458756:CAG458989 CKB458756:CKC458989 CTX458756:CTY458989 DDT458756:DDU458989 DNP458756:DNQ458989 DXL458756:DXM458989 EHH458756:EHI458989 ERD458756:ERE458989 FAZ458756:FBA458989 FKV458756:FKW458989 FUR458756:FUS458989 GEN458756:GEO458989 GOJ458756:GOK458989 GYF458756:GYG458989 HIB458756:HIC458989 HRX458756:HRY458989 IBT458756:IBU458989 ILP458756:ILQ458989 IVL458756:IVM458989 JFH458756:JFI458989 JPD458756:JPE458989 JYZ458756:JZA458989 KIV458756:KIW458989 KSR458756:KSS458989 LCN458756:LCO458989 LMJ458756:LMK458989 LWF458756:LWG458989 MGB458756:MGC458989 MPX458756:MPY458989 MZT458756:MZU458989 NJP458756:NJQ458989 NTL458756:NTM458989 ODH458756:ODI458989 OND458756:ONE458989 OWZ458756:OXA458989 PGV458756:PGW458989 PQR458756:PQS458989 QAN458756:QAO458989 QKJ458756:QKK458989 QUF458756:QUG458989 REB458756:REC458989 RNX458756:RNY458989 RXT458756:RXU458989 SHP458756:SHQ458989 SRL458756:SRM458989 TBH458756:TBI458989 TLD458756:TLE458989 TUZ458756:TVA458989 UEV458756:UEW458989 UOR458756:UOS458989 UYN458756:UYO458989 VIJ458756:VIK458989 VSF458756:VSG458989 WCB458756:WCC458989 WLX458756:WLY458989 WVT458756:WVU458989 JH524292:JI524525 TD524292:TE524525 ACZ524292:ADA524525 AMV524292:AMW524525 AWR524292:AWS524525 BGN524292:BGO524525 BQJ524292:BQK524525 CAF524292:CAG524525 CKB524292:CKC524525 CTX524292:CTY524525 DDT524292:DDU524525 DNP524292:DNQ524525 DXL524292:DXM524525 EHH524292:EHI524525 ERD524292:ERE524525 FAZ524292:FBA524525 FKV524292:FKW524525 FUR524292:FUS524525 GEN524292:GEO524525 GOJ524292:GOK524525 GYF524292:GYG524525 HIB524292:HIC524525 HRX524292:HRY524525 IBT524292:IBU524525 ILP524292:ILQ524525 IVL524292:IVM524525 JFH524292:JFI524525 JPD524292:JPE524525 JYZ524292:JZA524525 KIV524292:KIW524525 KSR524292:KSS524525 LCN524292:LCO524525 LMJ524292:LMK524525 LWF524292:LWG524525 MGB524292:MGC524525 MPX524292:MPY524525 MZT524292:MZU524525 NJP524292:NJQ524525 NTL524292:NTM524525 ODH524292:ODI524525 OND524292:ONE524525 OWZ524292:OXA524525 PGV524292:PGW524525 PQR524292:PQS524525 QAN524292:QAO524525 QKJ524292:QKK524525 QUF524292:QUG524525 REB524292:REC524525 RNX524292:RNY524525 RXT524292:RXU524525 SHP524292:SHQ524525 SRL524292:SRM524525 TBH524292:TBI524525 TLD524292:TLE524525 TUZ524292:TVA524525 UEV524292:UEW524525 UOR524292:UOS524525 UYN524292:UYO524525 VIJ524292:VIK524525 VSF524292:VSG524525 WCB524292:WCC524525 WLX524292:WLY524525 WVT524292:WVU524525 JH589828:JI590061 TD589828:TE590061 ACZ589828:ADA590061 AMV589828:AMW590061 AWR589828:AWS590061 BGN589828:BGO590061 BQJ589828:BQK590061 CAF589828:CAG590061 CKB589828:CKC590061 CTX589828:CTY590061 DDT589828:DDU590061 DNP589828:DNQ590061 DXL589828:DXM590061 EHH589828:EHI590061 ERD589828:ERE590061 FAZ589828:FBA590061 FKV589828:FKW590061 FUR589828:FUS590061 GEN589828:GEO590061 GOJ589828:GOK590061 GYF589828:GYG590061 HIB589828:HIC590061 HRX589828:HRY590061 IBT589828:IBU590061 ILP589828:ILQ590061 IVL589828:IVM590061 JFH589828:JFI590061 JPD589828:JPE590061 JYZ589828:JZA590061 KIV589828:KIW590061 KSR589828:KSS590061 LCN589828:LCO590061 LMJ589828:LMK590061 LWF589828:LWG590061 MGB589828:MGC590061 MPX589828:MPY590061 MZT589828:MZU590061 NJP589828:NJQ590061 NTL589828:NTM590061 ODH589828:ODI590061 OND589828:ONE590061 OWZ589828:OXA590061 PGV589828:PGW590061 PQR589828:PQS590061 QAN589828:QAO590061 QKJ589828:QKK590061 QUF589828:QUG590061 REB589828:REC590061 RNX589828:RNY590061 RXT589828:RXU590061 SHP589828:SHQ590061 SRL589828:SRM590061 TBH589828:TBI590061 TLD589828:TLE590061 TUZ589828:TVA590061 UEV589828:UEW590061 UOR589828:UOS590061 UYN589828:UYO590061 VIJ589828:VIK590061 VSF589828:VSG590061 WCB589828:WCC590061 WLX589828:WLY590061 WVT589828:WVU590061 JH655364:JI655597 TD655364:TE655597 ACZ655364:ADA655597 AMV655364:AMW655597 AWR655364:AWS655597 BGN655364:BGO655597 BQJ655364:BQK655597 CAF655364:CAG655597 CKB655364:CKC655597 CTX655364:CTY655597 DDT655364:DDU655597 DNP655364:DNQ655597 DXL655364:DXM655597 EHH655364:EHI655597 ERD655364:ERE655597 FAZ655364:FBA655597 FKV655364:FKW655597 FUR655364:FUS655597 GEN655364:GEO655597 GOJ655364:GOK655597 GYF655364:GYG655597 HIB655364:HIC655597 HRX655364:HRY655597 IBT655364:IBU655597 ILP655364:ILQ655597 IVL655364:IVM655597 JFH655364:JFI655597 JPD655364:JPE655597 JYZ655364:JZA655597 KIV655364:KIW655597 KSR655364:KSS655597 LCN655364:LCO655597 LMJ655364:LMK655597 LWF655364:LWG655597 MGB655364:MGC655597 MPX655364:MPY655597 MZT655364:MZU655597 NJP655364:NJQ655597 NTL655364:NTM655597 ODH655364:ODI655597 OND655364:ONE655597 OWZ655364:OXA655597 PGV655364:PGW655597 PQR655364:PQS655597 QAN655364:QAO655597 QKJ655364:QKK655597 QUF655364:QUG655597 REB655364:REC655597 RNX655364:RNY655597 RXT655364:RXU655597 SHP655364:SHQ655597 SRL655364:SRM655597 TBH655364:TBI655597 TLD655364:TLE655597 TUZ655364:TVA655597 UEV655364:UEW655597 UOR655364:UOS655597 UYN655364:UYO655597 VIJ655364:VIK655597 VSF655364:VSG655597 WCB655364:WCC655597 WLX655364:WLY655597 WVT655364:WVU655597 JH720900:JI721133 TD720900:TE721133 ACZ720900:ADA721133 AMV720900:AMW721133 AWR720900:AWS721133 BGN720900:BGO721133 BQJ720900:BQK721133 CAF720900:CAG721133 CKB720900:CKC721133 CTX720900:CTY721133 DDT720900:DDU721133 DNP720900:DNQ721133 DXL720900:DXM721133 EHH720900:EHI721133 ERD720900:ERE721133 FAZ720900:FBA721133 FKV720900:FKW721133 FUR720900:FUS721133 GEN720900:GEO721133 GOJ720900:GOK721133 GYF720900:GYG721133 HIB720900:HIC721133 HRX720900:HRY721133 IBT720900:IBU721133 ILP720900:ILQ721133 IVL720900:IVM721133 JFH720900:JFI721133 JPD720900:JPE721133 JYZ720900:JZA721133 KIV720900:KIW721133 KSR720900:KSS721133 LCN720900:LCO721133 LMJ720900:LMK721133 LWF720900:LWG721133 MGB720900:MGC721133 MPX720900:MPY721133 MZT720900:MZU721133 NJP720900:NJQ721133 NTL720900:NTM721133 ODH720900:ODI721133 OND720900:ONE721133 OWZ720900:OXA721133 PGV720900:PGW721133 PQR720900:PQS721133 QAN720900:QAO721133 QKJ720900:QKK721133 QUF720900:QUG721133 REB720900:REC721133 RNX720900:RNY721133 RXT720900:RXU721133 SHP720900:SHQ721133 SRL720900:SRM721133 TBH720900:TBI721133 TLD720900:TLE721133 TUZ720900:TVA721133 UEV720900:UEW721133 UOR720900:UOS721133 UYN720900:UYO721133 VIJ720900:VIK721133 VSF720900:VSG721133 WCB720900:WCC721133 WLX720900:WLY721133 WVT720900:WVU721133 JH786436:JI786669 TD786436:TE786669 ACZ786436:ADA786669 AMV786436:AMW786669 AWR786436:AWS786669 BGN786436:BGO786669 BQJ786436:BQK786669 CAF786436:CAG786669 CKB786436:CKC786669 CTX786436:CTY786669 DDT786436:DDU786669 DNP786436:DNQ786669 DXL786436:DXM786669 EHH786436:EHI786669 ERD786436:ERE786669 FAZ786436:FBA786669 FKV786436:FKW786669 FUR786436:FUS786669 GEN786436:GEO786669 GOJ786436:GOK786669 GYF786436:GYG786669 HIB786436:HIC786669 HRX786436:HRY786669 IBT786436:IBU786669 ILP786436:ILQ786669 IVL786436:IVM786669 JFH786436:JFI786669 JPD786436:JPE786669 JYZ786436:JZA786669 KIV786436:KIW786669 KSR786436:KSS786669 LCN786436:LCO786669 LMJ786436:LMK786669 LWF786436:LWG786669 MGB786436:MGC786669 MPX786436:MPY786669 MZT786436:MZU786669 NJP786436:NJQ786669 NTL786436:NTM786669 ODH786436:ODI786669 OND786436:ONE786669 OWZ786436:OXA786669 PGV786436:PGW786669 PQR786436:PQS786669 QAN786436:QAO786669 QKJ786436:QKK786669 QUF786436:QUG786669 REB786436:REC786669 RNX786436:RNY786669 RXT786436:RXU786669 SHP786436:SHQ786669 SRL786436:SRM786669 TBH786436:TBI786669 TLD786436:TLE786669 TUZ786436:TVA786669 UEV786436:UEW786669 UOR786436:UOS786669 UYN786436:UYO786669 VIJ786436:VIK786669 VSF786436:VSG786669 WCB786436:WCC786669 WLX786436:WLY786669 WVT786436:WVU786669 JH851972:JI852205 TD851972:TE852205 ACZ851972:ADA852205 AMV851972:AMW852205 AWR851972:AWS852205 BGN851972:BGO852205 BQJ851972:BQK852205 CAF851972:CAG852205 CKB851972:CKC852205 CTX851972:CTY852205 DDT851972:DDU852205 DNP851972:DNQ852205 DXL851972:DXM852205 EHH851972:EHI852205 ERD851972:ERE852205 FAZ851972:FBA852205 FKV851972:FKW852205 FUR851972:FUS852205 GEN851972:GEO852205 GOJ851972:GOK852205 GYF851972:GYG852205 HIB851972:HIC852205 HRX851972:HRY852205 IBT851972:IBU852205 ILP851972:ILQ852205 IVL851972:IVM852205 JFH851972:JFI852205 JPD851972:JPE852205 JYZ851972:JZA852205 KIV851972:KIW852205 KSR851972:KSS852205 LCN851972:LCO852205 LMJ851972:LMK852205 LWF851972:LWG852205 MGB851972:MGC852205 MPX851972:MPY852205 MZT851972:MZU852205 NJP851972:NJQ852205 NTL851972:NTM852205 ODH851972:ODI852205 OND851972:ONE852205 OWZ851972:OXA852205 PGV851972:PGW852205 PQR851972:PQS852205 QAN851972:QAO852205 QKJ851972:QKK852205 QUF851972:QUG852205 REB851972:REC852205 RNX851972:RNY852205 RXT851972:RXU852205 SHP851972:SHQ852205 SRL851972:SRM852205 TBH851972:TBI852205 TLD851972:TLE852205 TUZ851972:TVA852205 UEV851972:UEW852205 UOR851972:UOS852205 UYN851972:UYO852205 VIJ851972:VIK852205 VSF851972:VSG852205 WCB851972:WCC852205 WLX851972:WLY852205 WVT851972:WVU852205 JH917508:JI917741 TD917508:TE917741 ACZ917508:ADA917741 AMV917508:AMW917741 AWR917508:AWS917741 BGN917508:BGO917741 BQJ917508:BQK917741 CAF917508:CAG917741 CKB917508:CKC917741 CTX917508:CTY917741 DDT917508:DDU917741 DNP917508:DNQ917741 DXL917508:DXM917741 EHH917508:EHI917741 ERD917508:ERE917741 FAZ917508:FBA917741 FKV917508:FKW917741 FUR917508:FUS917741 GEN917508:GEO917741 GOJ917508:GOK917741 GYF917508:GYG917741 HIB917508:HIC917741 HRX917508:HRY917741 IBT917508:IBU917741 ILP917508:ILQ917741 IVL917508:IVM917741 JFH917508:JFI917741 JPD917508:JPE917741 JYZ917508:JZA917741 KIV917508:KIW917741 KSR917508:KSS917741 LCN917508:LCO917741 LMJ917508:LMK917741 LWF917508:LWG917741 MGB917508:MGC917741 MPX917508:MPY917741 MZT917508:MZU917741 NJP917508:NJQ917741 NTL917508:NTM917741 ODH917508:ODI917741 OND917508:ONE917741 OWZ917508:OXA917741 PGV917508:PGW917741 PQR917508:PQS917741 QAN917508:QAO917741 QKJ917508:QKK917741 QUF917508:QUG917741 REB917508:REC917741 RNX917508:RNY917741 RXT917508:RXU917741 SHP917508:SHQ917741 SRL917508:SRM917741 TBH917508:TBI917741 TLD917508:TLE917741 TUZ917508:TVA917741 UEV917508:UEW917741 UOR917508:UOS917741 UYN917508:UYO917741 VIJ917508:VIK917741 VSF917508:VSG917741 WCB917508:WCC917741 WLX917508:WLY917741 WVT917508:WVU917741 JH983044:JI983277 TD983044:TE983277 ACZ983044:ADA983277 AMV983044:AMW983277 AWR983044:AWS983277 BGN983044:BGO983277 BQJ983044:BQK983277 CAF983044:CAG983277 CKB983044:CKC983277 CTX983044:CTY983277 DDT983044:DDU983277 DNP983044:DNQ983277 DXL983044:DXM983277 EHH983044:EHI983277 ERD983044:ERE983277 FAZ983044:FBA983277 FKV983044:FKW983277 FUR983044:FUS983277 GEN983044:GEO983277 GOJ983044:GOK983277 GYF983044:GYG983277 HIB983044:HIC983277 HRX983044:HRY983277 IBT983044:IBU983277 ILP983044:ILQ983277 IVL983044:IVM983277 JFH983044:JFI983277 JPD983044:JPE983277 JYZ983044:JZA983277 KIV983044:KIW983277 KSR983044:KSS983277 LCN983044:LCO983277 LMJ983044:LMK983277 LWF983044:LWG983277 MGB983044:MGC983277 MPX983044:MPY983277 MZT983044:MZU983277 NJP983044:NJQ983277 NTL983044:NTM983277 ODH983044:ODI983277 OND983044:ONE983277 OWZ983044:OXA983277 PGV983044:PGW983277 PQR983044:PQS983277 QAN983044:QAO983277 QKJ983044:QKK983277 QUF983044:QUG983277 REB983044:REC983277 RNX983044:RNY983277 RXT983044:RXU983277 SHP983044:SHQ983277 SRL983044:SRM983277 TBH983044:TBI983277 TLD983044:TLE983277 TUZ983044:TVA983277 UEV983044:UEW983277 UOR983044:UOS983277 UYN983044:UYO983277 VIJ983044:VIK983277 VSF983044:VSG983277 WCB983044:WCC983277 WLX983044:WLY983277 WVT983044:WVU983277" xr:uid="{6107472D-9FE7-40ED-B1B6-66D879B19847}">
      <formula1>"□,■"</formula1>
    </dataValidation>
  </dataValidations>
  <pageMargins left="0.7" right="0.7" top="0.75" bottom="0.75" header="0.3" footer="0.3"/>
  <pageSetup paperSize="9" scale="80" fitToHeight="0" orientation="portrait" r:id="rId1"/>
  <headerFooter>
    <oddFooter>&amp;R処遇改善加算 p&amp;P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BF56"/>
  <sheetViews>
    <sheetView view="pageBreakPreview" topLeftCell="C1" zoomScale="55" zoomScaleNormal="40" zoomScaleSheetLayoutView="55" workbookViewId="0">
      <selection activeCell="AE42" sqref="AE42"/>
    </sheetView>
  </sheetViews>
  <sheetFormatPr defaultColWidth="5" defaultRowHeight="14.4" x14ac:dyDescent="0.2"/>
  <cols>
    <col min="1" max="1" width="1.5546875" style="129" customWidth="1"/>
    <col min="2" max="56" width="6.21875" style="129" customWidth="1"/>
    <col min="57" max="16384" width="5" style="129"/>
  </cols>
  <sheetData>
    <row r="1" spans="2:57" s="98" customFormat="1" ht="20.25" customHeight="1" x14ac:dyDescent="0.2">
      <c r="C1" s="99" t="s">
        <v>196</v>
      </c>
      <c r="D1" s="99"/>
      <c r="G1" s="100" t="s">
        <v>197</v>
      </c>
      <c r="J1" s="99"/>
      <c r="K1" s="99"/>
      <c r="L1" s="99"/>
      <c r="M1" s="99"/>
      <c r="AK1" s="101" t="s">
        <v>198</v>
      </c>
      <c r="AL1" s="101" t="s">
        <v>199</v>
      </c>
      <c r="AM1" s="739" t="s">
        <v>200</v>
      </c>
      <c r="AN1" s="739"/>
      <c r="AO1" s="739"/>
      <c r="AP1" s="739"/>
      <c r="AQ1" s="739"/>
      <c r="AR1" s="739"/>
      <c r="AS1" s="739"/>
      <c r="AT1" s="739"/>
      <c r="AU1" s="739"/>
      <c r="AV1" s="739"/>
      <c r="AW1" s="739"/>
      <c r="AX1" s="739"/>
      <c r="AY1" s="739"/>
      <c r="AZ1" s="739"/>
      <c r="BA1" s="739"/>
      <c r="BB1" s="102" t="s">
        <v>201</v>
      </c>
    </row>
    <row r="2" spans="2:57" s="104" customFormat="1" ht="20.25" customHeight="1" x14ac:dyDescent="0.2">
      <c r="D2" s="100"/>
      <c r="H2" s="100"/>
      <c r="I2" s="101"/>
      <c r="J2" s="101"/>
      <c r="K2" s="101"/>
      <c r="L2" s="101"/>
      <c r="M2" s="101"/>
      <c r="T2" s="101" t="s">
        <v>202</v>
      </c>
      <c r="U2" s="740">
        <v>6</v>
      </c>
      <c r="V2" s="740"/>
      <c r="W2" s="101" t="s">
        <v>199</v>
      </c>
      <c r="X2" s="741">
        <f>IF(U2=0,"",YEAR(DATE(2018+U2,1,1)))</f>
        <v>2024</v>
      </c>
      <c r="Y2" s="741"/>
      <c r="Z2" s="104" t="s">
        <v>203</v>
      </c>
      <c r="AA2" s="104" t="s">
        <v>204</v>
      </c>
      <c r="AB2" s="740">
        <v>4</v>
      </c>
      <c r="AC2" s="740"/>
      <c r="AD2" s="104" t="s">
        <v>205</v>
      </c>
      <c r="AJ2" s="102"/>
      <c r="AK2" s="101" t="s">
        <v>206</v>
      </c>
      <c r="AL2" s="101" t="s">
        <v>199</v>
      </c>
      <c r="AM2" s="740"/>
      <c r="AN2" s="740"/>
      <c r="AO2" s="740"/>
      <c r="AP2" s="740"/>
      <c r="AQ2" s="740"/>
      <c r="AR2" s="740"/>
      <c r="AS2" s="740"/>
      <c r="AT2" s="740"/>
      <c r="AU2" s="740"/>
      <c r="AV2" s="740"/>
      <c r="AW2" s="740"/>
      <c r="AX2" s="740"/>
      <c r="AY2" s="740"/>
      <c r="AZ2" s="740"/>
      <c r="BA2" s="740"/>
      <c r="BB2" s="102" t="s">
        <v>201</v>
      </c>
      <c r="BC2" s="101"/>
      <c r="BD2" s="101"/>
      <c r="BE2" s="101"/>
    </row>
    <row r="3" spans="2:57" s="104" customFormat="1" ht="20.25" customHeight="1" x14ac:dyDescent="0.2">
      <c r="D3" s="100"/>
      <c r="H3" s="100"/>
      <c r="I3" s="101"/>
      <c r="J3" s="101"/>
      <c r="K3" s="101"/>
      <c r="L3" s="101"/>
      <c r="M3" s="101"/>
      <c r="T3" s="107"/>
      <c r="U3" s="108"/>
      <c r="V3" s="108"/>
      <c r="W3" s="109"/>
      <c r="X3" s="108"/>
      <c r="Y3" s="108"/>
      <c r="Z3" s="110"/>
      <c r="AA3" s="110"/>
      <c r="AB3" s="108"/>
      <c r="AC3" s="108"/>
      <c r="AD3" s="111"/>
      <c r="AJ3" s="102"/>
      <c r="AK3" s="101"/>
      <c r="AL3" s="101"/>
      <c r="AM3" s="112"/>
      <c r="AN3" s="112"/>
      <c r="AO3" s="112"/>
      <c r="AP3" s="112"/>
      <c r="AQ3" s="112"/>
      <c r="AR3" s="112"/>
      <c r="AS3" s="112"/>
      <c r="AT3" s="112"/>
      <c r="AU3" s="112"/>
      <c r="AV3" s="112"/>
      <c r="AW3" s="112"/>
      <c r="AX3" s="112"/>
      <c r="AY3" s="113" t="s">
        <v>207</v>
      </c>
      <c r="AZ3" s="742" t="s">
        <v>208</v>
      </c>
      <c r="BA3" s="742"/>
      <c r="BB3" s="742"/>
      <c r="BC3" s="742"/>
      <c r="BD3" s="101"/>
      <c r="BE3" s="101"/>
    </row>
    <row r="4" spans="2:57" s="104" customFormat="1" ht="20.25" customHeight="1" x14ac:dyDescent="0.2">
      <c r="B4" s="114"/>
      <c r="C4" s="114"/>
      <c r="D4" s="114"/>
      <c r="E4" s="114"/>
      <c r="F4" s="114"/>
      <c r="G4" s="114"/>
      <c r="H4" s="114"/>
      <c r="I4" s="114"/>
      <c r="J4" s="115"/>
      <c r="K4" s="116"/>
      <c r="L4" s="116"/>
      <c r="M4" s="116"/>
      <c r="N4" s="116"/>
      <c r="O4" s="116"/>
      <c r="P4" s="117"/>
      <c r="Q4" s="116"/>
      <c r="R4" s="116"/>
      <c r="Z4" s="110"/>
      <c r="AA4" s="110"/>
      <c r="AB4" s="108"/>
      <c r="AC4" s="108"/>
      <c r="AD4" s="111"/>
      <c r="AJ4" s="102"/>
      <c r="AK4" s="101"/>
      <c r="AL4" s="101"/>
      <c r="AM4" s="112"/>
      <c r="AN4" s="112"/>
      <c r="AO4" s="112"/>
      <c r="AP4" s="112"/>
      <c r="AQ4" s="112"/>
      <c r="AR4" s="112"/>
      <c r="AS4" s="112"/>
      <c r="AT4" s="112"/>
      <c r="AU4" s="112"/>
      <c r="AV4" s="112"/>
      <c r="AW4" s="112"/>
      <c r="AX4" s="112"/>
      <c r="AY4" s="113" t="s">
        <v>209</v>
      </c>
      <c r="AZ4" s="742" t="s">
        <v>210</v>
      </c>
      <c r="BA4" s="742"/>
      <c r="BB4" s="742"/>
      <c r="BC4" s="742"/>
      <c r="BD4" s="101"/>
      <c r="BE4" s="101"/>
    </row>
    <row r="5" spans="2:57" s="104" customFormat="1" ht="20.25" customHeight="1" x14ac:dyDescent="0.2">
      <c r="B5" s="118"/>
      <c r="C5" s="118"/>
      <c r="D5" s="118"/>
      <c r="E5" s="118"/>
      <c r="F5" s="118"/>
      <c r="G5" s="118"/>
      <c r="H5" s="118"/>
      <c r="I5" s="118"/>
      <c r="J5" s="116"/>
      <c r="K5" s="119"/>
      <c r="L5" s="120"/>
      <c r="M5" s="120"/>
      <c r="N5" s="120"/>
      <c r="O5" s="120"/>
      <c r="P5" s="118"/>
      <c r="Q5" s="114"/>
      <c r="R5" s="114"/>
      <c r="S5" s="98"/>
      <c r="Z5" s="110"/>
      <c r="AA5" s="110"/>
      <c r="AB5" s="108"/>
      <c r="AC5" s="108"/>
      <c r="AD5" s="98"/>
      <c r="AE5" s="98"/>
      <c r="AF5" s="98"/>
      <c r="AG5" s="98"/>
      <c r="AJ5" s="98" t="s">
        <v>211</v>
      </c>
      <c r="AK5" s="98"/>
      <c r="AL5" s="98"/>
      <c r="AM5" s="98"/>
      <c r="AN5" s="98"/>
      <c r="AO5" s="98"/>
      <c r="AP5" s="98"/>
      <c r="AQ5" s="98"/>
      <c r="AR5" s="114"/>
      <c r="AS5" s="114"/>
      <c r="AT5" s="121"/>
      <c r="AU5" s="98"/>
      <c r="AV5" s="756">
        <v>40</v>
      </c>
      <c r="AW5" s="757"/>
      <c r="AX5" s="121" t="s">
        <v>212</v>
      </c>
      <c r="AY5" s="98"/>
      <c r="AZ5" s="756">
        <v>160</v>
      </c>
      <c r="BA5" s="757"/>
      <c r="BB5" s="121" t="s">
        <v>213</v>
      </c>
      <c r="BC5" s="98"/>
      <c r="BE5" s="101"/>
    </row>
    <row r="6" spans="2:57" s="104" customFormat="1" ht="20.25" customHeight="1" x14ac:dyDescent="0.2">
      <c r="B6" s="118"/>
      <c r="C6" s="118"/>
      <c r="D6" s="118"/>
      <c r="E6" s="118"/>
      <c r="F6" s="118"/>
      <c r="G6" s="118"/>
      <c r="H6" s="118"/>
      <c r="I6" s="118"/>
      <c r="J6" s="118"/>
      <c r="K6" s="122"/>
      <c r="L6" s="122"/>
      <c r="M6" s="122"/>
      <c r="N6" s="118"/>
      <c r="O6" s="123"/>
      <c r="P6" s="124"/>
      <c r="Q6" s="124"/>
      <c r="R6" s="125"/>
      <c r="S6" s="126"/>
      <c r="Z6" s="110"/>
      <c r="AA6" s="110"/>
      <c r="AB6" s="108"/>
      <c r="AC6" s="108"/>
      <c r="AD6" s="121"/>
      <c r="AE6" s="98"/>
      <c r="AF6" s="98"/>
      <c r="AG6" s="98"/>
      <c r="AL6" s="98"/>
      <c r="AM6" s="98"/>
      <c r="AN6" s="127"/>
      <c r="AO6" s="128"/>
      <c r="AP6" s="128"/>
      <c r="AQ6" s="126"/>
      <c r="AR6" s="126"/>
      <c r="AS6" s="126"/>
      <c r="AT6" s="126"/>
      <c r="AU6" s="126"/>
      <c r="AV6" s="126"/>
      <c r="AW6" s="98" t="s">
        <v>214</v>
      </c>
      <c r="AX6" s="98"/>
      <c r="AY6" s="98"/>
      <c r="AZ6" s="758">
        <f>DAY(EOMONTH(DATE(X2,AB2,1),0))</f>
        <v>30</v>
      </c>
      <c r="BA6" s="759"/>
      <c r="BB6" s="121" t="s">
        <v>215</v>
      </c>
      <c r="BE6" s="101"/>
    </row>
    <row r="7" spans="2:57" ht="20.25" customHeight="1" thickBot="1" x14ac:dyDescent="0.25">
      <c r="C7" s="130"/>
      <c r="D7" s="130"/>
      <c r="S7" s="130"/>
      <c r="AJ7" s="130"/>
      <c r="BC7" s="131"/>
      <c r="BD7" s="131"/>
      <c r="BE7" s="131"/>
    </row>
    <row r="8" spans="2:57" ht="20.25" customHeight="1" thickBot="1" x14ac:dyDescent="0.25">
      <c r="B8" s="722" t="s">
        <v>216</v>
      </c>
      <c r="C8" s="725" t="s">
        <v>217</v>
      </c>
      <c r="D8" s="726"/>
      <c r="E8" s="731" t="s">
        <v>218</v>
      </c>
      <c r="F8" s="726"/>
      <c r="G8" s="731" t="s">
        <v>219</v>
      </c>
      <c r="H8" s="725"/>
      <c r="I8" s="725"/>
      <c r="J8" s="725"/>
      <c r="K8" s="726"/>
      <c r="L8" s="731" t="s">
        <v>220</v>
      </c>
      <c r="M8" s="725"/>
      <c r="N8" s="725"/>
      <c r="O8" s="734"/>
      <c r="P8" s="737" t="s">
        <v>221</v>
      </c>
      <c r="Q8" s="738"/>
      <c r="R8" s="738"/>
      <c r="S8" s="738"/>
      <c r="T8" s="738"/>
      <c r="U8" s="738"/>
      <c r="V8" s="738"/>
      <c r="W8" s="738"/>
      <c r="X8" s="738"/>
      <c r="Y8" s="738"/>
      <c r="Z8" s="738"/>
      <c r="AA8" s="738"/>
      <c r="AB8" s="738"/>
      <c r="AC8" s="738"/>
      <c r="AD8" s="738"/>
      <c r="AE8" s="738"/>
      <c r="AF8" s="738"/>
      <c r="AG8" s="738"/>
      <c r="AH8" s="738"/>
      <c r="AI8" s="738"/>
      <c r="AJ8" s="738"/>
      <c r="AK8" s="738"/>
      <c r="AL8" s="738"/>
      <c r="AM8" s="738"/>
      <c r="AN8" s="738"/>
      <c r="AO8" s="738"/>
      <c r="AP8" s="738"/>
      <c r="AQ8" s="738"/>
      <c r="AR8" s="738"/>
      <c r="AS8" s="738"/>
      <c r="AT8" s="738"/>
      <c r="AU8" s="743" t="str">
        <f>IF(AZ3="４週","(9)1～4週目の勤務時間数合計","(9)1か月の勤務時間数合計")</f>
        <v>(9)1～4週目の勤務時間数合計</v>
      </c>
      <c r="AV8" s="744"/>
      <c r="AW8" s="743" t="s">
        <v>222</v>
      </c>
      <c r="AX8" s="744"/>
      <c r="AY8" s="751" t="s">
        <v>223</v>
      </c>
      <c r="AZ8" s="751"/>
      <c r="BA8" s="751"/>
      <c r="BB8" s="751"/>
      <c r="BC8" s="751"/>
      <c r="BD8" s="751"/>
    </row>
    <row r="9" spans="2:57" ht="20.25" customHeight="1" thickBot="1" x14ac:dyDescent="0.25">
      <c r="B9" s="723"/>
      <c r="C9" s="727"/>
      <c r="D9" s="728"/>
      <c r="E9" s="732"/>
      <c r="F9" s="728"/>
      <c r="G9" s="732"/>
      <c r="H9" s="727"/>
      <c r="I9" s="727"/>
      <c r="J9" s="727"/>
      <c r="K9" s="728"/>
      <c r="L9" s="732"/>
      <c r="M9" s="727"/>
      <c r="N9" s="727"/>
      <c r="O9" s="735"/>
      <c r="P9" s="753" t="s">
        <v>224</v>
      </c>
      <c r="Q9" s="754"/>
      <c r="R9" s="754"/>
      <c r="S9" s="754"/>
      <c r="T9" s="754"/>
      <c r="U9" s="754"/>
      <c r="V9" s="755"/>
      <c r="W9" s="753" t="s">
        <v>225</v>
      </c>
      <c r="X9" s="754"/>
      <c r="Y9" s="754"/>
      <c r="Z9" s="754"/>
      <c r="AA9" s="754"/>
      <c r="AB9" s="754"/>
      <c r="AC9" s="755"/>
      <c r="AD9" s="753" t="s">
        <v>226</v>
      </c>
      <c r="AE9" s="754"/>
      <c r="AF9" s="754"/>
      <c r="AG9" s="754"/>
      <c r="AH9" s="754"/>
      <c r="AI9" s="754"/>
      <c r="AJ9" s="755"/>
      <c r="AK9" s="753" t="s">
        <v>227</v>
      </c>
      <c r="AL9" s="754"/>
      <c r="AM9" s="754"/>
      <c r="AN9" s="754"/>
      <c r="AO9" s="754"/>
      <c r="AP9" s="754"/>
      <c r="AQ9" s="755"/>
      <c r="AR9" s="753" t="s">
        <v>228</v>
      </c>
      <c r="AS9" s="754"/>
      <c r="AT9" s="755"/>
      <c r="AU9" s="745"/>
      <c r="AV9" s="746"/>
      <c r="AW9" s="745"/>
      <c r="AX9" s="746"/>
      <c r="AY9" s="751"/>
      <c r="AZ9" s="751"/>
      <c r="BA9" s="751"/>
      <c r="BB9" s="751"/>
      <c r="BC9" s="751"/>
      <c r="BD9" s="751"/>
    </row>
    <row r="10" spans="2:57" ht="20.25" customHeight="1" thickBot="1" x14ac:dyDescent="0.25">
      <c r="B10" s="723"/>
      <c r="C10" s="727"/>
      <c r="D10" s="728"/>
      <c r="E10" s="732"/>
      <c r="F10" s="728"/>
      <c r="G10" s="732"/>
      <c r="H10" s="727"/>
      <c r="I10" s="727"/>
      <c r="J10" s="727"/>
      <c r="K10" s="728"/>
      <c r="L10" s="732"/>
      <c r="M10" s="727"/>
      <c r="N10" s="727"/>
      <c r="O10" s="735"/>
      <c r="P10" s="134">
        <f>DAY(DATE($X$2,$AB$2,1))</f>
        <v>1</v>
      </c>
      <c r="Q10" s="135">
        <f>DAY(DATE($X$2,$AB$2,2))</f>
        <v>2</v>
      </c>
      <c r="R10" s="135">
        <f>DAY(DATE($X$2,$AB$2,3))</f>
        <v>3</v>
      </c>
      <c r="S10" s="135">
        <f>DAY(DATE($X$2,$AB$2,4))</f>
        <v>4</v>
      </c>
      <c r="T10" s="135">
        <f>DAY(DATE($X$2,$AB$2,5))</f>
        <v>5</v>
      </c>
      <c r="U10" s="135">
        <f>DAY(DATE($X$2,$AB$2,6))</f>
        <v>6</v>
      </c>
      <c r="V10" s="136">
        <f>DAY(DATE($X$2,$AB$2,7))</f>
        <v>7</v>
      </c>
      <c r="W10" s="134">
        <f>DAY(DATE($X$2,$AB$2,8))</f>
        <v>8</v>
      </c>
      <c r="X10" s="135">
        <f>DAY(DATE($X$2,$AB$2,9))</f>
        <v>9</v>
      </c>
      <c r="Y10" s="135">
        <f>DAY(DATE($X$2,$AB$2,10))</f>
        <v>10</v>
      </c>
      <c r="Z10" s="135">
        <f>DAY(DATE($X$2,$AB$2,11))</f>
        <v>11</v>
      </c>
      <c r="AA10" s="135">
        <f>DAY(DATE($X$2,$AB$2,12))</f>
        <v>12</v>
      </c>
      <c r="AB10" s="135">
        <f>DAY(DATE($X$2,$AB$2,13))</f>
        <v>13</v>
      </c>
      <c r="AC10" s="136">
        <f>DAY(DATE($X$2,$AB$2,14))</f>
        <v>14</v>
      </c>
      <c r="AD10" s="134">
        <f>DAY(DATE($X$2,$AB$2,15))</f>
        <v>15</v>
      </c>
      <c r="AE10" s="135">
        <f>DAY(DATE($X$2,$AB$2,16))</f>
        <v>16</v>
      </c>
      <c r="AF10" s="135">
        <f>DAY(DATE($X$2,$AB$2,17))</f>
        <v>17</v>
      </c>
      <c r="AG10" s="135">
        <f>DAY(DATE($X$2,$AB$2,18))</f>
        <v>18</v>
      </c>
      <c r="AH10" s="135">
        <f>DAY(DATE($X$2,$AB$2,19))</f>
        <v>19</v>
      </c>
      <c r="AI10" s="135">
        <f>DAY(DATE($X$2,$AB$2,20))</f>
        <v>20</v>
      </c>
      <c r="AJ10" s="136">
        <f>DAY(DATE($X$2,$AB$2,21))</f>
        <v>21</v>
      </c>
      <c r="AK10" s="134">
        <f>DAY(DATE($X$2,$AB$2,22))</f>
        <v>22</v>
      </c>
      <c r="AL10" s="135">
        <f>DAY(DATE($X$2,$AB$2,23))</f>
        <v>23</v>
      </c>
      <c r="AM10" s="135">
        <f>DAY(DATE($X$2,$AB$2,24))</f>
        <v>24</v>
      </c>
      <c r="AN10" s="135">
        <f>DAY(DATE($X$2,$AB$2,25))</f>
        <v>25</v>
      </c>
      <c r="AO10" s="135">
        <f>DAY(DATE($X$2,$AB$2,26))</f>
        <v>26</v>
      </c>
      <c r="AP10" s="135">
        <f>DAY(DATE($X$2,$AB$2,27))</f>
        <v>27</v>
      </c>
      <c r="AQ10" s="136">
        <f>DAY(DATE($X$2,$AB$2,28))</f>
        <v>28</v>
      </c>
      <c r="AR10" s="134" t="str">
        <f>IF(AZ3="暦月",IF(DAY(DATE($X$2,$AB$2,29))=29,29,""),"")</f>
        <v/>
      </c>
      <c r="AS10" s="135" t="str">
        <f>IF(AZ3="暦月",IF(DAY(DATE($X$2,$AB$2,30))=30,30,""),"")</f>
        <v/>
      </c>
      <c r="AT10" s="221" t="str">
        <f>IF(AZ3="暦月",IF(DAY(DATE($X$2,$AB$2,31))=31,31,""),"")</f>
        <v/>
      </c>
      <c r="AU10" s="745"/>
      <c r="AV10" s="746"/>
      <c r="AW10" s="745"/>
      <c r="AX10" s="746"/>
      <c r="AY10" s="751"/>
      <c r="AZ10" s="751"/>
      <c r="BA10" s="751"/>
      <c r="BB10" s="751"/>
      <c r="BC10" s="751"/>
      <c r="BD10" s="751"/>
    </row>
    <row r="11" spans="2:57" ht="20.25" hidden="1" customHeight="1" x14ac:dyDescent="0.2">
      <c r="B11" s="723"/>
      <c r="C11" s="727"/>
      <c r="D11" s="728"/>
      <c r="E11" s="732"/>
      <c r="F11" s="728"/>
      <c r="G11" s="732"/>
      <c r="H11" s="727"/>
      <c r="I11" s="727"/>
      <c r="J11" s="727"/>
      <c r="K11" s="728"/>
      <c r="L11" s="732"/>
      <c r="M11" s="727"/>
      <c r="N11" s="727"/>
      <c r="O11" s="735"/>
      <c r="P11" s="134">
        <f>WEEKDAY(DATE($X$2,$AB$2,1))</f>
        <v>2</v>
      </c>
      <c r="Q11" s="135">
        <f>WEEKDAY(DATE($X$2,$AB$2,2))</f>
        <v>3</v>
      </c>
      <c r="R11" s="135">
        <f>WEEKDAY(DATE($X$2,$AB$2,3))</f>
        <v>4</v>
      </c>
      <c r="S11" s="135">
        <f>WEEKDAY(DATE($X$2,$AB$2,4))</f>
        <v>5</v>
      </c>
      <c r="T11" s="135">
        <f>WEEKDAY(DATE($X$2,$AB$2,5))</f>
        <v>6</v>
      </c>
      <c r="U11" s="135">
        <f>WEEKDAY(DATE($X$2,$AB$2,6))</f>
        <v>7</v>
      </c>
      <c r="V11" s="136">
        <f>WEEKDAY(DATE($X$2,$AB$2,7))</f>
        <v>1</v>
      </c>
      <c r="W11" s="134">
        <f>WEEKDAY(DATE($X$2,$AB$2,8))</f>
        <v>2</v>
      </c>
      <c r="X11" s="135">
        <f>WEEKDAY(DATE($X$2,$AB$2,9))</f>
        <v>3</v>
      </c>
      <c r="Y11" s="135">
        <f>WEEKDAY(DATE($X$2,$AB$2,10))</f>
        <v>4</v>
      </c>
      <c r="Z11" s="135">
        <f>WEEKDAY(DATE($X$2,$AB$2,11))</f>
        <v>5</v>
      </c>
      <c r="AA11" s="135">
        <f>WEEKDAY(DATE($X$2,$AB$2,12))</f>
        <v>6</v>
      </c>
      <c r="AB11" s="135">
        <f>WEEKDAY(DATE($X$2,$AB$2,13))</f>
        <v>7</v>
      </c>
      <c r="AC11" s="136">
        <f>WEEKDAY(DATE($X$2,$AB$2,14))</f>
        <v>1</v>
      </c>
      <c r="AD11" s="134">
        <f>WEEKDAY(DATE($X$2,$AB$2,15))</f>
        <v>2</v>
      </c>
      <c r="AE11" s="135">
        <f>WEEKDAY(DATE($X$2,$AB$2,16))</f>
        <v>3</v>
      </c>
      <c r="AF11" s="135">
        <f>WEEKDAY(DATE($X$2,$AB$2,17))</f>
        <v>4</v>
      </c>
      <c r="AG11" s="135">
        <f>WEEKDAY(DATE($X$2,$AB$2,18))</f>
        <v>5</v>
      </c>
      <c r="AH11" s="135">
        <f>WEEKDAY(DATE($X$2,$AB$2,19))</f>
        <v>6</v>
      </c>
      <c r="AI11" s="135">
        <f>WEEKDAY(DATE($X$2,$AB$2,20))</f>
        <v>7</v>
      </c>
      <c r="AJ11" s="136">
        <f>WEEKDAY(DATE($X$2,$AB$2,21))</f>
        <v>1</v>
      </c>
      <c r="AK11" s="134">
        <f>WEEKDAY(DATE($X$2,$AB$2,22))</f>
        <v>2</v>
      </c>
      <c r="AL11" s="135">
        <f>WEEKDAY(DATE($X$2,$AB$2,23))</f>
        <v>3</v>
      </c>
      <c r="AM11" s="135">
        <f>WEEKDAY(DATE($X$2,$AB$2,24))</f>
        <v>4</v>
      </c>
      <c r="AN11" s="135">
        <f>WEEKDAY(DATE($X$2,$AB$2,25))</f>
        <v>5</v>
      </c>
      <c r="AO11" s="135">
        <f>WEEKDAY(DATE($X$2,$AB$2,26))</f>
        <v>6</v>
      </c>
      <c r="AP11" s="135">
        <f>WEEKDAY(DATE($X$2,$AB$2,27))</f>
        <v>7</v>
      </c>
      <c r="AQ11" s="136">
        <f>WEEKDAY(DATE($X$2,$AB$2,28))</f>
        <v>1</v>
      </c>
      <c r="AR11" s="134">
        <f>IF(AR10=29,WEEKDAY(DATE($X$2,$AB$2,29)),0)</f>
        <v>0</v>
      </c>
      <c r="AS11" s="135">
        <f>IF(AS10=30,WEEKDAY(DATE($X$2,$AB$2,30)),0)</f>
        <v>0</v>
      </c>
      <c r="AT11" s="221">
        <f>IF(AT10=31,WEEKDAY(DATE($X$2,$AB$2,31)),0)</f>
        <v>0</v>
      </c>
      <c r="AU11" s="747"/>
      <c r="AV11" s="748"/>
      <c r="AW11" s="747"/>
      <c r="AX11" s="748"/>
      <c r="AY11" s="752"/>
      <c r="AZ11" s="752"/>
      <c r="BA11" s="752"/>
      <c r="BB11" s="752"/>
      <c r="BC11" s="752"/>
      <c r="BD11" s="752"/>
    </row>
    <row r="12" spans="2:57" ht="20.25" customHeight="1" thickBot="1" x14ac:dyDescent="0.25">
      <c r="B12" s="724"/>
      <c r="C12" s="729"/>
      <c r="D12" s="730"/>
      <c r="E12" s="733"/>
      <c r="F12" s="730"/>
      <c r="G12" s="733"/>
      <c r="H12" s="729"/>
      <c r="I12" s="729"/>
      <c r="J12" s="729"/>
      <c r="K12" s="730"/>
      <c r="L12" s="733"/>
      <c r="M12" s="729"/>
      <c r="N12" s="729"/>
      <c r="O12" s="736"/>
      <c r="P12" s="137" t="str">
        <f>IF(P11=1,"日",IF(P11=2,"月",IF(P11=3,"火",IF(P11=4,"水",IF(P11=5,"木",IF(P11=6,"金","土"))))))</f>
        <v>月</v>
      </c>
      <c r="Q12" s="138" t="str">
        <f t="shared" ref="Q12:AQ12" si="0">IF(Q11=1,"日",IF(Q11=2,"月",IF(Q11=3,"火",IF(Q11=4,"水",IF(Q11=5,"木",IF(Q11=6,"金","土"))))))</f>
        <v>火</v>
      </c>
      <c r="R12" s="138" t="str">
        <f t="shared" si="0"/>
        <v>水</v>
      </c>
      <c r="S12" s="138" t="str">
        <f t="shared" si="0"/>
        <v>木</v>
      </c>
      <c r="T12" s="138" t="str">
        <f t="shared" si="0"/>
        <v>金</v>
      </c>
      <c r="U12" s="138" t="str">
        <f t="shared" si="0"/>
        <v>土</v>
      </c>
      <c r="V12" s="139" t="str">
        <f t="shared" si="0"/>
        <v>日</v>
      </c>
      <c r="W12" s="137" t="str">
        <f t="shared" si="0"/>
        <v>月</v>
      </c>
      <c r="X12" s="138" t="str">
        <f t="shared" si="0"/>
        <v>火</v>
      </c>
      <c r="Y12" s="138" t="str">
        <f t="shared" si="0"/>
        <v>水</v>
      </c>
      <c r="Z12" s="138" t="str">
        <f t="shared" si="0"/>
        <v>木</v>
      </c>
      <c r="AA12" s="138" t="str">
        <f t="shared" si="0"/>
        <v>金</v>
      </c>
      <c r="AB12" s="138" t="str">
        <f t="shared" si="0"/>
        <v>土</v>
      </c>
      <c r="AC12" s="139" t="str">
        <f t="shared" si="0"/>
        <v>日</v>
      </c>
      <c r="AD12" s="137" t="str">
        <f t="shared" si="0"/>
        <v>月</v>
      </c>
      <c r="AE12" s="138" t="str">
        <f t="shared" si="0"/>
        <v>火</v>
      </c>
      <c r="AF12" s="138" t="str">
        <f t="shared" si="0"/>
        <v>水</v>
      </c>
      <c r="AG12" s="138" t="str">
        <f t="shared" si="0"/>
        <v>木</v>
      </c>
      <c r="AH12" s="138" t="str">
        <f t="shared" si="0"/>
        <v>金</v>
      </c>
      <c r="AI12" s="138" t="str">
        <f t="shared" si="0"/>
        <v>土</v>
      </c>
      <c r="AJ12" s="139" t="str">
        <f t="shared" si="0"/>
        <v>日</v>
      </c>
      <c r="AK12" s="137" t="str">
        <f t="shared" si="0"/>
        <v>月</v>
      </c>
      <c r="AL12" s="138" t="str">
        <f t="shared" si="0"/>
        <v>火</v>
      </c>
      <c r="AM12" s="138" t="str">
        <f t="shared" si="0"/>
        <v>水</v>
      </c>
      <c r="AN12" s="138" t="str">
        <f t="shared" si="0"/>
        <v>木</v>
      </c>
      <c r="AO12" s="138" t="str">
        <f t="shared" si="0"/>
        <v>金</v>
      </c>
      <c r="AP12" s="138" t="str">
        <f t="shared" si="0"/>
        <v>土</v>
      </c>
      <c r="AQ12" s="139" t="str">
        <f t="shared" si="0"/>
        <v>日</v>
      </c>
      <c r="AR12" s="138" t="str">
        <f>IF(AR11=1,"日",IF(AR11=2,"月",IF(AR11=3,"火",IF(AR11=4,"水",IF(AR11=5,"木",IF(AR11=6,"金",IF(AR11=0,"","土")))))))</f>
        <v/>
      </c>
      <c r="AS12" s="138" t="str">
        <f>IF(AS11=1,"日",IF(AS11=2,"月",IF(AS11=3,"火",IF(AS11=4,"水",IF(AS11=5,"木",IF(AS11=6,"金",IF(AS11=0,"","土")))))))</f>
        <v/>
      </c>
      <c r="AT12" s="222" t="str">
        <f>IF(AT11=1,"日",IF(AT11=2,"月",IF(AT11=3,"火",IF(AT11=4,"水",IF(AT11=5,"木",IF(AT11=6,"金",IF(AT11=0,"","土")))))))</f>
        <v/>
      </c>
      <c r="AU12" s="749"/>
      <c r="AV12" s="750"/>
      <c r="AW12" s="749"/>
      <c r="AX12" s="750"/>
      <c r="AY12" s="752"/>
      <c r="AZ12" s="752"/>
      <c r="BA12" s="752"/>
      <c r="BB12" s="752"/>
      <c r="BC12" s="752"/>
      <c r="BD12" s="752"/>
    </row>
    <row r="13" spans="2:57" ht="39.9" customHeight="1" x14ac:dyDescent="0.2">
      <c r="B13" s="140">
        <v>1</v>
      </c>
      <c r="C13" s="708"/>
      <c r="D13" s="709"/>
      <c r="E13" s="710"/>
      <c r="F13" s="711"/>
      <c r="G13" s="712"/>
      <c r="H13" s="713"/>
      <c r="I13" s="713"/>
      <c r="J13" s="713"/>
      <c r="K13" s="714"/>
      <c r="L13" s="715"/>
      <c r="M13" s="716"/>
      <c r="N13" s="716"/>
      <c r="O13" s="717"/>
      <c r="P13" s="141"/>
      <c r="Q13" s="142"/>
      <c r="R13" s="142"/>
      <c r="S13" s="142"/>
      <c r="T13" s="142"/>
      <c r="U13" s="142"/>
      <c r="V13" s="143"/>
      <c r="W13" s="141"/>
      <c r="X13" s="142"/>
      <c r="Y13" s="142"/>
      <c r="Z13" s="142"/>
      <c r="AA13" s="142"/>
      <c r="AB13" s="142"/>
      <c r="AC13" s="143"/>
      <c r="AD13" s="141"/>
      <c r="AE13" s="142"/>
      <c r="AF13" s="142"/>
      <c r="AG13" s="142"/>
      <c r="AH13" s="142"/>
      <c r="AI13" s="142"/>
      <c r="AJ13" s="143"/>
      <c r="AK13" s="141"/>
      <c r="AL13" s="142"/>
      <c r="AM13" s="142"/>
      <c r="AN13" s="142"/>
      <c r="AO13" s="142"/>
      <c r="AP13" s="142"/>
      <c r="AQ13" s="143"/>
      <c r="AR13" s="141"/>
      <c r="AS13" s="142"/>
      <c r="AT13" s="143"/>
      <c r="AU13" s="718">
        <f>IF($AZ$3="４週",SUM(P13:AQ13),IF($AZ$3="暦月",SUM(P13:AT13),""))</f>
        <v>0</v>
      </c>
      <c r="AV13" s="719"/>
      <c r="AW13" s="720">
        <f t="shared" ref="AW13:AW30" si="1">IF($AZ$3="４週",AU13/4,IF($AZ$3="暦月",AU13/($AZ$6/7),""))</f>
        <v>0</v>
      </c>
      <c r="AX13" s="721"/>
      <c r="AY13" s="705"/>
      <c r="AZ13" s="706"/>
      <c r="BA13" s="706"/>
      <c r="BB13" s="706"/>
      <c r="BC13" s="706"/>
      <c r="BD13" s="707"/>
    </row>
    <row r="14" spans="2:57" ht="39.9" customHeight="1" x14ac:dyDescent="0.2">
      <c r="B14" s="144">
        <f t="shared" ref="B14:B30" si="2">B13+1</f>
        <v>2</v>
      </c>
      <c r="C14" s="691"/>
      <c r="D14" s="692"/>
      <c r="E14" s="693"/>
      <c r="F14" s="694"/>
      <c r="G14" s="695"/>
      <c r="H14" s="696"/>
      <c r="I14" s="696"/>
      <c r="J14" s="696"/>
      <c r="K14" s="697"/>
      <c r="L14" s="698"/>
      <c r="M14" s="699"/>
      <c r="N14" s="699"/>
      <c r="O14" s="700"/>
      <c r="P14" s="145"/>
      <c r="Q14" s="146"/>
      <c r="R14" s="146"/>
      <c r="S14" s="146"/>
      <c r="T14" s="146"/>
      <c r="U14" s="146"/>
      <c r="V14" s="147"/>
      <c r="W14" s="145"/>
      <c r="X14" s="146"/>
      <c r="Y14" s="146"/>
      <c r="Z14" s="146"/>
      <c r="AA14" s="146"/>
      <c r="AB14" s="146"/>
      <c r="AC14" s="147"/>
      <c r="AD14" s="145"/>
      <c r="AE14" s="146"/>
      <c r="AF14" s="146"/>
      <c r="AG14" s="146"/>
      <c r="AH14" s="146"/>
      <c r="AI14" s="146"/>
      <c r="AJ14" s="147"/>
      <c r="AK14" s="145"/>
      <c r="AL14" s="146"/>
      <c r="AM14" s="146"/>
      <c r="AN14" s="146"/>
      <c r="AO14" s="146"/>
      <c r="AP14" s="146"/>
      <c r="AQ14" s="147"/>
      <c r="AR14" s="145"/>
      <c r="AS14" s="146"/>
      <c r="AT14" s="147"/>
      <c r="AU14" s="701">
        <f>IF($AZ$3="４週",SUM(P14:AQ14),IF($AZ$3="暦月",SUM(P14:AT14),""))</f>
        <v>0</v>
      </c>
      <c r="AV14" s="702"/>
      <c r="AW14" s="703">
        <f t="shared" si="1"/>
        <v>0</v>
      </c>
      <c r="AX14" s="704"/>
      <c r="AY14" s="671"/>
      <c r="AZ14" s="672"/>
      <c r="BA14" s="672"/>
      <c r="BB14" s="672"/>
      <c r="BC14" s="672"/>
      <c r="BD14" s="673"/>
    </row>
    <row r="15" spans="2:57" ht="39.9" customHeight="1" x14ac:dyDescent="0.2">
      <c r="B15" s="144">
        <f t="shared" si="2"/>
        <v>3</v>
      </c>
      <c r="C15" s="691"/>
      <c r="D15" s="692"/>
      <c r="E15" s="693"/>
      <c r="F15" s="694"/>
      <c r="G15" s="695"/>
      <c r="H15" s="696"/>
      <c r="I15" s="696"/>
      <c r="J15" s="696"/>
      <c r="K15" s="697"/>
      <c r="L15" s="698"/>
      <c r="M15" s="699"/>
      <c r="N15" s="699"/>
      <c r="O15" s="700"/>
      <c r="P15" s="145"/>
      <c r="Q15" s="146"/>
      <c r="R15" s="146"/>
      <c r="S15" s="146"/>
      <c r="T15" s="146"/>
      <c r="U15" s="146"/>
      <c r="V15" s="147"/>
      <c r="W15" s="145"/>
      <c r="X15" s="146"/>
      <c r="Y15" s="146"/>
      <c r="Z15" s="146"/>
      <c r="AA15" s="146"/>
      <c r="AB15" s="146"/>
      <c r="AC15" s="147"/>
      <c r="AD15" s="145"/>
      <c r="AE15" s="146"/>
      <c r="AF15" s="146"/>
      <c r="AG15" s="146"/>
      <c r="AH15" s="146"/>
      <c r="AI15" s="146"/>
      <c r="AJ15" s="147"/>
      <c r="AK15" s="145"/>
      <c r="AL15" s="146"/>
      <c r="AM15" s="146"/>
      <c r="AN15" s="146"/>
      <c r="AO15" s="146"/>
      <c r="AP15" s="146"/>
      <c r="AQ15" s="147"/>
      <c r="AR15" s="145"/>
      <c r="AS15" s="146"/>
      <c r="AT15" s="147"/>
      <c r="AU15" s="701">
        <f>IF($AZ$3="４週",SUM(P15:AQ15),IF($AZ$3="暦月",SUM(P15:AT15),""))</f>
        <v>0</v>
      </c>
      <c r="AV15" s="702"/>
      <c r="AW15" s="703">
        <f t="shared" si="1"/>
        <v>0</v>
      </c>
      <c r="AX15" s="704"/>
      <c r="AY15" s="671"/>
      <c r="AZ15" s="672"/>
      <c r="BA15" s="672"/>
      <c r="BB15" s="672"/>
      <c r="BC15" s="672"/>
      <c r="BD15" s="673"/>
    </row>
    <row r="16" spans="2:57" ht="39.9" customHeight="1" x14ac:dyDescent="0.2">
      <c r="B16" s="144">
        <f t="shared" si="2"/>
        <v>4</v>
      </c>
      <c r="C16" s="691"/>
      <c r="D16" s="692"/>
      <c r="E16" s="693"/>
      <c r="F16" s="694"/>
      <c r="G16" s="695"/>
      <c r="H16" s="696"/>
      <c r="I16" s="696"/>
      <c r="J16" s="696"/>
      <c r="K16" s="697"/>
      <c r="L16" s="698"/>
      <c r="M16" s="699"/>
      <c r="N16" s="699"/>
      <c r="O16" s="700"/>
      <c r="P16" s="145"/>
      <c r="Q16" s="146"/>
      <c r="R16" s="146"/>
      <c r="S16" s="146"/>
      <c r="T16" s="146"/>
      <c r="U16" s="146"/>
      <c r="V16" s="147"/>
      <c r="W16" s="145"/>
      <c r="X16" s="146"/>
      <c r="Y16" s="146"/>
      <c r="Z16" s="146"/>
      <c r="AA16" s="146"/>
      <c r="AB16" s="146"/>
      <c r="AC16" s="147"/>
      <c r="AD16" s="145"/>
      <c r="AE16" s="146"/>
      <c r="AF16" s="146"/>
      <c r="AG16" s="146"/>
      <c r="AH16" s="146"/>
      <c r="AI16" s="146"/>
      <c r="AJ16" s="147"/>
      <c r="AK16" s="145"/>
      <c r="AL16" s="146"/>
      <c r="AM16" s="146"/>
      <c r="AN16" s="146"/>
      <c r="AO16" s="146"/>
      <c r="AP16" s="146"/>
      <c r="AQ16" s="147"/>
      <c r="AR16" s="145"/>
      <c r="AS16" s="146"/>
      <c r="AT16" s="147"/>
      <c r="AU16" s="701">
        <f>IF($AZ$3="４週",SUM(P16:AQ16),IF($AZ$3="暦月",SUM(P16:AT16),""))</f>
        <v>0</v>
      </c>
      <c r="AV16" s="702"/>
      <c r="AW16" s="703">
        <f t="shared" si="1"/>
        <v>0</v>
      </c>
      <c r="AX16" s="704"/>
      <c r="AY16" s="671"/>
      <c r="AZ16" s="672"/>
      <c r="BA16" s="672"/>
      <c r="BB16" s="672"/>
      <c r="BC16" s="672"/>
      <c r="BD16" s="673"/>
    </row>
    <row r="17" spans="2:56" ht="39.9" customHeight="1" x14ac:dyDescent="0.2">
      <c r="B17" s="144">
        <f t="shared" si="2"/>
        <v>5</v>
      </c>
      <c r="C17" s="691"/>
      <c r="D17" s="692"/>
      <c r="E17" s="693"/>
      <c r="F17" s="694"/>
      <c r="G17" s="695"/>
      <c r="H17" s="696"/>
      <c r="I17" s="696"/>
      <c r="J17" s="696"/>
      <c r="K17" s="697"/>
      <c r="L17" s="698"/>
      <c r="M17" s="699"/>
      <c r="N17" s="699"/>
      <c r="O17" s="700"/>
      <c r="P17" s="145"/>
      <c r="Q17" s="146"/>
      <c r="R17" s="146"/>
      <c r="S17" s="146"/>
      <c r="T17" s="146"/>
      <c r="U17" s="146"/>
      <c r="V17" s="147"/>
      <c r="W17" s="145"/>
      <c r="X17" s="146"/>
      <c r="Y17" s="146"/>
      <c r="Z17" s="146"/>
      <c r="AA17" s="146"/>
      <c r="AB17" s="146"/>
      <c r="AC17" s="147"/>
      <c r="AD17" s="145"/>
      <c r="AE17" s="146"/>
      <c r="AF17" s="146"/>
      <c r="AG17" s="146"/>
      <c r="AH17" s="146"/>
      <c r="AI17" s="146"/>
      <c r="AJ17" s="147"/>
      <c r="AK17" s="145"/>
      <c r="AL17" s="146"/>
      <c r="AM17" s="146"/>
      <c r="AN17" s="146"/>
      <c r="AO17" s="146"/>
      <c r="AP17" s="146"/>
      <c r="AQ17" s="147"/>
      <c r="AR17" s="145"/>
      <c r="AS17" s="146"/>
      <c r="AT17" s="147"/>
      <c r="AU17" s="701">
        <f t="shared" ref="AU17:AU30" si="3">IF($AZ$3="４週",SUM(P17:AQ17),IF($AZ$3="暦月",SUM(P17:AT17),""))</f>
        <v>0</v>
      </c>
      <c r="AV17" s="702"/>
      <c r="AW17" s="703">
        <f t="shared" si="1"/>
        <v>0</v>
      </c>
      <c r="AX17" s="704"/>
      <c r="AY17" s="671"/>
      <c r="AZ17" s="672"/>
      <c r="BA17" s="672"/>
      <c r="BB17" s="672"/>
      <c r="BC17" s="672"/>
      <c r="BD17" s="673"/>
    </row>
    <row r="18" spans="2:56" ht="39.9" customHeight="1" x14ac:dyDescent="0.2">
      <c r="B18" s="144">
        <f t="shared" si="2"/>
        <v>6</v>
      </c>
      <c r="C18" s="691"/>
      <c r="D18" s="692"/>
      <c r="E18" s="693"/>
      <c r="F18" s="694"/>
      <c r="G18" s="695"/>
      <c r="H18" s="696"/>
      <c r="I18" s="696"/>
      <c r="J18" s="696"/>
      <c r="K18" s="697"/>
      <c r="L18" s="698"/>
      <c r="M18" s="699"/>
      <c r="N18" s="699"/>
      <c r="O18" s="700"/>
      <c r="P18" s="145"/>
      <c r="Q18" s="146"/>
      <c r="R18" s="146"/>
      <c r="S18" s="146"/>
      <c r="T18" s="146"/>
      <c r="U18" s="146"/>
      <c r="V18" s="147"/>
      <c r="W18" s="145"/>
      <c r="X18" s="146"/>
      <c r="Y18" s="146"/>
      <c r="Z18" s="146"/>
      <c r="AA18" s="146"/>
      <c r="AB18" s="146"/>
      <c r="AC18" s="147"/>
      <c r="AD18" s="145"/>
      <c r="AE18" s="146"/>
      <c r="AF18" s="146"/>
      <c r="AG18" s="146"/>
      <c r="AH18" s="146"/>
      <c r="AI18" s="146"/>
      <c r="AJ18" s="147"/>
      <c r="AK18" s="145"/>
      <c r="AL18" s="146"/>
      <c r="AM18" s="146"/>
      <c r="AN18" s="146"/>
      <c r="AO18" s="146"/>
      <c r="AP18" s="146"/>
      <c r="AQ18" s="147"/>
      <c r="AR18" s="145"/>
      <c r="AS18" s="146"/>
      <c r="AT18" s="147"/>
      <c r="AU18" s="701">
        <f t="shared" si="3"/>
        <v>0</v>
      </c>
      <c r="AV18" s="702"/>
      <c r="AW18" s="703">
        <f t="shared" si="1"/>
        <v>0</v>
      </c>
      <c r="AX18" s="704"/>
      <c r="AY18" s="671"/>
      <c r="AZ18" s="672"/>
      <c r="BA18" s="672"/>
      <c r="BB18" s="672"/>
      <c r="BC18" s="672"/>
      <c r="BD18" s="673"/>
    </row>
    <row r="19" spans="2:56" ht="39.9" customHeight="1" x14ac:dyDescent="0.2">
      <c r="B19" s="144">
        <f t="shared" si="2"/>
        <v>7</v>
      </c>
      <c r="C19" s="691"/>
      <c r="D19" s="692"/>
      <c r="E19" s="693"/>
      <c r="F19" s="694"/>
      <c r="G19" s="695"/>
      <c r="H19" s="696"/>
      <c r="I19" s="696"/>
      <c r="J19" s="696"/>
      <c r="K19" s="697"/>
      <c r="L19" s="698"/>
      <c r="M19" s="699"/>
      <c r="N19" s="699"/>
      <c r="O19" s="700"/>
      <c r="P19" s="145"/>
      <c r="Q19" s="146"/>
      <c r="R19" s="146"/>
      <c r="S19" s="146"/>
      <c r="T19" s="146"/>
      <c r="U19" s="146"/>
      <c r="V19" s="147"/>
      <c r="W19" s="145"/>
      <c r="X19" s="146"/>
      <c r="Y19" s="146"/>
      <c r="Z19" s="146"/>
      <c r="AA19" s="146"/>
      <c r="AB19" s="146"/>
      <c r="AC19" s="147"/>
      <c r="AD19" s="145"/>
      <c r="AE19" s="146"/>
      <c r="AF19" s="146"/>
      <c r="AG19" s="146"/>
      <c r="AH19" s="146"/>
      <c r="AI19" s="146"/>
      <c r="AJ19" s="147"/>
      <c r="AK19" s="145"/>
      <c r="AL19" s="146"/>
      <c r="AM19" s="146"/>
      <c r="AN19" s="146"/>
      <c r="AO19" s="146"/>
      <c r="AP19" s="146"/>
      <c r="AQ19" s="147"/>
      <c r="AR19" s="145"/>
      <c r="AS19" s="146"/>
      <c r="AT19" s="147"/>
      <c r="AU19" s="701">
        <f>IF($AZ$3="４週",SUM(P19:AQ19),IF($AZ$3="暦月",SUM(P19:AT19),""))</f>
        <v>0</v>
      </c>
      <c r="AV19" s="702"/>
      <c r="AW19" s="703">
        <f t="shared" si="1"/>
        <v>0</v>
      </c>
      <c r="AX19" s="704"/>
      <c r="AY19" s="671"/>
      <c r="AZ19" s="672"/>
      <c r="BA19" s="672"/>
      <c r="BB19" s="672"/>
      <c r="BC19" s="672"/>
      <c r="BD19" s="673"/>
    </row>
    <row r="20" spans="2:56" ht="39.9" customHeight="1" x14ac:dyDescent="0.2">
      <c r="B20" s="144">
        <f t="shared" si="2"/>
        <v>8</v>
      </c>
      <c r="C20" s="691"/>
      <c r="D20" s="692"/>
      <c r="E20" s="693"/>
      <c r="F20" s="694"/>
      <c r="G20" s="695"/>
      <c r="H20" s="696"/>
      <c r="I20" s="696"/>
      <c r="J20" s="696"/>
      <c r="K20" s="697"/>
      <c r="L20" s="698"/>
      <c r="M20" s="699"/>
      <c r="N20" s="699"/>
      <c r="O20" s="700"/>
      <c r="P20" s="145"/>
      <c r="Q20" s="146"/>
      <c r="R20" s="146"/>
      <c r="S20" s="146"/>
      <c r="T20" s="146"/>
      <c r="U20" s="146"/>
      <c r="V20" s="147"/>
      <c r="W20" s="145"/>
      <c r="X20" s="146"/>
      <c r="Y20" s="146"/>
      <c r="Z20" s="146"/>
      <c r="AA20" s="146"/>
      <c r="AB20" s="146"/>
      <c r="AC20" s="147"/>
      <c r="AD20" s="145"/>
      <c r="AE20" s="146"/>
      <c r="AF20" s="146"/>
      <c r="AG20" s="146"/>
      <c r="AH20" s="146"/>
      <c r="AI20" s="146"/>
      <c r="AJ20" s="147"/>
      <c r="AK20" s="145"/>
      <c r="AL20" s="146"/>
      <c r="AM20" s="146"/>
      <c r="AN20" s="146"/>
      <c r="AO20" s="146"/>
      <c r="AP20" s="146"/>
      <c r="AQ20" s="147"/>
      <c r="AR20" s="145"/>
      <c r="AS20" s="146"/>
      <c r="AT20" s="147"/>
      <c r="AU20" s="701">
        <f t="shared" si="3"/>
        <v>0</v>
      </c>
      <c r="AV20" s="702"/>
      <c r="AW20" s="703">
        <f t="shared" si="1"/>
        <v>0</v>
      </c>
      <c r="AX20" s="704"/>
      <c r="AY20" s="671"/>
      <c r="AZ20" s="672"/>
      <c r="BA20" s="672"/>
      <c r="BB20" s="672"/>
      <c r="BC20" s="672"/>
      <c r="BD20" s="673"/>
    </row>
    <row r="21" spans="2:56" ht="39.9" customHeight="1" x14ac:dyDescent="0.2">
      <c r="B21" s="144">
        <f t="shared" si="2"/>
        <v>9</v>
      </c>
      <c r="C21" s="691"/>
      <c r="D21" s="692"/>
      <c r="E21" s="693"/>
      <c r="F21" s="694"/>
      <c r="G21" s="695"/>
      <c r="H21" s="696"/>
      <c r="I21" s="696"/>
      <c r="J21" s="696"/>
      <c r="K21" s="697"/>
      <c r="L21" s="698"/>
      <c r="M21" s="699"/>
      <c r="N21" s="699"/>
      <c r="O21" s="700"/>
      <c r="P21" s="145"/>
      <c r="Q21" s="146"/>
      <c r="R21" s="146"/>
      <c r="S21" s="146"/>
      <c r="T21" s="146"/>
      <c r="U21" s="146"/>
      <c r="V21" s="147"/>
      <c r="W21" s="145"/>
      <c r="X21" s="146"/>
      <c r="Y21" s="146"/>
      <c r="Z21" s="146"/>
      <c r="AA21" s="146"/>
      <c r="AB21" s="146"/>
      <c r="AC21" s="147"/>
      <c r="AD21" s="145"/>
      <c r="AE21" s="146"/>
      <c r="AF21" s="146"/>
      <c r="AG21" s="146"/>
      <c r="AH21" s="146"/>
      <c r="AI21" s="146"/>
      <c r="AJ21" s="147"/>
      <c r="AK21" s="145"/>
      <c r="AL21" s="146"/>
      <c r="AM21" s="146"/>
      <c r="AN21" s="146"/>
      <c r="AO21" s="146"/>
      <c r="AP21" s="146"/>
      <c r="AQ21" s="147"/>
      <c r="AR21" s="145"/>
      <c r="AS21" s="146"/>
      <c r="AT21" s="147"/>
      <c r="AU21" s="701">
        <f t="shared" si="3"/>
        <v>0</v>
      </c>
      <c r="AV21" s="702"/>
      <c r="AW21" s="703">
        <f t="shared" si="1"/>
        <v>0</v>
      </c>
      <c r="AX21" s="704"/>
      <c r="AY21" s="671"/>
      <c r="AZ21" s="672"/>
      <c r="BA21" s="672"/>
      <c r="BB21" s="672"/>
      <c r="BC21" s="672"/>
      <c r="BD21" s="673"/>
    </row>
    <row r="22" spans="2:56" ht="39.9" customHeight="1" x14ac:dyDescent="0.2">
      <c r="B22" s="144">
        <f t="shared" si="2"/>
        <v>10</v>
      </c>
      <c r="C22" s="691"/>
      <c r="D22" s="692"/>
      <c r="E22" s="693"/>
      <c r="F22" s="694"/>
      <c r="G22" s="695"/>
      <c r="H22" s="696"/>
      <c r="I22" s="696"/>
      <c r="J22" s="696"/>
      <c r="K22" s="697"/>
      <c r="L22" s="698"/>
      <c r="M22" s="699"/>
      <c r="N22" s="699"/>
      <c r="O22" s="700"/>
      <c r="P22" s="145"/>
      <c r="Q22" s="146"/>
      <c r="R22" s="146"/>
      <c r="S22" s="146"/>
      <c r="T22" s="146"/>
      <c r="U22" s="146"/>
      <c r="V22" s="147"/>
      <c r="W22" s="145"/>
      <c r="X22" s="146"/>
      <c r="Y22" s="146"/>
      <c r="Z22" s="146"/>
      <c r="AA22" s="146"/>
      <c r="AB22" s="146"/>
      <c r="AC22" s="147"/>
      <c r="AD22" s="145"/>
      <c r="AE22" s="146"/>
      <c r="AF22" s="146"/>
      <c r="AG22" s="146"/>
      <c r="AH22" s="146"/>
      <c r="AI22" s="146"/>
      <c r="AJ22" s="147"/>
      <c r="AK22" s="145"/>
      <c r="AL22" s="146"/>
      <c r="AM22" s="146"/>
      <c r="AN22" s="146"/>
      <c r="AO22" s="146"/>
      <c r="AP22" s="146"/>
      <c r="AQ22" s="147"/>
      <c r="AR22" s="145"/>
      <c r="AS22" s="146"/>
      <c r="AT22" s="147"/>
      <c r="AU22" s="701">
        <f t="shared" si="3"/>
        <v>0</v>
      </c>
      <c r="AV22" s="702"/>
      <c r="AW22" s="703">
        <f t="shared" si="1"/>
        <v>0</v>
      </c>
      <c r="AX22" s="704"/>
      <c r="AY22" s="671"/>
      <c r="AZ22" s="672"/>
      <c r="BA22" s="672"/>
      <c r="BB22" s="672"/>
      <c r="BC22" s="672"/>
      <c r="BD22" s="673"/>
    </row>
    <row r="23" spans="2:56" ht="39.9" customHeight="1" x14ac:dyDescent="0.2">
      <c r="B23" s="144">
        <f t="shared" si="2"/>
        <v>11</v>
      </c>
      <c r="C23" s="691"/>
      <c r="D23" s="692"/>
      <c r="E23" s="693"/>
      <c r="F23" s="694"/>
      <c r="G23" s="695"/>
      <c r="H23" s="696"/>
      <c r="I23" s="696"/>
      <c r="J23" s="696"/>
      <c r="K23" s="697"/>
      <c r="L23" s="698"/>
      <c r="M23" s="699"/>
      <c r="N23" s="699"/>
      <c r="O23" s="700"/>
      <c r="P23" s="145"/>
      <c r="Q23" s="146"/>
      <c r="R23" s="146"/>
      <c r="S23" s="146"/>
      <c r="T23" s="146"/>
      <c r="U23" s="146"/>
      <c r="V23" s="147"/>
      <c r="W23" s="145"/>
      <c r="X23" s="146"/>
      <c r="Y23" s="146"/>
      <c r="Z23" s="146"/>
      <c r="AA23" s="146"/>
      <c r="AB23" s="146"/>
      <c r="AC23" s="147"/>
      <c r="AD23" s="145"/>
      <c r="AE23" s="146"/>
      <c r="AF23" s="146"/>
      <c r="AG23" s="146"/>
      <c r="AH23" s="146"/>
      <c r="AI23" s="146"/>
      <c r="AJ23" s="147"/>
      <c r="AK23" s="145"/>
      <c r="AL23" s="146"/>
      <c r="AM23" s="146"/>
      <c r="AN23" s="146"/>
      <c r="AO23" s="146"/>
      <c r="AP23" s="146"/>
      <c r="AQ23" s="147"/>
      <c r="AR23" s="145"/>
      <c r="AS23" s="146"/>
      <c r="AT23" s="147"/>
      <c r="AU23" s="701">
        <f t="shared" si="3"/>
        <v>0</v>
      </c>
      <c r="AV23" s="702"/>
      <c r="AW23" s="703">
        <f t="shared" si="1"/>
        <v>0</v>
      </c>
      <c r="AX23" s="704"/>
      <c r="AY23" s="671"/>
      <c r="AZ23" s="672"/>
      <c r="BA23" s="672"/>
      <c r="BB23" s="672"/>
      <c r="BC23" s="672"/>
      <c r="BD23" s="673"/>
    </row>
    <row r="24" spans="2:56" ht="39.9" customHeight="1" x14ac:dyDescent="0.2">
      <c r="B24" s="144">
        <f t="shared" si="2"/>
        <v>12</v>
      </c>
      <c r="C24" s="691"/>
      <c r="D24" s="692"/>
      <c r="E24" s="693"/>
      <c r="F24" s="694"/>
      <c r="G24" s="695"/>
      <c r="H24" s="696"/>
      <c r="I24" s="696"/>
      <c r="J24" s="696"/>
      <c r="K24" s="697"/>
      <c r="L24" s="698"/>
      <c r="M24" s="699"/>
      <c r="N24" s="699"/>
      <c r="O24" s="700"/>
      <c r="P24" s="145"/>
      <c r="Q24" s="146"/>
      <c r="R24" s="146"/>
      <c r="S24" s="146"/>
      <c r="T24" s="146"/>
      <c r="U24" s="146"/>
      <c r="V24" s="147"/>
      <c r="W24" s="145"/>
      <c r="X24" s="146"/>
      <c r="Y24" s="146"/>
      <c r="Z24" s="146"/>
      <c r="AA24" s="146"/>
      <c r="AB24" s="146"/>
      <c r="AC24" s="147"/>
      <c r="AD24" s="145"/>
      <c r="AE24" s="146"/>
      <c r="AF24" s="146"/>
      <c r="AG24" s="146"/>
      <c r="AH24" s="146"/>
      <c r="AI24" s="146"/>
      <c r="AJ24" s="147"/>
      <c r="AK24" s="145"/>
      <c r="AL24" s="146"/>
      <c r="AM24" s="146"/>
      <c r="AN24" s="146"/>
      <c r="AO24" s="146"/>
      <c r="AP24" s="146"/>
      <c r="AQ24" s="147"/>
      <c r="AR24" s="145"/>
      <c r="AS24" s="146"/>
      <c r="AT24" s="147"/>
      <c r="AU24" s="701">
        <f t="shared" si="3"/>
        <v>0</v>
      </c>
      <c r="AV24" s="702"/>
      <c r="AW24" s="703">
        <f t="shared" si="1"/>
        <v>0</v>
      </c>
      <c r="AX24" s="704"/>
      <c r="AY24" s="671"/>
      <c r="AZ24" s="672"/>
      <c r="BA24" s="672"/>
      <c r="BB24" s="672"/>
      <c r="BC24" s="672"/>
      <c r="BD24" s="673"/>
    </row>
    <row r="25" spans="2:56" ht="39.9" customHeight="1" x14ac:dyDescent="0.2">
      <c r="B25" s="144">
        <f t="shared" si="2"/>
        <v>13</v>
      </c>
      <c r="C25" s="691"/>
      <c r="D25" s="692"/>
      <c r="E25" s="693"/>
      <c r="F25" s="694"/>
      <c r="G25" s="695"/>
      <c r="H25" s="696"/>
      <c r="I25" s="696"/>
      <c r="J25" s="696"/>
      <c r="K25" s="697"/>
      <c r="L25" s="698"/>
      <c r="M25" s="699"/>
      <c r="N25" s="699"/>
      <c r="O25" s="700"/>
      <c r="P25" s="145"/>
      <c r="Q25" s="146"/>
      <c r="R25" s="146"/>
      <c r="S25" s="146"/>
      <c r="T25" s="146"/>
      <c r="U25" s="146"/>
      <c r="V25" s="147"/>
      <c r="W25" s="145"/>
      <c r="X25" s="146"/>
      <c r="Y25" s="146"/>
      <c r="Z25" s="146"/>
      <c r="AA25" s="146"/>
      <c r="AB25" s="146"/>
      <c r="AC25" s="147"/>
      <c r="AD25" s="145"/>
      <c r="AE25" s="146"/>
      <c r="AF25" s="146"/>
      <c r="AG25" s="146"/>
      <c r="AH25" s="146"/>
      <c r="AI25" s="146"/>
      <c r="AJ25" s="147"/>
      <c r="AK25" s="145"/>
      <c r="AL25" s="146"/>
      <c r="AM25" s="146"/>
      <c r="AN25" s="146"/>
      <c r="AO25" s="146"/>
      <c r="AP25" s="146"/>
      <c r="AQ25" s="147"/>
      <c r="AR25" s="145"/>
      <c r="AS25" s="146"/>
      <c r="AT25" s="147"/>
      <c r="AU25" s="701">
        <f t="shared" si="3"/>
        <v>0</v>
      </c>
      <c r="AV25" s="702"/>
      <c r="AW25" s="703">
        <f t="shared" si="1"/>
        <v>0</v>
      </c>
      <c r="AX25" s="704"/>
      <c r="AY25" s="671"/>
      <c r="AZ25" s="672"/>
      <c r="BA25" s="672"/>
      <c r="BB25" s="672"/>
      <c r="BC25" s="672"/>
      <c r="BD25" s="673"/>
    </row>
    <row r="26" spans="2:56" ht="39.9" customHeight="1" x14ac:dyDescent="0.2">
      <c r="B26" s="144">
        <f t="shared" si="2"/>
        <v>14</v>
      </c>
      <c r="C26" s="691"/>
      <c r="D26" s="692"/>
      <c r="E26" s="693"/>
      <c r="F26" s="694"/>
      <c r="G26" s="695"/>
      <c r="H26" s="696"/>
      <c r="I26" s="696"/>
      <c r="J26" s="696"/>
      <c r="K26" s="697"/>
      <c r="L26" s="698"/>
      <c r="M26" s="699"/>
      <c r="N26" s="699"/>
      <c r="O26" s="700"/>
      <c r="P26" s="145"/>
      <c r="Q26" s="146"/>
      <c r="R26" s="146"/>
      <c r="S26" s="146"/>
      <c r="T26" s="146"/>
      <c r="U26" s="146"/>
      <c r="V26" s="147"/>
      <c r="W26" s="145"/>
      <c r="X26" s="146"/>
      <c r="Y26" s="146"/>
      <c r="Z26" s="146"/>
      <c r="AA26" s="146"/>
      <c r="AB26" s="146"/>
      <c r="AC26" s="147"/>
      <c r="AD26" s="145"/>
      <c r="AE26" s="146"/>
      <c r="AF26" s="146"/>
      <c r="AG26" s="146"/>
      <c r="AH26" s="146"/>
      <c r="AI26" s="146"/>
      <c r="AJ26" s="147"/>
      <c r="AK26" s="145"/>
      <c r="AL26" s="146"/>
      <c r="AM26" s="146"/>
      <c r="AN26" s="146"/>
      <c r="AO26" s="146"/>
      <c r="AP26" s="146"/>
      <c r="AQ26" s="147"/>
      <c r="AR26" s="145"/>
      <c r="AS26" s="146"/>
      <c r="AT26" s="147"/>
      <c r="AU26" s="701">
        <f t="shared" si="3"/>
        <v>0</v>
      </c>
      <c r="AV26" s="702"/>
      <c r="AW26" s="703">
        <f t="shared" si="1"/>
        <v>0</v>
      </c>
      <c r="AX26" s="704"/>
      <c r="AY26" s="671"/>
      <c r="AZ26" s="672"/>
      <c r="BA26" s="672"/>
      <c r="BB26" s="672"/>
      <c r="BC26" s="672"/>
      <c r="BD26" s="673"/>
    </row>
    <row r="27" spans="2:56" ht="39.9" customHeight="1" x14ac:dyDescent="0.2">
      <c r="B27" s="144">
        <f t="shared" si="2"/>
        <v>15</v>
      </c>
      <c r="C27" s="691"/>
      <c r="D27" s="692"/>
      <c r="E27" s="693"/>
      <c r="F27" s="694"/>
      <c r="G27" s="695"/>
      <c r="H27" s="696"/>
      <c r="I27" s="696"/>
      <c r="J27" s="696"/>
      <c r="K27" s="697"/>
      <c r="L27" s="698"/>
      <c r="M27" s="699"/>
      <c r="N27" s="699"/>
      <c r="O27" s="700"/>
      <c r="P27" s="145"/>
      <c r="Q27" s="146"/>
      <c r="R27" s="146"/>
      <c r="S27" s="146"/>
      <c r="T27" s="146"/>
      <c r="U27" s="146"/>
      <c r="V27" s="147"/>
      <c r="W27" s="145"/>
      <c r="X27" s="146"/>
      <c r="Y27" s="146"/>
      <c r="Z27" s="146"/>
      <c r="AA27" s="146"/>
      <c r="AB27" s="146"/>
      <c r="AC27" s="147"/>
      <c r="AD27" s="145"/>
      <c r="AE27" s="146"/>
      <c r="AF27" s="146"/>
      <c r="AG27" s="146"/>
      <c r="AH27" s="146"/>
      <c r="AI27" s="146"/>
      <c r="AJ27" s="147"/>
      <c r="AK27" s="145"/>
      <c r="AL27" s="146"/>
      <c r="AM27" s="146"/>
      <c r="AN27" s="146"/>
      <c r="AO27" s="146"/>
      <c r="AP27" s="146"/>
      <c r="AQ27" s="147"/>
      <c r="AR27" s="145"/>
      <c r="AS27" s="146"/>
      <c r="AT27" s="147"/>
      <c r="AU27" s="701">
        <f t="shared" si="3"/>
        <v>0</v>
      </c>
      <c r="AV27" s="702"/>
      <c r="AW27" s="703">
        <f t="shared" si="1"/>
        <v>0</v>
      </c>
      <c r="AX27" s="704"/>
      <c r="AY27" s="671"/>
      <c r="AZ27" s="672"/>
      <c r="BA27" s="672"/>
      <c r="BB27" s="672"/>
      <c r="BC27" s="672"/>
      <c r="BD27" s="673"/>
    </row>
    <row r="28" spans="2:56" ht="39.9" customHeight="1" x14ac:dyDescent="0.2">
      <c r="B28" s="144">
        <f t="shared" si="2"/>
        <v>16</v>
      </c>
      <c r="C28" s="691"/>
      <c r="D28" s="692"/>
      <c r="E28" s="693"/>
      <c r="F28" s="694"/>
      <c r="G28" s="695"/>
      <c r="H28" s="696"/>
      <c r="I28" s="696"/>
      <c r="J28" s="696"/>
      <c r="K28" s="697"/>
      <c r="L28" s="698"/>
      <c r="M28" s="699"/>
      <c r="N28" s="699"/>
      <c r="O28" s="700"/>
      <c r="P28" s="145"/>
      <c r="Q28" s="146"/>
      <c r="R28" s="146"/>
      <c r="S28" s="146"/>
      <c r="T28" s="146"/>
      <c r="U28" s="146"/>
      <c r="V28" s="147"/>
      <c r="W28" s="145"/>
      <c r="X28" s="146"/>
      <c r="Y28" s="146"/>
      <c r="Z28" s="146"/>
      <c r="AA28" s="146"/>
      <c r="AB28" s="146"/>
      <c r="AC28" s="147"/>
      <c r="AD28" s="145"/>
      <c r="AE28" s="146"/>
      <c r="AF28" s="146"/>
      <c r="AG28" s="146"/>
      <c r="AH28" s="146"/>
      <c r="AI28" s="146"/>
      <c r="AJ28" s="147"/>
      <c r="AK28" s="145"/>
      <c r="AL28" s="146"/>
      <c r="AM28" s="146"/>
      <c r="AN28" s="146"/>
      <c r="AO28" s="146"/>
      <c r="AP28" s="146"/>
      <c r="AQ28" s="147"/>
      <c r="AR28" s="145"/>
      <c r="AS28" s="146"/>
      <c r="AT28" s="147"/>
      <c r="AU28" s="701">
        <f t="shared" si="3"/>
        <v>0</v>
      </c>
      <c r="AV28" s="702"/>
      <c r="AW28" s="703">
        <f t="shared" si="1"/>
        <v>0</v>
      </c>
      <c r="AX28" s="704"/>
      <c r="AY28" s="671"/>
      <c r="AZ28" s="672"/>
      <c r="BA28" s="672"/>
      <c r="BB28" s="672"/>
      <c r="BC28" s="672"/>
      <c r="BD28" s="673"/>
    </row>
    <row r="29" spans="2:56" ht="39.9" customHeight="1" x14ac:dyDescent="0.2">
      <c r="B29" s="144">
        <f t="shared" si="2"/>
        <v>17</v>
      </c>
      <c r="C29" s="691"/>
      <c r="D29" s="692"/>
      <c r="E29" s="693"/>
      <c r="F29" s="694"/>
      <c r="G29" s="695"/>
      <c r="H29" s="696"/>
      <c r="I29" s="696"/>
      <c r="J29" s="696"/>
      <c r="K29" s="697"/>
      <c r="L29" s="698"/>
      <c r="M29" s="699"/>
      <c r="N29" s="699"/>
      <c r="O29" s="700"/>
      <c r="P29" s="145"/>
      <c r="Q29" s="146"/>
      <c r="R29" s="146"/>
      <c r="S29" s="146"/>
      <c r="T29" s="146"/>
      <c r="U29" s="146"/>
      <c r="V29" s="147"/>
      <c r="W29" s="145"/>
      <c r="X29" s="146"/>
      <c r="Y29" s="146"/>
      <c r="Z29" s="146"/>
      <c r="AA29" s="146"/>
      <c r="AB29" s="146"/>
      <c r="AC29" s="147"/>
      <c r="AD29" s="145"/>
      <c r="AE29" s="146"/>
      <c r="AF29" s="146"/>
      <c r="AG29" s="146"/>
      <c r="AH29" s="146"/>
      <c r="AI29" s="146"/>
      <c r="AJ29" s="147"/>
      <c r="AK29" s="145"/>
      <c r="AL29" s="146"/>
      <c r="AM29" s="146"/>
      <c r="AN29" s="146"/>
      <c r="AO29" s="146"/>
      <c r="AP29" s="146"/>
      <c r="AQ29" s="147"/>
      <c r="AR29" s="145"/>
      <c r="AS29" s="146"/>
      <c r="AT29" s="147"/>
      <c r="AU29" s="701">
        <f t="shared" si="3"/>
        <v>0</v>
      </c>
      <c r="AV29" s="702"/>
      <c r="AW29" s="703">
        <f t="shared" si="1"/>
        <v>0</v>
      </c>
      <c r="AX29" s="704"/>
      <c r="AY29" s="671"/>
      <c r="AZ29" s="672"/>
      <c r="BA29" s="672"/>
      <c r="BB29" s="672"/>
      <c r="BC29" s="672"/>
      <c r="BD29" s="673"/>
    </row>
    <row r="30" spans="2:56" ht="39.9" customHeight="1" thickBot="1" x14ac:dyDescent="0.25">
      <c r="B30" s="148">
        <f t="shared" si="2"/>
        <v>18</v>
      </c>
      <c r="C30" s="674"/>
      <c r="D30" s="675"/>
      <c r="E30" s="676"/>
      <c r="F30" s="677"/>
      <c r="G30" s="678"/>
      <c r="H30" s="679"/>
      <c r="I30" s="679"/>
      <c r="J30" s="679"/>
      <c r="K30" s="680"/>
      <c r="L30" s="681"/>
      <c r="M30" s="682"/>
      <c r="N30" s="682"/>
      <c r="O30" s="683"/>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684">
        <f t="shared" si="3"/>
        <v>0</v>
      </c>
      <c r="AV30" s="685"/>
      <c r="AW30" s="686">
        <f t="shared" si="1"/>
        <v>0</v>
      </c>
      <c r="AX30" s="687"/>
      <c r="AY30" s="688"/>
      <c r="AZ30" s="689"/>
      <c r="BA30" s="689"/>
      <c r="BB30" s="689"/>
      <c r="BC30" s="689"/>
      <c r="BD30" s="690"/>
    </row>
    <row r="31" spans="2:56" ht="20.25" customHeight="1" x14ac:dyDescent="0.2">
      <c r="C31" s="152"/>
      <c r="D31" s="153"/>
      <c r="E31" s="154"/>
      <c r="AC31" s="130"/>
    </row>
    <row r="32" spans="2:56" ht="20.25" customHeight="1" x14ac:dyDescent="0.2">
      <c r="C32" s="121" t="s">
        <v>247</v>
      </c>
      <c r="D32" s="166"/>
      <c r="E32" s="166"/>
      <c r="F32" s="121"/>
      <c r="G32" s="121"/>
      <c r="H32" s="121"/>
      <c r="I32" s="121"/>
      <c r="J32" s="121"/>
      <c r="K32" s="121"/>
      <c r="L32" s="121"/>
      <c r="M32" s="121"/>
      <c r="N32" s="121"/>
      <c r="O32" s="121"/>
      <c r="P32" s="121"/>
      <c r="Q32" s="121" t="s">
        <v>248</v>
      </c>
      <c r="R32" s="121"/>
      <c r="S32" s="121"/>
      <c r="T32" s="121"/>
      <c r="U32" s="121"/>
      <c r="V32" s="121"/>
      <c r="W32" s="121"/>
      <c r="X32" s="121"/>
      <c r="Y32" s="121"/>
      <c r="Z32" s="121"/>
      <c r="AA32" s="127"/>
      <c r="AB32" s="121"/>
      <c r="AC32" s="121"/>
      <c r="AD32" s="121"/>
      <c r="AE32" s="121"/>
      <c r="AF32" s="121"/>
      <c r="AG32" s="121"/>
      <c r="AH32" s="121"/>
      <c r="AI32" s="121" t="s">
        <v>249</v>
      </c>
      <c r="AJ32" s="121"/>
      <c r="AK32" s="121"/>
      <c r="AL32" s="121"/>
      <c r="AM32" s="121"/>
      <c r="AN32" s="121"/>
      <c r="AO32" s="155"/>
      <c r="AP32" s="155"/>
      <c r="AQ32" s="155"/>
      <c r="AR32" s="155"/>
      <c r="AS32" s="156"/>
      <c r="AT32" s="155"/>
      <c r="AU32" s="155"/>
      <c r="AV32" s="155"/>
      <c r="AW32" s="155"/>
    </row>
    <row r="33" spans="3:49" ht="20.25" customHeight="1" x14ac:dyDescent="0.2">
      <c r="C33" s="121" t="s">
        <v>250</v>
      </c>
      <c r="D33" s="166"/>
      <c r="E33" s="166"/>
      <c r="F33" s="121"/>
      <c r="G33" s="121"/>
      <c r="H33" s="121"/>
      <c r="I33" s="121"/>
      <c r="J33" s="121"/>
      <c r="K33" s="121"/>
      <c r="L33" s="668" t="s">
        <v>251</v>
      </c>
      <c r="M33" s="668"/>
      <c r="N33" s="121"/>
      <c r="O33" s="121"/>
      <c r="P33" s="121"/>
      <c r="Q33" s="121"/>
      <c r="R33" s="661" t="s">
        <v>252</v>
      </c>
      <c r="S33" s="661"/>
      <c r="T33" s="661" t="s">
        <v>253</v>
      </c>
      <c r="U33" s="661"/>
      <c r="V33" s="661"/>
      <c r="W33" s="661"/>
      <c r="X33" s="121"/>
      <c r="Y33" s="669" t="s">
        <v>254</v>
      </c>
      <c r="Z33" s="669"/>
      <c r="AA33" s="669"/>
      <c r="AB33" s="669"/>
      <c r="AC33" s="121"/>
      <c r="AD33" s="121"/>
      <c r="AE33" s="171" t="s">
        <v>255</v>
      </c>
      <c r="AF33" s="171"/>
      <c r="AG33" s="121"/>
      <c r="AH33" s="121"/>
      <c r="AI33" s="637" t="s">
        <v>256</v>
      </c>
      <c r="AJ33" s="639"/>
      <c r="AK33" s="637" t="s">
        <v>257</v>
      </c>
      <c r="AL33" s="638"/>
      <c r="AM33" s="638"/>
      <c r="AN33" s="639"/>
      <c r="AO33" s="155"/>
      <c r="AP33" s="155"/>
      <c r="AQ33" s="155"/>
      <c r="AR33" s="155"/>
      <c r="AS33" s="615"/>
      <c r="AT33" s="615"/>
      <c r="AU33" s="155"/>
      <c r="AV33" s="155"/>
      <c r="AW33" s="155"/>
    </row>
    <row r="34" spans="3:49" ht="20.25" customHeight="1" x14ac:dyDescent="0.2">
      <c r="C34" s="656"/>
      <c r="D34" s="657"/>
      <c r="E34" s="658"/>
      <c r="F34" s="666">
        <f>IF(AB2=1,10,IF(AB2=2,11,IF(AB2=3,12,AB2-3)))</f>
        <v>1</v>
      </c>
      <c r="G34" s="667"/>
      <c r="H34" s="666">
        <f>IF(AB2=1,11,IF(AB2=2,12,AB2-2))</f>
        <v>2</v>
      </c>
      <c r="I34" s="667"/>
      <c r="J34" s="666">
        <f>IF(AB2=1,12,AB2-1)</f>
        <v>3</v>
      </c>
      <c r="K34" s="667"/>
      <c r="L34" s="637" t="s">
        <v>258</v>
      </c>
      <c r="M34" s="639"/>
      <c r="N34" s="121"/>
      <c r="O34" s="121"/>
      <c r="P34" s="121"/>
      <c r="Q34" s="121"/>
      <c r="R34" s="616"/>
      <c r="S34" s="616"/>
      <c r="T34" s="616" t="s">
        <v>259</v>
      </c>
      <c r="U34" s="616"/>
      <c r="V34" s="616" t="s">
        <v>260</v>
      </c>
      <c r="W34" s="616"/>
      <c r="X34" s="121"/>
      <c r="Y34" s="616" t="s">
        <v>259</v>
      </c>
      <c r="Z34" s="616"/>
      <c r="AA34" s="616" t="s">
        <v>260</v>
      </c>
      <c r="AB34" s="616"/>
      <c r="AC34" s="121"/>
      <c r="AD34" s="121"/>
      <c r="AE34" s="171" t="s">
        <v>261</v>
      </c>
      <c r="AF34" s="171"/>
      <c r="AG34" s="121"/>
      <c r="AH34" s="121"/>
      <c r="AI34" s="637" t="s">
        <v>262</v>
      </c>
      <c r="AJ34" s="639"/>
      <c r="AK34" s="637" t="s">
        <v>263</v>
      </c>
      <c r="AL34" s="638"/>
      <c r="AM34" s="638"/>
      <c r="AN34" s="639"/>
      <c r="AO34" s="158"/>
      <c r="AP34" s="158"/>
      <c r="AQ34" s="155"/>
      <c r="AR34" s="159"/>
      <c r="AS34" s="670"/>
      <c r="AT34" s="670"/>
      <c r="AU34" s="155"/>
      <c r="AV34" s="155"/>
      <c r="AW34" s="155"/>
    </row>
    <row r="35" spans="3:49" ht="20.25" customHeight="1" x14ac:dyDescent="0.2">
      <c r="C35" s="656" t="s">
        <v>264</v>
      </c>
      <c r="D35" s="657"/>
      <c r="E35" s="658"/>
      <c r="F35" s="662"/>
      <c r="G35" s="662"/>
      <c r="H35" s="662"/>
      <c r="I35" s="662"/>
      <c r="J35" s="662"/>
      <c r="K35" s="662"/>
      <c r="L35" s="659">
        <f>SUM(F35:K35)</f>
        <v>0</v>
      </c>
      <c r="M35" s="659"/>
      <c r="N35" s="121"/>
      <c r="O35" s="121"/>
      <c r="P35" s="121"/>
      <c r="Q35" s="121"/>
      <c r="R35" s="637" t="s">
        <v>262</v>
      </c>
      <c r="S35" s="639"/>
      <c r="T35" s="646">
        <f>SUMIFS($AU$13:$AV$30,$C$13:$D$30,"訪問介護員",$E$13:$F$30,"A")+SUMIFS($AU$13:$AV$30,$C$13:$D$30,"サービス提供責任者",$E$13:$F$30,"A")</f>
        <v>0</v>
      </c>
      <c r="U35" s="647"/>
      <c r="V35" s="648">
        <f>SUMIFS($AW$13:$AX$30,$C$13:$D$30,"訪問介護員",$E$13:$F$30,"A")+SUMIFS($AW$13:$AX$30,$C$13:$D$30,"サービス提供責任者",$E$13:$F$30,"A")</f>
        <v>0</v>
      </c>
      <c r="W35" s="649"/>
      <c r="X35" s="121"/>
      <c r="Y35" s="652">
        <v>0</v>
      </c>
      <c r="Z35" s="653"/>
      <c r="AA35" s="663">
        <v>0</v>
      </c>
      <c r="AB35" s="664"/>
      <c r="AC35" s="121"/>
      <c r="AD35" s="121"/>
      <c r="AE35" s="652">
        <v>0</v>
      </c>
      <c r="AF35" s="653"/>
      <c r="AG35" s="121"/>
      <c r="AH35" s="121"/>
      <c r="AI35" s="637" t="s">
        <v>265</v>
      </c>
      <c r="AJ35" s="639"/>
      <c r="AK35" s="637" t="s">
        <v>266</v>
      </c>
      <c r="AL35" s="638"/>
      <c r="AM35" s="638"/>
      <c r="AN35" s="639"/>
      <c r="AO35" s="159"/>
      <c r="AP35" s="155"/>
      <c r="AQ35" s="665"/>
      <c r="AR35" s="665"/>
      <c r="AS35" s="665"/>
      <c r="AT35" s="665"/>
      <c r="AU35" s="155"/>
      <c r="AV35" s="155"/>
      <c r="AW35" s="155"/>
    </row>
    <row r="36" spans="3:49" ht="20.25" customHeight="1" x14ac:dyDescent="0.2">
      <c r="C36" s="656" t="s">
        <v>267</v>
      </c>
      <c r="D36" s="657"/>
      <c r="E36" s="658"/>
      <c r="F36" s="662"/>
      <c r="G36" s="662"/>
      <c r="H36" s="662"/>
      <c r="I36" s="662"/>
      <c r="J36" s="662"/>
      <c r="K36" s="662"/>
      <c r="L36" s="659">
        <f>SUM(F36:K36)</f>
        <v>0</v>
      </c>
      <c r="M36" s="659"/>
      <c r="N36" s="121"/>
      <c r="O36" s="121"/>
      <c r="P36" s="121"/>
      <c r="Q36" s="121"/>
      <c r="R36" s="637" t="s">
        <v>265</v>
      </c>
      <c r="S36" s="639"/>
      <c r="T36" s="646">
        <f>SUMIFS($AU$13:$AV$30,$C$13:$D$30,"訪問介護員",$E$13:$F$30,"B")+SUMIFS($AU$13:$AV$30,$C$13:$D$30,"サービス提供責任者",$E$13:$F$30,"B")</f>
        <v>0</v>
      </c>
      <c r="U36" s="647"/>
      <c r="V36" s="648">
        <f>SUMIFS($AW$13:$AX$30,$C$13:$D$30,"訪問介護員",$E$13:$F$30,"B")+SUMIFS($AW$13:$AX$30,$C$13:$D$30,"サービス提供責任者",$E$13:$F$30,"B")</f>
        <v>0</v>
      </c>
      <c r="W36" s="649"/>
      <c r="X36" s="121"/>
      <c r="Y36" s="652">
        <v>0</v>
      </c>
      <c r="Z36" s="653"/>
      <c r="AA36" s="663">
        <v>0</v>
      </c>
      <c r="AB36" s="664"/>
      <c r="AC36" s="121"/>
      <c r="AD36" s="121"/>
      <c r="AE36" s="652">
        <v>0</v>
      </c>
      <c r="AF36" s="653"/>
      <c r="AG36" s="121"/>
      <c r="AH36" s="121"/>
      <c r="AI36" s="637" t="s">
        <v>268</v>
      </c>
      <c r="AJ36" s="639"/>
      <c r="AK36" s="637" t="s">
        <v>269</v>
      </c>
      <c r="AL36" s="638"/>
      <c r="AM36" s="638"/>
      <c r="AN36" s="639"/>
      <c r="AO36" s="159"/>
      <c r="AP36" s="155"/>
      <c r="AQ36" s="640"/>
      <c r="AR36" s="640"/>
      <c r="AS36" s="640"/>
      <c r="AT36" s="640"/>
      <c r="AU36" s="155"/>
      <c r="AV36" s="155"/>
      <c r="AW36" s="155"/>
    </row>
    <row r="37" spans="3:49" ht="20.25" customHeight="1" x14ac:dyDescent="0.2">
      <c r="C37" s="656" t="s">
        <v>270</v>
      </c>
      <c r="D37" s="657"/>
      <c r="E37" s="658"/>
      <c r="F37" s="662"/>
      <c r="G37" s="662"/>
      <c r="H37" s="662"/>
      <c r="I37" s="662"/>
      <c r="J37" s="662"/>
      <c r="K37" s="662"/>
      <c r="L37" s="659">
        <f>SUM(F37:K37)</f>
        <v>0</v>
      </c>
      <c r="M37" s="659"/>
      <c r="N37" s="121"/>
      <c r="O37" s="121"/>
      <c r="P37" s="121"/>
      <c r="Q37" s="121"/>
      <c r="R37" s="637" t="s">
        <v>268</v>
      </c>
      <c r="S37" s="639"/>
      <c r="T37" s="646">
        <f>SUMIFS($AU$13:$AV$30,$C$13:$D$30,"訪問介護員",$E$13:$F$30,"C")+SUMIFS($AU$13:$AV$30,$C$13:$D$30,"サービス提供責任者",$E$13:$F$30,"C")</f>
        <v>0</v>
      </c>
      <c r="U37" s="647"/>
      <c r="V37" s="648">
        <f>SUMIFS($AW$13:$AX$30,$C$13:$D$30,"訪問介護員",$E$13:$F$30,"C")+SUMIFS($AW$13:$AX$30,$C$13:$D$30,"サービス提供責任者",$E$13:$F$30,"C")</f>
        <v>0</v>
      </c>
      <c r="W37" s="649"/>
      <c r="X37" s="121"/>
      <c r="Y37" s="652">
        <v>0</v>
      </c>
      <c r="Z37" s="653"/>
      <c r="AA37" s="654">
        <v>0</v>
      </c>
      <c r="AB37" s="655"/>
      <c r="AC37" s="121"/>
      <c r="AD37" s="121"/>
      <c r="AE37" s="646" t="s">
        <v>271</v>
      </c>
      <c r="AF37" s="647"/>
      <c r="AG37" s="121"/>
      <c r="AH37" s="121"/>
      <c r="AI37" s="637" t="s">
        <v>272</v>
      </c>
      <c r="AJ37" s="639"/>
      <c r="AK37" s="637" t="s">
        <v>273</v>
      </c>
      <c r="AL37" s="638"/>
      <c r="AM37" s="638"/>
      <c r="AN37" s="639"/>
      <c r="AO37" s="162"/>
      <c r="AP37" s="155"/>
      <c r="AQ37" s="641"/>
      <c r="AR37" s="641"/>
      <c r="AS37" s="644"/>
      <c r="AT37" s="644"/>
      <c r="AU37" s="155"/>
      <c r="AV37" s="155"/>
      <c r="AW37" s="155"/>
    </row>
    <row r="38" spans="3:49" ht="20.25" customHeight="1" x14ac:dyDescent="0.2">
      <c r="C38" s="656" t="s">
        <v>258</v>
      </c>
      <c r="D38" s="657"/>
      <c r="E38" s="658"/>
      <c r="F38" s="659">
        <f>SUM(F35:G37)</f>
        <v>0</v>
      </c>
      <c r="G38" s="659"/>
      <c r="H38" s="659">
        <f>SUM(H35:I37)</f>
        <v>0</v>
      </c>
      <c r="I38" s="659"/>
      <c r="J38" s="659">
        <f>SUM(J35:K37)</f>
        <v>0</v>
      </c>
      <c r="K38" s="659"/>
      <c r="L38" s="659">
        <f>SUM(L35:M37)</f>
        <v>0</v>
      </c>
      <c r="M38" s="659"/>
      <c r="N38" s="660"/>
      <c r="O38" s="661"/>
      <c r="P38" s="121"/>
      <c r="Q38" s="121"/>
      <c r="R38" s="637" t="s">
        <v>272</v>
      </c>
      <c r="S38" s="639"/>
      <c r="T38" s="646">
        <f>SUMIFS($AU$13:$AV$30,$C$13:$D$30,"訪問介護員",$E$13:$F$30,"D")+SUMIFS($AU$13:$AV$30,$C$13:$D$30,"サービス提供責任者",$E$13:$F$30,"D")</f>
        <v>0</v>
      </c>
      <c r="U38" s="647"/>
      <c r="V38" s="648">
        <f>SUMIFS($AW$13:$AX$30,$C$13:$D$30,"訪問介護員",$E$13:$F$30,"D")+SUMIFS($AW$13:$AX$30,$C$13:$D$30,"サービス提供責任者",$E$13:$F$30,"D")</f>
        <v>0</v>
      </c>
      <c r="W38" s="649"/>
      <c r="X38" s="121"/>
      <c r="Y38" s="652">
        <v>0</v>
      </c>
      <c r="Z38" s="653"/>
      <c r="AA38" s="654">
        <v>0</v>
      </c>
      <c r="AB38" s="655"/>
      <c r="AC38" s="121"/>
      <c r="AD38" s="121"/>
      <c r="AE38" s="646" t="s">
        <v>271</v>
      </c>
      <c r="AF38" s="647"/>
      <c r="AG38" s="121"/>
      <c r="AH38" s="121"/>
      <c r="AI38" s="121"/>
      <c r="AJ38" s="640"/>
      <c r="AK38" s="640"/>
      <c r="AL38" s="641"/>
      <c r="AM38" s="641"/>
      <c r="AN38" s="644"/>
      <c r="AO38" s="644"/>
      <c r="AP38" s="155"/>
      <c r="AQ38" s="641"/>
      <c r="AR38" s="641"/>
      <c r="AS38" s="644"/>
      <c r="AT38" s="644"/>
      <c r="AU38" s="155"/>
      <c r="AV38" s="155"/>
      <c r="AW38" s="155"/>
    </row>
    <row r="39" spans="3:49" ht="20.25" customHeight="1" x14ac:dyDescent="0.2">
      <c r="C39" s="121"/>
      <c r="D39" s="121"/>
      <c r="E39" s="121"/>
      <c r="F39" s="121"/>
      <c r="G39" s="121"/>
      <c r="H39" s="121"/>
      <c r="I39" s="121"/>
      <c r="J39" s="121"/>
      <c r="K39" s="121"/>
      <c r="L39" s="171" t="s">
        <v>274</v>
      </c>
      <c r="M39" s="171"/>
      <c r="N39" s="121"/>
      <c r="O39" s="121"/>
      <c r="P39" s="121"/>
      <c r="Q39" s="121"/>
      <c r="R39" s="637" t="s">
        <v>258</v>
      </c>
      <c r="S39" s="639"/>
      <c r="T39" s="646">
        <f>SUM(T35:U38)</f>
        <v>0</v>
      </c>
      <c r="U39" s="647"/>
      <c r="V39" s="648">
        <f>SUM(V35:W38)</f>
        <v>0</v>
      </c>
      <c r="W39" s="649"/>
      <c r="X39" s="121"/>
      <c r="Y39" s="646">
        <f>SUM(Y35:Z38)</f>
        <v>0</v>
      </c>
      <c r="Z39" s="647"/>
      <c r="AA39" s="650">
        <f>SUM(AA35:AB38)</f>
        <v>0</v>
      </c>
      <c r="AB39" s="651"/>
      <c r="AC39" s="121"/>
      <c r="AD39" s="121"/>
      <c r="AE39" s="646">
        <f>SUM(AE35:AF36)</f>
        <v>0</v>
      </c>
      <c r="AF39" s="647"/>
      <c r="AG39" s="121"/>
      <c r="AH39" s="121"/>
      <c r="AI39" s="121"/>
      <c r="AJ39" s="640"/>
      <c r="AK39" s="640"/>
      <c r="AL39" s="641"/>
      <c r="AM39" s="641"/>
      <c r="AN39" s="643"/>
      <c r="AO39" s="643"/>
      <c r="AP39" s="155"/>
      <c r="AQ39" s="641"/>
      <c r="AR39" s="641"/>
      <c r="AS39" s="644"/>
      <c r="AT39" s="644"/>
      <c r="AU39" s="155"/>
      <c r="AV39" s="155"/>
      <c r="AW39" s="155"/>
    </row>
    <row r="40" spans="3:49" ht="20.25" customHeight="1" x14ac:dyDescent="0.2">
      <c r="C40" s="121"/>
      <c r="D40" s="121"/>
      <c r="E40" s="121"/>
      <c r="F40" s="121"/>
      <c r="G40" s="121"/>
      <c r="H40" s="121"/>
      <c r="I40" s="121"/>
      <c r="J40" s="121"/>
      <c r="K40" s="121"/>
      <c r="L40" s="645">
        <f>L38/3</f>
        <v>0</v>
      </c>
      <c r="M40" s="645"/>
      <c r="N40" s="121"/>
      <c r="O40" s="121"/>
      <c r="P40" s="121"/>
      <c r="Q40" s="121"/>
      <c r="R40" s="121"/>
      <c r="S40" s="121"/>
      <c r="T40" s="121"/>
      <c r="U40" s="121"/>
      <c r="V40" s="121"/>
      <c r="W40" s="121"/>
      <c r="X40" s="121"/>
      <c r="Y40" s="121"/>
      <c r="Z40" s="121"/>
      <c r="AA40" s="127"/>
      <c r="AB40" s="121"/>
      <c r="AC40" s="121"/>
      <c r="AD40" s="121"/>
      <c r="AE40" s="121"/>
      <c r="AF40" s="121"/>
      <c r="AG40" s="121"/>
      <c r="AH40" s="121"/>
      <c r="AI40" s="121"/>
      <c r="AJ40" s="155"/>
      <c r="AK40" s="155"/>
      <c r="AL40" s="155"/>
      <c r="AM40" s="155"/>
      <c r="AN40" s="155"/>
      <c r="AO40" s="155"/>
      <c r="AP40" s="155"/>
      <c r="AQ40" s="155"/>
      <c r="AR40" s="155"/>
      <c r="AS40" s="156"/>
      <c r="AT40" s="155"/>
      <c r="AU40" s="155"/>
      <c r="AV40" s="155"/>
      <c r="AW40" s="155"/>
    </row>
    <row r="41" spans="3:49" ht="20.25" customHeight="1" x14ac:dyDescent="0.2">
      <c r="C41" s="121"/>
      <c r="D41" s="121"/>
      <c r="E41" s="121"/>
      <c r="F41" s="121"/>
      <c r="G41" s="121"/>
      <c r="H41" s="121"/>
      <c r="I41" s="121"/>
      <c r="J41" s="121"/>
      <c r="K41" s="121"/>
      <c r="L41" s="121"/>
      <c r="M41" s="121"/>
      <c r="N41" s="121"/>
      <c r="O41" s="121"/>
      <c r="P41" s="121"/>
      <c r="Q41" s="121"/>
      <c r="R41" s="127" t="s">
        <v>275</v>
      </c>
      <c r="S41" s="121"/>
      <c r="T41" s="121"/>
      <c r="U41" s="121"/>
      <c r="V41" s="121"/>
      <c r="W41" s="121"/>
      <c r="X41" s="163" t="s">
        <v>276</v>
      </c>
      <c r="Y41" s="626" t="s">
        <v>277</v>
      </c>
      <c r="Z41" s="627"/>
      <c r="AA41" s="164"/>
      <c r="AB41" s="163"/>
      <c r="AC41" s="121"/>
      <c r="AD41" s="121"/>
      <c r="AE41" s="121"/>
      <c r="AF41" s="121"/>
      <c r="AG41" s="121"/>
      <c r="AH41" s="121"/>
      <c r="AI41" s="121"/>
      <c r="AJ41" s="156"/>
      <c r="AK41" s="155"/>
      <c r="AL41" s="155"/>
      <c r="AM41" s="155"/>
      <c r="AN41" s="155"/>
      <c r="AO41" s="155"/>
      <c r="AP41" s="155"/>
      <c r="AQ41" s="155"/>
      <c r="AR41" s="155"/>
      <c r="AS41" s="165"/>
      <c r="AT41" s="165"/>
      <c r="AU41" s="155"/>
      <c r="AV41" s="155"/>
      <c r="AW41" s="155"/>
    </row>
    <row r="42" spans="3:49" ht="20.25" customHeight="1" x14ac:dyDescent="0.2">
      <c r="C42" s="111"/>
      <c r="D42" s="166"/>
      <c r="E42" s="166"/>
      <c r="F42" s="121"/>
      <c r="G42" s="121"/>
      <c r="H42" s="121"/>
      <c r="I42" s="121"/>
      <c r="J42" s="121"/>
      <c r="K42" s="121"/>
      <c r="L42" s="167" t="s">
        <v>278</v>
      </c>
      <c r="M42" s="127"/>
      <c r="N42" s="127"/>
      <c r="O42" s="223"/>
      <c r="P42" s="121"/>
      <c r="Q42" s="121"/>
      <c r="R42" s="121" t="s">
        <v>279</v>
      </c>
      <c r="S42" s="121"/>
      <c r="T42" s="121"/>
      <c r="U42" s="121"/>
      <c r="V42" s="121"/>
      <c r="W42" s="121" t="s">
        <v>280</v>
      </c>
      <c r="X42" s="121"/>
      <c r="Y42" s="121"/>
      <c r="Z42" s="121"/>
      <c r="AA42" s="127"/>
      <c r="AB42" s="121"/>
      <c r="AC42" s="121"/>
      <c r="AD42" s="121"/>
      <c r="AE42" s="121"/>
      <c r="AF42" s="121"/>
      <c r="AG42" s="121"/>
      <c r="AH42" s="121"/>
      <c r="AI42" s="121"/>
      <c r="AJ42" s="155"/>
      <c r="AK42" s="155"/>
      <c r="AL42" s="155"/>
      <c r="AM42" s="155"/>
      <c r="AN42" s="155"/>
      <c r="AO42" s="155"/>
      <c r="AP42" s="155"/>
      <c r="AQ42" s="155"/>
      <c r="AR42" s="155"/>
      <c r="AS42" s="156"/>
      <c r="AT42" s="155"/>
      <c r="AU42" s="155"/>
      <c r="AV42" s="155"/>
      <c r="AW42" s="155"/>
    </row>
    <row r="43" spans="3:49" ht="20.25" customHeight="1" x14ac:dyDescent="0.2">
      <c r="C43" s="224" t="s">
        <v>281</v>
      </c>
      <c r="D43" s="224"/>
      <c r="E43" s="121"/>
      <c r="F43" s="224" t="s">
        <v>282</v>
      </c>
      <c r="G43" s="224"/>
      <c r="H43" s="121"/>
      <c r="I43" s="170"/>
      <c r="J43" s="170"/>
      <c r="K43" s="121"/>
      <c r="L43" s="171" t="s">
        <v>283</v>
      </c>
      <c r="M43" s="171"/>
      <c r="N43" s="171"/>
      <c r="O43" s="121"/>
      <c r="P43" s="121"/>
      <c r="Q43" s="121"/>
      <c r="R43" s="121" t="str">
        <f>IF($Y$41="週","対象時間数（週平均）","対象時間数（当月合計）")</f>
        <v>対象時間数（週平均）</v>
      </c>
      <c r="S43" s="121"/>
      <c r="T43" s="121"/>
      <c r="U43" s="121"/>
      <c r="V43" s="121"/>
      <c r="W43" s="121" t="str">
        <f>IF($Y$41="週","週に勤務すべき時間数","当月に勤務すべき時間数")</f>
        <v>週に勤務すべき時間数</v>
      </c>
      <c r="X43" s="121"/>
      <c r="Y43" s="121"/>
      <c r="Z43" s="121"/>
      <c r="AA43" s="127"/>
      <c r="AB43" s="616" t="s">
        <v>284</v>
      </c>
      <c r="AC43" s="616"/>
      <c r="AD43" s="616"/>
      <c r="AE43" s="616"/>
      <c r="AF43" s="121"/>
      <c r="AG43" s="121"/>
      <c r="AH43" s="121"/>
      <c r="AI43" s="121"/>
      <c r="AJ43" s="155"/>
      <c r="AK43" s="155"/>
      <c r="AL43" s="155"/>
      <c r="AM43" s="155"/>
      <c r="AN43" s="155"/>
      <c r="AO43" s="155"/>
      <c r="AP43" s="155"/>
      <c r="AQ43" s="155"/>
      <c r="AR43" s="155"/>
      <c r="AS43" s="156"/>
      <c r="AT43" s="155"/>
      <c r="AU43" s="155"/>
      <c r="AV43" s="155"/>
      <c r="AW43" s="155"/>
    </row>
    <row r="44" spans="3:49" ht="20.25" customHeight="1" x14ac:dyDescent="0.2">
      <c r="C44" s="628">
        <f>L40</f>
        <v>0</v>
      </c>
      <c r="D44" s="629"/>
      <c r="E44" s="171" t="s">
        <v>285</v>
      </c>
      <c r="F44" s="630">
        <v>40</v>
      </c>
      <c r="G44" s="631"/>
      <c r="H44" s="171" t="s">
        <v>286</v>
      </c>
      <c r="I44" s="632">
        <f>C44/F44</f>
        <v>0</v>
      </c>
      <c r="J44" s="633"/>
      <c r="K44" s="171" t="s">
        <v>287</v>
      </c>
      <c r="L44" s="634">
        <f>IF(C44&lt;40,1,ROUNDUP(I44,1))</f>
        <v>1</v>
      </c>
      <c r="M44" s="635"/>
      <c r="N44" s="636"/>
      <c r="O44" s="121"/>
      <c r="P44" s="121"/>
      <c r="Q44" s="121"/>
      <c r="R44" s="617">
        <f>IF($Y$41="週",AA39,Y39)</f>
        <v>0</v>
      </c>
      <c r="S44" s="618"/>
      <c r="T44" s="618"/>
      <c r="U44" s="619"/>
      <c r="V44" s="171" t="s">
        <v>285</v>
      </c>
      <c r="W44" s="637">
        <f>IF($Y$41="週",$AV$5,$AZ$5)</f>
        <v>40</v>
      </c>
      <c r="X44" s="638"/>
      <c r="Y44" s="638"/>
      <c r="Z44" s="639"/>
      <c r="AA44" s="171" t="s">
        <v>286</v>
      </c>
      <c r="AB44" s="620">
        <f>ROUNDDOWN(R44/W44,1)</f>
        <v>0</v>
      </c>
      <c r="AC44" s="621"/>
      <c r="AD44" s="621"/>
      <c r="AE44" s="622"/>
      <c r="AF44" s="121"/>
      <c r="AG44" s="121"/>
      <c r="AH44" s="121"/>
      <c r="AI44" s="121"/>
      <c r="AJ44" s="642"/>
      <c r="AK44" s="642"/>
      <c r="AL44" s="642"/>
      <c r="AM44" s="642"/>
      <c r="AN44" s="159"/>
      <c r="AO44" s="640"/>
      <c r="AP44" s="640"/>
      <c r="AQ44" s="640"/>
      <c r="AR44" s="640"/>
      <c r="AS44" s="159"/>
      <c r="AT44" s="615"/>
      <c r="AU44" s="615"/>
      <c r="AV44" s="615"/>
      <c r="AW44" s="615"/>
    </row>
    <row r="45" spans="3:49" ht="20.25" customHeight="1" x14ac:dyDescent="0.2">
      <c r="C45" s="121"/>
      <c r="D45" s="121"/>
      <c r="E45" s="121"/>
      <c r="F45" s="121"/>
      <c r="G45" s="121"/>
      <c r="H45" s="121"/>
      <c r="I45" s="121"/>
      <c r="J45" s="121"/>
      <c r="K45" s="121"/>
      <c r="L45" s="121" t="s">
        <v>288</v>
      </c>
      <c r="M45" s="121"/>
      <c r="N45" s="121"/>
      <c r="O45" s="121"/>
      <c r="P45" s="121"/>
      <c r="Q45" s="121"/>
      <c r="R45" s="121"/>
      <c r="S45" s="121"/>
      <c r="T45" s="121"/>
      <c r="U45" s="121"/>
      <c r="V45" s="121"/>
      <c r="W45" s="121"/>
      <c r="X45" s="121"/>
      <c r="Y45" s="121"/>
      <c r="Z45" s="121"/>
      <c r="AA45" s="127"/>
      <c r="AB45" s="121" t="s">
        <v>289</v>
      </c>
      <c r="AC45" s="121"/>
      <c r="AD45" s="121"/>
      <c r="AE45" s="121"/>
      <c r="AF45" s="121"/>
      <c r="AG45" s="121"/>
      <c r="AH45" s="121"/>
      <c r="AI45" s="121"/>
      <c r="AJ45" s="155"/>
      <c r="AK45" s="155"/>
      <c r="AL45" s="155"/>
      <c r="AM45" s="155"/>
      <c r="AN45" s="155"/>
      <c r="AO45" s="155"/>
      <c r="AP45" s="155"/>
      <c r="AQ45" s="155"/>
      <c r="AR45" s="155"/>
      <c r="AS45" s="156"/>
      <c r="AT45" s="155"/>
      <c r="AU45" s="155"/>
      <c r="AV45" s="155"/>
      <c r="AW45" s="155"/>
    </row>
    <row r="46" spans="3:49" ht="20.25" customHeight="1" x14ac:dyDescent="0.2">
      <c r="C46" s="121" t="s">
        <v>290</v>
      </c>
      <c r="D46" s="121"/>
      <c r="E46" s="121"/>
      <c r="F46" s="121"/>
      <c r="G46" s="121"/>
      <c r="H46" s="121"/>
      <c r="I46" s="121"/>
      <c r="J46" s="121"/>
      <c r="K46" s="121"/>
      <c r="L46" s="121"/>
      <c r="M46" s="121"/>
      <c r="N46" s="121"/>
      <c r="O46" s="121"/>
      <c r="P46" s="121"/>
      <c r="Q46" s="121"/>
      <c r="R46" s="121" t="s">
        <v>291</v>
      </c>
      <c r="S46" s="121"/>
      <c r="T46" s="121"/>
      <c r="U46" s="121"/>
      <c r="V46" s="121"/>
      <c r="W46" s="121"/>
      <c r="X46" s="121"/>
      <c r="Y46" s="121"/>
      <c r="Z46" s="121"/>
      <c r="AA46" s="127"/>
      <c r="AB46" s="121"/>
      <c r="AC46" s="121"/>
      <c r="AD46" s="121"/>
      <c r="AE46" s="121"/>
      <c r="AF46" s="121"/>
      <c r="AG46" s="121"/>
      <c r="AH46" s="121"/>
      <c r="AI46" s="121"/>
      <c r="AJ46" s="121"/>
      <c r="AK46" s="172"/>
      <c r="AL46" s="173"/>
      <c r="AM46" s="173"/>
      <c r="AN46" s="121"/>
      <c r="AO46" s="121"/>
      <c r="AP46" s="121"/>
      <c r="AQ46" s="121"/>
      <c r="AR46" s="121"/>
      <c r="AS46" s="121"/>
      <c r="AT46" s="121"/>
      <c r="AU46" s="121"/>
      <c r="AV46" s="121"/>
      <c r="AW46" s="121"/>
    </row>
    <row r="47" spans="3:49" ht="20.25" customHeight="1" x14ac:dyDescent="0.2">
      <c r="C47" s="121"/>
      <c r="D47" s="121" t="s">
        <v>292</v>
      </c>
      <c r="E47" s="121"/>
      <c r="F47" s="121"/>
      <c r="G47" s="121"/>
      <c r="H47" s="121"/>
      <c r="I47" s="121"/>
      <c r="J47" s="121"/>
      <c r="K47" s="121"/>
      <c r="L47" s="121"/>
      <c r="M47" s="121"/>
      <c r="N47" s="121"/>
      <c r="O47" s="121"/>
      <c r="P47" s="121"/>
      <c r="Q47" s="121"/>
      <c r="R47" s="121" t="s">
        <v>255</v>
      </c>
      <c r="S47" s="121"/>
      <c r="T47" s="121"/>
      <c r="U47" s="121"/>
      <c r="V47" s="121"/>
      <c r="W47" s="121"/>
      <c r="X47" s="121"/>
      <c r="Y47" s="121"/>
      <c r="Z47" s="121"/>
      <c r="AA47" s="127"/>
      <c r="AB47" s="171"/>
      <c r="AC47" s="171"/>
      <c r="AD47" s="171"/>
      <c r="AE47" s="171"/>
      <c r="AF47" s="121"/>
      <c r="AG47" s="121"/>
      <c r="AH47" s="121"/>
      <c r="AI47" s="121"/>
      <c r="AJ47" s="121"/>
      <c r="AK47" s="172"/>
      <c r="AL47" s="173"/>
      <c r="AM47" s="173"/>
      <c r="AN47" s="121"/>
      <c r="AO47" s="121"/>
      <c r="AP47" s="121"/>
      <c r="AQ47" s="121"/>
      <c r="AR47" s="121"/>
      <c r="AS47" s="121"/>
      <c r="AT47" s="121"/>
      <c r="AU47" s="121"/>
      <c r="AV47" s="121"/>
      <c r="AW47" s="121"/>
    </row>
    <row r="48" spans="3:49" ht="20.25" customHeight="1" x14ac:dyDescent="0.2">
      <c r="C48" s="121" t="s">
        <v>293</v>
      </c>
      <c r="D48" s="121"/>
      <c r="E48" s="121"/>
      <c r="F48" s="121"/>
      <c r="G48" s="121"/>
      <c r="H48" s="121"/>
      <c r="I48" s="121"/>
      <c r="J48" s="121"/>
      <c r="K48" s="121"/>
      <c r="L48" s="121"/>
      <c r="M48" s="121"/>
      <c r="N48" s="121"/>
      <c r="O48" s="121"/>
      <c r="P48" s="121"/>
      <c r="Q48" s="121"/>
      <c r="R48" s="121" t="s">
        <v>294</v>
      </c>
      <c r="S48" s="121"/>
      <c r="T48" s="121"/>
      <c r="U48" s="121"/>
      <c r="V48" s="121"/>
      <c r="W48" s="121" t="s">
        <v>295</v>
      </c>
      <c r="X48" s="121"/>
      <c r="Y48" s="121"/>
      <c r="Z48" s="121"/>
      <c r="AA48" s="121"/>
      <c r="AB48" s="616" t="s">
        <v>258</v>
      </c>
      <c r="AC48" s="616"/>
      <c r="AD48" s="616"/>
      <c r="AE48" s="616"/>
      <c r="AF48" s="121"/>
      <c r="AG48" s="121"/>
      <c r="AH48" s="121"/>
      <c r="AI48" s="121"/>
      <c r="AJ48" s="121"/>
      <c r="AK48" s="172"/>
      <c r="AL48" s="173"/>
      <c r="AM48" s="173"/>
      <c r="AN48" s="121"/>
      <c r="AO48" s="121"/>
      <c r="AP48" s="121"/>
      <c r="AQ48" s="121"/>
      <c r="AR48" s="121"/>
      <c r="AS48" s="121"/>
      <c r="AT48" s="121"/>
      <c r="AU48" s="121"/>
      <c r="AV48" s="121"/>
      <c r="AW48" s="121"/>
    </row>
    <row r="49" spans="3:58" ht="20.25" customHeight="1" x14ac:dyDescent="0.2">
      <c r="C49" s="121" t="s">
        <v>296</v>
      </c>
      <c r="D49" s="121"/>
      <c r="E49" s="121"/>
      <c r="F49" s="121"/>
      <c r="G49" s="121"/>
      <c r="H49" s="121"/>
      <c r="I49" s="121"/>
      <c r="J49" s="121"/>
      <c r="K49" s="121"/>
      <c r="L49" s="121"/>
      <c r="M49" s="121"/>
      <c r="N49" s="121"/>
      <c r="O49" s="121"/>
      <c r="P49" s="121"/>
      <c r="Q49" s="121"/>
      <c r="R49" s="617">
        <f>AE39</f>
        <v>0</v>
      </c>
      <c r="S49" s="618"/>
      <c r="T49" s="618"/>
      <c r="U49" s="619"/>
      <c r="V49" s="171" t="s">
        <v>297</v>
      </c>
      <c r="W49" s="620">
        <f>AB44</f>
        <v>0</v>
      </c>
      <c r="X49" s="621"/>
      <c r="Y49" s="621"/>
      <c r="Z49" s="622"/>
      <c r="AA49" s="171" t="s">
        <v>286</v>
      </c>
      <c r="AB49" s="623">
        <f>ROUNDDOWN(R49+W49,1)</f>
        <v>0</v>
      </c>
      <c r="AC49" s="624"/>
      <c r="AD49" s="624"/>
      <c r="AE49" s="625"/>
      <c r="AF49" s="121"/>
      <c r="AG49" s="121"/>
      <c r="AH49" s="121"/>
      <c r="AI49" s="121"/>
      <c r="AJ49" s="121"/>
      <c r="AK49" s="172"/>
      <c r="AL49" s="173"/>
      <c r="AM49" s="173"/>
      <c r="AN49" s="121"/>
      <c r="AO49" s="121"/>
      <c r="AP49" s="121"/>
      <c r="AQ49" s="121"/>
      <c r="AR49" s="121"/>
      <c r="AS49" s="121"/>
      <c r="AT49" s="121"/>
      <c r="AU49" s="121"/>
      <c r="AV49" s="121"/>
      <c r="AW49" s="121"/>
    </row>
    <row r="50" spans="3:58" ht="20.25" customHeight="1" x14ac:dyDescent="0.2">
      <c r="C50" s="121" t="s">
        <v>298</v>
      </c>
      <c r="D50" s="166"/>
      <c r="E50" s="166"/>
      <c r="F50" s="121"/>
      <c r="G50" s="121"/>
      <c r="H50" s="121"/>
      <c r="I50" s="121"/>
      <c r="J50" s="121"/>
      <c r="K50" s="121"/>
      <c r="L50" s="121"/>
      <c r="M50" s="121"/>
      <c r="N50" s="121"/>
      <c r="O50" s="121"/>
      <c r="P50" s="121"/>
      <c r="Q50" s="121"/>
      <c r="R50" s="121"/>
      <c r="S50" s="121"/>
      <c r="T50" s="121"/>
      <c r="U50" s="121"/>
      <c r="V50" s="121"/>
      <c r="W50" s="121"/>
      <c r="X50" s="121"/>
      <c r="Y50" s="121"/>
      <c r="Z50" s="121"/>
      <c r="AA50" s="121"/>
      <c r="AB50" s="121"/>
      <c r="AC50" s="127"/>
      <c r="AD50" s="121"/>
      <c r="AE50" s="121"/>
      <c r="AF50" s="121"/>
      <c r="AG50" s="121"/>
      <c r="AH50" s="121"/>
      <c r="AI50" s="121"/>
      <c r="AJ50" s="121"/>
      <c r="AK50" s="172"/>
      <c r="AL50" s="173"/>
      <c r="AM50" s="173"/>
      <c r="AN50" s="121"/>
      <c r="AO50" s="121"/>
      <c r="AP50" s="121"/>
      <c r="AQ50" s="121"/>
      <c r="AR50" s="121"/>
      <c r="AS50" s="121"/>
      <c r="AT50" s="121"/>
      <c r="AU50" s="121"/>
      <c r="AV50" s="121"/>
      <c r="AW50" s="121"/>
    </row>
    <row r="51" spans="3:58" ht="20.25" customHeight="1" x14ac:dyDescent="0.2">
      <c r="C51" s="130"/>
      <c r="D51" s="130"/>
      <c r="T51" s="130"/>
      <c r="AJ51" s="225"/>
      <c r="AK51" s="226"/>
      <c r="AL51" s="226"/>
      <c r="BE51" s="226"/>
    </row>
    <row r="52" spans="3:58" ht="20.25" customHeight="1" x14ac:dyDescent="0.2">
      <c r="C52" s="130"/>
      <c r="D52" s="130"/>
      <c r="U52" s="130"/>
      <c r="AK52" s="225"/>
      <c r="AL52" s="226"/>
      <c r="AM52" s="226"/>
      <c r="BF52" s="226"/>
    </row>
    <row r="53" spans="3:58" ht="20.25" customHeight="1" x14ac:dyDescent="0.2">
      <c r="D53" s="130"/>
      <c r="U53" s="130"/>
      <c r="AK53" s="225"/>
      <c r="AL53" s="226"/>
      <c r="AM53" s="226"/>
      <c r="BF53" s="226"/>
    </row>
    <row r="54" spans="3:58" ht="20.25" customHeight="1" x14ac:dyDescent="0.2">
      <c r="C54" s="130"/>
      <c r="D54" s="130"/>
      <c r="U54" s="130"/>
      <c r="AK54" s="225"/>
      <c r="AL54" s="226"/>
      <c r="AM54" s="226"/>
      <c r="BF54" s="226"/>
    </row>
    <row r="55" spans="3:58" ht="20.25" customHeight="1" x14ac:dyDescent="0.2">
      <c r="C55" s="225"/>
      <c r="D55" s="225"/>
      <c r="E55" s="225"/>
      <c r="F55" s="225"/>
      <c r="G55" s="225"/>
      <c r="H55" s="225"/>
      <c r="I55" s="225"/>
      <c r="J55" s="225"/>
      <c r="K55" s="225"/>
      <c r="L55" s="225"/>
      <c r="M55" s="225"/>
      <c r="N55" s="225"/>
      <c r="O55" s="225"/>
      <c r="P55" s="225"/>
      <c r="Q55" s="225"/>
      <c r="R55" s="225"/>
      <c r="S55" s="225"/>
      <c r="T55" s="225"/>
      <c r="U55" s="226"/>
      <c r="V55" s="226"/>
      <c r="W55" s="225"/>
      <c r="X55" s="225"/>
      <c r="Y55" s="225"/>
      <c r="Z55" s="225"/>
      <c r="AA55" s="225"/>
      <c r="AB55" s="225"/>
      <c r="AC55" s="225"/>
      <c r="AD55" s="225"/>
      <c r="AE55" s="225"/>
      <c r="AF55" s="225"/>
      <c r="AG55" s="225"/>
      <c r="AH55" s="225"/>
      <c r="AI55" s="225"/>
      <c r="AJ55" s="225"/>
      <c r="AK55" s="225"/>
      <c r="AL55" s="226"/>
      <c r="AM55" s="226"/>
      <c r="BF55" s="226"/>
    </row>
    <row r="56" spans="3:58" ht="20.25" customHeight="1" x14ac:dyDescent="0.2">
      <c r="C56" s="225"/>
      <c r="D56" s="225"/>
      <c r="E56" s="225"/>
      <c r="F56" s="225"/>
      <c r="G56" s="225"/>
      <c r="H56" s="225"/>
      <c r="I56" s="225"/>
      <c r="J56" s="225"/>
      <c r="K56" s="225"/>
      <c r="L56" s="225"/>
      <c r="M56" s="225"/>
      <c r="N56" s="225"/>
      <c r="O56" s="225"/>
      <c r="P56" s="225"/>
      <c r="Q56" s="225"/>
      <c r="R56" s="225"/>
      <c r="S56" s="225"/>
      <c r="T56" s="225"/>
      <c r="U56" s="226"/>
      <c r="V56" s="226"/>
      <c r="W56" s="225"/>
      <c r="X56" s="225"/>
      <c r="Y56" s="225"/>
      <c r="Z56" s="225"/>
      <c r="AA56" s="225"/>
      <c r="AB56" s="225"/>
      <c r="AC56" s="225"/>
      <c r="AD56" s="225"/>
      <c r="AE56" s="225"/>
      <c r="AF56" s="225"/>
      <c r="AG56" s="225"/>
      <c r="AH56" s="225"/>
      <c r="AI56" s="225"/>
      <c r="AJ56" s="225"/>
      <c r="AK56" s="225"/>
      <c r="AL56" s="226"/>
      <c r="AM56" s="226"/>
      <c r="BF56" s="226"/>
    </row>
  </sheetData>
  <mergeCells count="258">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L35:M35"/>
    <mergeCell ref="R35:S35"/>
    <mergeCell ref="T35:U35"/>
    <mergeCell ref="V35:W35"/>
    <mergeCell ref="Y35:Z35"/>
    <mergeCell ref="AS33:AT33"/>
    <mergeCell ref="C34:E34"/>
    <mergeCell ref="F34:G34"/>
    <mergeCell ref="H34:I34"/>
    <mergeCell ref="J34:K34"/>
    <mergeCell ref="L34:M34"/>
    <mergeCell ref="T34:U34"/>
    <mergeCell ref="V34:W34"/>
    <mergeCell ref="Y34:Z34"/>
    <mergeCell ref="AA34:AB34"/>
    <mergeCell ref="L33:M33"/>
    <mergeCell ref="R33:S34"/>
    <mergeCell ref="T33:W33"/>
    <mergeCell ref="Y33:AB33"/>
    <mergeCell ref="AI33:AJ33"/>
    <mergeCell ref="AK33:AN33"/>
    <mergeCell ref="AI34:AJ34"/>
    <mergeCell ref="AK34:AN34"/>
    <mergeCell ref="AS34:AT34"/>
    <mergeCell ref="R36:S36"/>
    <mergeCell ref="T36:U36"/>
    <mergeCell ref="V36:W36"/>
    <mergeCell ref="AA35:AB35"/>
    <mergeCell ref="AE35:AF35"/>
    <mergeCell ref="AI35:AJ35"/>
    <mergeCell ref="AK35:AN35"/>
    <mergeCell ref="AQ35:AT35"/>
    <mergeCell ref="C36:E36"/>
    <mergeCell ref="F36:G36"/>
    <mergeCell ref="H36:I36"/>
    <mergeCell ref="J36:K36"/>
    <mergeCell ref="L36:M36"/>
    <mergeCell ref="AI36:AJ36"/>
    <mergeCell ref="AK36:AN36"/>
    <mergeCell ref="AQ36:AR36"/>
    <mergeCell ref="AS36:AT36"/>
    <mergeCell ref="Y36:Z36"/>
    <mergeCell ref="AA36:AB36"/>
    <mergeCell ref="AE36:AF36"/>
    <mergeCell ref="C35:E35"/>
    <mergeCell ref="F35:G35"/>
    <mergeCell ref="H35:I35"/>
    <mergeCell ref="J35:K35"/>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s>
  <phoneticPr fontId="2"/>
  <conditionalFormatting sqref="F35:M38">
    <cfRule type="expression" dxfId="16" priority="6">
      <formula>INDIRECT(ADDRESS(ROW(),COLUMN()))=TRUNC(INDIRECT(ADDRESS(ROW(),COLUMN())))</formula>
    </cfRule>
  </conditionalFormatting>
  <conditionalFormatting sqref="L40:M40">
    <cfRule type="expression" dxfId="15" priority="5">
      <formula>INDIRECT(ADDRESS(ROW(),COLUMN()))=TRUNC(INDIRECT(ADDRESS(ROW(),COLUMN())))</formula>
    </cfRule>
  </conditionalFormatting>
  <conditionalFormatting sqref="C44:D44">
    <cfRule type="expression" dxfId="14" priority="4">
      <formula>INDIRECT(ADDRESS(ROW(),COLUMN()))=TRUNC(INDIRECT(ADDRESS(ROW(),COLUMN())))</formula>
    </cfRule>
  </conditionalFormatting>
  <conditionalFormatting sqref="R44:U44">
    <cfRule type="expression" dxfId="13" priority="3">
      <formula>INDIRECT(ADDRESS(ROW(),COLUMN()))=TRUNC(INDIRECT(ADDRESS(ROW(),COLUMN())))</formula>
    </cfRule>
  </conditionalFormatting>
  <conditionalFormatting sqref="R49:U49">
    <cfRule type="expression" dxfId="12" priority="2">
      <formula>INDIRECT(ADDRESS(ROW(),COLUMN()))=TRUNC(INDIRECT(ADDRESS(ROW(),COLUMN())))</formula>
    </cfRule>
  </conditionalFormatting>
  <conditionalFormatting sqref="AU13:AX30">
    <cfRule type="expression" dxfId="11" priority="1">
      <formula>INDIRECT(ADDRESS(ROW(),COLUMN()))=TRUNC(INDIRECT(ADDRESS(ROW(),COLUMN())))</formula>
    </cfRule>
  </conditionalFormatting>
  <dataValidations count="8">
    <dataValidation type="list" allowBlank="1" showInputMessage="1" showErrorMessage="1" sqref="AZ4" xr:uid="{00000000-0002-0000-0700-000000000000}">
      <formula1>"予定,実績,予定・実績"</formula1>
    </dataValidation>
    <dataValidation type="list" errorStyle="warning" allowBlank="1" showInputMessage="1" error="リストにない場合のみ、入力してください。" sqref="G13:K30" xr:uid="{00000000-0002-0000-0700-000001000000}">
      <formula1>INDIRECT(C13)</formula1>
    </dataValidation>
    <dataValidation type="list" allowBlank="1" showInputMessage="1" sqref="E13:F30" xr:uid="{00000000-0002-0000-0700-000002000000}">
      <formula1>"A, B, C, D"</formula1>
    </dataValidation>
    <dataValidation type="list" allowBlank="1" showInputMessage="1" sqref="C13:D30" xr:uid="{00000000-0002-0000-0700-000003000000}">
      <formula1>職種</formula1>
    </dataValidation>
    <dataValidation type="list" allowBlank="1" showInputMessage="1" showErrorMessage="1" sqref="AZ3" xr:uid="{00000000-0002-0000-0700-000004000000}">
      <formula1>"４週,暦月"</formula1>
    </dataValidation>
    <dataValidation type="list" allowBlank="1" showInputMessage="1" showErrorMessage="1" sqref="Y41:Z41" xr:uid="{00000000-0002-0000-0700-000005000000}">
      <formula1>"週,暦月"</formula1>
    </dataValidation>
    <dataValidation type="decimal" allowBlank="1" showInputMessage="1" showErrorMessage="1" error="入力可能範囲　32～40" sqref="AV5" xr:uid="{00000000-0002-0000-0700-000006000000}">
      <formula1>32</formula1>
      <formula2>40</formula2>
    </dataValidation>
    <dataValidation type="list" allowBlank="1" showInputMessage="1" showErrorMessage="1" sqref="F44" xr:uid="{00000000-0002-0000-0700-000007000000}">
      <formula1>"40,50"</formula1>
    </dataValidation>
  </dataValidations>
  <pageMargins left="0.7" right="0.7" top="0.75" bottom="0.75" header="0.3" footer="0.3"/>
  <pageSetup paperSize="9" scale="25" orientation="portrait" copies="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BF138"/>
  <sheetViews>
    <sheetView view="pageBreakPreview" topLeftCell="A22" zoomScale="25" zoomScaleNormal="40" zoomScaleSheetLayoutView="25" workbookViewId="0">
      <selection activeCell="P13" sqref="P13"/>
    </sheetView>
  </sheetViews>
  <sheetFormatPr defaultColWidth="5" defaultRowHeight="14.4" x14ac:dyDescent="0.2"/>
  <cols>
    <col min="1" max="1" width="1.5546875" style="129" customWidth="1"/>
    <col min="2" max="56" width="6.21875" style="129" customWidth="1"/>
    <col min="57" max="16384" width="5" style="129"/>
  </cols>
  <sheetData>
    <row r="1" spans="2:57" s="98" customFormat="1" ht="20.25" customHeight="1" x14ac:dyDescent="0.2">
      <c r="C1" s="99" t="s">
        <v>196</v>
      </c>
      <c r="D1" s="99"/>
      <c r="G1" s="100" t="s">
        <v>197</v>
      </c>
      <c r="J1" s="99"/>
      <c r="K1" s="99"/>
      <c r="L1" s="99"/>
      <c r="M1" s="99"/>
      <c r="AK1" s="101" t="s">
        <v>198</v>
      </c>
      <c r="AL1" s="101" t="s">
        <v>199</v>
      </c>
      <c r="AM1" s="739" t="s">
        <v>200</v>
      </c>
      <c r="AN1" s="739"/>
      <c r="AO1" s="739"/>
      <c r="AP1" s="739"/>
      <c r="AQ1" s="739"/>
      <c r="AR1" s="739"/>
      <c r="AS1" s="739"/>
      <c r="AT1" s="739"/>
      <c r="AU1" s="739"/>
      <c r="AV1" s="739"/>
      <c r="AW1" s="739"/>
      <c r="AX1" s="739"/>
      <c r="AY1" s="739"/>
      <c r="AZ1" s="739"/>
      <c r="BA1" s="739"/>
      <c r="BB1" s="102" t="s">
        <v>201</v>
      </c>
    </row>
    <row r="2" spans="2:57" s="104" customFormat="1" ht="20.25" customHeight="1" x14ac:dyDescent="0.2">
      <c r="D2" s="100"/>
      <c r="H2" s="100"/>
      <c r="I2" s="101"/>
      <c r="J2" s="101"/>
      <c r="K2" s="101"/>
      <c r="L2" s="101"/>
      <c r="M2" s="101"/>
      <c r="T2" s="101" t="s">
        <v>202</v>
      </c>
      <c r="U2" s="740">
        <v>6</v>
      </c>
      <c r="V2" s="740"/>
      <c r="W2" s="101" t="s">
        <v>199</v>
      </c>
      <c r="X2" s="741">
        <f>IF(U2=0,"",YEAR(DATE(2018+U2,1,1)))</f>
        <v>2024</v>
      </c>
      <c r="Y2" s="741"/>
      <c r="Z2" s="104" t="s">
        <v>203</v>
      </c>
      <c r="AA2" s="104" t="s">
        <v>204</v>
      </c>
      <c r="AB2" s="740">
        <v>4</v>
      </c>
      <c r="AC2" s="740"/>
      <c r="AD2" s="104" t="s">
        <v>205</v>
      </c>
      <c r="AJ2" s="102"/>
      <c r="AK2" s="101" t="s">
        <v>206</v>
      </c>
      <c r="AL2" s="101" t="s">
        <v>199</v>
      </c>
      <c r="AM2" s="740"/>
      <c r="AN2" s="740"/>
      <c r="AO2" s="740"/>
      <c r="AP2" s="740"/>
      <c r="AQ2" s="740"/>
      <c r="AR2" s="740"/>
      <c r="AS2" s="740"/>
      <c r="AT2" s="740"/>
      <c r="AU2" s="740"/>
      <c r="AV2" s="740"/>
      <c r="AW2" s="740"/>
      <c r="AX2" s="740"/>
      <c r="AY2" s="740"/>
      <c r="AZ2" s="740"/>
      <c r="BA2" s="740"/>
      <c r="BB2" s="102" t="s">
        <v>201</v>
      </c>
      <c r="BC2" s="101"/>
      <c r="BD2" s="101"/>
      <c r="BE2" s="101"/>
    </row>
    <row r="3" spans="2:57" s="104" customFormat="1" ht="20.25" customHeight="1" x14ac:dyDescent="0.2">
      <c r="D3" s="100"/>
      <c r="H3" s="100"/>
      <c r="I3" s="101"/>
      <c r="J3" s="101"/>
      <c r="K3" s="101"/>
      <c r="L3" s="101"/>
      <c r="M3" s="101"/>
      <c r="T3" s="107"/>
      <c r="U3" s="108"/>
      <c r="V3" s="108"/>
      <c r="W3" s="109"/>
      <c r="X3" s="108"/>
      <c r="Y3" s="108"/>
      <c r="Z3" s="110"/>
      <c r="AA3" s="110"/>
      <c r="AB3" s="108"/>
      <c r="AC3" s="108"/>
      <c r="AD3" s="111"/>
      <c r="AJ3" s="102"/>
      <c r="AK3" s="101"/>
      <c r="AL3" s="101"/>
      <c r="AM3" s="112"/>
      <c r="AN3" s="112"/>
      <c r="AO3" s="112"/>
      <c r="AP3" s="112"/>
      <c r="AQ3" s="112"/>
      <c r="AR3" s="112"/>
      <c r="AS3" s="112"/>
      <c r="AT3" s="112"/>
      <c r="AU3" s="112"/>
      <c r="AV3" s="112"/>
      <c r="AW3" s="112"/>
      <c r="AX3" s="112"/>
      <c r="AY3" s="113" t="s">
        <v>207</v>
      </c>
      <c r="AZ3" s="742" t="s">
        <v>208</v>
      </c>
      <c r="BA3" s="742"/>
      <c r="BB3" s="742"/>
      <c r="BC3" s="742"/>
      <c r="BD3" s="101"/>
      <c r="BE3" s="101"/>
    </row>
    <row r="4" spans="2:57" s="104" customFormat="1" ht="20.25" customHeight="1" x14ac:dyDescent="0.2">
      <c r="B4" s="114"/>
      <c r="C4" s="114"/>
      <c r="D4" s="114"/>
      <c r="E4" s="114"/>
      <c r="F4" s="114"/>
      <c r="G4" s="114"/>
      <c r="H4" s="114"/>
      <c r="I4" s="114"/>
      <c r="J4" s="115"/>
      <c r="K4" s="116"/>
      <c r="L4" s="116"/>
      <c r="M4" s="116"/>
      <c r="N4" s="116"/>
      <c r="O4" s="116"/>
      <c r="P4" s="117"/>
      <c r="Q4" s="116"/>
      <c r="R4" s="116"/>
      <c r="Z4" s="110"/>
      <c r="AA4" s="110"/>
      <c r="AB4" s="108"/>
      <c r="AC4" s="108"/>
      <c r="AD4" s="111"/>
      <c r="AJ4" s="102"/>
      <c r="AK4" s="101"/>
      <c r="AL4" s="101"/>
      <c r="AM4" s="112"/>
      <c r="AN4" s="112"/>
      <c r="AO4" s="112"/>
      <c r="AP4" s="112"/>
      <c r="AQ4" s="112"/>
      <c r="AR4" s="112"/>
      <c r="AS4" s="112"/>
      <c r="AT4" s="112"/>
      <c r="AU4" s="112"/>
      <c r="AV4" s="112"/>
      <c r="AW4" s="112"/>
      <c r="AX4" s="112"/>
      <c r="AY4" s="113" t="s">
        <v>209</v>
      </c>
      <c r="AZ4" s="742" t="s">
        <v>210</v>
      </c>
      <c r="BA4" s="742"/>
      <c r="BB4" s="742"/>
      <c r="BC4" s="742"/>
      <c r="BD4" s="101"/>
      <c r="BE4" s="101"/>
    </row>
    <row r="5" spans="2:57" s="104" customFormat="1" ht="20.25" customHeight="1" x14ac:dyDescent="0.2">
      <c r="B5" s="118"/>
      <c r="C5" s="118"/>
      <c r="D5" s="118"/>
      <c r="E5" s="118"/>
      <c r="F5" s="118"/>
      <c r="G5" s="118"/>
      <c r="H5" s="118"/>
      <c r="I5" s="118"/>
      <c r="J5" s="116"/>
      <c r="K5" s="119"/>
      <c r="L5" s="120"/>
      <c r="M5" s="120"/>
      <c r="N5" s="120"/>
      <c r="O5" s="120"/>
      <c r="P5" s="118"/>
      <c r="Q5" s="114"/>
      <c r="R5" s="114"/>
      <c r="S5" s="98"/>
      <c r="Z5" s="110"/>
      <c r="AA5" s="110"/>
      <c r="AB5" s="108"/>
      <c r="AC5" s="108"/>
      <c r="AD5" s="98"/>
      <c r="AE5" s="98"/>
      <c r="AF5" s="98"/>
      <c r="AG5" s="98"/>
      <c r="AJ5" s="98" t="s">
        <v>211</v>
      </c>
      <c r="AK5" s="98"/>
      <c r="AL5" s="98"/>
      <c r="AM5" s="98"/>
      <c r="AN5" s="98"/>
      <c r="AO5" s="98"/>
      <c r="AP5" s="98"/>
      <c r="AQ5" s="98"/>
      <c r="AR5" s="114"/>
      <c r="AS5" s="114"/>
      <c r="AT5" s="121"/>
      <c r="AU5" s="98"/>
      <c r="AV5" s="756">
        <v>40</v>
      </c>
      <c r="AW5" s="757"/>
      <c r="AX5" s="121" t="s">
        <v>212</v>
      </c>
      <c r="AY5" s="98"/>
      <c r="AZ5" s="756">
        <v>160</v>
      </c>
      <c r="BA5" s="757"/>
      <c r="BB5" s="121" t="s">
        <v>213</v>
      </c>
      <c r="BC5" s="98"/>
      <c r="BE5" s="101"/>
    </row>
    <row r="6" spans="2:57" s="104" customFormat="1" ht="20.25" customHeight="1" x14ac:dyDescent="0.2">
      <c r="B6" s="118"/>
      <c r="C6" s="118"/>
      <c r="D6" s="118"/>
      <c r="E6" s="118"/>
      <c r="F6" s="118"/>
      <c r="G6" s="118"/>
      <c r="H6" s="118"/>
      <c r="I6" s="118"/>
      <c r="J6" s="118"/>
      <c r="K6" s="122"/>
      <c r="L6" s="122"/>
      <c r="M6" s="122"/>
      <c r="N6" s="118"/>
      <c r="O6" s="123"/>
      <c r="P6" s="124"/>
      <c r="Q6" s="124"/>
      <c r="R6" s="125"/>
      <c r="S6" s="126"/>
      <c r="Z6" s="110"/>
      <c r="AA6" s="110"/>
      <c r="AB6" s="108"/>
      <c r="AC6" s="108"/>
      <c r="AD6" s="121"/>
      <c r="AE6" s="98"/>
      <c r="AF6" s="98"/>
      <c r="AG6" s="98"/>
      <c r="AL6" s="98"/>
      <c r="AM6" s="98"/>
      <c r="AN6" s="127"/>
      <c r="AO6" s="128"/>
      <c r="AP6" s="128"/>
      <c r="AQ6" s="126"/>
      <c r="AR6" s="126"/>
      <c r="AS6" s="126"/>
      <c r="AT6" s="126"/>
      <c r="AU6" s="126"/>
      <c r="AV6" s="126"/>
      <c r="AW6" s="98" t="s">
        <v>214</v>
      </c>
      <c r="AX6" s="98"/>
      <c r="AY6" s="98"/>
      <c r="AZ6" s="758">
        <f>DAY(EOMONTH(DATE(X2,AB2,1),0))</f>
        <v>30</v>
      </c>
      <c r="BA6" s="759"/>
      <c r="BB6" s="121" t="s">
        <v>215</v>
      </c>
      <c r="BE6" s="101"/>
    </row>
    <row r="7" spans="2:57" ht="20.25" customHeight="1" thickBot="1" x14ac:dyDescent="0.25">
      <c r="C7" s="130"/>
      <c r="D7" s="130"/>
      <c r="S7" s="130"/>
      <c r="AJ7" s="130"/>
      <c r="BC7" s="131"/>
      <c r="BD7" s="131"/>
      <c r="BE7" s="131"/>
    </row>
    <row r="8" spans="2:57" ht="20.25" customHeight="1" thickBot="1" x14ac:dyDescent="0.25">
      <c r="B8" s="722" t="s">
        <v>216</v>
      </c>
      <c r="C8" s="725" t="s">
        <v>217</v>
      </c>
      <c r="D8" s="726"/>
      <c r="E8" s="731" t="s">
        <v>218</v>
      </c>
      <c r="F8" s="726"/>
      <c r="G8" s="731" t="s">
        <v>219</v>
      </c>
      <c r="H8" s="725"/>
      <c r="I8" s="725"/>
      <c r="J8" s="725"/>
      <c r="K8" s="726"/>
      <c r="L8" s="731" t="s">
        <v>220</v>
      </c>
      <c r="M8" s="725"/>
      <c r="N8" s="725"/>
      <c r="O8" s="734"/>
      <c r="P8" s="737" t="s">
        <v>221</v>
      </c>
      <c r="Q8" s="738"/>
      <c r="R8" s="738"/>
      <c r="S8" s="738"/>
      <c r="T8" s="738"/>
      <c r="U8" s="738"/>
      <c r="V8" s="738"/>
      <c r="W8" s="738"/>
      <c r="X8" s="738"/>
      <c r="Y8" s="738"/>
      <c r="Z8" s="738"/>
      <c r="AA8" s="738"/>
      <c r="AB8" s="738"/>
      <c r="AC8" s="738"/>
      <c r="AD8" s="738"/>
      <c r="AE8" s="738"/>
      <c r="AF8" s="738"/>
      <c r="AG8" s="738"/>
      <c r="AH8" s="738"/>
      <c r="AI8" s="738"/>
      <c r="AJ8" s="738"/>
      <c r="AK8" s="738"/>
      <c r="AL8" s="738"/>
      <c r="AM8" s="738"/>
      <c r="AN8" s="738"/>
      <c r="AO8" s="738"/>
      <c r="AP8" s="738"/>
      <c r="AQ8" s="738"/>
      <c r="AR8" s="738"/>
      <c r="AS8" s="738"/>
      <c r="AT8" s="738"/>
      <c r="AU8" s="743" t="str">
        <f>IF(AZ3="４週","(9)1～4週目の勤務時間数合計","(9)1か月の勤務時間数合計")</f>
        <v>(9)1～4週目の勤務時間数合計</v>
      </c>
      <c r="AV8" s="744"/>
      <c r="AW8" s="743" t="s">
        <v>222</v>
      </c>
      <c r="AX8" s="744"/>
      <c r="AY8" s="751" t="s">
        <v>223</v>
      </c>
      <c r="AZ8" s="751"/>
      <c r="BA8" s="751"/>
      <c r="BB8" s="751"/>
      <c r="BC8" s="751"/>
      <c r="BD8" s="751"/>
    </row>
    <row r="9" spans="2:57" ht="20.25" customHeight="1" thickBot="1" x14ac:dyDescent="0.25">
      <c r="B9" s="723"/>
      <c r="C9" s="727"/>
      <c r="D9" s="728"/>
      <c r="E9" s="732"/>
      <c r="F9" s="728"/>
      <c r="G9" s="732"/>
      <c r="H9" s="727"/>
      <c r="I9" s="727"/>
      <c r="J9" s="727"/>
      <c r="K9" s="728"/>
      <c r="L9" s="732"/>
      <c r="M9" s="727"/>
      <c r="N9" s="727"/>
      <c r="O9" s="735"/>
      <c r="P9" s="753" t="s">
        <v>224</v>
      </c>
      <c r="Q9" s="754"/>
      <c r="R9" s="754"/>
      <c r="S9" s="754"/>
      <c r="T9" s="754"/>
      <c r="U9" s="754"/>
      <c r="V9" s="755"/>
      <c r="W9" s="753" t="s">
        <v>225</v>
      </c>
      <c r="X9" s="754"/>
      <c r="Y9" s="754"/>
      <c r="Z9" s="754"/>
      <c r="AA9" s="754"/>
      <c r="AB9" s="754"/>
      <c r="AC9" s="755"/>
      <c r="AD9" s="753" t="s">
        <v>226</v>
      </c>
      <c r="AE9" s="754"/>
      <c r="AF9" s="754"/>
      <c r="AG9" s="754"/>
      <c r="AH9" s="754"/>
      <c r="AI9" s="754"/>
      <c r="AJ9" s="755"/>
      <c r="AK9" s="753" t="s">
        <v>227</v>
      </c>
      <c r="AL9" s="754"/>
      <c r="AM9" s="754"/>
      <c r="AN9" s="754"/>
      <c r="AO9" s="754"/>
      <c r="AP9" s="754"/>
      <c r="AQ9" s="755"/>
      <c r="AR9" s="753" t="s">
        <v>228</v>
      </c>
      <c r="AS9" s="754"/>
      <c r="AT9" s="755"/>
      <c r="AU9" s="745"/>
      <c r="AV9" s="746"/>
      <c r="AW9" s="745"/>
      <c r="AX9" s="746"/>
      <c r="AY9" s="751"/>
      <c r="AZ9" s="751"/>
      <c r="BA9" s="751"/>
      <c r="BB9" s="751"/>
      <c r="BC9" s="751"/>
      <c r="BD9" s="751"/>
    </row>
    <row r="10" spans="2:57" ht="20.25" customHeight="1" thickBot="1" x14ac:dyDescent="0.25">
      <c r="B10" s="723"/>
      <c r="C10" s="727"/>
      <c r="D10" s="728"/>
      <c r="E10" s="732"/>
      <c r="F10" s="728"/>
      <c r="G10" s="732"/>
      <c r="H10" s="727"/>
      <c r="I10" s="727"/>
      <c r="J10" s="727"/>
      <c r="K10" s="728"/>
      <c r="L10" s="732"/>
      <c r="M10" s="727"/>
      <c r="N10" s="727"/>
      <c r="O10" s="735"/>
      <c r="P10" s="134">
        <f>DAY(DATE($X$2,$AB$2,1))</f>
        <v>1</v>
      </c>
      <c r="Q10" s="135">
        <f>DAY(DATE($X$2,$AB$2,2))</f>
        <v>2</v>
      </c>
      <c r="R10" s="135">
        <f>DAY(DATE($X$2,$AB$2,3))</f>
        <v>3</v>
      </c>
      <c r="S10" s="135">
        <f>DAY(DATE($X$2,$AB$2,4))</f>
        <v>4</v>
      </c>
      <c r="T10" s="135">
        <f>DAY(DATE($X$2,$AB$2,5))</f>
        <v>5</v>
      </c>
      <c r="U10" s="135">
        <f>DAY(DATE($X$2,$AB$2,6))</f>
        <v>6</v>
      </c>
      <c r="V10" s="136">
        <f>DAY(DATE($X$2,$AB$2,7))</f>
        <v>7</v>
      </c>
      <c r="W10" s="134">
        <f>DAY(DATE($X$2,$AB$2,8))</f>
        <v>8</v>
      </c>
      <c r="X10" s="135">
        <f>DAY(DATE($X$2,$AB$2,9))</f>
        <v>9</v>
      </c>
      <c r="Y10" s="135">
        <f>DAY(DATE($X$2,$AB$2,10))</f>
        <v>10</v>
      </c>
      <c r="Z10" s="135">
        <f>DAY(DATE($X$2,$AB$2,11))</f>
        <v>11</v>
      </c>
      <c r="AA10" s="135">
        <f>DAY(DATE($X$2,$AB$2,12))</f>
        <v>12</v>
      </c>
      <c r="AB10" s="135">
        <f>DAY(DATE($X$2,$AB$2,13))</f>
        <v>13</v>
      </c>
      <c r="AC10" s="136">
        <f>DAY(DATE($X$2,$AB$2,14))</f>
        <v>14</v>
      </c>
      <c r="AD10" s="134">
        <f>DAY(DATE($X$2,$AB$2,15))</f>
        <v>15</v>
      </c>
      <c r="AE10" s="135">
        <f>DAY(DATE($X$2,$AB$2,16))</f>
        <v>16</v>
      </c>
      <c r="AF10" s="135">
        <f>DAY(DATE($X$2,$AB$2,17))</f>
        <v>17</v>
      </c>
      <c r="AG10" s="135">
        <f>DAY(DATE($X$2,$AB$2,18))</f>
        <v>18</v>
      </c>
      <c r="AH10" s="135">
        <f>DAY(DATE($X$2,$AB$2,19))</f>
        <v>19</v>
      </c>
      <c r="AI10" s="135">
        <f>DAY(DATE($X$2,$AB$2,20))</f>
        <v>20</v>
      </c>
      <c r="AJ10" s="136">
        <f>DAY(DATE($X$2,$AB$2,21))</f>
        <v>21</v>
      </c>
      <c r="AK10" s="134">
        <f>DAY(DATE($X$2,$AB$2,22))</f>
        <v>22</v>
      </c>
      <c r="AL10" s="135">
        <f>DAY(DATE($X$2,$AB$2,23))</f>
        <v>23</v>
      </c>
      <c r="AM10" s="135">
        <f>DAY(DATE($X$2,$AB$2,24))</f>
        <v>24</v>
      </c>
      <c r="AN10" s="135">
        <f>DAY(DATE($X$2,$AB$2,25))</f>
        <v>25</v>
      </c>
      <c r="AO10" s="135">
        <f>DAY(DATE($X$2,$AB$2,26))</f>
        <v>26</v>
      </c>
      <c r="AP10" s="135">
        <f>DAY(DATE($X$2,$AB$2,27))</f>
        <v>27</v>
      </c>
      <c r="AQ10" s="136">
        <f>DAY(DATE($X$2,$AB$2,28))</f>
        <v>28</v>
      </c>
      <c r="AR10" s="134" t="str">
        <f>IF(AZ3="暦月",IF(DAY(DATE($X$2,$AB$2,29))=29,29,""),"")</f>
        <v/>
      </c>
      <c r="AS10" s="135" t="str">
        <f>IF(AZ3="暦月",IF(DAY(DATE($X$2,$AB$2,30))=30,30,""),"")</f>
        <v/>
      </c>
      <c r="AT10" s="136" t="str">
        <f>IF(AZ3="暦月",IF(DAY(DATE($X$2,$AB$2,31))=31,31,""),"")</f>
        <v/>
      </c>
      <c r="AU10" s="745"/>
      <c r="AV10" s="746"/>
      <c r="AW10" s="745"/>
      <c r="AX10" s="746"/>
      <c r="AY10" s="751"/>
      <c r="AZ10" s="751"/>
      <c r="BA10" s="751"/>
      <c r="BB10" s="751"/>
      <c r="BC10" s="751"/>
      <c r="BD10" s="751"/>
    </row>
    <row r="11" spans="2:57" ht="20.25" hidden="1" customHeight="1" x14ac:dyDescent="0.2">
      <c r="B11" s="723"/>
      <c r="C11" s="727"/>
      <c r="D11" s="728"/>
      <c r="E11" s="732"/>
      <c r="F11" s="728"/>
      <c r="G11" s="732"/>
      <c r="H11" s="727"/>
      <c r="I11" s="727"/>
      <c r="J11" s="727"/>
      <c r="K11" s="728"/>
      <c r="L11" s="732"/>
      <c r="M11" s="727"/>
      <c r="N11" s="727"/>
      <c r="O11" s="735"/>
      <c r="P11" s="134">
        <f>WEEKDAY(DATE($X$2,$AB$2,1))</f>
        <v>2</v>
      </c>
      <c r="Q11" s="135">
        <f>WEEKDAY(DATE($X$2,$AB$2,2))</f>
        <v>3</v>
      </c>
      <c r="R11" s="135">
        <f>WEEKDAY(DATE($X$2,$AB$2,3))</f>
        <v>4</v>
      </c>
      <c r="S11" s="135">
        <f>WEEKDAY(DATE($X$2,$AB$2,4))</f>
        <v>5</v>
      </c>
      <c r="T11" s="135">
        <f>WEEKDAY(DATE($X$2,$AB$2,5))</f>
        <v>6</v>
      </c>
      <c r="U11" s="135">
        <f>WEEKDAY(DATE($X$2,$AB$2,6))</f>
        <v>7</v>
      </c>
      <c r="V11" s="136">
        <f>WEEKDAY(DATE($X$2,$AB$2,7))</f>
        <v>1</v>
      </c>
      <c r="W11" s="134">
        <f>WEEKDAY(DATE($X$2,$AB$2,8))</f>
        <v>2</v>
      </c>
      <c r="X11" s="135">
        <f>WEEKDAY(DATE($X$2,$AB$2,9))</f>
        <v>3</v>
      </c>
      <c r="Y11" s="135">
        <f>WEEKDAY(DATE($X$2,$AB$2,10))</f>
        <v>4</v>
      </c>
      <c r="Z11" s="135">
        <f>WEEKDAY(DATE($X$2,$AB$2,11))</f>
        <v>5</v>
      </c>
      <c r="AA11" s="135">
        <f>WEEKDAY(DATE($X$2,$AB$2,12))</f>
        <v>6</v>
      </c>
      <c r="AB11" s="135">
        <f>WEEKDAY(DATE($X$2,$AB$2,13))</f>
        <v>7</v>
      </c>
      <c r="AC11" s="136">
        <f>WEEKDAY(DATE($X$2,$AB$2,14))</f>
        <v>1</v>
      </c>
      <c r="AD11" s="134">
        <f>WEEKDAY(DATE($X$2,$AB$2,15))</f>
        <v>2</v>
      </c>
      <c r="AE11" s="135">
        <f>WEEKDAY(DATE($X$2,$AB$2,16))</f>
        <v>3</v>
      </c>
      <c r="AF11" s="135">
        <f>WEEKDAY(DATE($X$2,$AB$2,17))</f>
        <v>4</v>
      </c>
      <c r="AG11" s="135">
        <f>WEEKDAY(DATE($X$2,$AB$2,18))</f>
        <v>5</v>
      </c>
      <c r="AH11" s="135">
        <f>WEEKDAY(DATE($X$2,$AB$2,19))</f>
        <v>6</v>
      </c>
      <c r="AI11" s="135">
        <f>WEEKDAY(DATE($X$2,$AB$2,20))</f>
        <v>7</v>
      </c>
      <c r="AJ11" s="136">
        <f>WEEKDAY(DATE($X$2,$AB$2,21))</f>
        <v>1</v>
      </c>
      <c r="AK11" s="134">
        <f>WEEKDAY(DATE($X$2,$AB$2,22))</f>
        <v>2</v>
      </c>
      <c r="AL11" s="135">
        <f>WEEKDAY(DATE($X$2,$AB$2,23))</f>
        <v>3</v>
      </c>
      <c r="AM11" s="135">
        <f>WEEKDAY(DATE($X$2,$AB$2,24))</f>
        <v>4</v>
      </c>
      <c r="AN11" s="135">
        <f>WEEKDAY(DATE($X$2,$AB$2,25))</f>
        <v>5</v>
      </c>
      <c r="AO11" s="135">
        <f>WEEKDAY(DATE($X$2,$AB$2,26))</f>
        <v>6</v>
      </c>
      <c r="AP11" s="135">
        <f>WEEKDAY(DATE($X$2,$AB$2,27))</f>
        <v>7</v>
      </c>
      <c r="AQ11" s="136">
        <f>WEEKDAY(DATE($X$2,$AB$2,28))</f>
        <v>1</v>
      </c>
      <c r="AR11" s="134">
        <f>IF(AR10=29,WEEKDAY(DATE($X$2,$AB$2,29)),0)</f>
        <v>0</v>
      </c>
      <c r="AS11" s="135">
        <f>IF(AS10=30,WEEKDAY(DATE($X$2,$AB$2,30)),0)</f>
        <v>0</v>
      </c>
      <c r="AT11" s="136">
        <f>IF(AT10=31,WEEKDAY(DATE($X$2,$AB$2,31)),0)</f>
        <v>0</v>
      </c>
      <c r="AU11" s="747"/>
      <c r="AV11" s="748"/>
      <c r="AW11" s="747"/>
      <c r="AX11" s="748"/>
      <c r="AY11" s="752"/>
      <c r="AZ11" s="752"/>
      <c r="BA11" s="752"/>
      <c r="BB11" s="752"/>
      <c r="BC11" s="752"/>
      <c r="BD11" s="752"/>
    </row>
    <row r="12" spans="2:57" ht="20.25" customHeight="1" thickBot="1" x14ac:dyDescent="0.25">
      <c r="B12" s="724"/>
      <c r="C12" s="729"/>
      <c r="D12" s="730"/>
      <c r="E12" s="733"/>
      <c r="F12" s="730"/>
      <c r="G12" s="733"/>
      <c r="H12" s="729"/>
      <c r="I12" s="729"/>
      <c r="J12" s="729"/>
      <c r="K12" s="730"/>
      <c r="L12" s="733"/>
      <c r="M12" s="729"/>
      <c r="N12" s="729"/>
      <c r="O12" s="736"/>
      <c r="P12" s="137" t="str">
        <f>IF(P11=1,"日",IF(P11=2,"月",IF(P11=3,"火",IF(P11=4,"水",IF(P11=5,"木",IF(P11=6,"金","土"))))))</f>
        <v>月</v>
      </c>
      <c r="Q12" s="138" t="str">
        <f t="shared" ref="Q12:AQ12" si="0">IF(Q11=1,"日",IF(Q11=2,"月",IF(Q11=3,"火",IF(Q11=4,"水",IF(Q11=5,"木",IF(Q11=6,"金","土"))))))</f>
        <v>火</v>
      </c>
      <c r="R12" s="138" t="str">
        <f t="shared" si="0"/>
        <v>水</v>
      </c>
      <c r="S12" s="138" t="str">
        <f t="shared" si="0"/>
        <v>木</v>
      </c>
      <c r="T12" s="138" t="str">
        <f t="shared" si="0"/>
        <v>金</v>
      </c>
      <c r="U12" s="138" t="str">
        <f t="shared" si="0"/>
        <v>土</v>
      </c>
      <c r="V12" s="139" t="str">
        <f t="shared" si="0"/>
        <v>日</v>
      </c>
      <c r="W12" s="137" t="str">
        <f t="shared" si="0"/>
        <v>月</v>
      </c>
      <c r="X12" s="138" t="str">
        <f t="shared" si="0"/>
        <v>火</v>
      </c>
      <c r="Y12" s="138" t="str">
        <f t="shared" si="0"/>
        <v>水</v>
      </c>
      <c r="Z12" s="138" t="str">
        <f t="shared" si="0"/>
        <v>木</v>
      </c>
      <c r="AA12" s="138" t="str">
        <f t="shared" si="0"/>
        <v>金</v>
      </c>
      <c r="AB12" s="138" t="str">
        <f t="shared" si="0"/>
        <v>土</v>
      </c>
      <c r="AC12" s="139" t="str">
        <f t="shared" si="0"/>
        <v>日</v>
      </c>
      <c r="AD12" s="137" t="str">
        <f t="shared" si="0"/>
        <v>月</v>
      </c>
      <c r="AE12" s="138" t="str">
        <f t="shared" si="0"/>
        <v>火</v>
      </c>
      <c r="AF12" s="138" t="str">
        <f t="shared" si="0"/>
        <v>水</v>
      </c>
      <c r="AG12" s="138" t="str">
        <f t="shared" si="0"/>
        <v>木</v>
      </c>
      <c r="AH12" s="138" t="str">
        <f t="shared" si="0"/>
        <v>金</v>
      </c>
      <c r="AI12" s="138" t="str">
        <f t="shared" si="0"/>
        <v>土</v>
      </c>
      <c r="AJ12" s="139" t="str">
        <f t="shared" si="0"/>
        <v>日</v>
      </c>
      <c r="AK12" s="137" t="str">
        <f t="shared" si="0"/>
        <v>月</v>
      </c>
      <c r="AL12" s="138" t="str">
        <f t="shared" si="0"/>
        <v>火</v>
      </c>
      <c r="AM12" s="138" t="str">
        <f t="shared" si="0"/>
        <v>水</v>
      </c>
      <c r="AN12" s="138" t="str">
        <f t="shared" si="0"/>
        <v>木</v>
      </c>
      <c r="AO12" s="138" t="str">
        <f t="shared" si="0"/>
        <v>金</v>
      </c>
      <c r="AP12" s="138" t="str">
        <f t="shared" si="0"/>
        <v>土</v>
      </c>
      <c r="AQ12" s="139" t="str">
        <f t="shared" si="0"/>
        <v>日</v>
      </c>
      <c r="AR12" s="138" t="str">
        <f>IF(AR11=1,"日",IF(AR11=2,"月",IF(AR11=3,"火",IF(AR11=4,"水",IF(AR11=5,"木",IF(AR11=6,"金",IF(AR11=0,"","土")))))))</f>
        <v/>
      </c>
      <c r="AS12" s="138" t="str">
        <f>IF(AS11=1,"日",IF(AS11=2,"月",IF(AS11=3,"火",IF(AS11=4,"水",IF(AS11=5,"木",IF(AS11=6,"金",IF(AS11=0,"","土")))))))</f>
        <v/>
      </c>
      <c r="AT12" s="138" t="str">
        <f>IF(AT11=1,"日",IF(AT11=2,"月",IF(AT11=3,"火",IF(AT11=4,"水",IF(AT11=5,"木",IF(AT11=6,"金",IF(AT11=0,"","土")))))))</f>
        <v/>
      </c>
      <c r="AU12" s="749"/>
      <c r="AV12" s="750"/>
      <c r="AW12" s="749"/>
      <c r="AX12" s="750"/>
      <c r="AY12" s="751"/>
      <c r="AZ12" s="751"/>
      <c r="BA12" s="751"/>
      <c r="BB12" s="751"/>
      <c r="BC12" s="751"/>
      <c r="BD12" s="751"/>
    </row>
    <row r="13" spans="2:57" ht="39.9" customHeight="1" x14ac:dyDescent="0.2">
      <c r="B13" s="227">
        <v>1</v>
      </c>
      <c r="C13" s="708"/>
      <c r="D13" s="709"/>
      <c r="E13" s="710"/>
      <c r="F13" s="711"/>
      <c r="G13" s="712"/>
      <c r="H13" s="713"/>
      <c r="I13" s="713"/>
      <c r="J13" s="713"/>
      <c r="K13" s="714"/>
      <c r="L13" s="715"/>
      <c r="M13" s="716"/>
      <c r="N13" s="716"/>
      <c r="O13" s="717"/>
      <c r="P13" s="141"/>
      <c r="Q13" s="142"/>
      <c r="R13" s="142"/>
      <c r="S13" s="142"/>
      <c r="T13" s="142"/>
      <c r="U13" s="142"/>
      <c r="V13" s="143"/>
      <c r="W13" s="141"/>
      <c r="X13" s="142"/>
      <c r="Y13" s="142"/>
      <c r="Z13" s="142"/>
      <c r="AA13" s="142"/>
      <c r="AB13" s="142"/>
      <c r="AC13" s="143"/>
      <c r="AD13" s="141"/>
      <c r="AE13" s="142"/>
      <c r="AF13" s="142"/>
      <c r="AG13" s="142"/>
      <c r="AH13" s="142"/>
      <c r="AI13" s="142"/>
      <c r="AJ13" s="143"/>
      <c r="AK13" s="141"/>
      <c r="AL13" s="142"/>
      <c r="AM13" s="142"/>
      <c r="AN13" s="142"/>
      <c r="AO13" s="142"/>
      <c r="AP13" s="142"/>
      <c r="AQ13" s="143"/>
      <c r="AR13" s="141"/>
      <c r="AS13" s="142"/>
      <c r="AT13" s="143"/>
      <c r="AU13" s="718">
        <f>IF($AZ$3="４週",SUM(P13:AQ13),IF($AZ$3="暦月",SUM(P13:AT13),""))</f>
        <v>0</v>
      </c>
      <c r="AV13" s="719"/>
      <c r="AW13" s="720">
        <f t="shared" ref="AW13:AW76" si="1">IF($AZ$3="４週",AU13/4,IF($AZ$3="暦月",AU13/($AZ$6/7),""))</f>
        <v>0</v>
      </c>
      <c r="AX13" s="721"/>
      <c r="AY13" s="705"/>
      <c r="AZ13" s="706"/>
      <c r="BA13" s="706"/>
      <c r="BB13" s="706"/>
      <c r="BC13" s="706"/>
      <c r="BD13" s="707"/>
    </row>
    <row r="14" spans="2:57" ht="39.9" customHeight="1" x14ac:dyDescent="0.2">
      <c r="B14" s="144">
        <f t="shared" ref="B14:B77" si="2">B13+1</f>
        <v>2</v>
      </c>
      <c r="C14" s="691"/>
      <c r="D14" s="692"/>
      <c r="E14" s="693"/>
      <c r="F14" s="694"/>
      <c r="G14" s="695"/>
      <c r="H14" s="696"/>
      <c r="I14" s="696"/>
      <c r="J14" s="696"/>
      <c r="K14" s="697"/>
      <c r="L14" s="698"/>
      <c r="M14" s="699"/>
      <c r="N14" s="699"/>
      <c r="O14" s="700"/>
      <c r="P14" s="145"/>
      <c r="Q14" s="146"/>
      <c r="R14" s="146"/>
      <c r="S14" s="146"/>
      <c r="T14" s="146"/>
      <c r="U14" s="146"/>
      <c r="V14" s="147"/>
      <c r="W14" s="145"/>
      <c r="X14" s="146"/>
      <c r="Y14" s="146"/>
      <c r="Z14" s="146"/>
      <c r="AA14" s="146"/>
      <c r="AB14" s="146"/>
      <c r="AC14" s="147"/>
      <c r="AD14" s="145"/>
      <c r="AE14" s="146"/>
      <c r="AF14" s="146"/>
      <c r="AG14" s="146"/>
      <c r="AH14" s="146"/>
      <c r="AI14" s="146"/>
      <c r="AJ14" s="147"/>
      <c r="AK14" s="145"/>
      <c r="AL14" s="146"/>
      <c r="AM14" s="146"/>
      <c r="AN14" s="146"/>
      <c r="AO14" s="146"/>
      <c r="AP14" s="146"/>
      <c r="AQ14" s="147"/>
      <c r="AR14" s="145"/>
      <c r="AS14" s="146"/>
      <c r="AT14" s="147"/>
      <c r="AU14" s="701">
        <f>IF($AZ$3="４週",SUM(P14:AQ14),IF($AZ$3="暦月",SUM(P14:AT14),""))</f>
        <v>0</v>
      </c>
      <c r="AV14" s="702"/>
      <c r="AW14" s="703">
        <f t="shared" si="1"/>
        <v>0</v>
      </c>
      <c r="AX14" s="704"/>
      <c r="AY14" s="671"/>
      <c r="AZ14" s="672"/>
      <c r="BA14" s="672"/>
      <c r="BB14" s="672"/>
      <c r="BC14" s="672"/>
      <c r="BD14" s="673"/>
    </row>
    <row r="15" spans="2:57" ht="39.9" customHeight="1" x14ac:dyDescent="0.2">
      <c r="B15" s="144">
        <f t="shared" si="2"/>
        <v>3</v>
      </c>
      <c r="C15" s="691"/>
      <c r="D15" s="692"/>
      <c r="E15" s="693"/>
      <c r="F15" s="694"/>
      <c r="G15" s="695"/>
      <c r="H15" s="696"/>
      <c r="I15" s="696"/>
      <c r="J15" s="696"/>
      <c r="K15" s="697"/>
      <c r="L15" s="698"/>
      <c r="M15" s="699"/>
      <c r="N15" s="699"/>
      <c r="O15" s="700"/>
      <c r="P15" s="145"/>
      <c r="Q15" s="146"/>
      <c r="R15" s="146"/>
      <c r="S15" s="146"/>
      <c r="T15" s="146"/>
      <c r="U15" s="146"/>
      <c r="V15" s="147"/>
      <c r="W15" s="145"/>
      <c r="X15" s="146"/>
      <c r="Y15" s="146"/>
      <c r="Z15" s="146"/>
      <c r="AA15" s="146"/>
      <c r="AB15" s="146"/>
      <c r="AC15" s="147"/>
      <c r="AD15" s="145"/>
      <c r="AE15" s="146"/>
      <c r="AF15" s="146"/>
      <c r="AG15" s="146"/>
      <c r="AH15" s="146"/>
      <c r="AI15" s="146"/>
      <c r="AJ15" s="147"/>
      <c r="AK15" s="145"/>
      <c r="AL15" s="146"/>
      <c r="AM15" s="146"/>
      <c r="AN15" s="146"/>
      <c r="AO15" s="146"/>
      <c r="AP15" s="146"/>
      <c r="AQ15" s="147"/>
      <c r="AR15" s="145"/>
      <c r="AS15" s="146"/>
      <c r="AT15" s="147"/>
      <c r="AU15" s="701">
        <f>IF($AZ$3="４週",SUM(P15:AQ15),IF($AZ$3="暦月",SUM(P15:AT15),""))</f>
        <v>0</v>
      </c>
      <c r="AV15" s="702"/>
      <c r="AW15" s="703">
        <f t="shared" si="1"/>
        <v>0</v>
      </c>
      <c r="AX15" s="704"/>
      <c r="AY15" s="671"/>
      <c r="AZ15" s="672"/>
      <c r="BA15" s="672"/>
      <c r="BB15" s="672"/>
      <c r="BC15" s="672"/>
      <c r="BD15" s="673"/>
    </row>
    <row r="16" spans="2:57" ht="39.9" customHeight="1" x14ac:dyDescent="0.2">
      <c r="B16" s="144">
        <f t="shared" si="2"/>
        <v>4</v>
      </c>
      <c r="C16" s="691"/>
      <c r="D16" s="692"/>
      <c r="E16" s="693"/>
      <c r="F16" s="694"/>
      <c r="G16" s="695"/>
      <c r="H16" s="696"/>
      <c r="I16" s="696"/>
      <c r="J16" s="696"/>
      <c r="K16" s="697"/>
      <c r="L16" s="698"/>
      <c r="M16" s="699"/>
      <c r="N16" s="699"/>
      <c r="O16" s="700"/>
      <c r="P16" s="145"/>
      <c r="Q16" s="146"/>
      <c r="R16" s="146"/>
      <c r="S16" s="146"/>
      <c r="T16" s="146"/>
      <c r="U16" s="146"/>
      <c r="V16" s="147"/>
      <c r="W16" s="145"/>
      <c r="X16" s="146"/>
      <c r="Y16" s="146"/>
      <c r="Z16" s="146"/>
      <c r="AA16" s="146"/>
      <c r="AB16" s="146"/>
      <c r="AC16" s="147"/>
      <c r="AD16" s="145"/>
      <c r="AE16" s="146"/>
      <c r="AF16" s="146"/>
      <c r="AG16" s="146"/>
      <c r="AH16" s="146"/>
      <c r="AI16" s="146"/>
      <c r="AJ16" s="147"/>
      <c r="AK16" s="145"/>
      <c r="AL16" s="146"/>
      <c r="AM16" s="146"/>
      <c r="AN16" s="146"/>
      <c r="AO16" s="146"/>
      <c r="AP16" s="146"/>
      <c r="AQ16" s="147"/>
      <c r="AR16" s="145"/>
      <c r="AS16" s="146"/>
      <c r="AT16" s="147"/>
      <c r="AU16" s="701">
        <f>IF($AZ$3="４週",SUM(P16:AQ16),IF($AZ$3="暦月",SUM(P16:AT16),""))</f>
        <v>0</v>
      </c>
      <c r="AV16" s="702"/>
      <c r="AW16" s="703">
        <f t="shared" si="1"/>
        <v>0</v>
      </c>
      <c r="AX16" s="704"/>
      <c r="AY16" s="671"/>
      <c r="AZ16" s="672"/>
      <c r="BA16" s="672"/>
      <c r="BB16" s="672"/>
      <c r="BC16" s="672"/>
      <c r="BD16" s="673"/>
    </row>
    <row r="17" spans="2:56" ht="39.9" customHeight="1" x14ac:dyDescent="0.2">
      <c r="B17" s="144">
        <f t="shared" si="2"/>
        <v>5</v>
      </c>
      <c r="C17" s="691"/>
      <c r="D17" s="692"/>
      <c r="E17" s="693"/>
      <c r="F17" s="694"/>
      <c r="G17" s="695"/>
      <c r="H17" s="696"/>
      <c r="I17" s="696"/>
      <c r="J17" s="696"/>
      <c r="K17" s="697"/>
      <c r="L17" s="698"/>
      <c r="M17" s="699"/>
      <c r="N17" s="699"/>
      <c r="O17" s="700"/>
      <c r="P17" s="145"/>
      <c r="Q17" s="146"/>
      <c r="R17" s="146"/>
      <c r="S17" s="146"/>
      <c r="T17" s="146"/>
      <c r="U17" s="146"/>
      <c r="V17" s="147"/>
      <c r="W17" s="145"/>
      <c r="X17" s="146"/>
      <c r="Y17" s="146"/>
      <c r="Z17" s="146"/>
      <c r="AA17" s="146"/>
      <c r="AB17" s="146"/>
      <c r="AC17" s="147"/>
      <c r="AD17" s="145"/>
      <c r="AE17" s="146"/>
      <c r="AF17" s="146"/>
      <c r="AG17" s="146"/>
      <c r="AH17" s="146"/>
      <c r="AI17" s="146"/>
      <c r="AJ17" s="147"/>
      <c r="AK17" s="145"/>
      <c r="AL17" s="146"/>
      <c r="AM17" s="146"/>
      <c r="AN17" s="146"/>
      <c r="AO17" s="146"/>
      <c r="AP17" s="146"/>
      <c r="AQ17" s="147"/>
      <c r="AR17" s="145"/>
      <c r="AS17" s="146"/>
      <c r="AT17" s="147"/>
      <c r="AU17" s="701">
        <f t="shared" ref="AU17:AU112" si="3">IF($AZ$3="４週",SUM(P17:AQ17),IF($AZ$3="暦月",SUM(P17:AT17),""))</f>
        <v>0</v>
      </c>
      <c r="AV17" s="702"/>
      <c r="AW17" s="703">
        <f t="shared" si="1"/>
        <v>0</v>
      </c>
      <c r="AX17" s="704"/>
      <c r="AY17" s="671"/>
      <c r="AZ17" s="672"/>
      <c r="BA17" s="672"/>
      <c r="BB17" s="672"/>
      <c r="BC17" s="672"/>
      <c r="BD17" s="673"/>
    </row>
    <row r="18" spans="2:56" ht="39.9" customHeight="1" x14ac:dyDescent="0.2">
      <c r="B18" s="144">
        <f t="shared" si="2"/>
        <v>6</v>
      </c>
      <c r="C18" s="691"/>
      <c r="D18" s="692"/>
      <c r="E18" s="693"/>
      <c r="F18" s="694"/>
      <c r="G18" s="695"/>
      <c r="H18" s="696"/>
      <c r="I18" s="696"/>
      <c r="J18" s="696"/>
      <c r="K18" s="697"/>
      <c r="L18" s="698"/>
      <c r="M18" s="699"/>
      <c r="N18" s="699"/>
      <c r="O18" s="700"/>
      <c r="P18" s="145"/>
      <c r="Q18" s="146"/>
      <c r="R18" s="146"/>
      <c r="S18" s="146"/>
      <c r="T18" s="146"/>
      <c r="U18" s="146"/>
      <c r="V18" s="147"/>
      <c r="W18" s="145"/>
      <c r="X18" s="146"/>
      <c r="Y18" s="146"/>
      <c r="Z18" s="146"/>
      <c r="AA18" s="146"/>
      <c r="AB18" s="146"/>
      <c r="AC18" s="147"/>
      <c r="AD18" s="145"/>
      <c r="AE18" s="146"/>
      <c r="AF18" s="146"/>
      <c r="AG18" s="146"/>
      <c r="AH18" s="146"/>
      <c r="AI18" s="146"/>
      <c r="AJ18" s="147"/>
      <c r="AK18" s="145"/>
      <c r="AL18" s="146"/>
      <c r="AM18" s="146"/>
      <c r="AN18" s="146"/>
      <c r="AO18" s="146"/>
      <c r="AP18" s="146"/>
      <c r="AQ18" s="147"/>
      <c r="AR18" s="145"/>
      <c r="AS18" s="146"/>
      <c r="AT18" s="147"/>
      <c r="AU18" s="701">
        <f t="shared" si="3"/>
        <v>0</v>
      </c>
      <c r="AV18" s="702"/>
      <c r="AW18" s="703">
        <f t="shared" si="1"/>
        <v>0</v>
      </c>
      <c r="AX18" s="704"/>
      <c r="AY18" s="671"/>
      <c r="AZ18" s="672"/>
      <c r="BA18" s="672"/>
      <c r="BB18" s="672"/>
      <c r="BC18" s="672"/>
      <c r="BD18" s="673"/>
    </row>
    <row r="19" spans="2:56" ht="39.9" customHeight="1" x14ac:dyDescent="0.2">
      <c r="B19" s="144">
        <f t="shared" si="2"/>
        <v>7</v>
      </c>
      <c r="C19" s="691"/>
      <c r="D19" s="692"/>
      <c r="E19" s="693"/>
      <c r="F19" s="694"/>
      <c r="G19" s="695"/>
      <c r="H19" s="696"/>
      <c r="I19" s="696"/>
      <c r="J19" s="696"/>
      <c r="K19" s="697"/>
      <c r="L19" s="698"/>
      <c r="M19" s="699"/>
      <c r="N19" s="699"/>
      <c r="O19" s="700"/>
      <c r="P19" s="145"/>
      <c r="Q19" s="146"/>
      <c r="R19" s="146"/>
      <c r="S19" s="146"/>
      <c r="T19" s="146"/>
      <c r="U19" s="146"/>
      <c r="V19" s="147"/>
      <c r="W19" s="145"/>
      <c r="X19" s="146"/>
      <c r="Y19" s="146"/>
      <c r="Z19" s="146"/>
      <c r="AA19" s="146"/>
      <c r="AB19" s="146"/>
      <c r="AC19" s="147"/>
      <c r="AD19" s="145"/>
      <c r="AE19" s="146"/>
      <c r="AF19" s="146"/>
      <c r="AG19" s="146"/>
      <c r="AH19" s="146"/>
      <c r="AI19" s="146"/>
      <c r="AJ19" s="147"/>
      <c r="AK19" s="145"/>
      <c r="AL19" s="146"/>
      <c r="AM19" s="146"/>
      <c r="AN19" s="146"/>
      <c r="AO19" s="146"/>
      <c r="AP19" s="146"/>
      <c r="AQ19" s="147"/>
      <c r="AR19" s="145"/>
      <c r="AS19" s="146"/>
      <c r="AT19" s="147"/>
      <c r="AU19" s="701">
        <f>IF($AZ$3="４週",SUM(P19:AQ19),IF($AZ$3="暦月",SUM(P19:AT19),""))</f>
        <v>0</v>
      </c>
      <c r="AV19" s="702"/>
      <c r="AW19" s="703">
        <f t="shared" si="1"/>
        <v>0</v>
      </c>
      <c r="AX19" s="704"/>
      <c r="AY19" s="671"/>
      <c r="AZ19" s="672"/>
      <c r="BA19" s="672"/>
      <c r="BB19" s="672"/>
      <c r="BC19" s="672"/>
      <c r="BD19" s="673"/>
    </row>
    <row r="20" spans="2:56" ht="39.9" customHeight="1" x14ac:dyDescent="0.2">
      <c r="B20" s="144">
        <f t="shared" si="2"/>
        <v>8</v>
      </c>
      <c r="C20" s="691"/>
      <c r="D20" s="692"/>
      <c r="E20" s="693"/>
      <c r="F20" s="694"/>
      <c r="G20" s="695"/>
      <c r="H20" s="696"/>
      <c r="I20" s="696"/>
      <c r="J20" s="696"/>
      <c r="K20" s="697"/>
      <c r="L20" s="698"/>
      <c r="M20" s="699"/>
      <c r="N20" s="699"/>
      <c r="O20" s="700"/>
      <c r="P20" s="145"/>
      <c r="Q20" s="146"/>
      <c r="R20" s="146"/>
      <c r="S20" s="146"/>
      <c r="T20" s="146"/>
      <c r="U20" s="146"/>
      <c r="V20" s="147"/>
      <c r="W20" s="145"/>
      <c r="X20" s="146"/>
      <c r="Y20" s="146"/>
      <c r="Z20" s="146"/>
      <c r="AA20" s="146"/>
      <c r="AB20" s="146"/>
      <c r="AC20" s="147"/>
      <c r="AD20" s="145"/>
      <c r="AE20" s="146"/>
      <c r="AF20" s="146"/>
      <c r="AG20" s="146"/>
      <c r="AH20" s="146"/>
      <c r="AI20" s="146"/>
      <c r="AJ20" s="147"/>
      <c r="AK20" s="145"/>
      <c r="AL20" s="146"/>
      <c r="AM20" s="146"/>
      <c r="AN20" s="146"/>
      <c r="AO20" s="146"/>
      <c r="AP20" s="146"/>
      <c r="AQ20" s="147"/>
      <c r="AR20" s="145"/>
      <c r="AS20" s="146"/>
      <c r="AT20" s="147"/>
      <c r="AU20" s="701">
        <f t="shared" si="3"/>
        <v>0</v>
      </c>
      <c r="AV20" s="702"/>
      <c r="AW20" s="703">
        <f t="shared" si="1"/>
        <v>0</v>
      </c>
      <c r="AX20" s="704"/>
      <c r="AY20" s="671"/>
      <c r="AZ20" s="672"/>
      <c r="BA20" s="672"/>
      <c r="BB20" s="672"/>
      <c r="BC20" s="672"/>
      <c r="BD20" s="673"/>
    </row>
    <row r="21" spans="2:56" ht="39.9" customHeight="1" x14ac:dyDescent="0.2">
      <c r="B21" s="144">
        <f t="shared" si="2"/>
        <v>9</v>
      </c>
      <c r="C21" s="691"/>
      <c r="D21" s="692"/>
      <c r="E21" s="693"/>
      <c r="F21" s="694"/>
      <c r="G21" s="695"/>
      <c r="H21" s="696"/>
      <c r="I21" s="696"/>
      <c r="J21" s="696"/>
      <c r="K21" s="697"/>
      <c r="L21" s="698"/>
      <c r="M21" s="699"/>
      <c r="N21" s="699"/>
      <c r="O21" s="700"/>
      <c r="P21" s="145"/>
      <c r="Q21" s="146"/>
      <c r="R21" s="146"/>
      <c r="S21" s="146"/>
      <c r="T21" s="146"/>
      <c r="U21" s="146"/>
      <c r="V21" s="147"/>
      <c r="W21" s="145"/>
      <c r="X21" s="146"/>
      <c r="Y21" s="146"/>
      <c r="Z21" s="146"/>
      <c r="AA21" s="146"/>
      <c r="AB21" s="146"/>
      <c r="AC21" s="147"/>
      <c r="AD21" s="145"/>
      <c r="AE21" s="146"/>
      <c r="AF21" s="146"/>
      <c r="AG21" s="146"/>
      <c r="AH21" s="146"/>
      <c r="AI21" s="146"/>
      <c r="AJ21" s="147"/>
      <c r="AK21" s="145"/>
      <c r="AL21" s="146"/>
      <c r="AM21" s="146"/>
      <c r="AN21" s="146"/>
      <c r="AO21" s="146"/>
      <c r="AP21" s="146"/>
      <c r="AQ21" s="147"/>
      <c r="AR21" s="145"/>
      <c r="AS21" s="146"/>
      <c r="AT21" s="147"/>
      <c r="AU21" s="701">
        <f t="shared" si="3"/>
        <v>0</v>
      </c>
      <c r="AV21" s="702"/>
      <c r="AW21" s="703">
        <f t="shared" si="1"/>
        <v>0</v>
      </c>
      <c r="AX21" s="704"/>
      <c r="AY21" s="671"/>
      <c r="AZ21" s="672"/>
      <c r="BA21" s="672"/>
      <c r="BB21" s="672"/>
      <c r="BC21" s="672"/>
      <c r="BD21" s="673"/>
    </row>
    <row r="22" spans="2:56" ht="39.9" customHeight="1" x14ac:dyDescent="0.2">
      <c r="B22" s="144">
        <f t="shared" si="2"/>
        <v>10</v>
      </c>
      <c r="C22" s="691"/>
      <c r="D22" s="692"/>
      <c r="E22" s="693"/>
      <c r="F22" s="694"/>
      <c r="G22" s="695"/>
      <c r="H22" s="696"/>
      <c r="I22" s="696"/>
      <c r="J22" s="696"/>
      <c r="K22" s="697"/>
      <c r="L22" s="698"/>
      <c r="M22" s="699"/>
      <c r="N22" s="699"/>
      <c r="O22" s="700"/>
      <c r="P22" s="145"/>
      <c r="Q22" s="146"/>
      <c r="R22" s="146"/>
      <c r="S22" s="146"/>
      <c r="T22" s="146"/>
      <c r="U22" s="146"/>
      <c r="V22" s="147"/>
      <c r="W22" s="145"/>
      <c r="X22" s="146"/>
      <c r="Y22" s="146"/>
      <c r="Z22" s="146"/>
      <c r="AA22" s="146"/>
      <c r="AB22" s="146"/>
      <c r="AC22" s="147"/>
      <c r="AD22" s="145"/>
      <c r="AE22" s="146"/>
      <c r="AF22" s="146"/>
      <c r="AG22" s="146"/>
      <c r="AH22" s="146"/>
      <c r="AI22" s="146"/>
      <c r="AJ22" s="147"/>
      <c r="AK22" s="145"/>
      <c r="AL22" s="146"/>
      <c r="AM22" s="146"/>
      <c r="AN22" s="146"/>
      <c r="AO22" s="146"/>
      <c r="AP22" s="146"/>
      <c r="AQ22" s="147"/>
      <c r="AR22" s="145"/>
      <c r="AS22" s="146"/>
      <c r="AT22" s="147"/>
      <c r="AU22" s="701">
        <f t="shared" si="3"/>
        <v>0</v>
      </c>
      <c r="AV22" s="702"/>
      <c r="AW22" s="703">
        <f t="shared" si="1"/>
        <v>0</v>
      </c>
      <c r="AX22" s="704"/>
      <c r="AY22" s="671"/>
      <c r="AZ22" s="672"/>
      <c r="BA22" s="672"/>
      <c r="BB22" s="672"/>
      <c r="BC22" s="672"/>
      <c r="BD22" s="673"/>
    </row>
    <row r="23" spans="2:56" ht="39.9" customHeight="1" x14ac:dyDescent="0.2">
      <c r="B23" s="144">
        <f t="shared" si="2"/>
        <v>11</v>
      </c>
      <c r="C23" s="691"/>
      <c r="D23" s="692"/>
      <c r="E23" s="693"/>
      <c r="F23" s="694"/>
      <c r="G23" s="695"/>
      <c r="H23" s="696"/>
      <c r="I23" s="696"/>
      <c r="J23" s="696"/>
      <c r="K23" s="697"/>
      <c r="L23" s="698"/>
      <c r="M23" s="699"/>
      <c r="N23" s="699"/>
      <c r="O23" s="700"/>
      <c r="P23" s="145"/>
      <c r="Q23" s="146"/>
      <c r="R23" s="146"/>
      <c r="S23" s="146"/>
      <c r="T23" s="146"/>
      <c r="U23" s="146"/>
      <c r="V23" s="147"/>
      <c r="W23" s="145"/>
      <c r="X23" s="146"/>
      <c r="Y23" s="146"/>
      <c r="Z23" s="146"/>
      <c r="AA23" s="146"/>
      <c r="AB23" s="146"/>
      <c r="AC23" s="147"/>
      <c r="AD23" s="145"/>
      <c r="AE23" s="146"/>
      <c r="AF23" s="146"/>
      <c r="AG23" s="146"/>
      <c r="AH23" s="146"/>
      <c r="AI23" s="146"/>
      <c r="AJ23" s="147"/>
      <c r="AK23" s="145"/>
      <c r="AL23" s="146"/>
      <c r="AM23" s="146"/>
      <c r="AN23" s="146"/>
      <c r="AO23" s="146"/>
      <c r="AP23" s="146"/>
      <c r="AQ23" s="147"/>
      <c r="AR23" s="145"/>
      <c r="AS23" s="146"/>
      <c r="AT23" s="147"/>
      <c r="AU23" s="701">
        <f t="shared" si="3"/>
        <v>0</v>
      </c>
      <c r="AV23" s="702"/>
      <c r="AW23" s="703">
        <f t="shared" si="1"/>
        <v>0</v>
      </c>
      <c r="AX23" s="704"/>
      <c r="AY23" s="671"/>
      <c r="AZ23" s="672"/>
      <c r="BA23" s="672"/>
      <c r="BB23" s="672"/>
      <c r="BC23" s="672"/>
      <c r="BD23" s="673"/>
    </row>
    <row r="24" spans="2:56" ht="39.9" customHeight="1" x14ac:dyDescent="0.2">
      <c r="B24" s="144">
        <f t="shared" si="2"/>
        <v>12</v>
      </c>
      <c r="C24" s="691"/>
      <c r="D24" s="692"/>
      <c r="E24" s="693"/>
      <c r="F24" s="694"/>
      <c r="G24" s="695"/>
      <c r="H24" s="696"/>
      <c r="I24" s="696"/>
      <c r="J24" s="696"/>
      <c r="K24" s="697"/>
      <c r="L24" s="698"/>
      <c r="M24" s="699"/>
      <c r="N24" s="699"/>
      <c r="O24" s="700"/>
      <c r="P24" s="145"/>
      <c r="Q24" s="146"/>
      <c r="R24" s="146"/>
      <c r="S24" s="146"/>
      <c r="T24" s="146"/>
      <c r="U24" s="146"/>
      <c r="V24" s="147"/>
      <c r="W24" s="145"/>
      <c r="X24" s="146"/>
      <c r="Y24" s="146"/>
      <c r="Z24" s="146"/>
      <c r="AA24" s="146"/>
      <c r="AB24" s="146"/>
      <c r="AC24" s="147"/>
      <c r="AD24" s="145"/>
      <c r="AE24" s="146"/>
      <c r="AF24" s="146"/>
      <c r="AG24" s="146"/>
      <c r="AH24" s="146"/>
      <c r="AI24" s="146"/>
      <c r="AJ24" s="147"/>
      <c r="AK24" s="145"/>
      <c r="AL24" s="146"/>
      <c r="AM24" s="146"/>
      <c r="AN24" s="146"/>
      <c r="AO24" s="146"/>
      <c r="AP24" s="146"/>
      <c r="AQ24" s="147"/>
      <c r="AR24" s="145"/>
      <c r="AS24" s="146"/>
      <c r="AT24" s="147"/>
      <c r="AU24" s="701">
        <f t="shared" si="3"/>
        <v>0</v>
      </c>
      <c r="AV24" s="702"/>
      <c r="AW24" s="703">
        <f t="shared" si="1"/>
        <v>0</v>
      </c>
      <c r="AX24" s="704"/>
      <c r="AY24" s="671"/>
      <c r="AZ24" s="672"/>
      <c r="BA24" s="672"/>
      <c r="BB24" s="672"/>
      <c r="BC24" s="672"/>
      <c r="BD24" s="673"/>
    </row>
    <row r="25" spans="2:56" ht="39.9" customHeight="1" x14ac:dyDescent="0.2">
      <c r="B25" s="144">
        <f t="shared" si="2"/>
        <v>13</v>
      </c>
      <c r="C25" s="691"/>
      <c r="D25" s="692"/>
      <c r="E25" s="693"/>
      <c r="F25" s="694"/>
      <c r="G25" s="695"/>
      <c r="H25" s="696"/>
      <c r="I25" s="696"/>
      <c r="J25" s="696"/>
      <c r="K25" s="697"/>
      <c r="L25" s="698"/>
      <c r="M25" s="699"/>
      <c r="N25" s="699"/>
      <c r="O25" s="700"/>
      <c r="P25" s="145"/>
      <c r="Q25" s="146"/>
      <c r="R25" s="146"/>
      <c r="S25" s="146"/>
      <c r="T25" s="146"/>
      <c r="U25" s="146"/>
      <c r="V25" s="147"/>
      <c r="W25" s="145"/>
      <c r="X25" s="146"/>
      <c r="Y25" s="146"/>
      <c r="Z25" s="146"/>
      <c r="AA25" s="146"/>
      <c r="AB25" s="146"/>
      <c r="AC25" s="147"/>
      <c r="AD25" s="145"/>
      <c r="AE25" s="146"/>
      <c r="AF25" s="146"/>
      <c r="AG25" s="146"/>
      <c r="AH25" s="146"/>
      <c r="AI25" s="146"/>
      <c r="AJ25" s="147"/>
      <c r="AK25" s="145"/>
      <c r="AL25" s="146"/>
      <c r="AM25" s="146"/>
      <c r="AN25" s="146"/>
      <c r="AO25" s="146"/>
      <c r="AP25" s="146"/>
      <c r="AQ25" s="147"/>
      <c r="AR25" s="145"/>
      <c r="AS25" s="146"/>
      <c r="AT25" s="147"/>
      <c r="AU25" s="701">
        <f t="shared" si="3"/>
        <v>0</v>
      </c>
      <c r="AV25" s="702"/>
      <c r="AW25" s="703">
        <f t="shared" si="1"/>
        <v>0</v>
      </c>
      <c r="AX25" s="704"/>
      <c r="AY25" s="671"/>
      <c r="AZ25" s="672"/>
      <c r="BA25" s="672"/>
      <c r="BB25" s="672"/>
      <c r="BC25" s="672"/>
      <c r="BD25" s="673"/>
    </row>
    <row r="26" spans="2:56" ht="39.9" customHeight="1" x14ac:dyDescent="0.2">
      <c r="B26" s="144">
        <f t="shared" si="2"/>
        <v>14</v>
      </c>
      <c r="C26" s="691"/>
      <c r="D26" s="692"/>
      <c r="E26" s="693"/>
      <c r="F26" s="694"/>
      <c r="G26" s="695"/>
      <c r="H26" s="696"/>
      <c r="I26" s="696"/>
      <c r="J26" s="696"/>
      <c r="K26" s="697"/>
      <c r="L26" s="698"/>
      <c r="M26" s="699"/>
      <c r="N26" s="699"/>
      <c r="O26" s="700"/>
      <c r="P26" s="145"/>
      <c r="Q26" s="146"/>
      <c r="R26" s="146"/>
      <c r="S26" s="146"/>
      <c r="T26" s="146"/>
      <c r="U26" s="146"/>
      <c r="V26" s="147"/>
      <c r="W26" s="145"/>
      <c r="X26" s="146"/>
      <c r="Y26" s="146"/>
      <c r="Z26" s="146"/>
      <c r="AA26" s="146"/>
      <c r="AB26" s="146"/>
      <c r="AC26" s="147"/>
      <c r="AD26" s="145"/>
      <c r="AE26" s="146"/>
      <c r="AF26" s="146"/>
      <c r="AG26" s="146"/>
      <c r="AH26" s="146"/>
      <c r="AI26" s="146"/>
      <c r="AJ26" s="147"/>
      <c r="AK26" s="145"/>
      <c r="AL26" s="146"/>
      <c r="AM26" s="146"/>
      <c r="AN26" s="146"/>
      <c r="AO26" s="146"/>
      <c r="AP26" s="146"/>
      <c r="AQ26" s="147"/>
      <c r="AR26" s="145"/>
      <c r="AS26" s="146"/>
      <c r="AT26" s="147"/>
      <c r="AU26" s="701">
        <f t="shared" si="3"/>
        <v>0</v>
      </c>
      <c r="AV26" s="702"/>
      <c r="AW26" s="703">
        <f t="shared" si="1"/>
        <v>0</v>
      </c>
      <c r="AX26" s="704"/>
      <c r="AY26" s="671"/>
      <c r="AZ26" s="672"/>
      <c r="BA26" s="672"/>
      <c r="BB26" s="672"/>
      <c r="BC26" s="672"/>
      <c r="BD26" s="673"/>
    </row>
    <row r="27" spans="2:56" ht="39.9" customHeight="1" x14ac:dyDescent="0.2">
      <c r="B27" s="144">
        <f t="shared" si="2"/>
        <v>15</v>
      </c>
      <c r="C27" s="691"/>
      <c r="D27" s="692"/>
      <c r="E27" s="693"/>
      <c r="F27" s="694"/>
      <c r="G27" s="695"/>
      <c r="H27" s="696"/>
      <c r="I27" s="696"/>
      <c r="J27" s="696"/>
      <c r="K27" s="697"/>
      <c r="L27" s="698"/>
      <c r="M27" s="699"/>
      <c r="N27" s="699"/>
      <c r="O27" s="700"/>
      <c r="P27" s="145"/>
      <c r="Q27" s="146"/>
      <c r="R27" s="146"/>
      <c r="S27" s="146"/>
      <c r="T27" s="146"/>
      <c r="U27" s="146"/>
      <c r="V27" s="147"/>
      <c r="W27" s="145"/>
      <c r="X27" s="146"/>
      <c r="Y27" s="146"/>
      <c r="Z27" s="146"/>
      <c r="AA27" s="146"/>
      <c r="AB27" s="146"/>
      <c r="AC27" s="147"/>
      <c r="AD27" s="145"/>
      <c r="AE27" s="146"/>
      <c r="AF27" s="146"/>
      <c r="AG27" s="146"/>
      <c r="AH27" s="146"/>
      <c r="AI27" s="146"/>
      <c r="AJ27" s="147"/>
      <c r="AK27" s="145"/>
      <c r="AL27" s="146"/>
      <c r="AM27" s="146"/>
      <c r="AN27" s="146"/>
      <c r="AO27" s="146"/>
      <c r="AP27" s="146"/>
      <c r="AQ27" s="147"/>
      <c r="AR27" s="145"/>
      <c r="AS27" s="146"/>
      <c r="AT27" s="147"/>
      <c r="AU27" s="701">
        <f t="shared" si="3"/>
        <v>0</v>
      </c>
      <c r="AV27" s="702"/>
      <c r="AW27" s="703">
        <f t="shared" si="1"/>
        <v>0</v>
      </c>
      <c r="AX27" s="704"/>
      <c r="AY27" s="671"/>
      <c r="AZ27" s="672"/>
      <c r="BA27" s="672"/>
      <c r="BB27" s="672"/>
      <c r="BC27" s="672"/>
      <c r="BD27" s="673"/>
    </row>
    <row r="28" spans="2:56" ht="39.9" customHeight="1" x14ac:dyDescent="0.2">
      <c r="B28" s="144">
        <f t="shared" si="2"/>
        <v>16</v>
      </c>
      <c r="C28" s="691"/>
      <c r="D28" s="692"/>
      <c r="E28" s="693"/>
      <c r="F28" s="694"/>
      <c r="G28" s="695"/>
      <c r="H28" s="696"/>
      <c r="I28" s="696"/>
      <c r="J28" s="696"/>
      <c r="K28" s="697"/>
      <c r="L28" s="698"/>
      <c r="M28" s="699"/>
      <c r="N28" s="699"/>
      <c r="O28" s="700"/>
      <c r="P28" s="145"/>
      <c r="Q28" s="146"/>
      <c r="R28" s="146"/>
      <c r="S28" s="146"/>
      <c r="T28" s="146"/>
      <c r="U28" s="146"/>
      <c r="V28" s="147"/>
      <c r="W28" s="145"/>
      <c r="X28" s="146"/>
      <c r="Y28" s="146"/>
      <c r="Z28" s="146"/>
      <c r="AA28" s="146"/>
      <c r="AB28" s="146"/>
      <c r="AC28" s="147"/>
      <c r="AD28" s="145"/>
      <c r="AE28" s="146"/>
      <c r="AF28" s="146"/>
      <c r="AG28" s="146"/>
      <c r="AH28" s="146"/>
      <c r="AI28" s="146"/>
      <c r="AJ28" s="147"/>
      <c r="AK28" s="145"/>
      <c r="AL28" s="146"/>
      <c r="AM28" s="146"/>
      <c r="AN28" s="146"/>
      <c r="AO28" s="146"/>
      <c r="AP28" s="146"/>
      <c r="AQ28" s="147"/>
      <c r="AR28" s="145"/>
      <c r="AS28" s="146"/>
      <c r="AT28" s="147"/>
      <c r="AU28" s="701">
        <f t="shared" si="3"/>
        <v>0</v>
      </c>
      <c r="AV28" s="702"/>
      <c r="AW28" s="703">
        <f t="shared" si="1"/>
        <v>0</v>
      </c>
      <c r="AX28" s="704"/>
      <c r="AY28" s="671"/>
      <c r="AZ28" s="672"/>
      <c r="BA28" s="672"/>
      <c r="BB28" s="672"/>
      <c r="BC28" s="672"/>
      <c r="BD28" s="673"/>
    </row>
    <row r="29" spans="2:56" ht="39.9" customHeight="1" x14ac:dyDescent="0.2">
      <c r="B29" s="144">
        <f t="shared" si="2"/>
        <v>17</v>
      </c>
      <c r="C29" s="691"/>
      <c r="D29" s="692"/>
      <c r="E29" s="693"/>
      <c r="F29" s="694"/>
      <c r="G29" s="695"/>
      <c r="H29" s="696"/>
      <c r="I29" s="696"/>
      <c r="J29" s="696"/>
      <c r="K29" s="697"/>
      <c r="L29" s="698"/>
      <c r="M29" s="699"/>
      <c r="N29" s="699"/>
      <c r="O29" s="700"/>
      <c r="P29" s="145"/>
      <c r="Q29" s="146"/>
      <c r="R29" s="146"/>
      <c r="S29" s="146"/>
      <c r="T29" s="146"/>
      <c r="U29" s="146"/>
      <c r="V29" s="147"/>
      <c r="W29" s="145"/>
      <c r="X29" s="146"/>
      <c r="Y29" s="146"/>
      <c r="Z29" s="146"/>
      <c r="AA29" s="146"/>
      <c r="AB29" s="146"/>
      <c r="AC29" s="147"/>
      <c r="AD29" s="145"/>
      <c r="AE29" s="146"/>
      <c r="AF29" s="146"/>
      <c r="AG29" s="146"/>
      <c r="AH29" s="146"/>
      <c r="AI29" s="146"/>
      <c r="AJ29" s="147"/>
      <c r="AK29" s="145"/>
      <c r="AL29" s="146"/>
      <c r="AM29" s="146"/>
      <c r="AN29" s="146"/>
      <c r="AO29" s="146"/>
      <c r="AP29" s="146"/>
      <c r="AQ29" s="147"/>
      <c r="AR29" s="145"/>
      <c r="AS29" s="146"/>
      <c r="AT29" s="147"/>
      <c r="AU29" s="701">
        <f t="shared" si="3"/>
        <v>0</v>
      </c>
      <c r="AV29" s="702"/>
      <c r="AW29" s="703">
        <f t="shared" si="1"/>
        <v>0</v>
      </c>
      <c r="AX29" s="704"/>
      <c r="AY29" s="671"/>
      <c r="AZ29" s="672"/>
      <c r="BA29" s="672"/>
      <c r="BB29" s="672"/>
      <c r="BC29" s="672"/>
      <c r="BD29" s="673"/>
    </row>
    <row r="30" spans="2:56" ht="39.9" customHeight="1" x14ac:dyDescent="0.2">
      <c r="B30" s="144">
        <f t="shared" si="2"/>
        <v>18</v>
      </c>
      <c r="C30" s="691"/>
      <c r="D30" s="692"/>
      <c r="E30" s="693"/>
      <c r="F30" s="694"/>
      <c r="G30" s="695"/>
      <c r="H30" s="696"/>
      <c r="I30" s="696"/>
      <c r="J30" s="696"/>
      <c r="K30" s="697"/>
      <c r="L30" s="698"/>
      <c r="M30" s="699"/>
      <c r="N30" s="699"/>
      <c r="O30" s="700"/>
      <c r="P30" s="145"/>
      <c r="Q30" s="146"/>
      <c r="R30" s="146"/>
      <c r="S30" s="146"/>
      <c r="T30" s="146"/>
      <c r="U30" s="146"/>
      <c r="V30" s="147"/>
      <c r="W30" s="145"/>
      <c r="X30" s="146"/>
      <c r="Y30" s="146"/>
      <c r="Z30" s="146"/>
      <c r="AA30" s="146"/>
      <c r="AB30" s="146"/>
      <c r="AC30" s="147"/>
      <c r="AD30" s="145"/>
      <c r="AE30" s="146"/>
      <c r="AF30" s="146"/>
      <c r="AG30" s="146"/>
      <c r="AH30" s="146"/>
      <c r="AI30" s="146"/>
      <c r="AJ30" s="147"/>
      <c r="AK30" s="145"/>
      <c r="AL30" s="146"/>
      <c r="AM30" s="146"/>
      <c r="AN30" s="146"/>
      <c r="AO30" s="146"/>
      <c r="AP30" s="146"/>
      <c r="AQ30" s="147"/>
      <c r="AR30" s="145"/>
      <c r="AS30" s="146"/>
      <c r="AT30" s="147"/>
      <c r="AU30" s="701">
        <f t="shared" si="3"/>
        <v>0</v>
      </c>
      <c r="AV30" s="702"/>
      <c r="AW30" s="703">
        <f t="shared" si="1"/>
        <v>0</v>
      </c>
      <c r="AX30" s="704"/>
      <c r="AY30" s="671"/>
      <c r="AZ30" s="672"/>
      <c r="BA30" s="672"/>
      <c r="BB30" s="672"/>
      <c r="BC30" s="672"/>
      <c r="BD30" s="673"/>
    </row>
    <row r="31" spans="2:56" ht="39.9" customHeight="1" x14ac:dyDescent="0.2">
      <c r="B31" s="144">
        <f t="shared" si="2"/>
        <v>19</v>
      </c>
      <c r="C31" s="691"/>
      <c r="D31" s="692"/>
      <c r="E31" s="693"/>
      <c r="F31" s="694"/>
      <c r="G31" s="695"/>
      <c r="H31" s="696"/>
      <c r="I31" s="696"/>
      <c r="J31" s="696"/>
      <c r="K31" s="697"/>
      <c r="L31" s="698"/>
      <c r="M31" s="699"/>
      <c r="N31" s="699"/>
      <c r="O31" s="700"/>
      <c r="P31" s="145"/>
      <c r="Q31" s="146"/>
      <c r="R31" s="146"/>
      <c r="S31" s="146"/>
      <c r="T31" s="146"/>
      <c r="U31" s="146"/>
      <c r="V31" s="147"/>
      <c r="W31" s="145"/>
      <c r="X31" s="146"/>
      <c r="Y31" s="146"/>
      <c r="Z31" s="146"/>
      <c r="AA31" s="146"/>
      <c r="AB31" s="146"/>
      <c r="AC31" s="147"/>
      <c r="AD31" s="145"/>
      <c r="AE31" s="146"/>
      <c r="AF31" s="146"/>
      <c r="AG31" s="146"/>
      <c r="AH31" s="146"/>
      <c r="AI31" s="146"/>
      <c r="AJ31" s="147"/>
      <c r="AK31" s="145"/>
      <c r="AL31" s="146"/>
      <c r="AM31" s="146"/>
      <c r="AN31" s="146"/>
      <c r="AO31" s="146"/>
      <c r="AP31" s="146"/>
      <c r="AQ31" s="147"/>
      <c r="AR31" s="145"/>
      <c r="AS31" s="146"/>
      <c r="AT31" s="147"/>
      <c r="AU31" s="701">
        <f t="shared" si="3"/>
        <v>0</v>
      </c>
      <c r="AV31" s="702"/>
      <c r="AW31" s="703">
        <f t="shared" si="1"/>
        <v>0</v>
      </c>
      <c r="AX31" s="704"/>
      <c r="AY31" s="671"/>
      <c r="AZ31" s="672"/>
      <c r="BA31" s="672"/>
      <c r="BB31" s="672"/>
      <c r="BC31" s="672"/>
      <c r="BD31" s="673"/>
    </row>
    <row r="32" spans="2:56" ht="39.9" customHeight="1" x14ac:dyDescent="0.2">
      <c r="B32" s="144">
        <f t="shared" si="2"/>
        <v>20</v>
      </c>
      <c r="C32" s="691"/>
      <c r="D32" s="692"/>
      <c r="E32" s="693"/>
      <c r="F32" s="694"/>
      <c r="G32" s="695"/>
      <c r="H32" s="696"/>
      <c r="I32" s="696"/>
      <c r="J32" s="696"/>
      <c r="K32" s="697"/>
      <c r="L32" s="698"/>
      <c r="M32" s="699"/>
      <c r="N32" s="699"/>
      <c r="O32" s="700"/>
      <c r="P32" s="145"/>
      <c r="Q32" s="146"/>
      <c r="R32" s="146"/>
      <c r="S32" s="146"/>
      <c r="T32" s="146"/>
      <c r="U32" s="146"/>
      <c r="V32" s="147"/>
      <c r="W32" s="145"/>
      <c r="X32" s="146"/>
      <c r="Y32" s="146"/>
      <c r="Z32" s="146"/>
      <c r="AA32" s="146"/>
      <c r="AB32" s="146"/>
      <c r="AC32" s="147"/>
      <c r="AD32" s="145"/>
      <c r="AE32" s="146"/>
      <c r="AF32" s="146"/>
      <c r="AG32" s="146"/>
      <c r="AH32" s="146"/>
      <c r="AI32" s="146"/>
      <c r="AJ32" s="147"/>
      <c r="AK32" s="145"/>
      <c r="AL32" s="146"/>
      <c r="AM32" s="146"/>
      <c r="AN32" s="146"/>
      <c r="AO32" s="146"/>
      <c r="AP32" s="146"/>
      <c r="AQ32" s="147"/>
      <c r="AR32" s="145"/>
      <c r="AS32" s="146"/>
      <c r="AT32" s="147"/>
      <c r="AU32" s="701">
        <f t="shared" si="3"/>
        <v>0</v>
      </c>
      <c r="AV32" s="702"/>
      <c r="AW32" s="703">
        <f t="shared" si="1"/>
        <v>0</v>
      </c>
      <c r="AX32" s="704"/>
      <c r="AY32" s="671"/>
      <c r="AZ32" s="672"/>
      <c r="BA32" s="672"/>
      <c r="BB32" s="672"/>
      <c r="BC32" s="672"/>
      <c r="BD32" s="673"/>
    </row>
    <row r="33" spans="2:56" ht="39.9" customHeight="1" x14ac:dyDescent="0.2">
      <c r="B33" s="144">
        <f t="shared" si="2"/>
        <v>21</v>
      </c>
      <c r="C33" s="691"/>
      <c r="D33" s="692"/>
      <c r="E33" s="693"/>
      <c r="F33" s="694"/>
      <c r="G33" s="695"/>
      <c r="H33" s="696"/>
      <c r="I33" s="696"/>
      <c r="J33" s="696"/>
      <c r="K33" s="697"/>
      <c r="L33" s="698"/>
      <c r="M33" s="699"/>
      <c r="N33" s="699"/>
      <c r="O33" s="700"/>
      <c r="P33" s="145"/>
      <c r="Q33" s="146"/>
      <c r="R33" s="146"/>
      <c r="S33" s="146"/>
      <c r="T33" s="146"/>
      <c r="U33" s="146"/>
      <c r="V33" s="147"/>
      <c r="W33" s="145"/>
      <c r="X33" s="146"/>
      <c r="Y33" s="146"/>
      <c r="Z33" s="146"/>
      <c r="AA33" s="146"/>
      <c r="AB33" s="146"/>
      <c r="AC33" s="147"/>
      <c r="AD33" s="145"/>
      <c r="AE33" s="146"/>
      <c r="AF33" s="146"/>
      <c r="AG33" s="146"/>
      <c r="AH33" s="146"/>
      <c r="AI33" s="146"/>
      <c r="AJ33" s="147"/>
      <c r="AK33" s="145"/>
      <c r="AL33" s="146"/>
      <c r="AM33" s="146"/>
      <c r="AN33" s="146"/>
      <c r="AO33" s="146"/>
      <c r="AP33" s="146"/>
      <c r="AQ33" s="147"/>
      <c r="AR33" s="145"/>
      <c r="AS33" s="146"/>
      <c r="AT33" s="147"/>
      <c r="AU33" s="701">
        <f t="shared" si="3"/>
        <v>0</v>
      </c>
      <c r="AV33" s="702"/>
      <c r="AW33" s="703">
        <f t="shared" si="1"/>
        <v>0</v>
      </c>
      <c r="AX33" s="704"/>
      <c r="AY33" s="671"/>
      <c r="AZ33" s="672"/>
      <c r="BA33" s="672"/>
      <c r="BB33" s="672"/>
      <c r="BC33" s="672"/>
      <c r="BD33" s="673"/>
    </row>
    <row r="34" spans="2:56" ht="39.9" customHeight="1" x14ac:dyDescent="0.2">
      <c r="B34" s="144">
        <f t="shared" si="2"/>
        <v>22</v>
      </c>
      <c r="C34" s="691"/>
      <c r="D34" s="692"/>
      <c r="E34" s="693"/>
      <c r="F34" s="694"/>
      <c r="G34" s="695"/>
      <c r="H34" s="696"/>
      <c r="I34" s="696"/>
      <c r="J34" s="696"/>
      <c r="K34" s="697"/>
      <c r="L34" s="698"/>
      <c r="M34" s="699"/>
      <c r="N34" s="699"/>
      <c r="O34" s="700"/>
      <c r="P34" s="145"/>
      <c r="Q34" s="146"/>
      <c r="R34" s="146"/>
      <c r="S34" s="146"/>
      <c r="T34" s="146"/>
      <c r="U34" s="146"/>
      <c r="V34" s="147"/>
      <c r="W34" s="145"/>
      <c r="X34" s="146"/>
      <c r="Y34" s="146"/>
      <c r="Z34" s="146"/>
      <c r="AA34" s="146"/>
      <c r="AB34" s="146"/>
      <c r="AC34" s="147"/>
      <c r="AD34" s="145"/>
      <c r="AE34" s="146"/>
      <c r="AF34" s="146"/>
      <c r="AG34" s="146"/>
      <c r="AH34" s="146"/>
      <c r="AI34" s="146"/>
      <c r="AJ34" s="147"/>
      <c r="AK34" s="145"/>
      <c r="AL34" s="146"/>
      <c r="AM34" s="146"/>
      <c r="AN34" s="146"/>
      <c r="AO34" s="146"/>
      <c r="AP34" s="146"/>
      <c r="AQ34" s="147"/>
      <c r="AR34" s="145"/>
      <c r="AS34" s="146"/>
      <c r="AT34" s="147"/>
      <c r="AU34" s="701">
        <f t="shared" si="3"/>
        <v>0</v>
      </c>
      <c r="AV34" s="702"/>
      <c r="AW34" s="703">
        <f t="shared" si="1"/>
        <v>0</v>
      </c>
      <c r="AX34" s="704"/>
      <c r="AY34" s="671"/>
      <c r="AZ34" s="672"/>
      <c r="BA34" s="672"/>
      <c r="BB34" s="672"/>
      <c r="BC34" s="672"/>
      <c r="BD34" s="673"/>
    </row>
    <row r="35" spans="2:56" ht="39.9" customHeight="1" x14ac:dyDescent="0.2">
      <c r="B35" s="144">
        <f t="shared" si="2"/>
        <v>23</v>
      </c>
      <c r="C35" s="691"/>
      <c r="D35" s="692"/>
      <c r="E35" s="693"/>
      <c r="F35" s="694"/>
      <c r="G35" s="695"/>
      <c r="H35" s="696"/>
      <c r="I35" s="696"/>
      <c r="J35" s="696"/>
      <c r="K35" s="697"/>
      <c r="L35" s="698"/>
      <c r="M35" s="699"/>
      <c r="N35" s="699"/>
      <c r="O35" s="700"/>
      <c r="P35" s="145"/>
      <c r="Q35" s="146"/>
      <c r="R35" s="146"/>
      <c r="S35" s="146"/>
      <c r="T35" s="146"/>
      <c r="U35" s="146"/>
      <c r="V35" s="147"/>
      <c r="W35" s="145"/>
      <c r="X35" s="146"/>
      <c r="Y35" s="146"/>
      <c r="Z35" s="146"/>
      <c r="AA35" s="146"/>
      <c r="AB35" s="146"/>
      <c r="AC35" s="147"/>
      <c r="AD35" s="145"/>
      <c r="AE35" s="146"/>
      <c r="AF35" s="146"/>
      <c r="AG35" s="146"/>
      <c r="AH35" s="146"/>
      <c r="AI35" s="146"/>
      <c r="AJ35" s="147"/>
      <c r="AK35" s="145"/>
      <c r="AL35" s="146"/>
      <c r="AM35" s="146"/>
      <c r="AN35" s="146"/>
      <c r="AO35" s="146"/>
      <c r="AP35" s="146"/>
      <c r="AQ35" s="147"/>
      <c r="AR35" s="145"/>
      <c r="AS35" s="146"/>
      <c r="AT35" s="147"/>
      <c r="AU35" s="701">
        <f t="shared" si="3"/>
        <v>0</v>
      </c>
      <c r="AV35" s="702"/>
      <c r="AW35" s="703">
        <f t="shared" si="1"/>
        <v>0</v>
      </c>
      <c r="AX35" s="704"/>
      <c r="AY35" s="671"/>
      <c r="AZ35" s="672"/>
      <c r="BA35" s="672"/>
      <c r="BB35" s="672"/>
      <c r="BC35" s="672"/>
      <c r="BD35" s="673"/>
    </row>
    <row r="36" spans="2:56" ht="39.9" customHeight="1" x14ac:dyDescent="0.2">
      <c r="B36" s="144">
        <f t="shared" si="2"/>
        <v>24</v>
      </c>
      <c r="C36" s="691"/>
      <c r="D36" s="692"/>
      <c r="E36" s="693"/>
      <c r="F36" s="694"/>
      <c r="G36" s="695"/>
      <c r="H36" s="696"/>
      <c r="I36" s="696"/>
      <c r="J36" s="696"/>
      <c r="K36" s="697"/>
      <c r="L36" s="698"/>
      <c r="M36" s="699"/>
      <c r="N36" s="699"/>
      <c r="O36" s="700"/>
      <c r="P36" s="145"/>
      <c r="Q36" s="146"/>
      <c r="R36" s="146"/>
      <c r="S36" s="146"/>
      <c r="T36" s="146"/>
      <c r="U36" s="146"/>
      <c r="V36" s="147"/>
      <c r="W36" s="145"/>
      <c r="X36" s="146"/>
      <c r="Y36" s="146"/>
      <c r="Z36" s="146"/>
      <c r="AA36" s="146"/>
      <c r="AB36" s="146"/>
      <c r="AC36" s="147"/>
      <c r="AD36" s="145"/>
      <c r="AE36" s="146"/>
      <c r="AF36" s="146"/>
      <c r="AG36" s="146"/>
      <c r="AH36" s="146"/>
      <c r="AI36" s="146"/>
      <c r="AJ36" s="147"/>
      <c r="AK36" s="145"/>
      <c r="AL36" s="146"/>
      <c r="AM36" s="146"/>
      <c r="AN36" s="146"/>
      <c r="AO36" s="146"/>
      <c r="AP36" s="146"/>
      <c r="AQ36" s="147"/>
      <c r="AR36" s="145"/>
      <c r="AS36" s="146"/>
      <c r="AT36" s="147"/>
      <c r="AU36" s="701">
        <f t="shared" si="3"/>
        <v>0</v>
      </c>
      <c r="AV36" s="702"/>
      <c r="AW36" s="703">
        <f t="shared" si="1"/>
        <v>0</v>
      </c>
      <c r="AX36" s="704"/>
      <c r="AY36" s="671"/>
      <c r="AZ36" s="672"/>
      <c r="BA36" s="672"/>
      <c r="BB36" s="672"/>
      <c r="BC36" s="672"/>
      <c r="BD36" s="673"/>
    </row>
    <row r="37" spans="2:56" ht="39.9" customHeight="1" x14ac:dyDescent="0.2">
      <c r="B37" s="144">
        <f t="shared" si="2"/>
        <v>25</v>
      </c>
      <c r="C37" s="691"/>
      <c r="D37" s="692"/>
      <c r="E37" s="693"/>
      <c r="F37" s="694"/>
      <c r="G37" s="695"/>
      <c r="H37" s="696"/>
      <c r="I37" s="696"/>
      <c r="J37" s="696"/>
      <c r="K37" s="697"/>
      <c r="L37" s="698"/>
      <c r="M37" s="699"/>
      <c r="N37" s="699"/>
      <c r="O37" s="700"/>
      <c r="P37" s="145"/>
      <c r="Q37" s="146"/>
      <c r="R37" s="146"/>
      <c r="S37" s="146"/>
      <c r="T37" s="146"/>
      <c r="U37" s="146"/>
      <c r="V37" s="147"/>
      <c r="W37" s="145"/>
      <c r="X37" s="146"/>
      <c r="Y37" s="146"/>
      <c r="Z37" s="146"/>
      <c r="AA37" s="146"/>
      <c r="AB37" s="146"/>
      <c r="AC37" s="147"/>
      <c r="AD37" s="145"/>
      <c r="AE37" s="146"/>
      <c r="AF37" s="146"/>
      <c r="AG37" s="146"/>
      <c r="AH37" s="146"/>
      <c r="AI37" s="146"/>
      <c r="AJ37" s="147"/>
      <c r="AK37" s="145"/>
      <c r="AL37" s="146"/>
      <c r="AM37" s="146"/>
      <c r="AN37" s="146"/>
      <c r="AO37" s="146"/>
      <c r="AP37" s="146"/>
      <c r="AQ37" s="147"/>
      <c r="AR37" s="145"/>
      <c r="AS37" s="146"/>
      <c r="AT37" s="147"/>
      <c r="AU37" s="701">
        <f t="shared" si="3"/>
        <v>0</v>
      </c>
      <c r="AV37" s="702"/>
      <c r="AW37" s="703">
        <f t="shared" si="1"/>
        <v>0</v>
      </c>
      <c r="AX37" s="704"/>
      <c r="AY37" s="671"/>
      <c r="AZ37" s="672"/>
      <c r="BA37" s="672"/>
      <c r="BB37" s="672"/>
      <c r="BC37" s="672"/>
      <c r="BD37" s="673"/>
    </row>
    <row r="38" spans="2:56" ht="39.9" customHeight="1" x14ac:dyDescent="0.2">
      <c r="B38" s="144">
        <f t="shared" si="2"/>
        <v>26</v>
      </c>
      <c r="C38" s="691"/>
      <c r="D38" s="692"/>
      <c r="E38" s="693"/>
      <c r="F38" s="694"/>
      <c r="G38" s="695"/>
      <c r="H38" s="696"/>
      <c r="I38" s="696"/>
      <c r="J38" s="696"/>
      <c r="K38" s="697"/>
      <c r="L38" s="698"/>
      <c r="M38" s="699"/>
      <c r="N38" s="699"/>
      <c r="O38" s="700"/>
      <c r="P38" s="145"/>
      <c r="Q38" s="146"/>
      <c r="R38" s="146"/>
      <c r="S38" s="146"/>
      <c r="T38" s="146"/>
      <c r="U38" s="146"/>
      <c r="V38" s="147"/>
      <c r="W38" s="145"/>
      <c r="X38" s="146"/>
      <c r="Y38" s="146"/>
      <c r="Z38" s="146"/>
      <c r="AA38" s="146"/>
      <c r="AB38" s="146"/>
      <c r="AC38" s="147"/>
      <c r="AD38" s="145"/>
      <c r="AE38" s="146"/>
      <c r="AF38" s="146"/>
      <c r="AG38" s="146"/>
      <c r="AH38" s="146"/>
      <c r="AI38" s="146"/>
      <c r="AJ38" s="147"/>
      <c r="AK38" s="145"/>
      <c r="AL38" s="146"/>
      <c r="AM38" s="146"/>
      <c r="AN38" s="146"/>
      <c r="AO38" s="146"/>
      <c r="AP38" s="146"/>
      <c r="AQ38" s="147"/>
      <c r="AR38" s="145"/>
      <c r="AS38" s="146"/>
      <c r="AT38" s="147"/>
      <c r="AU38" s="701">
        <f t="shared" si="3"/>
        <v>0</v>
      </c>
      <c r="AV38" s="702"/>
      <c r="AW38" s="703">
        <f t="shared" si="1"/>
        <v>0</v>
      </c>
      <c r="AX38" s="704"/>
      <c r="AY38" s="671"/>
      <c r="AZ38" s="672"/>
      <c r="BA38" s="672"/>
      <c r="BB38" s="672"/>
      <c r="BC38" s="672"/>
      <c r="BD38" s="673"/>
    </row>
    <row r="39" spans="2:56" ht="39.9" customHeight="1" x14ac:dyDescent="0.2">
      <c r="B39" s="144">
        <f t="shared" si="2"/>
        <v>27</v>
      </c>
      <c r="C39" s="691"/>
      <c r="D39" s="692"/>
      <c r="E39" s="693"/>
      <c r="F39" s="694"/>
      <c r="G39" s="695"/>
      <c r="H39" s="696"/>
      <c r="I39" s="696"/>
      <c r="J39" s="696"/>
      <c r="K39" s="697"/>
      <c r="L39" s="698"/>
      <c r="M39" s="699"/>
      <c r="N39" s="699"/>
      <c r="O39" s="700"/>
      <c r="P39" s="145"/>
      <c r="Q39" s="146"/>
      <c r="R39" s="146"/>
      <c r="S39" s="146"/>
      <c r="T39" s="146"/>
      <c r="U39" s="146"/>
      <c r="V39" s="147"/>
      <c r="W39" s="145"/>
      <c r="X39" s="146"/>
      <c r="Y39" s="146"/>
      <c r="Z39" s="146"/>
      <c r="AA39" s="146"/>
      <c r="AB39" s="146"/>
      <c r="AC39" s="147"/>
      <c r="AD39" s="145"/>
      <c r="AE39" s="146"/>
      <c r="AF39" s="146"/>
      <c r="AG39" s="146"/>
      <c r="AH39" s="146"/>
      <c r="AI39" s="146"/>
      <c r="AJ39" s="147"/>
      <c r="AK39" s="145"/>
      <c r="AL39" s="146"/>
      <c r="AM39" s="146"/>
      <c r="AN39" s="146"/>
      <c r="AO39" s="146"/>
      <c r="AP39" s="146"/>
      <c r="AQ39" s="147"/>
      <c r="AR39" s="145"/>
      <c r="AS39" s="146"/>
      <c r="AT39" s="147"/>
      <c r="AU39" s="701">
        <f t="shared" si="3"/>
        <v>0</v>
      </c>
      <c r="AV39" s="702"/>
      <c r="AW39" s="703">
        <f t="shared" si="1"/>
        <v>0</v>
      </c>
      <c r="AX39" s="704"/>
      <c r="AY39" s="671"/>
      <c r="AZ39" s="672"/>
      <c r="BA39" s="672"/>
      <c r="BB39" s="672"/>
      <c r="BC39" s="672"/>
      <c r="BD39" s="673"/>
    </row>
    <row r="40" spans="2:56" ht="39.9" customHeight="1" x14ac:dyDescent="0.2">
      <c r="B40" s="144">
        <f t="shared" si="2"/>
        <v>28</v>
      </c>
      <c r="C40" s="691"/>
      <c r="D40" s="692"/>
      <c r="E40" s="693"/>
      <c r="F40" s="694"/>
      <c r="G40" s="695"/>
      <c r="H40" s="696"/>
      <c r="I40" s="696"/>
      <c r="J40" s="696"/>
      <c r="K40" s="697"/>
      <c r="L40" s="698"/>
      <c r="M40" s="699"/>
      <c r="N40" s="699"/>
      <c r="O40" s="700"/>
      <c r="P40" s="228"/>
      <c r="Q40" s="229"/>
      <c r="R40" s="229"/>
      <c r="S40" s="229"/>
      <c r="T40" s="229"/>
      <c r="U40" s="229"/>
      <c r="V40" s="230"/>
      <c r="W40" s="228"/>
      <c r="X40" s="229"/>
      <c r="Y40" s="229"/>
      <c r="Z40" s="229"/>
      <c r="AA40" s="229"/>
      <c r="AB40" s="229"/>
      <c r="AC40" s="230"/>
      <c r="AD40" s="228"/>
      <c r="AE40" s="229"/>
      <c r="AF40" s="229"/>
      <c r="AG40" s="229"/>
      <c r="AH40" s="229"/>
      <c r="AI40" s="229"/>
      <c r="AJ40" s="230"/>
      <c r="AK40" s="228"/>
      <c r="AL40" s="229"/>
      <c r="AM40" s="229"/>
      <c r="AN40" s="229"/>
      <c r="AO40" s="229"/>
      <c r="AP40" s="229"/>
      <c r="AQ40" s="230"/>
      <c r="AR40" s="228"/>
      <c r="AS40" s="229"/>
      <c r="AT40" s="230"/>
      <c r="AU40" s="701">
        <f t="shared" si="3"/>
        <v>0</v>
      </c>
      <c r="AV40" s="702"/>
      <c r="AW40" s="703">
        <f t="shared" si="1"/>
        <v>0</v>
      </c>
      <c r="AX40" s="704"/>
      <c r="AY40" s="671"/>
      <c r="AZ40" s="672"/>
      <c r="BA40" s="672"/>
      <c r="BB40" s="672"/>
      <c r="BC40" s="672"/>
      <c r="BD40" s="673"/>
    </row>
    <row r="41" spans="2:56" ht="39.9" customHeight="1" x14ac:dyDescent="0.2">
      <c r="B41" s="144">
        <f t="shared" si="2"/>
        <v>29</v>
      </c>
      <c r="C41" s="691"/>
      <c r="D41" s="692"/>
      <c r="E41" s="693"/>
      <c r="F41" s="694"/>
      <c r="G41" s="695"/>
      <c r="H41" s="696"/>
      <c r="I41" s="696"/>
      <c r="J41" s="696"/>
      <c r="K41" s="697"/>
      <c r="L41" s="698"/>
      <c r="M41" s="699"/>
      <c r="N41" s="699"/>
      <c r="O41" s="700"/>
      <c r="P41" s="145"/>
      <c r="Q41" s="146"/>
      <c r="R41" s="146"/>
      <c r="S41" s="146"/>
      <c r="T41" s="146"/>
      <c r="U41" s="146"/>
      <c r="V41" s="147"/>
      <c r="W41" s="145"/>
      <c r="X41" s="146"/>
      <c r="Y41" s="146"/>
      <c r="Z41" s="146"/>
      <c r="AA41" s="146"/>
      <c r="AB41" s="146"/>
      <c r="AC41" s="147"/>
      <c r="AD41" s="145"/>
      <c r="AE41" s="146"/>
      <c r="AF41" s="146"/>
      <c r="AG41" s="146"/>
      <c r="AH41" s="146"/>
      <c r="AI41" s="146"/>
      <c r="AJ41" s="147"/>
      <c r="AK41" s="145"/>
      <c r="AL41" s="146"/>
      <c r="AM41" s="146"/>
      <c r="AN41" s="146"/>
      <c r="AO41" s="146"/>
      <c r="AP41" s="146"/>
      <c r="AQ41" s="147"/>
      <c r="AR41" s="145"/>
      <c r="AS41" s="146"/>
      <c r="AT41" s="147"/>
      <c r="AU41" s="701">
        <f t="shared" si="3"/>
        <v>0</v>
      </c>
      <c r="AV41" s="702"/>
      <c r="AW41" s="703">
        <f t="shared" si="1"/>
        <v>0</v>
      </c>
      <c r="AX41" s="704"/>
      <c r="AY41" s="671"/>
      <c r="AZ41" s="672"/>
      <c r="BA41" s="672"/>
      <c r="BB41" s="672"/>
      <c r="BC41" s="672"/>
      <c r="BD41" s="673"/>
    </row>
    <row r="42" spans="2:56" ht="39.9" customHeight="1" x14ac:dyDescent="0.2">
      <c r="B42" s="144">
        <f t="shared" si="2"/>
        <v>30</v>
      </c>
      <c r="C42" s="691"/>
      <c r="D42" s="692"/>
      <c r="E42" s="693"/>
      <c r="F42" s="694"/>
      <c r="G42" s="695"/>
      <c r="H42" s="696"/>
      <c r="I42" s="696"/>
      <c r="J42" s="696"/>
      <c r="K42" s="697"/>
      <c r="L42" s="698"/>
      <c r="M42" s="699"/>
      <c r="N42" s="699"/>
      <c r="O42" s="700"/>
      <c r="P42" s="145"/>
      <c r="Q42" s="146"/>
      <c r="R42" s="146"/>
      <c r="S42" s="146"/>
      <c r="T42" s="146"/>
      <c r="U42" s="146"/>
      <c r="V42" s="147"/>
      <c r="W42" s="145"/>
      <c r="X42" s="146"/>
      <c r="Y42" s="146"/>
      <c r="Z42" s="146"/>
      <c r="AA42" s="146"/>
      <c r="AB42" s="146"/>
      <c r="AC42" s="147"/>
      <c r="AD42" s="145"/>
      <c r="AE42" s="146"/>
      <c r="AF42" s="146"/>
      <c r="AG42" s="146"/>
      <c r="AH42" s="146"/>
      <c r="AI42" s="146"/>
      <c r="AJ42" s="147"/>
      <c r="AK42" s="145"/>
      <c r="AL42" s="146"/>
      <c r="AM42" s="146"/>
      <c r="AN42" s="146"/>
      <c r="AO42" s="146"/>
      <c r="AP42" s="146"/>
      <c r="AQ42" s="147"/>
      <c r="AR42" s="145"/>
      <c r="AS42" s="146"/>
      <c r="AT42" s="147"/>
      <c r="AU42" s="701">
        <f t="shared" si="3"/>
        <v>0</v>
      </c>
      <c r="AV42" s="702"/>
      <c r="AW42" s="703">
        <f t="shared" si="1"/>
        <v>0</v>
      </c>
      <c r="AX42" s="704"/>
      <c r="AY42" s="671"/>
      <c r="AZ42" s="672"/>
      <c r="BA42" s="672"/>
      <c r="BB42" s="672"/>
      <c r="BC42" s="672"/>
      <c r="BD42" s="673"/>
    </row>
    <row r="43" spans="2:56" ht="39.9" customHeight="1" x14ac:dyDescent="0.2">
      <c r="B43" s="144">
        <f t="shared" si="2"/>
        <v>31</v>
      </c>
      <c r="C43" s="691"/>
      <c r="D43" s="692"/>
      <c r="E43" s="693"/>
      <c r="F43" s="694"/>
      <c r="G43" s="695"/>
      <c r="H43" s="696"/>
      <c r="I43" s="696"/>
      <c r="J43" s="696"/>
      <c r="K43" s="697"/>
      <c r="L43" s="698"/>
      <c r="M43" s="699"/>
      <c r="N43" s="699"/>
      <c r="O43" s="700"/>
      <c r="P43" s="145"/>
      <c r="Q43" s="146"/>
      <c r="R43" s="146"/>
      <c r="S43" s="146"/>
      <c r="T43" s="146"/>
      <c r="U43" s="146"/>
      <c r="V43" s="147"/>
      <c r="W43" s="145"/>
      <c r="X43" s="146"/>
      <c r="Y43" s="146"/>
      <c r="Z43" s="146"/>
      <c r="AA43" s="146"/>
      <c r="AB43" s="146"/>
      <c r="AC43" s="147"/>
      <c r="AD43" s="145"/>
      <c r="AE43" s="146"/>
      <c r="AF43" s="146"/>
      <c r="AG43" s="146"/>
      <c r="AH43" s="146"/>
      <c r="AI43" s="146"/>
      <c r="AJ43" s="147"/>
      <c r="AK43" s="145"/>
      <c r="AL43" s="146"/>
      <c r="AM43" s="146"/>
      <c r="AN43" s="146"/>
      <c r="AO43" s="146"/>
      <c r="AP43" s="146"/>
      <c r="AQ43" s="147"/>
      <c r="AR43" s="145"/>
      <c r="AS43" s="146"/>
      <c r="AT43" s="147"/>
      <c r="AU43" s="701">
        <f t="shared" si="3"/>
        <v>0</v>
      </c>
      <c r="AV43" s="702"/>
      <c r="AW43" s="703">
        <f t="shared" si="1"/>
        <v>0</v>
      </c>
      <c r="AX43" s="704"/>
      <c r="AY43" s="671"/>
      <c r="AZ43" s="672"/>
      <c r="BA43" s="672"/>
      <c r="BB43" s="672"/>
      <c r="BC43" s="672"/>
      <c r="BD43" s="673"/>
    </row>
    <row r="44" spans="2:56" ht="39.9" customHeight="1" x14ac:dyDescent="0.2">
      <c r="B44" s="144">
        <f t="shared" si="2"/>
        <v>32</v>
      </c>
      <c r="C44" s="691"/>
      <c r="D44" s="692"/>
      <c r="E44" s="693"/>
      <c r="F44" s="694"/>
      <c r="G44" s="695"/>
      <c r="H44" s="696"/>
      <c r="I44" s="696"/>
      <c r="J44" s="696"/>
      <c r="K44" s="697"/>
      <c r="L44" s="698"/>
      <c r="M44" s="699"/>
      <c r="N44" s="699"/>
      <c r="O44" s="700"/>
      <c r="P44" s="145"/>
      <c r="Q44" s="146"/>
      <c r="R44" s="146"/>
      <c r="S44" s="146"/>
      <c r="T44" s="146"/>
      <c r="U44" s="146"/>
      <c r="V44" s="147"/>
      <c r="W44" s="145"/>
      <c r="X44" s="146"/>
      <c r="Y44" s="146"/>
      <c r="Z44" s="146"/>
      <c r="AA44" s="146"/>
      <c r="AB44" s="146"/>
      <c r="AC44" s="147"/>
      <c r="AD44" s="145"/>
      <c r="AE44" s="146"/>
      <c r="AF44" s="146"/>
      <c r="AG44" s="146"/>
      <c r="AH44" s="146"/>
      <c r="AI44" s="146"/>
      <c r="AJ44" s="147"/>
      <c r="AK44" s="145"/>
      <c r="AL44" s="146"/>
      <c r="AM44" s="146"/>
      <c r="AN44" s="146"/>
      <c r="AO44" s="146"/>
      <c r="AP44" s="146"/>
      <c r="AQ44" s="147"/>
      <c r="AR44" s="145"/>
      <c r="AS44" s="146"/>
      <c r="AT44" s="147"/>
      <c r="AU44" s="701">
        <f t="shared" si="3"/>
        <v>0</v>
      </c>
      <c r="AV44" s="702"/>
      <c r="AW44" s="703">
        <f t="shared" si="1"/>
        <v>0</v>
      </c>
      <c r="AX44" s="704"/>
      <c r="AY44" s="671"/>
      <c r="AZ44" s="672"/>
      <c r="BA44" s="672"/>
      <c r="BB44" s="672"/>
      <c r="BC44" s="672"/>
      <c r="BD44" s="673"/>
    </row>
    <row r="45" spans="2:56" ht="39.9" customHeight="1" x14ac:dyDescent="0.2">
      <c r="B45" s="144">
        <f t="shared" si="2"/>
        <v>33</v>
      </c>
      <c r="C45" s="691"/>
      <c r="D45" s="692"/>
      <c r="E45" s="693"/>
      <c r="F45" s="694"/>
      <c r="G45" s="695"/>
      <c r="H45" s="696"/>
      <c r="I45" s="696"/>
      <c r="J45" s="696"/>
      <c r="K45" s="697"/>
      <c r="L45" s="698"/>
      <c r="M45" s="699"/>
      <c r="N45" s="699"/>
      <c r="O45" s="700"/>
      <c r="P45" s="145"/>
      <c r="Q45" s="146"/>
      <c r="R45" s="146"/>
      <c r="S45" s="146"/>
      <c r="T45" s="146"/>
      <c r="U45" s="146"/>
      <c r="V45" s="147"/>
      <c r="W45" s="145"/>
      <c r="X45" s="146"/>
      <c r="Y45" s="146"/>
      <c r="Z45" s="146"/>
      <c r="AA45" s="146"/>
      <c r="AB45" s="146"/>
      <c r="AC45" s="147"/>
      <c r="AD45" s="145"/>
      <c r="AE45" s="146"/>
      <c r="AF45" s="146"/>
      <c r="AG45" s="146"/>
      <c r="AH45" s="146"/>
      <c r="AI45" s="146"/>
      <c r="AJ45" s="147"/>
      <c r="AK45" s="145"/>
      <c r="AL45" s="146"/>
      <c r="AM45" s="146"/>
      <c r="AN45" s="146"/>
      <c r="AO45" s="146"/>
      <c r="AP45" s="146"/>
      <c r="AQ45" s="147"/>
      <c r="AR45" s="145"/>
      <c r="AS45" s="146"/>
      <c r="AT45" s="147"/>
      <c r="AU45" s="701">
        <f t="shared" si="3"/>
        <v>0</v>
      </c>
      <c r="AV45" s="702"/>
      <c r="AW45" s="703">
        <f t="shared" si="1"/>
        <v>0</v>
      </c>
      <c r="AX45" s="704"/>
      <c r="AY45" s="671"/>
      <c r="AZ45" s="672"/>
      <c r="BA45" s="672"/>
      <c r="BB45" s="672"/>
      <c r="BC45" s="672"/>
      <c r="BD45" s="673"/>
    </row>
    <row r="46" spans="2:56" ht="39.9" customHeight="1" x14ac:dyDescent="0.2">
      <c r="B46" s="144">
        <f t="shared" si="2"/>
        <v>34</v>
      </c>
      <c r="C46" s="691"/>
      <c r="D46" s="692"/>
      <c r="E46" s="693"/>
      <c r="F46" s="694"/>
      <c r="G46" s="695"/>
      <c r="H46" s="696"/>
      <c r="I46" s="696"/>
      <c r="J46" s="696"/>
      <c r="K46" s="697"/>
      <c r="L46" s="698"/>
      <c r="M46" s="699"/>
      <c r="N46" s="699"/>
      <c r="O46" s="700"/>
      <c r="P46" s="145"/>
      <c r="Q46" s="146"/>
      <c r="R46" s="146"/>
      <c r="S46" s="146"/>
      <c r="T46" s="146"/>
      <c r="U46" s="146"/>
      <c r="V46" s="147"/>
      <c r="W46" s="145"/>
      <c r="X46" s="146"/>
      <c r="Y46" s="146"/>
      <c r="Z46" s="146"/>
      <c r="AA46" s="146"/>
      <c r="AB46" s="146"/>
      <c r="AC46" s="147"/>
      <c r="AD46" s="145"/>
      <c r="AE46" s="146"/>
      <c r="AF46" s="146"/>
      <c r="AG46" s="146"/>
      <c r="AH46" s="146"/>
      <c r="AI46" s="146"/>
      <c r="AJ46" s="147"/>
      <c r="AK46" s="145"/>
      <c r="AL46" s="146"/>
      <c r="AM46" s="146"/>
      <c r="AN46" s="146"/>
      <c r="AO46" s="146"/>
      <c r="AP46" s="146"/>
      <c r="AQ46" s="147"/>
      <c r="AR46" s="145"/>
      <c r="AS46" s="146"/>
      <c r="AT46" s="147"/>
      <c r="AU46" s="701">
        <f t="shared" si="3"/>
        <v>0</v>
      </c>
      <c r="AV46" s="702"/>
      <c r="AW46" s="703">
        <f t="shared" si="1"/>
        <v>0</v>
      </c>
      <c r="AX46" s="704"/>
      <c r="AY46" s="671"/>
      <c r="AZ46" s="672"/>
      <c r="BA46" s="672"/>
      <c r="BB46" s="672"/>
      <c r="BC46" s="672"/>
      <c r="BD46" s="673"/>
    </row>
    <row r="47" spans="2:56" ht="39.9" customHeight="1" x14ac:dyDescent="0.2">
      <c r="B47" s="144">
        <f t="shared" si="2"/>
        <v>35</v>
      </c>
      <c r="C47" s="691"/>
      <c r="D47" s="692"/>
      <c r="E47" s="693"/>
      <c r="F47" s="694"/>
      <c r="G47" s="695"/>
      <c r="H47" s="696"/>
      <c r="I47" s="696"/>
      <c r="J47" s="696"/>
      <c r="K47" s="697"/>
      <c r="L47" s="698"/>
      <c r="M47" s="699"/>
      <c r="N47" s="699"/>
      <c r="O47" s="700"/>
      <c r="P47" s="145"/>
      <c r="Q47" s="146"/>
      <c r="R47" s="146"/>
      <c r="S47" s="146"/>
      <c r="T47" s="146"/>
      <c r="U47" s="146"/>
      <c r="V47" s="147"/>
      <c r="W47" s="145"/>
      <c r="X47" s="146"/>
      <c r="Y47" s="146"/>
      <c r="Z47" s="146"/>
      <c r="AA47" s="146"/>
      <c r="AB47" s="146"/>
      <c r="AC47" s="147"/>
      <c r="AD47" s="145"/>
      <c r="AE47" s="146"/>
      <c r="AF47" s="146"/>
      <c r="AG47" s="146"/>
      <c r="AH47" s="146"/>
      <c r="AI47" s="146"/>
      <c r="AJ47" s="147"/>
      <c r="AK47" s="145"/>
      <c r="AL47" s="146"/>
      <c r="AM47" s="146"/>
      <c r="AN47" s="146"/>
      <c r="AO47" s="146"/>
      <c r="AP47" s="146"/>
      <c r="AQ47" s="147"/>
      <c r="AR47" s="145"/>
      <c r="AS47" s="146"/>
      <c r="AT47" s="147"/>
      <c r="AU47" s="701">
        <f t="shared" si="3"/>
        <v>0</v>
      </c>
      <c r="AV47" s="702"/>
      <c r="AW47" s="703">
        <f t="shared" si="1"/>
        <v>0</v>
      </c>
      <c r="AX47" s="704"/>
      <c r="AY47" s="671"/>
      <c r="AZ47" s="672"/>
      <c r="BA47" s="672"/>
      <c r="BB47" s="672"/>
      <c r="BC47" s="672"/>
      <c r="BD47" s="673"/>
    </row>
    <row r="48" spans="2:56" ht="39.9" customHeight="1" x14ac:dyDescent="0.2">
      <c r="B48" s="144">
        <f t="shared" si="2"/>
        <v>36</v>
      </c>
      <c r="C48" s="691"/>
      <c r="D48" s="692"/>
      <c r="E48" s="693"/>
      <c r="F48" s="694"/>
      <c r="G48" s="695"/>
      <c r="H48" s="696"/>
      <c r="I48" s="696"/>
      <c r="J48" s="696"/>
      <c r="K48" s="697"/>
      <c r="L48" s="698"/>
      <c r="M48" s="699"/>
      <c r="N48" s="699"/>
      <c r="O48" s="700"/>
      <c r="P48" s="145"/>
      <c r="Q48" s="146"/>
      <c r="R48" s="146"/>
      <c r="S48" s="146"/>
      <c r="T48" s="146"/>
      <c r="U48" s="146"/>
      <c r="V48" s="147"/>
      <c r="W48" s="145"/>
      <c r="X48" s="146"/>
      <c r="Y48" s="146"/>
      <c r="Z48" s="146"/>
      <c r="AA48" s="146"/>
      <c r="AB48" s="146"/>
      <c r="AC48" s="147"/>
      <c r="AD48" s="145"/>
      <c r="AE48" s="146"/>
      <c r="AF48" s="146"/>
      <c r="AG48" s="146"/>
      <c r="AH48" s="146"/>
      <c r="AI48" s="146"/>
      <c r="AJ48" s="147"/>
      <c r="AK48" s="145"/>
      <c r="AL48" s="146"/>
      <c r="AM48" s="146"/>
      <c r="AN48" s="146"/>
      <c r="AO48" s="146"/>
      <c r="AP48" s="146"/>
      <c r="AQ48" s="147"/>
      <c r="AR48" s="145"/>
      <c r="AS48" s="146"/>
      <c r="AT48" s="147"/>
      <c r="AU48" s="701">
        <f t="shared" si="3"/>
        <v>0</v>
      </c>
      <c r="AV48" s="702"/>
      <c r="AW48" s="703">
        <f t="shared" si="1"/>
        <v>0</v>
      </c>
      <c r="AX48" s="704"/>
      <c r="AY48" s="671"/>
      <c r="AZ48" s="672"/>
      <c r="BA48" s="672"/>
      <c r="BB48" s="672"/>
      <c r="BC48" s="672"/>
      <c r="BD48" s="673"/>
    </row>
    <row r="49" spans="2:56" ht="39.9" customHeight="1" x14ac:dyDescent="0.2">
      <c r="B49" s="144">
        <f t="shared" si="2"/>
        <v>37</v>
      </c>
      <c r="C49" s="691"/>
      <c r="D49" s="692"/>
      <c r="E49" s="693"/>
      <c r="F49" s="694"/>
      <c r="G49" s="695"/>
      <c r="H49" s="696"/>
      <c r="I49" s="696"/>
      <c r="J49" s="696"/>
      <c r="K49" s="697"/>
      <c r="L49" s="698"/>
      <c r="M49" s="699"/>
      <c r="N49" s="699"/>
      <c r="O49" s="700"/>
      <c r="P49" s="145"/>
      <c r="Q49" s="146"/>
      <c r="R49" s="146"/>
      <c r="S49" s="146"/>
      <c r="T49" s="146"/>
      <c r="U49" s="146"/>
      <c r="V49" s="147"/>
      <c r="W49" s="145"/>
      <c r="X49" s="146"/>
      <c r="Y49" s="146"/>
      <c r="Z49" s="146"/>
      <c r="AA49" s="146"/>
      <c r="AB49" s="146"/>
      <c r="AC49" s="147"/>
      <c r="AD49" s="145"/>
      <c r="AE49" s="146"/>
      <c r="AF49" s="146"/>
      <c r="AG49" s="146"/>
      <c r="AH49" s="146"/>
      <c r="AI49" s="146"/>
      <c r="AJ49" s="147"/>
      <c r="AK49" s="145"/>
      <c r="AL49" s="146"/>
      <c r="AM49" s="146"/>
      <c r="AN49" s="146"/>
      <c r="AO49" s="146"/>
      <c r="AP49" s="146"/>
      <c r="AQ49" s="147"/>
      <c r="AR49" s="145"/>
      <c r="AS49" s="146"/>
      <c r="AT49" s="147"/>
      <c r="AU49" s="701">
        <f t="shared" si="3"/>
        <v>0</v>
      </c>
      <c r="AV49" s="702"/>
      <c r="AW49" s="703">
        <f t="shared" si="1"/>
        <v>0</v>
      </c>
      <c r="AX49" s="704"/>
      <c r="AY49" s="671"/>
      <c r="AZ49" s="672"/>
      <c r="BA49" s="672"/>
      <c r="BB49" s="672"/>
      <c r="BC49" s="672"/>
      <c r="BD49" s="673"/>
    </row>
    <row r="50" spans="2:56" ht="39.9" customHeight="1" x14ac:dyDescent="0.2">
      <c r="B50" s="144">
        <f t="shared" si="2"/>
        <v>38</v>
      </c>
      <c r="C50" s="691"/>
      <c r="D50" s="692"/>
      <c r="E50" s="693"/>
      <c r="F50" s="694"/>
      <c r="G50" s="695"/>
      <c r="H50" s="696"/>
      <c r="I50" s="696"/>
      <c r="J50" s="696"/>
      <c r="K50" s="697"/>
      <c r="L50" s="698"/>
      <c r="M50" s="699"/>
      <c r="N50" s="699"/>
      <c r="O50" s="700"/>
      <c r="P50" s="145"/>
      <c r="Q50" s="146"/>
      <c r="R50" s="146"/>
      <c r="S50" s="146"/>
      <c r="T50" s="146"/>
      <c r="U50" s="146"/>
      <c r="V50" s="147"/>
      <c r="W50" s="145"/>
      <c r="X50" s="146"/>
      <c r="Y50" s="146"/>
      <c r="Z50" s="146"/>
      <c r="AA50" s="146"/>
      <c r="AB50" s="146"/>
      <c r="AC50" s="147"/>
      <c r="AD50" s="145"/>
      <c r="AE50" s="146"/>
      <c r="AF50" s="146"/>
      <c r="AG50" s="146"/>
      <c r="AH50" s="146"/>
      <c r="AI50" s="146"/>
      <c r="AJ50" s="147"/>
      <c r="AK50" s="145"/>
      <c r="AL50" s="146"/>
      <c r="AM50" s="146"/>
      <c r="AN50" s="146"/>
      <c r="AO50" s="146"/>
      <c r="AP50" s="146"/>
      <c r="AQ50" s="147"/>
      <c r="AR50" s="145"/>
      <c r="AS50" s="146"/>
      <c r="AT50" s="147"/>
      <c r="AU50" s="701">
        <f t="shared" si="3"/>
        <v>0</v>
      </c>
      <c r="AV50" s="702"/>
      <c r="AW50" s="703">
        <f t="shared" si="1"/>
        <v>0</v>
      </c>
      <c r="AX50" s="704"/>
      <c r="AY50" s="671"/>
      <c r="AZ50" s="672"/>
      <c r="BA50" s="672"/>
      <c r="BB50" s="672"/>
      <c r="BC50" s="672"/>
      <c r="BD50" s="673"/>
    </row>
    <row r="51" spans="2:56" ht="39.9" customHeight="1" x14ac:dyDescent="0.2">
      <c r="B51" s="144">
        <f t="shared" si="2"/>
        <v>39</v>
      </c>
      <c r="C51" s="691"/>
      <c r="D51" s="692"/>
      <c r="E51" s="693"/>
      <c r="F51" s="694"/>
      <c r="G51" s="695"/>
      <c r="H51" s="696"/>
      <c r="I51" s="696"/>
      <c r="J51" s="696"/>
      <c r="K51" s="697"/>
      <c r="L51" s="698"/>
      <c r="M51" s="699"/>
      <c r="N51" s="699"/>
      <c r="O51" s="700"/>
      <c r="P51" s="145"/>
      <c r="Q51" s="146"/>
      <c r="R51" s="146"/>
      <c r="S51" s="146"/>
      <c r="T51" s="146"/>
      <c r="U51" s="146"/>
      <c r="V51" s="147"/>
      <c r="W51" s="145"/>
      <c r="X51" s="146"/>
      <c r="Y51" s="146"/>
      <c r="Z51" s="146"/>
      <c r="AA51" s="146"/>
      <c r="AB51" s="146"/>
      <c r="AC51" s="147"/>
      <c r="AD51" s="145"/>
      <c r="AE51" s="146"/>
      <c r="AF51" s="146"/>
      <c r="AG51" s="146"/>
      <c r="AH51" s="146"/>
      <c r="AI51" s="146"/>
      <c r="AJ51" s="147"/>
      <c r="AK51" s="145"/>
      <c r="AL51" s="146"/>
      <c r="AM51" s="146"/>
      <c r="AN51" s="146"/>
      <c r="AO51" s="146"/>
      <c r="AP51" s="146"/>
      <c r="AQ51" s="147"/>
      <c r="AR51" s="145"/>
      <c r="AS51" s="146"/>
      <c r="AT51" s="147"/>
      <c r="AU51" s="701">
        <f t="shared" si="3"/>
        <v>0</v>
      </c>
      <c r="AV51" s="702"/>
      <c r="AW51" s="703">
        <f t="shared" si="1"/>
        <v>0</v>
      </c>
      <c r="AX51" s="704"/>
      <c r="AY51" s="671"/>
      <c r="AZ51" s="672"/>
      <c r="BA51" s="672"/>
      <c r="BB51" s="672"/>
      <c r="BC51" s="672"/>
      <c r="BD51" s="673"/>
    </row>
    <row r="52" spans="2:56" ht="39.9" customHeight="1" x14ac:dyDescent="0.2">
      <c r="B52" s="144">
        <f t="shared" si="2"/>
        <v>40</v>
      </c>
      <c r="C52" s="691"/>
      <c r="D52" s="692"/>
      <c r="E52" s="693"/>
      <c r="F52" s="694"/>
      <c r="G52" s="695"/>
      <c r="H52" s="696"/>
      <c r="I52" s="696"/>
      <c r="J52" s="696"/>
      <c r="K52" s="697"/>
      <c r="L52" s="698"/>
      <c r="M52" s="699"/>
      <c r="N52" s="699"/>
      <c r="O52" s="700"/>
      <c r="P52" s="145"/>
      <c r="Q52" s="146"/>
      <c r="R52" s="146"/>
      <c r="S52" s="146"/>
      <c r="T52" s="146"/>
      <c r="U52" s="146"/>
      <c r="V52" s="147"/>
      <c r="W52" s="145"/>
      <c r="X52" s="146"/>
      <c r="Y52" s="146"/>
      <c r="Z52" s="146"/>
      <c r="AA52" s="146"/>
      <c r="AB52" s="146"/>
      <c r="AC52" s="147"/>
      <c r="AD52" s="145"/>
      <c r="AE52" s="146"/>
      <c r="AF52" s="146"/>
      <c r="AG52" s="146"/>
      <c r="AH52" s="146"/>
      <c r="AI52" s="146"/>
      <c r="AJ52" s="147"/>
      <c r="AK52" s="145"/>
      <c r="AL52" s="146"/>
      <c r="AM52" s="146"/>
      <c r="AN52" s="146"/>
      <c r="AO52" s="146"/>
      <c r="AP52" s="146"/>
      <c r="AQ52" s="147"/>
      <c r="AR52" s="145"/>
      <c r="AS52" s="146"/>
      <c r="AT52" s="147"/>
      <c r="AU52" s="701">
        <f t="shared" si="3"/>
        <v>0</v>
      </c>
      <c r="AV52" s="702"/>
      <c r="AW52" s="703">
        <f t="shared" si="1"/>
        <v>0</v>
      </c>
      <c r="AX52" s="704"/>
      <c r="AY52" s="671"/>
      <c r="AZ52" s="672"/>
      <c r="BA52" s="672"/>
      <c r="BB52" s="672"/>
      <c r="BC52" s="672"/>
      <c r="BD52" s="673"/>
    </row>
    <row r="53" spans="2:56" ht="39.9" customHeight="1" x14ac:dyDescent="0.2">
      <c r="B53" s="144">
        <f t="shared" si="2"/>
        <v>41</v>
      </c>
      <c r="C53" s="691"/>
      <c r="D53" s="692"/>
      <c r="E53" s="693"/>
      <c r="F53" s="694"/>
      <c r="G53" s="695"/>
      <c r="H53" s="696"/>
      <c r="I53" s="696"/>
      <c r="J53" s="696"/>
      <c r="K53" s="697"/>
      <c r="L53" s="698"/>
      <c r="M53" s="699"/>
      <c r="N53" s="699"/>
      <c r="O53" s="700"/>
      <c r="P53" s="145"/>
      <c r="Q53" s="146"/>
      <c r="R53" s="146"/>
      <c r="S53" s="146"/>
      <c r="T53" s="146"/>
      <c r="U53" s="146"/>
      <c r="V53" s="147"/>
      <c r="W53" s="145"/>
      <c r="X53" s="146"/>
      <c r="Y53" s="146"/>
      <c r="Z53" s="146"/>
      <c r="AA53" s="146"/>
      <c r="AB53" s="146"/>
      <c r="AC53" s="147"/>
      <c r="AD53" s="145"/>
      <c r="AE53" s="146"/>
      <c r="AF53" s="146"/>
      <c r="AG53" s="146"/>
      <c r="AH53" s="146"/>
      <c r="AI53" s="146"/>
      <c r="AJ53" s="147"/>
      <c r="AK53" s="145"/>
      <c r="AL53" s="146"/>
      <c r="AM53" s="146"/>
      <c r="AN53" s="146"/>
      <c r="AO53" s="146"/>
      <c r="AP53" s="146"/>
      <c r="AQ53" s="147"/>
      <c r="AR53" s="145"/>
      <c r="AS53" s="146"/>
      <c r="AT53" s="147"/>
      <c r="AU53" s="701">
        <f t="shared" si="3"/>
        <v>0</v>
      </c>
      <c r="AV53" s="702"/>
      <c r="AW53" s="703">
        <f t="shared" si="1"/>
        <v>0</v>
      </c>
      <c r="AX53" s="704"/>
      <c r="AY53" s="671"/>
      <c r="AZ53" s="672"/>
      <c r="BA53" s="672"/>
      <c r="BB53" s="672"/>
      <c r="BC53" s="672"/>
      <c r="BD53" s="673"/>
    </row>
    <row r="54" spans="2:56" ht="39.9" customHeight="1" x14ac:dyDescent="0.2">
      <c r="B54" s="144">
        <f t="shared" si="2"/>
        <v>42</v>
      </c>
      <c r="C54" s="691"/>
      <c r="D54" s="692"/>
      <c r="E54" s="693"/>
      <c r="F54" s="694"/>
      <c r="G54" s="695"/>
      <c r="H54" s="696"/>
      <c r="I54" s="696"/>
      <c r="J54" s="696"/>
      <c r="K54" s="697"/>
      <c r="L54" s="698"/>
      <c r="M54" s="699"/>
      <c r="N54" s="699"/>
      <c r="O54" s="700"/>
      <c r="P54" s="145"/>
      <c r="Q54" s="146"/>
      <c r="R54" s="146"/>
      <c r="S54" s="146"/>
      <c r="T54" s="146"/>
      <c r="U54" s="146"/>
      <c r="V54" s="147"/>
      <c r="W54" s="145"/>
      <c r="X54" s="146"/>
      <c r="Y54" s="146"/>
      <c r="Z54" s="146"/>
      <c r="AA54" s="146"/>
      <c r="AB54" s="146"/>
      <c r="AC54" s="147"/>
      <c r="AD54" s="145"/>
      <c r="AE54" s="146"/>
      <c r="AF54" s="146"/>
      <c r="AG54" s="146"/>
      <c r="AH54" s="146"/>
      <c r="AI54" s="146"/>
      <c r="AJ54" s="147"/>
      <c r="AK54" s="145"/>
      <c r="AL54" s="146"/>
      <c r="AM54" s="146"/>
      <c r="AN54" s="146"/>
      <c r="AO54" s="146"/>
      <c r="AP54" s="146"/>
      <c r="AQ54" s="147"/>
      <c r="AR54" s="145"/>
      <c r="AS54" s="146"/>
      <c r="AT54" s="147"/>
      <c r="AU54" s="701">
        <f t="shared" si="3"/>
        <v>0</v>
      </c>
      <c r="AV54" s="702"/>
      <c r="AW54" s="703">
        <f t="shared" si="1"/>
        <v>0</v>
      </c>
      <c r="AX54" s="704"/>
      <c r="AY54" s="671"/>
      <c r="AZ54" s="672"/>
      <c r="BA54" s="672"/>
      <c r="BB54" s="672"/>
      <c r="BC54" s="672"/>
      <c r="BD54" s="673"/>
    </row>
    <row r="55" spans="2:56" ht="39.9" customHeight="1" x14ac:dyDescent="0.2">
      <c r="B55" s="144">
        <f t="shared" si="2"/>
        <v>43</v>
      </c>
      <c r="C55" s="691"/>
      <c r="D55" s="692"/>
      <c r="E55" s="693"/>
      <c r="F55" s="694"/>
      <c r="G55" s="695"/>
      <c r="H55" s="696"/>
      <c r="I55" s="696"/>
      <c r="J55" s="696"/>
      <c r="K55" s="697"/>
      <c r="L55" s="698"/>
      <c r="M55" s="699"/>
      <c r="N55" s="699"/>
      <c r="O55" s="700"/>
      <c r="P55" s="145"/>
      <c r="Q55" s="146"/>
      <c r="R55" s="146"/>
      <c r="S55" s="146"/>
      <c r="T55" s="146"/>
      <c r="U55" s="146"/>
      <c r="V55" s="147"/>
      <c r="W55" s="145"/>
      <c r="X55" s="146"/>
      <c r="Y55" s="146"/>
      <c r="Z55" s="146"/>
      <c r="AA55" s="146"/>
      <c r="AB55" s="146"/>
      <c r="AC55" s="147"/>
      <c r="AD55" s="145"/>
      <c r="AE55" s="146"/>
      <c r="AF55" s="146"/>
      <c r="AG55" s="146"/>
      <c r="AH55" s="146"/>
      <c r="AI55" s="146"/>
      <c r="AJ55" s="147"/>
      <c r="AK55" s="145"/>
      <c r="AL55" s="146"/>
      <c r="AM55" s="146"/>
      <c r="AN55" s="146"/>
      <c r="AO55" s="146"/>
      <c r="AP55" s="146"/>
      <c r="AQ55" s="147"/>
      <c r="AR55" s="145"/>
      <c r="AS55" s="146"/>
      <c r="AT55" s="147"/>
      <c r="AU55" s="701">
        <f t="shared" si="3"/>
        <v>0</v>
      </c>
      <c r="AV55" s="702"/>
      <c r="AW55" s="703">
        <f t="shared" si="1"/>
        <v>0</v>
      </c>
      <c r="AX55" s="704"/>
      <c r="AY55" s="671"/>
      <c r="AZ55" s="672"/>
      <c r="BA55" s="672"/>
      <c r="BB55" s="672"/>
      <c r="BC55" s="672"/>
      <c r="BD55" s="673"/>
    </row>
    <row r="56" spans="2:56" ht="39.9" customHeight="1" x14ac:dyDescent="0.2">
      <c r="B56" s="144">
        <f t="shared" si="2"/>
        <v>44</v>
      </c>
      <c r="C56" s="691"/>
      <c r="D56" s="692"/>
      <c r="E56" s="693"/>
      <c r="F56" s="694"/>
      <c r="G56" s="695"/>
      <c r="H56" s="696"/>
      <c r="I56" s="696"/>
      <c r="J56" s="696"/>
      <c r="K56" s="697"/>
      <c r="L56" s="698"/>
      <c r="M56" s="699"/>
      <c r="N56" s="699"/>
      <c r="O56" s="700"/>
      <c r="P56" s="145"/>
      <c r="Q56" s="146"/>
      <c r="R56" s="146"/>
      <c r="S56" s="146"/>
      <c r="T56" s="146"/>
      <c r="U56" s="146"/>
      <c r="V56" s="147"/>
      <c r="W56" s="145"/>
      <c r="X56" s="146"/>
      <c r="Y56" s="146"/>
      <c r="Z56" s="146"/>
      <c r="AA56" s="146"/>
      <c r="AB56" s="146"/>
      <c r="AC56" s="147"/>
      <c r="AD56" s="145"/>
      <c r="AE56" s="146"/>
      <c r="AF56" s="146"/>
      <c r="AG56" s="146"/>
      <c r="AH56" s="146"/>
      <c r="AI56" s="146"/>
      <c r="AJ56" s="147"/>
      <c r="AK56" s="145"/>
      <c r="AL56" s="146"/>
      <c r="AM56" s="146"/>
      <c r="AN56" s="146"/>
      <c r="AO56" s="146"/>
      <c r="AP56" s="146"/>
      <c r="AQ56" s="147"/>
      <c r="AR56" s="145"/>
      <c r="AS56" s="146"/>
      <c r="AT56" s="147"/>
      <c r="AU56" s="701">
        <f t="shared" si="3"/>
        <v>0</v>
      </c>
      <c r="AV56" s="702"/>
      <c r="AW56" s="703">
        <f t="shared" si="1"/>
        <v>0</v>
      </c>
      <c r="AX56" s="704"/>
      <c r="AY56" s="671"/>
      <c r="AZ56" s="672"/>
      <c r="BA56" s="672"/>
      <c r="BB56" s="672"/>
      <c r="BC56" s="672"/>
      <c r="BD56" s="673"/>
    </row>
    <row r="57" spans="2:56" ht="39.9" customHeight="1" x14ac:dyDescent="0.2">
      <c r="B57" s="144">
        <f t="shared" si="2"/>
        <v>45</v>
      </c>
      <c r="C57" s="691"/>
      <c r="D57" s="692"/>
      <c r="E57" s="693"/>
      <c r="F57" s="694"/>
      <c r="G57" s="695"/>
      <c r="H57" s="696"/>
      <c r="I57" s="696"/>
      <c r="J57" s="696"/>
      <c r="K57" s="697"/>
      <c r="L57" s="698"/>
      <c r="M57" s="699"/>
      <c r="N57" s="699"/>
      <c r="O57" s="700"/>
      <c r="P57" s="145"/>
      <c r="Q57" s="146"/>
      <c r="R57" s="146"/>
      <c r="S57" s="146"/>
      <c r="T57" s="146"/>
      <c r="U57" s="146"/>
      <c r="V57" s="147"/>
      <c r="W57" s="145"/>
      <c r="X57" s="146"/>
      <c r="Y57" s="146"/>
      <c r="Z57" s="146"/>
      <c r="AA57" s="146"/>
      <c r="AB57" s="146"/>
      <c r="AC57" s="147"/>
      <c r="AD57" s="145"/>
      <c r="AE57" s="146"/>
      <c r="AF57" s="146"/>
      <c r="AG57" s="146"/>
      <c r="AH57" s="146"/>
      <c r="AI57" s="146"/>
      <c r="AJ57" s="147"/>
      <c r="AK57" s="145"/>
      <c r="AL57" s="146"/>
      <c r="AM57" s="146"/>
      <c r="AN57" s="146"/>
      <c r="AO57" s="146"/>
      <c r="AP57" s="146"/>
      <c r="AQ57" s="147"/>
      <c r="AR57" s="145"/>
      <c r="AS57" s="146"/>
      <c r="AT57" s="147"/>
      <c r="AU57" s="701">
        <f t="shared" si="3"/>
        <v>0</v>
      </c>
      <c r="AV57" s="702"/>
      <c r="AW57" s="703">
        <f t="shared" si="1"/>
        <v>0</v>
      </c>
      <c r="AX57" s="704"/>
      <c r="AY57" s="671"/>
      <c r="AZ57" s="672"/>
      <c r="BA57" s="672"/>
      <c r="BB57" s="672"/>
      <c r="BC57" s="672"/>
      <c r="BD57" s="673"/>
    </row>
    <row r="58" spans="2:56" ht="39.9" customHeight="1" x14ac:dyDescent="0.2">
      <c r="B58" s="144">
        <f t="shared" si="2"/>
        <v>46</v>
      </c>
      <c r="C58" s="691"/>
      <c r="D58" s="692"/>
      <c r="E58" s="693"/>
      <c r="F58" s="694"/>
      <c r="G58" s="695"/>
      <c r="H58" s="696"/>
      <c r="I58" s="696"/>
      <c r="J58" s="696"/>
      <c r="K58" s="697"/>
      <c r="L58" s="698"/>
      <c r="M58" s="699"/>
      <c r="N58" s="699"/>
      <c r="O58" s="700"/>
      <c r="P58" s="145"/>
      <c r="Q58" s="146"/>
      <c r="R58" s="146"/>
      <c r="S58" s="146"/>
      <c r="T58" s="146"/>
      <c r="U58" s="146"/>
      <c r="V58" s="147"/>
      <c r="W58" s="145"/>
      <c r="X58" s="146"/>
      <c r="Y58" s="146"/>
      <c r="Z58" s="146"/>
      <c r="AA58" s="146"/>
      <c r="AB58" s="146"/>
      <c r="AC58" s="147"/>
      <c r="AD58" s="145"/>
      <c r="AE58" s="146"/>
      <c r="AF58" s="146"/>
      <c r="AG58" s="146"/>
      <c r="AH58" s="146"/>
      <c r="AI58" s="146"/>
      <c r="AJ58" s="147"/>
      <c r="AK58" s="145"/>
      <c r="AL58" s="146"/>
      <c r="AM58" s="146"/>
      <c r="AN58" s="146"/>
      <c r="AO58" s="146"/>
      <c r="AP58" s="146"/>
      <c r="AQ58" s="147"/>
      <c r="AR58" s="145"/>
      <c r="AS58" s="146"/>
      <c r="AT58" s="147"/>
      <c r="AU58" s="701">
        <f t="shared" si="3"/>
        <v>0</v>
      </c>
      <c r="AV58" s="702"/>
      <c r="AW58" s="703">
        <f t="shared" si="1"/>
        <v>0</v>
      </c>
      <c r="AX58" s="704"/>
      <c r="AY58" s="671"/>
      <c r="AZ58" s="672"/>
      <c r="BA58" s="672"/>
      <c r="BB58" s="672"/>
      <c r="BC58" s="672"/>
      <c r="BD58" s="673"/>
    </row>
    <row r="59" spans="2:56" ht="39.9" customHeight="1" x14ac:dyDescent="0.2">
      <c r="B59" s="144">
        <f t="shared" si="2"/>
        <v>47</v>
      </c>
      <c r="C59" s="691"/>
      <c r="D59" s="692"/>
      <c r="E59" s="693"/>
      <c r="F59" s="694"/>
      <c r="G59" s="695"/>
      <c r="H59" s="696"/>
      <c r="I59" s="696"/>
      <c r="J59" s="696"/>
      <c r="K59" s="697"/>
      <c r="L59" s="698"/>
      <c r="M59" s="699"/>
      <c r="N59" s="699"/>
      <c r="O59" s="700"/>
      <c r="P59" s="145"/>
      <c r="Q59" s="146"/>
      <c r="R59" s="146"/>
      <c r="S59" s="146"/>
      <c r="T59" s="146"/>
      <c r="U59" s="146"/>
      <c r="V59" s="147"/>
      <c r="W59" s="145"/>
      <c r="X59" s="146"/>
      <c r="Y59" s="146"/>
      <c r="Z59" s="146"/>
      <c r="AA59" s="146"/>
      <c r="AB59" s="146"/>
      <c r="AC59" s="147"/>
      <c r="AD59" s="145"/>
      <c r="AE59" s="146"/>
      <c r="AF59" s="146"/>
      <c r="AG59" s="146"/>
      <c r="AH59" s="146"/>
      <c r="AI59" s="146"/>
      <c r="AJ59" s="147"/>
      <c r="AK59" s="145"/>
      <c r="AL59" s="146"/>
      <c r="AM59" s="146"/>
      <c r="AN59" s="146"/>
      <c r="AO59" s="146"/>
      <c r="AP59" s="146"/>
      <c r="AQ59" s="147"/>
      <c r="AR59" s="145"/>
      <c r="AS59" s="146"/>
      <c r="AT59" s="147"/>
      <c r="AU59" s="701">
        <f t="shared" si="3"/>
        <v>0</v>
      </c>
      <c r="AV59" s="702"/>
      <c r="AW59" s="703">
        <f t="shared" si="1"/>
        <v>0</v>
      </c>
      <c r="AX59" s="704"/>
      <c r="AY59" s="671"/>
      <c r="AZ59" s="672"/>
      <c r="BA59" s="672"/>
      <c r="BB59" s="672"/>
      <c r="BC59" s="672"/>
      <c r="BD59" s="673"/>
    </row>
    <row r="60" spans="2:56" ht="39.9" customHeight="1" x14ac:dyDescent="0.2">
      <c r="B60" s="144">
        <f t="shared" si="2"/>
        <v>48</v>
      </c>
      <c r="C60" s="691"/>
      <c r="D60" s="692"/>
      <c r="E60" s="693"/>
      <c r="F60" s="694"/>
      <c r="G60" s="695"/>
      <c r="H60" s="696"/>
      <c r="I60" s="696"/>
      <c r="J60" s="696"/>
      <c r="K60" s="697"/>
      <c r="L60" s="698"/>
      <c r="M60" s="699"/>
      <c r="N60" s="699"/>
      <c r="O60" s="700"/>
      <c r="P60" s="145"/>
      <c r="Q60" s="146"/>
      <c r="R60" s="146"/>
      <c r="S60" s="146"/>
      <c r="T60" s="146"/>
      <c r="U60" s="146"/>
      <c r="V60" s="147"/>
      <c r="W60" s="145"/>
      <c r="X60" s="146"/>
      <c r="Y60" s="146"/>
      <c r="Z60" s="146"/>
      <c r="AA60" s="146"/>
      <c r="AB60" s="146"/>
      <c r="AC60" s="147"/>
      <c r="AD60" s="145"/>
      <c r="AE60" s="146"/>
      <c r="AF60" s="146"/>
      <c r="AG60" s="146"/>
      <c r="AH60" s="146"/>
      <c r="AI60" s="146"/>
      <c r="AJ60" s="147"/>
      <c r="AK60" s="145"/>
      <c r="AL60" s="146"/>
      <c r="AM60" s="146"/>
      <c r="AN60" s="146"/>
      <c r="AO60" s="146"/>
      <c r="AP60" s="146"/>
      <c r="AQ60" s="147"/>
      <c r="AR60" s="145"/>
      <c r="AS60" s="146"/>
      <c r="AT60" s="147"/>
      <c r="AU60" s="701">
        <f t="shared" si="3"/>
        <v>0</v>
      </c>
      <c r="AV60" s="702"/>
      <c r="AW60" s="703">
        <f t="shared" si="1"/>
        <v>0</v>
      </c>
      <c r="AX60" s="704"/>
      <c r="AY60" s="671"/>
      <c r="AZ60" s="672"/>
      <c r="BA60" s="672"/>
      <c r="BB60" s="672"/>
      <c r="BC60" s="672"/>
      <c r="BD60" s="673"/>
    </row>
    <row r="61" spans="2:56" ht="39.9" customHeight="1" x14ac:dyDescent="0.2">
      <c r="B61" s="144">
        <f t="shared" si="2"/>
        <v>49</v>
      </c>
      <c r="C61" s="691"/>
      <c r="D61" s="692"/>
      <c r="E61" s="693"/>
      <c r="F61" s="694"/>
      <c r="G61" s="695"/>
      <c r="H61" s="696"/>
      <c r="I61" s="696"/>
      <c r="J61" s="696"/>
      <c r="K61" s="697"/>
      <c r="L61" s="698"/>
      <c r="M61" s="699"/>
      <c r="N61" s="699"/>
      <c r="O61" s="700"/>
      <c r="P61" s="145"/>
      <c r="Q61" s="146"/>
      <c r="R61" s="146"/>
      <c r="S61" s="146"/>
      <c r="T61" s="146"/>
      <c r="U61" s="146"/>
      <c r="V61" s="147"/>
      <c r="W61" s="145"/>
      <c r="X61" s="146"/>
      <c r="Y61" s="146"/>
      <c r="Z61" s="146"/>
      <c r="AA61" s="146"/>
      <c r="AB61" s="146"/>
      <c r="AC61" s="147"/>
      <c r="AD61" s="145"/>
      <c r="AE61" s="146"/>
      <c r="AF61" s="146"/>
      <c r="AG61" s="146"/>
      <c r="AH61" s="146"/>
      <c r="AI61" s="146"/>
      <c r="AJ61" s="147"/>
      <c r="AK61" s="145"/>
      <c r="AL61" s="146"/>
      <c r="AM61" s="146"/>
      <c r="AN61" s="146"/>
      <c r="AO61" s="146"/>
      <c r="AP61" s="146"/>
      <c r="AQ61" s="147"/>
      <c r="AR61" s="145"/>
      <c r="AS61" s="146"/>
      <c r="AT61" s="147"/>
      <c r="AU61" s="701">
        <f t="shared" si="3"/>
        <v>0</v>
      </c>
      <c r="AV61" s="702"/>
      <c r="AW61" s="703">
        <f t="shared" si="1"/>
        <v>0</v>
      </c>
      <c r="AX61" s="704"/>
      <c r="AY61" s="671"/>
      <c r="AZ61" s="672"/>
      <c r="BA61" s="672"/>
      <c r="BB61" s="672"/>
      <c r="BC61" s="672"/>
      <c r="BD61" s="673"/>
    </row>
    <row r="62" spans="2:56" ht="39.9" customHeight="1" x14ac:dyDescent="0.2">
      <c r="B62" s="144">
        <f t="shared" si="2"/>
        <v>50</v>
      </c>
      <c r="C62" s="691"/>
      <c r="D62" s="692"/>
      <c r="E62" s="693"/>
      <c r="F62" s="694"/>
      <c r="G62" s="695"/>
      <c r="H62" s="696"/>
      <c r="I62" s="696"/>
      <c r="J62" s="696"/>
      <c r="K62" s="697"/>
      <c r="L62" s="698"/>
      <c r="M62" s="699"/>
      <c r="N62" s="699"/>
      <c r="O62" s="700"/>
      <c r="P62" s="145"/>
      <c r="Q62" s="146"/>
      <c r="R62" s="146"/>
      <c r="S62" s="146"/>
      <c r="T62" s="146"/>
      <c r="U62" s="146"/>
      <c r="V62" s="147"/>
      <c r="W62" s="145"/>
      <c r="X62" s="146"/>
      <c r="Y62" s="146"/>
      <c r="Z62" s="146"/>
      <c r="AA62" s="146"/>
      <c r="AB62" s="146"/>
      <c r="AC62" s="147"/>
      <c r="AD62" s="145"/>
      <c r="AE62" s="146"/>
      <c r="AF62" s="146"/>
      <c r="AG62" s="146"/>
      <c r="AH62" s="146"/>
      <c r="AI62" s="146"/>
      <c r="AJ62" s="147"/>
      <c r="AK62" s="145"/>
      <c r="AL62" s="146"/>
      <c r="AM62" s="146"/>
      <c r="AN62" s="146"/>
      <c r="AO62" s="146"/>
      <c r="AP62" s="146"/>
      <c r="AQ62" s="147"/>
      <c r="AR62" s="145"/>
      <c r="AS62" s="146"/>
      <c r="AT62" s="147"/>
      <c r="AU62" s="701">
        <f t="shared" si="3"/>
        <v>0</v>
      </c>
      <c r="AV62" s="702"/>
      <c r="AW62" s="703">
        <f t="shared" si="1"/>
        <v>0</v>
      </c>
      <c r="AX62" s="704"/>
      <c r="AY62" s="671"/>
      <c r="AZ62" s="672"/>
      <c r="BA62" s="672"/>
      <c r="BB62" s="672"/>
      <c r="BC62" s="672"/>
      <c r="BD62" s="673"/>
    </row>
    <row r="63" spans="2:56" ht="39.9" customHeight="1" x14ac:dyDescent="0.2">
      <c r="B63" s="144">
        <f t="shared" si="2"/>
        <v>51</v>
      </c>
      <c r="C63" s="691"/>
      <c r="D63" s="692"/>
      <c r="E63" s="693"/>
      <c r="F63" s="694"/>
      <c r="G63" s="695"/>
      <c r="H63" s="696"/>
      <c r="I63" s="696"/>
      <c r="J63" s="696"/>
      <c r="K63" s="697"/>
      <c r="L63" s="698"/>
      <c r="M63" s="699"/>
      <c r="N63" s="699"/>
      <c r="O63" s="700"/>
      <c r="P63" s="145"/>
      <c r="Q63" s="146"/>
      <c r="R63" s="146"/>
      <c r="S63" s="146"/>
      <c r="T63" s="146"/>
      <c r="U63" s="146"/>
      <c r="V63" s="147"/>
      <c r="W63" s="145"/>
      <c r="X63" s="146"/>
      <c r="Y63" s="146"/>
      <c r="Z63" s="146"/>
      <c r="AA63" s="146"/>
      <c r="AB63" s="146"/>
      <c r="AC63" s="147"/>
      <c r="AD63" s="145"/>
      <c r="AE63" s="146"/>
      <c r="AF63" s="146"/>
      <c r="AG63" s="146"/>
      <c r="AH63" s="146"/>
      <c r="AI63" s="146"/>
      <c r="AJ63" s="147"/>
      <c r="AK63" s="145"/>
      <c r="AL63" s="146"/>
      <c r="AM63" s="146"/>
      <c r="AN63" s="146"/>
      <c r="AO63" s="146"/>
      <c r="AP63" s="146"/>
      <c r="AQ63" s="147"/>
      <c r="AR63" s="145"/>
      <c r="AS63" s="146"/>
      <c r="AT63" s="147"/>
      <c r="AU63" s="701">
        <f t="shared" si="3"/>
        <v>0</v>
      </c>
      <c r="AV63" s="702"/>
      <c r="AW63" s="703">
        <f t="shared" si="1"/>
        <v>0</v>
      </c>
      <c r="AX63" s="704"/>
      <c r="AY63" s="671"/>
      <c r="AZ63" s="672"/>
      <c r="BA63" s="672"/>
      <c r="BB63" s="672"/>
      <c r="BC63" s="672"/>
      <c r="BD63" s="673"/>
    </row>
    <row r="64" spans="2:56" ht="39.9" customHeight="1" x14ac:dyDescent="0.2">
      <c r="B64" s="144">
        <f t="shared" si="2"/>
        <v>52</v>
      </c>
      <c r="C64" s="691"/>
      <c r="D64" s="692"/>
      <c r="E64" s="693"/>
      <c r="F64" s="694"/>
      <c r="G64" s="695"/>
      <c r="H64" s="696"/>
      <c r="I64" s="696"/>
      <c r="J64" s="696"/>
      <c r="K64" s="697"/>
      <c r="L64" s="698"/>
      <c r="M64" s="699"/>
      <c r="N64" s="699"/>
      <c r="O64" s="700"/>
      <c r="P64" s="145"/>
      <c r="Q64" s="146"/>
      <c r="R64" s="146"/>
      <c r="S64" s="146"/>
      <c r="T64" s="146"/>
      <c r="U64" s="146"/>
      <c r="V64" s="147"/>
      <c r="W64" s="145"/>
      <c r="X64" s="146"/>
      <c r="Y64" s="146"/>
      <c r="Z64" s="146"/>
      <c r="AA64" s="146"/>
      <c r="AB64" s="146"/>
      <c r="AC64" s="147"/>
      <c r="AD64" s="145"/>
      <c r="AE64" s="146"/>
      <c r="AF64" s="146"/>
      <c r="AG64" s="146"/>
      <c r="AH64" s="146"/>
      <c r="AI64" s="146"/>
      <c r="AJ64" s="147"/>
      <c r="AK64" s="145"/>
      <c r="AL64" s="146"/>
      <c r="AM64" s="146"/>
      <c r="AN64" s="146"/>
      <c r="AO64" s="146"/>
      <c r="AP64" s="146"/>
      <c r="AQ64" s="147"/>
      <c r="AR64" s="145"/>
      <c r="AS64" s="146"/>
      <c r="AT64" s="147"/>
      <c r="AU64" s="701">
        <f t="shared" si="3"/>
        <v>0</v>
      </c>
      <c r="AV64" s="702"/>
      <c r="AW64" s="703">
        <f t="shared" si="1"/>
        <v>0</v>
      </c>
      <c r="AX64" s="704"/>
      <c r="AY64" s="671"/>
      <c r="AZ64" s="672"/>
      <c r="BA64" s="672"/>
      <c r="BB64" s="672"/>
      <c r="BC64" s="672"/>
      <c r="BD64" s="673"/>
    </row>
    <row r="65" spans="2:56" ht="39.9" customHeight="1" x14ac:dyDescent="0.2">
      <c r="B65" s="144">
        <f t="shared" si="2"/>
        <v>53</v>
      </c>
      <c r="C65" s="691"/>
      <c r="D65" s="692"/>
      <c r="E65" s="693"/>
      <c r="F65" s="694"/>
      <c r="G65" s="695"/>
      <c r="H65" s="696"/>
      <c r="I65" s="696"/>
      <c r="J65" s="696"/>
      <c r="K65" s="697"/>
      <c r="L65" s="698"/>
      <c r="M65" s="699"/>
      <c r="N65" s="699"/>
      <c r="O65" s="700"/>
      <c r="P65" s="145"/>
      <c r="Q65" s="146"/>
      <c r="R65" s="146"/>
      <c r="S65" s="146"/>
      <c r="T65" s="146"/>
      <c r="U65" s="146"/>
      <c r="V65" s="147"/>
      <c r="W65" s="145"/>
      <c r="X65" s="146"/>
      <c r="Y65" s="146"/>
      <c r="Z65" s="146"/>
      <c r="AA65" s="146"/>
      <c r="AB65" s="146"/>
      <c r="AC65" s="147"/>
      <c r="AD65" s="145"/>
      <c r="AE65" s="146"/>
      <c r="AF65" s="146"/>
      <c r="AG65" s="146"/>
      <c r="AH65" s="146"/>
      <c r="AI65" s="146"/>
      <c r="AJ65" s="147"/>
      <c r="AK65" s="145"/>
      <c r="AL65" s="146"/>
      <c r="AM65" s="146"/>
      <c r="AN65" s="146"/>
      <c r="AO65" s="146"/>
      <c r="AP65" s="146"/>
      <c r="AQ65" s="147"/>
      <c r="AR65" s="145"/>
      <c r="AS65" s="146"/>
      <c r="AT65" s="147"/>
      <c r="AU65" s="701">
        <f t="shared" si="3"/>
        <v>0</v>
      </c>
      <c r="AV65" s="702"/>
      <c r="AW65" s="703">
        <f t="shared" si="1"/>
        <v>0</v>
      </c>
      <c r="AX65" s="704"/>
      <c r="AY65" s="671"/>
      <c r="AZ65" s="672"/>
      <c r="BA65" s="672"/>
      <c r="BB65" s="672"/>
      <c r="BC65" s="672"/>
      <c r="BD65" s="673"/>
    </row>
    <row r="66" spans="2:56" ht="39.9" customHeight="1" x14ac:dyDescent="0.2">
      <c r="B66" s="144">
        <f t="shared" si="2"/>
        <v>54</v>
      </c>
      <c r="C66" s="691"/>
      <c r="D66" s="692"/>
      <c r="E66" s="693"/>
      <c r="F66" s="694"/>
      <c r="G66" s="695"/>
      <c r="H66" s="696"/>
      <c r="I66" s="696"/>
      <c r="J66" s="696"/>
      <c r="K66" s="697"/>
      <c r="L66" s="698"/>
      <c r="M66" s="699"/>
      <c r="N66" s="699"/>
      <c r="O66" s="700"/>
      <c r="P66" s="145"/>
      <c r="Q66" s="146"/>
      <c r="R66" s="146"/>
      <c r="S66" s="146"/>
      <c r="T66" s="146"/>
      <c r="U66" s="146"/>
      <c r="V66" s="147"/>
      <c r="W66" s="145"/>
      <c r="X66" s="146"/>
      <c r="Y66" s="146"/>
      <c r="Z66" s="146"/>
      <c r="AA66" s="146"/>
      <c r="AB66" s="146"/>
      <c r="AC66" s="147"/>
      <c r="AD66" s="145"/>
      <c r="AE66" s="146"/>
      <c r="AF66" s="146"/>
      <c r="AG66" s="146"/>
      <c r="AH66" s="146"/>
      <c r="AI66" s="146"/>
      <c r="AJ66" s="147"/>
      <c r="AK66" s="145"/>
      <c r="AL66" s="146"/>
      <c r="AM66" s="146"/>
      <c r="AN66" s="146"/>
      <c r="AO66" s="146"/>
      <c r="AP66" s="146"/>
      <c r="AQ66" s="147"/>
      <c r="AR66" s="145"/>
      <c r="AS66" s="146"/>
      <c r="AT66" s="147"/>
      <c r="AU66" s="701">
        <f t="shared" si="3"/>
        <v>0</v>
      </c>
      <c r="AV66" s="702"/>
      <c r="AW66" s="703">
        <f t="shared" si="1"/>
        <v>0</v>
      </c>
      <c r="AX66" s="704"/>
      <c r="AY66" s="671"/>
      <c r="AZ66" s="672"/>
      <c r="BA66" s="672"/>
      <c r="BB66" s="672"/>
      <c r="BC66" s="672"/>
      <c r="BD66" s="673"/>
    </row>
    <row r="67" spans="2:56" ht="39.9" customHeight="1" x14ac:dyDescent="0.2">
      <c r="B67" s="144">
        <f t="shared" si="2"/>
        <v>55</v>
      </c>
      <c r="C67" s="691"/>
      <c r="D67" s="692"/>
      <c r="E67" s="693"/>
      <c r="F67" s="694"/>
      <c r="G67" s="695"/>
      <c r="H67" s="696"/>
      <c r="I67" s="696"/>
      <c r="J67" s="696"/>
      <c r="K67" s="697"/>
      <c r="L67" s="698"/>
      <c r="M67" s="699"/>
      <c r="N67" s="699"/>
      <c r="O67" s="700"/>
      <c r="P67" s="145"/>
      <c r="Q67" s="146"/>
      <c r="R67" s="146"/>
      <c r="S67" s="146"/>
      <c r="T67" s="146"/>
      <c r="U67" s="146"/>
      <c r="V67" s="147"/>
      <c r="W67" s="145"/>
      <c r="X67" s="146"/>
      <c r="Y67" s="146"/>
      <c r="Z67" s="146"/>
      <c r="AA67" s="146"/>
      <c r="AB67" s="146"/>
      <c r="AC67" s="147"/>
      <c r="AD67" s="145"/>
      <c r="AE67" s="146"/>
      <c r="AF67" s="146"/>
      <c r="AG67" s="146"/>
      <c r="AH67" s="146"/>
      <c r="AI67" s="146"/>
      <c r="AJ67" s="147"/>
      <c r="AK67" s="145"/>
      <c r="AL67" s="146"/>
      <c r="AM67" s="146"/>
      <c r="AN67" s="146"/>
      <c r="AO67" s="146"/>
      <c r="AP67" s="146"/>
      <c r="AQ67" s="147"/>
      <c r="AR67" s="145"/>
      <c r="AS67" s="146"/>
      <c r="AT67" s="147"/>
      <c r="AU67" s="701">
        <f t="shared" si="3"/>
        <v>0</v>
      </c>
      <c r="AV67" s="702"/>
      <c r="AW67" s="703">
        <f t="shared" si="1"/>
        <v>0</v>
      </c>
      <c r="AX67" s="704"/>
      <c r="AY67" s="671"/>
      <c r="AZ67" s="672"/>
      <c r="BA67" s="672"/>
      <c r="BB67" s="672"/>
      <c r="BC67" s="672"/>
      <c r="BD67" s="673"/>
    </row>
    <row r="68" spans="2:56" ht="39.9" customHeight="1" x14ac:dyDescent="0.2">
      <c r="B68" s="144">
        <f t="shared" si="2"/>
        <v>56</v>
      </c>
      <c r="C68" s="691"/>
      <c r="D68" s="692"/>
      <c r="E68" s="693"/>
      <c r="F68" s="694"/>
      <c r="G68" s="695"/>
      <c r="H68" s="696"/>
      <c r="I68" s="696"/>
      <c r="J68" s="696"/>
      <c r="K68" s="697"/>
      <c r="L68" s="698"/>
      <c r="M68" s="699"/>
      <c r="N68" s="699"/>
      <c r="O68" s="700"/>
      <c r="P68" s="228"/>
      <c r="Q68" s="229"/>
      <c r="R68" s="229"/>
      <c r="S68" s="229"/>
      <c r="T68" s="229"/>
      <c r="U68" s="229"/>
      <c r="V68" s="230"/>
      <c r="W68" s="228"/>
      <c r="X68" s="229"/>
      <c r="Y68" s="229"/>
      <c r="Z68" s="229"/>
      <c r="AA68" s="229"/>
      <c r="AB68" s="229"/>
      <c r="AC68" s="230"/>
      <c r="AD68" s="228"/>
      <c r="AE68" s="229"/>
      <c r="AF68" s="229"/>
      <c r="AG68" s="229"/>
      <c r="AH68" s="229"/>
      <c r="AI68" s="229"/>
      <c r="AJ68" s="230"/>
      <c r="AK68" s="228"/>
      <c r="AL68" s="229"/>
      <c r="AM68" s="229"/>
      <c r="AN68" s="229"/>
      <c r="AO68" s="229"/>
      <c r="AP68" s="229"/>
      <c r="AQ68" s="230"/>
      <c r="AR68" s="228"/>
      <c r="AS68" s="229"/>
      <c r="AT68" s="230"/>
      <c r="AU68" s="701">
        <f t="shared" si="3"/>
        <v>0</v>
      </c>
      <c r="AV68" s="702"/>
      <c r="AW68" s="703">
        <f t="shared" si="1"/>
        <v>0</v>
      </c>
      <c r="AX68" s="704"/>
      <c r="AY68" s="671"/>
      <c r="AZ68" s="672"/>
      <c r="BA68" s="672"/>
      <c r="BB68" s="672"/>
      <c r="BC68" s="672"/>
      <c r="BD68" s="673"/>
    </row>
    <row r="69" spans="2:56" ht="39.9" customHeight="1" x14ac:dyDescent="0.2">
      <c r="B69" s="144">
        <f t="shared" si="2"/>
        <v>57</v>
      </c>
      <c r="C69" s="691"/>
      <c r="D69" s="692"/>
      <c r="E69" s="693"/>
      <c r="F69" s="694"/>
      <c r="G69" s="695"/>
      <c r="H69" s="696"/>
      <c r="I69" s="696"/>
      <c r="J69" s="696"/>
      <c r="K69" s="697"/>
      <c r="L69" s="698"/>
      <c r="M69" s="699"/>
      <c r="N69" s="699"/>
      <c r="O69" s="700"/>
      <c r="P69" s="145"/>
      <c r="Q69" s="146"/>
      <c r="R69" s="146"/>
      <c r="S69" s="146"/>
      <c r="T69" s="146"/>
      <c r="U69" s="146"/>
      <c r="V69" s="147"/>
      <c r="W69" s="145"/>
      <c r="X69" s="146"/>
      <c r="Y69" s="146"/>
      <c r="Z69" s="146"/>
      <c r="AA69" s="146"/>
      <c r="AB69" s="146"/>
      <c r="AC69" s="147"/>
      <c r="AD69" s="145"/>
      <c r="AE69" s="146"/>
      <c r="AF69" s="146"/>
      <c r="AG69" s="146"/>
      <c r="AH69" s="146"/>
      <c r="AI69" s="146"/>
      <c r="AJ69" s="147"/>
      <c r="AK69" s="145"/>
      <c r="AL69" s="146"/>
      <c r="AM69" s="146"/>
      <c r="AN69" s="146"/>
      <c r="AO69" s="146"/>
      <c r="AP69" s="146"/>
      <c r="AQ69" s="147"/>
      <c r="AR69" s="145"/>
      <c r="AS69" s="146"/>
      <c r="AT69" s="147"/>
      <c r="AU69" s="701">
        <f t="shared" si="3"/>
        <v>0</v>
      </c>
      <c r="AV69" s="702"/>
      <c r="AW69" s="703">
        <f t="shared" si="1"/>
        <v>0</v>
      </c>
      <c r="AX69" s="704"/>
      <c r="AY69" s="671"/>
      <c r="AZ69" s="672"/>
      <c r="BA69" s="672"/>
      <c r="BB69" s="672"/>
      <c r="BC69" s="672"/>
      <c r="BD69" s="673"/>
    </row>
    <row r="70" spans="2:56" ht="39.9" customHeight="1" x14ac:dyDescent="0.2">
      <c r="B70" s="144">
        <f t="shared" si="2"/>
        <v>58</v>
      </c>
      <c r="C70" s="691"/>
      <c r="D70" s="692"/>
      <c r="E70" s="693"/>
      <c r="F70" s="694"/>
      <c r="G70" s="695"/>
      <c r="H70" s="696"/>
      <c r="I70" s="696"/>
      <c r="J70" s="696"/>
      <c r="K70" s="697"/>
      <c r="L70" s="698"/>
      <c r="M70" s="699"/>
      <c r="N70" s="699"/>
      <c r="O70" s="700"/>
      <c r="P70" s="145"/>
      <c r="Q70" s="146"/>
      <c r="R70" s="146"/>
      <c r="S70" s="146"/>
      <c r="T70" s="146"/>
      <c r="U70" s="146"/>
      <c r="V70" s="147"/>
      <c r="W70" s="145"/>
      <c r="X70" s="146"/>
      <c r="Y70" s="146"/>
      <c r="Z70" s="146"/>
      <c r="AA70" s="146"/>
      <c r="AB70" s="146"/>
      <c r="AC70" s="147"/>
      <c r="AD70" s="145"/>
      <c r="AE70" s="146"/>
      <c r="AF70" s="146"/>
      <c r="AG70" s="146"/>
      <c r="AH70" s="146"/>
      <c r="AI70" s="146"/>
      <c r="AJ70" s="147"/>
      <c r="AK70" s="145"/>
      <c r="AL70" s="146"/>
      <c r="AM70" s="146"/>
      <c r="AN70" s="146"/>
      <c r="AO70" s="146"/>
      <c r="AP70" s="146"/>
      <c r="AQ70" s="147"/>
      <c r="AR70" s="145"/>
      <c r="AS70" s="146"/>
      <c r="AT70" s="147"/>
      <c r="AU70" s="701">
        <f t="shared" si="3"/>
        <v>0</v>
      </c>
      <c r="AV70" s="702"/>
      <c r="AW70" s="703">
        <f t="shared" si="1"/>
        <v>0</v>
      </c>
      <c r="AX70" s="704"/>
      <c r="AY70" s="671"/>
      <c r="AZ70" s="672"/>
      <c r="BA70" s="672"/>
      <c r="BB70" s="672"/>
      <c r="BC70" s="672"/>
      <c r="BD70" s="673"/>
    </row>
    <row r="71" spans="2:56" ht="39.9" customHeight="1" x14ac:dyDescent="0.2">
      <c r="B71" s="144">
        <f t="shared" si="2"/>
        <v>59</v>
      </c>
      <c r="C71" s="691"/>
      <c r="D71" s="692"/>
      <c r="E71" s="693"/>
      <c r="F71" s="694"/>
      <c r="G71" s="695"/>
      <c r="H71" s="696"/>
      <c r="I71" s="696"/>
      <c r="J71" s="696"/>
      <c r="K71" s="697"/>
      <c r="L71" s="698"/>
      <c r="M71" s="699"/>
      <c r="N71" s="699"/>
      <c r="O71" s="700"/>
      <c r="P71" s="145"/>
      <c r="Q71" s="146"/>
      <c r="R71" s="146"/>
      <c r="S71" s="146"/>
      <c r="T71" s="146"/>
      <c r="U71" s="146"/>
      <c r="V71" s="147"/>
      <c r="W71" s="145"/>
      <c r="X71" s="146"/>
      <c r="Y71" s="146"/>
      <c r="Z71" s="146"/>
      <c r="AA71" s="146"/>
      <c r="AB71" s="146"/>
      <c r="AC71" s="147"/>
      <c r="AD71" s="145"/>
      <c r="AE71" s="146"/>
      <c r="AF71" s="146"/>
      <c r="AG71" s="146"/>
      <c r="AH71" s="146"/>
      <c r="AI71" s="146"/>
      <c r="AJ71" s="147"/>
      <c r="AK71" s="145"/>
      <c r="AL71" s="146"/>
      <c r="AM71" s="146"/>
      <c r="AN71" s="146"/>
      <c r="AO71" s="146"/>
      <c r="AP71" s="146"/>
      <c r="AQ71" s="147"/>
      <c r="AR71" s="145"/>
      <c r="AS71" s="146"/>
      <c r="AT71" s="147"/>
      <c r="AU71" s="701">
        <f t="shared" si="3"/>
        <v>0</v>
      </c>
      <c r="AV71" s="702"/>
      <c r="AW71" s="703">
        <f t="shared" si="1"/>
        <v>0</v>
      </c>
      <c r="AX71" s="704"/>
      <c r="AY71" s="671"/>
      <c r="AZ71" s="672"/>
      <c r="BA71" s="672"/>
      <c r="BB71" s="672"/>
      <c r="BC71" s="672"/>
      <c r="BD71" s="673"/>
    </row>
    <row r="72" spans="2:56" ht="39.9" customHeight="1" x14ac:dyDescent="0.2">
      <c r="B72" s="144">
        <f t="shared" si="2"/>
        <v>60</v>
      </c>
      <c r="C72" s="691"/>
      <c r="D72" s="692"/>
      <c r="E72" s="693"/>
      <c r="F72" s="694"/>
      <c r="G72" s="695"/>
      <c r="H72" s="696"/>
      <c r="I72" s="696"/>
      <c r="J72" s="696"/>
      <c r="K72" s="697"/>
      <c r="L72" s="698"/>
      <c r="M72" s="699"/>
      <c r="N72" s="699"/>
      <c r="O72" s="700"/>
      <c r="P72" s="145"/>
      <c r="Q72" s="146"/>
      <c r="R72" s="146"/>
      <c r="S72" s="146"/>
      <c r="T72" s="146"/>
      <c r="U72" s="146"/>
      <c r="V72" s="147"/>
      <c r="W72" s="145"/>
      <c r="X72" s="146"/>
      <c r="Y72" s="146"/>
      <c r="Z72" s="146"/>
      <c r="AA72" s="146"/>
      <c r="AB72" s="146"/>
      <c r="AC72" s="147"/>
      <c r="AD72" s="145"/>
      <c r="AE72" s="146"/>
      <c r="AF72" s="146"/>
      <c r="AG72" s="146"/>
      <c r="AH72" s="146"/>
      <c r="AI72" s="146"/>
      <c r="AJ72" s="147"/>
      <c r="AK72" s="145"/>
      <c r="AL72" s="146"/>
      <c r="AM72" s="146"/>
      <c r="AN72" s="146"/>
      <c r="AO72" s="146"/>
      <c r="AP72" s="146"/>
      <c r="AQ72" s="147"/>
      <c r="AR72" s="145"/>
      <c r="AS72" s="146"/>
      <c r="AT72" s="147"/>
      <c r="AU72" s="701">
        <f t="shared" si="3"/>
        <v>0</v>
      </c>
      <c r="AV72" s="702"/>
      <c r="AW72" s="703">
        <f t="shared" si="1"/>
        <v>0</v>
      </c>
      <c r="AX72" s="704"/>
      <c r="AY72" s="671"/>
      <c r="AZ72" s="672"/>
      <c r="BA72" s="672"/>
      <c r="BB72" s="672"/>
      <c r="BC72" s="672"/>
      <c r="BD72" s="673"/>
    </row>
    <row r="73" spans="2:56" ht="39.9" customHeight="1" x14ac:dyDescent="0.2">
      <c r="B73" s="144">
        <f t="shared" si="2"/>
        <v>61</v>
      </c>
      <c r="C73" s="691"/>
      <c r="D73" s="692"/>
      <c r="E73" s="693"/>
      <c r="F73" s="694"/>
      <c r="G73" s="695"/>
      <c r="H73" s="696"/>
      <c r="I73" s="696"/>
      <c r="J73" s="696"/>
      <c r="K73" s="697"/>
      <c r="L73" s="698"/>
      <c r="M73" s="699"/>
      <c r="N73" s="699"/>
      <c r="O73" s="700"/>
      <c r="P73" s="145"/>
      <c r="Q73" s="146"/>
      <c r="R73" s="146"/>
      <c r="S73" s="146"/>
      <c r="T73" s="146"/>
      <c r="U73" s="146"/>
      <c r="V73" s="147"/>
      <c r="W73" s="145"/>
      <c r="X73" s="146"/>
      <c r="Y73" s="146"/>
      <c r="Z73" s="146"/>
      <c r="AA73" s="146"/>
      <c r="AB73" s="146"/>
      <c r="AC73" s="147"/>
      <c r="AD73" s="145"/>
      <c r="AE73" s="146"/>
      <c r="AF73" s="146"/>
      <c r="AG73" s="146"/>
      <c r="AH73" s="146"/>
      <c r="AI73" s="146"/>
      <c r="AJ73" s="147"/>
      <c r="AK73" s="145"/>
      <c r="AL73" s="146"/>
      <c r="AM73" s="146"/>
      <c r="AN73" s="146"/>
      <c r="AO73" s="146"/>
      <c r="AP73" s="146"/>
      <c r="AQ73" s="147"/>
      <c r="AR73" s="145"/>
      <c r="AS73" s="146"/>
      <c r="AT73" s="147"/>
      <c r="AU73" s="701">
        <f t="shared" si="3"/>
        <v>0</v>
      </c>
      <c r="AV73" s="702"/>
      <c r="AW73" s="703">
        <f t="shared" si="1"/>
        <v>0</v>
      </c>
      <c r="AX73" s="704"/>
      <c r="AY73" s="671"/>
      <c r="AZ73" s="672"/>
      <c r="BA73" s="672"/>
      <c r="BB73" s="672"/>
      <c r="BC73" s="672"/>
      <c r="BD73" s="673"/>
    </row>
    <row r="74" spans="2:56" ht="39.9" customHeight="1" x14ac:dyDescent="0.2">
      <c r="B74" s="144">
        <f t="shared" si="2"/>
        <v>62</v>
      </c>
      <c r="C74" s="691"/>
      <c r="D74" s="692"/>
      <c r="E74" s="693"/>
      <c r="F74" s="694"/>
      <c r="G74" s="695"/>
      <c r="H74" s="696"/>
      <c r="I74" s="696"/>
      <c r="J74" s="696"/>
      <c r="K74" s="697"/>
      <c r="L74" s="698"/>
      <c r="M74" s="699"/>
      <c r="N74" s="699"/>
      <c r="O74" s="700"/>
      <c r="P74" s="145"/>
      <c r="Q74" s="146"/>
      <c r="R74" s="146"/>
      <c r="S74" s="146"/>
      <c r="T74" s="146"/>
      <c r="U74" s="146"/>
      <c r="V74" s="147"/>
      <c r="W74" s="145"/>
      <c r="X74" s="146"/>
      <c r="Y74" s="146"/>
      <c r="Z74" s="146"/>
      <c r="AA74" s="146"/>
      <c r="AB74" s="146"/>
      <c r="AC74" s="147"/>
      <c r="AD74" s="145"/>
      <c r="AE74" s="146"/>
      <c r="AF74" s="146"/>
      <c r="AG74" s="146"/>
      <c r="AH74" s="146"/>
      <c r="AI74" s="146"/>
      <c r="AJ74" s="147"/>
      <c r="AK74" s="145"/>
      <c r="AL74" s="146"/>
      <c r="AM74" s="146"/>
      <c r="AN74" s="146"/>
      <c r="AO74" s="146"/>
      <c r="AP74" s="146"/>
      <c r="AQ74" s="147"/>
      <c r="AR74" s="145"/>
      <c r="AS74" s="146"/>
      <c r="AT74" s="147"/>
      <c r="AU74" s="701">
        <f t="shared" si="3"/>
        <v>0</v>
      </c>
      <c r="AV74" s="702"/>
      <c r="AW74" s="703">
        <f t="shared" si="1"/>
        <v>0</v>
      </c>
      <c r="AX74" s="704"/>
      <c r="AY74" s="671"/>
      <c r="AZ74" s="672"/>
      <c r="BA74" s="672"/>
      <c r="BB74" s="672"/>
      <c r="BC74" s="672"/>
      <c r="BD74" s="673"/>
    </row>
    <row r="75" spans="2:56" ht="39.9" customHeight="1" x14ac:dyDescent="0.2">
      <c r="B75" s="144">
        <f t="shared" si="2"/>
        <v>63</v>
      </c>
      <c r="C75" s="691"/>
      <c r="D75" s="692"/>
      <c r="E75" s="693"/>
      <c r="F75" s="694"/>
      <c r="G75" s="695"/>
      <c r="H75" s="696"/>
      <c r="I75" s="696"/>
      <c r="J75" s="696"/>
      <c r="K75" s="697"/>
      <c r="L75" s="698"/>
      <c r="M75" s="699"/>
      <c r="N75" s="699"/>
      <c r="O75" s="700"/>
      <c r="P75" s="145"/>
      <c r="Q75" s="146"/>
      <c r="R75" s="146"/>
      <c r="S75" s="146"/>
      <c r="T75" s="146"/>
      <c r="U75" s="146"/>
      <c r="V75" s="147"/>
      <c r="W75" s="145"/>
      <c r="X75" s="146"/>
      <c r="Y75" s="146"/>
      <c r="Z75" s="146"/>
      <c r="AA75" s="146"/>
      <c r="AB75" s="146"/>
      <c r="AC75" s="147"/>
      <c r="AD75" s="145"/>
      <c r="AE75" s="146"/>
      <c r="AF75" s="146"/>
      <c r="AG75" s="146"/>
      <c r="AH75" s="146"/>
      <c r="AI75" s="146"/>
      <c r="AJ75" s="147"/>
      <c r="AK75" s="145"/>
      <c r="AL75" s="146"/>
      <c r="AM75" s="146"/>
      <c r="AN75" s="146"/>
      <c r="AO75" s="146"/>
      <c r="AP75" s="146"/>
      <c r="AQ75" s="147"/>
      <c r="AR75" s="145"/>
      <c r="AS75" s="146"/>
      <c r="AT75" s="147"/>
      <c r="AU75" s="701">
        <f t="shared" si="3"/>
        <v>0</v>
      </c>
      <c r="AV75" s="702"/>
      <c r="AW75" s="703">
        <f t="shared" si="1"/>
        <v>0</v>
      </c>
      <c r="AX75" s="704"/>
      <c r="AY75" s="671"/>
      <c r="AZ75" s="672"/>
      <c r="BA75" s="672"/>
      <c r="BB75" s="672"/>
      <c r="BC75" s="672"/>
      <c r="BD75" s="673"/>
    </row>
    <row r="76" spans="2:56" ht="39.9" customHeight="1" x14ac:dyDescent="0.2">
      <c r="B76" s="144">
        <f t="shared" si="2"/>
        <v>64</v>
      </c>
      <c r="C76" s="691"/>
      <c r="D76" s="692"/>
      <c r="E76" s="693"/>
      <c r="F76" s="694"/>
      <c r="G76" s="695"/>
      <c r="H76" s="696"/>
      <c r="I76" s="696"/>
      <c r="J76" s="696"/>
      <c r="K76" s="697"/>
      <c r="L76" s="698"/>
      <c r="M76" s="699"/>
      <c r="N76" s="699"/>
      <c r="O76" s="700"/>
      <c r="P76" s="145"/>
      <c r="Q76" s="146"/>
      <c r="R76" s="146"/>
      <c r="S76" s="146"/>
      <c r="T76" s="146"/>
      <c r="U76" s="146"/>
      <c r="V76" s="147"/>
      <c r="W76" s="145"/>
      <c r="X76" s="146"/>
      <c r="Y76" s="146"/>
      <c r="Z76" s="146"/>
      <c r="AA76" s="146"/>
      <c r="AB76" s="146"/>
      <c r="AC76" s="147"/>
      <c r="AD76" s="145"/>
      <c r="AE76" s="146"/>
      <c r="AF76" s="146"/>
      <c r="AG76" s="146"/>
      <c r="AH76" s="146"/>
      <c r="AI76" s="146"/>
      <c r="AJ76" s="147"/>
      <c r="AK76" s="145"/>
      <c r="AL76" s="146"/>
      <c r="AM76" s="146"/>
      <c r="AN76" s="146"/>
      <c r="AO76" s="146"/>
      <c r="AP76" s="146"/>
      <c r="AQ76" s="147"/>
      <c r="AR76" s="145"/>
      <c r="AS76" s="146"/>
      <c r="AT76" s="147"/>
      <c r="AU76" s="701">
        <f t="shared" si="3"/>
        <v>0</v>
      </c>
      <c r="AV76" s="702"/>
      <c r="AW76" s="703">
        <f t="shared" si="1"/>
        <v>0</v>
      </c>
      <c r="AX76" s="704"/>
      <c r="AY76" s="671"/>
      <c r="AZ76" s="672"/>
      <c r="BA76" s="672"/>
      <c r="BB76" s="672"/>
      <c r="BC76" s="672"/>
      <c r="BD76" s="673"/>
    </row>
    <row r="77" spans="2:56" ht="39.9" customHeight="1" x14ac:dyDescent="0.2">
      <c r="B77" s="144">
        <f t="shared" si="2"/>
        <v>65</v>
      </c>
      <c r="C77" s="691"/>
      <c r="D77" s="692"/>
      <c r="E77" s="693"/>
      <c r="F77" s="694"/>
      <c r="G77" s="695"/>
      <c r="H77" s="696"/>
      <c r="I77" s="696"/>
      <c r="J77" s="696"/>
      <c r="K77" s="697"/>
      <c r="L77" s="698"/>
      <c r="M77" s="699"/>
      <c r="N77" s="699"/>
      <c r="O77" s="700"/>
      <c r="P77" s="145"/>
      <c r="Q77" s="146"/>
      <c r="R77" s="146"/>
      <c r="S77" s="146"/>
      <c r="T77" s="146"/>
      <c r="U77" s="146"/>
      <c r="V77" s="147"/>
      <c r="W77" s="145"/>
      <c r="X77" s="146"/>
      <c r="Y77" s="146"/>
      <c r="Z77" s="146"/>
      <c r="AA77" s="146"/>
      <c r="AB77" s="146"/>
      <c r="AC77" s="147"/>
      <c r="AD77" s="145"/>
      <c r="AE77" s="146"/>
      <c r="AF77" s="146"/>
      <c r="AG77" s="146"/>
      <c r="AH77" s="146"/>
      <c r="AI77" s="146"/>
      <c r="AJ77" s="147"/>
      <c r="AK77" s="145"/>
      <c r="AL77" s="146"/>
      <c r="AM77" s="146"/>
      <c r="AN77" s="146"/>
      <c r="AO77" s="146"/>
      <c r="AP77" s="146"/>
      <c r="AQ77" s="147"/>
      <c r="AR77" s="145"/>
      <c r="AS77" s="146"/>
      <c r="AT77" s="147"/>
      <c r="AU77" s="701">
        <f t="shared" si="3"/>
        <v>0</v>
      </c>
      <c r="AV77" s="702"/>
      <c r="AW77" s="703">
        <f t="shared" ref="AW77:AW112" si="4">IF($AZ$3="４週",AU77/4,IF($AZ$3="暦月",AU77/($AZ$6/7),""))</f>
        <v>0</v>
      </c>
      <c r="AX77" s="704"/>
      <c r="AY77" s="671"/>
      <c r="AZ77" s="672"/>
      <c r="BA77" s="672"/>
      <c r="BB77" s="672"/>
      <c r="BC77" s="672"/>
      <c r="BD77" s="673"/>
    </row>
    <row r="78" spans="2:56" ht="39.9" customHeight="1" x14ac:dyDescent="0.2">
      <c r="B78" s="144">
        <f t="shared" ref="B78:B112" si="5">B77+1</f>
        <v>66</v>
      </c>
      <c r="C78" s="691"/>
      <c r="D78" s="692"/>
      <c r="E78" s="693"/>
      <c r="F78" s="694"/>
      <c r="G78" s="695"/>
      <c r="H78" s="696"/>
      <c r="I78" s="696"/>
      <c r="J78" s="696"/>
      <c r="K78" s="697"/>
      <c r="L78" s="698"/>
      <c r="M78" s="699"/>
      <c r="N78" s="699"/>
      <c r="O78" s="700"/>
      <c r="P78" s="145"/>
      <c r="Q78" s="146"/>
      <c r="R78" s="146"/>
      <c r="S78" s="146"/>
      <c r="T78" s="146"/>
      <c r="U78" s="146"/>
      <c r="V78" s="147"/>
      <c r="W78" s="145"/>
      <c r="X78" s="146"/>
      <c r="Y78" s="146"/>
      <c r="Z78" s="146"/>
      <c r="AA78" s="146"/>
      <c r="AB78" s="146"/>
      <c r="AC78" s="147"/>
      <c r="AD78" s="145"/>
      <c r="AE78" s="146"/>
      <c r="AF78" s="146"/>
      <c r="AG78" s="146"/>
      <c r="AH78" s="146"/>
      <c r="AI78" s="146"/>
      <c r="AJ78" s="147"/>
      <c r="AK78" s="145"/>
      <c r="AL78" s="146"/>
      <c r="AM78" s="146"/>
      <c r="AN78" s="146"/>
      <c r="AO78" s="146"/>
      <c r="AP78" s="146"/>
      <c r="AQ78" s="147"/>
      <c r="AR78" s="145"/>
      <c r="AS78" s="146"/>
      <c r="AT78" s="147"/>
      <c r="AU78" s="701">
        <f t="shared" si="3"/>
        <v>0</v>
      </c>
      <c r="AV78" s="702"/>
      <c r="AW78" s="703">
        <f t="shared" si="4"/>
        <v>0</v>
      </c>
      <c r="AX78" s="704"/>
      <c r="AY78" s="671"/>
      <c r="AZ78" s="672"/>
      <c r="BA78" s="672"/>
      <c r="BB78" s="672"/>
      <c r="BC78" s="672"/>
      <c r="BD78" s="673"/>
    </row>
    <row r="79" spans="2:56" ht="39.9" customHeight="1" x14ac:dyDescent="0.2">
      <c r="B79" s="144">
        <f t="shared" si="5"/>
        <v>67</v>
      </c>
      <c r="C79" s="691"/>
      <c r="D79" s="692"/>
      <c r="E79" s="693"/>
      <c r="F79" s="694"/>
      <c r="G79" s="695"/>
      <c r="H79" s="696"/>
      <c r="I79" s="696"/>
      <c r="J79" s="696"/>
      <c r="K79" s="697"/>
      <c r="L79" s="698"/>
      <c r="M79" s="699"/>
      <c r="N79" s="699"/>
      <c r="O79" s="700"/>
      <c r="P79" s="145"/>
      <c r="Q79" s="146"/>
      <c r="R79" s="146"/>
      <c r="S79" s="146"/>
      <c r="T79" s="146"/>
      <c r="U79" s="146"/>
      <c r="V79" s="147"/>
      <c r="W79" s="145"/>
      <c r="X79" s="146"/>
      <c r="Y79" s="146"/>
      <c r="Z79" s="146"/>
      <c r="AA79" s="146"/>
      <c r="AB79" s="146"/>
      <c r="AC79" s="147"/>
      <c r="AD79" s="145"/>
      <c r="AE79" s="146"/>
      <c r="AF79" s="146"/>
      <c r="AG79" s="146"/>
      <c r="AH79" s="146"/>
      <c r="AI79" s="146"/>
      <c r="AJ79" s="147"/>
      <c r="AK79" s="145"/>
      <c r="AL79" s="146"/>
      <c r="AM79" s="146"/>
      <c r="AN79" s="146"/>
      <c r="AO79" s="146"/>
      <c r="AP79" s="146"/>
      <c r="AQ79" s="147"/>
      <c r="AR79" s="145"/>
      <c r="AS79" s="146"/>
      <c r="AT79" s="147"/>
      <c r="AU79" s="701">
        <f t="shared" si="3"/>
        <v>0</v>
      </c>
      <c r="AV79" s="702"/>
      <c r="AW79" s="703">
        <f t="shared" si="4"/>
        <v>0</v>
      </c>
      <c r="AX79" s="704"/>
      <c r="AY79" s="671"/>
      <c r="AZ79" s="672"/>
      <c r="BA79" s="672"/>
      <c r="BB79" s="672"/>
      <c r="BC79" s="672"/>
      <c r="BD79" s="673"/>
    </row>
    <row r="80" spans="2:56" ht="39.9" customHeight="1" x14ac:dyDescent="0.2">
      <c r="B80" s="144">
        <f t="shared" si="5"/>
        <v>68</v>
      </c>
      <c r="C80" s="691"/>
      <c r="D80" s="692"/>
      <c r="E80" s="693"/>
      <c r="F80" s="694"/>
      <c r="G80" s="695"/>
      <c r="H80" s="696"/>
      <c r="I80" s="696"/>
      <c r="J80" s="696"/>
      <c r="K80" s="697"/>
      <c r="L80" s="698"/>
      <c r="M80" s="699"/>
      <c r="N80" s="699"/>
      <c r="O80" s="700"/>
      <c r="P80" s="145"/>
      <c r="Q80" s="146"/>
      <c r="R80" s="146"/>
      <c r="S80" s="146"/>
      <c r="T80" s="146"/>
      <c r="U80" s="146"/>
      <c r="V80" s="147"/>
      <c r="W80" s="145"/>
      <c r="X80" s="146"/>
      <c r="Y80" s="146"/>
      <c r="Z80" s="146"/>
      <c r="AA80" s="146"/>
      <c r="AB80" s="146"/>
      <c r="AC80" s="147"/>
      <c r="AD80" s="145"/>
      <c r="AE80" s="146"/>
      <c r="AF80" s="146"/>
      <c r="AG80" s="146"/>
      <c r="AH80" s="146"/>
      <c r="AI80" s="146"/>
      <c r="AJ80" s="147"/>
      <c r="AK80" s="145"/>
      <c r="AL80" s="146"/>
      <c r="AM80" s="146"/>
      <c r="AN80" s="146"/>
      <c r="AO80" s="146"/>
      <c r="AP80" s="146"/>
      <c r="AQ80" s="147"/>
      <c r="AR80" s="145"/>
      <c r="AS80" s="146"/>
      <c r="AT80" s="147"/>
      <c r="AU80" s="701">
        <f t="shared" si="3"/>
        <v>0</v>
      </c>
      <c r="AV80" s="702"/>
      <c r="AW80" s="703">
        <f t="shared" si="4"/>
        <v>0</v>
      </c>
      <c r="AX80" s="704"/>
      <c r="AY80" s="671"/>
      <c r="AZ80" s="672"/>
      <c r="BA80" s="672"/>
      <c r="BB80" s="672"/>
      <c r="BC80" s="672"/>
      <c r="BD80" s="673"/>
    </row>
    <row r="81" spans="2:56" ht="39.9" customHeight="1" x14ac:dyDescent="0.2">
      <c r="B81" s="144">
        <f t="shared" si="5"/>
        <v>69</v>
      </c>
      <c r="C81" s="691"/>
      <c r="D81" s="692"/>
      <c r="E81" s="693"/>
      <c r="F81" s="694"/>
      <c r="G81" s="695"/>
      <c r="H81" s="696"/>
      <c r="I81" s="696"/>
      <c r="J81" s="696"/>
      <c r="K81" s="697"/>
      <c r="L81" s="698"/>
      <c r="M81" s="699"/>
      <c r="N81" s="699"/>
      <c r="O81" s="700"/>
      <c r="P81" s="145"/>
      <c r="Q81" s="146"/>
      <c r="R81" s="146"/>
      <c r="S81" s="146"/>
      <c r="T81" s="146"/>
      <c r="U81" s="146"/>
      <c r="V81" s="147"/>
      <c r="W81" s="145"/>
      <c r="X81" s="146"/>
      <c r="Y81" s="146"/>
      <c r="Z81" s="146"/>
      <c r="AA81" s="146"/>
      <c r="AB81" s="146"/>
      <c r="AC81" s="147"/>
      <c r="AD81" s="145"/>
      <c r="AE81" s="146"/>
      <c r="AF81" s="146"/>
      <c r="AG81" s="146"/>
      <c r="AH81" s="146"/>
      <c r="AI81" s="146"/>
      <c r="AJ81" s="147"/>
      <c r="AK81" s="145"/>
      <c r="AL81" s="146"/>
      <c r="AM81" s="146"/>
      <c r="AN81" s="146"/>
      <c r="AO81" s="146"/>
      <c r="AP81" s="146"/>
      <c r="AQ81" s="147"/>
      <c r="AR81" s="145"/>
      <c r="AS81" s="146"/>
      <c r="AT81" s="147"/>
      <c r="AU81" s="701">
        <f t="shared" si="3"/>
        <v>0</v>
      </c>
      <c r="AV81" s="702"/>
      <c r="AW81" s="703">
        <f t="shared" si="4"/>
        <v>0</v>
      </c>
      <c r="AX81" s="704"/>
      <c r="AY81" s="671"/>
      <c r="AZ81" s="672"/>
      <c r="BA81" s="672"/>
      <c r="BB81" s="672"/>
      <c r="BC81" s="672"/>
      <c r="BD81" s="673"/>
    </row>
    <row r="82" spans="2:56" ht="39.9" customHeight="1" x14ac:dyDescent="0.2">
      <c r="B82" s="144">
        <f t="shared" si="5"/>
        <v>70</v>
      </c>
      <c r="C82" s="691"/>
      <c r="D82" s="692"/>
      <c r="E82" s="693"/>
      <c r="F82" s="694"/>
      <c r="G82" s="695"/>
      <c r="H82" s="696"/>
      <c r="I82" s="696"/>
      <c r="J82" s="696"/>
      <c r="K82" s="697"/>
      <c r="L82" s="698"/>
      <c r="M82" s="699"/>
      <c r="N82" s="699"/>
      <c r="O82" s="700"/>
      <c r="P82" s="145"/>
      <c r="Q82" s="146"/>
      <c r="R82" s="146"/>
      <c r="S82" s="146"/>
      <c r="T82" s="146"/>
      <c r="U82" s="146"/>
      <c r="V82" s="147"/>
      <c r="W82" s="145"/>
      <c r="X82" s="146"/>
      <c r="Y82" s="146"/>
      <c r="Z82" s="146"/>
      <c r="AA82" s="146"/>
      <c r="AB82" s="146"/>
      <c r="AC82" s="147"/>
      <c r="AD82" s="145"/>
      <c r="AE82" s="146"/>
      <c r="AF82" s="146"/>
      <c r="AG82" s="146"/>
      <c r="AH82" s="146"/>
      <c r="AI82" s="146"/>
      <c r="AJ82" s="147"/>
      <c r="AK82" s="145"/>
      <c r="AL82" s="146"/>
      <c r="AM82" s="146"/>
      <c r="AN82" s="146"/>
      <c r="AO82" s="146"/>
      <c r="AP82" s="146"/>
      <c r="AQ82" s="147"/>
      <c r="AR82" s="145"/>
      <c r="AS82" s="146"/>
      <c r="AT82" s="147"/>
      <c r="AU82" s="701">
        <f t="shared" si="3"/>
        <v>0</v>
      </c>
      <c r="AV82" s="702"/>
      <c r="AW82" s="703">
        <f t="shared" si="4"/>
        <v>0</v>
      </c>
      <c r="AX82" s="704"/>
      <c r="AY82" s="671"/>
      <c r="AZ82" s="672"/>
      <c r="BA82" s="672"/>
      <c r="BB82" s="672"/>
      <c r="BC82" s="672"/>
      <c r="BD82" s="673"/>
    </row>
    <row r="83" spans="2:56" ht="39.9" customHeight="1" x14ac:dyDescent="0.2">
      <c r="B83" s="144">
        <f t="shared" si="5"/>
        <v>71</v>
      </c>
      <c r="C83" s="691"/>
      <c r="D83" s="692"/>
      <c r="E83" s="693"/>
      <c r="F83" s="694"/>
      <c r="G83" s="695"/>
      <c r="H83" s="696"/>
      <c r="I83" s="696"/>
      <c r="J83" s="696"/>
      <c r="K83" s="697"/>
      <c r="L83" s="698"/>
      <c r="M83" s="699"/>
      <c r="N83" s="699"/>
      <c r="O83" s="700"/>
      <c r="P83" s="145"/>
      <c r="Q83" s="146"/>
      <c r="R83" s="146"/>
      <c r="S83" s="146"/>
      <c r="T83" s="146"/>
      <c r="U83" s="146"/>
      <c r="V83" s="147"/>
      <c r="W83" s="145"/>
      <c r="X83" s="146"/>
      <c r="Y83" s="146"/>
      <c r="Z83" s="146"/>
      <c r="AA83" s="146"/>
      <c r="AB83" s="146"/>
      <c r="AC83" s="147"/>
      <c r="AD83" s="145"/>
      <c r="AE83" s="146"/>
      <c r="AF83" s="146"/>
      <c r="AG83" s="146"/>
      <c r="AH83" s="146"/>
      <c r="AI83" s="146"/>
      <c r="AJ83" s="147"/>
      <c r="AK83" s="145"/>
      <c r="AL83" s="146"/>
      <c r="AM83" s="146"/>
      <c r="AN83" s="146"/>
      <c r="AO83" s="146"/>
      <c r="AP83" s="146"/>
      <c r="AQ83" s="147"/>
      <c r="AR83" s="145"/>
      <c r="AS83" s="146"/>
      <c r="AT83" s="147"/>
      <c r="AU83" s="701">
        <f t="shared" si="3"/>
        <v>0</v>
      </c>
      <c r="AV83" s="702"/>
      <c r="AW83" s="703">
        <f t="shared" si="4"/>
        <v>0</v>
      </c>
      <c r="AX83" s="704"/>
      <c r="AY83" s="671"/>
      <c r="AZ83" s="672"/>
      <c r="BA83" s="672"/>
      <c r="BB83" s="672"/>
      <c r="BC83" s="672"/>
      <c r="BD83" s="673"/>
    </row>
    <row r="84" spans="2:56" ht="39.9" customHeight="1" x14ac:dyDescent="0.2">
      <c r="B84" s="144">
        <f t="shared" si="5"/>
        <v>72</v>
      </c>
      <c r="C84" s="691"/>
      <c r="D84" s="692"/>
      <c r="E84" s="693"/>
      <c r="F84" s="694"/>
      <c r="G84" s="695"/>
      <c r="H84" s="696"/>
      <c r="I84" s="696"/>
      <c r="J84" s="696"/>
      <c r="K84" s="697"/>
      <c r="L84" s="698"/>
      <c r="M84" s="699"/>
      <c r="N84" s="699"/>
      <c r="O84" s="700"/>
      <c r="P84" s="145"/>
      <c r="Q84" s="146"/>
      <c r="R84" s="146"/>
      <c r="S84" s="146"/>
      <c r="T84" s="146"/>
      <c r="U84" s="146"/>
      <c r="V84" s="147"/>
      <c r="W84" s="145"/>
      <c r="X84" s="146"/>
      <c r="Y84" s="146"/>
      <c r="Z84" s="146"/>
      <c r="AA84" s="146"/>
      <c r="AB84" s="146"/>
      <c r="AC84" s="147"/>
      <c r="AD84" s="145"/>
      <c r="AE84" s="146"/>
      <c r="AF84" s="146"/>
      <c r="AG84" s="146"/>
      <c r="AH84" s="146"/>
      <c r="AI84" s="146"/>
      <c r="AJ84" s="147"/>
      <c r="AK84" s="145"/>
      <c r="AL84" s="146"/>
      <c r="AM84" s="146"/>
      <c r="AN84" s="146"/>
      <c r="AO84" s="146"/>
      <c r="AP84" s="146"/>
      <c r="AQ84" s="147"/>
      <c r="AR84" s="145"/>
      <c r="AS84" s="146"/>
      <c r="AT84" s="147"/>
      <c r="AU84" s="701">
        <f t="shared" si="3"/>
        <v>0</v>
      </c>
      <c r="AV84" s="702"/>
      <c r="AW84" s="703">
        <f t="shared" si="4"/>
        <v>0</v>
      </c>
      <c r="AX84" s="704"/>
      <c r="AY84" s="671"/>
      <c r="AZ84" s="672"/>
      <c r="BA84" s="672"/>
      <c r="BB84" s="672"/>
      <c r="BC84" s="672"/>
      <c r="BD84" s="673"/>
    </row>
    <row r="85" spans="2:56" ht="39.9" customHeight="1" x14ac:dyDescent="0.2">
      <c r="B85" s="144">
        <f t="shared" si="5"/>
        <v>73</v>
      </c>
      <c r="C85" s="691"/>
      <c r="D85" s="692"/>
      <c r="E85" s="693"/>
      <c r="F85" s="694"/>
      <c r="G85" s="695"/>
      <c r="H85" s="696"/>
      <c r="I85" s="696"/>
      <c r="J85" s="696"/>
      <c r="K85" s="697"/>
      <c r="L85" s="698"/>
      <c r="M85" s="699"/>
      <c r="N85" s="699"/>
      <c r="O85" s="700"/>
      <c r="P85" s="145"/>
      <c r="Q85" s="146"/>
      <c r="R85" s="146"/>
      <c r="S85" s="146"/>
      <c r="T85" s="146"/>
      <c r="U85" s="146"/>
      <c r="V85" s="147"/>
      <c r="W85" s="145"/>
      <c r="X85" s="146"/>
      <c r="Y85" s="146"/>
      <c r="Z85" s="146"/>
      <c r="AA85" s="146"/>
      <c r="AB85" s="146"/>
      <c r="AC85" s="147"/>
      <c r="AD85" s="145"/>
      <c r="AE85" s="146"/>
      <c r="AF85" s="146"/>
      <c r="AG85" s="146"/>
      <c r="AH85" s="146"/>
      <c r="AI85" s="146"/>
      <c r="AJ85" s="147"/>
      <c r="AK85" s="145"/>
      <c r="AL85" s="146"/>
      <c r="AM85" s="146"/>
      <c r="AN85" s="146"/>
      <c r="AO85" s="146"/>
      <c r="AP85" s="146"/>
      <c r="AQ85" s="147"/>
      <c r="AR85" s="145"/>
      <c r="AS85" s="146"/>
      <c r="AT85" s="147"/>
      <c r="AU85" s="701">
        <f t="shared" si="3"/>
        <v>0</v>
      </c>
      <c r="AV85" s="702"/>
      <c r="AW85" s="703">
        <f t="shared" si="4"/>
        <v>0</v>
      </c>
      <c r="AX85" s="704"/>
      <c r="AY85" s="671"/>
      <c r="AZ85" s="672"/>
      <c r="BA85" s="672"/>
      <c r="BB85" s="672"/>
      <c r="BC85" s="672"/>
      <c r="BD85" s="673"/>
    </row>
    <row r="86" spans="2:56" ht="39.9" customHeight="1" x14ac:dyDescent="0.2">
      <c r="B86" s="144">
        <f t="shared" si="5"/>
        <v>74</v>
      </c>
      <c r="C86" s="691"/>
      <c r="D86" s="692"/>
      <c r="E86" s="693"/>
      <c r="F86" s="694"/>
      <c r="G86" s="695"/>
      <c r="H86" s="696"/>
      <c r="I86" s="696"/>
      <c r="J86" s="696"/>
      <c r="K86" s="697"/>
      <c r="L86" s="698"/>
      <c r="M86" s="699"/>
      <c r="N86" s="699"/>
      <c r="O86" s="700"/>
      <c r="P86" s="145"/>
      <c r="Q86" s="146"/>
      <c r="R86" s="146"/>
      <c r="S86" s="146"/>
      <c r="T86" s="146"/>
      <c r="U86" s="146"/>
      <c r="V86" s="147"/>
      <c r="W86" s="145"/>
      <c r="X86" s="146"/>
      <c r="Y86" s="146"/>
      <c r="Z86" s="146"/>
      <c r="AA86" s="146"/>
      <c r="AB86" s="146"/>
      <c r="AC86" s="147"/>
      <c r="AD86" s="145"/>
      <c r="AE86" s="146"/>
      <c r="AF86" s="146"/>
      <c r="AG86" s="146"/>
      <c r="AH86" s="146"/>
      <c r="AI86" s="146"/>
      <c r="AJ86" s="147"/>
      <c r="AK86" s="145"/>
      <c r="AL86" s="146"/>
      <c r="AM86" s="146"/>
      <c r="AN86" s="146"/>
      <c r="AO86" s="146"/>
      <c r="AP86" s="146"/>
      <c r="AQ86" s="147"/>
      <c r="AR86" s="145"/>
      <c r="AS86" s="146"/>
      <c r="AT86" s="147"/>
      <c r="AU86" s="701">
        <f t="shared" si="3"/>
        <v>0</v>
      </c>
      <c r="AV86" s="702"/>
      <c r="AW86" s="703">
        <f t="shared" si="4"/>
        <v>0</v>
      </c>
      <c r="AX86" s="704"/>
      <c r="AY86" s="671"/>
      <c r="AZ86" s="672"/>
      <c r="BA86" s="672"/>
      <c r="BB86" s="672"/>
      <c r="BC86" s="672"/>
      <c r="BD86" s="673"/>
    </row>
    <row r="87" spans="2:56" ht="39.9" customHeight="1" x14ac:dyDescent="0.2">
      <c r="B87" s="144">
        <f t="shared" si="5"/>
        <v>75</v>
      </c>
      <c r="C87" s="691"/>
      <c r="D87" s="692"/>
      <c r="E87" s="693"/>
      <c r="F87" s="694"/>
      <c r="G87" s="695"/>
      <c r="H87" s="696"/>
      <c r="I87" s="696"/>
      <c r="J87" s="696"/>
      <c r="K87" s="697"/>
      <c r="L87" s="698"/>
      <c r="M87" s="699"/>
      <c r="N87" s="699"/>
      <c r="O87" s="700"/>
      <c r="P87" s="145"/>
      <c r="Q87" s="146"/>
      <c r="R87" s="146"/>
      <c r="S87" s="146"/>
      <c r="T87" s="146"/>
      <c r="U87" s="146"/>
      <c r="V87" s="147"/>
      <c r="W87" s="145"/>
      <c r="X87" s="146"/>
      <c r="Y87" s="146"/>
      <c r="Z87" s="146"/>
      <c r="AA87" s="146"/>
      <c r="AB87" s="146"/>
      <c r="AC87" s="147"/>
      <c r="AD87" s="145"/>
      <c r="AE87" s="146"/>
      <c r="AF87" s="146"/>
      <c r="AG87" s="146"/>
      <c r="AH87" s="146"/>
      <c r="AI87" s="146"/>
      <c r="AJ87" s="147"/>
      <c r="AK87" s="145"/>
      <c r="AL87" s="146"/>
      <c r="AM87" s="146"/>
      <c r="AN87" s="146"/>
      <c r="AO87" s="146"/>
      <c r="AP87" s="146"/>
      <c r="AQ87" s="147"/>
      <c r="AR87" s="145"/>
      <c r="AS87" s="146"/>
      <c r="AT87" s="147"/>
      <c r="AU87" s="701">
        <f t="shared" si="3"/>
        <v>0</v>
      </c>
      <c r="AV87" s="702"/>
      <c r="AW87" s="703">
        <f t="shared" si="4"/>
        <v>0</v>
      </c>
      <c r="AX87" s="704"/>
      <c r="AY87" s="671"/>
      <c r="AZ87" s="672"/>
      <c r="BA87" s="672"/>
      <c r="BB87" s="672"/>
      <c r="BC87" s="672"/>
      <c r="BD87" s="673"/>
    </row>
    <row r="88" spans="2:56" ht="39.9" customHeight="1" x14ac:dyDescent="0.2">
      <c r="B88" s="144">
        <f t="shared" si="5"/>
        <v>76</v>
      </c>
      <c r="C88" s="691"/>
      <c r="D88" s="692"/>
      <c r="E88" s="693"/>
      <c r="F88" s="694"/>
      <c r="G88" s="695"/>
      <c r="H88" s="696"/>
      <c r="I88" s="696"/>
      <c r="J88" s="696"/>
      <c r="K88" s="697"/>
      <c r="L88" s="698"/>
      <c r="M88" s="699"/>
      <c r="N88" s="699"/>
      <c r="O88" s="700"/>
      <c r="P88" s="145"/>
      <c r="Q88" s="146"/>
      <c r="R88" s="146"/>
      <c r="S88" s="146"/>
      <c r="T88" s="146"/>
      <c r="U88" s="146"/>
      <c r="V88" s="147"/>
      <c r="W88" s="145"/>
      <c r="X88" s="146"/>
      <c r="Y88" s="146"/>
      <c r="Z88" s="146"/>
      <c r="AA88" s="146"/>
      <c r="AB88" s="146"/>
      <c r="AC88" s="147"/>
      <c r="AD88" s="145"/>
      <c r="AE88" s="146"/>
      <c r="AF88" s="146"/>
      <c r="AG88" s="146"/>
      <c r="AH88" s="146"/>
      <c r="AI88" s="146"/>
      <c r="AJ88" s="147"/>
      <c r="AK88" s="145"/>
      <c r="AL88" s="146"/>
      <c r="AM88" s="146"/>
      <c r="AN88" s="146"/>
      <c r="AO88" s="146"/>
      <c r="AP88" s="146"/>
      <c r="AQ88" s="147"/>
      <c r="AR88" s="145"/>
      <c r="AS88" s="146"/>
      <c r="AT88" s="147"/>
      <c r="AU88" s="701">
        <f t="shared" si="3"/>
        <v>0</v>
      </c>
      <c r="AV88" s="702"/>
      <c r="AW88" s="703">
        <f t="shared" si="4"/>
        <v>0</v>
      </c>
      <c r="AX88" s="704"/>
      <c r="AY88" s="671"/>
      <c r="AZ88" s="672"/>
      <c r="BA88" s="672"/>
      <c r="BB88" s="672"/>
      <c r="BC88" s="672"/>
      <c r="BD88" s="673"/>
    </row>
    <row r="89" spans="2:56" ht="39.9" customHeight="1" x14ac:dyDescent="0.2">
      <c r="B89" s="144">
        <f t="shared" si="5"/>
        <v>77</v>
      </c>
      <c r="C89" s="691"/>
      <c r="D89" s="692"/>
      <c r="E89" s="693"/>
      <c r="F89" s="694"/>
      <c r="G89" s="695"/>
      <c r="H89" s="696"/>
      <c r="I89" s="696"/>
      <c r="J89" s="696"/>
      <c r="K89" s="697"/>
      <c r="L89" s="698"/>
      <c r="M89" s="699"/>
      <c r="N89" s="699"/>
      <c r="O89" s="700"/>
      <c r="P89" s="145"/>
      <c r="Q89" s="146"/>
      <c r="R89" s="146"/>
      <c r="S89" s="146"/>
      <c r="T89" s="146"/>
      <c r="U89" s="146"/>
      <c r="V89" s="147"/>
      <c r="W89" s="145"/>
      <c r="X89" s="146"/>
      <c r="Y89" s="146"/>
      <c r="Z89" s="146"/>
      <c r="AA89" s="146"/>
      <c r="AB89" s="146"/>
      <c r="AC89" s="147"/>
      <c r="AD89" s="145"/>
      <c r="AE89" s="146"/>
      <c r="AF89" s="146"/>
      <c r="AG89" s="146"/>
      <c r="AH89" s="146"/>
      <c r="AI89" s="146"/>
      <c r="AJ89" s="147"/>
      <c r="AK89" s="145"/>
      <c r="AL89" s="146"/>
      <c r="AM89" s="146"/>
      <c r="AN89" s="146"/>
      <c r="AO89" s="146"/>
      <c r="AP89" s="146"/>
      <c r="AQ89" s="147"/>
      <c r="AR89" s="145"/>
      <c r="AS89" s="146"/>
      <c r="AT89" s="147"/>
      <c r="AU89" s="701">
        <f t="shared" si="3"/>
        <v>0</v>
      </c>
      <c r="AV89" s="702"/>
      <c r="AW89" s="703">
        <f t="shared" si="4"/>
        <v>0</v>
      </c>
      <c r="AX89" s="704"/>
      <c r="AY89" s="671"/>
      <c r="AZ89" s="672"/>
      <c r="BA89" s="672"/>
      <c r="BB89" s="672"/>
      <c r="BC89" s="672"/>
      <c r="BD89" s="673"/>
    </row>
    <row r="90" spans="2:56" ht="39.9" customHeight="1" x14ac:dyDescent="0.2">
      <c r="B90" s="144">
        <f t="shared" si="5"/>
        <v>78</v>
      </c>
      <c r="C90" s="691"/>
      <c r="D90" s="692"/>
      <c r="E90" s="693"/>
      <c r="F90" s="694"/>
      <c r="G90" s="695"/>
      <c r="H90" s="696"/>
      <c r="I90" s="696"/>
      <c r="J90" s="696"/>
      <c r="K90" s="697"/>
      <c r="L90" s="698"/>
      <c r="M90" s="699"/>
      <c r="N90" s="699"/>
      <c r="O90" s="700"/>
      <c r="P90" s="145"/>
      <c r="Q90" s="146"/>
      <c r="R90" s="146"/>
      <c r="S90" s="146"/>
      <c r="T90" s="146"/>
      <c r="U90" s="146"/>
      <c r="V90" s="147"/>
      <c r="W90" s="145"/>
      <c r="X90" s="146"/>
      <c r="Y90" s="146"/>
      <c r="Z90" s="146"/>
      <c r="AA90" s="146"/>
      <c r="AB90" s="146"/>
      <c r="AC90" s="147"/>
      <c r="AD90" s="145"/>
      <c r="AE90" s="146"/>
      <c r="AF90" s="146"/>
      <c r="AG90" s="146"/>
      <c r="AH90" s="146"/>
      <c r="AI90" s="146"/>
      <c r="AJ90" s="147"/>
      <c r="AK90" s="145"/>
      <c r="AL90" s="146"/>
      <c r="AM90" s="146"/>
      <c r="AN90" s="146"/>
      <c r="AO90" s="146"/>
      <c r="AP90" s="146"/>
      <c r="AQ90" s="147"/>
      <c r="AR90" s="145"/>
      <c r="AS90" s="146"/>
      <c r="AT90" s="147"/>
      <c r="AU90" s="701">
        <f t="shared" si="3"/>
        <v>0</v>
      </c>
      <c r="AV90" s="702"/>
      <c r="AW90" s="703">
        <f t="shared" si="4"/>
        <v>0</v>
      </c>
      <c r="AX90" s="704"/>
      <c r="AY90" s="671"/>
      <c r="AZ90" s="672"/>
      <c r="BA90" s="672"/>
      <c r="BB90" s="672"/>
      <c r="BC90" s="672"/>
      <c r="BD90" s="673"/>
    </row>
    <row r="91" spans="2:56" ht="39.9" customHeight="1" x14ac:dyDescent="0.2">
      <c r="B91" s="144">
        <f t="shared" si="5"/>
        <v>79</v>
      </c>
      <c r="C91" s="691"/>
      <c r="D91" s="692"/>
      <c r="E91" s="693"/>
      <c r="F91" s="694"/>
      <c r="G91" s="695"/>
      <c r="H91" s="696"/>
      <c r="I91" s="696"/>
      <c r="J91" s="696"/>
      <c r="K91" s="697"/>
      <c r="L91" s="698"/>
      <c r="M91" s="699"/>
      <c r="N91" s="699"/>
      <c r="O91" s="700"/>
      <c r="P91" s="145"/>
      <c r="Q91" s="146"/>
      <c r="R91" s="146"/>
      <c r="S91" s="146"/>
      <c r="T91" s="146"/>
      <c r="U91" s="146"/>
      <c r="V91" s="147"/>
      <c r="W91" s="145"/>
      <c r="X91" s="146"/>
      <c r="Y91" s="146"/>
      <c r="Z91" s="146"/>
      <c r="AA91" s="146"/>
      <c r="AB91" s="146"/>
      <c r="AC91" s="147"/>
      <c r="AD91" s="145"/>
      <c r="AE91" s="146"/>
      <c r="AF91" s="146"/>
      <c r="AG91" s="146"/>
      <c r="AH91" s="146"/>
      <c r="AI91" s="146"/>
      <c r="AJ91" s="147"/>
      <c r="AK91" s="145"/>
      <c r="AL91" s="146"/>
      <c r="AM91" s="146"/>
      <c r="AN91" s="146"/>
      <c r="AO91" s="146"/>
      <c r="AP91" s="146"/>
      <c r="AQ91" s="147"/>
      <c r="AR91" s="145"/>
      <c r="AS91" s="146"/>
      <c r="AT91" s="147"/>
      <c r="AU91" s="701">
        <f t="shared" si="3"/>
        <v>0</v>
      </c>
      <c r="AV91" s="702"/>
      <c r="AW91" s="703">
        <f t="shared" si="4"/>
        <v>0</v>
      </c>
      <c r="AX91" s="704"/>
      <c r="AY91" s="671"/>
      <c r="AZ91" s="672"/>
      <c r="BA91" s="672"/>
      <c r="BB91" s="672"/>
      <c r="BC91" s="672"/>
      <c r="BD91" s="673"/>
    </row>
    <row r="92" spans="2:56" ht="39.9" customHeight="1" x14ac:dyDescent="0.2">
      <c r="B92" s="144">
        <f t="shared" si="5"/>
        <v>80</v>
      </c>
      <c r="C92" s="691"/>
      <c r="D92" s="692"/>
      <c r="E92" s="693"/>
      <c r="F92" s="694"/>
      <c r="G92" s="695"/>
      <c r="H92" s="696"/>
      <c r="I92" s="696"/>
      <c r="J92" s="696"/>
      <c r="K92" s="697"/>
      <c r="L92" s="698"/>
      <c r="M92" s="699"/>
      <c r="N92" s="699"/>
      <c r="O92" s="700"/>
      <c r="P92" s="145"/>
      <c r="Q92" s="146"/>
      <c r="R92" s="146"/>
      <c r="S92" s="146"/>
      <c r="T92" s="146"/>
      <c r="U92" s="146"/>
      <c r="V92" s="147"/>
      <c r="W92" s="145"/>
      <c r="X92" s="146"/>
      <c r="Y92" s="146"/>
      <c r="Z92" s="146"/>
      <c r="AA92" s="146"/>
      <c r="AB92" s="146"/>
      <c r="AC92" s="147"/>
      <c r="AD92" s="145"/>
      <c r="AE92" s="146"/>
      <c r="AF92" s="146"/>
      <c r="AG92" s="146"/>
      <c r="AH92" s="146"/>
      <c r="AI92" s="146"/>
      <c r="AJ92" s="147"/>
      <c r="AK92" s="145"/>
      <c r="AL92" s="146"/>
      <c r="AM92" s="146"/>
      <c r="AN92" s="146"/>
      <c r="AO92" s="146"/>
      <c r="AP92" s="146"/>
      <c r="AQ92" s="147"/>
      <c r="AR92" s="145"/>
      <c r="AS92" s="146"/>
      <c r="AT92" s="147"/>
      <c r="AU92" s="701">
        <f t="shared" si="3"/>
        <v>0</v>
      </c>
      <c r="AV92" s="702"/>
      <c r="AW92" s="703">
        <f t="shared" si="4"/>
        <v>0</v>
      </c>
      <c r="AX92" s="704"/>
      <c r="AY92" s="671"/>
      <c r="AZ92" s="672"/>
      <c r="BA92" s="672"/>
      <c r="BB92" s="672"/>
      <c r="BC92" s="672"/>
      <c r="BD92" s="673"/>
    </row>
    <row r="93" spans="2:56" ht="39.9" customHeight="1" x14ac:dyDescent="0.2">
      <c r="B93" s="144">
        <f t="shared" si="5"/>
        <v>81</v>
      </c>
      <c r="C93" s="691"/>
      <c r="D93" s="692"/>
      <c r="E93" s="693"/>
      <c r="F93" s="694"/>
      <c r="G93" s="695"/>
      <c r="H93" s="696"/>
      <c r="I93" s="696"/>
      <c r="J93" s="696"/>
      <c r="K93" s="697"/>
      <c r="L93" s="698"/>
      <c r="M93" s="699"/>
      <c r="N93" s="699"/>
      <c r="O93" s="700"/>
      <c r="P93" s="145"/>
      <c r="Q93" s="146"/>
      <c r="R93" s="146"/>
      <c r="S93" s="146"/>
      <c r="T93" s="146"/>
      <c r="U93" s="146"/>
      <c r="V93" s="147"/>
      <c r="W93" s="145"/>
      <c r="X93" s="146"/>
      <c r="Y93" s="146"/>
      <c r="Z93" s="146"/>
      <c r="AA93" s="146"/>
      <c r="AB93" s="146"/>
      <c r="AC93" s="147"/>
      <c r="AD93" s="145"/>
      <c r="AE93" s="146"/>
      <c r="AF93" s="146"/>
      <c r="AG93" s="146"/>
      <c r="AH93" s="146"/>
      <c r="AI93" s="146"/>
      <c r="AJ93" s="147"/>
      <c r="AK93" s="145"/>
      <c r="AL93" s="146"/>
      <c r="AM93" s="146"/>
      <c r="AN93" s="146"/>
      <c r="AO93" s="146"/>
      <c r="AP93" s="146"/>
      <c r="AQ93" s="147"/>
      <c r="AR93" s="145"/>
      <c r="AS93" s="146"/>
      <c r="AT93" s="147"/>
      <c r="AU93" s="701">
        <f t="shared" si="3"/>
        <v>0</v>
      </c>
      <c r="AV93" s="702"/>
      <c r="AW93" s="703">
        <f t="shared" si="4"/>
        <v>0</v>
      </c>
      <c r="AX93" s="704"/>
      <c r="AY93" s="671"/>
      <c r="AZ93" s="672"/>
      <c r="BA93" s="672"/>
      <c r="BB93" s="672"/>
      <c r="BC93" s="672"/>
      <c r="BD93" s="673"/>
    </row>
    <row r="94" spans="2:56" ht="39.9" customHeight="1" x14ac:dyDescent="0.2">
      <c r="B94" s="144">
        <f t="shared" si="5"/>
        <v>82</v>
      </c>
      <c r="C94" s="691"/>
      <c r="D94" s="692"/>
      <c r="E94" s="693"/>
      <c r="F94" s="694"/>
      <c r="G94" s="695"/>
      <c r="H94" s="696"/>
      <c r="I94" s="696"/>
      <c r="J94" s="696"/>
      <c r="K94" s="697"/>
      <c r="L94" s="698"/>
      <c r="M94" s="699"/>
      <c r="N94" s="699"/>
      <c r="O94" s="700"/>
      <c r="P94" s="145"/>
      <c r="Q94" s="146"/>
      <c r="R94" s="146"/>
      <c r="S94" s="146"/>
      <c r="T94" s="146"/>
      <c r="U94" s="146"/>
      <c r="V94" s="147"/>
      <c r="W94" s="145"/>
      <c r="X94" s="146"/>
      <c r="Y94" s="146"/>
      <c r="Z94" s="146"/>
      <c r="AA94" s="146"/>
      <c r="AB94" s="146"/>
      <c r="AC94" s="147"/>
      <c r="AD94" s="145"/>
      <c r="AE94" s="146"/>
      <c r="AF94" s="146"/>
      <c r="AG94" s="146"/>
      <c r="AH94" s="146"/>
      <c r="AI94" s="146"/>
      <c r="AJ94" s="147"/>
      <c r="AK94" s="145"/>
      <c r="AL94" s="146"/>
      <c r="AM94" s="146"/>
      <c r="AN94" s="146"/>
      <c r="AO94" s="146"/>
      <c r="AP94" s="146"/>
      <c r="AQ94" s="147"/>
      <c r="AR94" s="145"/>
      <c r="AS94" s="146"/>
      <c r="AT94" s="147"/>
      <c r="AU94" s="701">
        <f t="shared" si="3"/>
        <v>0</v>
      </c>
      <c r="AV94" s="702"/>
      <c r="AW94" s="703">
        <f t="shared" si="4"/>
        <v>0</v>
      </c>
      <c r="AX94" s="704"/>
      <c r="AY94" s="671"/>
      <c r="AZ94" s="672"/>
      <c r="BA94" s="672"/>
      <c r="BB94" s="672"/>
      <c r="BC94" s="672"/>
      <c r="BD94" s="673"/>
    </row>
    <row r="95" spans="2:56" ht="39.9" customHeight="1" x14ac:dyDescent="0.2">
      <c r="B95" s="144">
        <f t="shared" si="5"/>
        <v>83</v>
      </c>
      <c r="C95" s="691"/>
      <c r="D95" s="692"/>
      <c r="E95" s="693"/>
      <c r="F95" s="694"/>
      <c r="G95" s="695"/>
      <c r="H95" s="696"/>
      <c r="I95" s="696"/>
      <c r="J95" s="696"/>
      <c r="K95" s="697"/>
      <c r="L95" s="698"/>
      <c r="M95" s="699"/>
      <c r="N95" s="699"/>
      <c r="O95" s="700"/>
      <c r="P95" s="145"/>
      <c r="Q95" s="146"/>
      <c r="R95" s="146"/>
      <c r="S95" s="146"/>
      <c r="T95" s="146"/>
      <c r="U95" s="146"/>
      <c r="V95" s="147"/>
      <c r="W95" s="145"/>
      <c r="X95" s="146"/>
      <c r="Y95" s="146"/>
      <c r="Z95" s="146"/>
      <c r="AA95" s="146"/>
      <c r="AB95" s="146"/>
      <c r="AC95" s="147"/>
      <c r="AD95" s="145"/>
      <c r="AE95" s="146"/>
      <c r="AF95" s="146"/>
      <c r="AG95" s="146"/>
      <c r="AH95" s="146"/>
      <c r="AI95" s="146"/>
      <c r="AJ95" s="147"/>
      <c r="AK95" s="145"/>
      <c r="AL95" s="146"/>
      <c r="AM95" s="146"/>
      <c r="AN95" s="146"/>
      <c r="AO95" s="146"/>
      <c r="AP95" s="146"/>
      <c r="AQ95" s="147"/>
      <c r="AR95" s="145"/>
      <c r="AS95" s="146"/>
      <c r="AT95" s="147"/>
      <c r="AU95" s="701">
        <f t="shared" ref="AU95:AU111" si="6">IF($AZ$3="４週",SUM(P95:AQ95),IF($AZ$3="暦月",SUM(P95:AT95),""))</f>
        <v>0</v>
      </c>
      <c r="AV95" s="702"/>
      <c r="AW95" s="703">
        <f t="shared" si="4"/>
        <v>0</v>
      </c>
      <c r="AX95" s="704"/>
      <c r="AY95" s="671"/>
      <c r="AZ95" s="672"/>
      <c r="BA95" s="672"/>
      <c r="BB95" s="672"/>
      <c r="BC95" s="672"/>
      <c r="BD95" s="673"/>
    </row>
    <row r="96" spans="2:56" ht="39.9" customHeight="1" x14ac:dyDescent="0.2">
      <c r="B96" s="144">
        <f t="shared" si="5"/>
        <v>84</v>
      </c>
      <c r="C96" s="691"/>
      <c r="D96" s="692"/>
      <c r="E96" s="693"/>
      <c r="F96" s="694"/>
      <c r="G96" s="695"/>
      <c r="H96" s="696"/>
      <c r="I96" s="696"/>
      <c r="J96" s="696"/>
      <c r="K96" s="697"/>
      <c r="L96" s="698"/>
      <c r="M96" s="699"/>
      <c r="N96" s="699"/>
      <c r="O96" s="700"/>
      <c r="P96" s="228"/>
      <c r="Q96" s="229"/>
      <c r="R96" s="229"/>
      <c r="S96" s="229"/>
      <c r="T96" s="229"/>
      <c r="U96" s="229"/>
      <c r="V96" s="230"/>
      <c r="W96" s="228"/>
      <c r="X96" s="229"/>
      <c r="Y96" s="229"/>
      <c r="Z96" s="229"/>
      <c r="AA96" s="229"/>
      <c r="AB96" s="229"/>
      <c r="AC96" s="230"/>
      <c r="AD96" s="228"/>
      <c r="AE96" s="229"/>
      <c r="AF96" s="229"/>
      <c r="AG96" s="229"/>
      <c r="AH96" s="229"/>
      <c r="AI96" s="229"/>
      <c r="AJ96" s="230"/>
      <c r="AK96" s="228"/>
      <c r="AL96" s="229"/>
      <c r="AM96" s="229"/>
      <c r="AN96" s="229"/>
      <c r="AO96" s="229"/>
      <c r="AP96" s="229"/>
      <c r="AQ96" s="230"/>
      <c r="AR96" s="228"/>
      <c r="AS96" s="229"/>
      <c r="AT96" s="230"/>
      <c r="AU96" s="701">
        <f t="shared" si="6"/>
        <v>0</v>
      </c>
      <c r="AV96" s="702"/>
      <c r="AW96" s="703">
        <f t="shared" si="4"/>
        <v>0</v>
      </c>
      <c r="AX96" s="704"/>
      <c r="AY96" s="671"/>
      <c r="AZ96" s="672"/>
      <c r="BA96" s="672"/>
      <c r="BB96" s="672"/>
      <c r="BC96" s="672"/>
      <c r="BD96" s="673"/>
    </row>
    <row r="97" spans="2:56" ht="39.9" customHeight="1" x14ac:dyDescent="0.2">
      <c r="B97" s="144">
        <f t="shared" si="5"/>
        <v>85</v>
      </c>
      <c r="C97" s="691"/>
      <c r="D97" s="692"/>
      <c r="E97" s="693"/>
      <c r="F97" s="694"/>
      <c r="G97" s="695"/>
      <c r="H97" s="696"/>
      <c r="I97" s="696"/>
      <c r="J97" s="696"/>
      <c r="K97" s="697"/>
      <c r="L97" s="698"/>
      <c r="M97" s="699"/>
      <c r="N97" s="699"/>
      <c r="O97" s="700"/>
      <c r="P97" s="145"/>
      <c r="Q97" s="146"/>
      <c r="R97" s="146"/>
      <c r="S97" s="146"/>
      <c r="T97" s="146"/>
      <c r="U97" s="146"/>
      <c r="V97" s="147"/>
      <c r="W97" s="145"/>
      <c r="X97" s="146"/>
      <c r="Y97" s="146"/>
      <c r="Z97" s="146"/>
      <c r="AA97" s="146"/>
      <c r="AB97" s="146"/>
      <c r="AC97" s="147"/>
      <c r="AD97" s="145"/>
      <c r="AE97" s="146"/>
      <c r="AF97" s="146"/>
      <c r="AG97" s="146"/>
      <c r="AH97" s="146"/>
      <c r="AI97" s="146"/>
      <c r="AJ97" s="147"/>
      <c r="AK97" s="145"/>
      <c r="AL97" s="146"/>
      <c r="AM97" s="146"/>
      <c r="AN97" s="146"/>
      <c r="AO97" s="146"/>
      <c r="AP97" s="146"/>
      <c r="AQ97" s="147"/>
      <c r="AR97" s="145"/>
      <c r="AS97" s="146"/>
      <c r="AT97" s="147"/>
      <c r="AU97" s="701">
        <f t="shared" si="6"/>
        <v>0</v>
      </c>
      <c r="AV97" s="702"/>
      <c r="AW97" s="703">
        <f t="shared" si="4"/>
        <v>0</v>
      </c>
      <c r="AX97" s="704"/>
      <c r="AY97" s="671"/>
      <c r="AZ97" s="672"/>
      <c r="BA97" s="672"/>
      <c r="BB97" s="672"/>
      <c r="BC97" s="672"/>
      <c r="BD97" s="673"/>
    </row>
    <row r="98" spans="2:56" ht="39.9" customHeight="1" x14ac:dyDescent="0.2">
      <c r="B98" s="144">
        <f t="shared" si="5"/>
        <v>86</v>
      </c>
      <c r="C98" s="691"/>
      <c r="D98" s="692"/>
      <c r="E98" s="693"/>
      <c r="F98" s="694"/>
      <c r="G98" s="695"/>
      <c r="H98" s="696"/>
      <c r="I98" s="696"/>
      <c r="J98" s="696"/>
      <c r="K98" s="697"/>
      <c r="L98" s="698"/>
      <c r="M98" s="699"/>
      <c r="N98" s="699"/>
      <c r="O98" s="700"/>
      <c r="P98" s="145"/>
      <c r="Q98" s="146"/>
      <c r="R98" s="146"/>
      <c r="S98" s="146"/>
      <c r="T98" s="146"/>
      <c r="U98" s="146"/>
      <c r="V98" s="147"/>
      <c r="W98" s="145"/>
      <c r="X98" s="146"/>
      <c r="Y98" s="146"/>
      <c r="Z98" s="146"/>
      <c r="AA98" s="146"/>
      <c r="AB98" s="146"/>
      <c r="AC98" s="147"/>
      <c r="AD98" s="145"/>
      <c r="AE98" s="146"/>
      <c r="AF98" s="146"/>
      <c r="AG98" s="146"/>
      <c r="AH98" s="146"/>
      <c r="AI98" s="146"/>
      <c r="AJ98" s="147"/>
      <c r="AK98" s="145"/>
      <c r="AL98" s="146"/>
      <c r="AM98" s="146"/>
      <c r="AN98" s="146"/>
      <c r="AO98" s="146"/>
      <c r="AP98" s="146"/>
      <c r="AQ98" s="147"/>
      <c r="AR98" s="145"/>
      <c r="AS98" s="146"/>
      <c r="AT98" s="147"/>
      <c r="AU98" s="701">
        <f t="shared" si="6"/>
        <v>0</v>
      </c>
      <c r="AV98" s="702"/>
      <c r="AW98" s="703">
        <f t="shared" si="4"/>
        <v>0</v>
      </c>
      <c r="AX98" s="704"/>
      <c r="AY98" s="671"/>
      <c r="AZ98" s="672"/>
      <c r="BA98" s="672"/>
      <c r="BB98" s="672"/>
      <c r="BC98" s="672"/>
      <c r="BD98" s="673"/>
    </row>
    <row r="99" spans="2:56" ht="39.9" customHeight="1" x14ac:dyDescent="0.2">
      <c r="B99" s="144">
        <f t="shared" si="5"/>
        <v>87</v>
      </c>
      <c r="C99" s="691"/>
      <c r="D99" s="692"/>
      <c r="E99" s="693"/>
      <c r="F99" s="694"/>
      <c r="G99" s="695"/>
      <c r="H99" s="696"/>
      <c r="I99" s="696"/>
      <c r="J99" s="696"/>
      <c r="K99" s="697"/>
      <c r="L99" s="698"/>
      <c r="M99" s="699"/>
      <c r="N99" s="699"/>
      <c r="O99" s="700"/>
      <c r="P99" s="145"/>
      <c r="Q99" s="146"/>
      <c r="R99" s="146"/>
      <c r="S99" s="146"/>
      <c r="T99" s="146"/>
      <c r="U99" s="146"/>
      <c r="V99" s="147"/>
      <c r="W99" s="145"/>
      <c r="X99" s="146"/>
      <c r="Y99" s="146"/>
      <c r="Z99" s="146"/>
      <c r="AA99" s="146"/>
      <c r="AB99" s="146"/>
      <c r="AC99" s="147"/>
      <c r="AD99" s="145"/>
      <c r="AE99" s="146"/>
      <c r="AF99" s="146"/>
      <c r="AG99" s="146"/>
      <c r="AH99" s="146"/>
      <c r="AI99" s="146"/>
      <c r="AJ99" s="147"/>
      <c r="AK99" s="145"/>
      <c r="AL99" s="146"/>
      <c r="AM99" s="146"/>
      <c r="AN99" s="146"/>
      <c r="AO99" s="146"/>
      <c r="AP99" s="146"/>
      <c r="AQ99" s="147"/>
      <c r="AR99" s="145"/>
      <c r="AS99" s="146"/>
      <c r="AT99" s="147"/>
      <c r="AU99" s="701">
        <f t="shared" si="6"/>
        <v>0</v>
      </c>
      <c r="AV99" s="702"/>
      <c r="AW99" s="703">
        <f t="shared" si="4"/>
        <v>0</v>
      </c>
      <c r="AX99" s="704"/>
      <c r="AY99" s="671"/>
      <c r="AZ99" s="672"/>
      <c r="BA99" s="672"/>
      <c r="BB99" s="672"/>
      <c r="BC99" s="672"/>
      <c r="BD99" s="673"/>
    </row>
    <row r="100" spans="2:56" ht="39.9" customHeight="1" x14ac:dyDescent="0.2">
      <c r="B100" s="144">
        <f t="shared" si="5"/>
        <v>88</v>
      </c>
      <c r="C100" s="691"/>
      <c r="D100" s="692"/>
      <c r="E100" s="693"/>
      <c r="F100" s="694"/>
      <c r="G100" s="695"/>
      <c r="H100" s="696"/>
      <c r="I100" s="696"/>
      <c r="J100" s="696"/>
      <c r="K100" s="697"/>
      <c r="L100" s="698"/>
      <c r="M100" s="699"/>
      <c r="N100" s="699"/>
      <c r="O100" s="700"/>
      <c r="P100" s="145"/>
      <c r="Q100" s="146"/>
      <c r="R100" s="146"/>
      <c r="S100" s="146"/>
      <c r="T100" s="146"/>
      <c r="U100" s="146"/>
      <c r="V100" s="147"/>
      <c r="W100" s="145"/>
      <c r="X100" s="146"/>
      <c r="Y100" s="146"/>
      <c r="Z100" s="146"/>
      <c r="AA100" s="146"/>
      <c r="AB100" s="146"/>
      <c r="AC100" s="147"/>
      <c r="AD100" s="145"/>
      <c r="AE100" s="146"/>
      <c r="AF100" s="146"/>
      <c r="AG100" s="146"/>
      <c r="AH100" s="146"/>
      <c r="AI100" s="146"/>
      <c r="AJ100" s="147"/>
      <c r="AK100" s="145"/>
      <c r="AL100" s="146"/>
      <c r="AM100" s="146"/>
      <c r="AN100" s="146"/>
      <c r="AO100" s="146"/>
      <c r="AP100" s="146"/>
      <c r="AQ100" s="147"/>
      <c r="AR100" s="145"/>
      <c r="AS100" s="146"/>
      <c r="AT100" s="147"/>
      <c r="AU100" s="701">
        <f t="shared" si="6"/>
        <v>0</v>
      </c>
      <c r="AV100" s="702"/>
      <c r="AW100" s="703">
        <f t="shared" si="4"/>
        <v>0</v>
      </c>
      <c r="AX100" s="704"/>
      <c r="AY100" s="671"/>
      <c r="AZ100" s="672"/>
      <c r="BA100" s="672"/>
      <c r="BB100" s="672"/>
      <c r="BC100" s="672"/>
      <c r="BD100" s="673"/>
    </row>
    <row r="101" spans="2:56" ht="39.9" customHeight="1" x14ac:dyDescent="0.2">
      <c r="B101" s="144">
        <f t="shared" si="5"/>
        <v>89</v>
      </c>
      <c r="C101" s="691"/>
      <c r="D101" s="692"/>
      <c r="E101" s="693"/>
      <c r="F101" s="694"/>
      <c r="G101" s="695"/>
      <c r="H101" s="696"/>
      <c r="I101" s="696"/>
      <c r="J101" s="696"/>
      <c r="K101" s="697"/>
      <c r="L101" s="698"/>
      <c r="M101" s="699"/>
      <c r="N101" s="699"/>
      <c r="O101" s="700"/>
      <c r="P101" s="145"/>
      <c r="Q101" s="146"/>
      <c r="R101" s="146"/>
      <c r="S101" s="146"/>
      <c r="T101" s="146"/>
      <c r="U101" s="146"/>
      <c r="V101" s="147"/>
      <c r="W101" s="145"/>
      <c r="X101" s="146"/>
      <c r="Y101" s="146"/>
      <c r="Z101" s="146"/>
      <c r="AA101" s="146"/>
      <c r="AB101" s="146"/>
      <c r="AC101" s="147"/>
      <c r="AD101" s="145"/>
      <c r="AE101" s="146"/>
      <c r="AF101" s="146"/>
      <c r="AG101" s="146"/>
      <c r="AH101" s="146"/>
      <c r="AI101" s="146"/>
      <c r="AJ101" s="147"/>
      <c r="AK101" s="145"/>
      <c r="AL101" s="146"/>
      <c r="AM101" s="146"/>
      <c r="AN101" s="146"/>
      <c r="AO101" s="146"/>
      <c r="AP101" s="146"/>
      <c r="AQ101" s="147"/>
      <c r="AR101" s="145"/>
      <c r="AS101" s="146"/>
      <c r="AT101" s="147"/>
      <c r="AU101" s="701">
        <f t="shared" si="6"/>
        <v>0</v>
      </c>
      <c r="AV101" s="702"/>
      <c r="AW101" s="703">
        <f t="shared" si="4"/>
        <v>0</v>
      </c>
      <c r="AX101" s="704"/>
      <c r="AY101" s="671"/>
      <c r="AZ101" s="672"/>
      <c r="BA101" s="672"/>
      <c r="BB101" s="672"/>
      <c r="BC101" s="672"/>
      <c r="BD101" s="673"/>
    </row>
    <row r="102" spans="2:56" ht="39.9" customHeight="1" x14ac:dyDescent="0.2">
      <c r="B102" s="144">
        <f t="shared" si="5"/>
        <v>90</v>
      </c>
      <c r="C102" s="691"/>
      <c r="D102" s="692"/>
      <c r="E102" s="693"/>
      <c r="F102" s="694"/>
      <c r="G102" s="695"/>
      <c r="H102" s="696"/>
      <c r="I102" s="696"/>
      <c r="J102" s="696"/>
      <c r="K102" s="697"/>
      <c r="L102" s="698"/>
      <c r="M102" s="699"/>
      <c r="N102" s="699"/>
      <c r="O102" s="700"/>
      <c r="P102" s="145"/>
      <c r="Q102" s="146"/>
      <c r="R102" s="146"/>
      <c r="S102" s="146"/>
      <c r="T102" s="146"/>
      <c r="U102" s="146"/>
      <c r="V102" s="147"/>
      <c r="W102" s="145"/>
      <c r="X102" s="146"/>
      <c r="Y102" s="146"/>
      <c r="Z102" s="146"/>
      <c r="AA102" s="146"/>
      <c r="AB102" s="146"/>
      <c r="AC102" s="147"/>
      <c r="AD102" s="145"/>
      <c r="AE102" s="146"/>
      <c r="AF102" s="146"/>
      <c r="AG102" s="146"/>
      <c r="AH102" s="146"/>
      <c r="AI102" s="146"/>
      <c r="AJ102" s="147"/>
      <c r="AK102" s="145"/>
      <c r="AL102" s="146"/>
      <c r="AM102" s="146"/>
      <c r="AN102" s="146"/>
      <c r="AO102" s="146"/>
      <c r="AP102" s="146"/>
      <c r="AQ102" s="147"/>
      <c r="AR102" s="145"/>
      <c r="AS102" s="146"/>
      <c r="AT102" s="147"/>
      <c r="AU102" s="701">
        <f t="shared" si="6"/>
        <v>0</v>
      </c>
      <c r="AV102" s="702"/>
      <c r="AW102" s="703">
        <f t="shared" si="4"/>
        <v>0</v>
      </c>
      <c r="AX102" s="704"/>
      <c r="AY102" s="671"/>
      <c r="AZ102" s="672"/>
      <c r="BA102" s="672"/>
      <c r="BB102" s="672"/>
      <c r="BC102" s="672"/>
      <c r="BD102" s="673"/>
    </row>
    <row r="103" spans="2:56" ht="39.9" customHeight="1" x14ac:dyDescent="0.2">
      <c r="B103" s="144">
        <f t="shared" si="5"/>
        <v>91</v>
      </c>
      <c r="C103" s="691"/>
      <c r="D103" s="692"/>
      <c r="E103" s="693"/>
      <c r="F103" s="694"/>
      <c r="G103" s="695"/>
      <c r="H103" s="696"/>
      <c r="I103" s="696"/>
      <c r="J103" s="696"/>
      <c r="K103" s="697"/>
      <c r="L103" s="698"/>
      <c r="M103" s="699"/>
      <c r="N103" s="699"/>
      <c r="O103" s="700"/>
      <c r="P103" s="145"/>
      <c r="Q103" s="146"/>
      <c r="R103" s="146"/>
      <c r="S103" s="146"/>
      <c r="T103" s="146"/>
      <c r="U103" s="146"/>
      <c r="V103" s="147"/>
      <c r="W103" s="145"/>
      <c r="X103" s="146"/>
      <c r="Y103" s="146"/>
      <c r="Z103" s="146"/>
      <c r="AA103" s="146"/>
      <c r="AB103" s="146"/>
      <c r="AC103" s="147"/>
      <c r="AD103" s="145"/>
      <c r="AE103" s="146"/>
      <c r="AF103" s="146"/>
      <c r="AG103" s="146"/>
      <c r="AH103" s="146"/>
      <c r="AI103" s="146"/>
      <c r="AJ103" s="147"/>
      <c r="AK103" s="145"/>
      <c r="AL103" s="146"/>
      <c r="AM103" s="146"/>
      <c r="AN103" s="146"/>
      <c r="AO103" s="146"/>
      <c r="AP103" s="146"/>
      <c r="AQ103" s="147"/>
      <c r="AR103" s="145"/>
      <c r="AS103" s="146"/>
      <c r="AT103" s="147"/>
      <c r="AU103" s="701">
        <f t="shared" si="6"/>
        <v>0</v>
      </c>
      <c r="AV103" s="702"/>
      <c r="AW103" s="703">
        <f t="shared" si="4"/>
        <v>0</v>
      </c>
      <c r="AX103" s="704"/>
      <c r="AY103" s="671"/>
      <c r="AZ103" s="672"/>
      <c r="BA103" s="672"/>
      <c r="BB103" s="672"/>
      <c r="BC103" s="672"/>
      <c r="BD103" s="673"/>
    </row>
    <row r="104" spans="2:56" ht="39.9" customHeight="1" x14ac:dyDescent="0.2">
      <c r="B104" s="144">
        <f t="shared" si="5"/>
        <v>92</v>
      </c>
      <c r="C104" s="691"/>
      <c r="D104" s="692"/>
      <c r="E104" s="693"/>
      <c r="F104" s="694"/>
      <c r="G104" s="695"/>
      <c r="H104" s="696"/>
      <c r="I104" s="696"/>
      <c r="J104" s="696"/>
      <c r="K104" s="697"/>
      <c r="L104" s="698"/>
      <c r="M104" s="699"/>
      <c r="N104" s="699"/>
      <c r="O104" s="700"/>
      <c r="P104" s="145"/>
      <c r="Q104" s="146"/>
      <c r="R104" s="146"/>
      <c r="S104" s="146"/>
      <c r="T104" s="146"/>
      <c r="U104" s="146"/>
      <c r="V104" s="147"/>
      <c r="W104" s="145"/>
      <c r="X104" s="146"/>
      <c r="Y104" s="146"/>
      <c r="Z104" s="146"/>
      <c r="AA104" s="146"/>
      <c r="AB104" s="146"/>
      <c r="AC104" s="147"/>
      <c r="AD104" s="145"/>
      <c r="AE104" s="146"/>
      <c r="AF104" s="146"/>
      <c r="AG104" s="146"/>
      <c r="AH104" s="146"/>
      <c r="AI104" s="146"/>
      <c r="AJ104" s="147"/>
      <c r="AK104" s="145"/>
      <c r="AL104" s="146"/>
      <c r="AM104" s="146"/>
      <c r="AN104" s="146"/>
      <c r="AO104" s="146"/>
      <c r="AP104" s="146"/>
      <c r="AQ104" s="147"/>
      <c r="AR104" s="145"/>
      <c r="AS104" s="146"/>
      <c r="AT104" s="147"/>
      <c r="AU104" s="701">
        <f t="shared" si="6"/>
        <v>0</v>
      </c>
      <c r="AV104" s="702"/>
      <c r="AW104" s="703">
        <f t="shared" si="4"/>
        <v>0</v>
      </c>
      <c r="AX104" s="704"/>
      <c r="AY104" s="671"/>
      <c r="AZ104" s="672"/>
      <c r="BA104" s="672"/>
      <c r="BB104" s="672"/>
      <c r="BC104" s="672"/>
      <c r="BD104" s="673"/>
    </row>
    <row r="105" spans="2:56" ht="39.9" customHeight="1" x14ac:dyDescent="0.2">
      <c r="B105" s="144">
        <f t="shared" si="5"/>
        <v>93</v>
      </c>
      <c r="C105" s="691"/>
      <c r="D105" s="692"/>
      <c r="E105" s="693"/>
      <c r="F105" s="694"/>
      <c r="G105" s="695"/>
      <c r="H105" s="696"/>
      <c r="I105" s="696"/>
      <c r="J105" s="696"/>
      <c r="K105" s="697"/>
      <c r="L105" s="698"/>
      <c r="M105" s="699"/>
      <c r="N105" s="699"/>
      <c r="O105" s="700"/>
      <c r="P105" s="145"/>
      <c r="Q105" s="146"/>
      <c r="R105" s="146"/>
      <c r="S105" s="146"/>
      <c r="T105" s="146"/>
      <c r="U105" s="146"/>
      <c r="V105" s="147"/>
      <c r="W105" s="145"/>
      <c r="X105" s="146"/>
      <c r="Y105" s="146"/>
      <c r="Z105" s="146"/>
      <c r="AA105" s="146"/>
      <c r="AB105" s="146"/>
      <c r="AC105" s="147"/>
      <c r="AD105" s="145"/>
      <c r="AE105" s="146"/>
      <c r="AF105" s="146"/>
      <c r="AG105" s="146"/>
      <c r="AH105" s="146"/>
      <c r="AI105" s="146"/>
      <c r="AJ105" s="147"/>
      <c r="AK105" s="145"/>
      <c r="AL105" s="146"/>
      <c r="AM105" s="146"/>
      <c r="AN105" s="146"/>
      <c r="AO105" s="146"/>
      <c r="AP105" s="146"/>
      <c r="AQ105" s="147"/>
      <c r="AR105" s="145"/>
      <c r="AS105" s="146"/>
      <c r="AT105" s="147"/>
      <c r="AU105" s="701">
        <f t="shared" si="6"/>
        <v>0</v>
      </c>
      <c r="AV105" s="702"/>
      <c r="AW105" s="703">
        <f t="shared" si="4"/>
        <v>0</v>
      </c>
      <c r="AX105" s="704"/>
      <c r="AY105" s="671"/>
      <c r="AZ105" s="672"/>
      <c r="BA105" s="672"/>
      <c r="BB105" s="672"/>
      <c r="BC105" s="672"/>
      <c r="BD105" s="673"/>
    </row>
    <row r="106" spans="2:56" ht="39.9" customHeight="1" x14ac:dyDescent="0.2">
      <c r="B106" s="144">
        <f t="shared" si="5"/>
        <v>94</v>
      </c>
      <c r="C106" s="691"/>
      <c r="D106" s="692"/>
      <c r="E106" s="693"/>
      <c r="F106" s="694"/>
      <c r="G106" s="695"/>
      <c r="H106" s="696"/>
      <c r="I106" s="696"/>
      <c r="J106" s="696"/>
      <c r="K106" s="697"/>
      <c r="L106" s="698"/>
      <c r="M106" s="699"/>
      <c r="N106" s="699"/>
      <c r="O106" s="700"/>
      <c r="P106" s="145"/>
      <c r="Q106" s="146"/>
      <c r="R106" s="146"/>
      <c r="S106" s="146"/>
      <c r="T106" s="146"/>
      <c r="U106" s="146"/>
      <c r="V106" s="147"/>
      <c r="W106" s="145"/>
      <c r="X106" s="146"/>
      <c r="Y106" s="146"/>
      <c r="Z106" s="146"/>
      <c r="AA106" s="146"/>
      <c r="AB106" s="146"/>
      <c r="AC106" s="147"/>
      <c r="AD106" s="145"/>
      <c r="AE106" s="146"/>
      <c r="AF106" s="146"/>
      <c r="AG106" s="146"/>
      <c r="AH106" s="146"/>
      <c r="AI106" s="146"/>
      <c r="AJ106" s="147"/>
      <c r="AK106" s="145"/>
      <c r="AL106" s="146"/>
      <c r="AM106" s="146"/>
      <c r="AN106" s="146"/>
      <c r="AO106" s="146"/>
      <c r="AP106" s="146"/>
      <c r="AQ106" s="147"/>
      <c r="AR106" s="145"/>
      <c r="AS106" s="146"/>
      <c r="AT106" s="147"/>
      <c r="AU106" s="701">
        <f t="shared" si="6"/>
        <v>0</v>
      </c>
      <c r="AV106" s="702"/>
      <c r="AW106" s="703">
        <f t="shared" si="4"/>
        <v>0</v>
      </c>
      <c r="AX106" s="704"/>
      <c r="AY106" s="671"/>
      <c r="AZ106" s="672"/>
      <c r="BA106" s="672"/>
      <c r="BB106" s="672"/>
      <c r="BC106" s="672"/>
      <c r="BD106" s="673"/>
    </row>
    <row r="107" spans="2:56" ht="39.9" customHeight="1" x14ac:dyDescent="0.2">
      <c r="B107" s="144">
        <f t="shared" si="5"/>
        <v>95</v>
      </c>
      <c r="C107" s="691"/>
      <c r="D107" s="692"/>
      <c r="E107" s="693"/>
      <c r="F107" s="694"/>
      <c r="G107" s="695"/>
      <c r="H107" s="696"/>
      <c r="I107" s="696"/>
      <c r="J107" s="696"/>
      <c r="K107" s="697"/>
      <c r="L107" s="698"/>
      <c r="M107" s="699"/>
      <c r="N107" s="699"/>
      <c r="O107" s="700"/>
      <c r="P107" s="145"/>
      <c r="Q107" s="146"/>
      <c r="R107" s="146"/>
      <c r="S107" s="146"/>
      <c r="T107" s="146"/>
      <c r="U107" s="146"/>
      <c r="V107" s="147"/>
      <c r="W107" s="145"/>
      <c r="X107" s="146"/>
      <c r="Y107" s="146"/>
      <c r="Z107" s="146"/>
      <c r="AA107" s="146"/>
      <c r="AB107" s="146"/>
      <c r="AC107" s="147"/>
      <c r="AD107" s="145"/>
      <c r="AE107" s="146"/>
      <c r="AF107" s="146"/>
      <c r="AG107" s="146"/>
      <c r="AH107" s="146"/>
      <c r="AI107" s="146"/>
      <c r="AJ107" s="147"/>
      <c r="AK107" s="145"/>
      <c r="AL107" s="146"/>
      <c r="AM107" s="146"/>
      <c r="AN107" s="146"/>
      <c r="AO107" s="146"/>
      <c r="AP107" s="146"/>
      <c r="AQ107" s="147"/>
      <c r="AR107" s="145"/>
      <c r="AS107" s="146"/>
      <c r="AT107" s="147"/>
      <c r="AU107" s="701">
        <f t="shared" si="6"/>
        <v>0</v>
      </c>
      <c r="AV107" s="702"/>
      <c r="AW107" s="703">
        <f t="shared" si="4"/>
        <v>0</v>
      </c>
      <c r="AX107" s="704"/>
      <c r="AY107" s="671"/>
      <c r="AZ107" s="672"/>
      <c r="BA107" s="672"/>
      <c r="BB107" s="672"/>
      <c r="BC107" s="672"/>
      <c r="BD107" s="673"/>
    </row>
    <row r="108" spans="2:56" ht="39.9" customHeight="1" x14ac:dyDescent="0.2">
      <c r="B108" s="144">
        <f t="shared" si="5"/>
        <v>96</v>
      </c>
      <c r="C108" s="691"/>
      <c r="D108" s="692"/>
      <c r="E108" s="693"/>
      <c r="F108" s="694"/>
      <c r="G108" s="695"/>
      <c r="H108" s="696"/>
      <c r="I108" s="696"/>
      <c r="J108" s="696"/>
      <c r="K108" s="697"/>
      <c r="L108" s="698"/>
      <c r="M108" s="699"/>
      <c r="N108" s="699"/>
      <c r="O108" s="700"/>
      <c r="P108" s="145"/>
      <c r="Q108" s="146"/>
      <c r="R108" s="146"/>
      <c r="S108" s="146"/>
      <c r="T108" s="146"/>
      <c r="U108" s="146"/>
      <c r="V108" s="147"/>
      <c r="W108" s="145"/>
      <c r="X108" s="146"/>
      <c r="Y108" s="146"/>
      <c r="Z108" s="146"/>
      <c r="AA108" s="146"/>
      <c r="AB108" s="146"/>
      <c r="AC108" s="147"/>
      <c r="AD108" s="145"/>
      <c r="AE108" s="146"/>
      <c r="AF108" s="146"/>
      <c r="AG108" s="146"/>
      <c r="AH108" s="146"/>
      <c r="AI108" s="146"/>
      <c r="AJ108" s="147"/>
      <c r="AK108" s="145"/>
      <c r="AL108" s="146"/>
      <c r="AM108" s="146"/>
      <c r="AN108" s="146"/>
      <c r="AO108" s="146"/>
      <c r="AP108" s="146"/>
      <c r="AQ108" s="147"/>
      <c r="AR108" s="145"/>
      <c r="AS108" s="146"/>
      <c r="AT108" s="147"/>
      <c r="AU108" s="701">
        <f t="shared" si="6"/>
        <v>0</v>
      </c>
      <c r="AV108" s="702"/>
      <c r="AW108" s="703">
        <f t="shared" si="4"/>
        <v>0</v>
      </c>
      <c r="AX108" s="704"/>
      <c r="AY108" s="671"/>
      <c r="AZ108" s="672"/>
      <c r="BA108" s="672"/>
      <c r="BB108" s="672"/>
      <c r="BC108" s="672"/>
      <c r="BD108" s="673"/>
    </row>
    <row r="109" spans="2:56" ht="39.9" customHeight="1" x14ac:dyDescent="0.2">
      <c r="B109" s="144">
        <f t="shared" si="5"/>
        <v>97</v>
      </c>
      <c r="C109" s="691"/>
      <c r="D109" s="692"/>
      <c r="E109" s="693"/>
      <c r="F109" s="694"/>
      <c r="G109" s="695"/>
      <c r="H109" s="696"/>
      <c r="I109" s="696"/>
      <c r="J109" s="696"/>
      <c r="K109" s="697"/>
      <c r="L109" s="698"/>
      <c r="M109" s="699"/>
      <c r="N109" s="699"/>
      <c r="O109" s="700"/>
      <c r="P109" s="145"/>
      <c r="Q109" s="146"/>
      <c r="R109" s="146"/>
      <c r="S109" s="146"/>
      <c r="T109" s="146"/>
      <c r="U109" s="146"/>
      <c r="V109" s="147"/>
      <c r="W109" s="145"/>
      <c r="X109" s="146"/>
      <c r="Y109" s="146"/>
      <c r="Z109" s="146"/>
      <c r="AA109" s="146"/>
      <c r="AB109" s="146"/>
      <c r="AC109" s="147"/>
      <c r="AD109" s="145"/>
      <c r="AE109" s="146"/>
      <c r="AF109" s="146"/>
      <c r="AG109" s="146"/>
      <c r="AH109" s="146"/>
      <c r="AI109" s="146"/>
      <c r="AJ109" s="147"/>
      <c r="AK109" s="145"/>
      <c r="AL109" s="146"/>
      <c r="AM109" s="146"/>
      <c r="AN109" s="146"/>
      <c r="AO109" s="146"/>
      <c r="AP109" s="146"/>
      <c r="AQ109" s="147"/>
      <c r="AR109" s="145"/>
      <c r="AS109" s="146"/>
      <c r="AT109" s="147"/>
      <c r="AU109" s="701">
        <f t="shared" si="6"/>
        <v>0</v>
      </c>
      <c r="AV109" s="702"/>
      <c r="AW109" s="703">
        <f t="shared" si="4"/>
        <v>0</v>
      </c>
      <c r="AX109" s="704"/>
      <c r="AY109" s="671"/>
      <c r="AZ109" s="672"/>
      <c r="BA109" s="672"/>
      <c r="BB109" s="672"/>
      <c r="BC109" s="672"/>
      <c r="BD109" s="673"/>
    </row>
    <row r="110" spans="2:56" ht="39.9" customHeight="1" x14ac:dyDescent="0.2">
      <c r="B110" s="144">
        <f t="shared" si="5"/>
        <v>98</v>
      </c>
      <c r="C110" s="691"/>
      <c r="D110" s="692"/>
      <c r="E110" s="693"/>
      <c r="F110" s="694"/>
      <c r="G110" s="695"/>
      <c r="H110" s="696"/>
      <c r="I110" s="696"/>
      <c r="J110" s="696"/>
      <c r="K110" s="697"/>
      <c r="L110" s="698"/>
      <c r="M110" s="699"/>
      <c r="N110" s="699"/>
      <c r="O110" s="700"/>
      <c r="P110" s="145"/>
      <c r="Q110" s="146"/>
      <c r="R110" s="146"/>
      <c r="S110" s="146"/>
      <c r="T110" s="146"/>
      <c r="U110" s="146"/>
      <c r="V110" s="147"/>
      <c r="W110" s="145"/>
      <c r="X110" s="146"/>
      <c r="Y110" s="146"/>
      <c r="Z110" s="146"/>
      <c r="AA110" s="146"/>
      <c r="AB110" s="146"/>
      <c r="AC110" s="147"/>
      <c r="AD110" s="145"/>
      <c r="AE110" s="146"/>
      <c r="AF110" s="146"/>
      <c r="AG110" s="146"/>
      <c r="AH110" s="146"/>
      <c r="AI110" s="146"/>
      <c r="AJ110" s="147"/>
      <c r="AK110" s="145"/>
      <c r="AL110" s="146"/>
      <c r="AM110" s="146"/>
      <c r="AN110" s="146"/>
      <c r="AO110" s="146"/>
      <c r="AP110" s="146"/>
      <c r="AQ110" s="147"/>
      <c r="AR110" s="145"/>
      <c r="AS110" s="146"/>
      <c r="AT110" s="147"/>
      <c r="AU110" s="701">
        <f t="shared" si="6"/>
        <v>0</v>
      </c>
      <c r="AV110" s="702"/>
      <c r="AW110" s="703">
        <f t="shared" si="4"/>
        <v>0</v>
      </c>
      <c r="AX110" s="704"/>
      <c r="AY110" s="671"/>
      <c r="AZ110" s="672"/>
      <c r="BA110" s="672"/>
      <c r="BB110" s="672"/>
      <c r="BC110" s="672"/>
      <c r="BD110" s="673"/>
    </row>
    <row r="111" spans="2:56" ht="39.9" customHeight="1" x14ac:dyDescent="0.2">
      <c r="B111" s="144">
        <f t="shared" si="5"/>
        <v>99</v>
      </c>
      <c r="C111" s="691"/>
      <c r="D111" s="692"/>
      <c r="E111" s="693"/>
      <c r="F111" s="694"/>
      <c r="G111" s="695"/>
      <c r="H111" s="696"/>
      <c r="I111" s="696"/>
      <c r="J111" s="696"/>
      <c r="K111" s="697"/>
      <c r="L111" s="698"/>
      <c r="M111" s="699"/>
      <c r="N111" s="699"/>
      <c r="O111" s="700"/>
      <c r="P111" s="145"/>
      <c r="Q111" s="146"/>
      <c r="R111" s="146"/>
      <c r="S111" s="146"/>
      <c r="T111" s="146"/>
      <c r="U111" s="146"/>
      <c r="V111" s="147"/>
      <c r="W111" s="145"/>
      <c r="X111" s="146"/>
      <c r="Y111" s="146"/>
      <c r="Z111" s="146"/>
      <c r="AA111" s="146"/>
      <c r="AB111" s="146"/>
      <c r="AC111" s="147"/>
      <c r="AD111" s="145"/>
      <c r="AE111" s="146"/>
      <c r="AF111" s="146"/>
      <c r="AG111" s="146"/>
      <c r="AH111" s="146"/>
      <c r="AI111" s="146"/>
      <c r="AJ111" s="147"/>
      <c r="AK111" s="145"/>
      <c r="AL111" s="146"/>
      <c r="AM111" s="146"/>
      <c r="AN111" s="146"/>
      <c r="AO111" s="146"/>
      <c r="AP111" s="146"/>
      <c r="AQ111" s="147"/>
      <c r="AR111" s="145"/>
      <c r="AS111" s="146"/>
      <c r="AT111" s="147"/>
      <c r="AU111" s="701">
        <f t="shared" si="6"/>
        <v>0</v>
      </c>
      <c r="AV111" s="702"/>
      <c r="AW111" s="703">
        <f t="shared" si="4"/>
        <v>0</v>
      </c>
      <c r="AX111" s="704"/>
      <c r="AY111" s="671"/>
      <c r="AZ111" s="672"/>
      <c r="BA111" s="672"/>
      <c r="BB111" s="672"/>
      <c r="BC111" s="672"/>
      <c r="BD111" s="673"/>
    </row>
    <row r="112" spans="2:56" ht="39.9" customHeight="1" thickBot="1" x14ac:dyDescent="0.25">
      <c r="B112" s="148">
        <f t="shared" si="5"/>
        <v>100</v>
      </c>
      <c r="C112" s="674"/>
      <c r="D112" s="675"/>
      <c r="E112" s="676"/>
      <c r="F112" s="677"/>
      <c r="G112" s="678"/>
      <c r="H112" s="679"/>
      <c r="I112" s="679"/>
      <c r="J112" s="679"/>
      <c r="K112" s="680"/>
      <c r="L112" s="681"/>
      <c r="M112" s="682"/>
      <c r="N112" s="682"/>
      <c r="O112" s="683"/>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684">
        <f t="shared" si="3"/>
        <v>0</v>
      </c>
      <c r="AV112" s="685"/>
      <c r="AW112" s="686">
        <f t="shared" si="4"/>
        <v>0</v>
      </c>
      <c r="AX112" s="687"/>
      <c r="AY112" s="688"/>
      <c r="AZ112" s="689"/>
      <c r="BA112" s="689"/>
      <c r="BB112" s="689"/>
      <c r="BC112" s="689"/>
      <c r="BD112" s="690"/>
    </row>
    <row r="113" spans="2:49" ht="20.25" customHeight="1" x14ac:dyDescent="0.2">
      <c r="B113" s="121"/>
      <c r="C113" s="111"/>
      <c r="D113" s="166"/>
      <c r="E113" s="166"/>
      <c r="F113" s="121"/>
      <c r="G113" s="121"/>
      <c r="H113" s="121"/>
      <c r="I113" s="121"/>
      <c r="J113" s="121"/>
      <c r="K113" s="121"/>
      <c r="L113" s="121"/>
      <c r="M113" s="121"/>
      <c r="N113" s="121"/>
      <c r="O113" s="121"/>
      <c r="P113" s="121"/>
      <c r="Q113" s="121"/>
      <c r="R113" s="121"/>
      <c r="S113" s="121"/>
      <c r="T113" s="121"/>
      <c r="U113" s="121"/>
      <c r="V113" s="121"/>
      <c r="W113" s="121"/>
      <c r="X113" s="121"/>
      <c r="Y113" s="121"/>
      <c r="Z113" s="121"/>
      <c r="AA113" s="121"/>
      <c r="AB113" s="121"/>
      <c r="AC113" s="127"/>
      <c r="AD113" s="121"/>
      <c r="AE113" s="121"/>
      <c r="AF113" s="121"/>
      <c r="AG113" s="121"/>
      <c r="AH113" s="121"/>
      <c r="AI113" s="121"/>
      <c r="AJ113" s="121"/>
      <c r="AK113" s="121"/>
      <c r="AL113" s="121"/>
      <c r="AM113" s="121"/>
      <c r="AN113" s="121"/>
      <c r="AO113" s="121"/>
      <c r="AP113" s="121"/>
      <c r="AQ113" s="121"/>
      <c r="AR113" s="121"/>
      <c r="AS113" s="121"/>
      <c r="AT113" s="121"/>
      <c r="AU113" s="121"/>
      <c r="AV113" s="121"/>
      <c r="AW113" s="121"/>
    </row>
    <row r="114" spans="2:49" ht="20.25" customHeight="1" x14ac:dyDescent="0.2">
      <c r="B114" s="121"/>
      <c r="C114" s="121" t="s">
        <v>247</v>
      </c>
      <c r="D114" s="166"/>
      <c r="E114" s="166"/>
      <c r="F114" s="121"/>
      <c r="G114" s="121"/>
      <c r="H114" s="121"/>
      <c r="I114" s="121"/>
      <c r="J114" s="121"/>
      <c r="K114" s="121"/>
      <c r="L114" s="121"/>
      <c r="M114" s="121"/>
      <c r="N114" s="121"/>
      <c r="O114" s="121"/>
      <c r="P114" s="121"/>
      <c r="Q114" s="121" t="s">
        <v>248</v>
      </c>
      <c r="R114" s="121"/>
      <c r="S114" s="121"/>
      <c r="T114" s="121"/>
      <c r="U114" s="121"/>
      <c r="V114" s="121"/>
      <c r="W114" s="121"/>
      <c r="X114" s="121"/>
      <c r="Y114" s="121"/>
      <c r="Z114" s="121"/>
      <c r="AA114" s="127"/>
      <c r="AB114" s="121"/>
      <c r="AC114" s="121"/>
      <c r="AD114" s="121"/>
      <c r="AE114" s="121"/>
      <c r="AF114" s="121"/>
      <c r="AG114" s="121"/>
      <c r="AH114" s="121"/>
      <c r="AI114" s="121" t="s">
        <v>249</v>
      </c>
      <c r="AJ114" s="121"/>
      <c r="AK114" s="121"/>
      <c r="AL114" s="121"/>
      <c r="AM114" s="121"/>
      <c r="AN114" s="121"/>
      <c r="AO114" s="155"/>
      <c r="AP114" s="155"/>
      <c r="AQ114" s="155"/>
      <c r="AR114" s="155"/>
      <c r="AS114" s="156"/>
      <c r="AT114" s="155"/>
      <c r="AU114" s="155"/>
      <c r="AV114" s="155"/>
      <c r="AW114" s="155"/>
    </row>
    <row r="115" spans="2:49" ht="20.25" customHeight="1" x14ac:dyDescent="0.2">
      <c r="B115" s="121"/>
      <c r="C115" s="121" t="s">
        <v>250</v>
      </c>
      <c r="D115" s="166"/>
      <c r="E115" s="166"/>
      <c r="F115" s="121"/>
      <c r="G115" s="121"/>
      <c r="H115" s="121"/>
      <c r="I115" s="121"/>
      <c r="J115" s="121"/>
      <c r="K115" s="121"/>
      <c r="L115" s="668" t="s">
        <v>251</v>
      </c>
      <c r="M115" s="668"/>
      <c r="N115" s="121"/>
      <c r="O115" s="121"/>
      <c r="P115" s="121"/>
      <c r="Q115" s="121"/>
      <c r="R115" s="661" t="s">
        <v>252</v>
      </c>
      <c r="S115" s="661"/>
      <c r="T115" s="661" t="s">
        <v>253</v>
      </c>
      <c r="U115" s="661"/>
      <c r="V115" s="661"/>
      <c r="W115" s="661"/>
      <c r="X115" s="121"/>
      <c r="Y115" s="669" t="s">
        <v>254</v>
      </c>
      <c r="Z115" s="669"/>
      <c r="AA115" s="669"/>
      <c r="AB115" s="669"/>
      <c r="AC115" s="121"/>
      <c r="AD115" s="121"/>
      <c r="AE115" s="157" t="s">
        <v>255</v>
      </c>
      <c r="AF115" s="157"/>
      <c r="AG115" s="121"/>
      <c r="AH115" s="121"/>
      <c r="AI115" s="637" t="s">
        <v>256</v>
      </c>
      <c r="AJ115" s="639"/>
      <c r="AK115" s="637" t="s">
        <v>257</v>
      </c>
      <c r="AL115" s="638"/>
      <c r="AM115" s="638"/>
      <c r="AN115" s="639"/>
      <c r="AO115" s="155"/>
      <c r="AP115" s="155"/>
      <c r="AQ115" s="155"/>
      <c r="AR115" s="155"/>
      <c r="AS115" s="615"/>
      <c r="AT115" s="615"/>
      <c r="AU115" s="155"/>
      <c r="AV115" s="155"/>
      <c r="AW115" s="155"/>
    </row>
    <row r="116" spans="2:49" ht="20.25" customHeight="1" x14ac:dyDescent="0.2">
      <c r="B116" s="121"/>
      <c r="C116" s="768"/>
      <c r="D116" s="768"/>
      <c r="E116" s="768"/>
      <c r="F116" s="769">
        <f>IF(AB2=1,10,IF(AB2=2,11,IF(AB2=3,12,AB2-3)))</f>
        <v>1</v>
      </c>
      <c r="G116" s="769"/>
      <c r="H116" s="769">
        <f>IF(AB2=1,11,IF(AB2=2,12,AB2-2))</f>
        <v>2</v>
      </c>
      <c r="I116" s="769"/>
      <c r="J116" s="769">
        <f>IF(AB2=1,12,AB2-1)</f>
        <v>3</v>
      </c>
      <c r="K116" s="769"/>
      <c r="L116" s="770" t="s">
        <v>258</v>
      </c>
      <c r="M116" s="770"/>
      <c r="N116" s="121"/>
      <c r="O116" s="121"/>
      <c r="P116" s="121"/>
      <c r="Q116" s="121"/>
      <c r="R116" s="616"/>
      <c r="S116" s="616"/>
      <c r="T116" s="616" t="s">
        <v>259</v>
      </c>
      <c r="U116" s="616"/>
      <c r="V116" s="616" t="s">
        <v>260</v>
      </c>
      <c r="W116" s="616"/>
      <c r="X116" s="121"/>
      <c r="Y116" s="616" t="s">
        <v>259</v>
      </c>
      <c r="Z116" s="616"/>
      <c r="AA116" s="616" t="s">
        <v>260</v>
      </c>
      <c r="AB116" s="616"/>
      <c r="AC116" s="121"/>
      <c r="AD116" s="121"/>
      <c r="AE116" s="157" t="s">
        <v>261</v>
      </c>
      <c r="AF116" s="157"/>
      <c r="AG116" s="121"/>
      <c r="AH116" s="121"/>
      <c r="AI116" s="637" t="s">
        <v>262</v>
      </c>
      <c r="AJ116" s="639"/>
      <c r="AK116" s="637" t="s">
        <v>263</v>
      </c>
      <c r="AL116" s="638"/>
      <c r="AM116" s="638"/>
      <c r="AN116" s="639"/>
      <c r="AO116" s="158"/>
      <c r="AP116" s="158"/>
      <c r="AQ116" s="155"/>
      <c r="AR116" s="159"/>
      <c r="AS116" s="670"/>
      <c r="AT116" s="670"/>
      <c r="AU116" s="155"/>
      <c r="AV116" s="155"/>
      <c r="AW116" s="155"/>
    </row>
    <row r="117" spans="2:49" ht="20.25" customHeight="1" x14ac:dyDescent="0.2">
      <c r="B117" s="121"/>
      <c r="C117" s="768" t="s">
        <v>264</v>
      </c>
      <c r="D117" s="768"/>
      <c r="E117" s="768"/>
      <c r="F117" s="662"/>
      <c r="G117" s="662"/>
      <c r="H117" s="662"/>
      <c r="I117" s="662"/>
      <c r="J117" s="662"/>
      <c r="K117" s="662"/>
      <c r="L117" s="659">
        <f>SUM(F117:K117)</f>
        <v>0</v>
      </c>
      <c r="M117" s="659"/>
      <c r="N117" s="121"/>
      <c r="O117" s="121"/>
      <c r="P117" s="121"/>
      <c r="Q117" s="121"/>
      <c r="R117" s="637" t="s">
        <v>262</v>
      </c>
      <c r="S117" s="639"/>
      <c r="T117" s="760">
        <f>SUMIFS($AU$13:$AV$112,$C$13:$D$112,"訪問介護員",$E$13:$F$112,"A")+SUMIFS($AU$13:$AV$112,$C$13:$D$112,"サービス提供責任者",$E$13:$F$112,"A")</f>
        <v>0</v>
      </c>
      <c r="U117" s="761"/>
      <c r="V117" s="762">
        <f>SUMIFS($AW$13:$AX$112,$C$13:$D$112,"訪問介護員",$E$13:$F$112,"A")+SUMIFS($AW$13:$AX$112,$C$13:$D$112,"サービス提供責任者",$E$13:$F$112,"A")</f>
        <v>0</v>
      </c>
      <c r="W117" s="763"/>
      <c r="X117" s="160"/>
      <c r="Y117" s="764">
        <v>0</v>
      </c>
      <c r="Z117" s="765"/>
      <c r="AA117" s="764">
        <v>0</v>
      </c>
      <c r="AB117" s="765"/>
      <c r="AC117" s="160"/>
      <c r="AD117" s="160"/>
      <c r="AE117" s="764">
        <v>0</v>
      </c>
      <c r="AF117" s="765"/>
      <c r="AG117" s="121"/>
      <c r="AH117" s="121"/>
      <c r="AI117" s="637" t="s">
        <v>265</v>
      </c>
      <c r="AJ117" s="639"/>
      <c r="AK117" s="637" t="s">
        <v>266</v>
      </c>
      <c r="AL117" s="638"/>
      <c r="AM117" s="638"/>
      <c r="AN117" s="639"/>
      <c r="AO117" s="159"/>
      <c r="AP117" s="155"/>
      <c r="AQ117" s="665"/>
      <c r="AR117" s="665"/>
      <c r="AS117" s="665"/>
      <c r="AT117" s="665"/>
      <c r="AU117" s="155"/>
      <c r="AV117" s="155"/>
      <c r="AW117" s="155"/>
    </row>
    <row r="118" spans="2:49" ht="20.25" customHeight="1" x14ac:dyDescent="0.2">
      <c r="B118" s="121"/>
      <c r="C118" s="768" t="s">
        <v>267</v>
      </c>
      <c r="D118" s="768"/>
      <c r="E118" s="768"/>
      <c r="F118" s="662"/>
      <c r="G118" s="662"/>
      <c r="H118" s="662"/>
      <c r="I118" s="662"/>
      <c r="J118" s="662"/>
      <c r="K118" s="662"/>
      <c r="L118" s="659">
        <f>SUM(F118:K118)</f>
        <v>0</v>
      </c>
      <c r="M118" s="659"/>
      <c r="N118" s="121"/>
      <c r="O118" s="121"/>
      <c r="P118" s="121"/>
      <c r="Q118" s="121"/>
      <c r="R118" s="637" t="s">
        <v>265</v>
      </c>
      <c r="S118" s="639"/>
      <c r="T118" s="760">
        <f>SUMIFS($AU$13:$AV$112,$C$13:$D$112,"訪問介護員",$E$13:$F$112,"B")+SUMIFS($AU$13:$AV$112,$C$13:$D$112,"サービス提供責任者",$E$13:$F$112,"B")</f>
        <v>0</v>
      </c>
      <c r="U118" s="761"/>
      <c r="V118" s="762">
        <f>SUMIFS($AW$13:$AX$112,$C$13:$D$112,"訪問介護員",$E$13:$F$112,"B")+SUMIFS($AW$13:$AX$112,$C$13:$D$112,"サービス提供責任者",$E$13:$F$112,"B")</f>
        <v>0</v>
      </c>
      <c r="W118" s="763"/>
      <c r="X118" s="160"/>
      <c r="Y118" s="764">
        <v>0</v>
      </c>
      <c r="Z118" s="765"/>
      <c r="AA118" s="764">
        <v>0</v>
      </c>
      <c r="AB118" s="765"/>
      <c r="AC118" s="160"/>
      <c r="AD118" s="160"/>
      <c r="AE118" s="764">
        <v>0</v>
      </c>
      <c r="AF118" s="765"/>
      <c r="AG118" s="121"/>
      <c r="AH118" s="121"/>
      <c r="AI118" s="637" t="s">
        <v>268</v>
      </c>
      <c r="AJ118" s="639"/>
      <c r="AK118" s="637" t="s">
        <v>269</v>
      </c>
      <c r="AL118" s="638"/>
      <c r="AM118" s="638"/>
      <c r="AN118" s="639"/>
      <c r="AO118" s="159"/>
      <c r="AP118" s="155"/>
      <c r="AQ118" s="640"/>
      <c r="AR118" s="640"/>
      <c r="AS118" s="640"/>
      <c r="AT118" s="640"/>
      <c r="AU118" s="155"/>
      <c r="AV118" s="155"/>
      <c r="AW118" s="155"/>
    </row>
    <row r="119" spans="2:49" ht="20.25" customHeight="1" x14ac:dyDescent="0.2">
      <c r="B119" s="121"/>
      <c r="C119" s="768" t="s">
        <v>270</v>
      </c>
      <c r="D119" s="768"/>
      <c r="E119" s="768"/>
      <c r="F119" s="662"/>
      <c r="G119" s="662"/>
      <c r="H119" s="662"/>
      <c r="I119" s="662"/>
      <c r="J119" s="662"/>
      <c r="K119" s="662"/>
      <c r="L119" s="659">
        <f>SUM(F119:K119)</f>
        <v>0</v>
      </c>
      <c r="M119" s="659"/>
      <c r="N119" s="121"/>
      <c r="O119" s="121"/>
      <c r="P119" s="121"/>
      <c r="Q119" s="121"/>
      <c r="R119" s="637" t="s">
        <v>268</v>
      </c>
      <c r="S119" s="639"/>
      <c r="T119" s="760">
        <f>SUMIFS($AU$13:$AV$112,$C$13:$D$112,"訪問介護員",$E$13:$F$112,"C")+SUMIFS($AU$13:$AV$112,$C$13:$D$112,"サービス提供責任者",$E$13:$F$112,"C")</f>
        <v>0</v>
      </c>
      <c r="U119" s="761"/>
      <c r="V119" s="762">
        <f>SUMIFS($AW$13:$AX$112,$C$13:$D$112,"訪問介護員",$E$13:$F$112,"C")+SUMIFS($AW$13:$AX$112,$C$13:$D$112,"サービス提供責任者",$E$13:$F$112,"C")</f>
        <v>0</v>
      </c>
      <c r="W119" s="763"/>
      <c r="X119" s="160"/>
      <c r="Y119" s="764">
        <v>0</v>
      </c>
      <c r="Z119" s="765"/>
      <c r="AA119" s="766">
        <v>0</v>
      </c>
      <c r="AB119" s="767"/>
      <c r="AC119" s="160"/>
      <c r="AD119" s="160"/>
      <c r="AE119" s="760" t="s">
        <v>271</v>
      </c>
      <c r="AF119" s="761"/>
      <c r="AG119" s="121"/>
      <c r="AH119" s="121"/>
      <c r="AI119" s="637" t="s">
        <v>272</v>
      </c>
      <c r="AJ119" s="639"/>
      <c r="AK119" s="637" t="s">
        <v>273</v>
      </c>
      <c r="AL119" s="638"/>
      <c r="AM119" s="638"/>
      <c r="AN119" s="639"/>
      <c r="AO119" s="162"/>
      <c r="AP119" s="155"/>
      <c r="AQ119" s="641"/>
      <c r="AR119" s="641"/>
      <c r="AS119" s="644"/>
      <c r="AT119" s="644"/>
      <c r="AU119" s="155"/>
      <c r="AV119" s="155"/>
      <c r="AW119" s="155"/>
    </row>
    <row r="120" spans="2:49" ht="20.25" customHeight="1" x14ac:dyDescent="0.2">
      <c r="B120" s="121"/>
      <c r="C120" s="768" t="s">
        <v>258</v>
      </c>
      <c r="D120" s="768"/>
      <c r="E120" s="768"/>
      <c r="F120" s="659">
        <f>SUM(F117:G119)</f>
        <v>0</v>
      </c>
      <c r="G120" s="659"/>
      <c r="H120" s="659">
        <f>SUM(H117:I119)</f>
        <v>0</v>
      </c>
      <c r="I120" s="659"/>
      <c r="J120" s="659">
        <f>SUM(J117:K119)</f>
        <v>0</v>
      </c>
      <c r="K120" s="659"/>
      <c r="L120" s="659">
        <f>SUM(L117:M119)</f>
        <v>0</v>
      </c>
      <c r="M120" s="659"/>
      <c r="N120" s="660"/>
      <c r="O120" s="661"/>
      <c r="P120" s="121"/>
      <c r="Q120" s="121"/>
      <c r="R120" s="637" t="s">
        <v>272</v>
      </c>
      <c r="S120" s="639"/>
      <c r="T120" s="760">
        <f>SUMIFS($AU$13:$AV$112,$C$13:$D$112,"訪問介護員",$E$13:$F$112,"D")+SUMIFS($AU$13:$AV$112,$C$13:$D$112,"サービス提供責任者",$E$13:$F$112,"D")</f>
        <v>0</v>
      </c>
      <c r="U120" s="761"/>
      <c r="V120" s="762">
        <f>SUMIFS($AW$13:$AX$112,$C$13:$D$112,"訪問介護員",$E$13:$F$112,"D")+SUMIFS($AW$13:$AX$112,$C$13:$D$112,"サービス提供責任者",$E$13:$F$112,"D")</f>
        <v>0</v>
      </c>
      <c r="W120" s="763"/>
      <c r="X120" s="160"/>
      <c r="Y120" s="764">
        <v>0</v>
      </c>
      <c r="Z120" s="765"/>
      <c r="AA120" s="766">
        <v>0</v>
      </c>
      <c r="AB120" s="767"/>
      <c r="AC120" s="160"/>
      <c r="AD120" s="160"/>
      <c r="AE120" s="760" t="s">
        <v>271</v>
      </c>
      <c r="AF120" s="761"/>
      <c r="AG120" s="121"/>
      <c r="AH120" s="121"/>
      <c r="AI120" s="121"/>
      <c r="AJ120" s="640"/>
      <c r="AK120" s="640"/>
      <c r="AL120" s="641"/>
      <c r="AM120" s="641"/>
      <c r="AN120" s="644"/>
      <c r="AO120" s="644"/>
      <c r="AP120" s="155"/>
      <c r="AQ120" s="641"/>
      <c r="AR120" s="641"/>
      <c r="AS120" s="644"/>
      <c r="AT120" s="644"/>
      <c r="AU120" s="155"/>
      <c r="AV120" s="155"/>
      <c r="AW120" s="155"/>
    </row>
    <row r="121" spans="2:49" ht="20.25" customHeight="1" x14ac:dyDescent="0.2">
      <c r="B121" s="121"/>
      <c r="C121" s="121"/>
      <c r="D121" s="121"/>
      <c r="E121" s="121"/>
      <c r="F121" s="121"/>
      <c r="G121" s="121"/>
      <c r="H121" s="121"/>
      <c r="I121" s="121"/>
      <c r="J121" s="121"/>
      <c r="K121" s="121"/>
      <c r="L121" s="157" t="s">
        <v>274</v>
      </c>
      <c r="M121" s="157"/>
      <c r="N121" s="121"/>
      <c r="O121" s="121"/>
      <c r="P121" s="121"/>
      <c r="Q121" s="121"/>
      <c r="R121" s="637" t="s">
        <v>258</v>
      </c>
      <c r="S121" s="639"/>
      <c r="T121" s="760">
        <f>SUM(T117:U120)</f>
        <v>0</v>
      </c>
      <c r="U121" s="761"/>
      <c r="V121" s="762">
        <f>SUM(V117:W120)</f>
        <v>0</v>
      </c>
      <c r="W121" s="763"/>
      <c r="X121" s="160"/>
      <c r="Y121" s="760">
        <f>SUM(Y117:Z120)</f>
        <v>0</v>
      </c>
      <c r="Z121" s="761"/>
      <c r="AA121" s="760">
        <f>SUM(AA117:AB120)</f>
        <v>0</v>
      </c>
      <c r="AB121" s="761"/>
      <c r="AC121" s="160"/>
      <c r="AD121" s="160"/>
      <c r="AE121" s="760">
        <f>SUM(AE117:AF118)</f>
        <v>0</v>
      </c>
      <c r="AF121" s="761"/>
      <c r="AG121" s="121"/>
      <c r="AH121" s="121"/>
      <c r="AI121" s="121"/>
      <c r="AJ121" s="640"/>
      <c r="AK121" s="640"/>
      <c r="AL121" s="641"/>
      <c r="AM121" s="641"/>
      <c r="AN121" s="643"/>
      <c r="AO121" s="643"/>
      <c r="AP121" s="155"/>
      <c r="AQ121" s="231"/>
      <c r="AR121" s="231"/>
      <c r="AS121" s="644"/>
      <c r="AT121" s="644"/>
      <c r="AU121" s="155"/>
      <c r="AV121" s="155"/>
      <c r="AW121" s="155"/>
    </row>
    <row r="122" spans="2:49" ht="20.25" customHeight="1" x14ac:dyDescent="0.2">
      <c r="B122" s="121"/>
      <c r="C122" s="121"/>
      <c r="D122" s="121"/>
      <c r="E122" s="121"/>
      <c r="F122" s="121"/>
      <c r="G122" s="121"/>
      <c r="H122" s="121"/>
      <c r="I122" s="121"/>
      <c r="J122" s="121"/>
      <c r="K122" s="121"/>
      <c r="L122" s="645">
        <f>L120/3</f>
        <v>0</v>
      </c>
      <c r="M122" s="645"/>
      <c r="N122" s="121"/>
      <c r="O122" s="121"/>
      <c r="P122" s="121"/>
      <c r="Q122" s="121"/>
      <c r="R122" s="121"/>
      <c r="S122" s="121"/>
      <c r="T122" s="121"/>
      <c r="U122" s="121"/>
      <c r="V122" s="121"/>
      <c r="W122" s="121"/>
      <c r="X122" s="121"/>
      <c r="Y122" s="121"/>
      <c r="Z122" s="121"/>
      <c r="AA122" s="127"/>
      <c r="AB122" s="121"/>
      <c r="AC122" s="121"/>
      <c r="AD122" s="121"/>
      <c r="AE122" s="121"/>
      <c r="AF122" s="121"/>
      <c r="AG122" s="121"/>
      <c r="AH122" s="121"/>
      <c r="AI122" s="121"/>
      <c r="AJ122" s="155"/>
      <c r="AK122" s="155"/>
      <c r="AL122" s="155"/>
      <c r="AM122" s="155"/>
      <c r="AN122" s="155"/>
      <c r="AO122" s="155"/>
      <c r="AP122" s="155"/>
      <c r="AQ122" s="155"/>
      <c r="AR122" s="155"/>
      <c r="AS122" s="156"/>
      <c r="AT122" s="155"/>
      <c r="AU122" s="155"/>
      <c r="AV122" s="155"/>
      <c r="AW122" s="155"/>
    </row>
    <row r="123" spans="2:49" ht="20.25" customHeight="1" x14ac:dyDescent="0.2">
      <c r="B123" s="121"/>
      <c r="C123" s="121"/>
      <c r="D123" s="121"/>
      <c r="E123" s="121"/>
      <c r="F123" s="121"/>
      <c r="G123" s="121"/>
      <c r="H123" s="121"/>
      <c r="I123" s="121"/>
      <c r="J123" s="121"/>
      <c r="K123" s="121"/>
      <c r="L123" s="121"/>
      <c r="M123" s="121"/>
      <c r="N123" s="121"/>
      <c r="O123" s="121"/>
      <c r="P123" s="121"/>
      <c r="Q123" s="121"/>
      <c r="R123" s="127" t="s">
        <v>275</v>
      </c>
      <c r="S123" s="121"/>
      <c r="T123" s="121"/>
      <c r="U123" s="121"/>
      <c r="V123" s="121"/>
      <c r="W123" s="121"/>
      <c r="X123" s="163" t="s">
        <v>276</v>
      </c>
      <c r="Y123" s="626" t="s">
        <v>277</v>
      </c>
      <c r="Z123" s="627"/>
      <c r="AA123" s="164"/>
      <c r="AB123" s="163"/>
      <c r="AC123" s="121"/>
      <c r="AD123" s="121"/>
      <c r="AE123" s="121"/>
      <c r="AF123" s="121"/>
      <c r="AG123" s="121"/>
      <c r="AH123" s="121"/>
      <c r="AI123" s="121"/>
      <c r="AJ123" s="156"/>
      <c r="AK123" s="155"/>
      <c r="AL123" s="155"/>
      <c r="AM123" s="155"/>
      <c r="AN123" s="155"/>
      <c r="AO123" s="155"/>
      <c r="AP123" s="155"/>
      <c r="AQ123" s="232"/>
      <c r="AR123" s="232"/>
      <c r="AS123" s="165"/>
      <c r="AT123" s="165"/>
      <c r="AU123" s="155"/>
      <c r="AV123" s="155"/>
      <c r="AW123" s="155"/>
    </row>
    <row r="124" spans="2:49" ht="20.25" customHeight="1" x14ac:dyDescent="0.2">
      <c r="B124" s="121"/>
      <c r="C124" s="111"/>
      <c r="D124" s="166"/>
      <c r="E124" s="166"/>
      <c r="F124" s="121"/>
      <c r="G124" s="121"/>
      <c r="H124" s="121"/>
      <c r="I124" s="121"/>
      <c r="J124" s="121"/>
      <c r="K124" s="121"/>
      <c r="L124" s="167" t="s">
        <v>278</v>
      </c>
      <c r="M124" s="127"/>
      <c r="N124" s="127"/>
      <c r="O124" s="168"/>
      <c r="P124" s="121"/>
      <c r="Q124" s="121"/>
      <c r="R124" s="121" t="s">
        <v>279</v>
      </c>
      <c r="S124" s="121"/>
      <c r="T124" s="121"/>
      <c r="U124" s="121"/>
      <c r="V124" s="121"/>
      <c r="W124" s="121" t="s">
        <v>280</v>
      </c>
      <c r="X124" s="121"/>
      <c r="Y124" s="121"/>
      <c r="Z124" s="121"/>
      <c r="AA124" s="127"/>
      <c r="AB124" s="121"/>
      <c r="AC124" s="121"/>
      <c r="AD124" s="121"/>
      <c r="AE124" s="121"/>
      <c r="AF124" s="121"/>
      <c r="AG124" s="121"/>
      <c r="AH124" s="121"/>
      <c r="AI124" s="121"/>
      <c r="AJ124" s="155"/>
      <c r="AK124" s="155"/>
      <c r="AL124" s="155"/>
      <c r="AM124" s="155"/>
      <c r="AN124" s="155"/>
      <c r="AO124" s="155"/>
      <c r="AP124" s="155"/>
      <c r="AQ124" s="155"/>
      <c r="AR124" s="155"/>
      <c r="AS124" s="156"/>
      <c r="AT124" s="155"/>
      <c r="AU124" s="155"/>
      <c r="AV124" s="155"/>
      <c r="AW124" s="155"/>
    </row>
    <row r="125" spans="2:49" ht="20.25" customHeight="1" x14ac:dyDescent="0.2">
      <c r="B125" s="121"/>
      <c r="C125" s="169" t="s">
        <v>281</v>
      </c>
      <c r="D125" s="169"/>
      <c r="E125" s="121"/>
      <c r="F125" s="169" t="s">
        <v>282</v>
      </c>
      <c r="G125" s="169"/>
      <c r="H125" s="121"/>
      <c r="I125" s="170"/>
      <c r="J125" s="170"/>
      <c r="K125" s="121"/>
      <c r="L125" s="157" t="s">
        <v>283</v>
      </c>
      <c r="M125" s="157"/>
      <c r="N125" s="157"/>
      <c r="O125" s="121"/>
      <c r="P125" s="121"/>
      <c r="Q125" s="121"/>
      <c r="R125" s="121" t="str">
        <f>IF($Y$123="週","対象時間数（週平均）","対象時間数（当月合計）")</f>
        <v>対象時間数（週平均）</v>
      </c>
      <c r="S125" s="121"/>
      <c r="T125" s="121"/>
      <c r="U125" s="121"/>
      <c r="V125" s="121"/>
      <c r="W125" s="121" t="str">
        <f>IF($Y$123="週","週に勤務すべき時間数","当月に勤務すべき時間数")</f>
        <v>週に勤務すべき時間数</v>
      </c>
      <c r="X125" s="121"/>
      <c r="Y125" s="121"/>
      <c r="Z125" s="121"/>
      <c r="AA125" s="127"/>
      <c r="AB125" s="616" t="s">
        <v>284</v>
      </c>
      <c r="AC125" s="616"/>
      <c r="AD125" s="616"/>
      <c r="AE125" s="616"/>
      <c r="AF125" s="121"/>
      <c r="AG125" s="121"/>
      <c r="AH125" s="121"/>
      <c r="AI125" s="121"/>
      <c r="AJ125" s="155"/>
      <c r="AK125" s="155"/>
      <c r="AL125" s="155"/>
      <c r="AM125" s="155"/>
      <c r="AN125" s="155"/>
      <c r="AO125" s="155"/>
      <c r="AP125" s="155"/>
      <c r="AQ125" s="155"/>
      <c r="AR125" s="155"/>
      <c r="AS125" s="156"/>
      <c r="AT125" s="155"/>
      <c r="AU125" s="155"/>
      <c r="AV125" s="155"/>
      <c r="AW125" s="155"/>
    </row>
    <row r="126" spans="2:49" ht="20.25" customHeight="1" x14ac:dyDescent="0.2">
      <c r="B126" s="121"/>
      <c r="C126" s="628">
        <f>L122</f>
        <v>0</v>
      </c>
      <c r="D126" s="629"/>
      <c r="E126" s="171" t="s">
        <v>285</v>
      </c>
      <c r="F126" s="630">
        <v>40</v>
      </c>
      <c r="G126" s="631"/>
      <c r="H126" s="171" t="s">
        <v>286</v>
      </c>
      <c r="I126" s="632">
        <f>C126/F126</f>
        <v>0</v>
      </c>
      <c r="J126" s="633"/>
      <c r="K126" s="171" t="s">
        <v>287</v>
      </c>
      <c r="L126" s="634">
        <f>IF(C126&lt;40,1,ROUNDUP(I126,1))</f>
        <v>1</v>
      </c>
      <c r="M126" s="635"/>
      <c r="N126" s="636"/>
      <c r="O126" s="121"/>
      <c r="P126" s="121"/>
      <c r="Q126" s="121"/>
      <c r="R126" s="617">
        <f>IF($Y$123="週",AA121,Y121)</f>
        <v>0</v>
      </c>
      <c r="S126" s="618"/>
      <c r="T126" s="618"/>
      <c r="U126" s="619"/>
      <c r="V126" s="171" t="s">
        <v>285</v>
      </c>
      <c r="W126" s="637">
        <f>IF($Y$123="週",$AV$5,$AZ$5)</f>
        <v>40</v>
      </c>
      <c r="X126" s="638"/>
      <c r="Y126" s="638"/>
      <c r="Z126" s="639"/>
      <c r="AA126" s="171" t="s">
        <v>286</v>
      </c>
      <c r="AB126" s="620">
        <f>ROUNDDOWN(R126/W126,1)</f>
        <v>0</v>
      </c>
      <c r="AC126" s="621"/>
      <c r="AD126" s="621"/>
      <c r="AE126" s="622"/>
      <c r="AF126" s="121"/>
      <c r="AG126" s="121"/>
      <c r="AH126" s="121"/>
      <c r="AI126" s="121"/>
      <c r="AJ126" s="642"/>
      <c r="AK126" s="642"/>
      <c r="AL126" s="642"/>
      <c r="AM126" s="642"/>
      <c r="AN126" s="159"/>
      <c r="AO126" s="640"/>
      <c r="AP126" s="640"/>
      <c r="AQ126" s="640"/>
      <c r="AR126" s="640"/>
      <c r="AS126" s="159"/>
      <c r="AT126" s="615"/>
      <c r="AU126" s="615"/>
      <c r="AV126" s="615"/>
      <c r="AW126" s="615"/>
    </row>
    <row r="127" spans="2:49" ht="20.25" customHeight="1" x14ac:dyDescent="0.2">
      <c r="B127" s="121"/>
      <c r="C127" s="121"/>
      <c r="D127" s="121"/>
      <c r="E127" s="121"/>
      <c r="F127" s="121"/>
      <c r="G127" s="121"/>
      <c r="H127" s="121"/>
      <c r="I127" s="121"/>
      <c r="J127" s="121"/>
      <c r="K127" s="121"/>
      <c r="L127" s="121" t="s">
        <v>288</v>
      </c>
      <c r="M127" s="121"/>
      <c r="N127" s="121"/>
      <c r="O127" s="121"/>
      <c r="P127" s="121"/>
      <c r="Q127" s="121"/>
      <c r="R127" s="121"/>
      <c r="S127" s="121"/>
      <c r="T127" s="121"/>
      <c r="U127" s="121"/>
      <c r="V127" s="121"/>
      <c r="W127" s="121"/>
      <c r="X127" s="121"/>
      <c r="Y127" s="121"/>
      <c r="Z127" s="121"/>
      <c r="AA127" s="127"/>
      <c r="AB127" s="121" t="s">
        <v>289</v>
      </c>
      <c r="AC127" s="121"/>
      <c r="AD127" s="121"/>
      <c r="AE127" s="121"/>
      <c r="AF127" s="121"/>
      <c r="AG127" s="121"/>
      <c r="AH127" s="121"/>
      <c r="AI127" s="121"/>
      <c r="AJ127" s="155"/>
      <c r="AK127" s="155"/>
      <c r="AL127" s="155"/>
      <c r="AM127" s="155"/>
      <c r="AN127" s="155"/>
      <c r="AO127" s="155"/>
      <c r="AP127" s="155"/>
      <c r="AQ127" s="155"/>
      <c r="AR127" s="155"/>
      <c r="AS127" s="156"/>
      <c r="AT127" s="155"/>
      <c r="AU127" s="155"/>
      <c r="AV127" s="155"/>
      <c r="AW127" s="155"/>
    </row>
    <row r="128" spans="2:49" ht="20.25" customHeight="1" x14ac:dyDescent="0.2">
      <c r="B128" s="121"/>
      <c r="C128" s="121" t="s">
        <v>290</v>
      </c>
      <c r="D128" s="121"/>
      <c r="E128" s="121"/>
      <c r="F128" s="121"/>
      <c r="G128" s="121"/>
      <c r="H128" s="121"/>
      <c r="I128" s="121"/>
      <c r="J128" s="121"/>
      <c r="K128" s="121"/>
      <c r="L128" s="121"/>
      <c r="M128" s="121"/>
      <c r="N128" s="121"/>
      <c r="O128" s="121"/>
      <c r="P128" s="121"/>
      <c r="Q128" s="121"/>
      <c r="R128" s="121" t="s">
        <v>291</v>
      </c>
      <c r="S128" s="121"/>
      <c r="T128" s="121"/>
      <c r="U128" s="121"/>
      <c r="V128" s="121"/>
      <c r="W128" s="121"/>
      <c r="X128" s="121"/>
      <c r="Y128" s="121"/>
      <c r="Z128" s="121"/>
      <c r="AA128" s="127"/>
      <c r="AB128" s="121"/>
      <c r="AC128" s="121"/>
      <c r="AD128" s="121"/>
      <c r="AE128" s="121"/>
      <c r="AF128" s="121"/>
      <c r="AG128" s="121"/>
      <c r="AH128" s="121"/>
      <c r="AI128" s="121"/>
      <c r="AJ128" s="121"/>
      <c r="AK128" s="172"/>
      <c r="AL128" s="173"/>
      <c r="AM128" s="173"/>
      <c r="AN128" s="121"/>
      <c r="AO128" s="121"/>
      <c r="AP128" s="121"/>
      <c r="AQ128" s="121"/>
      <c r="AR128" s="121"/>
      <c r="AS128" s="121"/>
      <c r="AT128" s="121"/>
      <c r="AU128" s="121"/>
      <c r="AV128" s="121"/>
      <c r="AW128" s="121"/>
    </row>
    <row r="129" spans="2:58" ht="20.25" customHeight="1" x14ac:dyDescent="0.2">
      <c r="B129" s="121"/>
      <c r="C129" s="121"/>
      <c r="D129" s="121" t="s">
        <v>292</v>
      </c>
      <c r="E129" s="121"/>
      <c r="F129" s="121"/>
      <c r="G129" s="121"/>
      <c r="H129" s="121"/>
      <c r="I129" s="121"/>
      <c r="J129" s="121"/>
      <c r="K129" s="121"/>
      <c r="L129" s="121"/>
      <c r="M129" s="121"/>
      <c r="N129" s="121"/>
      <c r="O129" s="121"/>
      <c r="P129" s="121"/>
      <c r="Q129" s="121"/>
      <c r="R129" s="121" t="s">
        <v>255</v>
      </c>
      <c r="S129" s="121"/>
      <c r="T129" s="121"/>
      <c r="U129" s="121"/>
      <c r="V129" s="121"/>
      <c r="W129" s="121"/>
      <c r="X129" s="121"/>
      <c r="Y129" s="121"/>
      <c r="Z129" s="121"/>
      <c r="AA129" s="127"/>
      <c r="AB129" s="171"/>
      <c r="AC129" s="171"/>
      <c r="AD129" s="171"/>
      <c r="AE129" s="171"/>
      <c r="AF129" s="121"/>
      <c r="AG129" s="121"/>
      <c r="AH129" s="121"/>
      <c r="AI129" s="121"/>
      <c r="AJ129" s="121"/>
      <c r="AK129" s="172"/>
      <c r="AL129" s="173"/>
      <c r="AM129" s="173"/>
      <c r="AN129" s="121"/>
      <c r="AO129" s="121"/>
      <c r="AP129" s="121"/>
      <c r="AQ129" s="121"/>
      <c r="AR129" s="121"/>
      <c r="AS129" s="121"/>
      <c r="AT129" s="121"/>
      <c r="AU129" s="121"/>
      <c r="AV129" s="121"/>
      <c r="AW129" s="121"/>
    </row>
    <row r="130" spans="2:58" ht="20.25" customHeight="1" x14ac:dyDescent="0.2">
      <c r="B130" s="121"/>
      <c r="C130" s="121" t="s">
        <v>293</v>
      </c>
      <c r="D130" s="121"/>
      <c r="E130" s="121"/>
      <c r="F130" s="121"/>
      <c r="G130" s="121"/>
      <c r="H130" s="121"/>
      <c r="I130" s="121"/>
      <c r="J130" s="121"/>
      <c r="K130" s="121"/>
      <c r="L130" s="121"/>
      <c r="M130" s="121"/>
      <c r="N130" s="121"/>
      <c r="O130" s="121"/>
      <c r="P130" s="121"/>
      <c r="Q130" s="121"/>
      <c r="R130" s="121" t="s">
        <v>294</v>
      </c>
      <c r="S130" s="121"/>
      <c r="T130" s="121"/>
      <c r="U130" s="121"/>
      <c r="V130" s="121"/>
      <c r="W130" s="121" t="s">
        <v>295</v>
      </c>
      <c r="X130" s="121"/>
      <c r="Y130" s="121"/>
      <c r="Z130" s="121"/>
      <c r="AA130" s="121"/>
      <c r="AB130" s="616" t="s">
        <v>258</v>
      </c>
      <c r="AC130" s="616"/>
      <c r="AD130" s="616"/>
      <c r="AE130" s="616"/>
      <c r="AF130" s="121"/>
      <c r="AG130" s="121"/>
      <c r="AH130" s="121"/>
      <c r="AI130" s="121"/>
      <c r="AJ130" s="121"/>
      <c r="AK130" s="172"/>
      <c r="AL130" s="173"/>
      <c r="AM130" s="173"/>
      <c r="AN130" s="121"/>
      <c r="AO130" s="121"/>
      <c r="AP130" s="121"/>
      <c r="AQ130" s="121"/>
      <c r="AR130" s="121"/>
      <c r="AS130" s="121"/>
      <c r="AT130" s="121"/>
      <c r="AU130" s="121"/>
      <c r="AV130" s="121"/>
      <c r="AW130" s="121"/>
    </row>
    <row r="131" spans="2:58" ht="20.25" customHeight="1" x14ac:dyDescent="0.2">
      <c r="B131" s="121"/>
      <c r="C131" s="121" t="s">
        <v>296</v>
      </c>
      <c r="D131" s="121"/>
      <c r="E131" s="121"/>
      <c r="F131" s="121"/>
      <c r="G131" s="121"/>
      <c r="H131" s="121"/>
      <c r="I131" s="121"/>
      <c r="J131" s="121"/>
      <c r="K131" s="121"/>
      <c r="L131" s="121"/>
      <c r="M131" s="121"/>
      <c r="N131" s="121"/>
      <c r="O131" s="121"/>
      <c r="P131" s="121"/>
      <c r="Q131" s="121"/>
      <c r="R131" s="617">
        <f>AE121</f>
        <v>0</v>
      </c>
      <c r="S131" s="618"/>
      <c r="T131" s="618"/>
      <c r="U131" s="619"/>
      <c r="V131" s="171" t="s">
        <v>297</v>
      </c>
      <c r="W131" s="620">
        <f>AB126</f>
        <v>0</v>
      </c>
      <c r="X131" s="621"/>
      <c r="Y131" s="621"/>
      <c r="Z131" s="622"/>
      <c r="AA131" s="171" t="s">
        <v>286</v>
      </c>
      <c r="AB131" s="623">
        <f>ROUNDDOWN(R131+W131,1)</f>
        <v>0</v>
      </c>
      <c r="AC131" s="624"/>
      <c r="AD131" s="624"/>
      <c r="AE131" s="625"/>
      <c r="AF131" s="121"/>
      <c r="AG131" s="121"/>
      <c r="AH131" s="121"/>
      <c r="AI131" s="121"/>
      <c r="AJ131" s="121"/>
      <c r="AK131" s="172"/>
      <c r="AL131" s="173"/>
      <c r="AM131" s="173"/>
      <c r="AN131" s="121"/>
      <c r="AO131" s="121"/>
      <c r="AP131" s="121"/>
      <c r="AQ131" s="121"/>
      <c r="AR131" s="121"/>
      <c r="AS131" s="121"/>
      <c r="AT131" s="121"/>
      <c r="AU131" s="121"/>
      <c r="AV131" s="121"/>
      <c r="AW131" s="121"/>
    </row>
    <row r="132" spans="2:58" ht="20.25" customHeight="1" x14ac:dyDescent="0.2">
      <c r="B132" s="121"/>
      <c r="C132" s="121" t="s">
        <v>298</v>
      </c>
      <c r="D132" s="166"/>
      <c r="E132" s="166"/>
      <c r="F132" s="121"/>
      <c r="G132" s="121"/>
      <c r="H132" s="121"/>
      <c r="I132" s="121"/>
      <c r="J132" s="121"/>
      <c r="K132" s="121"/>
      <c r="L132" s="121"/>
      <c r="M132" s="121"/>
      <c r="N132" s="121"/>
      <c r="O132" s="121"/>
      <c r="P132" s="121"/>
      <c r="Q132" s="121"/>
      <c r="R132" s="121"/>
      <c r="S132" s="121"/>
      <c r="T132" s="121"/>
      <c r="U132" s="121"/>
      <c r="V132" s="121"/>
      <c r="W132" s="121"/>
      <c r="X132" s="121"/>
      <c r="Y132" s="121"/>
      <c r="Z132" s="121"/>
      <c r="AA132" s="121"/>
      <c r="AB132" s="121"/>
      <c r="AC132" s="127"/>
      <c r="AD132" s="121"/>
      <c r="AE132" s="121"/>
      <c r="AF132" s="121"/>
      <c r="AG132" s="121"/>
      <c r="AH132" s="121"/>
      <c r="AI132" s="121"/>
      <c r="AJ132" s="121"/>
      <c r="AK132" s="172"/>
      <c r="AL132" s="173"/>
      <c r="AM132" s="173"/>
      <c r="AN132" s="121"/>
      <c r="AO132" s="121"/>
      <c r="AP132" s="121"/>
      <c r="AQ132" s="121"/>
      <c r="AR132" s="121"/>
      <c r="AS132" s="121"/>
      <c r="AT132" s="121"/>
      <c r="AU132" s="121"/>
      <c r="AV132" s="121"/>
      <c r="AW132" s="121"/>
    </row>
    <row r="133" spans="2:58" ht="20.25" customHeight="1" x14ac:dyDescent="0.2">
      <c r="C133" s="130"/>
      <c r="D133" s="130"/>
      <c r="T133" s="130"/>
      <c r="AJ133" s="225"/>
      <c r="AK133" s="226"/>
      <c r="AL133" s="226"/>
      <c r="BE133" s="226"/>
    </row>
    <row r="134" spans="2:58" ht="20.25" customHeight="1" x14ac:dyDescent="0.2">
      <c r="C134" s="130"/>
      <c r="D134" s="130"/>
      <c r="U134" s="130"/>
      <c r="AK134" s="225"/>
      <c r="AL134" s="226"/>
      <c r="AM134" s="226"/>
      <c r="BF134" s="226"/>
    </row>
    <row r="135" spans="2:58" ht="20.25" customHeight="1" x14ac:dyDescent="0.2">
      <c r="D135" s="130"/>
      <c r="U135" s="130"/>
      <c r="AK135" s="225"/>
      <c r="AL135" s="226"/>
      <c r="AM135" s="226"/>
      <c r="BF135" s="226"/>
    </row>
    <row r="136" spans="2:58" ht="20.25" customHeight="1" x14ac:dyDescent="0.2">
      <c r="C136" s="130"/>
      <c r="D136" s="130"/>
      <c r="U136" s="130"/>
      <c r="AK136" s="225"/>
      <c r="AL136" s="226"/>
      <c r="AM136" s="226"/>
      <c r="BF136" s="226"/>
    </row>
    <row r="137" spans="2:58" ht="20.25" customHeight="1" x14ac:dyDescent="0.2">
      <c r="C137" s="225"/>
      <c r="D137" s="225"/>
      <c r="E137" s="225"/>
      <c r="F137" s="225"/>
      <c r="G137" s="225"/>
      <c r="H137" s="225"/>
      <c r="I137" s="225"/>
      <c r="J137" s="225"/>
      <c r="K137" s="225"/>
      <c r="L137" s="225"/>
      <c r="M137" s="225"/>
      <c r="N137" s="225"/>
      <c r="O137" s="225"/>
      <c r="P137" s="225"/>
      <c r="Q137" s="225"/>
      <c r="R137" s="225"/>
      <c r="S137" s="225"/>
      <c r="T137" s="225"/>
      <c r="U137" s="226"/>
      <c r="V137" s="226"/>
      <c r="W137" s="225"/>
      <c r="X137" s="225"/>
      <c r="Y137" s="225"/>
      <c r="Z137" s="225"/>
      <c r="AA137" s="225"/>
      <c r="AB137" s="225"/>
      <c r="AC137" s="225"/>
      <c r="AD137" s="225"/>
      <c r="AE137" s="225"/>
      <c r="AF137" s="225"/>
      <c r="AG137" s="225"/>
      <c r="AH137" s="225"/>
      <c r="AI137" s="225"/>
      <c r="AJ137" s="225"/>
      <c r="AK137" s="225"/>
      <c r="AL137" s="226"/>
      <c r="AM137" s="226"/>
      <c r="BF137" s="226"/>
    </row>
    <row r="138" spans="2:58" ht="20.25" customHeight="1" x14ac:dyDescent="0.2">
      <c r="C138" s="225"/>
      <c r="D138" s="225"/>
      <c r="E138" s="225"/>
      <c r="F138" s="225"/>
      <c r="G138" s="225"/>
      <c r="H138" s="225"/>
      <c r="I138" s="225"/>
      <c r="J138" s="225"/>
      <c r="K138" s="225"/>
      <c r="L138" s="225"/>
      <c r="M138" s="225"/>
      <c r="N138" s="225"/>
      <c r="O138" s="225"/>
      <c r="P138" s="225"/>
      <c r="Q138" s="225"/>
      <c r="R138" s="225"/>
      <c r="S138" s="225"/>
      <c r="T138" s="225"/>
      <c r="U138" s="226"/>
      <c r="V138" s="226"/>
      <c r="W138" s="225"/>
      <c r="X138" s="225"/>
      <c r="Y138" s="225"/>
      <c r="Z138" s="225"/>
      <c r="AA138" s="225"/>
      <c r="AB138" s="225"/>
      <c r="AC138" s="225"/>
      <c r="AD138" s="225"/>
      <c r="AE138" s="225"/>
      <c r="AF138" s="225"/>
      <c r="AG138" s="225"/>
      <c r="AH138" s="225"/>
      <c r="AI138" s="225"/>
      <c r="AJ138" s="225"/>
      <c r="AK138" s="225"/>
      <c r="AL138" s="226"/>
      <c r="AM138" s="226"/>
      <c r="BF138" s="226"/>
    </row>
  </sheetData>
  <mergeCells count="831">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31:BD31"/>
    <mergeCell ref="C32:D32"/>
    <mergeCell ref="E32:F32"/>
    <mergeCell ref="G32:K32"/>
    <mergeCell ref="L32:O32"/>
    <mergeCell ref="AU32:AV32"/>
    <mergeCell ref="AW32:AX32"/>
    <mergeCell ref="AY32:BD32"/>
    <mergeCell ref="C31:D31"/>
    <mergeCell ref="E31:F31"/>
    <mergeCell ref="G31:K31"/>
    <mergeCell ref="L31:O31"/>
    <mergeCell ref="AU31:AV31"/>
    <mergeCell ref="AW31:AX31"/>
    <mergeCell ref="AY33:BD33"/>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11:BD111"/>
    <mergeCell ref="C112:D112"/>
    <mergeCell ref="E112:F112"/>
    <mergeCell ref="G112:K112"/>
    <mergeCell ref="L112:O112"/>
    <mergeCell ref="AU112:AV112"/>
    <mergeCell ref="AW112:AX112"/>
    <mergeCell ref="AY112:BD112"/>
    <mergeCell ref="C111:D111"/>
    <mergeCell ref="E111:F111"/>
    <mergeCell ref="G111:K111"/>
    <mergeCell ref="L111:O111"/>
    <mergeCell ref="AU111:AV111"/>
    <mergeCell ref="AW111:AX111"/>
    <mergeCell ref="L117:M117"/>
    <mergeCell ref="R117:S117"/>
    <mergeCell ref="T117:U117"/>
    <mergeCell ref="V117:W117"/>
    <mergeCell ref="Y117:Z117"/>
    <mergeCell ref="AS115:AT115"/>
    <mergeCell ref="C116:E116"/>
    <mergeCell ref="F116:G116"/>
    <mergeCell ref="H116:I116"/>
    <mergeCell ref="J116:K116"/>
    <mergeCell ref="L116:M116"/>
    <mergeCell ref="T116:U116"/>
    <mergeCell ref="V116:W116"/>
    <mergeCell ref="Y116:Z116"/>
    <mergeCell ref="AA116:AB116"/>
    <mergeCell ref="L115:M115"/>
    <mergeCell ref="R115:S116"/>
    <mergeCell ref="T115:W115"/>
    <mergeCell ref="Y115:AB115"/>
    <mergeCell ref="AI115:AJ115"/>
    <mergeCell ref="AK115:AN115"/>
    <mergeCell ref="AI116:AJ116"/>
    <mergeCell ref="AK116:AN116"/>
    <mergeCell ref="AS116:AT116"/>
    <mergeCell ref="R118:S118"/>
    <mergeCell ref="T118:U118"/>
    <mergeCell ref="V118:W118"/>
    <mergeCell ref="AA117:AB117"/>
    <mergeCell ref="AE117:AF117"/>
    <mergeCell ref="AI117:AJ117"/>
    <mergeCell ref="AK117:AN117"/>
    <mergeCell ref="AQ117:AT117"/>
    <mergeCell ref="C118:E118"/>
    <mergeCell ref="F118:G118"/>
    <mergeCell ref="H118:I118"/>
    <mergeCell ref="J118:K118"/>
    <mergeCell ref="L118:M118"/>
    <mergeCell ref="AI118:AJ118"/>
    <mergeCell ref="AK118:AN118"/>
    <mergeCell ref="AQ118:AR118"/>
    <mergeCell ref="AS118:AT118"/>
    <mergeCell ref="Y118:Z118"/>
    <mergeCell ref="AA118:AB118"/>
    <mergeCell ref="AE118:AF118"/>
    <mergeCell ref="C117:E117"/>
    <mergeCell ref="F117:G117"/>
    <mergeCell ref="H117:I117"/>
    <mergeCell ref="J117:K117"/>
    <mergeCell ref="AK119:AN119"/>
    <mergeCell ref="AQ119:AR119"/>
    <mergeCell ref="AS119:AT119"/>
    <mergeCell ref="C120:E120"/>
    <mergeCell ref="F120:G120"/>
    <mergeCell ref="H120:I120"/>
    <mergeCell ref="J120:K120"/>
    <mergeCell ref="L120:M120"/>
    <mergeCell ref="N120:O120"/>
    <mergeCell ref="R120:S120"/>
    <mergeCell ref="T119:U119"/>
    <mergeCell ref="V119:W119"/>
    <mergeCell ref="Y119:Z119"/>
    <mergeCell ref="AA119:AB119"/>
    <mergeCell ref="AE119:AF119"/>
    <mergeCell ref="AI119:AJ119"/>
    <mergeCell ref="C119:E119"/>
    <mergeCell ref="F119:G119"/>
    <mergeCell ref="H119:I119"/>
    <mergeCell ref="J119:K119"/>
    <mergeCell ref="L119:M119"/>
    <mergeCell ref="R119:S119"/>
    <mergeCell ref="AJ121:AK121"/>
    <mergeCell ref="AL121:AM121"/>
    <mergeCell ref="AN121:AO121"/>
    <mergeCell ref="AS121:AT121"/>
    <mergeCell ref="L122:M122"/>
    <mergeCell ref="Y123:Z123"/>
    <mergeCell ref="AL120:AM120"/>
    <mergeCell ref="AN120:AO120"/>
    <mergeCell ref="AQ120:AR120"/>
    <mergeCell ref="AS120:AT120"/>
    <mergeCell ref="R121:S121"/>
    <mergeCell ref="T121:U121"/>
    <mergeCell ref="V121:W121"/>
    <mergeCell ref="Y121:Z121"/>
    <mergeCell ref="AA121:AB121"/>
    <mergeCell ref="AE121:AF121"/>
    <mergeCell ref="T120:U120"/>
    <mergeCell ref="V120:W120"/>
    <mergeCell ref="Y120:Z120"/>
    <mergeCell ref="AA120:AB120"/>
    <mergeCell ref="AE120:AF120"/>
    <mergeCell ref="AJ120:AK120"/>
    <mergeCell ref="AJ126:AM126"/>
    <mergeCell ref="AO126:AR126"/>
    <mergeCell ref="AT126:AW126"/>
    <mergeCell ref="AB130:AE130"/>
    <mergeCell ref="R131:U131"/>
    <mergeCell ref="W131:Z131"/>
    <mergeCell ref="AB131:AE131"/>
    <mergeCell ref="AB125:AE125"/>
    <mergeCell ref="C126:D126"/>
    <mergeCell ref="F126:G126"/>
    <mergeCell ref="I126:J126"/>
    <mergeCell ref="L126:N126"/>
    <mergeCell ref="R126:U126"/>
    <mergeCell ref="W126:Z126"/>
    <mergeCell ref="AB126:AE126"/>
  </mergeCells>
  <phoneticPr fontId="2"/>
  <conditionalFormatting sqref="P13:AX112">
    <cfRule type="expression" dxfId="10" priority="7">
      <formula>INDIRECT(ADDRESS(ROW(),COLUMN()))=TRUNC(INDIRECT(ADDRESS(ROW(),COLUMN())))</formula>
    </cfRule>
  </conditionalFormatting>
  <conditionalFormatting sqref="F117:M120">
    <cfRule type="expression" dxfId="9" priority="6">
      <formula>INDIRECT(ADDRESS(ROW(),COLUMN()))=TRUNC(INDIRECT(ADDRESS(ROW(),COLUMN())))</formula>
    </cfRule>
  </conditionalFormatting>
  <conditionalFormatting sqref="T117:AF121">
    <cfRule type="expression" dxfId="8" priority="5">
      <formula>INDIRECT(ADDRESS(ROW(),COLUMN()))=TRUNC(INDIRECT(ADDRESS(ROW(),COLUMN())))</formula>
    </cfRule>
  </conditionalFormatting>
  <conditionalFormatting sqref="L122:M122">
    <cfRule type="expression" dxfId="7" priority="4">
      <formula>INDIRECT(ADDRESS(ROW(),COLUMN()))=TRUNC(INDIRECT(ADDRESS(ROW(),COLUMN())))</formula>
    </cfRule>
  </conditionalFormatting>
  <conditionalFormatting sqref="C126:D126">
    <cfRule type="expression" dxfId="6" priority="3">
      <formula>INDIRECT(ADDRESS(ROW(),COLUMN()))=TRUNC(INDIRECT(ADDRESS(ROW(),COLUMN())))</formula>
    </cfRule>
  </conditionalFormatting>
  <conditionalFormatting sqref="R126:U126">
    <cfRule type="expression" dxfId="5" priority="2">
      <formula>INDIRECT(ADDRESS(ROW(),COLUMN()))=TRUNC(INDIRECT(ADDRESS(ROW(),COLUMN())))</formula>
    </cfRule>
  </conditionalFormatting>
  <conditionalFormatting sqref="R131:U131">
    <cfRule type="expression" dxfId="4" priority="1">
      <formula>INDIRECT(ADDRESS(ROW(),COLUMN()))=TRUNC(INDIRECT(ADDRESS(ROW(),COLUMN())))</formula>
    </cfRule>
  </conditionalFormatting>
  <dataValidations count="8">
    <dataValidation type="list" allowBlank="1" showInputMessage="1" showErrorMessage="1" sqref="AZ4" xr:uid="{00000000-0002-0000-0600-000000000000}">
      <formula1>"予定,実績,予定・実績"</formula1>
    </dataValidation>
    <dataValidation type="list" errorStyle="warning" allowBlank="1" showInputMessage="1" error="リストにない場合のみ、入力してください。" sqref="G13:K112" xr:uid="{00000000-0002-0000-0600-000001000000}">
      <formula1>INDIRECT(C13)</formula1>
    </dataValidation>
    <dataValidation type="list" allowBlank="1" showInputMessage="1" sqref="E13:F112" xr:uid="{00000000-0002-0000-0600-000002000000}">
      <formula1>"A, B, C, D"</formula1>
    </dataValidation>
    <dataValidation type="list" allowBlank="1" showInputMessage="1" sqref="C13:D112" xr:uid="{00000000-0002-0000-0600-000003000000}">
      <formula1>職種</formula1>
    </dataValidation>
    <dataValidation type="list" allowBlank="1" showInputMessage="1" showErrorMessage="1" sqref="F126" xr:uid="{00000000-0002-0000-0600-000004000000}">
      <formula1>"40,50"</formula1>
    </dataValidation>
    <dataValidation type="decimal" allowBlank="1" showInputMessage="1" showErrorMessage="1" error="入力可能範囲　32～40" sqref="AV5" xr:uid="{00000000-0002-0000-0600-000005000000}">
      <formula1>32</formula1>
      <formula2>40</formula2>
    </dataValidation>
    <dataValidation type="list" allowBlank="1" showInputMessage="1" showErrorMessage="1" sqref="Y123:Z123" xr:uid="{00000000-0002-0000-0600-000006000000}">
      <formula1>"週,暦月"</formula1>
    </dataValidation>
    <dataValidation type="list" allowBlank="1" showInputMessage="1" showErrorMessage="1" sqref="AZ3" xr:uid="{00000000-0002-0000-0600-000007000000}">
      <formula1>"４週,暦月"</formula1>
    </dataValidation>
  </dataValidations>
  <pageMargins left="0.7" right="0.7" top="0.75" bottom="0.75" header="0.3" footer="0.3"/>
  <pageSetup paperSize="9" scale="2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F56"/>
  <sheetViews>
    <sheetView view="pageBreakPreview" topLeftCell="C1" zoomScale="55" zoomScaleNormal="40" zoomScaleSheetLayoutView="55" workbookViewId="0">
      <selection activeCell="P13" sqref="P13"/>
    </sheetView>
  </sheetViews>
  <sheetFormatPr defaultColWidth="5" defaultRowHeight="14.4" x14ac:dyDescent="0.2"/>
  <cols>
    <col min="1" max="1" width="1.5546875" style="133" customWidth="1"/>
    <col min="2" max="56" width="6.21875" style="133" customWidth="1"/>
    <col min="57" max="16384" width="5" style="133"/>
  </cols>
  <sheetData>
    <row r="1" spans="1:57" s="103" customFormat="1" ht="20.25" customHeight="1" x14ac:dyDescent="0.2">
      <c r="A1" s="98"/>
      <c r="B1" s="98"/>
      <c r="C1" s="99" t="s">
        <v>196</v>
      </c>
      <c r="D1" s="99"/>
      <c r="E1" s="98"/>
      <c r="F1" s="98"/>
      <c r="G1" s="100" t="s">
        <v>197</v>
      </c>
      <c r="H1" s="98"/>
      <c r="I1" s="98"/>
      <c r="J1" s="99"/>
      <c r="K1" s="99"/>
      <c r="L1" s="99"/>
      <c r="M1" s="99"/>
      <c r="N1" s="98"/>
      <c r="O1" s="98"/>
      <c r="P1" s="98"/>
      <c r="Q1" s="98"/>
      <c r="R1" s="98"/>
      <c r="S1" s="98"/>
      <c r="T1" s="98"/>
      <c r="U1" s="98"/>
      <c r="V1" s="98"/>
      <c r="W1" s="98"/>
      <c r="X1" s="98"/>
      <c r="Y1" s="98"/>
      <c r="Z1" s="98"/>
      <c r="AA1" s="98"/>
      <c r="AB1" s="98"/>
      <c r="AC1" s="98"/>
      <c r="AD1" s="98"/>
      <c r="AE1" s="98"/>
      <c r="AF1" s="98"/>
      <c r="AG1" s="98"/>
      <c r="AH1" s="98"/>
      <c r="AI1" s="98"/>
      <c r="AJ1" s="98"/>
      <c r="AK1" s="101" t="s">
        <v>198</v>
      </c>
      <c r="AL1" s="101" t="s">
        <v>199</v>
      </c>
      <c r="AM1" s="739" t="s">
        <v>200</v>
      </c>
      <c r="AN1" s="739"/>
      <c r="AO1" s="739"/>
      <c r="AP1" s="739"/>
      <c r="AQ1" s="739"/>
      <c r="AR1" s="739"/>
      <c r="AS1" s="739"/>
      <c r="AT1" s="739"/>
      <c r="AU1" s="739"/>
      <c r="AV1" s="739"/>
      <c r="AW1" s="739"/>
      <c r="AX1" s="739"/>
      <c r="AY1" s="739"/>
      <c r="AZ1" s="739"/>
      <c r="BA1" s="739"/>
      <c r="BB1" s="102" t="s">
        <v>201</v>
      </c>
      <c r="BC1" s="98"/>
      <c r="BD1" s="98"/>
    </row>
    <row r="2" spans="1:57" s="106" customFormat="1" ht="20.25" customHeight="1" x14ac:dyDescent="0.2">
      <c r="A2" s="104"/>
      <c r="B2" s="104"/>
      <c r="C2" s="104"/>
      <c r="D2" s="100"/>
      <c r="E2" s="104"/>
      <c r="F2" s="104"/>
      <c r="G2" s="104"/>
      <c r="H2" s="100"/>
      <c r="I2" s="101"/>
      <c r="J2" s="101"/>
      <c r="K2" s="101"/>
      <c r="L2" s="101"/>
      <c r="M2" s="101"/>
      <c r="N2" s="104"/>
      <c r="O2" s="104"/>
      <c r="P2" s="104"/>
      <c r="Q2" s="104"/>
      <c r="R2" s="104"/>
      <c r="S2" s="104"/>
      <c r="T2" s="101" t="s">
        <v>202</v>
      </c>
      <c r="U2" s="740">
        <v>6</v>
      </c>
      <c r="V2" s="740"/>
      <c r="W2" s="101" t="s">
        <v>199</v>
      </c>
      <c r="X2" s="741">
        <f>IF(U2=0,"",YEAR(DATE(2018+U2,1,1)))</f>
        <v>2024</v>
      </c>
      <c r="Y2" s="741"/>
      <c r="Z2" s="104" t="s">
        <v>203</v>
      </c>
      <c r="AA2" s="104" t="s">
        <v>204</v>
      </c>
      <c r="AB2" s="740">
        <v>4</v>
      </c>
      <c r="AC2" s="740"/>
      <c r="AD2" s="104" t="s">
        <v>205</v>
      </c>
      <c r="AE2" s="104"/>
      <c r="AF2" s="104"/>
      <c r="AG2" s="104"/>
      <c r="AH2" s="104"/>
      <c r="AI2" s="104"/>
      <c r="AJ2" s="102"/>
      <c r="AK2" s="101" t="s">
        <v>206</v>
      </c>
      <c r="AL2" s="101" t="s">
        <v>199</v>
      </c>
      <c r="AM2" s="740"/>
      <c r="AN2" s="740"/>
      <c r="AO2" s="740"/>
      <c r="AP2" s="740"/>
      <c r="AQ2" s="740"/>
      <c r="AR2" s="740"/>
      <c r="AS2" s="740"/>
      <c r="AT2" s="740"/>
      <c r="AU2" s="740"/>
      <c r="AV2" s="740"/>
      <c r="AW2" s="740"/>
      <c r="AX2" s="740"/>
      <c r="AY2" s="740"/>
      <c r="AZ2" s="740"/>
      <c r="BA2" s="740"/>
      <c r="BB2" s="102" t="s">
        <v>201</v>
      </c>
      <c r="BC2" s="101"/>
      <c r="BD2" s="101"/>
      <c r="BE2" s="105"/>
    </row>
    <row r="3" spans="1:57" s="106" customFormat="1" ht="20.25" customHeight="1" x14ac:dyDescent="0.2">
      <c r="A3" s="104"/>
      <c r="B3" s="104"/>
      <c r="C3" s="104"/>
      <c r="D3" s="100"/>
      <c r="E3" s="104"/>
      <c r="F3" s="104"/>
      <c r="G3" s="104"/>
      <c r="H3" s="100"/>
      <c r="I3" s="101"/>
      <c r="J3" s="101"/>
      <c r="K3" s="101"/>
      <c r="L3" s="101"/>
      <c r="M3" s="101"/>
      <c r="N3" s="104"/>
      <c r="O3" s="104"/>
      <c r="P3" s="104"/>
      <c r="Q3" s="104"/>
      <c r="R3" s="104"/>
      <c r="S3" s="104"/>
      <c r="T3" s="107"/>
      <c r="U3" s="108"/>
      <c r="V3" s="108"/>
      <c r="W3" s="109"/>
      <c r="X3" s="108"/>
      <c r="Y3" s="108"/>
      <c r="Z3" s="110"/>
      <c r="AA3" s="110"/>
      <c r="AB3" s="108"/>
      <c r="AC3" s="108"/>
      <c r="AD3" s="111"/>
      <c r="AE3" s="104"/>
      <c r="AF3" s="104"/>
      <c r="AG3" s="104"/>
      <c r="AH3" s="104"/>
      <c r="AI3" s="104"/>
      <c r="AJ3" s="102"/>
      <c r="AK3" s="101"/>
      <c r="AL3" s="101"/>
      <c r="AM3" s="112"/>
      <c r="AN3" s="112"/>
      <c r="AO3" s="112"/>
      <c r="AP3" s="112"/>
      <c r="AQ3" s="112"/>
      <c r="AR3" s="112"/>
      <c r="AS3" s="112"/>
      <c r="AT3" s="112"/>
      <c r="AU3" s="112"/>
      <c r="AV3" s="112"/>
      <c r="AW3" s="112"/>
      <c r="AX3" s="112"/>
      <c r="AY3" s="113" t="s">
        <v>207</v>
      </c>
      <c r="AZ3" s="742" t="s">
        <v>208</v>
      </c>
      <c r="BA3" s="742"/>
      <c r="BB3" s="742"/>
      <c r="BC3" s="742"/>
      <c r="BD3" s="101"/>
      <c r="BE3" s="105"/>
    </row>
    <row r="4" spans="1:57" s="106" customFormat="1" ht="20.25" customHeight="1" x14ac:dyDescent="0.2">
      <c r="A4" s="104"/>
      <c r="B4" s="114"/>
      <c r="C4" s="114"/>
      <c r="D4" s="114"/>
      <c r="E4" s="114"/>
      <c r="F4" s="114"/>
      <c r="G4" s="114"/>
      <c r="H4" s="114"/>
      <c r="I4" s="114"/>
      <c r="J4" s="115"/>
      <c r="K4" s="116"/>
      <c r="L4" s="116"/>
      <c r="M4" s="116"/>
      <c r="N4" s="116"/>
      <c r="O4" s="116"/>
      <c r="P4" s="117"/>
      <c r="Q4" s="116"/>
      <c r="R4" s="116"/>
      <c r="S4" s="104"/>
      <c r="T4" s="104"/>
      <c r="U4" s="104"/>
      <c r="V4" s="104"/>
      <c r="W4" s="104"/>
      <c r="X4" s="104"/>
      <c r="Y4" s="104"/>
      <c r="Z4" s="110"/>
      <c r="AA4" s="110"/>
      <c r="AB4" s="108"/>
      <c r="AC4" s="108"/>
      <c r="AD4" s="111"/>
      <c r="AE4" s="104"/>
      <c r="AF4" s="104"/>
      <c r="AG4" s="104"/>
      <c r="AH4" s="104"/>
      <c r="AI4" s="104"/>
      <c r="AJ4" s="102"/>
      <c r="AK4" s="101"/>
      <c r="AL4" s="101"/>
      <c r="AM4" s="112"/>
      <c r="AN4" s="112"/>
      <c r="AO4" s="112"/>
      <c r="AP4" s="112"/>
      <c r="AQ4" s="112"/>
      <c r="AR4" s="112"/>
      <c r="AS4" s="112"/>
      <c r="AT4" s="112"/>
      <c r="AU4" s="112"/>
      <c r="AV4" s="112"/>
      <c r="AW4" s="112"/>
      <c r="AX4" s="112"/>
      <c r="AY4" s="113" t="s">
        <v>209</v>
      </c>
      <c r="AZ4" s="742" t="s">
        <v>210</v>
      </c>
      <c r="BA4" s="742"/>
      <c r="BB4" s="742"/>
      <c r="BC4" s="742"/>
      <c r="BD4" s="101"/>
      <c r="BE4" s="105"/>
    </row>
    <row r="5" spans="1:57" s="106" customFormat="1" ht="20.25" customHeight="1" x14ac:dyDescent="0.2">
      <c r="A5" s="104"/>
      <c r="B5" s="118"/>
      <c r="C5" s="118"/>
      <c r="D5" s="118"/>
      <c r="E5" s="118"/>
      <c r="F5" s="118"/>
      <c r="G5" s="118"/>
      <c r="H5" s="118"/>
      <c r="I5" s="118"/>
      <c r="J5" s="116"/>
      <c r="K5" s="119"/>
      <c r="L5" s="120"/>
      <c r="M5" s="120"/>
      <c r="N5" s="120"/>
      <c r="O5" s="120"/>
      <c r="P5" s="118"/>
      <c r="Q5" s="114"/>
      <c r="R5" s="114"/>
      <c r="S5" s="98"/>
      <c r="T5" s="104"/>
      <c r="U5" s="104"/>
      <c r="V5" s="104"/>
      <c r="W5" s="104"/>
      <c r="X5" s="104"/>
      <c r="Y5" s="104"/>
      <c r="Z5" s="110"/>
      <c r="AA5" s="110"/>
      <c r="AB5" s="108"/>
      <c r="AC5" s="108"/>
      <c r="AD5" s="98"/>
      <c r="AE5" s="98"/>
      <c r="AF5" s="98"/>
      <c r="AG5" s="98"/>
      <c r="AH5" s="104"/>
      <c r="AI5" s="104"/>
      <c r="AJ5" s="98" t="s">
        <v>211</v>
      </c>
      <c r="AK5" s="98"/>
      <c r="AL5" s="98"/>
      <c r="AM5" s="98"/>
      <c r="AN5" s="98"/>
      <c r="AO5" s="98"/>
      <c r="AP5" s="98"/>
      <c r="AQ5" s="98"/>
      <c r="AR5" s="114"/>
      <c r="AS5" s="114"/>
      <c r="AT5" s="121"/>
      <c r="AU5" s="98"/>
      <c r="AV5" s="756">
        <v>40</v>
      </c>
      <c r="AW5" s="757"/>
      <c r="AX5" s="121" t="s">
        <v>212</v>
      </c>
      <c r="AY5" s="98"/>
      <c r="AZ5" s="775">
        <v>160</v>
      </c>
      <c r="BA5" s="776"/>
      <c r="BB5" s="121" t="s">
        <v>213</v>
      </c>
      <c r="BC5" s="98"/>
      <c r="BD5" s="104"/>
      <c r="BE5" s="105"/>
    </row>
    <row r="6" spans="1:57" s="106" customFormat="1" ht="20.25" customHeight="1" x14ac:dyDescent="0.2">
      <c r="A6" s="104"/>
      <c r="B6" s="118"/>
      <c r="C6" s="118"/>
      <c r="D6" s="118"/>
      <c r="E6" s="118"/>
      <c r="F6" s="118"/>
      <c r="G6" s="118"/>
      <c r="H6" s="118"/>
      <c r="I6" s="118"/>
      <c r="J6" s="118"/>
      <c r="K6" s="122"/>
      <c r="L6" s="122"/>
      <c r="M6" s="122"/>
      <c r="N6" s="118"/>
      <c r="O6" s="123"/>
      <c r="P6" s="124"/>
      <c r="Q6" s="124"/>
      <c r="R6" s="125"/>
      <c r="S6" s="126"/>
      <c r="T6" s="104"/>
      <c r="U6" s="104"/>
      <c r="V6" s="104"/>
      <c r="W6" s="104"/>
      <c r="X6" s="104"/>
      <c r="Y6" s="104"/>
      <c r="Z6" s="110"/>
      <c r="AA6" s="110"/>
      <c r="AB6" s="108"/>
      <c r="AC6" s="108"/>
      <c r="AD6" s="121"/>
      <c r="AE6" s="98"/>
      <c r="AF6" s="98"/>
      <c r="AG6" s="98"/>
      <c r="AH6" s="104"/>
      <c r="AI6" s="104"/>
      <c r="AJ6" s="104"/>
      <c r="AK6" s="104"/>
      <c r="AL6" s="98"/>
      <c r="AM6" s="98"/>
      <c r="AN6" s="127"/>
      <c r="AO6" s="128"/>
      <c r="AP6" s="128"/>
      <c r="AQ6" s="126"/>
      <c r="AR6" s="126"/>
      <c r="AS6" s="126"/>
      <c r="AT6" s="126"/>
      <c r="AU6" s="126"/>
      <c r="AV6" s="126"/>
      <c r="AW6" s="98" t="s">
        <v>214</v>
      </c>
      <c r="AX6" s="98"/>
      <c r="AY6" s="98"/>
      <c r="AZ6" s="758">
        <f>DAY(EOMONTH(DATE(X2,AB2,1),0))</f>
        <v>30</v>
      </c>
      <c r="BA6" s="759"/>
      <c r="BB6" s="121" t="s">
        <v>215</v>
      </c>
      <c r="BC6" s="104"/>
      <c r="BD6" s="104"/>
      <c r="BE6" s="105"/>
    </row>
    <row r="7" spans="1:57" ht="20.25" customHeight="1" thickBot="1" x14ac:dyDescent="0.25">
      <c r="A7" s="129"/>
      <c r="B7" s="129"/>
      <c r="C7" s="130"/>
      <c r="D7" s="130"/>
      <c r="E7" s="129"/>
      <c r="F7" s="129"/>
      <c r="G7" s="129"/>
      <c r="H7" s="129"/>
      <c r="I7" s="129"/>
      <c r="J7" s="129"/>
      <c r="K7" s="129"/>
      <c r="L7" s="129"/>
      <c r="M7" s="129"/>
      <c r="N7" s="129"/>
      <c r="O7" s="129"/>
      <c r="P7" s="129"/>
      <c r="Q7" s="129"/>
      <c r="R7" s="129"/>
      <c r="S7" s="130"/>
      <c r="T7" s="129"/>
      <c r="U7" s="129"/>
      <c r="V7" s="129"/>
      <c r="W7" s="129"/>
      <c r="X7" s="129"/>
      <c r="Y7" s="129"/>
      <c r="Z7" s="129"/>
      <c r="AA7" s="129"/>
      <c r="AB7" s="129"/>
      <c r="AC7" s="129"/>
      <c r="AD7" s="129"/>
      <c r="AE7" s="129"/>
      <c r="AF7" s="129"/>
      <c r="AG7" s="129"/>
      <c r="AH7" s="129"/>
      <c r="AI7" s="129"/>
      <c r="AJ7" s="130"/>
      <c r="AK7" s="129"/>
      <c r="AL7" s="129"/>
      <c r="AM7" s="129"/>
      <c r="AN7" s="129"/>
      <c r="AO7" s="129"/>
      <c r="AP7" s="129"/>
      <c r="AQ7" s="129"/>
      <c r="AR7" s="129"/>
      <c r="AS7" s="129"/>
      <c r="AT7" s="129"/>
      <c r="AU7" s="129"/>
      <c r="AV7" s="129"/>
      <c r="AW7" s="129"/>
      <c r="AX7" s="129"/>
      <c r="AY7" s="129"/>
      <c r="AZ7" s="129"/>
      <c r="BA7" s="129"/>
      <c r="BB7" s="129"/>
      <c r="BC7" s="131"/>
      <c r="BD7" s="131"/>
      <c r="BE7" s="132"/>
    </row>
    <row r="8" spans="1:57" ht="20.25" customHeight="1" thickBot="1" x14ac:dyDescent="0.25">
      <c r="A8" s="129"/>
      <c r="B8" s="722" t="s">
        <v>216</v>
      </c>
      <c r="C8" s="725" t="s">
        <v>217</v>
      </c>
      <c r="D8" s="726"/>
      <c r="E8" s="731" t="s">
        <v>218</v>
      </c>
      <c r="F8" s="726"/>
      <c r="G8" s="731" t="s">
        <v>219</v>
      </c>
      <c r="H8" s="725"/>
      <c r="I8" s="725"/>
      <c r="J8" s="725"/>
      <c r="K8" s="726"/>
      <c r="L8" s="731" t="s">
        <v>220</v>
      </c>
      <c r="M8" s="725"/>
      <c r="N8" s="725"/>
      <c r="O8" s="734"/>
      <c r="P8" s="737" t="s">
        <v>221</v>
      </c>
      <c r="Q8" s="738"/>
      <c r="R8" s="738"/>
      <c r="S8" s="738"/>
      <c r="T8" s="738"/>
      <c r="U8" s="738"/>
      <c r="V8" s="738"/>
      <c r="W8" s="738"/>
      <c r="X8" s="738"/>
      <c r="Y8" s="738"/>
      <c r="Z8" s="738"/>
      <c r="AA8" s="738"/>
      <c r="AB8" s="738"/>
      <c r="AC8" s="738"/>
      <c r="AD8" s="738"/>
      <c r="AE8" s="738"/>
      <c r="AF8" s="738"/>
      <c r="AG8" s="738"/>
      <c r="AH8" s="738"/>
      <c r="AI8" s="738"/>
      <c r="AJ8" s="738"/>
      <c r="AK8" s="738"/>
      <c r="AL8" s="738"/>
      <c r="AM8" s="738"/>
      <c r="AN8" s="738"/>
      <c r="AO8" s="738"/>
      <c r="AP8" s="738"/>
      <c r="AQ8" s="738"/>
      <c r="AR8" s="738"/>
      <c r="AS8" s="738"/>
      <c r="AT8" s="738"/>
      <c r="AU8" s="743" t="str">
        <f>IF(AZ3="４週","(9)1～4週目の勤務時間数合計","(9)1か月の勤務時間数合計")</f>
        <v>(9)1～4週目の勤務時間数合計</v>
      </c>
      <c r="AV8" s="744"/>
      <c r="AW8" s="743" t="s">
        <v>222</v>
      </c>
      <c r="AX8" s="744"/>
      <c r="AY8" s="751" t="s">
        <v>223</v>
      </c>
      <c r="AZ8" s="751"/>
      <c r="BA8" s="751"/>
      <c r="BB8" s="751"/>
      <c r="BC8" s="751"/>
      <c r="BD8" s="751"/>
    </row>
    <row r="9" spans="1:57" ht="20.25" customHeight="1" thickBot="1" x14ac:dyDescent="0.25">
      <c r="A9" s="129"/>
      <c r="B9" s="723"/>
      <c r="C9" s="727"/>
      <c r="D9" s="728"/>
      <c r="E9" s="732"/>
      <c r="F9" s="728"/>
      <c r="G9" s="732"/>
      <c r="H9" s="727"/>
      <c r="I9" s="727"/>
      <c r="J9" s="727"/>
      <c r="K9" s="728"/>
      <c r="L9" s="732"/>
      <c r="M9" s="727"/>
      <c r="N9" s="727"/>
      <c r="O9" s="735"/>
      <c r="P9" s="753" t="s">
        <v>224</v>
      </c>
      <c r="Q9" s="754"/>
      <c r="R9" s="754"/>
      <c r="S9" s="754"/>
      <c r="T9" s="754"/>
      <c r="U9" s="754"/>
      <c r="V9" s="755"/>
      <c r="W9" s="753" t="s">
        <v>225</v>
      </c>
      <c r="X9" s="754"/>
      <c r="Y9" s="754"/>
      <c r="Z9" s="754"/>
      <c r="AA9" s="754"/>
      <c r="AB9" s="754"/>
      <c r="AC9" s="755"/>
      <c r="AD9" s="753" t="s">
        <v>226</v>
      </c>
      <c r="AE9" s="754"/>
      <c r="AF9" s="754"/>
      <c r="AG9" s="754"/>
      <c r="AH9" s="754"/>
      <c r="AI9" s="754"/>
      <c r="AJ9" s="755"/>
      <c r="AK9" s="753" t="s">
        <v>227</v>
      </c>
      <c r="AL9" s="754"/>
      <c r="AM9" s="754"/>
      <c r="AN9" s="754"/>
      <c r="AO9" s="754"/>
      <c r="AP9" s="754"/>
      <c r="AQ9" s="755"/>
      <c r="AR9" s="753" t="s">
        <v>228</v>
      </c>
      <c r="AS9" s="754"/>
      <c r="AT9" s="755"/>
      <c r="AU9" s="745"/>
      <c r="AV9" s="746"/>
      <c r="AW9" s="745"/>
      <c r="AX9" s="746"/>
      <c r="AY9" s="751"/>
      <c r="AZ9" s="751"/>
      <c r="BA9" s="751"/>
      <c r="BB9" s="751"/>
      <c r="BC9" s="751"/>
      <c r="BD9" s="751"/>
    </row>
    <row r="10" spans="1:57" ht="20.25" customHeight="1" thickBot="1" x14ac:dyDescent="0.25">
      <c r="A10" s="129"/>
      <c r="B10" s="723"/>
      <c r="C10" s="727"/>
      <c r="D10" s="728"/>
      <c r="E10" s="732"/>
      <c r="F10" s="728"/>
      <c r="G10" s="732"/>
      <c r="H10" s="727"/>
      <c r="I10" s="727"/>
      <c r="J10" s="727"/>
      <c r="K10" s="728"/>
      <c r="L10" s="732"/>
      <c r="M10" s="727"/>
      <c r="N10" s="727"/>
      <c r="O10" s="735"/>
      <c r="P10" s="134">
        <f>DAY(DATE($X$2,$AB$2,1))</f>
        <v>1</v>
      </c>
      <c r="Q10" s="135">
        <f>DAY(DATE($X$2,$AB$2,2))</f>
        <v>2</v>
      </c>
      <c r="R10" s="135">
        <f>DAY(DATE($X$2,$AB$2,3))</f>
        <v>3</v>
      </c>
      <c r="S10" s="135">
        <f>DAY(DATE($X$2,$AB$2,4))</f>
        <v>4</v>
      </c>
      <c r="T10" s="135">
        <f>DAY(DATE($X$2,$AB$2,5))</f>
        <v>5</v>
      </c>
      <c r="U10" s="135">
        <f>DAY(DATE($X$2,$AB$2,6))</f>
        <v>6</v>
      </c>
      <c r="V10" s="136">
        <f>DAY(DATE($X$2,$AB$2,7))</f>
        <v>7</v>
      </c>
      <c r="W10" s="134">
        <f>DAY(DATE($X$2,$AB$2,8))</f>
        <v>8</v>
      </c>
      <c r="X10" s="135">
        <f>DAY(DATE($X$2,$AB$2,9))</f>
        <v>9</v>
      </c>
      <c r="Y10" s="135">
        <f>DAY(DATE($X$2,$AB$2,10))</f>
        <v>10</v>
      </c>
      <c r="Z10" s="135">
        <f>DAY(DATE($X$2,$AB$2,11))</f>
        <v>11</v>
      </c>
      <c r="AA10" s="135">
        <f>DAY(DATE($X$2,$AB$2,12))</f>
        <v>12</v>
      </c>
      <c r="AB10" s="135">
        <f>DAY(DATE($X$2,$AB$2,13))</f>
        <v>13</v>
      </c>
      <c r="AC10" s="136">
        <f>DAY(DATE($X$2,$AB$2,14))</f>
        <v>14</v>
      </c>
      <c r="AD10" s="134">
        <f>DAY(DATE($X$2,$AB$2,15))</f>
        <v>15</v>
      </c>
      <c r="AE10" s="135">
        <f>DAY(DATE($X$2,$AB$2,16))</f>
        <v>16</v>
      </c>
      <c r="AF10" s="135">
        <f>DAY(DATE($X$2,$AB$2,17))</f>
        <v>17</v>
      </c>
      <c r="AG10" s="135">
        <f>DAY(DATE($X$2,$AB$2,18))</f>
        <v>18</v>
      </c>
      <c r="AH10" s="135">
        <f>DAY(DATE($X$2,$AB$2,19))</f>
        <v>19</v>
      </c>
      <c r="AI10" s="135">
        <f>DAY(DATE($X$2,$AB$2,20))</f>
        <v>20</v>
      </c>
      <c r="AJ10" s="136">
        <f>DAY(DATE($X$2,$AB$2,21))</f>
        <v>21</v>
      </c>
      <c r="AK10" s="134">
        <f>DAY(DATE($X$2,$AB$2,22))</f>
        <v>22</v>
      </c>
      <c r="AL10" s="135">
        <f>DAY(DATE($X$2,$AB$2,23))</f>
        <v>23</v>
      </c>
      <c r="AM10" s="135">
        <f>DAY(DATE($X$2,$AB$2,24))</f>
        <v>24</v>
      </c>
      <c r="AN10" s="135">
        <f>DAY(DATE($X$2,$AB$2,25))</f>
        <v>25</v>
      </c>
      <c r="AO10" s="135">
        <f>DAY(DATE($X$2,$AB$2,26))</f>
        <v>26</v>
      </c>
      <c r="AP10" s="135">
        <f>DAY(DATE($X$2,$AB$2,27))</f>
        <v>27</v>
      </c>
      <c r="AQ10" s="136">
        <f>DAY(DATE($X$2,$AB$2,28))</f>
        <v>28</v>
      </c>
      <c r="AR10" s="134" t="str">
        <f>IF(AZ3="暦月",IF(DAY(DATE($X$2,$AB$2,29))=29,29,""),"")</f>
        <v/>
      </c>
      <c r="AS10" s="135" t="str">
        <f>IF(AZ3="暦月",IF(DAY(DATE($X$2,$AB$2,30))=30,30,""),"")</f>
        <v/>
      </c>
      <c r="AT10" s="136" t="str">
        <f>IF(AZ3="暦月",IF(DAY(DATE($X$2,$AB$2,31))=31,31,""),"")</f>
        <v/>
      </c>
      <c r="AU10" s="745"/>
      <c r="AV10" s="746"/>
      <c r="AW10" s="745"/>
      <c r="AX10" s="746"/>
      <c r="AY10" s="751"/>
      <c r="AZ10" s="751"/>
      <c r="BA10" s="751"/>
      <c r="BB10" s="751"/>
      <c r="BC10" s="751"/>
      <c r="BD10" s="751"/>
    </row>
    <row r="11" spans="1:57" ht="20.25" hidden="1" customHeight="1" x14ac:dyDescent="0.2">
      <c r="A11" s="129"/>
      <c r="B11" s="723"/>
      <c r="C11" s="727"/>
      <c r="D11" s="728"/>
      <c r="E11" s="732"/>
      <c r="F11" s="728"/>
      <c r="G11" s="732"/>
      <c r="H11" s="727"/>
      <c r="I11" s="727"/>
      <c r="J11" s="727"/>
      <c r="K11" s="728"/>
      <c r="L11" s="732"/>
      <c r="M11" s="727"/>
      <c r="N11" s="727"/>
      <c r="O11" s="735"/>
      <c r="P11" s="134">
        <f>WEEKDAY(DATE($X$2,$AB$2,1))</f>
        <v>2</v>
      </c>
      <c r="Q11" s="135">
        <f>WEEKDAY(DATE($X$2,$AB$2,2))</f>
        <v>3</v>
      </c>
      <c r="R11" s="135">
        <f>WEEKDAY(DATE($X$2,$AB$2,3))</f>
        <v>4</v>
      </c>
      <c r="S11" s="135">
        <f>WEEKDAY(DATE($X$2,$AB$2,4))</f>
        <v>5</v>
      </c>
      <c r="T11" s="135">
        <f>WEEKDAY(DATE($X$2,$AB$2,5))</f>
        <v>6</v>
      </c>
      <c r="U11" s="135">
        <f>WEEKDAY(DATE($X$2,$AB$2,6))</f>
        <v>7</v>
      </c>
      <c r="V11" s="136">
        <f>WEEKDAY(DATE($X$2,$AB$2,7))</f>
        <v>1</v>
      </c>
      <c r="W11" s="134">
        <f>WEEKDAY(DATE($X$2,$AB$2,8))</f>
        <v>2</v>
      </c>
      <c r="X11" s="135">
        <f>WEEKDAY(DATE($X$2,$AB$2,9))</f>
        <v>3</v>
      </c>
      <c r="Y11" s="135">
        <f>WEEKDAY(DATE($X$2,$AB$2,10))</f>
        <v>4</v>
      </c>
      <c r="Z11" s="135">
        <f>WEEKDAY(DATE($X$2,$AB$2,11))</f>
        <v>5</v>
      </c>
      <c r="AA11" s="135">
        <f>WEEKDAY(DATE($X$2,$AB$2,12))</f>
        <v>6</v>
      </c>
      <c r="AB11" s="135">
        <f>WEEKDAY(DATE($X$2,$AB$2,13))</f>
        <v>7</v>
      </c>
      <c r="AC11" s="136">
        <f>WEEKDAY(DATE($X$2,$AB$2,14))</f>
        <v>1</v>
      </c>
      <c r="AD11" s="134">
        <f>WEEKDAY(DATE($X$2,$AB$2,15))</f>
        <v>2</v>
      </c>
      <c r="AE11" s="135">
        <f>WEEKDAY(DATE($X$2,$AB$2,16))</f>
        <v>3</v>
      </c>
      <c r="AF11" s="135">
        <f>WEEKDAY(DATE($X$2,$AB$2,17))</f>
        <v>4</v>
      </c>
      <c r="AG11" s="135">
        <f>WEEKDAY(DATE($X$2,$AB$2,18))</f>
        <v>5</v>
      </c>
      <c r="AH11" s="135">
        <f>WEEKDAY(DATE($X$2,$AB$2,19))</f>
        <v>6</v>
      </c>
      <c r="AI11" s="135">
        <f>WEEKDAY(DATE($X$2,$AB$2,20))</f>
        <v>7</v>
      </c>
      <c r="AJ11" s="136">
        <f>WEEKDAY(DATE($X$2,$AB$2,21))</f>
        <v>1</v>
      </c>
      <c r="AK11" s="134">
        <f>WEEKDAY(DATE($X$2,$AB$2,22))</f>
        <v>2</v>
      </c>
      <c r="AL11" s="135">
        <f>WEEKDAY(DATE($X$2,$AB$2,23))</f>
        <v>3</v>
      </c>
      <c r="AM11" s="135">
        <f>WEEKDAY(DATE($X$2,$AB$2,24))</f>
        <v>4</v>
      </c>
      <c r="AN11" s="135">
        <f>WEEKDAY(DATE($X$2,$AB$2,25))</f>
        <v>5</v>
      </c>
      <c r="AO11" s="135">
        <f>WEEKDAY(DATE($X$2,$AB$2,26))</f>
        <v>6</v>
      </c>
      <c r="AP11" s="135">
        <f>WEEKDAY(DATE($X$2,$AB$2,27))</f>
        <v>7</v>
      </c>
      <c r="AQ11" s="136">
        <f>WEEKDAY(DATE($X$2,$AB$2,28))</f>
        <v>1</v>
      </c>
      <c r="AR11" s="134">
        <f>IF(AR10=29,WEEKDAY(DATE($X$2,$AB$2,29)),0)</f>
        <v>0</v>
      </c>
      <c r="AS11" s="135">
        <f>IF(AS10=30,WEEKDAY(DATE($X$2,$AB$2,30)),0)</f>
        <v>0</v>
      </c>
      <c r="AT11" s="136">
        <f>IF(AT10=31,WEEKDAY(DATE($X$2,$AB$2,31)),0)</f>
        <v>0</v>
      </c>
      <c r="AU11" s="747"/>
      <c r="AV11" s="748"/>
      <c r="AW11" s="747"/>
      <c r="AX11" s="748"/>
      <c r="AY11" s="752"/>
      <c r="AZ11" s="752"/>
      <c r="BA11" s="752"/>
      <c r="BB11" s="752"/>
      <c r="BC11" s="752"/>
      <c r="BD11" s="752"/>
    </row>
    <row r="12" spans="1:57" ht="20.25" customHeight="1" thickBot="1" x14ac:dyDescent="0.25">
      <c r="A12" s="129"/>
      <c r="B12" s="724"/>
      <c r="C12" s="729"/>
      <c r="D12" s="730"/>
      <c r="E12" s="733"/>
      <c r="F12" s="730"/>
      <c r="G12" s="733"/>
      <c r="H12" s="729"/>
      <c r="I12" s="729"/>
      <c r="J12" s="729"/>
      <c r="K12" s="730"/>
      <c r="L12" s="733"/>
      <c r="M12" s="729"/>
      <c r="N12" s="729"/>
      <c r="O12" s="736"/>
      <c r="P12" s="137" t="str">
        <f>IF(P11=1,"日",IF(P11=2,"月",IF(P11=3,"火",IF(P11=4,"水",IF(P11=5,"木",IF(P11=6,"金","土"))))))</f>
        <v>月</v>
      </c>
      <c r="Q12" s="138" t="str">
        <f t="shared" ref="Q12:AQ12" si="0">IF(Q11=1,"日",IF(Q11=2,"月",IF(Q11=3,"火",IF(Q11=4,"水",IF(Q11=5,"木",IF(Q11=6,"金","土"))))))</f>
        <v>火</v>
      </c>
      <c r="R12" s="138" t="str">
        <f t="shared" si="0"/>
        <v>水</v>
      </c>
      <c r="S12" s="138" t="str">
        <f t="shared" si="0"/>
        <v>木</v>
      </c>
      <c r="T12" s="138" t="str">
        <f t="shared" si="0"/>
        <v>金</v>
      </c>
      <c r="U12" s="138" t="str">
        <f t="shared" si="0"/>
        <v>土</v>
      </c>
      <c r="V12" s="139" t="str">
        <f t="shared" si="0"/>
        <v>日</v>
      </c>
      <c r="W12" s="137" t="str">
        <f t="shared" si="0"/>
        <v>月</v>
      </c>
      <c r="X12" s="138" t="str">
        <f t="shared" si="0"/>
        <v>火</v>
      </c>
      <c r="Y12" s="138" t="str">
        <f t="shared" si="0"/>
        <v>水</v>
      </c>
      <c r="Z12" s="138" t="str">
        <f t="shared" si="0"/>
        <v>木</v>
      </c>
      <c r="AA12" s="138" t="str">
        <f t="shared" si="0"/>
        <v>金</v>
      </c>
      <c r="AB12" s="138" t="str">
        <f t="shared" si="0"/>
        <v>土</v>
      </c>
      <c r="AC12" s="139" t="str">
        <f t="shared" si="0"/>
        <v>日</v>
      </c>
      <c r="AD12" s="137" t="str">
        <f t="shared" si="0"/>
        <v>月</v>
      </c>
      <c r="AE12" s="138" t="str">
        <f t="shared" si="0"/>
        <v>火</v>
      </c>
      <c r="AF12" s="138" t="str">
        <f t="shared" si="0"/>
        <v>水</v>
      </c>
      <c r="AG12" s="138" t="str">
        <f t="shared" si="0"/>
        <v>木</v>
      </c>
      <c r="AH12" s="138" t="str">
        <f t="shared" si="0"/>
        <v>金</v>
      </c>
      <c r="AI12" s="138" t="str">
        <f t="shared" si="0"/>
        <v>土</v>
      </c>
      <c r="AJ12" s="139" t="str">
        <f t="shared" si="0"/>
        <v>日</v>
      </c>
      <c r="AK12" s="137" t="str">
        <f t="shared" si="0"/>
        <v>月</v>
      </c>
      <c r="AL12" s="138" t="str">
        <f t="shared" si="0"/>
        <v>火</v>
      </c>
      <c r="AM12" s="138" t="str">
        <f t="shared" si="0"/>
        <v>水</v>
      </c>
      <c r="AN12" s="138" t="str">
        <f t="shared" si="0"/>
        <v>木</v>
      </c>
      <c r="AO12" s="138" t="str">
        <f t="shared" si="0"/>
        <v>金</v>
      </c>
      <c r="AP12" s="138" t="str">
        <f t="shared" si="0"/>
        <v>土</v>
      </c>
      <c r="AQ12" s="139" t="str">
        <f t="shared" si="0"/>
        <v>日</v>
      </c>
      <c r="AR12" s="138" t="str">
        <f>IF(AR11=1,"日",IF(AR11=2,"月",IF(AR11=3,"火",IF(AR11=4,"水",IF(AR11=5,"木",IF(AR11=6,"金",IF(AR11=0,"","土")))))))</f>
        <v/>
      </c>
      <c r="AS12" s="138" t="str">
        <f>IF(AS11=1,"日",IF(AS11=2,"月",IF(AS11=3,"火",IF(AS11=4,"水",IF(AS11=5,"木",IF(AS11=6,"金",IF(AS11=0,"","土")))))))</f>
        <v/>
      </c>
      <c r="AT12" s="138" t="str">
        <f>IF(AT11=1,"日",IF(AT11=2,"月",IF(AT11=3,"火",IF(AT11=4,"水",IF(AT11=5,"木",IF(AT11=6,"金",IF(AT11=0,"","土")))))))</f>
        <v/>
      </c>
      <c r="AU12" s="749"/>
      <c r="AV12" s="750"/>
      <c r="AW12" s="749"/>
      <c r="AX12" s="750"/>
      <c r="AY12" s="752"/>
      <c r="AZ12" s="752"/>
      <c r="BA12" s="752"/>
      <c r="BB12" s="752"/>
      <c r="BC12" s="752"/>
      <c r="BD12" s="752"/>
    </row>
    <row r="13" spans="1:57" ht="39.9" customHeight="1" x14ac:dyDescent="0.2">
      <c r="A13" s="129"/>
      <c r="B13" s="140">
        <v>1</v>
      </c>
      <c r="C13" s="708" t="s">
        <v>229</v>
      </c>
      <c r="D13" s="709"/>
      <c r="E13" s="710" t="s">
        <v>230</v>
      </c>
      <c r="F13" s="711"/>
      <c r="G13" s="712" t="s">
        <v>231</v>
      </c>
      <c r="H13" s="713"/>
      <c r="I13" s="713"/>
      <c r="J13" s="713"/>
      <c r="K13" s="714"/>
      <c r="L13" s="715" t="s">
        <v>232</v>
      </c>
      <c r="M13" s="716"/>
      <c r="N13" s="716"/>
      <c r="O13" s="717"/>
      <c r="P13" s="141">
        <v>8</v>
      </c>
      <c r="Q13" s="142">
        <v>8</v>
      </c>
      <c r="R13" s="142">
        <v>8</v>
      </c>
      <c r="S13" s="142"/>
      <c r="T13" s="142"/>
      <c r="U13" s="142">
        <v>8</v>
      </c>
      <c r="V13" s="143">
        <v>8</v>
      </c>
      <c r="W13" s="141">
        <v>8</v>
      </c>
      <c r="X13" s="142">
        <v>8</v>
      </c>
      <c r="Y13" s="142">
        <v>8</v>
      </c>
      <c r="Z13" s="142"/>
      <c r="AA13" s="142"/>
      <c r="AB13" s="142">
        <v>8</v>
      </c>
      <c r="AC13" s="143">
        <v>8</v>
      </c>
      <c r="AD13" s="141">
        <v>8</v>
      </c>
      <c r="AE13" s="142">
        <v>8</v>
      </c>
      <c r="AF13" s="142">
        <v>8</v>
      </c>
      <c r="AG13" s="142"/>
      <c r="AH13" s="142"/>
      <c r="AI13" s="142">
        <v>8</v>
      </c>
      <c r="AJ13" s="143">
        <v>8</v>
      </c>
      <c r="AK13" s="141">
        <v>8</v>
      </c>
      <c r="AL13" s="142">
        <v>8</v>
      </c>
      <c r="AM13" s="142">
        <v>8</v>
      </c>
      <c r="AN13" s="142"/>
      <c r="AO13" s="142"/>
      <c r="AP13" s="142">
        <v>8</v>
      </c>
      <c r="AQ13" s="143">
        <v>8</v>
      </c>
      <c r="AR13" s="141"/>
      <c r="AS13" s="142"/>
      <c r="AT13" s="143"/>
      <c r="AU13" s="718">
        <f>IF($AZ$3="４週",SUM(P13:AQ13),IF($AZ$3="暦月",SUM(P13:AT13),""))</f>
        <v>160</v>
      </c>
      <c r="AV13" s="719"/>
      <c r="AW13" s="720">
        <f t="shared" ref="AW13:AW30" si="1">IF($AZ$3="４週",AU13/4,IF($AZ$3="暦月",AU13/($AZ$6/7),""))</f>
        <v>40</v>
      </c>
      <c r="AX13" s="721"/>
      <c r="AY13" s="705"/>
      <c r="AZ13" s="706"/>
      <c r="BA13" s="706"/>
      <c r="BB13" s="706"/>
      <c r="BC13" s="706"/>
      <c r="BD13" s="707"/>
    </row>
    <row r="14" spans="1:57" ht="39.9" customHeight="1" x14ac:dyDescent="0.2">
      <c r="A14" s="129"/>
      <c r="B14" s="144">
        <f t="shared" ref="B14:B30" si="2">B13+1</f>
        <v>2</v>
      </c>
      <c r="C14" s="691" t="s">
        <v>233</v>
      </c>
      <c r="D14" s="692"/>
      <c r="E14" s="693" t="s">
        <v>230</v>
      </c>
      <c r="F14" s="694"/>
      <c r="G14" s="695" t="s">
        <v>234</v>
      </c>
      <c r="H14" s="696"/>
      <c r="I14" s="696"/>
      <c r="J14" s="696"/>
      <c r="K14" s="697"/>
      <c r="L14" s="698" t="s">
        <v>235</v>
      </c>
      <c r="M14" s="699"/>
      <c r="N14" s="699"/>
      <c r="O14" s="700"/>
      <c r="P14" s="145">
        <v>8</v>
      </c>
      <c r="Q14" s="146">
        <v>8</v>
      </c>
      <c r="R14" s="146"/>
      <c r="S14" s="146">
        <v>8</v>
      </c>
      <c r="T14" s="146">
        <v>8</v>
      </c>
      <c r="U14" s="146">
        <v>8</v>
      </c>
      <c r="V14" s="147"/>
      <c r="W14" s="145">
        <v>8</v>
      </c>
      <c r="X14" s="146">
        <v>8</v>
      </c>
      <c r="Y14" s="146"/>
      <c r="Z14" s="146">
        <v>8</v>
      </c>
      <c r="AA14" s="146">
        <v>8</v>
      </c>
      <c r="AB14" s="146">
        <v>8</v>
      </c>
      <c r="AC14" s="147"/>
      <c r="AD14" s="145">
        <v>8</v>
      </c>
      <c r="AE14" s="146">
        <v>8</v>
      </c>
      <c r="AF14" s="146"/>
      <c r="AG14" s="146">
        <v>8</v>
      </c>
      <c r="AH14" s="146">
        <v>8</v>
      </c>
      <c r="AI14" s="146">
        <v>8</v>
      </c>
      <c r="AJ14" s="147"/>
      <c r="AK14" s="145">
        <v>8</v>
      </c>
      <c r="AL14" s="146">
        <v>8</v>
      </c>
      <c r="AM14" s="146"/>
      <c r="AN14" s="146">
        <v>8</v>
      </c>
      <c r="AO14" s="146">
        <v>8</v>
      </c>
      <c r="AP14" s="146">
        <v>8</v>
      </c>
      <c r="AQ14" s="147"/>
      <c r="AR14" s="145"/>
      <c r="AS14" s="146"/>
      <c r="AT14" s="147"/>
      <c r="AU14" s="701">
        <f>IF($AZ$3="４週",SUM(P14:AQ14),IF($AZ$3="暦月",SUM(P14:AT14),""))</f>
        <v>160</v>
      </c>
      <c r="AV14" s="702"/>
      <c r="AW14" s="703">
        <f t="shared" si="1"/>
        <v>40</v>
      </c>
      <c r="AX14" s="704"/>
      <c r="AY14" s="671"/>
      <c r="AZ14" s="672"/>
      <c r="BA14" s="672"/>
      <c r="BB14" s="672"/>
      <c r="BC14" s="672"/>
      <c r="BD14" s="673"/>
    </row>
    <row r="15" spans="1:57" ht="39.9" customHeight="1" x14ac:dyDescent="0.2">
      <c r="A15" s="129"/>
      <c r="B15" s="144">
        <f t="shared" si="2"/>
        <v>3</v>
      </c>
      <c r="C15" s="691" t="s">
        <v>236</v>
      </c>
      <c r="D15" s="692"/>
      <c r="E15" s="693" t="s">
        <v>230</v>
      </c>
      <c r="F15" s="694"/>
      <c r="G15" s="695" t="s">
        <v>237</v>
      </c>
      <c r="H15" s="696"/>
      <c r="I15" s="696"/>
      <c r="J15" s="696"/>
      <c r="K15" s="697"/>
      <c r="L15" s="698" t="s">
        <v>238</v>
      </c>
      <c r="M15" s="699"/>
      <c r="N15" s="699"/>
      <c r="O15" s="700"/>
      <c r="P15" s="145"/>
      <c r="Q15" s="146">
        <v>8</v>
      </c>
      <c r="R15" s="146">
        <v>8</v>
      </c>
      <c r="S15" s="146"/>
      <c r="T15" s="146">
        <v>8</v>
      </c>
      <c r="U15" s="146">
        <v>8</v>
      </c>
      <c r="V15" s="147">
        <v>8</v>
      </c>
      <c r="W15" s="145"/>
      <c r="X15" s="146">
        <v>8</v>
      </c>
      <c r="Y15" s="146">
        <v>8</v>
      </c>
      <c r="Z15" s="146"/>
      <c r="AA15" s="146">
        <v>8</v>
      </c>
      <c r="AB15" s="146">
        <v>8</v>
      </c>
      <c r="AC15" s="147">
        <v>8</v>
      </c>
      <c r="AD15" s="145"/>
      <c r="AE15" s="146">
        <v>8</v>
      </c>
      <c r="AF15" s="146">
        <v>8</v>
      </c>
      <c r="AG15" s="146"/>
      <c r="AH15" s="146">
        <v>8</v>
      </c>
      <c r="AI15" s="146">
        <v>8</v>
      </c>
      <c r="AJ15" s="147">
        <v>8</v>
      </c>
      <c r="AK15" s="145"/>
      <c r="AL15" s="146">
        <v>8</v>
      </c>
      <c r="AM15" s="146">
        <v>8</v>
      </c>
      <c r="AN15" s="146"/>
      <c r="AO15" s="146">
        <v>8</v>
      </c>
      <c r="AP15" s="146">
        <v>8</v>
      </c>
      <c r="AQ15" s="147">
        <v>8</v>
      </c>
      <c r="AR15" s="145"/>
      <c r="AS15" s="146"/>
      <c r="AT15" s="147"/>
      <c r="AU15" s="701">
        <f>IF($AZ$3="４週",SUM(P15:AQ15),IF($AZ$3="暦月",SUM(P15:AT15),""))</f>
        <v>160</v>
      </c>
      <c r="AV15" s="702"/>
      <c r="AW15" s="703">
        <f t="shared" si="1"/>
        <v>40</v>
      </c>
      <c r="AX15" s="704"/>
      <c r="AY15" s="671"/>
      <c r="AZ15" s="672"/>
      <c r="BA15" s="672"/>
      <c r="BB15" s="672"/>
      <c r="BC15" s="672"/>
      <c r="BD15" s="673"/>
    </row>
    <row r="16" spans="1:57" ht="39.9" customHeight="1" x14ac:dyDescent="0.2">
      <c r="A16" s="129"/>
      <c r="B16" s="144">
        <f t="shared" si="2"/>
        <v>4</v>
      </c>
      <c r="C16" s="691" t="s">
        <v>233</v>
      </c>
      <c r="D16" s="692"/>
      <c r="E16" s="693" t="s">
        <v>239</v>
      </c>
      <c r="F16" s="694"/>
      <c r="G16" s="695" t="s">
        <v>240</v>
      </c>
      <c r="H16" s="696"/>
      <c r="I16" s="696"/>
      <c r="J16" s="696"/>
      <c r="K16" s="697"/>
      <c r="L16" s="698" t="s">
        <v>241</v>
      </c>
      <c r="M16" s="699"/>
      <c r="N16" s="699"/>
      <c r="O16" s="700"/>
      <c r="P16" s="145">
        <v>4</v>
      </c>
      <c r="Q16" s="146">
        <v>4</v>
      </c>
      <c r="R16" s="146"/>
      <c r="S16" s="146"/>
      <c r="T16" s="146">
        <v>4</v>
      </c>
      <c r="U16" s="146">
        <v>4</v>
      </c>
      <c r="V16" s="147">
        <v>4</v>
      </c>
      <c r="W16" s="145">
        <v>4</v>
      </c>
      <c r="X16" s="146">
        <v>4</v>
      </c>
      <c r="Y16" s="146"/>
      <c r="Z16" s="146"/>
      <c r="AA16" s="146">
        <v>4</v>
      </c>
      <c r="AB16" s="146">
        <v>4</v>
      </c>
      <c r="AC16" s="147">
        <v>4</v>
      </c>
      <c r="AD16" s="145">
        <v>4</v>
      </c>
      <c r="AE16" s="146">
        <v>4</v>
      </c>
      <c r="AF16" s="146"/>
      <c r="AG16" s="146"/>
      <c r="AH16" s="146">
        <v>4</v>
      </c>
      <c r="AI16" s="146">
        <v>4</v>
      </c>
      <c r="AJ16" s="147">
        <v>4</v>
      </c>
      <c r="AK16" s="145">
        <v>4</v>
      </c>
      <c r="AL16" s="146">
        <v>4</v>
      </c>
      <c r="AM16" s="146"/>
      <c r="AN16" s="146"/>
      <c r="AO16" s="146">
        <v>4</v>
      </c>
      <c r="AP16" s="146">
        <v>4</v>
      </c>
      <c r="AQ16" s="147">
        <v>4</v>
      </c>
      <c r="AR16" s="145"/>
      <c r="AS16" s="146"/>
      <c r="AT16" s="147"/>
      <c r="AU16" s="701">
        <f>IF($AZ$3="４週",SUM(P16:AQ16),IF($AZ$3="暦月",SUM(P16:AT16),""))</f>
        <v>80</v>
      </c>
      <c r="AV16" s="702"/>
      <c r="AW16" s="703">
        <f t="shared" si="1"/>
        <v>20</v>
      </c>
      <c r="AX16" s="704"/>
      <c r="AY16" s="671"/>
      <c r="AZ16" s="672"/>
      <c r="BA16" s="672"/>
      <c r="BB16" s="672"/>
      <c r="BC16" s="672"/>
      <c r="BD16" s="673"/>
    </row>
    <row r="17" spans="1:56" ht="39.9" customHeight="1" x14ac:dyDescent="0.2">
      <c r="A17" s="129"/>
      <c r="B17" s="144">
        <f t="shared" si="2"/>
        <v>5</v>
      </c>
      <c r="C17" s="691" t="s">
        <v>233</v>
      </c>
      <c r="D17" s="692"/>
      <c r="E17" s="693" t="s">
        <v>239</v>
      </c>
      <c r="F17" s="694"/>
      <c r="G17" s="695" t="s">
        <v>240</v>
      </c>
      <c r="H17" s="696"/>
      <c r="I17" s="696"/>
      <c r="J17" s="696"/>
      <c r="K17" s="697"/>
      <c r="L17" s="698" t="s">
        <v>242</v>
      </c>
      <c r="M17" s="699"/>
      <c r="N17" s="699"/>
      <c r="O17" s="700"/>
      <c r="P17" s="145">
        <v>4</v>
      </c>
      <c r="Q17" s="146">
        <v>4</v>
      </c>
      <c r="R17" s="146"/>
      <c r="S17" s="146"/>
      <c r="T17" s="146">
        <v>4</v>
      </c>
      <c r="U17" s="146">
        <v>4</v>
      </c>
      <c r="V17" s="147">
        <v>4</v>
      </c>
      <c r="W17" s="145">
        <v>4</v>
      </c>
      <c r="X17" s="146">
        <v>4</v>
      </c>
      <c r="Y17" s="146"/>
      <c r="Z17" s="146"/>
      <c r="AA17" s="146">
        <v>4</v>
      </c>
      <c r="AB17" s="146">
        <v>4</v>
      </c>
      <c r="AC17" s="147">
        <v>4</v>
      </c>
      <c r="AD17" s="145">
        <v>4</v>
      </c>
      <c r="AE17" s="146">
        <v>4</v>
      </c>
      <c r="AF17" s="146"/>
      <c r="AG17" s="146"/>
      <c r="AH17" s="146">
        <v>4</v>
      </c>
      <c r="AI17" s="146">
        <v>4</v>
      </c>
      <c r="AJ17" s="147">
        <v>4</v>
      </c>
      <c r="AK17" s="145">
        <v>4</v>
      </c>
      <c r="AL17" s="146">
        <v>4</v>
      </c>
      <c r="AM17" s="146"/>
      <c r="AN17" s="146"/>
      <c r="AO17" s="146">
        <v>4</v>
      </c>
      <c r="AP17" s="146">
        <v>4</v>
      </c>
      <c r="AQ17" s="147">
        <v>4</v>
      </c>
      <c r="AR17" s="145"/>
      <c r="AS17" s="146"/>
      <c r="AT17" s="147"/>
      <c r="AU17" s="701">
        <f t="shared" ref="AU17:AU30" si="3">IF($AZ$3="４週",SUM(P17:AQ17),IF($AZ$3="暦月",SUM(P17:AT17),""))</f>
        <v>80</v>
      </c>
      <c r="AV17" s="702"/>
      <c r="AW17" s="703">
        <f t="shared" si="1"/>
        <v>20</v>
      </c>
      <c r="AX17" s="704"/>
      <c r="AY17" s="671"/>
      <c r="AZ17" s="672"/>
      <c r="BA17" s="672"/>
      <c r="BB17" s="672"/>
      <c r="BC17" s="672"/>
      <c r="BD17" s="673"/>
    </row>
    <row r="18" spans="1:56" ht="39.9" customHeight="1" x14ac:dyDescent="0.2">
      <c r="A18" s="129"/>
      <c r="B18" s="144">
        <f t="shared" si="2"/>
        <v>6</v>
      </c>
      <c r="C18" s="691" t="s">
        <v>233</v>
      </c>
      <c r="D18" s="692"/>
      <c r="E18" s="693" t="s">
        <v>239</v>
      </c>
      <c r="F18" s="694"/>
      <c r="G18" s="695" t="s">
        <v>240</v>
      </c>
      <c r="H18" s="696"/>
      <c r="I18" s="696"/>
      <c r="J18" s="696"/>
      <c r="K18" s="697"/>
      <c r="L18" s="698" t="s">
        <v>243</v>
      </c>
      <c r="M18" s="699"/>
      <c r="N18" s="699"/>
      <c r="O18" s="700"/>
      <c r="P18" s="145"/>
      <c r="Q18" s="146">
        <v>4</v>
      </c>
      <c r="R18" s="146">
        <v>4</v>
      </c>
      <c r="S18" s="146">
        <v>4</v>
      </c>
      <c r="T18" s="146">
        <v>4</v>
      </c>
      <c r="U18" s="146"/>
      <c r="V18" s="147">
        <v>4</v>
      </c>
      <c r="W18" s="145"/>
      <c r="X18" s="146">
        <v>4</v>
      </c>
      <c r="Y18" s="146">
        <v>4</v>
      </c>
      <c r="Z18" s="146">
        <v>4</v>
      </c>
      <c r="AA18" s="146">
        <v>4</v>
      </c>
      <c r="AB18" s="146"/>
      <c r="AC18" s="147">
        <v>4</v>
      </c>
      <c r="AD18" s="145"/>
      <c r="AE18" s="146">
        <v>4</v>
      </c>
      <c r="AF18" s="146">
        <v>4</v>
      </c>
      <c r="AG18" s="146">
        <v>4</v>
      </c>
      <c r="AH18" s="146">
        <v>4</v>
      </c>
      <c r="AI18" s="146"/>
      <c r="AJ18" s="147">
        <v>4</v>
      </c>
      <c r="AK18" s="145"/>
      <c r="AL18" s="146">
        <v>4</v>
      </c>
      <c r="AM18" s="146">
        <v>4</v>
      </c>
      <c r="AN18" s="146">
        <v>4</v>
      </c>
      <c r="AO18" s="146">
        <v>4</v>
      </c>
      <c r="AP18" s="146"/>
      <c r="AQ18" s="147">
        <v>4</v>
      </c>
      <c r="AR18" s="145"/>
      <c r="AS18" s="146"/>
      <c r="AT18" s="147"/>
      <c r="AU18" s="701">
        <f t="shared" si="3"/>
        <v>80</v>
      </c>
      <c r="AV18" s="702"/>
      <c r="AW18" s="703">
        <f t="shared" si="1"/>
        <v>20</v>
      </c>
      <c r="AX18" s="704"/>
      <c r="AY18" s="671"/>
      <c r="AZ18" s="672"/>
      <c r="BA18" s="672"/>
      <c r="BB18" s="672"/>
      <c r="BC18" s="672"/>
      <c r="BD18" s="673"/>
    </row>
    <row r="19" spans="1:56" ht="39.9" customHeight="1" x14ac:dyDescent="0.2">
      <c r="A19" s="129"/>
      <c r="B19" s="144">
        <f t="shared" si="2"/>
        <v>7</v>
      </c>
      <c r="C19" s="691" t="s">
        <v>233</v>
      </c>
      <c r="D19" s="692"/>
      <c r="E19" s="693" t="s">
        <v>239</v>
      </c>
      <c r="F19" s="694"/>
      <c r="G19" s="695" t="s">
        <v>240</v>
      </c>
      <c r="H19" s="696"/>
      <c r="I19" s="696"/>
      <c r="J19" s="696"/>
      <c r="K19" s="697"/>
      <c r="L19" s="698" t="s">
        <v>244</v>
      </c>
      <c r="M19" s="699"/>
      <c r="N19" s="699"/>
      <c r="O19" s="700"/>
      <c r="P19" s="145">
        <v>4</v>
      </c>
      <c r="Q19" s="146"/>
      <c r="R19" s="146">
        <v>4</v>
      </c>
      <c r="S19" s="146">
        <v>4</v>
      </c>
      <c r="T19" s="146"/>
      <c r="U19" s="146">
        <v>4</v>
      </c>
      <c r="V19" s="147">
        <v>4</v>
      </c>
      <c r="W19" s="145">
        <v>4</v>
      </c>
      <c r="X19" s="146"/>
      <c r="Y19" s="146">
        <v>4</v>
      </c>
      <c r="Z19" s="146">
        <v>4</v>
      </c>
      <c r="AA19" s="146"/>
      <c r="AB19" s="146"/>
      <c r="AC19" s="147">
        <v>4</v>
      </c>
      <c r="AD19" s="145">
        <v>4</v>
      </c>
      <c r="AE19" s="146"/>
      <c r="AF19" s="146">
        <v>4</v>
      </c>
      <c r="AG19" s="146">
        <v>4</v>
      </c>
      <c r="AH19" s="146"/>
      <c r="AI19" s="146"/>
      <c r="AJ19" s="147">
        <v>4</v>
      </c>
      <c r="AK19" s="145">
        <v>4</v>
      </c>
      <c r="AL19" s="146"/>
      <c r="AM19" s="146">
        <v>4</v>
      </c>
      <c r="AN19" s="146">
        <v>4</v>
      </c>
      <c r="AO19" s="146"/>
      <c r="AP19" s="146"/>
      <c r="AQ19" s="147">
        <v>4</v>
      </c>
      <c r="AR19" s="145"/>
      <c r="AS19" s="146"/>
      <c r="AT19" s="147"/>
      <c r="AU19" s="701">
        <f>IF($AZ$3="４週",SUM(P19:AQ19),IF($AZ$3="暦月",SUM(P19:AT19),""))</f>
        <v>68</v>
      </c>
      <c r="AV19" s="702"/>
      <c r="AW19" s="703">
        <f t="shared" si="1"/>
        <v>17</v>
      </c>
      <c r="AX19" s="704"/>
      <c r="AY19" s="671"/>
      <c r="AZ19" s="672"/>
      <c r="BA19" s="672"/>
      <c r="BB19" s="672"/>
      <c r="BC19" s="672"/>
      <c r="BD19" s="673"/>
    </row>
    <row r="20" spans="1:56" ht="39.9" customHeight="1" x14ac:dyDescent="0.2">
      <c r="A20" s="129"/>
      <c r="B20" s="144">
        <f t="shared" si="2"/>
        <v>8</v>
      </c>
      <c r="C20" s="691" t="s">
        <v>233</v>
      </c>
      <c r="D20" s="692"/>
      <c r="E20" s="693" t="s">
        <v>239</v>
      </c>
      <c r="F20" s="694"/>
      <c r="G20" s="695" t="s">
        <v>240</v>
      </c>
      <c r="H20" s="696"/>
      <c r="I20" s="696"/>
      <c r="J20" s="696"/>
      <c r="K20" s="697"/>
      <c r="L20" s="698" t="s">
        <v>245</v>
      </c>
      <c r="M20" s="699"/>
      <c r="N20" s="699"/>
      <c r="O20" s="700"/>
      <c r="P20" s="145">
        <v>4</v>
      </c>
      <c r="Q20" s="146"/>
      <c r="R20" s="146">
        <v>4</v>
      </c>
      <c r="S20" s="146">
        <v>4</v>
      </c>
      <c r="T20" s="146"/>
      <c r="U20" s="146"/>
      <c r="V20" s="147">
        <v>4</v>
      </c>
      <c r="W20" s="145">
        <v>4</v>
      </c>
      <c r="X20" s="146"/>
      <c r="Y20" s="146">
        <v>4</v>
      </c>
      <c r="Z20" s="146">
        <v>4</v>
      </c>
      <c r="AA20" s="146"/>
      <c r="AB20" s="146"/>
      <c r="AC20" s="147">
        <v>4</v>
      </c>
      <c r="AD20" s="145">
        <v>4</v>
      </c>
      <c r="AE20" s="146"/>
      <c r="AF20" s="146">
        <v>4</v>
      </c>
      <c r="AG20" s="146">
        <v>4</v>
      </c>
      <c r="AH20" s="146"/>
      <c r="AI20" s="146"/>
      <c r="AJ20" s="147">
        <v>4</v>
      </c>
      <c r="AK20" s="145">
        <v>4</v>
      </c>
      <c r="AL20" s="146"/>
      <c r="AM20" s="146">
        <v>4</v>
      </c>
      <c r="AN20" s="146">
        <v>4</v>
      </c>
      <c r="AO20" s="146"/>
      <c r="AP20" s="146"/>
      <c r="AQ20" s="147">
        <v>4</v>
      </c>
      <c r="AR20" s="145"/>
      <c r="AS20" s="146"/>
      <c r="AT20" s="147"/>
      <c r="AU20" s="701">
        <f t="shared" si="3"/>
        <v>64</v>
      </c>
      <c r="AV20" s="702"/>
      <c r="AW20" s="703">
        <f t="shared" si="1"/>
        <v>16</v>
      </c>
      <c r="AX20" s="704"/>
      <c r="AY20" s="671"/>
      <c r="AZ20" s="672"/>
      <c r="BA20" s="672"/>
      <c r="BB20" s="672"/>
      <c r="BC20" s="672"/>
      <c r="BD20" s="673"/>
    </row>
    <row r="21" spans="1:56" ht="39.9" customHeight="1" x14ac:dyDescent="0.2">
      <c r="A21" s="129"/>
      <c r="B21" s="144">
        <f t="shared" si="2"/>
        <v>9</v>
      </c>
      <c r="C21" s="691" t="s">
        <v>233</v>
      </c>
      <c r="D21" s="692"/>
      <c r="E21" s="693" t="s">
        <v>239</v>
      </c>
      <c r="F21" s="694"/>
      <c r="G21" s="695" t="s">
        <v>240</v>
      </c>
      <c r="H21" s="696"/>
      <c r="I21" s="696"/>
      <c r="J21" s="696"/>
      <c r="K21" s="697"/>
      <c r="L21" s="698" t="s">
        <v>246</v>
      </c>
      <c r="M21" s="699"/>
      <c r="N21" s="699"/>
      <c r="O21" s="700"/>
      <c r="P21" s="145">
        <v>4</v>
      </c>
      <c r="Q21" s="146"/>
      <c r="R21" s="146">
        <v>4</v>
      </c>
      <c r="S21" s="146">
        <v>4</v>
      </c>
      <c r="T21" s="146"/>
      <c r="U21" s="146"/>
      <c r="V21" s="147"/>
      <c r="W21" s="145">
        <v>4</v>
      </c>
      <c r="X21" s="146"/>
      <c r="Y21" s="146">
        <v>4</v>
      </c>
      <c r="Z21" s="146">
        <v>4</v>
      </c>
      <c r="AA21" s="146"/>
      <c r="AB21" s="146">
        <v>4</v>
      </c>
      <c r="AC21" s="147"/>
      <c r="AD21" s="145">
        <v>4</v>
      </c>
      <c r="AE21" s="146"/>
      <c r="AF21" s="146">
        <v>4</v>
      </c>
      <c r="AG21" s="146">
        <v>4</v>
      </c>
      <c r="AH21" s="146"/>
      <c r="AI21" s="146">
        <v>4</v>
      </c>
      <c r="AJ21" s="147"/>
      <c r="AK21" s="145">
        <v>4</v>
      </c>
      <c r="AL21" s="146"/>
      <c r="AM21" s="146">
        <v>4</v>
      </c>
      <c r="AN21" s="146">
        <v>4</v>
      </c>
      <c r="AO21" s="146"/>
      <c r="AP21" s="146">
        <v>4</v>
      </c>
      <c r="AQ21" s="147"/>
      <c r="AR21" s="145"/>
      <c r="AS21" s="146"/>
      <c r="AT21" s="147"/>
      <c r="AU21" s="701">
        <f t="shared" si="3"/>
        <v>60</v>
      </c>
      <c r="AV21" s="702"/>
      <c r="AW21" s="703">
        <f t="shared" si="1"/>
        <v>15</v>
      </c>
      <c r="AX21" s="704"/>
      <c r="AY21" s="671"/>
      <c r="AZ21" s="672"/>
      <c r="BA21" s="672"/>
      <c r="BB21" s="672"/>
      <c r="BC21" s="672"/>
      <c r="BD21" s="673"/>
    </row>
    <row r="22" spans="1:56" ht="39.9" customHeight="1" x14ac:dyDescent="0.2">
      <c r="A22" s="129"/>
      <c r="B22" s="144">
        <f t="shared" si="2"/>
        <v>10</v>
      </c>
      <c r="C22" s="691"/>
      <c r="D22" s="692"/>
      <c r="E22" s="693"/>
      <c r="F22" s="694"/>
      <c r="G22" s="695"/>
      <c r="H22" s="696"/>
      <c r="I22" s="696"/>
      <c r="J22" s="696"/>
      <c r="K22" s="697"/>
      <c r="L22" s="698"/>
      <c r="M22" s="699"/>
      <c r="N22" s="699"/>
      <c r="O22" s="700"/>
      <c r="P22" s="145"/>
      <c r="Q22" s="146"/>
      <c r="R22" s="146"/>
      <c r="S22" s="146"/>
      <c r="T22" s="146"/>
      <c r="U22" s="146"/>
      <c r="V22" s="147"/>
      <c r="W22" s="145"/>
      <c r="X22" s="146"/>
      <c r="Y22" s="146"/>
      <c r="Z22" s="146"/>
      <c r="AA22" s="146"/>
      <c r="AB22" s="146"/>
      <c r="AC22" s="147"/>
      <c r="AD22" s="145"/>
      <c r="AE22" s="146"/>
      <c r="AF22" s="146"/>
      <c r="AG22" s="146"/>
      <c r="AH22" s="146"/>
      <c r="AI22" s="146"/>
      <c r="AJ22" s="147"/>
      <c r="AK22" s="145"/>
      <c r="AL22" s="146"/>
      <c r="AM22" s="146"/>
      <c r="AN22" s="146"/>
      <c r="AO22" s="146"/>
      <c r="AP22" s="146"/>
      <c r="AQ22" s="147"/>
      <c r="AR22" s="145"/>
      <c r="AS22" s="146"/>
      <c r="AT22" s="147"/>
      <c r="AU22" s="701">
        <f t="shared" si="3"/>
        <v>0</v>
      </c>
      <c r="AV22" s="702"/>
      <c r="AW22" s="703">
        <f t="shared" si="1"/>
        <v>0</v>
      </c>
      <c r="AX22" s="704"/>
      <c r="AY22" s="671"/>
      <c r="AZ22" s="672"/>
      <c r="BA22" s="672"/>
      <c r="BB22" s="672"/>
      <c r="BC22" s="672"/>
      <c r="BD22" s="673"/>
    </row>
    <row r="23" spans="1:56" ht="39.9" customHeight="1" x14ac:dyDescent="0.2">
      <c r="A23" s="129"/>
      <c r="B23" s="144">
        <f t="shared" si="2"/>
        <v>11</v>
      </c>
      <c r="C23" s="691"/>
      <c r="D23" s="692"/>
      <c r="E23" s="693"/>
      <c r="F23" s="694"/>
      <c r="G23" s="695"/>
      <c r="H23" s="696"/>
      <c r="I23" s="696"/>
      <c r="J23" s="696"/>
      <c r="K23" s="697"/>
      <c r="L23" s="698"/>
      <c r="M23" s="699"/>
      <c r="N23" s="699"/>
      <c r="O23" s="700"/>
      <c r="P23" s="145"/>
      <c r="Q23" s="146"/>
      <c r="R23" s="146"/>
      <c r="S23" s="146"/>
      <c r="T23" s="146"/>
      <c r="U23" s="146"/>
      <c r="V23" s="147"/>
      <c r="W23" s="145"/>
      <c r="X23" s="146"/>
      <c r="Y23" s="146"/>
      <c r="Z23" s="146"/>
      <c r="AA23" s="146"/>
      <c r="AB23" s="146"/>
      <c r="AC23" s="147"/>
      <c r="AD23" s="145"/>
      <c r="AE23" s="146"/>
      <c r="AF23" s="146"/>
      <c r="AG23" s="146"/>
      <c r="AH23" s="146"/>
      <c r="AI23" s="146"/>
      <c r="AJ23" s="147"/>
      <c r="AK23" s="145"/>
      <c r="AL23" s="146"/>
      <c r="AM23" s="146"/>
      <c r="AN23" s="146"/>
      <c r="AO23" s="146"/>
      <c r="AP23" s="146"/>
      <c r="AQ23" s="147"/>
      <c r="AR23" s="145"/>
      <c r="AS23" s="146"/>
      <c r="AT23" s="147"/>
      <c r="AU23" s="701">
        <f t="shared" si="3"/>
        <v>0</v>
      </c>
      <c r="AV23" s="702"/>
      <c r="AW23" s="703">
        <f t="shared" si="1"/>
        <v>0</v>
      </c>
      <c r="AX23" s="704"/>
      <c r="AY23" s="671"/>
      <c r="AZ23" s="672"/>
      <c r="BA23" s="672"/>
      <c r="BB23" s="672"/>
      <c r="BC23" s="672"/>
      <c r="BD23" s="673"/>
    </row>
    <row r="24" spans="1:56" ht="39.9" customHeight="1" x14ac:dyDescent="0.2">
      <c r="A24" s="129"/>
      <c r="B24" s="144">
        <f t="shared" si="2"/>
        <v>12</v>
      </c>
      <c r="C24" s="691"/>
      <c r="D24" s="692"/>
      <c r="E24" s="693"/>
      <c r="F24" s="694"/>
      <c r="G24" s="695"/>
      <c r="H24" s="696"/>
      <c r="I24" s="696"/>
      <c r="J24" s="696"/>
      <c r="K24" s="697"/>
      <c r="L24" s="698"/>
      <c r="M24" s="699"/>
      <c r="N24" s="699"/>
      <c r="O24" s="700"/>
      <c r="P24" s="145"/>
      <c r="Q24" s="146"/>
      <c r="R24" s="146"/>
      <c r="S24" s="146"/>
      <c r="T24" s="146"/>
      <c r="U24" s="146"/>
      <c r="V24" s="147"/>
      <c r="W24" s="145"/>
      <c r="X24" s="146"/>
      <c r="Y24" s="146"/>
      <c r="Z24" s="146"/>
      <c r="AA24" s="146"/>
      <c r="AB24" s="146"/>
      <c r="AC24" s="147"/>
      <c r="AD24" s="145"/>
      <c r="AE24" s="146"/>
      <c r="AF24" s="146"/>
      <c r="AG24" s="146"/>
      <c r="AH24" s="146"/>
      <c r="AI24" s="146"/>
      <c r="AJ24" s="147"/>
      <c r="AK24" s="145"/>
      <c r="AL24" s="146"/>
      <c r="AM24" s="146"/>
      <c r="AN24" s="146"/>
      <c r="AO24" s="146"/>
      <c r="AP24" s="146"/>
      <c r="AQ24" s="147"/>
      <c r="AR24" s="145"/>
      <c r="AS24" s="146"/>
      <c r="AT24" s="147"/>
      <c r="AU24" s="701">
        <f t="shared" si="3"/>
        <v>0</v>
      </c>
      <c r="AV24" s="702"/>
      <c r="AW24" s="703">
        <f t="shared" si="1"/>
        <v>0</v>
      </c>
      <c r="AX24" s="704"/>
      <c r="AY24" s="671"/>
      <c r="AZ24" s="672"/>
      <c r="BA24" s="672"/>
      <c r="BB24" s="672"/>
      <c r="BC24" s="672"/>
      <c r="BD24" s="673"/>
    </row>
    <row r="25" spans="1:56" ht="39.9" customHeight="1" x14ac:dyDescent="0.2">
      <c r="A25" s="129"/>
      <c r="B25" s="144">
        <f t="shared" si="2"/>
        <v>13</v>
      </c>
      <c r="C25" s="691"/>
      <c r="D25" s="692"/>
      <c r="E25" s="693"/>
      <c r="F25" s="694"/>
      <c r="G25" s="695"/>
      <c r="H25" s="696"/>
      <c r="I25" s="696"/>
      <c r="J25" s="696"/>
      <c r="K25" s="697"/>
      <c r="L25" s="698"/>
      <c r="M25" s="699"/>
      <c r="N25" s="699"/>
      <c r="O25" s="700"/>
      <c r="P25" s="145"/>
      <c r="Q25" s="146"/>
      <c r="R25" s="146"/>
      <c r="S25" s="146"/>
      <c r="T25" s="146"/>
      <c r="U25" s="146"/>
      <c r="V25" s="147"/>
      <c r="W25" s="145"/>
      <c r="X25" s="146"/>
      <c r="Y25" s="146"/>
      <c r="Z25" s="146"/>
      <c r="AA25" s="146"/>
      <c r="AB25" s="146"/>
      <c r="AC25" s="147"/>
      <c r="AD25" s="145"/>
      <c r="AE25" s="146"/>
      <c r="AF25" s="146"/>
      <c r="AG25" s="146"/>
      <c r="AH25" s="146"/>
      <c r="AI25" s="146"/>
      <c r="AJ25" s="147"/>
      <c r="AK25" s="145"/>
      <c r="AL25" s="146"/>
      <c r="AM25" s="146"/>
      <c r="AN25" s="146"/>
      <c r="AO25" s="146"/>
      <c r="AP25" s="146"/>
      <c r="AQ25" s="147"/>
      <c r="AR25" s="145"/>
      <c r="AS25" s="146"/>
      <c r="AT25" s="147"/>
      <c r="AU25" s="701">
        <f t="shared" si="3"/>
        <v>0</v>
      </c>
      <c r="AV25" s="702"/>
      <c r="AW25" s="703">
        <f t="shared" si="1"/>
        <v>0</v>
      </c>
      <c r="AX25" s="704"/>
      <c r="AY25" s="671"/>
      <c r="AZ25" s="672"/>
      <c r="BA25" s="672"/>
      <c r="BB25" s="672"/>
      <c r="BC25" s="672"/>
      <c r="BD25" s="673"/>
    </row>
    <row r="26" spans="1:56" ht="39.9" customHeight="1" x14ac:dyDescent="0.2">
      <c r="A26" s="129"/>
      <c r="B26" s="144">
        <f t="shared" si="2"/>
        <v>14</v>
      </c>
      <c r="C26" s="691"/>
      <c r="D26" s="692"/>
      <c r="E26" s="693"/>
      <c r="F26" s="694"/>
      <c r="G26" s="695"/>
      <c r="H26" s="696"/>
      <c r="I26" s="696"/>
      <c r="J26" s="696"/>
      <c r="K26" s="697"/>
      <c r="L26" s="698"/>
      <c r="M26" s="699"/>
      <c r="N26" s="699"/>
      <c r="O26" s="700"/>
      <c r="P26" s="145"/>
      <c r="Q26" s="146"/>
      <c r="R26" s="146"/>
      <c r="S26" s="146"/>
      <c r="T26" s="146"/>
      <c r="U26" s="146"/>
      <c r="V26" s="147"/>
      <c r="W26" s="145"/>
      <c r="X26" s="146"/>
      <c r="Y26" s="146"/>
      <c r="Z26" s="146"/>
      <c r="AA26" s="146"/>
      <c r="AB26" s="146"/>
      <c r="AC26" s="147"/>
      <c r="AD26" s="145"/>
      <c r="AE26" s="146"/>
      <c r="AF26" s="146"/>
      <c r="AG26" s="146"/>
      <c r="AH26" s="146"/>
      <c r="AI26" s="146"/>
      <c r="AJ26" s="147"/>
      <c r="AK26" s="145"/>
      <c r="AL26" s="146"/>
      <c r="AM26" s="146"/>
      <c r="AN26" s="146"/>
      <c r="AO26" s="146"/>
      <c r="AP26" s="146"/>
      <c r="AQ26" s="147"/>
      <c r="AR26" s="145"/>
      <c r="AS26" s="146"/>
      <c r="AT26" s="147"/>
      <c r="AU26" s="701">
        <f t="shared" si="3"/>
        <v>0</v>
      </c>
      <c r="AV26" s="702"/>
      <c r="AW26" s="703">
        <f t="shared" si="1"/>
        <v>0</v>
      </c>
      <c r="AX26" s="704"/>
      <c r="AY26" s="671"/>
      <c r="AZ26" s="672"/>
      <c r="BA26" s="672"/>
      <c r="BB26" s="672"/>
      <c r="BC26" s="672"/>
      <c r="BD26" s="673"/>
    </row>
    <row r="27" spans="1:56" ht="39.9" customHeight="1" x14ac:dyDescent="0.2">
      <c r="A27" s="129"/>
      <c r="B27" s="144">
        <f t="shared" si="2"/>
        <v>15</v>
      </c>
      <c r="C27" s="691"/>
      <c r="D27" s="692"/>
      <c r="E27" s="693"/>
      <c r="F27" s="694"/>
      <c r="G27" s="695"/>
      <c r="H27" s="696"/>
      <c r="I27" s="696"/>
      <c r="J27" s="696"/>
      <c r="K27" s="697"/>
      <c r="L27" s="698"/>
      <c r="M27" s="699"/>
      <c r="N27" s="699"/>
      <c r="O27" s="700"/>
      <c r="P27" s="145"/>
      <c r="Q27" s="146"/>
      <c r="R27" s="146"/>
      <c r="S27" s="146"/>
      <c r="T27" s="146"/>
      <c r="U27" s="146"/>
      <c r="V27" s="147"/>
      <c r="W27" s="145"/>
      <c r="X27" s="146"/>
      <c r="Y27" s="146"/>
      <c r="Z27" s="146"/>
      <c r="AA27" s="146"/>
      <c r="AB27" s="146"/>
      <c r="AC27" s="147"/>
      <c r="AD27" s="145"/>
      <c r="AE27" s="146"/>
      <c r="AF27" s="146"/>
      <c r="AG27" s="146"/>
      <c r="AH27" s="146"/>
      <c r="AI27" s="146"/>
      <c r="AJ27" s="147"/>
      <c r="AK27" s="145"/>
      <c r="AL27" s="146"/>
      <c r="AM27" s="146"/>
      <c r="AN27" s="146"/>
      <c r="AO27" s="146"/>
      <c r="AP27" s="146"/>
      <c r="AQ27" s="147"/>
      <c r="AR27" s="145"/>
      <c r="AS27" s="146"/>
      <c r="AT27" s="147"/>
      <c r="AU27" s="701">
        <f t="shared" si="3"/>
        <v>0</v>
      </c>
      <c r="AV27" s="702"/>
      <c r="AW27" s="703">
        <f t="shared" si="1"/>
        <v>0</v>
      </c>
      <c r="AX27" s="704"/>
      <c r="AY27" s="671"/>
      <c r="AZ27" s="672"/>
      <c r="BA27" s="672"/>
      <c r="BB27" s="672"/>
      <c r="BC27" s="672"/>
      <c r="BD27" s="673"/>
    </row>
    <row r="28" spans="1:56" ht="39.9" customHeight="1" x14ac:dyDescent="0.2">
      <c r="A28" s="129"/>
      <c r="B28" s="144">
        <f t="shared" si="2"/>
        <v>16</v>
      </c>
      <c r="C28" s="691"/>
      <c r="D28" s="692"/>
      <c r="E28" s="693"/>
      <c r="F28" s="694"/>
      <c r="G28" s="695"/>
      <c r="H28" s="696"/>
      <c r="I28" s="696"/>
      <c r="J28" s="696"/>
      <c r="K28" s="697"/>
      <c r="L28" s="698"/>
      <c r="M28" s="699"/>
      <c r="N28" s="699"/>
      <c r="O28" s="700"/>
      <c r="P28" s="145"/>
      <c r="Q28" s="146"/>
      <c r="R28" s="146"/>
      <c r="S28" s="146"/>
      <c r="T28" s="146"/>
      <c r="U28" s="146"/>
      <c r="V28" s="147"/>
      <c r="W28" s="145"/>
      <c r="X28" s="146"/>
      <c r="Y28" s="146"/>
      <c r="Z28" s="146"/>
      <c r="AA28" s="146"/>
      <c r="AB28" s="146"/>
      <c r="AC28" s="147"/>
      <c r="AD28" s="145"/>
      <c r="AE28" s="146"/>
      <c r="AF28" s="146"/>
      <c r="AG28" s="146"/>
      <c r="AH28" s="146"/>
      <c r="AI28" s="146"/>
      <c r="AJ28" s="147"/>
      <c r="AK28" s="145"/>
      <c r="AL28" s="146"/>
      <c r="AM28" s="146"/>
      <c r="AN28" s="146"/>
      <c r="AO28" s="146"/>
      <c r="AP28" s="146"/>
      <c r="AQ28" s="147"/>
      <c r="AR28" s="145"/>
      <c r="AS28" s="146"/>
      <c r="AT28" s="147"/>
      <c r="AU28" s="701">
        <f t="shared" si="3"/>
        <v>0</v>
      </c>
      <c r="AV28" s="702"/>
      <c r="AW28" s="703">
        <f t="shared" si="1"/>
        <v>0</v>
      </c>
      <c r="AX28" s="704"/>
      <c r="AY28" s="671"/>
      <c r="AZ28" s="672"/>
      <c r="BA28" s="672"/>
      <c r="BB28" s="672"/>
      <c r="BC28" s="672"/>
      <c r="BD28" s="673"/>
    </row>
    <row r="29" spans="1:56" ht="39.9" customHeight="1" x14ac:dyDescent="0.2">
      <c r="A29" s="129"/>
      <c r="B29" s="144">
        <f t="shared" si="2"/>
        <v>17</v>
      </c>
      <c r="C29" s="691"/>
      <c r="D29" s="692"/>
      <c r="E29" s="693"/>
      <c r="F29" s="694"/>
      <c r="G29" s="695"/>
      <c r="H29" s="696"/>
      <c r="I29" s="696"/>
      <c r="J29" s="696"/>
      <c r="K29" s="697"/>
      <c r="L29" s="698"/>
      <c r="M29" s="699"/>
      <c r="N29" s="699"/>
      <c r="O29" s="700"/>
      <c r="P29" s="145"/>
      <c r="Q29" s="146"/>
      <c r="R29" s="146"/>
      <c r="S29" s="146"/>
      <c r="T29" s="146"/>
      <c r="U29" s="146"/>
      <c r="V29" s="147"/>
      <c r="W29" s="145"/>
      <c r="X29" s="146"/>
      <c r="Y29" s="146"/>
      <c r="Z29" s="146"/>
      <c r="AA29" s="146"/>
      <c r="AB29" s="146"/>
      <c r="AC29" s="147"/>
      <c r="AD29" s="145"/>
      <c r="AE29" s="146"/>
      <c r="AF29" s="146"/>
      <c r="AG29" s="146"/>
      <c r="AH29" s="146"/>
      <c r="AI29" s="146"/>
      <c r="AJ29" s="147"/>
      <c r="AK29" s="145"/>
      <c r="AL29" s="146"/>
      <c r="AM29" s="146"/>
      <c r="AN29" s="146"/>
      <c r="AO29" s="146"/>
      <c r="AP29" s="146"/>
      <c r="AQ29" s="147"/>
      <c r="AR29" s="145"/>
      <c r="AS29" s="146"/>
      <c r="AT29" s="147"/>
      <c r="AU29" s="701">
        <f t="shared" si="3"/>
        <v>0</v>
      </c>
      <c r="AV29" s="702"/>
      <c r="AW29" s="703">
        <f t="shared" si="1"/>
        <v>0</v>
      </c>
      <c r="AX29" s="704"/>
      <c r="AY29" s="671"/>
      <c r="AZ29" s="672"/>
      <c r="BA29" s="672"/>
      <c r="BB29" s="672"/>
      <c r="BC29" s="672"/>
      <c r="BD29" s="673"/>
    </row>
    <row r="30" spans="1:56" ht="39.9" customHeight="1" thickBot="1" x14ac:dyDescent="0.25">
      <c r="A30" s="129"/>
      <c r="B30" s="148">
        <f t="shared" si="2"/>
        <v>18</v>
      </c>
      <c r="C30" s="674"/>
      <c r="D30" s="675"/>
      <c r="E30" s="676"/>
      <c r="F30" s="677"/>
      <c r="G30" s="678"/>
      <c r="H30" s="679"/>
      <c r="I30" s="679"/>
      <c r="J30" s="679"/>
      <c r="K30" s="680"/>
      <c r="L30" s="681"/>
      <c r="M30" s="682"/>
      <c r="N30" s="682"/>
      <c r="O30" s="683"/>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684">
        <f t="shared" si="3"/>
        <v>0</v>
      </c>
      <c r="AV30" s="685"/>
      <c r="AW30" s="686">
        <f t="shared" si="1"/>
        <v>0</v>
      </c>
      <c r="AX30" s="687"/>
      <c r="AY30" s="688"/>
      <c r="AZ30" s="689"/>
      <c r="BA30" s="689"/>
      <c r="BB30" s="689"/>
      <c r="BC30" s="689"/>
      <c r="BD30" s="690"/>
    </row>
    <row r="31" spans="1:56" ht="20.25" customHeight="1" x14ac:dyDescent="0.2">
      <c r="A31" s="129"/>
      <c r="B31" s="129"/>
      <c r="C31" s="152"/>
      <c r="D31" s="153"/>
      <c r="E31" s="154"/>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30"/>
      <c r="AD31" s="129"/>
      <c r="AE31" s="129"/>
      <c r="AF31" s="129"/>
      <c r="AG31" s="129"/>
      <c r="AH31" s="129"/>
      <c r="AI31" s="129"/>
      <c r="AJ31" s="129"/>
      <c r="AK31" s="129"/>
      <c r="AL31" s="129"/>
      <c r="AM31" s="129"/>
      <c r="AN31" s="129"/>
      <c r="AO31" s="129"/>
      <c r="AP31" s="129"/>
      <c r="AQ31" s="129"/>
      <c r="AR31" s="129"/>
      <c r="AS31" s="129"/>
      <c r="AT31" s="129"/>
      <c r="AU31" s="129"/>
      <c r="AV31" s="129"/>
      <c r="AW31" s="129"/>
      <c r="AX31" s="129"/>
      <c r="AY31" s="129"/>
      <c r="AZ31" s="129"/>
      <c r="BA31" s="129"/>
      <c r="BB31" s="129"/>
      <c r="BC31" s="129"/>
      <c r="BD31" s="129"/>
    </row>
    <row r="32" spans="1:56" ht="20.25" customHeight="1" x14ac:dyDescent="0.2">
      <c r="A32" s="129"/>
      <c r="B32" s="129"/>
      <c r="C32" s="121" t="s">
        <v>247</v>
      </c>
      <c r="D32" s="153"/>
      <c r="E32" s="154"/>
      <c r="F32" s="129"/>
      <c r="G32" s="129"/>
      <c r="H32" s="129"/>
      <c r="I32" s="129"/>
      <c r="J32" s="129"/>
      <c r="K32" s="129"/>
      <c r="L32" s="129"/>
      <c r="M32" s="129"/>
      <c r="N32" s="129"/>
      <c r="O32" s="129"/>
      <c r="P32" s="129"/>
      <c r="Q32" s="121" t="s">
        <v>248</v>
      </c>
      <c r="R32" s="121"/>
      <c r="S32" s="121"/>
      <c r="T32" s="121"/>
      <c r="U32" s="121"/>
      <c r="V32" s="121"/>
      <c r="W32" s="121"/>
      <c r="X32" s="121"/>
      <c r="Y32" s="121"/>
      <c r="Z32" s="121"/>
      <c r="AA32" s="127"/>
      <c r="AB32" s="121"/>
      <c r="AC32" s="121"/>
      <c r="AD32" s="121"/>
      <c r="AE32" s="121"/>
      <c r="AF32" s="121"/>
      <c r="AG32" s="121"/>
      <c r="AH32" s="121"/>
      <c r="AI32" s="121" t="s">
        <v>249</v>
      </c>
      <c r="AJ32" s="121"/>
      <c r="AK32" s="121"/>
      <c r="AL32" s="121"/>
      <c r="AM32" s="121"/>
      <c r="AN32" s="121"/>
      <c r="AO32" s="155"/>
      <c r="AP32" s="155"/>
      <c r="AQ32" s="155"/>
      <c r="AR32" s="155"/>
      <c r="AS32" s="156"/>
      <c r="AT32" s="155"/>
      <c r="AU32" s="155"/>
      <c r="AV32" s="155"/>
      <c r="AW32" s="155"/>
      <c r="AX32" s="129"/>
      <c r="AY32" s="129"/>
      <c r="AZ32" s="129"/>
      <c r="BA32" s="129"/>
      <c r="BB32" s="129"/>
      <c r="BC32" s="129"/>
      <c r="BD32" s="129"/>
    </row>
    <row r="33" spans="1:56" ht="20.25" customHeight="1" x14ac:dyDescent="0.2">
      <c r="A33" s="129"/>
      <c r="B33" s="129"/>
      <c r="C33" s="121" t="s">
        <v>250</v>
      </c>
      <c r="D33" s="153"/>
      <c r="E33" s="154"/>
      <c r="F33" s="129"/>
      <c r="G33" s="129"/>
      <c r="H33" s="129"/>
      <c r="I33" s="129"/>
      <c r="J33" s="129"/>
      <c r="K33" s="129"/>
      <c r="L33" s="774" t="s">
        <v>251</v>
      </c>
      <c r="M33" s="774"/>
      <c r="N33" s="129"/>
      <c r="O33" s="129"/>
      <c r="P33" s="129"/>
      <c r="Q33" s="121"/>
      <c r="R33" s="661" t="s">
        <v>252</v>
      </c>
      <c r="S33" s="661"/>
      <c r="T33" s="661" t="s">
        <v>253</v>
      </c>
      <c r="U33" s="661"/>
      <c r="V33" s="661"/>
      <c r="W33" s="661"/>
      <c r="X33" s="121"/>
      <c r="Y33" s="669" t="s">
        <v>254</v>
      </c>
      <c r="Z33" s="669"/>
      <c r="AA33" s="669"/>
      <c r="AB33" s="669"/>
      <c r="AC33" s="121"/>
      <c r="AD33" s="121"/>
      <c r="AE33" s="157" t="s">
        <v>255</v>
      </c>
      <c r="AF33" s="157"/>
      <c r="AG33" s="121"/>
      <c r="AH33" s="121"/>
      <c r="AI33" s="637" t="s">
        <v>256</v>
      </c>
      <c r="AJ33" s="639"/>
      <c r="AK33" s="637" t="s">
        <v>257</v>
      </c>
      <c r="AL33" s="638"/>
      <c r="AM33" s="638"/>
      <c r="AN33" s="639"/>
      <c r="AO33" s="155"/>
      <c r="AP33" s="155"/>
      <c r="AQ33" s="155"/>
      <c r="AR33" s="155"/>
      <c r="AS33" s="615"/>
      <c r="AT33" s="615"/>
      <c r="AU33" s="155"/>
      <c r="AV33" s="155"/>
      <c r="AW33" s="155"/>
      <c r="AX33" s="129"/>
      <c r="AY33" s="129"/>
      <c r="AZ33" s="129"/>
      <c r="BA33" s="129"/>
      <c r="BB33" s="129"/>
      <c r="BC33" s="129"/>
      <c r="BD33" s="129"/>
    </row>
    <row r="34" spans="1:56" ht="20.25" customHeight="1" x14ac:dyDescent="0.2">
      <c r="A34" s="129"/>
      <c r="B34" s="129"/>
      <c r="C34" s="768"/>
      <c r="D34" s="768"/>
      <c r="E34" s="768"/>
      <c r="F34" s="769">
        <f>IF(AB2=1,10,IF(AB2=2,11,IF(AB2=3,12,AB2-3)))</f>
        <v>1</v>
      </c>
      <c r="G34" s="769"/>
      <c r="H34" s="769">
        <f>IF(AB2=1,11,IF(AB2=2,12,AB2-2))</f>
        <v>2</v>
      </c>
      <c r="I34" s="769"/>
      <c r="J34" s="769">
        <f>IF(AB2=1,12,AB2-1)</f>
        <v>3</v>
      </c>
      <c r="K34" s="769"/>
      <c r="L34" s="770" t="s">
        <v>258</v>
      </c>
      <c r="M34" s="770"/>
      <c r="N34" s="129"/>
      <c r="O34" s="129"/>
      <c r="P34" s="129"/>
      <c r="Q34" s="121"/>
      <c r="R34" s="616"/>
      <c r="S34" s="616"/>
      <c r="T34" s="616" t="s">
        <v>259</v>
      </c>
      <c r="U34" s="616"/>
      <c r="V34" s="616" t="s">
        <v>260</v>
      </c>
      <c r="W34" s="616"/>
      <c r="X34" s="121"/>
      <c r="Y34" s="616" t="s">
        <v>259</v>
      </c>
      <c r="Z34" s="616"/>
      <c r="AA34" s="616" t="s">
        <v>260</v>
      </c>
      <c r="AB34" s="616"/>
      <c r="AC34" s="121"/>
      <c r="AD34" s="121"/>
      <c r="AE34" s="157" t="s">
        <v>261</v>
      </c>
      <c r="AF34" s="157"/>
      <c r="AG34" s="121"/>
      <c r="AH34" s="121"/>
      <c r="AI34" s="637" t="s">
        <v>262</v>
      </c>
      <c r="AJ34" s="639"/>
      <c r="AK34" s="637" t="s">
        <v>263</v>
      </c>
      <c r="AL34" s="638"/>
      <c r="AM34" s="638"/>
      <c r="AN34" s="639"/>
      <c r="AO34" s="158"/>
      <c r="AP34" s="158"/>
      <c r="AQ34" s="155"/>
      <c r="AR34" s="159"/>
      <c r="AS34" s="670"/>
      <c r="AT34" s="670"/>
      <c r="AU34" s="155"/>
      <c r="AV34" s="155"/>
      <c r="AW34" s="155"/>
      <c r="AX34" s="129"/>
      <c r="AY34" s="129"/>
      <c r="AZ34" s="129"/>
      <c r="BA34" s="129"/>
      <c r="BB34" s="129"/>
      <c r="BC34" s="129"/>
      <c r="BD34" s="129"/>
    </row>
    <row r="35" spans="1:56" ht="20.25" customHeight="1" x14ac:dyDescent="0.2">
      <c r="A35" s="129"/>
      <c r="B35" s="129"/>
      <c r="C35" s="768" t="s">
        <v>264</v>
      </c>
      <c r="D35" s="768"/>
      <c r="E35" s="768"/>
      <c r="F35" s="662">
        <v>30</v>
      </c>
      <c r="G35" s="662"/>
      <c r="H35" s="662">
        <v>31</v>
      </c>
      <c r="I35" s="662"/>
      <c r="J35" s="662">
        <v>31</v>
      </c>
      <c r="K35" s="662"/>
      <c r="L35" s="659">
        <f>SUM(F35:K35)</f>
        <v>92</v>
      </c>
      <c r="M35" s="659"/>
      <c r="N35" s="129"/>
      <c r="O35" s="129"/>
      <c r="P35" s="129"/>
      <c r="Q35" s="121"/>
      <c r="R35" s="637" t="s">
        <v>262</v>
      </c>
      <c r="S35" s="639"/>
      <c r="T35" s="760">
        <f>SUMIFS($AU$13:$AV$30,$C$13:$D$30,"訪問介護員",$E$13:$F$30,"A")+SUMIFS($AU$13:$AV$30,$C$13:$D$30,"サービス提供責任者",$E$13:$F$30,"A")</f>
        <v>320</v>
      </c>
      <c r="U35" s="761"/>
      <c r="V35" s="762">
        <f>SUMIFS($AW$13:$AX$30,$C$13:$D$30,"訪問介護員",$E$13:$F$30,"A")+SUMIFS($AW$13:$AX$30,$C$13:$D$30,"サービス提供責任者",$E$13:$F$30,"A")</f>
        <v>80</v>
      </c>
      <c r="W35" s="763"/>
      <c r="X35" s="160"/>
      <c r="Y35" s="764">
        <v>0</v>
      </c>
      <c r="Z35" s="765"/>
      <c r="AA35" s="764">
        <v>0</v>
      </c>
      <c r="AB35" s="765"/>
      <c r="AC35" s="160"/>
      <c r="AD35" s="160"/>
      <c r="AE35" s="764">
        <v>2</v>
      </c>
      <c r="AF35" s="765"/>
      <c r="AG35" s="121"/>
      <c r="AH35" s="121"/>
      <c r="AI35" s="637" t="s">
        <v>265</v>
      </c>
      <c r="AJ35" s="639"/>
      <c r="AK35" s="637" t="s">
        <v>266</v>
      </c>
      <c r="AL35" s="638"/>
      <c r="AM35" s="638"/>
      <c r="AN35" s="639"/>
      <c r="AO35" s="159"/>
      <c r="AP35" s="155"/>
      <c r="AQ35" s="665"/>
      <c r="AR35" s="665"/>
      <c r="AS35" s="665"/>
      <c r="AT35" s="665"/>
      <c r="AU35" s="155"/>
      <c r="AV35" s="155"/>
      <c r="AW35" s="155"/>
      <c r="AX35" s="129"/>
      <c r="AY35" s="129"/>
      <c r="AZ35" s="129"/>
      <c r="BA35" s="129"/>
      <c r="BB35" s="129"/>
      <c r="BC35" s="129"/>
      <c r="BD35" s="129"/>
    </row>
    <row r="36" spans="1:56" ht="20.25" customHeight="1" x14ac:dyDescent="0.2">
      <c r="A36" s="129"/>
      <c r="B36" s="129"/>
      <c r="C36" s="768" t="s">
        <v>267</v>
      </c>
      <c r="D36" s="768"/>
      <c r="E36" s="768"/>
      <c r="F36" s="662">
        <v>15</v>
      </c>
      <c r="G36" s="662"/>
      <c r="H36" s="662">
        <v>16</v>
      </c>
      <c r="I36" s="662"/>
      <c r="J36" s="662">
        <v>15</v>
      </c>
      <c r="K36" s="662"/>
      <c r="L36" s="659">
        <f>SUM(F36:K36)</f>
        <v>46</v>
      </c>
      <c r="M36" s="659"/>
      <c r="N36" s="129"/>
      <c r="O36" s="129"/>
      <c r="P36" s="129"/>
      <c r="Q36" s="121"/>
      <c r="R36" s="637" t="s">
        <v>265</v>
      </c>
      <c r="S36" s="639"/>
      <c r="T36" s="760">
        <f>SUMIFS($AU$13:$AV$30,$C$13:$D$30,"訪問介護員",$E$13:$F$30,"B")+SUMIFS($AU$13:$AV$30,$C$13:$D$30,"サービス提供責任者",$E$13:$F$30,"B")</f>
        <v>0</v>
      </c>
      <c r="U36" s="761"/>
      <c r="V36" s="762">
        <f>SUMIFS($AW$13:$AX$30,$C$13:$D$30,"訪問介護員",$E$13:$F$30,"B")+SUMIFS($AW$13:$AX$30,$C$13:$D$30,"サービス提供責任者",$E$13:$F$30,"B")</f>
        <v>0</v>
      </c>
      <c r="W36" s="763"/>
      <c r="X36" s="160"/>
      <c r="Y36" s="764">
        <v>0</v>
      </c>
      <c r="Z36" s="765"/>
      <c r="AA36" s="764">
        <v>0</v>
      </c>
      <c r="AB36" s="765"/>
      <c r="AC36" s="160"/>
      <c r="AD36" s="160"/>
      <c r="AE36" s="764">
        <v>0</v>
      </c>
      <c r="AF36" s="765"/>
      <c r="AG36" s="121"/>
      <c r="AH36" s="121"/>
      <c r="AI36" s="637" t="s">
        <v>268</v>
      </c>
      <c r="AJ36" s="639"/>
      <c r="AK36" s="637" t="s">
        <v>269</v>
      </c>
      <c r="AL36" s="638"/>
      <c r="AM36" s="638"/>
      <c r="AN36" s="639"/>
      <c r="AO36" s="159"/>
      <c r="AP36" s="155"/>
      <c r="AQ36" s="640"/>
      <c r="AR36" s="640"/>
      <c r="AS36" s="640"/>
      <c r="AT36" s="640"/>
      <c r="AU36" s="155"/>
      <c r="AV36" s="155"/>
      <c r="AW36" s="155"/>
      <c r="AX36" s="129"/>
      <c r="AY36" s="129"/>
      <c r="AZ36" s="129"/>
      <c r="BA36" s="129"/>
      <c r="BB36" s="129"/>
      <c r="BC36" s="129"/>
      <c r="BD36" s="129"/>
    </row>
    <row r="37" spans="1:56" ht="20.25" customHeight="1" x14ac:dyDescent="0.2">
      <c r="A37" s="129"/>
      <c r="B37" s="129"/>
      <c r="C37" s="768" t="s">
        <v>270</v>
      </c>
      <c r="D37" s="768"/>
      <c r="E37" s="768"/>
      <c r="F37" s="662">
        <v>0.3</v>
      </c>
      <c r="G37" s="662"/>
      <c r="H37" s="662">
        <v>0.4</v>
      </c>
      <c r="I37" s="662"/>
      <c r="J37" s="662">
        <v>0.3</v>
      </c>
      <c r="K37" s="662"/>
      <c r="L37" s="659">
        <f>SUM(F37:K37)</f>
        <v>1</v>
      </c>
      <c r="M37" s="659"/>
      <c r="N37" s="129"/>
      <c r="O37" s="161"/>
      <c r="P37" s="129"/>
      <c r="Q37" s="121"/>
      <c r="R37" s="637" t="s">
        <v>268</v>
      </c>
      <c r="S37" s="639"/>
      <c r="T37" s="760">
        <f>SUMIFS($AU$13:$AV$30,$C$13:$D$30,"訪問介護員",$E$13:$F$30,"C")+SUMIFS($AU$13:$AV$30,$C$13:$D$30,"サービス提供責任者",$E$13:$F$30,"C")</f>
        <v>432</v>
      </c>
      <c r="U37" s="761"/>
      <c r="V37" s="762">
        <f>SUMIFS($AW$13:$AX$30,$C$13:$D$30,"訪問介護員",$E$13:$F$30,"C")+SUMIFS($AW$13:$AX$30,$C$13:$D$30,"サービス提供責任者",$E$13:$F$30,"C")</f>
        <v>108</v>
      </c>
      <c r="W37" s="763"/>
      <c r="X37" s="160"/>
      <c r="Y37" s="764">
        <v>432</v>
      </c>
      <c r="Z37" s="765"/>
      <c r="AA37" s="766">
        <v>108</v>
      </c>
      <c r="AB37" s="767"/>
      <c r="AC37" s="160"/>
      <c r="AD37" s="160"/>
      <c r="AE37" s="760" t="s">
        <v>271</v>
      </c>
      <c r="AF37" s="761"/>
      <c r="AG37" s="121"/>
      <c r="AH37" s="121"/>
      <c r="AI37" s="637" t="s">
        <v>272</v>
      </c>
      <c r="AJ37" s="639"/>
      <c r="AK37" s="637" t="s">
        <v>273</v>
      </c>
      <c r="AL37" s="638"/>
      <c r="AM37" s="638"/>
      <c r="AN37" s="639"/>
      <c r="AO37" s="162"/>
      <c r="AP37" s="155"/>
      <c r="AQ37" s="641"/>
      <c r="AR37" s="641"/>
      <c r="AS37" s="644"/>
      <c r="AT37" s="644"/>
      <c r="AU37" s="155"/>
      <c r="AV37" s="155"/>
      <c r="AW37" s="155"/>
      <c r="AX37" s="129"/>
      <c r="AY37" s="129"/>
      <c r="AZ37" s="129"/>
      <c r="BA37" s="129"/>
      <c r="BB37" s="129"/>
      <c r="BC37" s="129"/>
      <c r="BD37" s="129"/>
    </row>
    <row r="38" spans="1:56" ht="20.25" customHeight="1" x14ac:dyDescent="0.2">
      <c r="A38" s="129"/>
      <c r="B38" s="129"/>
      <c r="C38" s="768" t="s">
        <v>258</v>
      </c>
      <c r="D38" s="768"/>
      <c r="E38" s="768"/>
      <c r="F38" s="659">
        <f>SUM(F35:G37)</f>
        <v>45.3</v>
      </c>
      <c r="G38" s="659"/>
      <c r="H38" s="659">
        <f>SUM(H35:I37)</f>
        <v>47.4</v>
      </c>
      <c r="I38" s="659"/>
      <c r="J38" s="659">
        <f>SUM(J35:K37)</f>
        <v>46.3</v>
      </c>
      <c r="K38" s="659"/>
      <c r="L38" s="659">
        <f>SUM(L35:M37)</f>
        <v>139</v>
      </c>
      <c r="M38" s="659"/>
      <c r="N38" s="772"/>
      <c r="O38" s="773"/>
      <c r="P38" s="129"/>
      <c r="Q38" s="121"/>
      <c r="R38" s="637" t="s">
        <v>272</v>
      </c>
      <c r="S38" s="639"/>
      <c r="T38" s="760">
        <f>SUMIFS($AU$13:$AV$30,$C$13:$D$30,"訪問介護員",$E$13:$F$30,"D")+SUMIFS($AU$13:$AV$30,$C$13:$D$30,"サービス提供責任者",$E$13:$F$30,"D")</f>
        <v>0</v>
      </c>
      <c r="U38" s="761"/>
      <c r="V38" s="762">
        <f>SUMIFS($AW$13:$AX$30,$C$13:$D$30,"訪問介護員",$E$13:$F$30,"D")+SUMIFS($AW$13:$AX$30,$C$13:$D$30,"サービス提供責任者",$E$13:$F$30,"D")</f>
        <v>0</v>
      </c>
      <c r="W38" s="763"/>
      <c r="X38" s="160"/>
      <c r="Y38" s="764">
        <v>0</v>
      </c>
      <c r="Z38" s="765"/>
      <c r="AA38" s="766">
        <v>0</v>
      </c>
      <c r="AB38" s="767"/>
      <c r="AC38" s="160"/>
      <c r="AD38" s="160"/>
      <c r="AE38" s="760" t="s">
        <v>271</v>
      </c>
      <c r="AF38" s="761"/>
      <c r="AG38" s="121"/>
      <c r="AH38" s="121"/>
      <c r="AI38" s="121"/>
      <c r="AJ38" s="640"/>
      <c r="AK38" s="640"/>
      <c r="AL38" s="641"/>
      <c r="AM38" s="641"/>
      <c r="AN38" s="644"/>
      <c r="AO38" s="644"/>
      <c r="AP38" s="155"/>
      <c r="AQ38" s="641"/>
      <c r="AR38" s="641"/>
      <c r="AS38" s="644"/>
      <c r="AT38" s="644"/>
      <c r="AU38" s="155"/>
      <c r="AV38" s="155"/>
      <c r="AW38" s="155"/>
      <c r="AX38" s="129"/>
      <c r="AY38" s="129"/>
      <c r="AZ38" s="129"/>
      <c r="BA38" s="129"/>
      <c r="BB38" s="129"/>
      <c r="BC38" s="129"/>
      <c r="BD38" s="129"/>
    </row>
    <row r="39" spans="1:56" ht="20.25" customHeight="1" x14ac:dyDescent="0.2">
      <c r="A39" s="129"/>
      <c r="B39" s="129"/>
      <c r="C39" s="121"/>
      <c r="D39" s="121"/>
      <c r="E39" s="121"/>
      <c r="F39" s="121"/>
      <c r="G39" s="121"/>
      <c r="H39" s="121"/>
      <c r="I39" s="121"/>
      <c r="J39" s="121"/>
      <c r="K39" s="121"/>
      <c r="L39" s="157" t="s">
        <v>274</v>
      </c>
      <c r="M39" s="157"/>
      <c r="N39" s="129"/>
      <c r="O39" s="129"/>
      <c r="P39" s="129"/>
      <c r="Q39" s="121"/>
      <c r="R39" s="637" t="s">
        <v>258</v>
      </c>
      <c r="S39" s="639"/>
      <c r="T39" s="760">
        <f>SUM(T35:U38)</f>
        <v>752</v>
      </c>
      <c r="U39" s="761"/>
      <c r="V39" s="762">
        <f>SUM(V35:W38)</f>
        <v>188</v>
      </c>
      <c r="W39" s="763"/>
      <c r="X39" s="160"/>
      <c r="Y39" s="760">
        <f>SUM(Y35:Z38)</f>
        <v>432</v>
      </c>
      <c r="Z39" s="761"/>
      <c r="AA39" s="760">
        <f>SUM(AA35:AB38)</f>
        <v>108</v>
      </c>
      <c r="AB39" s="761"/>
      <c r="AC39" s="160"/>
      <c r="AD39" s="160"/>
      <c r="AE39" s="760">
        <f>SUM(AE35:AF36)</f>
        <v>2</v>
      </c>
      <c r="AF39" s="761"/>
      <c r="AG39" s="121"/>
      <c r="AH39" s="121"/>
      <c r="AI39" s="121"/>
      <c r="AJ39" s="640"/>
      <c r="AK39" s="640"/>
      <c r="AL39" s="641"/>
      <c r="AM39" s="641"/>
      <c r="AN39" s="643"/>
      <c r="AO39" s="643"/>
      <c r="AP39" s="155"/>
      <c r="AQ39" s="641"/>
      <c r="AR39" s="641"/>
      <c r="AS39" s="644"/>
      <c r="AT39" s="644"/>
      <c r="AU39" s="155"/>
      <c r="AV39" s="155"/>
      <c r="AW39" s="155"/>
      <c r="AX39" s="129"/>
      <c r="AY39" s="129"/>
      <c r="AZ39" s="129"/>
      <c r="BA39" s="129"/>
      <c r="BB39" s="129"/>
      <c r="BC39" s="129"/>
      <c r="BD39" s="129"/>
    </row>
    <row r="40" spans="1:56" ht="20.25" customHeight="1" x14ac:dyDescent="0.2">
      <c r="A40" s="129"/>
      <c r="B40" s="129"/>
      <c r="C40" s="121"/>
      <c r="D40" s="121"/>
      <c r="E40" s="121"/>
      <c r="F40" s="121"/>
      <c r="G40" s="121"/>
      <c r="H40" s="121"/>
      <c r="I40" s="121"/>
      <c r="J40" s="121"/>
      <c r="K40" s="121"/>
      <c r="L40" s="771">
        <f>L38/3</f>
        <v>46.333333333333336</v>
      </c>
      <c r="M40" s="771"/>
      <c r="N40" s="129"/>
      <c r="O40" s="129"/>
      <c r="P40" s="129"/>
      <c r="Q40" s="121"/>
      <c r="R40" s="121"/>
      <c r="S40" s="121"/>
      <c r="T40" s="121"/>
      <c r="U40" s="121"/>
      <c r="V40" s="121"/>
      <c r="W40" s="121"/>
      <c r="X40" s="121"/>
      <c r="Y40" s="121"/>
      <c r="Z40" s="121"/>
      <c r="AA40" s="127"/>
      <c r="AB40" s="121"/>
      <c r="AC40" s="121"/>
      <c r="AD40" s="121"/>
      <c r="AE40" s="121"/>
      <c r="AF40" s="121"/>
      <c r="AG40" s="121"/>
      <c r="AH40" s="121"/>
      <c r="AI40" s="121"/>
      <c r="AJ40" s="155"/>
      <c r="AK40" s="155"/>
      <c r="AL40" s="155"/>
      <c r="AM40" s="155"/>
      <c r="AN40" s="155"/>
      <c r="AO40" s="155"/>
      <c r="AP40" s="155"/>
      <c r="AQ40" s="155"/>
      <c r="AR40" s="155"/>
      <c r="AS40" s="156"/>
      <c r="AT40" s="155"/>
      <c r="AU40" s="155"/>
      <c r="AV40" s="155"/>
      <c r="AW40" s="155"/>
      <c r="AX40" s="129"/>
      <c r="AY40" s="129"/>
      <c r="AZ40" s="129"/>
      <c r="BA40" s="129"/>
      <c r="BB40" s="129"/>
      <c r="BC40" s="129"/>
      <c r="BD40" s="129"/>
    </row>
    <row r="41" spans="1:56" ht="20.25" customHeight="1" x14ac:dyDescent="0.2">
      <c r="A41" s="129"/>
      <c r="B41" s="129"/>
      <c r="C41" s="129"/>
      <c r="D41" s="129"/>
      <c r="E41" s="129"/>
      <c r="F41" s="129"/>
      <c r="G41" s="129"/>
      <c r="H41" s="129"/>
      <c r="I41" s="129"/>
      <c r="J41" s="129"/>
      <c r="K41" s="129"/>
      <c r="L41" s="129"/>
      <c r="M41" s="129"/>
      <c r="N41" s="129"/>
      <c r="O41" s="129"/>
      <c r="P41" s="129"/>
      <c r="Q41" s="121"/>
      <c r="R41" s="127" t="s">
        <v>275</v>
      </c>
      <c r="S41" s="121"/>
      <c r="T41" s="121"/>
      <c r="U41" s="121"/>
      <c r="V41" s="121"/>
      <c r="W41" s="121"/>
      <c r="X41" s="163" t="s">
        <v>276</v>
      </c>
      <c r="Y41" s="626" t="s">
        <v>277</v>
      </c>
      <c r="Z41" s="627"/>
      <c r="AA41" s="164"/>
      <c r="AB41" s="163"/>
      <c r="AC41" s="121"/>
      <c r="AD41" s="121"/>
      <c r="AE41" s="121"/>
      <c r="AF41" s="121"/>
      <c r="AG41" s="121"/>
      <c r="AH41" s="121"/>
      <c r="AI41" s="121"/>
      <c r="AJ41" s="156"/>
      <c r="AK41" s="155"/>
      <c r="AL41" s="155"/>
      <c r="AM41" s="155"/>
      <c r="AN41" s="155"/>
      <c r="AO41" s="155"/>
      <c r="AP41" s="155"/>
      <c r="AQ41" s="155"/>
      <c r="AR41" s="155"/>
      <c r="AS41" s="165"/>
      <c r="AT41" s="165"/>
      <c r="AU41" s="155"/>
      <c r="AV41" s="155"/>
      <c r="AW41" s="155"/>
      <c r="AX41" s="129"/>
      <c r="AY41" s="129"/>
      <c r="AZ41" s="129"/>
      <c r="BA41" s="129"/>
      <c r="BB41" s="129"/>
      <c r="BC41" s="129"/>
      <c r="BD41" s="129"/>
    </row>
    <row r="42" spans="1:56" ht="20.25" customHeight="1" x14ac:dyDescent="0.2">
      <c r="A42" s="129"/>
      <c r="B42" s="129"/>
      <c r="C42" s="111"/>
      <c r="D42" s="166"/>
      <c r="E42" s="166"/>
      <c r="F42" s="121"/>
      <c r="G42" s="121"/>
      <c r="H42" s="121"/>
      <c r="I42" s="121"/>
      <c r="J42" s="121"/>
      <c r="K42" s="121"/>
      <c r="L42" s="167" t="s">
        <v>278</v>
      </c>
      <c r="M42" s="127"/>
      <c r="N42" s="127"/>
      <c r="O42" s="168"/>
      <c r="P42" s="129"/>
      <c r="Q42" s="121"/>
      <c r="R42" s="121" t="s">
        <v>279</v>
      </c>
      <c r="S42" s="121"/>
      <c r="T42" s="121"/>
      <c r="U42" s="121"/>
      <c r="V42" s="121"/>
      <c r="W42" s="121" t="s">
        <v>280</v>
      </c>
      <c r="X42" s="121"/>
      <c r="Y42" s="121"/>
      <c r="Z42" s="121"/>
      <c r="AA42" s="127"/>
      <c r="AB42" s="121"/>
      <c r="AC42" s="121"/>
      <c r="AD42" s="121"/>
      <c r="AE42" s="121"/>
      <c r="AF42" s="121"/>
      <c r="AG42" s="121"/>
      <c r="AH42" s="121"/>
      <c r="AI42" s="121"/>
      <c r="AJ42" s="155"/>
      <c r="AK42" s="155"/>
      <c r="AL42" s="155"/>
      <c r="AM42" s="155"/>
      <c r="AN42" s="155"/>
      <c r="AO42" s="155"/>
      <c r="AP42" s="155"/>
      <c r="AQ42" s="155"/>
      <c r="AR42" s="155"/>
      <c r="AS42" s="156"/>
      <c r="AT42" s="155"/>
      <c r="AU42" s="155"/>
      <c r="AV42" s="155"/>
      <c r="AW42" s="155"/>
      <c r="AX42" s="129"/>
      <c r="AY42" s="129"/>
      <c r="AZ42" s="129"/>
      <c r="BA42" s="129"/>
      <c r="BB42" s="129"/>
      <c r="BC42" s="129"/>
      <c r="BD42" s="129"/>
    </row>
    <row r="43" spans="1:56" ht="20.25" customHeight="1" x14ac:dyDescent="0.2">
      <c r="A43" s="129"/>
      <c r="B43" s="129"/>
      <c r="C43" s="169" t="s">
        <v>281</v>
      </c>
      <c r="D43" s="169"/>
      <c r="E43" s="121"/>
      <c r="F43" s="169" t="s">
        <v>282</v>
      </c>
      <c r="G43" s="169"/>
      <c r="H43" s="121"/>
      <c r="I43" s="170"/>
      <c r="J43" s="170"/>
      <c r="K43" s="121"/>
      <c r="L43" s="157" t="s">
        <v>283</v>
      </c>
      <c r="M43" s="157"/>
      <c r="N43" s="157"/>
      <c r="O43" s="121"/>
      <c r="P43" s="129"/>
      <c r="Q43" s="121"/>
      <c r="R43" s="121" t="str">
        <f>IF($Y$41="週","対象時間数（週平均）","対象時間数（当月合計）")</f>
        <v>対象時間数（週平均）</v>
      </c>
      <c r="S43" s="121"/>
      <c r="T43" s="121"/>
      <c r="U43" s="121"/>
      <c r="V43" s="121"/>
      <c r="W43" s="121" t="str">
        <f>IF($Y$41="週","週に勤務すべき時間数","当月に勤務すべき時間数")</f>
        <v>週に勤務すべき時間数</v>
      </c>
      <c r="X43" s="121"/>
      <c r="Y43" s="121"/>
      <c r="Z43" s="121"/>
      <c r="AA43" s="127"/>
      <c r="AB43" s="616" t="s">
        <v>284</v>
      </c>
      <c r="AC43" s="616"/>
      <c r="AD43" s="616"/>
      <c r="AE43" s="616"/>
      <c r="AF43" s="121"/>
      <c r="AG43" s="121"/>
      <c r="AH43" s="121"/>
      <c r="AI43" s="121"/>
      <c r="AJ43" s="155"/>
      <c r="AK43" s="155"/>
      <c r="AL43" s="155"/>
      <c r="AM43" s="155"/>
      <c r="AN43" s="155"/>
      <c r="AO43" s="155"/>
      <c r="AP43" s="155"/>
      <c r="AQ43" s="155"/>
      <c r="AR43" s="155"/>
      <c r="AS43" s="156"/>
      <c r="AT43" s="155"/>
      <c r="AU43" s="155"/>
      <c r="AV43" s="155"/>
      <c r="AW43" s="155"/>
      <c r="AX43" s="129"/>
      <c r="AY43" s="129"/>
      <c r="AZ43" s="129"/>
      <c r="BA43" s="129"/>
      <c r="BB43" s="129"/>
      <c r="BC43" s="129"/>
      <c r="BD43" s="129"/>
    </row>
    <row r="44" spans="1:56" ht="20.25" customHeight="1" x14ac:dyDescent="0.2">
      <c r="A44" s="129"/>
      <c r="B44" s="129"/>
      <c r="C44" s="632">
        <f>L40</f>
        <v>46.333333333333336</v>
      </c>
      <c r="D44" s="633"/>
      <c r="E44" s="171" t="s">
        <v>285</v>
      </c>
      <c r="F44" s="630">
        <v>40</v>
      </c>
      <c r="G44" s="631"/>
      <c r="H44" s="171" t="s">
        <v>286</v>
      </c>
      <c r="I44" s="632">
        <f>C44/F44</f>
        <v>1.1583333333333334</v>
      </c>
      <c r="J44" s="633"/>
      <c r="K44" s="171" t="s">
        <v>287</v>
      </c>
      <c r="L44" s="634">
        <f>IF(C44&lt;40,1,ROUNDUP(I44,1))</f>
        <v>1.2000000000000002</v>
      </c>
      <c r="M44" s="635"/>
      <c r="N44" s="636"/>
      <c r="O44" s="121"/>
      <c r="P44" s="129"/>
      <c r="Q44" s="121"/>
      <c r="R44" s="617">
        <f>IF($Y$41="週",AA39,Y39)</f>
        <v>108</v>
      </c>
      <c r="S44" s="618"/>
      <c r="T44" s="618"/>
      <c r="U44" s="619"/>
      <c r="V44" s="171" t="s">
        <v>285</v>
      </c>
      <c r="W44" s="637">
        <f>IF($Y$41="週",$AV$5,$AZ$5)</f>
        <v>40</v>
      </c>
      <c r="X44" s="638"/>
      <c r="Y44" s="638"/>
      <c r="Z44" s="639"/>
      <c r="AA44" s="171" t="s">
        <v>286</v>
      </c>
      <c r="AB44" s="620">
        <f>ROUNDDOWN(R44/W44,1)</f>
        <v>2.7</v>
      </c>
      <c r="AC44" s="621"/>
      <c r="AD44" s="621"/>
      <c r="AE44" s="622"/>
      <c r="AF44" s="121"/>
      <c r="AG44" s="121"/>
      <c r="AH44" s="121"/>
      <c r="AI44" s="121"/>
      <c r="AJ44" s="642"/>
      <c r="AK44" s="642"/>
      <c r="AL44" s="642"/>
      <c r="AM44" s="642"/>
      <c r="AN44" s="159"/>
      <c r="AO44" s="640"/>
      <c r="AP44" s="640"/>
      <c r="AQ44" s="640"/>
      <c r="AR44" s="640"/>
      <c r="AS44" s="159"/>
      <c r="AT44" s="615"/>
      <c r="AU44" s="615"/>
      <c r="AV44" s="615"/>
      <c r="AW44" s="615"/>
      <c r="AX44" s="129"/>
      <c r="AY44" s="129"/>
      <c r="AZ44" s="129"/>
      <c r="BA44" s="129"/>
      <c r="BB44" s="129"/>
      <c r="BC44" s="129"/>
      <c r="BD44" s="129"/>
    </row>
    <row r="45" spans="1:56" ht="20.25" customHeight="1" x14ac:dyDescent="0.2">
      <c r="A45" s="129"/>
      <c r="B45" s="129"/>
      <c r="C45" s="121"/>
      <c r="D45" s="121"/>
      <c r="E45" s="121"/>
      <c r="F45" s="121"/>
      <c r="G45" s="121"/>
      <c r="H45" s="121"/>
      <c r="I45" s="121"/>
      <c r="J45" s="121"/>
      <c r="K45" s="121"/>
      <c r="L45" s="121" t="s">
        <v>288</v>
      </c>
      <c r="M45" s="121"/>
      <c r="N45" s="121"/>
      <c r="O45" s="121"/>
      <c r="P45" s="129"/>
      <c r="Q45" s="121"/>
      <c r="R45" s="121"/>
      <c r="S45" s="121"/>
      <c r="T45" s="121"/>
      <c r="U45" s="121"/>
      <c r="V45" s="121"/>
      <c r="W45" s="121"/>
      <c r="X45" s="121"/>
      <c r="Y45" s="121"/>
      <c r="Z45" s="121"/>
      <c r="AA45" s="127"/>
      <c r="AB45" s="121" t="s">
        <v>289</v>
      </c>
      <c r="AC45" s="121"/>
      <c r="AD45" s="121"/>
      <c r="AE45" s="121"/>
      <c r="AF45" s="121"/>
      <c r="AG45" s="121"/>
      <c r="AH45" s="121"/>
      <c r="AI45" s="121"/>
      <c r="AJ45" s="155"/>
      <c r="AK45" s="155"/>
      <c r="AL45" s="155"/>
      <c r="AM45" s="155"/>
      <c r="AN45" s="155"/>
      <c r="AO45" s="155"/>
      <c r="AP45" s="155"/>
      <c r="AQ45" s="155"/>
      <c r="AR45" s="155"/>
      <c r="AS45" s="156"/>
      <c r="AT45" s="155"/>
      <c r="AU45" s="155"/>
      <c r="AV45" s="155"/>
      <c r="AW45" s="155"/>
      <c r="AX45" s="129"/>
      <c r="AY45" s="129"/>
      <c r="AZ45" s="129"/>
      <c r="BA45" s="129"/>
      <c r="BB45" s="129"/>
      <c r="BC45" s="129"/>
      <c r="BD45" s="129"/>
    </row>
    <row r="46" spans="1:56" ht="20.25" customHeight="1" x14ac:dyDescent="0.2">
      <c r="A46" s="129"/>
      <c r="B46" s="129"/>
      <c r="C46" s="121" t="s">
        <v>290</v>
      </c>
      <c r="D46" s="121"/>
      <c r="E46" s="121"/>
      <c r="F46" s="121"/>
      <c r="G46" s="121"/>
      <c r="H46" s="121"/>
      <c r="I46" s="121"/>
      <c r="J46" s="121"/>
      <c r="K46" s="121"/>
      <c r="L46" s="121"/>
      <c r="M46" s="121"/>
      <c r="N46" s="121"/>
      <c r="O46" s="121"/>
      <c r="P46" s="129"/>
      <c r="Q46" s="121"/>
      <c r="R46" s="121" t="s">
        <v>291</v>
      </c>
      <c r="S46" s="121"/>
      <c r="T46" s="121"/>
      <c r="U46" s="121"/>
      <c r="V46" s="121"/>
      <c r="W46" s="121"/>
      <c r="X46" s="121"/>
      <c r="Y46" s="121"/>
      <c r="Z46" s="121"/>
      <c r="AA46" s="127"/>
      <c r="AB46" s="121"/>
      <c r="AC46" s="121"/>
      <c r="AD46" s="121"/>
      <c r="AE46" s="121"/>
      <c r="AF46" s="121"/>
      <c r="AG46" s="121"/>
      <c r="AH46" s="121"/>
      <c r="AI46" s="121"/>
      <c r="AJ46" s="121"/>
      <c r="AK46" s="172"/>
      <c r="AL46" s="173"/>
      <c r="AM46" s="173"/>
      <c r="AN46" s="121"/>
      <c r="AO46" s="121"/>
      <c r="AP46" s="121"/>
      <c r="AQ46" s="121"/>
      <c r="AR46" s="121"/>
      <c r="AS46" s="121"/>
      <c r="AT46" s="121"/>
      <c r="AU46" s="121"/>
      <c r="AV46" s="121"/>
      <c r="AW46" s="121"/>
      <c r="AX46" s="129"/>
      <c r="AY46" s="129"/>
      <c r="AZ46" s="129"/>
      <c r="BA46" s="129"/>
      <c r="BB46" s="129"/>
      <c r="BC46" s="129"/>
      <c r="BD46" s="129"/>
    </row>
    <row r="47" spans="1:56" ht="20.25" customHeight="1" x14ac:dyDescent="0.2">
      <c r="A47" s="129"/>
      <c r="B47" s="129"/>
      <c r="C47" s="121"/>
      <c r="D47" s="121" t="s">
        <v>292</v>
      </c>
      <c r="E47" s="121"/>
      <c r="F47" s="121"/>
      <c r="G47" s="121"/>
      <c r="H47" s="121"/>
      <c r="I47" s="121"/>
      <c r="J47" s="121"/>
      <c r="K47" s="121"/>
      <c r="L47" s="121"/>
      <c r="M47" s="121"/>
      <c r="N47" s="121"/>
      <c r="O47" s="121"/>
      <c r="P47" s="129"/>
      <c r="Q47" s="121"/>
      <c r="R47" s="121" t="s">
        <v>255</v>
      </c>
      <c r="S47" s="121"/>
      <c r="T47" s="121"/>
      <c r="U47" s="121"/>
      <c r="V47" s="121"/>
      <c r="W47" s="121"/>
      <c r="X47" s="121"/>
      <c r="Y47" s="121"/>
      <c r="Z47" s="121"/>
      <c r="AA47" s="127"/>
      <c r="AB47" s="171"/>
      <c r="AC47" s="171"/>
      <c r="AD47" s="171"/>
      <c r="AE47" s="171"/>
      <c r="AF47" s="121"/>
      <c r="AG47" s="121"/>
      <c r="AH47" s="121"/>
      <c r="AI47" s="121"/>
      <c r="AJ47" s="121"/>
      <c r="AK47" s="172"/>
      <c r="AL47" s="173"/>
      <c r="AM47" s="173"/>
      <c r="AN47" s="121"/>
      <c r="AO47" s="121"/>
      <c r="AP47" s="121"/>
      <c r="AQ47" s="121"/>
      <c r="AR47" s="121"/>
      <c r="AS47" s="121"/>
      <c r="AT47" s="121"/>
      <c r="AU47" s="121"/>
      <c r="AV47" s="121"/>
      <c r="AW47" s="121"/>
      <c r="AX47" s="129"/>
      <c r="AY47" s="129"/>
      <c r="AZ47" s="129"/>
      <c r="BA47" s="129"/>
      <c r="BB47" s="129"/>
      <c r="BC47" s="129"/>
      <c r="BD47" s="129"/>
    </row>
    <row r="48" spans="1:56" ht="20.25" customHeight="1" x14ac:dyDescent="0.2">
      <c r="A48" s="129"/>
      <c r="B48" s="129"/>
      <c r="C48" s="121" t="s">
        <v>293</v>
      </c>
      <c r="D48" s="121"/>
      <c r="E48" s="121"/>
      <c r="F48" s="121"/>
      <c r="G48" s="121"/>
      <c r="H48" s="121"/>
      <c r="I48" s="121"/>
      <c r="J48" s="121"/>
      <c r="K48" s="121"/>
      <c r="L48" s="121"/>
      <c r="M48" s="121"/>
      <c r="N48" s="121"/>
      <c r="O48" s="121"/>
      <c r="P48" s="129"/>
      <c r="Q48" s="121"/>
      <c r="R48" s="121" t="s">
        <v>294</v>
      </c>
      <c r="S48" s="121"/>
      <c r="T48" s="121"/>
      <c r="U48" s="121"/>
      <c r="V48" s="121"/>
      <c r="W48" s="121" t="s">
        <v>295</v>
      </c>
      <c r="X48" s="121"/>
      <c r="Y48" s="121"/>
      <c r="Z48" s="121"/>
      <c r="AA48" s="121"/>
      <c r="AB48" s="616" t="s">
        <v>258</v>
      </c>
      <c r="AC48" s="616"/>
      <c r="AD48" s="616"/>
      <c r="AE48" s="616"/>
      <c r="AF48" s="121"/>
      <c r="AG48" s="121"/>
      <c r="AH48" s="121"/>
      <c r="AI48" s="121"/>
      <c r="AJ48" s="121"/>
      <c r="AK48" s="172"/>
      <c r="AL48" s="173"/>
      <c r="AM48" s="173"/>
      <c r="AN48" s="121"/>
      <c r="AO48" s="121"/>
      <c r="AP48" s="121"/>
      <c r="AQ48" s="121"/>
      <c r="AR48" s="121"/>
      <c r="AS48" s="121"/>
      <c r="AT48" s="121"/>
      <c r="AU48" s="121"/>
      <c r="AV48" s="121"/>
      <c r="AW48" s="121"/>
      <c r="AX48" s="129"/>
      <c r="AY48" s="129"/>
      <c r="AZ48" s="129"/>
      <c r="BA48" s="129"/>
      <c r="BB48" s="129"/>
      <c r="BC48" s="129"/>
      <c r="BD48" s="129"/>
    </row>
    <row r="49" spans="1:58" ht="20.25" customHeight="1" x14ac:dyDescent="0.2">
      <c r="A49" s="129"/>
      <c r="B49" s="129"/>
      <c r="C49" s="121" t="s">
        <v>296</v>
      </c>
      <c r="D49" s="121"/>
      <c r="E49" s="121"/>
      <c r="F49" s="121"/>
      <c r="G49" s="121"/>
      <c r="H49" s="121"/>
      <c r="I49" s="121"/>
      <c r="J49" s="121"/>
      <c r="K49" s="121"/>
      <c r="L49" s="121"/>
      <c r="M49" s="121"/>
      <c r="N49" s="121"/>
      <c r="O49" s="121"/>
      <c r="P49" s="129"/>
      <c r="Q49" s="121"/>
      <c r="R49" s="637">
        <f>AE39</f>
        <v>2</v>
      </c>
      <c r="S49" s="638"/>
      <c r="T49" s="638"/>
      <c r="U49" s="639"/>
      <c r="V49" s="171" t="s">
        <v>297</v>
      </c>
      <c r="W49" s="620">
        <f>AB44</f>
        <v>2.7</v>
      </c>
      <c r="X49" s="621"/>
      <c r="Y49" s="621"/>
      <c r="Z49" s="622"/>
      <c r="AA49" s="171" t="s">
        <v>286</v>
      </c>
      <c r="AB49" s="623">
        <f>ROUNDDOWN(R49+W49,1)</f>
        <v>4.7</v>
      </c>
      <c r="AC49" s="624"/>
      <c r="AD49" s="624"/>
      <c r="AE49" s="625"/>
      <c r="AF49" s="121"/>
      <c r="AG49" s="121"/>
      <c r="AH49" s="121"/>
      <c r="AI49" s="121"/>
      <c r="AJ49" s="121"/>
      <c r="AK49" s="172"/>
      <c r="AL49" s="173"/>
      <c r="AM49" s="173"/>
      <c r="AN49" s="121"/>
      <c r="AO49" s="121"/>
      <c r="AP49" s="121"/>
      <c r="AQ49" s="121"/>
      <c r="AR49" s="121"/>
      <c r="AS49" s="121"/>
      <c r="AT49" s="121"/>
      <c r="AU49" s="121"/>
      <c r="AV49" s="121"/>
      <c r="AW49" s="121"/>
      <c r="AX49" s="129"/>
      <c r="AY49" s="129"/>
      <c r="AZ49" s="129"/>
      <c r="BA49" s="129"/>
      <c r="BB49" s="129"/>
      <c r="BC49" s="129"/>
      <c r="BD49" s="129"/>
    </row>
    <row r="50" spans="1:58" ht="20.25" customHeight="1" x14ac:dyDescent="0.2">
      <c r="A50" s="129"/>
      <c r="B50" s="129"/>
      <c r="C50" s="121" t="s">
        <v>298</v>
      </c>
      <c r="D50" s="166"/>
      <c r="E50" s="166"/>
      <c r="F50" s="121"/>
      <c r="G50" s="121"/>
      <c r="H50" s="121"/>
      <c r="I50" s="121"/>
      <c r="J50" s="121"/>
      <c r="K50" s="121"/>
      <c r="L50" s="121"/>
      <c r="M50" s="121"/>
      <c r="N50" s="121"/>
      <c r="O50" s="121"/>
      <c r="P50" s="129"/>
      <c r="Q50" s="121"/>
      <c r="R50" s="121"/>
      <c r="S50" s="121"/>
      <c r="T50" s="121"/>
      <c r="U50" s="121"/>
      <c r="V50" s="121"/>
      <c r="W50" s="121"/>
      <c r="X50" s="121"/>
      <c r="Y50" s="121"/>
      <c r="Z50" s="121"/>
      <c r="AA50" s="121"/>
      <c r="AB50" s="121"/>
      <c r="AC50" s="127"/>
      <c r="AD50" s="121"/>
      <c r="AE50" s="121"/>
      <c r="AF50" s="121"/>
      <c r="AG50" s="121"/>
      <c r="AH50" s="121"/>
      <c r="AI50" s="121"/>
      <c r="AJ50" s="121"/>
      <c r="AK50" s="172"/>
      <c r="AL50" s="173"/>
      <c r="AM50" s="173"/>
      <c r="AN50" s="121"/>
      <c r="AO50" s="121"/>
      <c r="AP50" s="121"/>
      <c r="AQ50" s="121"/>
      <c r="AR50" s="121"/>
      <c r="AS50" s="121"/>
      <c r="AT50" s="121"/>
      <c r="AU50" s="121"/>
      <c r="AV50" s="121"/>
      <c r="AW50" s="121"/>
      <c r="AX50" s="129"/>
      <c r="AY50" s="129"/>
      <c r="AZ50" s="129"/>
      <c r="BA50" s="129"/>
      <c r="BB50" s="129"/>
      <c r="BC50" s="129"/>
      <c r="BD50" s="129"/>
    </row>
    <row r="51" spans="1:58" ht="20.25" customHeight="1" x14ac:dyDescent="0.2">
      <c r="C51" s="174"/>
      <c r="D51" s="174"/>
      <c r="T51" s="174"/>
      <c r="AJ51" s="175"/>
      <c r="AK51" s="176"/>
      <c r="AL51" s="176"/>
      <c r="BE51" s="176"/>
    </row>
    <row r="52" spans="1:58" ht="20.25" customHeight="1" x14ac:dyDescent="0.2">
      <c r="C52" s="174"/>
      <c r="D52" s="174"/>
      <c r="U52" s="174"/>
      <c r="AK52" s="175"/>
      <c r="AL52" s="176"/>
      <c r="AM52" s="176"/>
      <c r="BF52" s="176"/>
    </row>
    <row r="53" spans="1:58" ht="20.25" customHeight="1" x14ac:dyDescent="0.2">
      <c r="D53" s="174"/>
      <c r="U53" s="174"/>
      <c r="AK53" s="175"/>
      <c r="AL53" s="176"/>
      <c r="AM53" s="176"/>
      <c r="BF53" s="176"/>
    </row>
    <row r="54" spans="1:58" ht="20.25" customHeight="1" x14ac:dyDescent="0.2">
      <c r="C54" s="174"/>
      <c r="D54" s="174"/>
      <c r="U54" s="174"/>
      <c r="AK54" s="175"/>
      <c r="AL54" s="176"/>
      <c r="AM54" s="176"/>
      <c r="BF54" s="176"/>
    </row>
    <row r="55" spans="1:58" ht="20.25" customHeight="1" x14ac:dyDescent="0.2">
      <c r="C55" s="175"/>
      <c r="D55" s="175"/>
      <c r="E55" s="175"/>
      <c r="F55" s="175"/>
      <c r="G55" s="175"/>
      <c r="H55" s="175"/>
      <c r="I55" s="175"/>
      <c r="J55" s="175"/>
      <c r="K55" s="175"/>
      <c r="L55" s="175"/>
      <c r="M55" s="175"/>
      <c r="N55" s="175"/>
      <c r="O55" s="175"/>
      <c r="P55" s="175"/>
      <c r="Q55" s="175"/>
      <c r="R55" s="175"/>
      <c r="S55" s="175"/>
      <c r="T55" s="175"/>
      <c r="U55" s="176"/>
      <c r="V55" s="176"/>
      <c r="W55" s="175"/>
      <c r="X55" s="175"/>
      <c r="Y55" s="175"/>
      <c r="Z55" s="175"/>
      <c r="AA55" s="175"/>
      <c r="AB55" s="175"/>
      <c r="AC55" s="175"/>
      <c r="AD55" s="175"/>
      <c r="AE55" s="175"/>
      <c r="AF55" s="175"/>
      <c r="AG55" s="175"/>
      <c r="AH55" s="175"/>
      <c r="AI55" s="175"/>
      <c r="AJ55" s="175"/>
      <c r="AK55" s="175"/>
      <c r="AL55" s="176"/>
      <c r="AM55" s="176"/>
      <c r="BF55" s="176"/>
    </row>
    <row r="56" spans="1:58" ht="20.25" customHeight="1" x14ac:dyDescent="0.2">
      <c r="C56" s="175"/>
      <c r="D56" s="175"/>
      <c r="E56" s="175"/>
      <c r="F56" s="175"/>
      <c r="G56" s="175"/>
      <c r="H56" s="175"/>
      <c r="I56" s="175"/>
      <c r="J56" s="175"/>
      <c r="K56" s="175"/>
      <c r="L56" s="175"/>
      <c r="M56" s="175"/>
      <c r="N56" s="175"/>
      <c r="O56" s="175"/>
      <c r="P56" s="175"/>
      <c r="Q56" s="175"/>
      <c r="R56" s="175"/>
      <c r="S56" s="175"/>
      <c r="T56" s="175"/>
      <c r="U56" s="176"/>
      <c r="V56" s="176"/>
      <c r="W56" s="175"/>
      <c r="X56" s="175"/>
      <c r="Y56" s="175"/>
      <c r="Z56" s="175"/>
      <c r="AA56" s="175"/>
      <c r="AB56" s="175"/>
      <c r="AC56" s="175"/>
      <c r="AD56" s="175"/>
      <c r="AE56" s="175"/>
      <c r="AF56" s="175"/>
      <c r="AG56" s="175"/>
      <c r="AH56" s="175"/>
      <c r="AI56" s="175"/>
      <c r="AJ56" s="175"/>
      <c r="AK56" s="175"/>
      <c r="AL56" s="176"/>
      <c r="AM56" s="176"/>
      <c r="BF56" s="176"/>
    </row>
  </sheetData>
  <mergeCells count="258">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L35:M35"/>
    <mergeCell ref="R35:S35"/>
    <mergeCell ref="T35:U35"/>
    <mergeCell ref="V35:W35"/>
    <mergeCell ref="Y35:Z35"/>
    <mergeCell ref="AS33:AT33"/>
    <mergeCell ref="C34:E34"/>
    <mergeCell ref="F34:G34"/>
    <mergeCell ref="H34:I34"/>
    <mergeCell ref="J34:K34"/>
    <mergeCell ref="L34:M34"/>
    <mergeCell ref="T34:U34"/>
    <mergeCell ref="V34:W34"/>
    <mergeCell ref="Y34:Z34"/>
    <mergeCell ref="AA34:AB34"/>
    <mergeCell ref="L33:M33"/>
    <mergeCell ref="R33:S34"/>
    <mergeCell ref="T33:W33"/>
    <mergeCell ref="Y33:AB33"/>
    <mergeCell ref="AI33:AJ33"/>
    <mergeCell ref="AK33:AN33"/>
    <mergeCell ref="AI34:AJ34"/>
    <mergeCell ref="AK34:AN34"/>
    <mergeCell ref="AS34:AT34"/>
    <mergeCell ref="R36:S36"/>
    <mergeCell ref="T36:U36"/>
    <mergeCell ref="V36:W36"/>
    <mergeCell ref="AA35:AB35"/>
    <mergeCell ref="AE35:AF35"/>
    <mergeCell ref="AI35:AJ35"/>
    <mergeCell ref="AK35:AN35"/>
    <mergeCell ref="AQ35:AT35"/>
    <mergeCell ref="C36:E36"/>
    <mergeCell ref="F36:G36"/>
    <mergeCell ref="H36:I36"/>
    <mergeCell ref="J36:K36"/>
    <mergeCell ref="L36:M36"/>
    <mergeCell ref="AI36:AJ36"/>
    <mergeCell ref="AK36:AN36"/>
    <mergeCell ref="AQ36:AR36"/>
    <mergeCell ref="AS36:AT36"/>
    <mergeCell ref="Y36:Z36"/>
    <mergeCell ref="AA36:AB36"/>
    <mergeCell ref="AE36:AF36"/>
    <mergeCell ref="C35:E35"/>
    <mergeCell ref="F35:G35"/>
    <mergeCell ref="H35:I35"/>
    <mergeCell ref="J35:K35"/>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s>
  <phoneticPr fontId="2"/>
  <conditionalFormatting sqref="P13:AX30">
    <cfRule type="expression" dxfId="3" priority="4">
      <formula>INDIRECT(ADDRESS(ROW(),COLUMN()))=TRUNC(INDIRECT(ADDRESS(ROW(),COLUMN())))</formula>
    </cfRule>
  </conditionalFormatting>
  <conditionalFormatting sqref="F35:M38">
    <cfRule type="expression" dxfId="2" priority="3">
      <formula>INDIRECT(ADDRESS(ROW(),COLUMN()))=TRUNC(INDIRECT(ADDRESS(ROW(),COLUMN())))</formula>
    </cfRule>
  </conditionalFormatting>
  <conditionalFormatting sqref="T35:AF39">
    <cfRule type="expression" dxfId="1" priority="2">
      <formula>INDIRECT(ADDRESS(ROW(),COLUMN()))=TRUNC(INDIRECT(ADDRESS(ROW(),COLUMN())))</formula>
    </cfRule>
  </conditionalFormatting>
  <conditionalFormatting sqref="R44:U44">
    <cfRule type="expression" dxfId="0" priority="1">
      <formula>INDIRECT(ADDRESS(ROW(),COLUMN()))=TRUNC(INDIRECT(ADDRESS(ROW(),COLUMN())))</formula>
    </cfRule>
  </conditionalFormatting>
  <dataValidations count="8">
    <dataValidation type="list" allowBlank="1" showInputMessage="1" showErrorMessage="1" sqref="AZ4" xr:uid="{00000000-0002-0000-0500-000000000000}">
      <formula1>"予定,実績,予定・実績"</formula1>
    </dataValidation>
    <dataValidation type="list" allowBlank="1" showInputMessage="1" sqref="E13:F30" xr:uid="{00000000-0002-0000-0500-000001000000}">
      <formula1>"A, B, C, D"</formula1>
    </dataValidation>
    <dataValidation type="list" errorStyle="warning" allowBlank="1" showInputMessage="1" error="リストにない場合のみ、入力してください。" sqref="G13:K30" xr:uid="{00000000-0002-0000-0500-000002000000}">
      <formula1>INDIRECT(C13)</formula1>
    </dataValidation>
    <dataValidation type="list" allowBlank="1" showInputMessage="1" sqref="C13:D30" xr:uid="{00000000-0002-0000-0500-000003000000}">
      <formula1>職種</formula1>
    </dataValidation>
    <dataValidation type="list" allowBlank="1" showInputMessage="1" showErrorMessage="1" sqref="F44" xr:uid="{00000000-0002-0000-0500-000004000000}">
      <formula1>"40,50"</formula1>
    </dataValidation>
    <dataValidation type="decimal" allowBlank="1" showInputMessage="1" showErrorMessage="1" error="入力可能範囲　32～40" sqref="AV5" xr:uid="{00000000-0002-0000-0500-000005000000}">
      <formula1>32</formula1>
      <formula2>40</formula2>
    </dataValidation>
    <dataValidation type="list" allowBlank="1" showInputMessage="1" showErrorMessage="1" sqref="Y41:Z41" xr:uid="{00000000-0002-0000-0500-000006000000}">
      <formula1>"週,暦月"</formula1>
    </dataValidation>
    <dataValidation type="list" allowBlank="1" showInputMessage="1" showErrorMessage="1" sqref="AZ3" xr:uid="{00000000-0002-0000-0500-000007000000}">
      <formula1>"４週,暦月"</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C74"/>
  <sheetViews>
    <sheetView view="pageBreakPreview" zoomScale="85" zoomScaleNormal="40" zoomScaleSheetLayoutView="85" workbookViewId="0">
      <selection activeCell="AK52" sqref="AK52"/>
    </sheetView>
  </sheetViews>
  <sheetFormatPr defaultColWidth="10" defaultRowHeight="13.2" x14ac:dyDescent="0.2"/>
  <cols>
    <col min="1" max="2" width="10" style="201"/>
    <col min="3" max="3" width="49.109375" style="201" customWidth="1"/>
    <col min="4" max="16384" width="10" style="201"/>
  </cols>
  <sheetData>
    <row r="1" spans="1:10" x14ac:dyDescent="0.2">
      <c r="A1" s="201" t="s">
        <v>330</v>
      </c>
    </row>
    <row r="2" spans="1:10" s="204" customFormat="1" ht="20.25" customHeight="1" x14ac:dyDescent="0.2">
      <c r="A2" s="202" t="s">
        <v>331</v>
      </c>
      <c r="B2" s="202"/>
      <c r="C2" s="203"/>
    </row>
    <row r="3" spans="1:10" s="204" customFormat="1" ht="20.25" customHeight="1" x14ac:dyDescent="0.2">
      <c r="A3" s="203"/>
      <c r="B3" s="203"/>
      <c r="C3" s="203"/>
    </row>
    <row r="4" spans="1:10" s="204" customFormat="1" ht="20.25" customHeight="1" x14ac:dyDescent="0.2">
      <c r="A4" s="205"/>
      <c r="B4" s="203" t="s">
        <v>332</v>
      </c>
      <c r="C4" s="203"/>
      <c r="E4" s="777" t="s">
        <v>333</v>
      </c>
      <c r="F4" s="777"/>
      <c r="G4" s="777"/>
      <c r="H4" s="777"/>
      <c r="I4" s="777"/>
      <c r="J4" s="777"/>
    </row>
    <row r="5" spans="1:10" s="204" customFormat="1" ht="20.25" customHeight="1" x14ac:dyDescent="0.2">
      <c r="A5" s="206"/>
      <c r="B5" s="203" t="s">
        <v>334</v>
      </c>
      <c r="C5" s="203"/>
      <c r="E5" s="777"/>
      <c r="F5" s="777"/>
      <c r="G5" s="777"/>
      <c r="H5" s="777"/>
      <c r="I5" s="777"/>
      <c r="J5" s="777"/>
    </row>
    <row r="6" spans="1:10" s="204" customFormat="1" ht="20.25" customHeight="1" x14ac:dyDescent="0.2">
      <c r="A6" s="207" t="s">
        <v>335</v>
      </c>
      <c r="B6" s="203"/>
      <c r="C6" s="203"/>
    </row>
    <row r="7" spans="1:10" s="204" customFormat="1" ht="20.25" customHeight="1" x14ac:dyDescent="0.2">
      <c r="A7" s="207"/>
      <c r="B7" s="203"/>
      <c r="C7" s="203"/>
    </row>
    <row r="8" spans="1:10" s="204" customFormat="1" ht="20.25" customHeight="1" x14ac:dyDescent="0.2">
      <c r="A8" s="203" t="s">
        <v>336</v>
      </c>
      <c r="B8" s="203"/>
      <c r="C8" s="203"/>
    </row>
    <row r="9" spans="1:10" s="204" customFormat="1" ht="20.25" customHeight="1" x14ac:dyDescent="0.2">
      <c r="A9" s="207"/>
      <c r="B9" s="203"/>
      <c r="C9" s="203"/>
    </row>
    <row r="10" spans="1:10" s="204" customFormat="1" ht="20.25" customHeight="1" x14ac:dyDescent="0.2">
      <c r="A10" s="203" t="s">
        <v>337</v>
      </c>
      <c r="B10" s="203"/>
      <c r="C10" s="203"/>
    </row>
    <row r="11" spans="1:10" s="204" customFormat="1" ht="20.25" customHeight="1" x14ac:dyDescent="0.2">
      <c r="A11" s="203"/>
      <c r="B11" s="203"/>
      <c r="C11" s="203"/>
    </row>
    <row r="12" spans="1:10" s="204" customFormat="1" ht="20.25" customHeight="1" x14ac:dyDescent="0.2">
      <c r="A12" s="203" t="s">
        <v>338</v>
      </c>
      <c r="B12" s="203"/>
      <c r="C12" s="203"/>
    </row>
    <row r="13" spans="1:10" s="204" customFormat="1" ht="20.25" customHeight="1" x14ac:dyDescent="0.2">
      <c r="A13" s="203"/>
      <c r="B13" s="203"/>
      <c r="C13" s="203"/>
    </row>
    <row r="14" spans="1:10" s="204" customFormat="1" ht="20.25" customHeight="1" x14ac:dyDescent="0.2">
      <c r="A14" s="203" t="s">
        <v>339</v>
      </c>
      <c r="B14" s="203"/>
      <c r="C14" s="203"/>
    </row>
    <row r="15" spans="1:10" s="204" customFormat="1" ht="20.25" customHeight="1" x14ac:dyDescent="0.2">
      <c r="A15" s="203"/>
      <c r="B15" s="203"/>
      <c r="C15" s="203"/>
    </row>
    <row r="16" spans="1:10" s="204" customFormat="1" ht="20.25" customHeight="1" x14ac:dyDescent="0.2">
      <c r="A16" s="203" t="s">
        <v>340</v>
      </c>
      <c r="B16" s="203"/>
      <c r="C16" s="203"/>
    </row>
    <row r="17" spans="1:3" s="204" customFormat="1" ht="20.25" customHeight="1" x14ac:dyDescent="0.2">
      <c r="A17" s="203" t="s">
        <v>341</v>
      </c>
      <c r="B17" s="203"/>
      <c r="C17" s="203"/>
    </row>
    <row r="18" spans="1:3" s="204" customFormat="1" ht="20.25" customHeight="1" x14ac:dyDescent="0.2">
      <c r="A18" s="203"/>
      <c r="B18" s="203"/>
      <c r="C18" s="203"/>
    </row>
    <row r="19" spans="1:3" s="204" customFormat="1" ht="20.25" customHeight="1" x14ac:dyDescent="0.2">
      <c r="A19" s="203"/>
      <c r="B19" s="208" t="s">
        <v>216</v>
      </c>
      <c r="C19" s="208" t="s">
        <v>302</v>
      </c>
    </row>
    <row r="20" spans="1:3" s="204" customFormat="1" ht="20.25" customHeight="1" x14ac:dyDescent="0.2">
      <c r="A20" s="203"/>
      <c r="B20" s="208">
        <v>1</v>
      </c>
      <c r="C20" s="209" t="s">
        <v>229</v>
      </c>
    </row>
    <row r="21" spans="1:3" s="204" customFormat="1" ht="20.25" customHeight="1" x14ac:dyDescent="0.2">
      <c r="A21" s="203"/>
      <c r="B21" s="208">
        <v>2</v>
      </c>
      <c r="C21" s="209" t="s">
        <v>236</v>
      </c>
    </row>
    <row r="22" spans="1:3" s="204" customFormat="1" ht="20.25" customHeight="1" x14ac:dyDescent="0.2">
      <c r="A22" s="203"/>
      <c r="B22" s="208">
        <v>3</v>
      </c>
      <c r="C22" s="209" t="s">
        <v>342</v>
      </c>
    </row>
    <row r="23" spans="1:3" s="204" customFormat="1" ht="20.25" customHeight="1" x14ac:dyDescent="0.2">
      <c r="A23" s="203"/>
      <c r="B23" s="203"/>
      <c r="C23" s="203"/>
    </row>
    <row r="24" spans="1:3" s="204" customFormat="1" ht="20.25" customHeight="1" x14ac:dyDescent="0.2">
      <c r="A24" s="203"/>
      <c r="B24" s="203" t="s">
        <v>343</v>
      </c>
      <c r="C24" s="203"/>
    </row>
    <row r="25" spans="1:3" s="204" customFormat="1" ht="20.25" customHeight="1" x14ac:dyDescent="0.2">
      <c r="A25" s="203"/>
      <c r="B25" s="203"/>
      <c r="C25" s="203"/>
    </row>
    <row r="26" spans="1:3" s="204" customFormat="1" ht="20.25" customHeight="1" x14ac:dyDescent="0.2">
      <c r="A26" s="203" t="s">
        <v>344</v>
      </c>
      <c r="B26" s="203"/>
      <c r="C26" s="203"/>
    </row>
    <row r="27" spans="1:3" s="204" customFormat="1" ht="20.25" customHeight="1" x14ac:dyDescent="0.2">
      <c r="A27" s="203" t="s">
        <v>345</v>
      </c>
      <c r="B27" s="203"/>
      <c r="C27" s="203"/>
    </row>
    <row r="28" spans="1:3" s="204" customFormat="1" ht="20.25" customHeight="1" x14ac:dyDescent="0.2">
      <c r="A28" s="203"/>
      <c r="B28" s="203"/>
      <c r="C28" s="203"/>
    </row>
    <row r="29" spans="1:3" s="204" customFormat="1" ht="20.25" customHeight="1" x14ac:dyDescent="0.2">
      <c r="A29" s="203"/>
      <c r="B29" s="208" t="s">
        <v>256</v>
      </c>
      <c r="C29" s="208" t="s">
        <v>257</v>
      </c>
    </row>
    <row r="30" spans="1:3" s="204" customFormat="1" ht="20.25" customHeight="1" x14ac:dyDescent="0.2">
      <c r="A30" s="203"/>
      <c r="B30" s="208" t="s">
        <v>262</v>
      </c>
      <c r="C30" s="209" t="s">
        <v>263</v>
      </c>
    </row>
    <row r="31" spans="1:3" s="204" customFormat="1" ht="20.25" customHeight="1" x14ac:dyDescent="0.2">
      <c r="A31" s="203"/>
      <c r="B31" s="208" t="s">
        <v>265</v>
      </c>
      <c r="C31" s="209" t="s">
        <v>266</v>
      </c>
    </row>
    <row r="32" spans="1:3" s="204" customFormat="1" ht="20.25" customHeight="1" x14ac:dyDescent="0.2">
      <c r="A32" s="203"/>
      <c r="B32" s="208" t="s">
        <v>268</v>
      </c>
      <c r="C32" s="209" t="s">
        <v>269</v>
      </c>
    </row>
    <row r="33" spans="1:55" s="204" customFormat="1" ht="20.25" customHeight="1" x14ac:dyDescent="0.2">
      <c r="A33" s="203"/>
      <c r="B33" s="208" t="s">
        <v>272</v>
      </c>
      <c r="C33" s="209" t="s">
        <v>273</v>
      </c>
    </row>
    <row r="34" spans="1:55" s="204" customFormat="1" ht="20.25" customHeight="1" x14ac:dyDescent="0.2">
      <c r="A34" s="203"/>
      <c r="B34" s="203"/>
      <c r="C34" s="203"/>
    </row>
    <row r="35" spans="1:55" s="204" customFormat="1" ht="20.25" customHeight="1" x14ac:dyDescent="0.2">
      <c r="A35" s="203"/>
      <c r="B35" s="210" t="s">
        <v>346</v>
      </c>
      <c r="C35" s="203"/>
    </row>
    <row r="36" spans="1:55" s="204" customFormat="1" ht="20.25" customHeight="1" x14ac:dyDescent="0.2">
      <c r="B36" s="203" t="s">
        <v>347</v>
      </c>
      <c r="E36" s="210"/>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211"/>
      <c r="AJ36" s="211"/>
      <c r="AK36" s="211"/>
      <c r="AL36" s="211"/>
      <c r="AM36" s="211"/>
      <c r="AN36" s="211"/>
      <c r="AO36" s="211"/>
      <c r="AP36" s="211"/>
      <c r="AQ36" s="211"/>
      <c r="AR36" s="211"/>
      <c r="AS36" s="211"/>
      <c r="AT36" s="211"/>
      <c r="AU36" s="211"/>
      <c r="AV36" s="211"/>
      <c r="AW36" s="211"/>
      <c r="AX36" s="211"/>
      <c r="AY36" s="211"/>
      <c r="AZ36" s="211"/>
      <c r="BA36" s="211"/>
      <c r="BB36" s="211"/>
      <c r="BC36" s="211"/>
    </row>
    <row r="37" spans="1:55" s="204" customFormat="1" ht="20.25" customHeight="1" x14ac:dyDescent="0.2">
      <c r="B37" s="203" t="s">
        <v>348</v>
      </c>
      <c r="E37" s="203"/>
      <c r="F37" s="211"/>
      <c r="G37" s="211"/>
      <c r="H37" s="211"/>
      <c r="I37" s="211"/>
      <c r="J37" s="211"/>
      <c r="K37" s="211"/>
      <c r="L37" s="211"/>
      <c r="M37" s="211"/>
      <c r="N37" s="211"/>
      <c r="O37" s="211"/>
      <c r="P37" s="211"/>
      <c r="Q37" s="211"/>
      <c r="R37" s="211"/>
      <c r="S37" s="211"/>
      <c r="T37" s="211"/>
      <c r="U37" s="211"/>
      <c r="V37" s="211"/>
      <c r="W37" s="211"/>
      <c r="X37" s="211"/>
      <c r="Y37" s="211"/>
      <c r="Z37" s="211"/>
      <c r="AA37" s="211"/>
      <c r="AB37" s="211"/>
      <c r="AC37" s="211"/>
      <c r="AD37" s="211"/>
      <c r="AE37" s="211"/>
      <c r="AF37" s="211"/>
      <c r="AG37" s="211"/>
      <c r="AH37" s="211"/>
      <c r="AI37" s="211"/>
      <c r="AJ37" s="211"/>
      <c r="AK37" s="211"/>
      <c r="AL37" s="211"/>
      <c r="AM37" s="211"/>
      <c r="AN37" s="211"/>
      <c r="AO37" s="211"/>
      <c r="AP37" s="211"/>
      <c r="AQ37" s="211"/>
      <c r="AR37" s="211"/>
      <c r="AS37" s="211"/>
      <c r="AT37" s="211"/>
      <c r="AU37" s="211"/>
      <c r="AV37" s="211"/>
      <c r="AW37" s="211"/>
      <c r="AX37" s="211"/>
      <c r="AY37" s="211"/>
      <c r="AZ37" s="211"/>
      <c r="BA37" s="211"/>
      <c r="BB37" s="211"/>
      <c r="BC37" s="211"/>
    </row>
    <row r="38" spans="1:55" s="204" customFormat="1" ht="20.25" customHeight="1" x14ac:dyDescent="0.2">
      <c r="E38" s="203"/>
    </row>
    <row r="39" spans="1:55" s="204" customFormat="1" ht="20.25" customHeight="1" x14ac:dyDescent="0.2">
      <c r="A39" s="203"/>
      <c r="B39" s="203"/>
      <c r="C39" s="203"/>
      <c r="D39" s="210"/>
      <c r="E39" s="212"/>
      <c r="F39" s="212"/>
      <c r="G39" s="212"/>
      <c r="J39" s="212"/>
      <c r="K39" s="212"/>
      <c r="L39" s="212"/>
      <c r="R39" s="212"/>
      <c r="S39" s="212"/>
      <c r="T39" s="212"/>
      <c r="W39" s="212"/>
      <c r="X39" s="212"/>
      <c r="Y39" s="212"/>
    </row>
    <row r="40" spans="1:55" s="204" customFormat="1" ht="20.25" customHeight="1" x14ac:dyDescent="0.2">
      <c r="A40" s="203" t="s">
        <v>349</v>
      </c>
      <c r="B40" s="203"/>
      <c r="C40" s="203"/>
    </row>
    <row r="41" spans="1:55" s="204" customFormat="1" ht="20.25" customHeight="1" x14ac:dyDescent="0.2">
      <c r="A41" s="203" t="s">
        <v>350</v>
      </c>
      <c r="B41" s="203"/>
      <c r="C41" s="203"/>
    </row>
    <row r="42" spans="1:55" s="204" customFormat="1" ht="20.25" customHeight="1" x14ac:dyDescent="0.2">
      <c r="A42" s="213" t="s">
        <v>351</v>
      </c>
      <c r="D42" s="214"/>
      <c r="E42" s="215"/>
      <c r="F42" s="212"/>
      <c r="G42" s="212"/>
      <c r="H42" s="212"/>
      <c r="I42" s="212"/>
      <c r="K42" s="212"/>
      <c r="M42" s="212"/>
      <c r="N42" s="212"/>
      <c r="O42" s="212"/>
      <c r="P42" s="212"/>
      <c r="Q42" s="212"/>
      <c r="S42" s="212"/>
      <c r="U42" s="212"/>
      <c r="V42" s="212"/>
      <c r="X42" s="212"/>
      <c r="Z42" s="212"/>
      <c r="AA42" s="212"/>
      <c r="AB42" s="212"/>
      <c r="AC42" s="212"/>
      <c r="AD42" s="212"/>
      <c r="AF42" s="210"/>
      <c r="AH42" s="212"/>
      <c r="AM42" s="212"/>
    </row>
    <row r="43" spans="1:55" s="204" customFormat="1" ht="20.25" customHeight="1" x14ac:dyDescent="0.2">
      <c r="C43" s="213"/>
      <c r="D43" s="214"/>
      <c r="E43" s="215"/>
      <c r="F43" s="212"/>
      <c r="G43" s="212"/>
      <c r="H43" s="212"/>
      <c r="I43" s="212"/>
      <c r="K43" s="212"/>
      <c r="M43" s="212"/>
      <c r="N43" s="212"/>
      <c r="O43" s="212"/>
      <c r="P43" s="212"/>
      <c r="Q43" s="212"/>
      <c r="S43" s="212"/>
      <c r="U43" s="212"/>
      <c r="V43" s="212"/>
      <c r="X43" s="212"/>
      <c r="Z43" s="212"/>
      <c r="AA43" s="212"/>
      <c r="AB43" s="212"/>
      <c r="AC43" s="212"/>
      <c r="AD43" s="212"/>
      <c r="AF43" s="210"/>
      <c r="AH43" s="212"/>
      <c r="AM43" s="212"/>
    </row>
    <row r="44" spans="1:55" s="204" customFormat="1" ht="20.25" customHeight="1" x14ac:dyDescent="0.2">
      <c r="A44" s="203" t="s">
        <v>352</v>
      </c>
      <c r="B44" s="203"/>
    </row>
    <row r="45" spans="1:55" s="204" customFormat="1" ht="20.25" customHeight="1" x14ac:dyDescent="0.2"/>
    <row r="46" spans="1:55" s="204" customFormat="1" ht="20.25" customHeight="1" x14ac:dyDescent="0.2">
      <c r="A46" s="203" t="s">
        <v>353</v>
      </c>
      <c r="B46" s="203"/>
      <c r="C46" s="203"/>
    </row>
    <row r="47" spans="1:55" s="204" customFormat="1" ht="20.25" customHeight="1" x14ac:dyDescent="0.2">
      <c r="A47" s="203" t="s">
        <v>354</v>
      </c>
      <c r="B47" s="203"/>
      <c r="C47" s="203"/>
    </row>
    <row r="48" spans="1:55" s="204" customFormat="1" ht="20.25" customHeight="1" x14ac:dyDescent="0.2"/>
    <row r="49" spans="1:55" s="204" customFormat="1" ht="20.25" customHeight="1" x14ac:dyDescent="0.2">
      <c r="A49" s="203" t="s">
        <v>355</v>
      </c>
      <c r="B49" s="203"/>
      <c r="C49" s="203"/>
    </row>
    <row r="50" spans="1:55" s="204" customFormat="1" ht="20.25" customHeight="1" x14ac:dyDescent="0.2">
      <c r="A50" s="203" t="s">
        <v>356</v>
      </c>
      <c r="B50" s="203"/>
      <c r="C50" s="203"/>
    </row>
    <row r="51" spans="1:55" s="204" customFormat="1" ht="20.25" customHeight="1" x14ac:dyDescent="0.2">
      <c r="A51" s="203"/>
      <c r="B51" s="203"/>
      <c r="C51" s="203"/>
    </row>
    <row r="52" spans="1:55" s="204" customFormat="1" ht="20.25" customHeight="1" x14ac:dyDescent="0.2">
      <c r="A52" s="203" t="s">
        <v>357</v>
      </c>
      <c r="B52" s="203"/>
      <c r="C52" s="203"/>
    </row>
    <row r="53" spans="1:55" s="204" customFormat="1" ht="20.25" customHeight="1" x14ac:dyDescent="0.2">
      <c r="A53" s="203"/>
      <c r="B53" s="203"/>
      <c r="C53" s="203"/>
    </row>
    <row r="54" spans="1:55" s="204" customFormat="1" ht="20.25" customHeight="1" x14ac:dyDescent="0.2">
      <c r="A54" s="204" t="s">
        <v>358</v>
      </c>
      <c r="D54" s="216"/>
      <c r="E54" s="216"/>
      <c r="F54" s="216"/>
      <c r="G54" s="216"/>
      <c r="H54" s="216"/>
      <c r="I54" s="216"/>
      <c r="J54" s="216"/>
      <c r="K54" s="216"/>
      <c r="L54" s="216"/>
      <c r="M54" s="216"/>
      <c r="N54" s="216"/>
      <c r="O54" s="216"/>
      <c r="P54" s="216"/>
      <c r="Q54" s="216"/>
      <c r="R54" s="216"/>
      <c r="S54" s="216"/>
      <c r="T54" s="216"/>
      <c r="U54" s="216"/>
      <c r="V54" s="216"/>
      <c r="W54" s="216"/>
      <c r="X54" s="216"/>
      <c r="Y54" s="216"/>
      <c r="Z54" s="216"/>
      <c r="AA54" s="216"/>
      <c r="AB54" s="216"/>
      <c r="AC54" s="216"/>
      <c r="AD54" s="216"/>
      <c r="AE54" s="216"/>
      <c r="AF54" s="216"/>
      <c r="AG54" s="216"/>
      <c r="AH54" s="216"/>
      <c r="AI54" s="216"/>
      <c r="AJ54" s="216"/>
      <c r="AK54" s="216"/>
      <c r="AL54" s="216"/>
      <c r="AM54" s="216"/>
      <c r="AN54" s="216"/>
      <c r="AO54" s="216"/>
      <c r="AP54" s="216"/>
      <c r="AQ54" s="216"/>
      <c r="AR54" s="216"/>
      <c r="AS54" s="216"/>
      <c r="AT54" s="216"/>
      <c r="AU54" s="216"/>
      <c r="AV54" s="216"/>
      <c r="AW54" s="216"/>
      <c r="AX54" s="216"/>
      <c r="AY54" s="216"/>
      <c r="AZ54" s="216"/>
      <c r="BA54" s="216"/>
      <c r="BB54" s="216"/>
      <c r="BC54" s="216"/>
    </row>
    <row r="55" spans="1:55" s="204" customFormat="1" ht="20.25" customHeight="1" x14ac:dyDescent="0.2">
      <c r="A55" s="204" t="s">
        <v>359</v>
      </c>
      <c r="D55" s="216"/>
      <c r="E55" s="216"/>
      <c r="F55" s="216"/>
      <c r="G55" s="216"/>
      <c r="H55" s="216"/>
      <c r="I55" s="216"/>
      <c r="J55" s="216"/>
      <c r="K55" s="216"/>
      <c r="L55" s="216"/>
      <c r="M55" s="216"/>
      <c r="N55" s="216"/>
      <c r="O55" s="216"/>
      <c r="P55" s="216"/>
      <c r="Q55" s="216"/>
      <c r="R55" s="216"/>
      <c r="S55" s="216"/>
      <c r="T55" s="216"/>
      <c r="U55" s="216"/>
      <c r="V55" s="216"/>
      <c r="W55" s="216"/>
      <c r="X55" s="216"/>
      <c r="Y55" s="216"/>
      <c r="Z55" s="216"/>
      <c r="AA55" s="216"/>
      <c r="AB55" s="216"/>
      <c r="AC55" s="216"/>
      <c r="AD55" s="216"/>
      <c r="AE55" s="216"/>
      <c r="AF55" s="216"/>
      <c r="AG55" s="216"/>
      <c r="AH55" s="216"/>
      <c r="AI55" s="216"/>
      <c r="AJ55" s="216"/>
      <c r="AK55" s="216"/>
      <c r="AL55" s="216"/>
      <c r="AM55" s="216"/>
      <c r="AN55" s="216"/>
      <c r="AO55" s="216"/>
      <c r="AP55" s="216"/>
      <c r="AQ55" s="216"/>
      <c r="AR55" s="216"/>
      <c r="AS55" s="216"/>
      <c r="AT55" s="216"/>
      <c r="AU55" s="216"/>
      <c r="AV55" s="216"/>
      <c r="AW55" s="216"/>
      <c r="AX55" s="216"/>
      <c r="AY55" s="216"/>
      <c r="AZ55" s="216"/>
      <c r="BA55" s="216"/>
      <c r="BB55" s="216"/>
      <c r="BC55" s="216"/>
    </row>
    <row r="56" spans="1:55" s="204" customFormat="1" ht="20.25" customHeight="1" x14ac:dyDescent="0.2">
      <c r="A56" s="204" t="s">
        <v>360</v>
      </c>
      <c r="D56" s="216"/>
      <c r="E56" s="216"/>
      <c r="F56" s="216"/>
      <c r="G56" s="216"/>
      <c r="H56" s="216"/>
      <c r="I56" s="216"/>
      <c r="J56" s="216"/>
      <c r="K56" s="216"/>
      <c r="L56" s="216"/>
      <c r="M56" s="216"/>
      <c r="N56" s="216"/>
      <c r="O56" s="216"/>
      <c r="P56" s="216"/>
      <c r="Q56" s="216"/>
      <c r="R56" s="216"/>
      <c r="S56" s="216"/>
      <c r="T56" s="216"/>
      <c r="U56" s="216"/>
      <c r="V56" s="216"/>
      <c r="W56" s="216"/>
      <c r="X56" s="216"/>
      <c r="Y56" s="216"/>
      <c r="Z56" s="216"/>
      <c r="AA56" s="216"/>
      <c r="AB56" s="216"/>
      <c r="AC56" s="216"/>
      <c r="AD56" s="216"/>
      <c r="AE56" s="216"/>
      <c r="AF56" s="216"/>
      <c r="AG56" s="216"/>
      <c r="AH56" s="216"/>
      <c r="AI56" s="216"/>
      <c r="AJ56" s="216"/>
      <c r="AK56" s="216"/>
      <c r="AL56" s="216"/>
      <c r="AM56" s="216"/>
      <c r="AN56" s="216"/>
      <c r="AO56" s="216"/>
      <c r="AP56" s="216"/>
      <c r="AQ56" s="216"/>
      <c r="AR56" s="216"/>
      <c r="AS56" s="216"/>
      <c r="AT56" s="216"/>
      <c r="AU56" s="216"/>
      <c r="AV56" s="216"/>
      <c r="AW56" s="216"/>
      <c r="AX56" s="216"/>
      <c r="AY56" s="216"/>
      <c r="AZ56" s="216"/>
      <c r="BA56" s="216"/>
      <c r="BB56" s="216"/>
      <c r="BC56" s="216"/>
    </row>
    <row r="57" spans="1:55" s="204" customFormat="1" ht="20.25" customHeight="1" x14ac:dyDescent="0.2">
      <c r="A57" s="203"/>
      <c r="B57" s="203"/>
      <c r="C57" s="203"/>
      <c r="D57" s="211"/>
      <c r="E57" s="211"/>
      <c r="F57" s="211"/>
      <c r="G57" s="211"/>
      <c r="H57" s="211"/>
      <c r="I57" s="211"/>
      <c r="J57" s="211"/>
      <c r="K57" s="211"/>
      <c r="L57" s="211"/>
      <c r="M57" s="211"/>
      <c r="N57" s="211"/>
      <c r="O57" s="211"/>
      <c r="P57" s="211"/>
      <c r="Q57" s="211"/>
      <c r="R57" s="211"/>
      <c r="S57" s="211"/>
      <c r="T57" s="211"/>
      <c r="U57" s="211"/>
      <c r="V57" s="211"/>
      <c r="W57" s="211"/>
      <c r="X57" s="211"/>
      <c r="Y57" s="211"/>
      <c r="Z57" s="211"/>
      <c r="AA57" s="211"/>
      <c r="AB57" s="211"/>
      <c r="AC57" s="211"/>
      <c r="AD57" s="211"/>
      <c r="AE57" s="211"/>
      <c r="AF57" s="211"/>
      <c r="AG57" s="211"/>
      <c r="AH57" s="211"/>
      <c r="AI57" s="211"/>
      <c r="AJ57" s="211"/>
      <c r="AK57" s="211"/>
      <c r="AL57" s="211"/>
      <c r="AM57" s="211"/>
      <c r="AN57" s="211"/>
      <c r="AO57" s="211"/>
      <c r="AP57" s="211"/>
      <c r="AQ57" s="211"/>
      <c r="AR57" s="211"/>
      <c r="AS57" s="211"/>
      <c r="AT57" s="211"/>
      <c r="AU57" s="211"/>
      <c r="AV57" s="211"/>
      <c r="AW57" s="211"/>
      <c r="AX57" s="211"/>
      <c r="AY57" s="211"/>
      <c r="AZ57" s="211"/>
      <c r="BA57" s="211"/>
      <c r="BB57" s="211"/>
      <c r="BC57" s="211"/>
    </row>
    <row r="58" spans="1:55" s="204" customFormat="1" ht="20.25" customHeight="1" x14ac:dyDescent="0.2">
      <c r="A58" s="204" t="s">
        <v>361</v>
      </c>
      <c r="C58" s="217"/>
      <c r="D58" s="210"/>
      <c r="E58" s="210"/>
    </row>
    <row r="59" spans="1:55" s="204" customFormat="1" ht="20.25" customHeight="1" x14ac:dyDescent="0.2">
      <c r="A59" s="218" t="s">
        <v>362</v>
      </c>
      <c r="C59" s="217"/>
      <c r="D59" s="210"/>
      <c r="E59" s="210"/>
    </row>
    <row r="60" spans="1:55" s="204" customFormat="1" ht="20.25" customHeight="1" x14ac:dyDescent="0.2">
      <c r="A60" s="217"/>
      <c r="B60" s="217"/>
      <c r="C60" s="217"/>
      <c r="D60" s="203"/>
      <c r="E60" s="203"/>
    </row>
    <row r="61" spans="1:55" s="204" customFormat="1" ht="20.25" customHeight="1" x14ac:dyDescent="0.2">
      <c r="A61" s="204" t="s">
        <v>363</v>
      </c>
      <c r="C61" s="217"/>
      <c r="D61" s="210"/>
      <c r="E61" s="210"/>
    </row>
    <row r="62" spans="1:55" s="204" customFormat="1" ht="20.25" customHeight="1" x14ac:dyDescent="0.2">
      <c r="A62" s="219" t="s">
        <v>364</v>
      </c>
      <c r="B62" s="217"/>
      <c r="C62" s="217"/>
      <c r="D62" s="203"/>
      <c r="E62" s="203"/>
    </row>
    <row r="63" spans="1:55" s="204" customFormat="1" ht="20.25" customHeight="1" x14ac:dyDescent="0.2">
      <c r="A63" s="220" t="s">
        <v>365</v>
      </c>
      <c r="B63" s="217"/>
      <c r="C63" s="217"/>
      <c r="D63" s="203"/>
      <c r="E63" s="203"/>
    </row>
    <row r="64" spans="1:55" s="204" customFormat="1" ht="20.25" customHeight="1" x14ac:dyDescent="0.2">
      <c r="A64" s="219" t="s">
        <v>366</v>
      </c>
      <c r="B64" s="217"/>
      <c r="C64" s="217"/>
      <c r="D64" s="203"/>
      <c r="E64" s="203"/>
    </row>
    <row r="65" spans="1:5" s="204" customFormat="1" ht="20.25" customHeight="1" x14ac:dyDescent="0.2">
      <c r="A65" s="220" t="s">
        <v>367</v>
      </c>
      <c r="B65" s="217"/>
      <c r="C65" s="217"/>
      <c r="D65" s="203"/>
      <c r="E65" s="203"/>
    </row>
    <row r="66" spans="1:5" s="204" customFormat="1" ht="20.25" customHeight="1" x14ac:dyDescent="0.2">
      <c r="A66" s="219" t="s">
        <v>368</v>
      </c>
      <c r="B66" s="217"/>
      <c r="C66" s="217"/>
      <c r="D66" s="203"/>
      <c r="E66" s="203"/>
    </row>
    <row r="67" spans="1:5" s="204" customFormat="1" ht="20.25" customHeight="1" x14ac:dyDescent="0.2">
      <c r="A67" s="219" t="s">
        <v>369</v>
      </c>
      <c r="B67" s="217"/>
      <c r="C67" s="217"/>
      <c r="D67" s="203"/>
      <c r="E67" s="203"/>
    </row>
    <row r="68" spans="1:5" s="204" customFormat="1" ht="20.25" customHeight="1" x14ac:dyDescent="0.2">
      <c r="A68" s="219" t="s">
        <v>370</v>
      </c>
      <c r="B68" s="217"/>
      <c r="C68" s="217"/>
      <c r="D68" s="203"/>
      <c r="E68" s="203"/>
    </row>
    <row r="69" spans="1:5" s="204" customFormat="1" ht="20.25" customHeight="1" x14ac:dyDescent="0.2">
      <c r="A69" s="217"/>
      <c r="B69" s="217"/>
      <c r="C69" s="217"/>
      <c r="D69" s="203"/>
      <c r="E69" s="203"/>
    </row>
    <row r="70" spans="1:5" s="204" customFormat="1" ht="20.25" customHeight="1" x14ac:dyDescent="0.2">
      <c r="A70" s="217"/>
      <c r="B70" s="217"/>
      <c r="C70" s="217"/>
      <c r="D70" s="203"/>
      <c r="E70" s="203"/>
    </row>
    <row r="71" spans="1:5" s="204" customFormat="1" ht="20.25" customHeight="1" x14ac:dyDescent="0.2">
      <c r="A71" s="217"/>
      <c r="B71" s="217"/>
      <c r="C71" s="217"/>
      <c r="D71" s="203"/>
      <c r="E71" s="203"/>
    </row>
    <row r="72" spans="1:5" s="204" customFormat="1" ht="20.25" customHeight="1" x14ac:dyDescent="0.2">
      <c r="A72" s="217"/>
      <c r="B72" s="217"/>
      <c r="C72" s="217"/>
      <c r="D72" s="203"/>
      <c r="E72" s="203"/>
    </row>
    <row r="73" spans="1:5" ht="20.25" customHeight="1" x14ac:dyDescent="0.2"/>
    <row r="74" spans="1:5" ht="20.25" customHeight="1" x14ac:dyDescent="0.2"/>
  </sheetData>
  <mergeCells count="1">
    <mergeCell ref="E4:J5"/>
  </mergeCells>
  <phoneticPr fontId="2"/>
  <pageMargins left="0.7" right="0.7" top="0.75" bottom="0.75" header="0.3" footer="0.3"/>
  <pageSetup paperSize="9" scale="47"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訪問介護1</vt:lpstr>
      <vt:lpstr>訪問介護２</vt:lpstr>
      <vt:lpstr>共通３</vt:lpstr>
      <vt:lpstr>自己点検シート</vt:lpstr>
      <vt:lpstr>自己点検シート（処遇改善加算）</vt:lpstr>
      <vt:lpstr>勤務表（１枚版）</vt:lpstr>
      <vt:lpstr>勤務表（100名）</vt:lpstr>
      <vt:lpstr>【記載例】勤務表</vt:lpstr>
      <vt:lpstr>記入方法</vt:lpstr>
      <vt:lpstr>プルダウン・リスト</vt:lpstr>
      <vt:lpstr>プルダウン・リスト!Print_Area</vt:lpstr>
      <vt:lpstr>記入方法!Print_Area</vt:lpstr>
      <vt:lpstr>共通３!Print_Area</vt:lpstr>
      <vt:lpstr>自己点検シート!Print_Area</vt:lpstr>
      <vt:lpstr>'自己点検シート（処遇改善加算）'!Print_Area</vt:lpstr>
      <vt:lpstr>訪問介護1!Print_Area</vt:lpstr>
      <vt:lpstr>訪問介護２!Print_Area</vt:lpstr>
      <vt:lpstr>自己点検シート!Print_Titles</vt:lpstr>
    </vt:vector>
  </TitlesOfParts>
  <Company>佐賀県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佐賀県</dc:creator>
  <cp:lastModifiedBy>吉田　弘樹（長寿社会課）</cp:lastModifiedBy>
  <cp:lastPrinted>2024-06-06T00:03:06Z</cp:lastPrinted>
  <dcterms:created xsi:type="dcterms:W3CDTF">2006-06-26T02:25:58Z</dcterms:created>
  <dcterms:modified xsi:type="dcterms:W3CDTF">2024-07-23T01:26:23Z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