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400医務課\02_医療支援担当\06_補助金\R8\00_投資的経費の照会\"/>
    </mc:Choice>
  </mc:AlternateContent>
  <xr:revisionPtr revIDLastSave="0" documentId="13_ncr:1_{32B66EAD-1629-48AB-B380-F3DC6F43DB25}" xr6:coauthVersionLast="47" xr6:coauthVersionMax="47" xr10:uidLastSave="{00000000-0000-0000-0000-000000000000}"/>
  <bookViews>
    <workbookView xWindow="38340" yWindow="5385" windowWidth="29040" windowHeight="15720" tabRatio="832" activeTab="1" xr2:uid="{00000000-000D-0000-FFFF-FFFF00000000}"/>
  </bookViews>
  <sheets>
    <sheet name="【記入例】(様式1) 総括表" sheetId="3" r:id="rId1"/>
    <sheet name="(様式1) 総括表" sheetId="50" r:id="rId2"/>
    <sheet name="(様式2) 事業費内訳書（病室）" sheetId="47" r:id="rId3"/>
    <sheet name="(様式2) 事業費内訳書（病室以外）" sheetId="52" r:id="rId4"/>
    <sheet name="16 新興感染症（病室）" sheetId="34" r:id="rId5"/>
    <sheet name="16 新興感染症（病室以外（病棟等））" sheetId="49" r:id="rId6"/>
    <sheet name="12-1 スプリンクラー（総括表）見直し前" sheetId="25" state="hidden" r:id="rId7"/>
    <sheet name="12-2スプリンクラー（個別計画書）見直し前" sheetId="26" state="hidden" r:id="rId8"/>
    <sheet name="16 新興感染症（病室以外（個人防護具））" sheetId="51" r:id="rId9"/>
    <sheet name="管理用（このシートは削除しないでください）" sheetId="9" state="hidden" r:id="rId10"/>
  </sheets>
  <definedNames>
    <definedName name="_xlnm._FilterDatabase" localSheetId="1" hidden="1">'(様式1) 総括表'!$B$6:$U$107</definedName>
    <definedName name="_xlnm._FilterDatabase" localSheetId="0" hidden="1">'【記入例】(様式1) 総括表'!$B$6:$U$11</definedName>
    <definedName name="_xlnm.Print_Area" localSheetId="1">'(様式1) 総括表'!$A$1:$Y$124</definedName>
    <definedName name="_xlnm.Print_Area" localSheetId="2">'(様式2) 事業費内訳書（病室）'!$A$1:$U$61</definedName>
    <definedName name="_xlnm.Print_Area" localSheetId="3">'(様式2) 事業費内訳書（病室以外）'!$A$1:$U$65</definedName>
    <definedName name="_xlnm.Print_Area" localSheetId="0">'【記入例】(様式1) 総括表'!$A$1:$Y$28</definedName>
    <definedName name="_xlnm.Print_Area" localSheetId="6">'12-1 スプリンクラー（総括表）見直し前'!$A$1:$AI$43</definedName>
    <definedName name="_xlnm.Print_Area" localSheetId="7">'12-2スプリンクラー（個別計画書）見直し前'!$B$1:$BQ$41</definedName>
    <definedName name="_xlnm.Print_Area" localSheetId="4">'16 新興感染症（病室）'!$A$1:$K$50</definedName>
    <definedName name="_xlnm.Print_Area" localSheetId="8">'16 新興感染症（病室以外（個人防護具））'!$A$1:$K$49</definedName>
    <definedName name="_xlnm.Print_Area" localSheetId="5">'16 新興感染症（病室以外（病棟等））'!$A$1:$K$49</definedName>
    <definedName name="_xlnm.Print_Area" localSheetId="9">'管理用（このシートは削除しないでください）'!$A$1:$W$72</definedName>
    <definedName name="_xlnm.Print_Titles" localSheetId="1">'(様式1) 総括表'!$1:$6</definedName>
    <definedName name="_xlnm.Print_Titles" localSheetId="2">'(様式2) 事業費内訳書（病室）'!$A:$C</definedName>
    <definedName name="_xlnm.Print_Titles" localSheetId="3">'(様式2) 事業費内訳書（病室以外）'!$A:$C</definedName>
    <definedName name="_xlnm.Print_Titles" localSheetId="0">'【記入例】(様式1) 総括表'!$1:$6</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新興感染症区分">'管理用（このシートは削除しないでください）'!$U$3:$V$3</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3" i="52" l="1"/>
  <c r="R33" i="52"/>
  <c r="O33" i="52"/>
  <c r="L33" i="52"/>
  <c r="I33" i="52"/>
  <c r="F33" i="52"/>
  <c r="E32" i="52"/>
  <c r="E31" i="52"/>
  <c r="E29" i="52"/>
  <c r="U65" i="52" l="1"/>
  <c r="R65" i="52"/>
  <c r="O65" i="52"/>
  <c r="L65" i="52"/>
  <c r="I65" i="52"/>
  <c r="F65" i="52"/>
  <c r="T57" i="52"/>
  <c r="Q57" i="52"/>
  <c r="N57" i="52"/>
  <c r="K57" i="52"/>
  <c r="H57" i="52"/>
  <c r="E57" i="52"/>
  <c r="U56" i="52"/>
  <c r="T56" i="52"/>
  <c r="R56" i="52"/>
  <c r="Q56" i="52"/>
  <c r="O56" i="52"/>
  <c r="N56" i="52"/>
  <c r="L56" i="52"/>
  <c r="K56" i="52"/>
  <c r="I56" i="52"/>
  <c r="H56" i="52"/>
  <c r="F56" i="52"/>
  <c r="E56" i="52"/>
  <c r="T55" i="52"/>
  <c r="Q55" i="52"/>
  <c r="N55" i="52"/>
  <c r="K55" i="52"/>
  <c r="H55" i="52"/>
  <c r="E55" i="52"/>
  <c r="T54" i="52"/>
  <c r="Q54" i="52"/>
  <c r="N54" i="52"/>
  <c r="K54" i="52"/>
  <c r="H54" i="52"/>
  <c r="E54" i="52"/>
  <c r="T53" i="52"/>
  <c r="Q53" i="52"/>
  <c r="N53" i="52"/>
  <c r="K53" i="52"/>
  <c r="H53" i="52"/>
  <c r="E53" i="52"/>
  <c r="T52" i="52"/>
  <c r="Q52" i="52"/>
  <c r="N52" i="52"/>
  <c r="K52" i="52"/>
  <c r="H52" i="52"/>
  <c r="E52" i="52"/>
  <c r="T51" i="52"/>
  <c r="Q51" i="52"/>
  <c r="N51" i="52"/>
  <c r="K51" i="52"/>
  <c r="H51" i="52"/>
  <c r="E51" i="52"/>
  <c r="T45" i="52"/>
  <c r="Q45" i="52"/>
  <c r="N45" i="52"/>
  <c r="K45" i="52"/>
  <c r="H45" i="52"/>
  <c r="E45"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E40" i="52"/>
  <c r="U39" i="52"/>
  <c r="T39" i="52"/>
  <c r="R39" i="52"/>
  <c r="Q39" i="52"/>
  <c r="O39" i="52"/>
  <c r="N39" i="52"/>
  <c r="L39" i="52"/>
  <c r="K39" i="52"/>
  <c r="I39" i="52"/>
  <c r="H39" i="52"/>
  <c r="F39" i="52"/>
  <c r="E39" i="52"/>
  <c r="T38" i="52"/>
  <c r="Q38" i="52"/>
  <c r="N38" i="52"/>
  <c r="K38" i="52"/>
  <c r="H38" i="52"/>
  <c r="E38" i="52"/>
  <c r="T37" i="52"/>
  <c r="Q37" i="52"/>
  <c r="N37" i="52"/>
  <c r="K37" i="52"/>
  <c r="H37" i="52"/>
  <c r="E37" i="52"/>
  <c r="T36" i="52"/>
  <c r="Q36" i="52"/>
  <c r="N36" i="52"/>
  <c r="K36" i="52"/>
  <c r="H36" i="52"/>
  <c r="E36" i="52"/>
  <c r="T35" i="52"/>
  <c r="Q35" i="52"/>
  <c r="N35" i="52"/>
  <c r="K35" i="52"/>
  <c r="H35" i="52"/>
  <c r="E35" i="52"/>
  <c r="T34" i="52"/>
  <c r="Q34" i="52"/>
  <c r="N34" i="52"/>
  <c r="K34" i="52"/>
  <c r="H34" i="52"/>
  <c r="E34" i="52"/>
  <c r="U40" i="52"/>
  <c r="U57" i="52" s="1"/>
  <c r="T33" i="52"/>
  <c r="R40" i="52"/>
  <c r="R57" i="52" s="1"/>
  <c r="Q33" i="52"/>
  <c r="O8" i="52"/>
  <c r="U8" i="52" s="1"/>
  <c r="N33" i="52"/>
  <c r="L40" i="52"/>
  <c r="L57" i="52" s="1"/>
  <c r="K33" i="52"/>
  <c r="I40" i="52"/>
  <c r="I57" i="52" s="1"/>
  <c r="H33" i="52"/>
  <c r="F40" i="52"/>
  <c r="F57" i="52" s="1"/>
  <c r="F66" i="52" s="1"/>
  <c r="E33" i="52"/>
  <c r="T28" i="52"/>
  <c r="Q28" i="52"/>
  <c r="N28" i="52"/>
  <c r="K28" i="52"/>
  <c r="H28" i="52"/>
  <c r="E28" i="52"/>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H18" i="52"/>
  <c r="E18" i="52"/>
  <c r="T17" i="52"/>
  <c r="Q17" i="52"/>
  <c r="N17" i="52"/>
  <c r="K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R8" i="52"/>
  <c r="I8" i="52"/>
  <c r="L8" i="52" s="1"/>
  <c r="K32" i="51"/>
  <c r="K31" i="51"/>
  <c r="K30" i="51"/>
  <c r="K17" i="51"/>
  <c r="O40" i="52" l="1"/>
  <c r="O57" i="52" s="1"/>
  <c r="S107" i="50"/>
  <c r="N107" i="50"/>
  <c r="J107" i="50"/>
  <c r="I107" i="50"/>
  <c r="S11" i="3" l="1"/>
  <c r="N11" i="3"/>
  <c r="J11" i="3"/>
  <c r="I11" i="3"/>
  <c r="Z10" i="3"/>
  <c r="AA10" i="3"/>
  <c r="AB10" i="3"/>
  <c r="AC10" i="3"/>
  <c r="AD10" i="3"/>
  <c r="P10" i="3"/>
  <c r="Q10" i="3" s="1"/>
  <c r="R10" i="3" s="1"/>
  <c r="M10" i="3"/>
  <c r="K10" i="3"/>
  <c r="K9" i="3"/>
  <c r="M9" i="3"/>
  <c r="P9" i="3"/>
  <c r="Q9" i="3" s="1"/>
  <c r="R9" i="3" s="1"/>
  <c r="Z9" i="3"/>
  <c r="AA9" i="3"/>
  <c r="AB9" i="3"/>
  <c r="AC9" i="3"/>
  <c r="AD9" i="3"/>
  <c r="AD106" i="50"/>
  <c r="AC106" i="50"/>
  <c r="AB106" i="50"/>
  <c r="AA106" i="50"/>
  <c r="Z106" i="50"/>
  <c r="U106" i="50"/>
  <c r="T106" i="50"/>
  <c r="P106" i="50"/>
  <c r="Q106" i="50" s="1"/>
  <c r="R106" i="50" s="1"/>
  <c r="M106" i="50"/>
  <c r="K106" i="50"/>
  <c r="AD105" i="50"/>
  <c r="AC105" i="50"/>
  <c r="AB105" i="50"/>
  <c r="AA105" i="50"/>
  <c r="Z105" i="50"/>
  <c r="U105" i="50"/>
  <c r="T105" i="50"/>
  <c r="P105" i="50"/>
  <c r="Q105" i="50" s="1"/>
  <c r="R105" i="50" s="1"/>
  <c r="M105" i="50"/>
  <c r="K105" i="50"/>
  <c r="AD104" i="50"/>
  <c r="AC104" i="50"/>
  <c r="AB104" i="50"/>
  <c r="AA104" i="50"/>
  <c r="Z104" i="50"/>
  <c r="U104" i="50"/>
  <c r="T104" i="50"/>
  <c r="P104" i="50"/>
  <c r="Q104" i="50" s="1"/>
  <c r="R104" i="50" s="1"/>
  <c r="M104" i="50"/>
  <c r="K104" i="50"/>
  <c r="AD103" i="50"/>
  <c r="AC103" i="50"/>
  <c r="AB103" i="50"/>
  <c r="AA103" i="50"/>
  <c r="Z103" i="50"/>
  <c r="U103" i="50"/>
  <c r="T103" i="50"/>
  <c r="P103" i="50"/>
  <c r="Q103" i="50" s="1"/>
  <c r="R103" i="50" s="1"/>
  <c r="M103" i="50"/>
  <c r="K103" i="50"/>
  <c r="AD102" i="50"/>
  <c r="AC102" i="50"/>
  <c r="AB102" i="50"/>
  <c r="AA102" i="50"/>
  <c r="Z102" i="50"/>
  <c r="U102" i="50"/>
  <c r="T102" i="50"/>
  <c r="P102" i="50"/>
  <c r="Q102" i="50" s="1"/>
  <c r="R102" i="50" s="1"/>
  <c r="M102" i="50"/>
  <c r="K102" i="50"/>
  <c r="AD101" i="50"/>
  <c r="AC101" i="50"/>
  <c r="AB101" i="50"/>
  <c r="AA101" i="50"/>
  <c r="Z101" i="50"/>
  <c r="U101" i="50"/>
  <c r="T101" i="50"/>
  <c r="P101" i="50"/>
  <c r="Q101" i="50" s="1"/>
  <c r="R101" i="50" s="1"/>
  <c r="M101" i="50"/>
  <c r="K101" i="50"/>
  <c r="AD100" i="50"/>
  <c r="AC100" i="50"/>
  <c r="AB100" i="50"/>
  <c r="AA100" i="50"/>
  <c r="Z100" i="50"/>
  <c r="U100" i="50"/>
  <c r="T100" i="50"/>
  <c r="P100" i="50"/>
  <c r="Q100" i="50" s="1"/>
  <c r="R100" i="50" s="1"/>
  <c r="M100" i="50"/>
  <c r="K100" i="50"/>
  <c r="AD99" i="50"/>
  <c r="AC99" i="50"/>
  <c r="AB99" i="50"/>
  <c r="AA99" i="50"/>
  <c r="Z99" i="50"/>
  <c r="U99" i="50"/>
  <c r="T99" i="50"/>
  <c r="P99" i="50"/>
  <c r="Q99" i="50" s="1"/>
  <c r="R99" i="50" s="1"/>
  <c r="M99" i="50"/>
  <c r="K99" i="50"/>
  <c r="AD98" i="50"/>
  <c r="AC98" i="50"/>
  <c r="AB98" i="50"/>
  <c r="AA98" i="50"/>
  <c r="Z98" i="50"/>
  <c r="U98" i="50"/>
  <c r="T98" i="50"/>
  <c r="P98" i="50"/>
  <c r="Q98" i="50" s="1"/>
  <c r="R98" i="50" s="1"/>
  <c r="M98" i="50"/>
  <c r="K98" i="50"/>
  <c r="AD97" i="50"/>
  <c r="AC97" i="50"/>
  <c r="AB97" i="50"/>
  <c r="AA97" i="50"/>
  <c r="Z97" i="50"/>
  <c r="U97" i="50"/>
  <c r="T97" i="50"/>
  <c r="P97" i="50"/>
  <c r="Q97" i="50" s="1"/>
  <c r="R97" i="50" s="1"/>
  <c r="M97" i="50"/>
  <c r="K97" i="50"/>
  <c r="AD96" i="50"/>
  <c r="AC96" i="50"/>
  <c r="AB96" i="50"/>
  <c r="AA96" i="50"/>
  <c r="Z96" i="50"/>
  <c r="U96" i="50"/>
  <c r="T96" i="50"/>
  <c r="P96" i="50"/>
  <c r="Q96" i="50" s="1"/>
  <c r="R96" i="50" s="1"/>
  <c r="M96" i="50"/>
  <c r="K96" i="50"/>
  <c r="AD95" i="50"/>
  <c r="AC95" i="50"/>
  <c r="AB95" i="50"/>
  <c r="AA95" i="50"/>
  <c r="Z95" i="50"/>
  <c r="U95" i="50"/>
  <c r="T95" i="50"/>
  <c r="P95" i="50"/>
  <c r="Q95" i="50" s="1"/>
  <c r="R95" i="50" s="1"/>
  <c r="M95" i="50"/>
  <c r="K95" i="50"/>
  <c r="AD94" i="50"/>
  <c r="AC94" i="50"/>
  <c r="AB94" i="50"/>
  <c r="AA94" i="50"/>
  <c r="Z94" i="50"/>
  <c r="U94" i="50"/>
  <c r="T94" i="50"/>
  <c r="P94" i="50"/>
  <c r="Q94" i="50" s="1"/>
  <c r="R94" i="50" s="1"/>
  <c r="M94" i="50"/>
  <c r="K94" i="50"/>
  <c r="AD93" i="50"/>
  <c r="AC93" i="50"/>
  <c r="AB93" i="50"/>
  <c r="AA93" i="50"/>
  <c r="Z93" i="50"/>
  <c r="U93" i="50"/>
  <c r="T93" i="50"/>
  <c r="P93" i="50"/>
  <c r="Q93" i="50" s="1"/>
  <c r="R93" i="50" s="1"/>
  <c r="M93" i="50"/>
  <c r="K93" i="50"/>
  <c r="AD92" i="50"/>
  <c r="AC92" i="50"/>
  <c r="AB92" i="50"/>
  <c r="AA92" i="50"/>
  <c r="Z92" i="50"/>
  <c r="U92" i="50"/>
  <c r="T92" i="50"/>
  <c r="P92" i="50"/>
  <c r="Q92" i="50" s="1"/>
  <c r="R92" i="50" s="1"/>
  <c r="M92" i="50"/>
  <c r="K92" i="50"/>
  <c r="AD91" i="50"/>
  <c r="AC91" i="50"/>
  <c r="AB91" i="50"/>
  <c r="AA91" i="50"/>
  <c r="Z91" i="50"/>
  <c r="U91" i="50"/>
  <c r="T91" i="50"/>
  <c r="P91" i="50"/>
  <c r="Q91" i="50" s="1"/>
  <c r="R91" i="50" s="1"/>
  <c r="M91" i="50"/>
  <c r="K91" i="50"/>
  <c r="AD90" i="50"/>
  <c r="AC90" i="50"/>
  <c r="AB90" i="50"/>
  <c r="AA90" i="50"/>
  <c r="Z90" i="50"/>
  <c r="U90" i="50"/>
  <c r="T90" i="50"/>
  <c r="P90" i="50"/>
  <c r="Q90" i="50" s="1"/>
  <c r="R90" i="50" s="1"/>
  <c r="M90" i="50"/>
  <c r="K90" i="50"/>
  <c r="AD89" i="50"/>
  <c r="AC89" i="50"/>
  <c r="AB89" i="50"/>
  <c r="AA89" i="50"/>
  <c r="Z89" i="50"/>
  <c r="U89" i="50"/>
  <c r="T89" i="50"/>
  <c r="P89" i="50"/>
  <c r="Q89" i="50" s="1"/>
  <c r="R89" i="50" s="1"/>
  <c r="M89" i="50"/>
  <c r="K89" i="50"/>
  <c r="AD88" i="50"/>
  <c r="AC88" i="50"/>
  <c r="AB88" i="50"/>
  <c r="AA88" i="50"/>
  <c r="Z88" i="50"/>
  <c r="U88" i="50"/>
  <c r="T88" i="50"/>
  <c r="P88" i="50"/>
  <c r="Q88" i="50" s="1"/>
  <c r="R88" i="50" s="1"/>
  <c r="M88" i="50"/>
  <c r="K88" i="50"/>
  <c r="AD87" i="50"/>
  <c r="AC87" i="50"/>
  <c r="AB87" i="50"/>
  <c r="AA87" i="50"/>
  <c r="Z87" i="50"/>
  <c r="U87" i="50"/>
  <c r="T87" i="50"/>
  <c r="P87" i="50"/>
  <c r="Q87" i="50" s="1"/>
  <c r="R87" i="50" s="1"/>
  <c r="M87" i="50"/>
  <c r="K87" i="50"/>
  <c r="AD86" i="50"/>
  <c r="AC86" i="50"/>
  <c r="AB86" i="50"/>
  <c r="AA86" i="50"/>
  <c r="Z86" i="50"/>
  <c r="U86" i="50"/>
  <c r="T86" i="50"/>
  <c r="P86" i="50"/>
  <c r="Q86" i="50" s="1"/>
  <c r="R86" i="50" s="1"/>
  <c r="M86" i="50"/>
  <c r="K86" i="50"/>
  <c r="AD85" i="50"/>
  <c r="AC85" i="50"/>
  <c r="AB85" i="50"/>
  <c r="AA85" i="50"/>
  <c r="Z85" i="50"/>
  <c r="U85" i="50"/>
  <c r="T85" i="50"/>
  <c r="P85" i="50"/>
  <c r="Q85" i="50" s="1"/>
  <c r="R85" i="50" s="1"/>
  <c r="M85" i="50"/>
  <c r="K85" i="50"/>
  <c r="AD84" i="50"/>
  <c r="AC84" i="50"/>
  <c r="AB84" i="50"/>
  <c r="AA84" i="50"/>
  <c r="Z84" i="50"/>
  <c r="U84" i="50"/>
  <c r="T84" i="50"/>
  <c r="P84" i="50"/>
  <c r="Q84" i="50" s="1"/>
  <c r="R84" i="50" s="1"/>
  <c r="M84" i="50"/>
  <c r="K84" i="50"/>
  <c r="AD83" i="50"/>
  <c r="AC83" i="50"/>
  <c r="AB83" i="50"/>
  <c r="AA83" i="50"/>
  <c r="Z83" i="50"/>
  <c r="U83" i="50"/>
  <c r="T83" i="50"/>
  <c r="P83" i="50"/>
  <c r="Q83" i="50" s="1"/>
  <c r="R83" i="50" s="1"/>
  <c r="M83" i="50"/>
  <c r="K83" i="50"/>
  <c r="AD82" i="50"/>
  <c r="AC82" i="50"/>
  <c r="AB82" i="50"/>
  <c r="AA82" i="50"/>
  <c r="Z82" i="50"/>
  <c r="U82" i="50"/>
  <c r="T82" i="50"/>
  <c r="P82" i="50"/>
  <c r="Q82" i="50" s="1"/>
  <c r="R82" i="50" s="1"/>
  <c r="M82" i="50"/>
  <c r="K82" i="50"/>
  <c r="AD81" i="50"/>
  <c r="AC81" i="50"/>
  <c r="AB81" i="50"/>
  <c r="AA81" i="50"/>
  <c r="Z81" i="50"/>
  <c r="U81" i="50"/>
  <c r="T81" i="50"/>
  <c r="P81" i="50"/>
  <c r="Q81" i="50" s="1"/>
  <c r="R81" i="50" s="1"/>
  <c r="M81" i="50"/>
  <c r="K81" i="50"/>
  <c r="AD80" i="50"/>
  <c r="AC80" i="50"/>
  <c r="AB80" i="50"/>
  <c r="AA80" i="50"/>
  <c r="Z80" i="50"/>
  <c r="U80" i="50"/>
  <c r="T80" i="50"/>
  <c r="P80" i="50"/>
  <c r="Q80" i="50" s="1"/>
  <c r="R80" i="50" s="1"/>
  <c r="M80" i="50"/>
  <c r="K80" i="50"/>
  <c r="AD79" i="50"/>
  <c r="AC79" i="50"/>
  <c r="AB79" i="50"/>
  <c r="AA79" i="50"/>
  <c r="Z79" i="50"/>
  <c r="U79" i="50"/>
  <c r="T79" i="50"/>
  <c r="P79" i="50"/>
  <c r="Q79" i="50" s="1"/>
  <c r="R79" i="50" s="1"/>
  <c r="M79" i="50"/>
  <c r="K79" i="50"/>
  <c r="AD78" i="50"/>
  <c r="AC78" i="50"/>
  <c r="AB78" i="50"/>
  <c r="AA78" i="50"/>
  <c r="Z78" i="50"/>
  <c r="U78" i="50"/>
  <c r="T78" i="50"/>
  <c r="P78" i="50"/>
  <c r="Q78" i="50" s="1"/>
  <c r="R78" i="50" s="1"/>
  <c r="M78" i="50"/>
  <c r="K78" i="50"/>
  <c r="AD77" i="50"/>
  <c r="AC77" i="50"/>
  <c r="AB77" i="50"/>
  <c r="AA77" i="50"/>
  <c r="Z77" i="50"/>
  <c r="U77" i="50"/>
  <c r="T77" i="50"/>
  <c r="P77" i="50"/>
  <c r="Q77" i="50" s="1"/>
  <c r="R77" i="50" s="1"/>
  <c r="M77" i="50"/>
  <c r="K77" i="50"/>
  <c r="AD76" i="50"/>
  <c r="AC76" i="50"/>
  <c r="AB76" i="50"/>
  <c r="AA76" i="50"/>
  <c r="Z76" i="50"/>
  <c r="U76" i="50"/>
  <c r="T76" i="50"/>
  <c r="P76" i="50"/>
  <c r="Q76" i="50" s="1"/>
  <c r="R76" i="50" s="1"/>
  <c r="M76" i="50"/>
  <c r="K76" i="50"/>
  <c r="AD75" i="50"/>
  <c r="AC75" i="50"/>
  <c r="AB75" i="50"/>
  <c r="AA75" i="50"/>
  <c r="Z75" i="50"/>
  <c r="U75" i="50"/>
  <c r="T75" i="50"/>
  <c r="P75" i="50"/>
  <c r="Q75" i="50" s="1"/>
  <c r="R75" i="50" s="1"/>
  <c r="M75" i="50"/>
  <c r="K75" i="50"/>
  <c r="AD74" i="50"/>
  <c r="AC74" i="50"/>
  <c r="AB74" i="50"/>
  <c r="AA74" i="50"/>
  <c r="Z74" i="50"/>
  <c r="U74" i="50"/>
  <c r="T74" i="50"/>
  <c r="P74" i="50"/>
  <c r="Q74" i="50" s="1"/>
  <c r="R74" i="50" s="1"/>
  <c r="M74" i="50"/>
  <c r="K74" i="50"/>
  <c r="AD73" i="50"/>
  <c r="AC73" i="50"/>
  <c r="AB73" i="50"/>
  <c r="AA73" i="50"/>
  <c r="Z73" i="50"/>
  <c r="U73" i="50"/>
  <c r="T73" i="50"/>
  <c r="P73" i="50"/>
  <c r="Q73" i="50" s="1"/>
  <c r="R73" i="50" s="1"/>
  <c r="M73" i="50"/>
  <c r="K73" i="50"/>
  <c r="AD72" i="50"/>
  <c r="AC72" i="50"/>
  <c r="AB72" i="50"/>
  <c r="AA72" i="50"/>
  <c r="Z72" i="50"/>
  <c r="U72" i="50"/>
  <c r="T72" i="50"/>
  <c r="P72" i="50"/>
  <c r="Q72" i="50" s="1"/>
  <c r="R72" i="50" s="1"/>
  <c r="M72" i="50"/>
  <c r="K72" i="50"/>
  <c r="AD71" i="50"/>
  <c r="AC71" i="50"/>
  <c r="AB71" i="50"/>
  <c r="AA71" i="50"/>
  <c r="Z71" i="50"/>
  <c r="U71" i="50"/>
  <c r="T71" i="50"/>
  <c r="P71" i="50"/>
  <c r="Q71" i="50" s="1"/>
  <c r="R71" i="50" s="1"/>
  <c r="M71" i="50"/>
  <c r="K71" i="50"/>
  <c r="AD70" i="50"/>
  <c r="AC70" i="50"/>
  <c r="AB70" i="50"/>
  <c r="AA70" i="50"/>
  <c r="Z70" i="50"/>
  <c r="U70" i="50"/>
  <c r="T70" i="50"/>
  <c r="P70" i="50"/>
  <c r="Q70" i="50" s="1"/>
  <c r="R70" i="50" s="1"/>
  <c r="M70" i="50"/>
  <c r="K70" i="50"/>
  <c r="AD69" i="50"/>
  <c r="AC69" i="50"/>
  <c r="AB69" i="50"/>
  <c r="AA69" i="50"/>
  <c r="Z69" i="50"/>
  <c r="U69" i="50"/>
  <c r="T69" i="50"/>
  <c r="P69" i="50"/>
  <c r="Q69" i="50" s="1"/>
  <c r="R69" i="50" s="1"/>
  <c r="M69" i="50"/>
  <c r="K69" i="50"/>
  <c r="AD68" i="50"/>
  <c r="AC68" i="50"/>
  <c r="AB68" i="50"/>
  <c r="AA68" i="50"/>
  <c r="Z68" i="50"/>
  <c r="U68" i="50"/>
  <c r="T68" i="50"/>
  <c r="P68" i="50"/>
  <c r="Q68" i="50" s="1"/>
  <c r="R68" i="50" s="1"/>
  <c r="M68" i="50"/>
  <c r="K68" i="50"/>
  <c r="AD67" i="50"/>
  <c r="AC67" i="50"/>
  <c r="AB67" i="50"/>
  <c r="AA67" i="50"/>
  <c r="Z67" i="50"/>
  <c r="U67" i="50"/>
  <c r="T67" i="50"/>
  <c r="P67" i="50"/>
  <c r="Q67" i="50" s="1"/>
  <c r="R67" i="50" s="1"/>
  <c r="M67" i="50"/>
  <c r="K67" i="50"/>
  <c r="AD66" i="50"/>
  <c r="AC66" i="50"/>
  <c r="AB66" i="50"/>
  <c r="AA66" i="50"/>
  <c r="Z66" i="50"/>
  <c r="U66" i="50"/>
  <c r="T66" i="50"/>
  <c r="P66" i="50"/>
  <c r="Q66" i="50" s="1"/>
  <c r="R66" i="50" s="1"/>
  <c r="M66" i="50"/>
  <c r="K66" i="50"/>
  <c r="AD65" i="50"/>
  <c r="AC65" i="50"/>
  <c r="AB65" i="50"/>
  <c r="AA65" i="50"/>
  <c r="Z65" i="50"/>
  <c r="U65" i="50"/>
  <c r="T65" i="50"/>
  <c r="P65" i="50"/>
  <c r="Q65" i="50" s="1"/>
  <c r="R65" i="50" s="1"/>
  <c r="M65" i="50"/>
  <c r="K65" i="50"/>
  <c r="AD64" i="50"/>
  <c r="AC64" i="50"/>
  <c r="AB64" i="50"/>
  <c r="AA64" i="50"/>
  <c r="Z64" i="50"/>
  <c r="U64" i="50"/>
  <c r="T64" i="50"/>
  <c r="P64" i="50"/>
  <c r="Q64" i="50" s="1"/>
  <c r="R64" i="50" s="1"/>
  <c r="M64" i="50"/>
  <c r="K64" i="50"/>
  <c r="AD63" i="50"/>
  <c r="AC63" i="50"/>
  <c r="AB63" i="50"/>
  <c r="AA63" i="50"/>
  <c r="Z63" i="50"/>
  <c r="U63" i="50"/>
  <c r="T63" i="50"/>
  <c r="P63" i="50"/>
  <c r="Q63" i="50" s="1"/>
  <c r="R63" i="50" s="1"/>
  <c r="M63" i="50"/>
  <c r="K63" i="50"/>
  <c r="AD62" i="50"/>
  <c r="AC62" i="50"/>
  <c r="AB62" i="50"/>
  <c r="AA62" i="50"/>
  <c r="Z62" i="50"/>
  <c r="U62" i="50"/>
  <c r="T62" i="50"/>
  <c r="P62" i="50"/>
  <c r="Q62" i="50" s="1"/>
  <c r="R62" i="50" s="1"/>
  <c r="M62" i="50"/>
  <c r="K62" i="50"/>
  <c r="AD61" i="50"/>
  <c r="AC61" i="50"/>
  <c r="AB61" i="50"/>
  <c r="AA61" i="50"/>
  <c r="Z61" i="50"/>
  <c r="U61" i="50"/>
  <c r="T61" i="50"/>
  <c r="P61" i="50"/>
  <c r="Q61" i="50" s="1"/>
  <c r="R61" i="50" s="1"/>
  <c r="M61" i="50"/>
  <c r="K61" i="50"/>
  <c r="AD60" i="50"/>
  <c r="AC60" i="50"/>
  <c r="AB60" i="50"/>
  <c r="AA60" i="50"/>
  <c r="Z60" i="50"/>
  <c r="U60" i="50"/>
  <c r="T60" i="50"/>
  <c r="P60" i="50"/>
  <c r="Q60" i="50" s="1"/>
  <c r="R60" i="50" s="1"/>
  <c r="M60" i="50"/>
  <c r="K60" i="50"/>
  <c r="AD59" i="50"/>
  <c r="AC59" i="50"/>
  <c r="AB59" i="50"/>
  <c r="AA59" i="50"/>
  <c r="Z59" i="50"/>
  <c r="U59" i="50"/>
  <c r="T59" i="50"/>
  <c r="P59" i="50"/>
  <c r="Q59" i="50" s="1"/>
  <c r="R59" i="50" s="1"/>
  <c r="M59" i="50"/>
  <c r="K59" i="50"/>
  <c r="AD58" i="50"/>
  <c r="AC58" i="50"/>
  <c r="AB58" i="50"/>
  <c r="AA58" i="50"/>
  <c r="Z58" i="50"/>
  <c r="U58" i="50"/>
  <c r="T58" i="50"/>
  <c r="P58" i="50"/>
  <c r="Q58" i="50" s="1"/>
  <c r="R58" i="50" s="1"/>
  <c r="M58" i="50"/>
  <c r="K58" i="50"/>
  <c r="AD57" i="50"/>
  <c r="AC57" i="50"/>
  <c r="AB57" i="50"/>
  <c r="AA57" i="50"/>
  <c r="Z57" i="50"/>
  <c r="U57" i="50"/>
  <c r="T57" i="50"/>
  <c r="P57" i="50"/>
  <c r="Q57" i="50" s="1"/>
  <c r="R57" i="50" s="1"/>
  <c r="M57" i="50"/>
  <c r="K57" i="50"/>
  <c r="AD56" i="50"/>
  <c r="AC56" i="50"/>
  <c r="AB56" i="50"/>
  <c r="AA56" i="50"/>
  <c r="Z56" i="50"/>
  <c r="U56" i="50"/>
  <c r="T56" i="50"/>
  <c r="P56" i="50"/>
  <c r="Q56" i="50" s="1"/>
  <c r="R56" i="50" s="1"/>
  <c r="M56" i="50"/>
  <c r="K56" i="50"/>
  <c r="AD55" i="50"/>
  <c r="AC55" i="50"/>
  <c r="AB55" i="50"/>
  <c r="AA55" i="50"/>
  <c r="Z55" i="50"/>
  <c r="U55" i="50"/>
  <c r="T55" i="50"/>
  <c r="P55" i="50"/>
  <c r="Q55" i="50" s="1"/>
  <c r="R55" i="50" s="1"/>
  <c r="M55" i="50"/>
  <c r="K55" i="50"/>
  <c r="AD54" i="50"/>
  <c r="AC54" i="50"/>
  <c r="AB54" i="50"/>
  <c r="AA54" i="50"/>
  <c r="Z54" i="50"/>
  <c r="U54" i="50"/>
  <c r="T54" i="50"/>
  <c r="P54" i="50"/>
  <c r="Q54" i="50" s="1"/>
  <c r="R54" i="50" s="1"/>
  <c r="M54" i="50"/>
  <c r="K54" i="50"/>
  <c r="AD53" i="50"/>
  <c r="AC53" i="50"/>
  <c r="AB53" i="50"/>
  <c r="AA53" i="50"/>
  <c r="Z53" i="50"/>
  <c r="U53" i="50"/>
  <c r="T53" i="50"/>
  <c r="P53" i="50"/>
  <c r="Q53" i="50" s="1"/>
  <c r="R53" i="50" s="1"/>
  <c r="M53" i="50"/>
  <c r="K53" i="50"/>
  <c r="AD52" i="50"/>
  <c r="AC52" i="50"/>
  <c r="AB52" i="50"/>
  <c r="AA52" i="50"/>
  <c r="Z52" i="50"/>
  <c r="U52" i="50"/>
  <c r="T52" i="50"/>
  <c r="P52" i="50"/>
  <c r="Q52" i="50" s="1"/>
  <c r="R52" i="50" s="1"/>
  <c r="M52" i="50"/>
  <c r="K52" i="50"/>
  <c r="AD51" i="50"/>
  <c r="AC51" i="50"/>
  <c r="AB51" i="50"/>
  <c r="AA51" i="50"/>
  <c r="Z51" i="50"/>
  <c r="U51" i="50"/>
  <c r="T51" i="50"/>
  <c r="P51" i="50"/>
  <c r="Q51" i="50" s="1"/>
  <c r="R51" i="50" s="1"/>
  <c r="M51" i="50"/>
  <c r="K51" i="50"/>
  <c r="AD50" i="50"/>
  <c r="AC50" i="50"/>
  <c r="AB50" i="50"/>
  <c r="AA50" i="50"/>
  <c r="Z50" i="50"/>
  <c r="U50" i="50"/>
  <c r="T50" i="50"/>
  <c r="P50" i="50"/>
  <c r="Q50" i="50" s="1"/>
  <c r="R50" i="50" s="1"/>
  <c r="M50" i="50"/>
  <c r="K50" i="50"/>
  <c r="AD49" i="50"/>
  <c r="AC49" i="50"/>
  <c r="AB49" i="50"/>
  <c r="AA49" i="50"/>
  <c r="Z49" i="50"/>
  <c r="U49" i="50"/>
  <c r="T49" i="50"/>
  <c r="P49" i="50"/>
  <c r="Q49" i="50" s="1"/>
  <c r="R49" i="50" s="1"/>
  <c r="M49" i="50"/>
  <c r="K49" i="50"/>
  <c r="AD48" i="50"/>
  <c r="AC48" i="50"/>
  <c r="AB48" i="50"/>
  <c r="AA48" i="50"/>
  <c r="Z48" i="50"/>
  <c r="U48" i="50"/>
  <c r="T48" i="50"/>
  <c r="P48" i="50"/>
  <c r="Q48" i="50" s="1"/>
  <c r="R48" i="50" s="1"/>
  <c r="M48" i="50"/>
  <c r="K48" i="50"/>
  <c r="AD47" i="50"/>
  <c r="AC47" i="50"/>
  <c r="AB47" i="50"/>
  <c r="AA47" i="50"/>
  <c r="Z47" i="50"/>
  <c r="U47" i="50"/>
  <c r="T47" i="50"/>
  <c r="P47" i="50"/>
  <c r="Q47" i="50" s="1"/>
  <c r="R47" i="50" s="1"/>
  <c r="M47" i="50"/>
  <c r="K47" i="50"/>
  <c r="AD46" i="50"/>
  <c r="AC46" i="50"/>
  <c r="AB46" i="50"/>
  <c r="AA46" i="50"/>
  <c r="Z46" i="50"/>
  <c r="U46" i="50"/>
  <c r="T46" i="50"/>
  <c r="P46" i="50"/>
  <c r="Q46" i="50" s="1"/>
  <c r="R46" i="50" s="1"/>
  <c r="M46" i="50"/>
  <c r="K46" i="50"/>
  <c r="AD45" i="50"/>
  <c r="AC45" i="50"/>
  <c r="AB45" i="50"/>
  <c r="AA45" i="50"/>
  <c r="Z45" i="50"/>
  <c r="U45" i="50"/>
  <c r="T45" i="50"/>
  <c r="P45" i="50"/>
  <c r="Q45" i="50" s="1"/>
  <c r="R45" i="50" s="1"/>
  <c r="M45" i="50"/>
  <c r="K45" i="50"/>
  <c r="AD44" i="50"/>
  <c r="AC44" i="50"/>
  <c r="AB44" i="50"/>
  <c r="AA44" i="50"/>
  <c r="Z44" i="50"/>
  <c r="U44" i="50"/>
  <c r="T44" i="50"/>
  <c r="P44" i="50"/>
  <c r="Q44" i="50" s="1"/>
  <c r="R44" i="50" s="1"/>
  <c r="M44" i="50"/>
  <c r="K44" i="50"/>
  <c r="AD43" i="50"/>
  <c r="AC43" i="50"/>
  <c r="AB43" i="50"/>
  <c r="AA43" i="50"/>
  <c r="Z43" i="50"/>
  <c r="U43" i="50"/>
  <c r="T43" i="50"/>
  <c r="P43" i="50"/>
  <c r="Q43" i="50" s="1"/>
  <c r="R43" i="50" s="1"/>
  <c r="M43" i="50"/>
  <c r="K43" i="50"/>
  <c r="AD42" i="50"/>
  <c r="AC42" i="50"/>
  <c r="AB42" i="50"/>
  <c r="AA42" i="50"/>
  <c r="Z42" i="50"/>
  <c r="U42" i="50"/>
  <c r="T42" i="50"/>
  <c r="P42" i="50"/>
  <c r="Q42" i="50" s="1"/>
  <c r="R42" i="50" s="1"/>
  <c r="M42" i="50"/>
  <c r="K42" i="50"/>
  <c r="AD41" i="50"/>
  <c r="AC41" i="50"/>
  <c r="AB41" i="50"/>
  <c r="AA41" i="50"/>
  <c r="Z41" i="50"/>
  <c r="U41" i="50"/>
  <c r="T41" i="50"/>
  <c r="P41" i="50"/>
  <c r="Q41" i="50" s="1"/>
  <c r="R41" i="50" s="1"/>
  <c r="M41" i="50"/>
  <c r="K41" i="50"/>
  <c r="AD40" i="50"/>
  <c r="AC40" i="50"/>
  <c r="AB40" i="50"/>
  <c r="AA40" i="50"/>
  <c r="Z40" i="50"/>
  <c r="U40" i="50"/>
  <c r="T40" i="50"/>
  <c r="P40" i="50"/>
  <c r="Q40" i="50" s="1"/>
  <c r="R40" i="50" s="1"/>
  <c r="M40" i="50"/>
  <c r="K40" i="50"/>
  <c r="AD39" i="50"/>
  <c r="AC39" i="50"/>
  <c r="AB39" i="50"/>
  <c r="AA39" i="50"/>
  <c r="Z39" i="50"/>
  <c r="U39" i="50"/>
  <c r="T39" i="50"/>
  <c r="P39" i="50"/>
  <c r="Q39" i="50" s="1"/>
  <c r="R39" i="50" s="1"/>
  <c r="M39" i="50"/>
  <c r="K39" i="50"/>
  <c r="AD38" i="50"/>
  <c r="AC38" i="50"/>
  <c r="AB38" i="50"/>
  <c r="AA38" i="50"/>
  <c r="Z38" i="50"/>
  <c r="U38" i="50"/>
  <c r="T38" i="50"/>
  <c r="P38" i="50"/>
  <c r="Q38" i="50" s="1"/>
  <c r="R38" i="50" s="1"/>
  <c r="M38" i="50"/>
  <c r="K38" i="50"/>
  <c r="AD37" i="50"/>
  <c r="AC37" i="50"/>
  <c r="AB37" i="50"/>
  <c r="AA37" i="50"/>
  <c r="Z37" i="50"/>
  <c r="U37" i="50"/>
  <c r="T37" i="50"/>
  <c r="P37" i="50"/>
  <c r="Q37" i="50" s="1"/>
  <c r="R37" i="50" s="1"/>
  <c r="M37" i="50"/>
  <c r="K37" i="50"/>
  <c r="AD36" i="50"/>
  <c r="AC36" i="50"/>
  <c r="AB36" i="50"/>
  <c r="AA36" i="50"/>
  <c r="Z36" i="50"/>
  <c r="U36" i="50"/>
  <c r="T36" i="50"/>
  <c r="P36" i="50"/>
  <c r="Q36" i="50" s="1"/>
  <c r="R36" i="50" s="1"/>
  <c r="M36" i="50"/>
  <c r="K36" i="50"/>
  <c r="AD35" i="50"/>
  <c r="AC35" i="50"/>
  <c r="AB35" i="50"/>
  <c r="AA35" i="50"/>
  <c r="Z35" i="50"/>
  <c r="U35" i="50"/>
  <c r="T35" i="50"/>
  <c r="P35" i="50"/>
  <c r="Q35" i="50" s="1"/>
  <c r="R35" i="50" s="1"/>
  <c r="M35" i="50"/>
  <c r="K35" i="50"/>
  <c r="AD34" i="50"/>
  <c r="AC34" i="50"/>
  <c r="AB34" i="50"/>
  <c r="AA34" i="50"/>
  <c r="Z34" i="50"/>
  <c r="U34" i="50"/>
  <c r="T34" i="50"/>
  <c r="P34" i="50"/>
  <c r="Q34" i="50" s="1"/>
  <c r="R34" i="50" s="1"/>
  <c r="M34" i="50"/>
  <c r="K34" i="50"/>
  <c r="AD33" i="50"/>
  <c r="AC33" i="50"/>
  <c r="AB33" i="50"/>
  <c r="AA33" i="50"/>
  <c r="Z33" i="50"/>
  <c r="U33" i="50"/>
  <c r="T33" i="50"/>
  <c r="P33" i="50"/>
  <c r="Q33" i="50" s="1"/>
  <c r="R33" i="50" s="1"/>
  <c r="M33" i="50"/>
  <c r="K33" i="50"/>
  <c r="AD32" i="50"/>
  <c r="AC32" i="50"/>
  <c r="AB32" i="50"/>
  <c r="AA32" i="50"/>
  <c r="Z32" i="50"/>
  <c r="U32" i="50"/>
  <c r="T32" i="50"/>
  <c r="P32" i="50"/>
  <c r="Q32" i="50" s="1"/>
  <c r="R32" i="50" s="1"/>
  <c r="M32" i="50"/>
  <c r="K32" i="50"/>
  <c r="AD31" i="50"/>
  <c r="AC31" i="50"/>
  <c r="AB31" i="50"/>
  <c r="AA31" i="50"/>
  <c r="Z31" i="50"/>
  <c r="U31" i="50"/>
  <c r="T31" i="50"/>
  <c r="P31" i="50"/>
  <c r="Q31" i="50" s="1"/>
  <c r="R31" i="50" s="1"/>
  <c r="M31" i="50"/>
  <c r="K31" i="50"/>
  <c r="AD30" i="50"/>
  <c r="AC30" i="50"/>
  <c r="AB30" i="50"/>
  <c r="AA30" i="50"/>
  <c r="Z30" i="50"/>
  <c r="U30" i="50"/>
  <c r="T30" i="50"/>
  <c r="P30" i="50"/>
  <c r="Q30" i="50" s="1"/>
  <c r="R30" i="50" s="1"/>
  <c r="M30" i="50"/>
  <c r="K30" i="50"/>
  <c r="AD29" i="50"/>
  <c r="AC29" i="50"/>
  <c r="AB29" i="50"/>
  <c r="AA29" i="50"/>
  <c r="Z29" i="50"/>
  <c r="U29" i="50"/>
  <c r="T29" i="50"/>
  <c r="P29" i="50"/>
  <c r="Q29" i="50" s="1"/>
  <c r="R29" i="50" s="1"/>
  <c r="M29" i="50"/>
  <c r="K29" i="50"/>
  <c r="AD28" i="50"/>
  <c r="AC28" i="50"/>
  <c r="AB28" i="50"/>
  <c r="AA28" i="50"/>
  <c r="Z28" i="50"/>
  <c r="U28" i="50"/>
  <c r="T28" i="50"/>
  <c r="P28" i="50"/>
  <c r="Q28" i="50" s="1"/>
  <c r="R28" i="50" s="1"/>
  <c r="M28" i="50"/>
  <c r="K28" i="50"/>
  <c r="AD27" i="50"/>
  <c r="AC27" i="50"/>
  <c r="AB27" i="50"/>
  <c r="AA27" i="50"/>
  <c r="Z27" i="50"/>
  <c r="U27" i="50"/>
  <c r="T27" i="50"/>
  <c r="P27" i="50"/>
  <c r="Q27" i="50" s="1"/>
  <c r="R27" i="50" s="1"/>
  <c r="M27" i="50"/>
  <c r="K27" i="50"/>
  <c r="AD26" i="50"/>
  <c r="AC26" i="50"/>
  <c r="AB26" i="50"/>
  <c r="AA26" i="50"/>
  <c r="Z26" i="50"/>
  <c r="U26" i="50"/>
  <c r="T26" i="50"/>
  <c r="P26" i="50"/>
  <c r="Q26" i="50" s="1"/>
  <c r="R26" i="50" s="1"/>
  <c r="M26" i="50"/>
  <c r="K26" i="50"/>
  <c r="AD25" i="50"/>
  <c r="AC25" i="50"/>
  <c r="AB25" i="50"/>
  <c r="AA25" i="50"/>
  <c r="Z25" i="50"/>
  <c r="U25" i="50"/>
  <c r="T25" i="50"/>
  <c r="P25" i="50"/>
  <c r="Q25" i="50" s="1"/>
  <c r="R25" i="50" s="1"/>
  <c r="M25" i="50"/>
  <c r="K25" i="50"/>
  <c r="AD24" i="50"/>
  <c r="AC24" i="50"/>
  <c r="AB24" i="50"/>
  <c r="AA24" i="50"/>
  <c r="Z24" i="50"/>
  <c r="U24" i="50"/>
  <c r="T24" i="50"/>
  <c r="P24" i="50"/>
  <c r="Q24" i="50" s="1"/>
  <c r="R24" i="50" s="1"/>
  <c r="M24" i="50"/>
  <c r="K24" i="50"/>
  <c r="AD23" i="50"/>
  <c r="AC23" i="50"/>
  <c r="AB23" i="50"/>
  <c r="AA23" i="50"/>
  <c r="Z23" i="50"/>
  <c r="U23" i="50"/>
  <c r="T23" i="50"/>
  <c r="P23" i="50"/>
  <c r="Q23" i="50" s="1"/>
  <c r="R23" i="50" s="1"/>
  <c r="M23" i="50"/>
  <c r="K23" i="50"/>
  <c r="AD22" i="50"/>
  <c r="AC22" i="50"/>
  <c r="AB22" i="50"/>
  <c r="AA22" i="50"/>
  <c r="Z22" i="50"/>
  <c r="U22" i="50"/>
  <c r="T22" i="50"/>
  <c r="P22" i="50"/>
  <c r="Q22" i="50" s="1"/>
  <c r="R22" i="50" s="1"/>
  <c r="M22" i="50"/>
  <c r="K22" i="50"/>
  <c r="AD21" i="50"/>
  <c r="AC21" i="50"/>
  <c r="AB21" i="50"/>
  <c r="AA21" i="50"/>
  <c r="Z21" i="50"/>
  <c r="U21" i="50"/>
  <c r="T21" i="50"/>
  <c r="P21" i="50"/>
  <c r="Q21" i="50" s="1"/>
  <c r="R21" i="50" s="1"/>
  <c r="M21" i="50"/>
  <c r="K21" i="50"/>
  <c r="AD20" i="50"/>
  <c r="AC20" i="50"/>
  <c r="AB20" i="50"/>
  <c r="AA20" i="50"/>
  <c r="Z20" i="50"/>
  <c r="U20" i="50"/>
  <c r="T20" i="50"/>
  <c r="P20" i="50"/>
  <c r="Q20" i="50" s="1"/>
  <c r="R20" i="50" s="1"/>
  <c r="M20" i="50"/>
  <c r="K20" i="50"/>
  <c r="AD19" i="50"/>
  <c r="AC19" i="50"/>
  <c r="AB19" i="50"/>
  <c r="AA19" i="50"/>
  <c r="Z19" i="50"/>
  <c r="U19" i="50"/>
  <c r="T19" i="50"/>
  <c r="P19" i="50"/>
  <c r="Q19" i="50" s="1"/>
  <c r="R19" i="50" s="1"/>
  <c r="M19" i="50"/>
  <c r="K19" i="50"/>
  <c r="AD18" i="50"/>
  <c r="AC18" i="50"/>
  <c r="AB18" i="50"/>
  <c r="AA18" i="50"/>
  <c r="Z18" i="50"/>
  <c r="U18" i="50"/>
  <c r="T18" i="50"/>
  <c r="P18" i="50"/>
  <c r="Q18" i="50" s="1"/>
  <c r="R18" i="50" s="1"/>
  <c r="M18" i="50"/>
  <c r="K18" i="50"/>
  <c r="AD17" i="50"/>
  <c r="AC17" i="50"/>
  <c r="AB17" i="50"/>
  <c r="AA17" i="50"/>
  <c r="Z17" i="50"/>
  <c r="U17" i="50"/>
  <c r="T17" i="50"/>
  <c r="P17" i="50"/>
  <c r="Q17" i="50" s="1"/>
  <c r="R17" i="50" s="1"/>
  <c r="M17" i="50"/>
  <c r="K17" i="50"/>
  <c r="AD16" i="50"/>
  <c r="AC16" i="50"/>
  <c r="AB16" i="50"/>
  <c r="AA16" i="50"/>
  <c r="Z16" i="50"/>
  <c r="U16" i="50"/>
  <c r="T16" i="50"/>
  <c r="P16" i="50"/>
  <c r="Q16" i="50" s="1"/>
  <c r="R16" i="50" s="1"/>
  <c r="M16" i="50"/>
  <c r="K16" i="50"/>
  <c r="AD15" i="50"/>
  <c r="AC15" i="50"/>
  <c r="AB15" i="50"/>
  <c r="AA15" i="50"/>
  <c r="Z15" i="50"/>
  <c r="U15" i="50"/>
  <c r="T15" i="50"/>
  <c r="P15" i="50"/>
  <c r="Q15" i="50" s="1"/>
  <c r="R15" i="50" s="1"/>
  <c r="M15" i="50"/>
  <c r="K15" i="50"/>
  <c r="AD14" i="50"/>
  <c r="AC14" i="50"/>
  <c r="AB14" i="50"/>
  <c r="AA14" i="50"/>
  <c r="Z14" i="50"/>
  <c r="U14" i="50"/>
  <c r="T14" i="50"/>
  <c r="P14" i="50"/>
  <c r="Q14" i="50" s="1"/>
  <c r="R14" i="50" s="1"/>
  <c r="M14" i="50"/>
  <c r="K14" i="50"/>
  <c r="AD13" i="50"/>
  <c r="AC13" i="50"/>
  <c r="AB13" i="50"/>
  <c r="AA13" i="50"/>
  <c r="Z13" i="50"/>
  <c r="U13" i="50"/>
  <c r="T13" i="50"/>
  <c r="P13" i="50"/>
  <c r="Q13" i="50" s="1"/>
  <c r="R13" i="50" s="1"/>
  <c r="M13" i="50"/>
  <c r="K13" i="50"/>
  <c r="AD12" i="50"/>
  <c r="AC12" i="50"/>
  <c r="AB12" i="50"/>
  <c r="AA12" i="50"/>
  <c r="Z12" i="50"/>
  <c r="U12" i="50"/>
  <c r="T12" i="50"/>
  <c r="P12" i="50"/>
  <c r="Q12" i="50" s="1"/>
  <c r="R12" i="50" s="1"/>
  <c r="M12" i="50"/>
  <c r="K12" i="50"/>
  <c r="AD11" i="50"/>
  <c r="AC11" i="50"/>
  <c r="AB11" i="50"/>
  <c r="AA11" i="50"/>
  <c r="Z11" i="50"/>
  <c r="U11" i="50"/>
  <c r="T11" i="50"/>
  <c r="P11" i="50"/>
  <c r="Q11" i="50" s="1"/>
  <c r="R11" i="50" s="1"/>
  <c r="M11" i="50"/>
  <c r="K11" i="50"/>
  <c r="AD10" i="50"/>
  <c r="AC10" i="50"/>
  <c r="AB10" i="50"/>
  <c r="AA10" i="50"/>
  <c r="Z10" i="50"/>
  <c r="U10" i="50"/>
  <c r="T10" i="50"/>
  <c r="P10" i="50"/>
  <c r="Q10" i="50" s="1"/>
  <c r="R10" i="50" s="1"/>
  <c r="M10" i="50"/>
  <c r="K10" i="50"/>
  <c r="AD9" i="50"/>
  <c r="AC9" i="50"/>
  <c r="AB9" i="50"/>
  <c r="AA9" i="50"/>
  <c r="Z9" i="50"/>
  <c r="U9" i="50"/>
  <c r="T9" i="50"/>
  <c r="P9" i="50"/>
  <c r="Q9" i="50" s="1"/>
  <c r="R9" i="50" s="1"/>
  <c r="M9" i="50"/>
  <c r="K9" i="50"/>
  <c r="AD8" i="50"/>
  <c r="AC8" i="50"/>
  <c r="AB8" i="50"/>
  <c r="AA8" i="50"/>
  <c r="Z8" i="50"/>
  <c r="P8" i="50"/>
  <c r="Q8" i="50" s="1"/>
  <c r="R8" i="50" s="1"/>
  <c r="M8" i="50"/>
  <c r="K8" i="50"/>
  <c r="AD7" i="50"/>
  <c r="AC7" i="50"/>
  <c r="AB7" i="50"/>
  <c r="AA7" i="50"/>
  <c r="Z7" i="50"/>
  <c r="P7" i="50"/>
  <c r="Q7" i="50" s="1"/>
  <c r="M7" i="50"/>
  <c r="K7" i="50"/>
  <c r="K107" i="50" s="1"/>
  <c r="P8" i="3"/>
  <c r="P7" i="3"/>
  <c r="R7" i="50" l="1"/>
  <c r="R107" i="50" s="1"/>
  <c r="Q107" i="50"/>
  <c r="T10" i="3"/>
  <c r="U10" i="3" s="1"/>
  <c r="T9" i="3"/>
  <c r="U9" i="3" s="1"/>
  <c r="T8" i="50"/>
  <c r="U8" i="50" s="1"/>
  <c r="T7" i="50"/>
  <c r="T107" i="50" s="1"/>
  <c r="U7" i="50" l="1"/>
  <c r="U107" i="50" s="1"/>
  <c r="Q7" i="3" l="1"/>
  <c r="Z8" i="3"/>
  <c r="K32" i="49"/>
  <c r="K31" i="49"/>
  <c r="K30" i="49"/>
  <c r="K17" i="49"/>
  <c r="K33" i="34"/>
  <c r="K32" i="34"/>
  <c r="K31" i="34"/>
  <c r="K30" i="34"/>
  <c r="M7" i="3"/>
  <c r="K7" i="3"/>
  <c r="R7" i="3" l="1"/>
  <c r="R61" i="47"/>
  <c r="Q53" i="47"/>
  <c r="R52" i="47"/>
  <c r="Q52" i="47"/>
  <c r="Q51" i="47"/>
  <c r="Q50" i="47"/>
  <c r="Q49" i="47"/>
  <c r="Q48" i="47"/>
  <c r="Q47" i="47"/>
  <c r="Q41" i="47"/>
  <c r="Q40" i="47"/>
  <c r="Q39" i="47"/>
  <c r="Q38" i="47"/>
  <c r="Q37" i="47"/>
  <c r="Q36" i="47"/>
  <c r="R35" i="47"/>
  <c r="Q35" i="47"/>
  <c r="Q34" i="47"/>
  <c r="Q33" i="47"/>
  <c r="Q32" i="47"/>
  <c r="Q31" i="47"/>
  <c r="Q30" i="47"/>
  <c r="R29" i="47"/>
  <c r="R36" i="47" s="1"/>
  <c r="R53" i="47" s="1"/>
  <c r="Q29" i="47"/>
  <c r="Q28" i="47"/>
  <c r="Q27" i="47"/>
  <c r="Q26" i="47"/>
  <c r="Q25" i="47"/>
  <c r="Q24" i="47"/>
  <c r="Q23" i="47"/>
  <c r="Q22" i="47"/>
  <c r="Q21" i="47"/>
  <c r="Q20" i="47"/>
  <c r="Q19" i="47"/>
  <c r="Q18" i="47"/>
  <c r="Q17" i="47"/>
  <c r="Q16" i="47"/>
  <c r="Q15" i="47"/>
  <c r="Q14" i="47"/>
  <c r="Q13" i="47"/>
  <c r="Q11" i="47"/>
  <c r="T18" i="47"/>
  <c r="T11" i="47"/>
  <c r="T13" i="47"/>
  <c r="T14" i="47"/>
  <c r="T15" i="47"/>
  <c r="T16" i="47"/>
  <c r="T17" i="47"/>
  <c r="T19" i="47"/>
  <c r="T20" i="47"/>
  <c r="T21" i="47"/>
  <c r="T22" i="47"/>
  <c r="T23" i="47"/>
  <c r="T24" i="47"/>
  <c r="T25" i="47"/>
  <c r="T26" i="47"/>
  <c r="T27" i="47"/>
  <c r="T28" i="47"/>
  <c r="T29" i="47"/>
  <c r="U29" i="47"/>
  <c r="U36" i="47" s="1"/>
  <c r="U53" i="47" s="1"/>
  <c r="T30" i="47"/>
  <c r="T31" i="47"/>
  <c r="T32" i="47"/>
  <c r="T33" i="47"/>
  <c r="T34" i="47"/>
  <c r="T35" i="47"/>
  <c r="U35" i="47"/>
  <c r="T36" i="47"/>
  <c r="T37" i="47"/>
  <c r="T38" i="47"/>
  <c r="T39" i="47"/>
  <c r="T40" i="47"/>
  <c r="T41" i="47"/>
  <c r="T47" i="47"/>
  <c r="T48" i="47"/>
  <c r="T49" i="47"/>
  <c r="T50" i="47"/>
  <c r="T51" i="47"/>
  <c r="T52" i="47"/>
  <c r="U52" i="47"/>
  <c r="T53" i="47"/>
  <c r="U61" i="47"/>
  <c r="O61" i="47"/>
  <c r="N53" i="47"/>
  <c r="O52" i="47"/>
  <c r="N52" i="47"/>
  <c r="N51" i="47"/>
  <c r="N50" i="47"/>
  <c r="N49" i="47"/>
  <c r="N48" i="47"/>
  <c r="N47" i="47"/>
  <c r="N41" i="47"/>
  <c r="N40" i="47"/>
  <c r="N39" i="47"/>
  <c r="N38" i="47"/>
  <c r="N37" i="47"/>
  <c r="N36" i="47"/>
  <c r="O35" i="47"/>
  <c r="N35" i="47"/>
  <c r="N34" i="47"/>
  <c r="N33" i="47"/>
  <c r="N32" i="47"/>
  <c r="N31" i="47"/>
  <c r="N30" i="47"/>
  <c r="O29" i="47"/>
  <c r="O36" i="47" s="1"/>
  <c r="O53" i="47" s="1"/>
  <c r="N29" i="47"/>
  <c r="N28" i="47"/>
  <c r="N27" i="47"/>
  <c r="N26" i="47"/>
  <c r="N25" i="47"/>
  <c r="N24" i="47"/>
  <c r="N23" i="47"/>
  <c r="N22" i="47"/>
  <c r="N21" i="47"/>
  <c r="N20" i="47"/>
  <c r="N19" i="47"/>
  <c r="N18" i="47"/>
  <c r="N17" i="47"/>
  <c r="N16" i="47"/>
  <c r="N15" i="47"/>
  <c r="N14" i="47"/>
  <c r="N13" i="47"/>
  <c r="N11" i="47"/>
  <c r="L61" i="47"/>
  <c r="I61" i="47"/>
  <c r="F61" i="47"/>
  <c r="K53" i="47"/>
  <c r="H53" i="47"/>
  <c r="E53" i="47"/>
  <c r="L52" i="47"/>
  <c r="K52" i="47"/>
  <c r="I52" i="47"/>
  <c r="H52" i="47"/>
  <c r="E52" i="47"/>
  <c r="K51" i="47"/>
  <c r="H51" i="47"/>
  <c r="E51" i="47"/>
  <c r="K50" i="47"/>
  <c r="H50" i="47"/>
  <c r="E50" i="47"/>
  <c r="K49" i="47"/>
  <c r="H49" i="47"/>
  <c r="E49" i="47"/>
  <c r="K48" i="47"/>
  <c r="H48" i="47"/>
  <c r="E48" i="47"/>
  <c r="K47" i="47"/>
  <c r="H47" i="47"/>
  <c r="E47" i="47"/>
  <c r="K41" i="47"/>
  <c r="H41" i="47"/>
  <c r="E41" i="47"/>
  <c r="K40" i="47"/>
  <c r="H40" i="47"/>
  <c r="E40" i="47"/>
  <c r="K39" i="47"/>
  <c r="H39" i="47"/>
  <c r="E39" i="47"/>
  <c r="K38" i="47"/>
  <c r="H38" i="47"/>
  <c r="E38" i="47"/>
  <c r="K37" i="47"/>
  <c r="H37" i="47"/>
  <c r="E37" i="47"/>
  <c r="B37" i="47"/>
  <c r="K36" i="47"/>
  <c r="H36" i="47"/>
  <c r="E36" i="47"/>
  <c r="L35" i="47"/>
  <c r="K35" i="47"/>
  <c r="I35" i="47"/>
  <c r="H35" i="47"/>
  <c r="E35" i="47"/>
  <c r="K34" i="47"/>
  <c r="H34" i="47"/>
  <c r="E34" i="47"/>
  <c r="K33" i="47"/>
  <c r="H33" i="47"/>
  <c r="E33" i="47"/>
  <c r="K32" i="47"/>
  <c r="H32" i="47"/>
  <c r="E32" i="47"/>
  <c r="K31" i="47"/>
  <c r="H31" i="47"/>
  <c r="E31" i="47"/>
  <c r="K30" i="47"/>
  <c r="H30" i="47"/>
  <c r="F35" i="47"/>
  <c r="E30" i="47"/>
  <c r="L29" i="47"/>
  <c r="K29" i="47"/>
  <c r="I29" i="47"/>
  <c r="H29" i="47"/>
  <c r="E29" i="47"/>
  <c r="K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K19" i="47"/>
  <c r="H19" i="47"/>
  <c r="E19" i="47"/>
  <c r="H18" i="47"/>
  <c r="E18" i="47"/>
  <c r="K17" i="47"/>
  <c r="H17" i="47"/>
  <c r="E17" i="47"/>
  <c r="K16" i="47"/>
  <c r="H16" i="47"/>
  <c r="E16" i="47"/>
  <c r="K15" i="47"/>
  <c r="H15" i="47"/>
  <c r="E15" i="47"/>
  <c r="K14" i="47"/>
  <c r="H14" i="47"/>
  <c r="E14" i="47"/>
  <c r="K13" i="47"/>
  <c r="H13" i="47"/>
  <c r="E13" i="47"/>
  <c r="K11" i="47"/>
  <c r="H11" i="47"/>
  <c r="E11" i="47"/>
  <c r="L36" i="47" l="1"/>
  <c r="L53" i="47" s="1"/>
  <c r="I36" i="47"/>
  <c r="I53" i="47" s="1"/>
  <c r="R8" i="47"/>
  <c r="O8" i="47"/>
  <c r="U8" i="47" s="1"/>
  <c r="F29" i="47"/>
  <c r="F36" i="47" s="1"/>
  <c r="F52" i="47"/>
  <c r="F53" i="47" l="1"/>
  <c r="F62" i="47" s="1"/>
  <c r="I8" i="47"/>
  <c r="L8" i="47" s="1"/>
  <c r="AD8" i="3" l="1"/>
  <c r="AC8" i="3"/>
  <c r="AB8" i="3"/>
  <c r="AA8" i="3"/>
  <c r="AC7" i="3"/>
  <c r="AB7" i="3"/>
  <c r="AA7" i="3"/>
  <c r="AD7" i="3"/>
  <c r="Z7" i="3"/>
  <c r="T7" i="3" l="1"/>
  <c r="Q8" i="3"/>
  <c r="Q11" i="3" s="1"/>
  <c r="M8" i="3"/>
  <c r="K8" i="3"/>
  <c r="K11" i="3" s="1"/>
  <c r="U7" i="3" l="1"/>
  <c r="R8" i="3"/>
  <c r="K17" i="34"/>
  <c r="T8" i="3" l="1"/>
  <c r="R11" i="3"/>
  <c r="AF39" i="26"/>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U8" i="3" l="1"/>
  <c r="U11" i="3" s="1"/>
  <c r="T11" i="3"/>
  <c r="AL26" i="26"/>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I4" authorId="0" shapeId="0" xr:uid="{29C62494-B557-444E-84FC-67C7FDBC5B41}">
      <text>
        <r>
          <rPr>
            <sz val="11"/>
            <color indexed="81"/>
            <rFont val="ＭＳ Ｐゴシック"/>
            <family val="3"/>
            <charset val="128"/>
          </rPr>
          <t>消費税込みの額を記載すること</t>
        </r>
      </text>
    </comment>
    <comment ref="S4" authorId="0" shapeId="0" xr:uid="{87C8B901-EBDF-4ADC-8BBA-CEF0AD644EBE}">
      <text>
        <r>
          <rPr>
            <sz val="11"/>
            <color indexed="81"/>
            <rFont val="ＭＳ Ｐゴシック"/>
            <family val="3"/>
            <charset val="128"/>
          </rPr>
          <t>・必ず記載すること
・都道府県自らが実施主体の場合は「-」（半角ハイフン）を入力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I4" authorId="0" shapeId="0" xr:uid="{9264B0B7-D5D7-4618-A5AD-7FFC2D285358}">
      <text>
        <r>
          <rPr>
            <sz val="11"/>
            <color indexed="81"/>
            <rFont val="ＭＳ Ｐゴシック"/>
            <family val="3"/>
            <charset val="128"/>
          </rPr>
          <t>消費税込みの額を記載すること</t>
        </r>
      </text>
    </comment>
    <comment ref="S4" authorId="0" shapeId="0" xr:uid="{6FF63F39-907C-472A-9AA5-17BD5C8D3803}">
      <text>
        <r>
          <rPr>
            <sz val="11"/>
            <color indexed="81"/>
            <rFont val="ＭＳ Ｐゴシック"/>
            <family val="3"/>
            <charset val="128"/>
          </rPr>
          <t>・必ず記載すること
・都道府県自らが実施主体の場合は「-」（半角ハイフン）を入力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3" authorId="0" shapeId="0" xr:uid="{00000000-0006-0000-0100-000002000000}">
      <text>
        <r>
          <rPr>
            <sz val="9"/>
            <color indexed="81"/>
            <rFont val="ＭＳ Ｐゴシック"/>
            <family val="3"/>
            <charset val="128"/>
          </rPr>
          <t>改修工事の場合は
&lt;改修工事&gt;を選択</t>
        </r>
      </text>
    </comment>
    <comment ref="C14" authorId="0" shapeId="0" xr:uid="{00000000-0006-0000-0100-000003000000}">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3BA92845-DDFE-4339-9993-E0FCF61DF89C}">
      <text>
        <r>
          <rPr>
            <sz val="9"/>
            <color indexed="81"/>
            <rFont val="ＭＳ Ｐゴシック"/>
            <family val="3"/>
            <charset val="128"/>
          </rPr>
          <t>年度欄が不足する場合は適宜追加すること</t>
        </r>
      </text>
    </comment>
    <comment ref="C13" authorId="0" shapeId="0" xr:uid="{BED289ED-E534-42E1-8FEE-6307E28C970E}">
      <text>
        <r>
          <rPr>
            <sz val="9"/>
            <color indexed="81"/>
            <rFont val="ＭＳ Ｐゴシック"/>
            <family val="3"/>
            <charset val="128"/>
          </rPr>
          <t>改修工事の場合は
&lt;改修工事&gt;を選択</t>
        </r>
      </text>
    </comment>
    <comment ref="C14" authorId="0" shapeId="0" xr:uid="{680D51E1-A994-4C7D-885A-1D0B00A54074}">
      <text>
        <r>
          <rPr>
            <sz val="9"/>
            <color indexed="81"/>
            <rFont val="ＭＳ Ｐゴシック"/>
            <family val="3"/>
            <charset val="128"/>
          </rPr>
          <t>&lt;建築工事&gt;の場合は、
さらに工事種別を選択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1" shapeId="0" xr:uid="{4FDF77E3-8BE5-4364-87BC-D2BF38387993}">
      <text>
        <r>
          <rPr>
            <sz val="9"/>
            <color indexed="81"/>
            <rFont val="MS P ゴシック"/>
            <family val="3"/>
            <charset val="128"/>
          </rPr>
          <t>病室の整備は、「病床確保」のみが対象のため固定</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 ref="D48" authorId="1" shapeId="0" xr:uid="{953566DE-8AA3-40D2-A7C3-8BB7AD52E16E}">
      <text>
        <r>
          <rPr>
            <sz val="9"/>
            <color indexed="81"/>
            <rFont val="MS P ゴシック"/>
            <family val="3"/>
            <charset val="128"/>
          </rPr>
          <t>病棟等の整備は、「病床確保」のみが対象のため固定</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9F777C39-5EA2-4AC1-8516-2AEB4D3C55C3}">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8988A8EA-778E-49FA-AC6C-63F0662D16C3}">
      <text>
        <r>
          <rPr>
            <sz val="9"/>
            <color indexed="81"/>
            <rFont val="ＭＳ Ｐゴシック"/>
            <family val="3"/>
            <charset val="128"/>
          </rPr>
          <t>数値を入力</t>
        </r>
      </text>
    </comment>
    <comment ref="K22" authorId="0" shapeId="0" xr:uid="{4220A1F0-2B31-47E0-9BE8-6F9F3650F1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123B01E-3272-4A14-88E3-E0AF1D17E43D}">
      <text>
        <r>
          <rPr>
            <sz val="9"/>
            <color indexed="81"/>
            <rFont val="ＭＳ Ｐゴシック"/>
            <family val="3"/>
            <charset val="128"/>
          </rPr>
          <t>上段：補助対象部分を再掲で記載</t>
        </r>
      </text>
    </comment>
    <comment ref="C32" authorId="0" shapeId="0" xr:uid="{92B12887-9ABF-4EC5-BB5C-D9A2B2E80904}">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<sst xmlns="http://schemas.openxmlformats.org/spreadsheetml/2006/main" count="1134" uniqueCount="512">
  <si>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</si>
  <si>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</si>
  <si>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</si>
  <si>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</si>
  <si>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</si>
  <si>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</si>
  <si>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</si>
  <si>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</si>
  <si>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</si>
  <si>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</si>
  <si>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</si>
  <si>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</si>
  <si>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</si>
  <si>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</si>
  <si>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</si>
  <si>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</si>
  <si>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</si>
  <si>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</si>
  <si>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</si>
  <si>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</si>
  <si>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</si>
  <si>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</si>
  <si>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</si>
  <si>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</si>
  <si>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</si>
  <si>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</si>
  <si>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</si>
  <si>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</si>
  <si>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</si>
  <si>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</si>
  <si>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</si>
  <si>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</si>
  <si>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</si>
  <si>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</si>
  <si>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</si>
  <si>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</si>
  <si>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</si>
  <si>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</si>
  <si>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</si>
  <si>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</si>
  <si>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</si>
  <si>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</si>
  <si>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</si>
  <si>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</si>
  <si>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</si>
  <si>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</si>
  <si>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</si>
  <si>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</si>
  <si>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</si>
  <si>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</si>
  <si>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</si>
  <si>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</si>
  <si>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</si>
  <si>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</si>
  <si>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</si>
  <si>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</si>
  <si>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 xml:space="preserve"> &lt;附帯工事&gt;</t>
    <phoneticPr fontId="5"/>
  </si>
  <si>
    <t xml:space="preserve"> &lt;附帯工事&gt;         </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</si>
  <si>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</si>
  <si>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</si>
  <si>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</si>
  <si>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</si>
  <si>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</si>
  <si>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</si>
  <si>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</si>
  <si>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</si>
  <si>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</si>
  <si>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</si>
  <si>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</si>
  <si>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</si>
  <si>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</si>
  <si>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</si>
  <si>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</si>
  <si>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</si>
  <si>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</si>
  <si>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</si>
  <si>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</si>
  <si>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</si>
  <si>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</si>
  <si>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</si>
  <si>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</si>
  <si>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</si>
  <si>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</si>
  <si>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</si>
  <si>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</si>
  <si>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←「事業区分」はプルダウンから選択</t>
    <rPh sb="2" eb="4">
      <t>ジギョウ</t>
    </rPh>
    <rPh sb="4" eb="6">
      <t>クブン</t>
    </rPh>
    <rPh sb="15" eb="17">
      <t>センタク</t>
    </rPh>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</si>
  <si>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</si>
  <si>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</si>
  <si>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</si>
  <si>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</si>
  <si>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</si>
  <si>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</si>
  <si>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</si>
  <si>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</si>
  <si>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</si>
  <si>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</si>
  <si>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</si>
  <si>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</si>
  <si>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</si>
  <si>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</si>
  <si>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</si>
  <si>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</si>
  <si>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</si>
  <si>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</si>
  <si>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</si>
  <si>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</si>
  <si>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</si>
  <si>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</si>
  <si>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</si>
  <si>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</si>
  <si>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</si>
  <si>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</si>
  <si>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</si>
  <si>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</si>
  <si>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</si>
  <si>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</si>
  <si>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</si>
  <si>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</si>
  <si>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</si>
  <si>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</si>
  <si>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</si>
  <si>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</si>
  <si>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</si>
  <si>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</si>
  <si>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</si>
  <si>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</si>
  <si>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</si>
  <si>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</si>
  <si>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</si>
  <si>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</si>
  <si>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</si>
  <si>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</si>
  <si>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</si>
  <si>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</si>
  <si>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</si>
  <si>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</si>
  <si>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</si>
  <si>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</si>
  <si>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</si>
  <si>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</si>
  <si>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</si>
  <si>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</si>
  <si>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</si>
  <si>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</si>
  <si>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5"/>
  </si>
  <si>
    <t>国庫補助　　　基本額</t>
    <phoneticPr fontId="20"/>
  </si>
  <si>
    <t>国庫補助　　　所要額</t>
    <phoneticPr fontId="5"/>
  </si>
  <si>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</si>
  <si>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</si>
  <si>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</si>
  <si>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</si>
  <si>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</si>
  <si>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</si>
  <si>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</si>
  <si>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</si>
  <si>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</si>
  <si>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</si>
  <si>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</si>
  <si>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</si>
  <si>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</si>
  <si>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</si>
  <si>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</si>
  <si>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</si>
  <si>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</si>
  <si>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</si>
  <si>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</si>
  <si>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</si>
  <si>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</si>
  <si>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</si>
  <si>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</si>
  <si>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</si>
  <si>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</si>
  <si>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</si>
  <si>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</si>
  <si>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</si>
  <si>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</si>
  <si>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</si>
  <si>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</si>
  <si>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</si>
  <si>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</si>
  <si>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</si>
  <si>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</si>
  <si>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</si>
  <si>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</si>
  <si>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</si>
  <si>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</si>
  <si>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</si>
  <si>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</si>
  <si>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</si>
  <si>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</si>
  <si>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</si>
  <si>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</si>
  <si>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</si>
  <si>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</si>
  <si>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</si>
  <si>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</si>
  <si>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</si>
  <si>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</si>
  <si>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</si>
  <si>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</si>
  <si>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</si>
  <si>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</si>
  <si>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</si>
  <si>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</si>
  <si>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</si>
  <si>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</si>
  <si>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</si>
  <si>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</si>
  <si>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</si>
  <si>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</si>
  <si>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</si>
  <si>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</si>
  <si>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</si>
  <si>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</si>
  <si>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</si>
  <si>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</si>
  <si>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</si>
  <si>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</si>
  <si>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</si>
  <si>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</si>
  <si>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</si>
  <si>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</si>
  <si>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</si>
  <si>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</si>
  <si>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</si>
  <si>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</si>
  <si>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</si>
  <si>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</si>
  <si>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</si>
  <si>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</si>
  <si>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</si>
  <si>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</si>
  <si>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</si>
  <si>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</si>
  <si>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</si>
  <si>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</si>
  <si>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</si>
  <si>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</si>
  <si>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</si>
  <si>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</si>
  <si>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合計</t>
    <rPh sb="0" eb="2">
      <t>ゴウケイ</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</si>
  <si>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</si>
  <si>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</si>
  <si>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</si>
  <si>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</si>
  <si>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</si>
  <si>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</si>
  <si>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</si>
  <si>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</si>
  <si>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</si>
  <si>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</si>
  <si>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</si>
  <si>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</si>
  <si>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</si>
  <si>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</si>
  <si>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</si>
  <si>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</si>
  <si>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</si>
  <si>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</si>
  <si>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</si>
  <si>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</si>
  <si>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</si>
  <si>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</si>
  <si>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</si>
  <si>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</si>
  <si>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</si>
  <si>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</si>
  <si>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</si>
  <si>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</si>
  <si>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</si>
  <si>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</si>
  <si>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</si>
  <si>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</si>
  <si>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</si>
  <si>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</si>
  <si>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</si>
  <si>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</si>
  <si>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</si>
  <si>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</si>
  <si>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</si>
  <si>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</si>
  <si>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</si>
  <si>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</si>
  <si>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</si>
  <si>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許可病床数</t>
    <rPh sb="0" eb="2">
      <t>キョカ</t>
    </rPh>
    <rPh sb="2" eb="5">
      <t>ビョウショウスウ</t>
    </rPh>
    <phoneticPr fontId="5"/>
  </si>
  <si>
    <t>４．実施要綱への適合状況等</t>
    <rPh sb="2" eb="4">
      <t>ジッシ</t>
    </rPh>
    <rPh sb="4" eb="6">
      <t>ヨウコウ</t>
    </rPh>
    <rPh sb="8" eb="10">
      <t>テキゴウ</t>
    </rPh>
    <rPh sb="10" eb="12">
      <t>ジョウキョウ</t>
    </rPh>
    <rPh sb="12" eb="13">
      <t>トウ</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</si>
  <si>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</si>
  <si>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</si>
  <si>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</si>
  <si>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</si>
  <si>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</si>
  <si>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</si>
  <si>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</si>
  <si>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</si>
  <si>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</si>
  <si>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</si>
  <si>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</si>
  <si>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</si>
  <si>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</si>
  <si>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</si>
  <si>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</si>
  <si>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</si>
  <si>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</si>
  <si>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</si>
  <si>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</si>
  <si>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</si>
  <si>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</si>
  <si>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</si>
  <si>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</si>
  <si>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</si>
  <si>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</si>
  <si>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</si>
  <si>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</si>
  <si>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</si>
  <si>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</si>
  <si>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</si>
  <si>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うち浴室
及びトイレ</t>
    <rPh sb="2" eb="4">
      <t>ヨクシツ</t>
    </rPh>
    <rPh sb="5" eb="6">
      <t>オヨ</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</si>
  <si>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</si>
  <si>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</si>
  <si>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</si>
  <si>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</si>
  <si>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</si>
  <si>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</si>
  <si>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</si>
  <si>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</si>
  <si>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その他</t>
    <rPh sb="2" eb="3">
      <t>タ</t>
    </rPh>
    <phoneticPr fontId="5"/>
  </si>
  <si>
    <t>着工</t>
    <rPh sb="0" eb="2">
      <t>チャッコウ</t>
    </rPh>
    <phoneticPr fontId="5"/>
  </si>
  <si>
    <t>　　年　月　日</t>
    <phoneticPr fontId="5"/>
  </si>
  <si>
    <t xml:space="preserve"> ～ </t>
    <phoneticPr fontId="5"/>
  </si>
  <si>
    <t>竣工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</si>
  <si>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</si>
  <si>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</si>
  <si>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</si>
  <si>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</si>
  <si>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</si>
  <si>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</si>
  <si>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t>現在（㎡）</t>
    <rPh sb="0" eb="2">
      <t>ゲンザイ</t>
    </rPh>
    <phoneticPr fontId="5"/>
  </si>
  <si>
    <t>整備後（㎡）</t>
    <rPh sb="0" eb="2">
      <t>セイビ</t>
    </rPh>
    <rPh sb="2" eb="3">
      <t>ゴ</t>
    </rPh>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</si>
  <si>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</si>
  <si>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</si>
  <si>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</si>
  <si>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</si>
  <si>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</si>
  <si>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</si>
  <si>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</si>
  <si>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</si>
  <si>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</si>
  <si>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</si>
  <si>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</si>
  <si>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</si>
  <si>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</si>
  <si>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</si>
  <si>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</si>
  <si>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</si>
  <si>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</si>
  <si>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</si>
  <si>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</si>
  <si>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</si>
  <si>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</si>
  <si>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</si>
  <si>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</si>
  <si>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</si>
  <si>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</si>
  <si>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</si>
  <si>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</si>
  <si>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</si>
  <si>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</si>
  <si>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</si>
  <si>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</si>
  <si>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</si>
  <si>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</si>
  <si>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</si>
  <si>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</si>
  <si>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</si>
  <si>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</si>
  <si>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</si>
  <si>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</si>
  <si>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</si>
  <si>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</si>
  <si>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</si>
  <si>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</si>
  <si>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</si>
  <si>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</si>
  <si>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</si>
  <si>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</si>
  <si>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</si>
  <si>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</si>
  <si>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</si>
  <si>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</si>
  <si>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</si>
  <si>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</si>
  <si>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</si>
  <si>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</si>
  <si>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</si>
  <si>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</si>
  <si>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</si>
  <si>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</si>
  <si>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</si>
  <si>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</si>
  <si>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</si>
  <si>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</si>
  <si>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院内感染対策施設整備事業</t>
  </si>
  <si>
    <t>総事業（100%）</t>
    <phoneticPr fontId="5"/>
  </si>
  <si>
    <t>施設整備事業費内訳書</t>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</si>
  <si>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</si>
  <si>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</si>
  <si>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</si>
  <si>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</si>
  <si>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&lt;改修工事&gt;</t>
  </si>
  <si>
    <t>　（改築）</t>
  </si>
  <si>
    <t>令和○年度</t>
    <rPh sb="0" eb="2">
      <t>レイワ</t>
    </rPh>
    <rPh sb="3" eb="5">
      <t>ネンド</t>
    </rPh>
    <phoneticPr fontId="5"/>
  </si>
  <si>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5"/>
  </si>
  <si>
    <t>南海トラフ日本海溝・千島海溝周辺海溝型地震に係る津波避難対策緊急事業</t>
    <phoneticPr fontId="5"/>
  </si>
  <si>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5"/>
  </si>
  <si>
    <t>(1) 離島振興法 第10条第1項第1号の指定地域</t>
    <rPh sb="4" eb="6">
      <t>リトウ</t>
    </rPh>
    <rPh sb="6" eb="9">
      <t>シンコウホウ</t>
    </rPh>
    <rPh sb="17" eb="18">
      <t>ダイ</t>
    </rPh>
    <rPh sb="19" eb="20">
      <t>ゴウ</t>
    </rPh>
    <phoneticPr fontId="5"/>
  </si>
  <si>
    <t>（２）（１）が無の場合の、協定締結予定時期</t>
    <rPh sb="7" eb="8">
      <t>ム</t>
    </rPh>
    <rPh sb="9" eb="11">
      <t>バアイ</t>
    </rPh>
    <rPh sb="13" eb="15">
      <t>キョウテイ</t>
    </rPh>
    <rPh sb="15" eb="17">
      <t>テイケツ</t>
    </rPh>
    <rPh sb="17" eb="19">
      <t>ヨテイ</t>
    </rPh>
    <rPh sb="19" eb="21">
      <t>ジキ</t>
    </rPh>
    <phoneticPr fontId="5"/>
  </si>
  <si>
    <t>有</t>
    <rPh sb="0" eb="1">
      <t>アリ</t>
    </rPh>
    <phoneticPr fontId="5"/>
  </si>
  <si>
    <t>無</t>
    <rPh sb="0" eb="1">
      <t>ナ</t>
    </rPh>
    <phoneticPr fontId="5"/>
  </si>
  <si>
    <t>年　月　日</t>
    <rPh sb="0" eb="1">
      <t>ネン</t>
    </rPh>
    <rPh sb="2" eb="3">
      <t>ツキ</t>
    </rPh>
    <rPh sb="4" eb="5">
      <t>ニチ</t>
    </rPh>
    <phoneticPr fontId="5"/>
  </si>
  <si>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5"/>
  </si>
  <si>
    <t>（３）協定の内容</t>
    <rPh sb="3" eb="5">
      <t>キョウテイ</t>
    </rPh>
    <rPh sb="6" eb="8">
      <t>ナイヨウ</t>
    </rPh>
    <phoneticPr fontId="5"/>
  </si>
  <si>
    <t>○○県</t>
    <rPh sb="2" eb="3">
      <t>ケン</t>
    </rPh>
    <phoneticPr fontId="5"/>
  </si>
  <si>
    <t>○○病院</t>
    <rPh sb="2" eb="4">
      <t>ビョウイン</t>
    </rPh>
    <phoneticPr fontId="5"/>
  </si>
  <si>
    <t>医療法人○○会</t>
    <rPh sb="0" eb="2">
      <t>イリョウ</t>
    </rPh>
    <rPh sb="2" eb="4">
      <t>ホウジン</t>
    </rPh>
    <rPh sb="6" eb="7">
      <t>カイ</t>
    </rPh>
    <phoneticPr fontId="5"/>
  </si>
  <si>
    <t>○○市</t>
    <rPh sb="2" eb="3">
      <t>シ</t>
    </rPh>
    <phoneticPr fontId="5"/>
  </si>
  <si>
    <t>例</t>
    <rPh sb="0" eb="1">
      <t>レイ</t>
    </rPh>
    <phoneticPr fontId="5"/>
  </si>
  <si>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5"/>
  </si>
  <si>
    <t>（１）協定締結の有無</t>
    <rPh sb="3" eb="5">
      <t>キョウテイ</t>
    </rPh>
    <rPh sb="5" eb="7">
      <t>テイケツ</t>
    </rPh>
    <rPh sb="8" eb="10">
      <t>ウム</t>
    </rPh>
    <phoneticPr fontId="5"/>
  </si>
  <si>
    <t>病床確保</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</si>
  <si>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5"/>
  </si>
  <si>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5"/>
  </si>
  <si>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5"/>
  </si>
  <si>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5"/>
  </si>
  <si>
    <t>様式３－１６（病室）</t>
    <rPh sb="0" eb="2">
      <t>ヨウシキ</t>
    </rPh>
    <rPh sb="7" eb="9">
      <t>ビョウシツ</t>
    </rPh>
    <phoneticPr fontId="5"/>
  </si>
  <si>
    <t>病棟等</t>
  </si>
  <si>
    <t>病室</t>
  </si>
  <si>
    <t>寄附金</t>
    <rPh sb="0" eb="2">
      <t>キフ</t>
    </rPh>
    <phoneticPr fontId="5"/>
  </si>
  <si>
    <t>室数/面積</t>
  </si>
  <si>
    <t>室数/面積</t>
    <phoneticPr fontId="5"/>
  </si>
  <si>
    <t>室/㎡</t>
    <rPh sb="0" eb="1">
      <t>シツ</t>
    </rPh>
    <phoneticPr fontId="5"/>
  </si>
  <si>
    <t>a</t>
  </si>
  <si>
    <t>令和○年度</t>
    <rPh sb="0" eb="2">
      <t>レイワ</t>
    </rPh>
    <phoneticPr fontId="5"/>
  </si>
  <si>
    <t>－</t>
  </si>
  <si>
    <t>病室</t>
    <rPh sb="0" eb="2">
      <t>ビョウシツ</t>
    </rPh>
    <phoneticPr fontId="5"/>
  </si>
  <si>
    <t>病棟等</t>
    <rPh sb="0" eb="2">
      <t>ビョウトウ</t>
    </rPh>
    <rPh sb="2" eb="3">
      <t>トウ</t>
    </rPh>
    <phoneticPr fontId="5"/>
  </si>
  <si>
    <t>個人防護具</t>
    <rPh sb="0" eb="2">
      <t>コジン</t>
    </rPh>
    <rPh sb="2" eb="4">
      <t>ボウゴ</t>
    </rPh>
    <rPh sb="4" eb="5">
      <t>グ</t>
    </rPh>
    <phoneticPr fontId="5"/>
  </si>
  <si>
    <t>新興感染症対応力強化事業（病室の感染対策に係る整備）</t>
  </si>
  <si>
    <t>病室の感染対策に係る整備</t>
    <rPh sb="0" eb="2">
      <t>ビョウシツ</t>
    </rPh>
    <rPh sb="3" eb="5">
      <t>カンセン</t>
    </rPh>
    <rPh sb="5" eb="7">
      <t>タイサク</t>
    </rPh>
    <rPh sb="8" eb="9">
      <t>カカ</t>
    </rPh>
    <rPh sb="10" eb="12">
      <t>セイビ</t>
    </rPh>
    <phoneticPr fontId="5"/>
  </si>
  <si>
    <t>病室の感染対策に係る整備以外</t>
    <rPh sb="0" eb="2">
      <t>ビョウシツ</t>
    </rPh>
    <rPh sb="3" eb="5">
      <t>カンセン</t>
    </rPh>
    <rPh sb="5" eb="7">
      <t>タイサク</t>
    </rPh>
    <rPh sb="8" eb="9">
      <t>カカ</t>
    </rPh>
    <rPh sb="10" eb="12">
      <t>セイビ</t>
    </rPh>
    <rPh sb="12" eb="14">
      <t>イガイ</t>
    </rPh>
    <phoneticPr fontId="5"/>
  </si>
  <si>
    <t>新興感染症対応力強化事業（病室の感染対策に係る整備以外）</t>
  </si>
  <si>
    <t>県番</t>
    <rPh sb="0" eb="2">
      <t>ケンバン</t>
    </rPh>
    <phoneticPr fontId="5"/>
  </si>
  <si>
    <t>別紙</t>
    <rPh sb="0" eb="2">
      <t>ベッシ</t>
    </rPh>
    <phoneticPr fontId="5"/>
  </si>
  <si>
    <t>令和７年度（令和６年度からの繰越分）医療施設等施設整備費補助金交付申請総括表（新興感染症対応力強化）</t>
    <rPh sb="0" eb="2">
      <t>レイワ</t>
    </rPh>
    <rPh sb="3" eb="5">
      <t>ネンド</t>
    </rPh>
    <rPh sb="6" eb="8">
      <t>レイワ</t>
    </rPh>
    <rPh sb="9" eb="10">
      <t>ネン</t>
    </rPh>
    <rPh sb="10" eb="11">
      <t>ド</t>
    </rPh>
    <rPh sb="14" eb="16">
      <t>クリコシ</t>
    </rPh>
    <rPh sb="16" eb="17">
      <t>ブン</t>
    </rPh>
    <rPh sb="31" eb="33">
      <t>コウフ</t>
    </rPh>
    <rPh sb="33" eb="35">
      <t>シンセイ</t>
    </rPh>
    <rPh sb="35" eb="37">
      <t>ソウカツ</t>
    </rPh>
    <rPh sb="37" eb="38">
      <t>ヒョウ</t>
    </rPh>
    <rPh sb="39" eb="40">
      <t>シン</t>
    </rPh>
    <rPh sb="40" eb="41">
      <t>コウ</t>
    </rPh>
    <rPh sb="41" eb="44">
      <t>カンセンショウ</t>
    </rPh>
    <rPh sb="44" eb="47">
      <t>タイオウリョク</t>
    </rPh>
    <rPh sb="47" eb="49">
      <t>キョウカ</t>
    </rPh>
    <phoneticPr fontId="5"/>
  </si>
  <si>
    <t>○○年度</t>
    <phoneticPr fontId="5"/>
  </si>
  <si>
    <t>県内番</t>
    <rPh sb="0" eb="3">
      <t>ケンナイバン</t>
    </rPh>
    <phoneticPr fontId="5"/>
  </si>
  <si>
    <t>抵　当　権</t>
    <rPh sb="0" eb="1">
      <t>テイ</t>
    </rPh>
    <rPh sb="2" eb="3">
      <t>トウ</t>
    </rPh>
    <rPh sb="4" eb="5">
      <t>ケン</t>
    </rPh>
    <phoneticPr fontId="4"/>
  </si>
  <si>
    <t>工事計画
年数</t>
    <rPh sb="0" eb="2">
      <t>コウジ</t>
    </rPh>
    <rPh sb="2" eb="4">
      <t>ケイカク</t>
    </rPh>
    <rPh sb="5" eb="7">
      <t>ネンスウ</t>
    </rPh>
    <phoneticPr fontId="4"/>
  </si>
  <si>
    <t>都道府県
補助額</t>
    <phoneticPr fontId="5"/>
  </si>
  <si>
    <t>国庫補助
基本額</t>
    <phoneticPr fontId="5"/>
  </si>
  <si>
    <t>国庫補助
所要額</t>
    <phoneticPr fontId="5"/>
  </si>
  <si>
    <t>補助対象
部分</t>
    <rPh sb="0" eb="2">
      <t>ホジョ</t>
    </rPh>
    <rPh sb="2" eb="4">
      <t>タイショウ</t>
    </rPh>
    <rPh sb="5" eb="7">
      <t>ブブン</t>
    </rPh>
    <phoneticPr fontId="5"/>
  </si>
  <si>
    <t>寄附金
その他の
収入額</t>
    <rPh sb="0" eb="2">
      <t>キフ</t>
    </rPh>
    <rPh sb="2" eb="3">
      <t>キン</t>
    </rPh>
    <phoneticPr fontId="5"/>
  </si>
  <si>
    <t>無</t>
  </si>
  <si>
    <t>単年</t>
  </si>
  <si>
    <t>複数年</t>
  </si>
  <si>
    <t>個人防護具</t>
  </si>
  <si>
    <t>○○県立病院</t>
    <rPh sb="2" eb="4">
      <t>ケンリツ</t>
    </rPh>
    <rPh sb="4" eb="6">
      <t>ビョウイン</t>
    </rPh>
    <phoneticPr fontId="5"/>
  </si>
  <si>
    <t>○○県知事</t>
    <rPh sb="2" eb="5">
      <t>ケンチジ</t>
    </rPh>
    <phoneticPr fontId="5"/>
  </si>
  <si>
    <t>○○診療所</t>
    <rPh sb="2" eb="5">
      <t>シンリョウジョ</t>
    </rPh>
    <phoneticPr fontId="5"/>
  </si>
  <si>
    <t>○○　○○</t>
    <phoneticPr fontId="5"/>
  </si>
  <si>
    <t>○○町</t>
    <rPh sb="2" eb="3">
      <t>チョウ</t>
    </rPh>
    <phoneticPr fontId="5"/>
  </si>
  <si>
    <t xml:space="preserve"> (1)　交付要綱５(交付額の算定方法)（1）に掲げる事業･･･(C)と(F)とを比較して少ない方の額</t>
    <phoneticPr fontId="5"/>
  </si>
  <si>
    <t xml:space="preserve"> (2)　　　　　　　　　　 〃　　　　　　　　　（2）に掲げる事業･･･(C)と(F)と(G)とを比較してもっとも少ない額</t>
    <phoneticPr fontId="5"/>
  </si>
  <si>
    <t xml:space="preserve"> (3)　　　　　　　　　　 〃　　　　　　　　　（3）に掲げる事業･･･(C)と(F)とを比較して少ない方の額に３分の２を乗じて得た額と(G)とを比較して少ない方の額</t>
    <phoneticPr fontId="5"/>
  </si>
  <si>
    <t xml:space="preserve"> (4)　　　　　　　　　　 〃　　　　　　　　　（4）に掲げる事業･･･(C)と(F)とを比較して少ない方の額に補助率を乗じて得た額と(G)とを比較して少ない方の額</t>
    <phoneticPr fontId="5"/>
  </si>
  <si>
    <t xml:space="preserve"> (5)　　　　　　　　　　 〃　　　　　　　　　（5）に掲げる事業･･･(C)と(F)とを比較して少ない方の額に４分の３を乗じて得た額と(G)とを比較して少ない方の額</t>
    <phoneticPr fontId="5"/>
  </si>
  <si>
    <t xml:space="preserve"> (2)　交付要綱５（2）及び（3）に掲げる事業･･･(H)欄に記載された額に２分の１を乗じて得た額</t>
    <phoneticPr fontId="5"/>
  </si>
  <si>
    <t xml:space="preserve"> (1)　交付要綱５（1）に掲げる事業･･･････････(H)欄に記載された額に補助率を乗じて得た額</t>
    <phoneticPr fontId="5"/>
  </si>
  <si>
    <t xml:space="preserve"> (3)　交付要綱５（4）に掲げる事業･･･････････(H)欄に記載された額</t>
    <phoneticPr fontId="5"/>
  </si>
  <si>
    <t xml:space="preserve"> (6)　　　　　　　　　　 〃　　　　　　　　　（6）に掲げる事業･･･(C)と(F)とを比較して少ない方の額に２分の１を乗じて得た額と(G)とを比較して少ない方の額</t>
    <phoneticPr fontId="5"/>
  </si>
  <si>
    <t xml:space="preserve"> (4)　交付要綱５（5）及び（6）に掲げる事業･･･(H)欄に記載された額に３分の２を乗じて得た額</t>
    <rPh sb="13" eb="14">
      <t>オヨ</t>
    </rPh>
    <phoneticPr fontId="5"/>
  </si>
  <si>
    <t>(14) 院内感染対策施設整備事業</t>
    <phoneticPr fontId="5"/>
  </si>
  <si>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5"/>
  </si>
  <si>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5"/>
  </si>
  <si>
    <t>様式３－１６（病室以外（病棟等））</t>
    <rPh sb="0" eb="2">
      <t>ヨウシキ</t>
    </rPh>
    <rPh sb="7" eb="9">
      <t>ビョウシツ</t>
    </rPh>
    <rPh sb="9" eb="11">
      <t>イガイ</t>
    </rPh>
    <rPh sb="12" eb="14">
      <t>ビョウトウ</t>
    </rPh>
    <rPh sb="14" eb="15">
      <t>トウ</t>
    </rPh>
    <phoneticPr fontId="5"/>
  </si>
  <si>
    <t>様式３－１６（病室以外（個人防護具））</t>
    <rPh sb="0" eb="2">
      <t>ヨウシキ</t>
    </rPh>
    <rPh sb="7" eb="9">
      <t>ビョウシツ</t>
    </rPh>
    <rPh sb="9" eb="11">
      <t>イガイ</t>
    </rPh>
    <rPh sb="12" eb="14">
      <t>コジン</t>
    </rPh>
    <rPh sb="14" eb="16">
      <t>ボウゴ</t>
    </rPh>
    <rPh sb="16" eb="17">
      <t>グ</t>
    </rPh>
    <phoneticPr fontId="5"/>
  </si>
  <si>
    <t>　※病棟等欄が不足する場合は適宜追加すること</t>
    <rPh sb="2" eb="4">
      <t>ビョウトウ</t>
    </rPh>
    <rPh sb="4" eb="5">
      <t>トウ</t>
    </rPh>
    <rPh sb="5" eb="6">
      <t>ラン</t>
    </rPh>
    <rPh sb="7" eb="9">
      <t>フソク</t>
    </rPh>
    <rPh sb="11" eb="13">
      <t>バアイ</t>
    </rPh>
    <rPh sb="14" eb="16">
      <t>テキギ</t>
    </rPh>
    <rPh sb="16" eb="18">
      <t>ツイカ</t>
    </rPh>
    <phoneticPr fontId="5"/>
  </si>
  <si>
    <t>個人防護具保管施設１
の整備面積</t>
    <rPh sb="0" eb="2">
      <t>コジン</t>
    </rPh>
    <rPh sb="2" eb="4">
      <t>ボウゴ</t>
    </rPh>
    <rPh sb="4" eb="5">
      <t>グ</t>
    </rPh>
    <rPh sb="5" eb="7">
      <t>ホカン</t>
    </rPh>
    <rPh sb="7" eb="9">
      <t>シセツ</t>
    </rPh>
    <rPh sb="12" eb="14">
      <t>セイビ</t>
    </rPh>
    <rPh sb="14" eb="16">
      <t>メンセキ</t>
    </rPh>
    <phoneticPr fontId="5"/>
  </si>
  <si>
    <t>個人防護具保管施設２
の整備面積</t>
    <rPh sb="0" eb="2">
      <t>コジン</t>
    </rPh>
    <rPh sb="2" eb="4">
      <t>ボウゴ</t>
    </rPh>
    <rPh sb="4" eb="5">
      <t>グ</t>
    </rPh>
    <rPh sb="5" eb="7">
      <t>ホカン</t>
    </rPh>
    <rPh sb="7" eb="9">
      <t>シセツ</t>
    </rPh>
    <rPh sb="12" eb="14">
      <t>セイビ</t>
    </rPh>
    <rPh sb="14" eb="16">
      <t>メンセキ</t>
    </rPh>
    <phoneticPr fontId="5"/>
  </si>
  <si>
    <t>個人防護具保管施設３
の整備面積</t>
    <rPh sb="0" eb="2">
      <t>コジン</t>
    </rPh>
    <rPh sb="2" eb="4">
      <t>ボウゴ</t>
    </rPh>
    <rPh sb="4" eb="5">
      <t>グ</t>
    </rPh>
    <rPh sb="5" eb="7">
      <t>ホカン</t>
    </rPh>
    <rPh sb="7" eb="9">
      <t>シセツ</t>
    </rPh>
    <rPh sb="12" eb="14">
      <t>セイビ</t>
    </rPh>
    <rPh sb="14" eb="16">
      <t>メンセキ</t>
    </rPh>
    <phoneticPr fontId="5"/>
  </si>
  <si>
    <t>個人防護具保管施設４
の整備面積</t>
    <rPh sb="0" eb="2">
      <t>コジン</t>
    </rPh>
    <rPh sb="2" eb="4">
      <t>ボウゴ</t>
    </rPh>
    <rPh sb="4" eb="5">
      <t>グ</t>
    </rPh>
    <rPh sb="5" eb="7">
      <t>ホカン</t>
    </rPh>
    <rPh sb="7" eb="9">
      <t>シセツ</t>
    </rPh>
    <rPh sb="12" eb="14">
      <t>セイビ</t>
    </rPh>
    <rPh sb="14" eb="16">
      <t>メンセキ</t>
    </rPh>
    <phoneticPr fontId="5"/>
  </si>
  <si>
    <t>病棟等１の感染対策
に係る整備面積</t>
    <rPh sb="0" eb="2">
      <t>ビョウトウ</t>
    </rPh>
    <rPh sb="2" eb="3">
      <t>トウ</t>
    </rPh>
    <rPh sb="5" eb="7">
      <t>カンセン</t>
    </rPh>
    <rPh sb="7" eb="9">
      <t>タイサク</t>
    </rPh>
    <rPh sb="11" eb="12">
      <t>カカ</t>
    </rPh>
    <rPh sb="13" eb="15">
      <t>セイビ</t>
    </rPh>
    <rPh sb="15" eb="17">
      <t>メンセキ</t>
    </rPh>
    <phoneticPr fontId="5"/>
  </si>
  <si>
    <t>病棟等２の感染対策
に係る整備面積</t>
    <rPh sb="0" eb="2">
      <t>ビョウトウ</t>
    </rPh>
    <rPh sb="2" eb="3">
      <t>トウ</t>
    </rPh>
    <rPh sb="5" eb="7">
      <t>カンセン</t>
    </rPh>
    <rPh sb="7" eb="9">
      <t>タイサク</t>
    </rPh>
    <rPh sb="11" eb="12">
      <t>カカ</t>
    </rPh>
    <rPh sb="13" eb="15">
      <t>セイビ</t>
    </rPh>
    <rPh sb="15" eb="17">
      <t>メンセキ</t>
    </rPh>
    <phoneticPr fontId="5"/>
  </si>
  <si>
    <t>病棟等３の感染対策
に係る整備面積</t>
    <phoneticPr fontId="5"/>
  </si>
  <si>
    <t>病棟等４の感染対策
に係る整備面積</t>
    <phoneticPr fontId="5"/>
  </si>
  <si>
    <t>　※個人防護具保管施設欄が不足する場合は適宜追加すること</t>
    <rPh sb="2" eb="4">
      <t>コジン</t>
    </rPh>
    <rPh sb="4" eb="6">
      <t>ボウゴ</t>
    </rPh>
    <rPh sb="6" eb="7">
      <t>グ</t>
    </rPh>
    <rPh sb="7" eb="9">
      <t>ホカン</t>
    </rPh>
    <rPh sb="9" eb="11">
      <t>シセツ</t>
    </rPh>
    <rPh sb="11" eb="12">
      <t>ラン</t>
    </rPh>
    <rPh sb="13" eb="15">
      <t>フソク</t>
    </rPh>
    <rPh sb="17" eb="19">
      <t>バアイ</t>
    </rPh>
    <rPh sb="20" eb="22">
      <t>テキギ</t>
    </rPh>
    <rPh sb="22" eb="24">
      <t>ツイカ</t>
    </rPh>
    <phoneticPr fontId="5"/>
  </si>
  <si>
    <t>個室１の面積</t>
    <rPh sb="0" eb="2">
      <t>コシツ</t>
    </rPh>
    <rPh sb="4" eb="6">
      <t>メンセキ</t>
    </rPh>
    <phoneticPr fontId="5"/>
  </si>
  <si>
    <t>個室２の面積</t>
    <rPh sb="0" eb="2">
      <t>コシツ</t>
    </rPh>
    <rPh sb="4" eb="6">
      <t>メンセキ</t>
    </rPh>
    <phoneticPr fontId="5"/>
  </si>
  <si>
    <t>個室３の面積</t>
    <rPh sb="0" eb="2">
      <t>コシツ</t>
    </rPh>
    <rPh sb="4" eb="6">
      <t>メンセキ</t>
    </rPh>
    <phoneticPr fontId="5"/>
  </si>
  <si>
    <t>個室４の面積</t>
    <rPh sb="0" eb="2">
      <t>コシツ</t>
    </rPh>
    <rPh sb="4" eb="6">
      <t>メンセキ</t>
    </rPh>
    <phoneticPr fontId="5"/>
  </si>
  <si>
    <t>【○○棟】</t>
    <rPh sb="3" eb="4">
      <t>トウ</t>
    </rPh>
    <phoneticPr fontId="5"/>
  </si>
  <si>
    <t>&lt;建築工事&gt;</t>
  </si>
  <si>
    <t>　（建築）</t>
    <rPh sb="2" eb="4">
      <t>ケンチク</t>
    </rPh>
    <phoneticPr fontId="5"/>
  </si>
  <si>
    <t xml:space="preserve"> &lt;附帯工事&gt;</t>
  </si>
  <si>
    <t>・個人防護具保管施設の整備</t>
    <rPh sb="1" eb="3">
      <t>コジン</t>
    </rPh>
    <rPh sb="3" eb="5">
      <t>ボウゴ</t>
    </rPh>
    <rPh sb="5" eb="6">
      <t>グ</t>
    </rPh>
    <rPh sb="6" eb="8">
      <t>ホカン</t>
    </rPh>
    <rPh sb="8" eb="10">
      <t>シセツ</t>
    </rPh>
    <rPh sb="11" eb="13">
      <t>セイビ</t>
    </rPh>
    <phoneticPr fontId="5"/>
  </si>
  <si>
    <t>・病室の感染対策に係る整備</t>
    <rPh sb="1" eb="3">
      <t>ビョウシツ</t>
    </rPh>
    <rPh sb="4" eb="6">
      <t>カンセン</t>
    </rPh>
    <rPh sb="6" eb="8">
      <t>タイサク</t>
    </rPh>
    <rPh sb="9" eb="10">
      <t>カカ</t>
    </rPh>
    <rPh sb="11" eb="13">
      <t>セイビ</t>
    </rPh>
    <phoneticPr fontId="5"/>
  </si>
  <si>
    <t>　（新築）</t>
  </si>
  <si>
    <t>　（改築）</t>
    <rPh sb="2" eb="4">
      <t>カイチク</t>
    </rPh>
    <phoneticPr fontId="5"/>
  </si>
  <si>
    <t>・病棟等の感染対策に係る整備</t>
    <rPh sb="1" eb="3">
      <t>ビョウトウ</t>
    </rPh>
    <rPh sb="3" eb="4">
      <t>トウ</t>
    </rPh>
    <rPh sb="5" eb="7">
      <t>カンセン</t>
    </rPh>
    <rPh sb="7" eb="9">
      <t>タイサク</t>
    </rPh>
    <rPh sb="10" eb="11">
      <t>カカ</t>
    </rPh>
    <rPh sb="12" eb="14">
      <t>セイビ</t>
    </rPh>
    <phoneticPr fontId="5"/>
  </si>
  <si>
    <t>様式２（病室）</t>
    <rPh sb="4" eb="6">
      <t>ビョウシツ</t>
    </rPh>
    <phoneticPr fontId="5"/>
  </si>
  <si>
    <t>様式２（病室以外）</t>
    <rPh sb="4" eb="6">
      <t>ビョウシツ</t>
    </rPh>
    <rPh sb="6" eb="8">
      <t>イガイ</t>
    </rPh>
    <phoneticPr fontId="5"/>
  </si>
  <si>
    <t>令和８年度医療施設等施設整備費補助金交付申請総括表（新興感染症対応力強化）</t>
    <rPh sb="0" eb="2">
      <t>レイワ</t>
    </rPh>
    <rPh sb="3" eb="5">
      <t>ネンド</t>
    </rPh>
    <rPh sb="18" eb="20">
      <t>コウフ</t>
    </rPh>
    <rPh sb="20" eb="22">
      <t>シンセイ</t>
    </rPh>
    <rPh sb="22" eb="24">
      <t>ソウカツ</t>
    </rPh>
    <rPh sb="24" eb="25">
      <t>ヒョウ</t>
    </rPh>
    <rPh sb="26" eb="27">
      <t>シン</t>
    </rPh>
    <rPh sb="27" eb="28">
      <t>コウ</t>
    </rPh>
    <rPh sb="28" eb="31">
      <t>カンセンショウ</t>
    </rPh>
    <rPh sb="31" eb="34">
      <t>タイオウリョク</t>
    </rPh>
    <rPh sb="34" eb="36">
      <t>キョウカ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</si>
</sst>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s>
  <fonts count="58">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1"/>
      <color theme="1"/>
      <name val="ＭＳ ゴシック"/>
      <family val="3"/>
      <charset val="128"/>
    </font>
    <font>
      <sz val="9"/>
      <color indexed="81"/>
      <name val="MS P ゴシック"/>
      <family val="3"/>
      <charset val="128"/>
    </font>
    <font>
      <sz val="22"/>
      <name val="ＭＳ 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1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7">
    <xf numFmtId="0" fontId="0" fillId="0" borderId="0"/>
    <xf numFmtId="38" fontId="2" fillId="0" borderId="0" applyFont="0" applyFill="0" applyBorder="0" applyAlignment="0" applyProtection="0"/>
    <xf numFmtId="0" fontId="10" fillId="0" borderId="0">
      <alignment vertical="center"/>
    </xf>
    <xf numFmtId="0" fontId="1" fillId="0" borderId="0">
      <alignment vertical="center"/>
    </xf>
    <xf numFmtId="0" fontId="18" fillId="0" borderId="0"/>
    <xf numFmtId="38" fontId="18" fillId="0" borderId="0" applyFont="0" applyFill="0" applyBorder="0" applyAlignment="0" applyProtection="0"/>
    <xf numFmtId="38" fontId="2" fillId="0" borderId="0" applyFont="0" applyFill="0" applyBorder="0" applyAlignment="0" applyProtection="0"/>
  </cellStyleXfs>
  <cellXfs count="617">
    <xf numFmtId="0" fontId="0" fillId="0" borderId="0" xfId="0"/>
    <xf numFmtId="38" fontId="3" fillId="0" borderId="0" xfId="1" applyFont="1"/>
    <xf numFmtId="38" fontId="3" fillId="0" borderId="0" xfId="1" applyFont="1" applyAlignment="1">
      <alignment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0" xfId="1" applyFont="1" applyFill="1" applyBorder="1"/>
    <xf numFmtId="38" fontId="3" fillId="0" borderId="0" xfId="1" applyFont="1" applyFill="1" applyBorder="1" applyAlignment="1">
      <alignment horizontal="left" vertical="center" wrapText="1"/>
    </xf>
    <xf numFmtId="38" fontId="3" fillId="0" borderId="6" xfId="1" applyFont="1" applyBorder="1" applyAlignment="1">
      <alignment horizontal="center" vertical="center" wrapText="1"/>
    </xf>
    <xf numFmtId="0" fontId="6" fillId="0" borderId="0" xfId="0" applyFont="1"/>
    <xf numFmtId="0" fontId="7" fillId="0" borderId="8" xfId="0" applyFont="1" applyBorder="1" applyAlignment="1">
      <alignment horizontal="center" vertical="center"/>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75"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4" xfId="4" applyFont="1" applyBorder="1" applyAlignment="1">
      <alignment horizontal="center" vertical="center"/>
    </xf>
    <xf numFmtId="0" fontId="33" fillId="0" borderId="0" xfId="4" applyFont="1" applyAlignment="1">
      <alignment vertical="center" wrapText="1"/>
    </xf>
    <xf numFmtId="0" fontId="33" fillId="0" borderId="74"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2"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88" xfId="5" applyFont="1" applyFill="1" applyBorder="1" applyAlignment="1">
      <alignment horizontal="right" vertical="center"/>
    </xf>
    <xf numFmtId="0" fontId="25" fillId="0" borderId="0" xfId="0" applyFont="1" applyAlignment="1">
      <alignment vertical="center"/>
    </xf>
    <xf numFmtId="0" fontId="25" fillId="0" borderId="13" xfId="0" applyFont="1" applyBorder="1" applyAlignment="1">
      <alignment horizontal="center" vertical="center"/>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1" fontId="25" fillId="0" borderId="13" xfId="0" applyNumberFormat="1" applyFont="1" applyBorder="1" applyAlignment="1">
      <alignment vertical="center"/>
    </xf>
    <xf numFmtId="182" fontId="25" fillId="0" borderId="1" xfId="0" applyNumberFormat="1" applyFont="1" applyBorder="1" applyAlignment="1">
      <alignment vertical="center"/>
    </xf>
    <xf numFmtId="181" fontId="25" fillId="0" borderId="6" xfId="0" applyNumberFormat="1" applyFont="1" applyBorder="1" applyAlignment="1">
      <alignment vertical="center"/>
    </xf>
    <xf numFmtId="0" fontId="25" fillId="0" borderId="3" xfId="0" applyFont="1" applyBorder="1" applyAlignment="1">
      <alignment horizontal="left" vertical="center" shrinkToFit="1"/>
    </xf>
    <xf numFmtId="0" fontId="25" fillId="0" borderId="4" xfId="0" applyFont="1" applyBorder="1" applyAlignment="1">
      <alignment vertical="center" wrapText="1" shrinkToFit="1"/>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0" fontId="21"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13" fillId="0" borderId="0" xfId="0" applyFont="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5" fontId="25" fillId="0" borderId="63" xfId="0" applyNumberFormat="1" applyFont="1" applyBorder="1" applyAlignment="1">
      <alignment horizontal="right" vertical="center" shrinkToFit="1"/>
    </xf>
    <xf numFmtId="0" fontId="25" fillId="0" borderId="8" xfId="0" applyFont="1" applyBorder="1" applyAlignment="1">
      <alignment horizontal="center" vertical="center"/>
    </xf>
    <xf numFmtId="57" fontId="25" fillId="5" borderId="63" xfId="0" applyNumberFormat="1" applyFont="1" applyFill="1" applyBorder="1" applyAlignment="1">
      <alignment horizontal="center" vertical="center" shrinkToFit="1"/>
    </xf>
    <xf numFmtId="57" fontId="25" fillId="5" borderId="64" xfId="0" applyNumberFormat="1" applyFont="1" applyFill="1" applyBorder="1" applyAlignment="1">
      <alignment horizontal="center" vertical="center" shrinkToFit="1"/>
    </xf>
    <xf numFmtId="183" fontId="25" fillId="5" borderId="13" xfId="0" applyNumberFormat="1" applyFont="1" applyFill="1" applyBorder="1" applyAlignment="1">
      <alignment horizontal="center" vertical="center"/>
    </xf>
    <xf numFmtId="181" fontId="25" fillId="5" borderId="13" xfId="0" applyNumberFormat="1" applyFont="1" applyFill="1" applyBorder="1" applyAlignment="1">
      <alignment vertical="center"/>
    </xf>
    <xf numFmtId="184" fontId="25" fillId="5" borderId="13" xfId="0" applyNumberFormat="1" applyFont="1" applyFill="1" applyBorder="1" applyAlignment="1">
      <alignment vertical="center"/>
    </xf>
    <xf numFmtId="0" fontId="25" fillId="5" borderId="13" xfId="0" applyFont="1" applyFill="1" applyBorder="1" applyAlignment="1">
      <alignment horizontal="center" vertical="center" shrinkToFit="1"/>
    </xf>
    <xf numFmtId="0" fontId="25" fillId="5" borderId="13" xfId="0" applyFont="1" applyFill="1" applyBorder="1" applyAlignment="1">
      <alignment horizontal="center" vertical="center"/>
    </xf>
    <xf numFmtId="181" fontId="25" fillId="5" borderId="64" xfId="0" applyNumberFormat="1" applyFont="1" applyFill="1" applyBorder="1" applyAlignment="1">
      <alignment vertical="center"/>
    </xf>
    <xf numFmtId="181" fontId="25" fillId="5" borderId="6" xfId="0" applyNumberFormat="1" applyFont="1" applyFill="1" applyBorder="1" applyAlignment="1">
      <alignment vertical="center"/>
    </xf>
    <xf numFmtId="185" fontId="25" fillId="5" borderId="0" xfId="0" applyNumberFormat="1" applyFont="1" applyFill="1" applyAlignment="1">
      <alignment horizontal="center" vertical="center"/>
    </xf>
    <xf numFmtId="185" fontId="25" fillId="5" borderId="63" xfId="0" applyNumberFormat="1" applyFont="1" applyFill="1" applyBorder="1" applyAlignment="1">
      <alignment horizontal="center" vertical="center" shrinkToFi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87" fontId="11" fillId="0" borderId="64" xfId="0" applyNumberFormat="1" applyFont="1" applyBorder="1" applyAlignment="1">
      <alignment horizontal="left" vertical="center" wrapText="1"/>
    </xf>
    <xf numFmtId="187" fontId="11" fillId="0" borderId="34" xfId="0" applyNumberFormat="1" applyFont="1" applyBorder="1" applyAlignment="1">
      <alignment horizontal="left" vertical="center" wrapText="1"/>
    </xf>
    <xf numFmtId="0" fontId="11" fillId="5" borderId="26" xfId="0" applyFont="1" applyFill="1" applyBorder="1" applyAlignment="1">
      <alignment vertical="center" wrapText="1"/>
    </xf>
    <xf numFmtId="0" fontId="50" fillId="0" borderId="0" xfId="0" applyFont="1"/>
    <xf numFmtId="0" fontId="11" fillId="5" borderId="33" xfId="0" applyFont="1" applyFill="1" applyBorder="1" applyAlignment="1">
      <alignment vertical="center" wrapText="1"/>
    </xf>
    <xf numFmtId="0" fontId="11" fillId="5" borderId="20" xfId="0" applyFont="1" applyFill="1" applyBorder="1" applyAlignment="1">
      <alignment vertical="center" wrapText="1"/>
    </xf>
    <xf numFmtId="0" fontId="11" fillId="5" borderId="25" xfId="0" applyFont="1" applyFill="1" applyBorder="1" applyAlignment="1">
      <alignment vertical="center" wrapText="1"/>
    </xf>
    <xf numFmtId="0" fontId="11" fillId="5" borderId="35" xfId="0" applyFont="1" applyFill="1" applyBorder="1" applyAlignment="1">
      <alignment vertical="center" wrapText="1"/>
    </xf>
    <xf numFmtId="0" fontId="12" fillId="4" borderId="0" xfId="0" applyFont="1" applyFill="1"/>
    <xf numFmtId="0" fontId="10" fillId="4" borderId="0" xfId="0" applyFont="1" applyFill="1"/>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2" fillId="0" borderId="0" xfId="0" applyFont="1" applyAlignment="1">
      <alignment horizontal="center" vertical="center"/>
    </xf>
    <xf numFmtId="0" fontId="52" fillId="0" borderId="0" xfId="0" applyFont="1" applyAlignment="1">
      <alignment horizontal="center" vertical="center" wrapText="1"/>
    </xf>
    <xf numFmtId="0" fontId="0" fillId="0" borderId="0" xfId="0" applyAlignment="1">
      <alignment horizontal="center" vertical="center"/>
    </xf>
    <xf numFmtId="0" fontId="10" fillId="6" borderId="13" xfId="2" applyFill="1" applyBorder="1">
      <alignment vertical="center"/>
    </xf>
    <xf numFmtId="0" fontId="10" fillId="6" borderId="0" xfId="2" applyFill="1">
      <alignment vertical="center"/>
    </xf>
    <xf numFmtId="0" fontId="0" fillId="6" borderId="0" xfId="0" applyFill="1" applyAlignment="1">
      <alignment vertical="center"/>
    </xf>
    <xf numFmtId="0" fontId="52" fillId="6" borderId="0" xfId="0" applyFont="1" applyFill="1" applyAlignment="1">
      <alignment horizontal="center" vertical="center"/>
    </xf>
    <xf numFmtId="0" fontId="52"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10" fillId="6" borderId="0" xfId="2" applyFill="1" applyAlignment="1">
      <alignment vertical="center" wrapText="1"/>
    </xf>
    <xf numFmtId="12" fontId="3" fillId="0" borderId="0" xfId="1" applyNumberFormat="1" applyFont="1" applyFill="1" applyBorder="1" applyAlignment="1">
      <alignment horizontal="left" vertical="center" wrapText="1"/>
    </xf>
    <xf numFmtId="182" fontId="25" fillId="5" borderId="96" xfId="0" applyNumberFormat="1" applyFont="1" applyFill="1" applyBorder="1" applyAlignment="1">
      <alignment vertical="center"/>
    </xf>
    <xf numFmtId="182" fontId="25" fillId="5" borderId="97" xfId="0" applyNumberFormat="1" applyFont="1" applyFill="1" applyBorder="1" applyAlignment="1">
      <alignment vertical="center"/>
    </xf>
    <xf numFmtId="188" fontId="11" fillId="0" borderId="6" xfId="0" applyNumberFormat="1" applyFont="1" applyBorder="1" applyAlignment="1">
      <alignment horizontal="right" vertical="center" shrinkToFit="1"/>
    </xf>
    <xf numFmtId="188" fontId="11" fillId="5" borderId="20" xfId="0" applyNumberFormat="1" applyFont="1" applyFill="1" applyBorder="1" applyAlignment="1">
      <alignment horizontal="right" vertical="center" shrinkToFit="1"/>
    </xf>
    <xf numFmtId="188" fontId="11" fillId="5" borderId="37" xfId="0" applyNumberFormat="1" applyFont="1" applyFill="1" applyBorder="1" applyAlignment="1">
      <alignment horizontal="right" vertical="center" shrinkToFit="1"/>
    </xf>
    <xf numFmtId="188" fontId="11" fillId="5" borderId="6" xfId="0" applyNumberFormat="1" applyFont="1" applyFill="1" applyBorder="1" applyAlignment="1">
      <alignment horizontal="right" vertical="center" shrinkToFit="1"/>
    </xf>
    <xf numFmtId="188" fontId="11" fillId="0" borderId="37" xfId="0" applyNumberFormat="1" applyFont="1" applyBorder="1" applyAlignment="1">
      <alignment horizontal="right" vertical="center" shrinkToFit="1"/>
    </xf>
    <xf numFmtId="188" fontId="11" fillId="0" borderId="20" xfId="0" applyNumberFormat="1" applyFont="1" applyBorder="1" applyAlignment="1">
      <alignment horizontal="right" vertical="center" shrinkToFit="1"/>
    </xf>
    <xf numFmtId="188" fontId="15" fillId="0" borderId="6" xfId="0" applyNumberFormat="1" applyFont="1" applyBorder="1" applyAlignment="1">
      <alignment vertical="center" shrinkToFit="1"/>
    </xf>
    <xf numFmtId="188" fontId="15" fillId="5" borderId="6" xfId="0" applyNumberFormat="1" applyFont="1" applyFill="1" applyBorder="1" applyAlignment="1">
      <alignment vertical="center" shrinkToFit="1"/>
    </xf>
    <xf numFmtId="188" fontId="15" fillId="0" borderId="37" xfId="0" applyNumberFormat="1" applyFont="1" applyBorder="1" applyAlignment="1">
      <alignment vertical="center" shrinkToFit="1"/>
    </xf>
    <xf numFmtId="188" fontId="15" fillId="5" borderId="37" xfId="0" applyNumberFormat="1" applyFont="1" applyFill="1" applyBorder="1" applyAlignment="1">
      <alignment vertical="center" shrinkToFit="1"/>
    </xf>
    <xf numFmtId="188" fontId="15" fillId="5" borderId="20" xfId="0" applyNumberFormat="1" applyFont="1" applyFill="1" applyBorder="1" applyAlignment="1">
      <alignment vertical="center" shrinkToFit="1"/>
    </xf>
    <xf numFmtId="188" fontId="17" fillId="5" borderId="19" xfId="0" applyNumberFormat="1" applyFont="1" applyFill="1" applyBorder="1" applyAlignment="1">
      <alignment vertical="center" shrinkToFit="1"/>
    </xf>
    <xf numFmtId="188" fontId="11" fillId="0" borderId="13" xfId="0" applyNumberFormat="1" applyFont="1" applyBorder="1" applyAlignment="1">
      <alignment vertical="center" shrinkToFit="1"/>
    </xf>
    <xf numFmtId="188" fontId="11" fillId="0" borderId="30" xfId="0" applyNumberFormat="1" applyFont="1" applyBorder="1" applyAlignment="1">
      <alignment vertical="center" shrinkToFit="1"/>
    </xf>
    <xf numFmtId="188" fontId="11" fillId="5" borderId="19" xfId="0" applyNumberFormat="1" applyFont="1" applyFill="1" applyBorder="1" applyAlignment="1">
      <alignment vertical="center" shrinkToFit="1"/>
    </xf>
    <xf numFmtId="188" fontId="11" fillId="5" borderId="13" xfId="0" applyNumberFormat="1" applyFont="1" applyFill="1" applyBorder="1" applyAlignment="1">
      <alignment vertical="center" shrinkToFit="1"/>
    </xf>
    <xf numFmtId="188" fontId="11" fillId="5" borderId="27" xfId="0" applyNumberFormat="1" applyFont="1" applyFill="1" applyBorder="1" applyAlignment="1">
      <alignment vertical="center" shrinkToFit="1"/>
    </xf>
    <xf numFmtId="188" fontId="11" fillId="0" borderId="1" xfId="0" applyNumberFormat="1" applyFont="1" applyBorder="1" applyAlignment="1">
      <alignment vertical="center" shrinkToFit="1"/>
    </xf>
    <xf numFmtId="188" fontId="11" fillId="5" borderId="33" xfId="0" applyNumberFormat="1" applyFont="1" applyFill="1" applyBorder="1" applyAlignment="1">
      <alignment vertical="center" shrinkToFit="1"/>
    </xf>
    <xf numFmtId="188" fontId="11" fillId="5" borderId="1" xfId="0" applyNumberFormat="1" applyFont="1" applyFill="1" applyBorder="1" applyAlignment="1">
      <alignment vertical="center" shrinkToFit="1"/>
    </xf>
    <xf numFmtId="188" fontId="11" fillId="5" borderId="37" xfId="0" applyNumberFormat="1" applyFont="1" applyFill="1" applyBorder="1" applyAlignment="1">
      <alignment vertical="center" shrinkToFit="1"/>
    </xf>
    <xf numFmtId="188" fontId="11" fillId="0" borderId="6" xfId="0" applyNumberFormat="1" applyFont="1" applyBorder="1" applyAlignment="1">
      <alignment vertical="center" shrinkToFit="1"/>
    </xf>
    <xf numFmtId="188" fontId="11" fillId="5" borderId="20" xfId="0" applyNumberFormat="1" applyFont="1" applyFill="1" applyBorder="1" applyAlignment="1">
      <alignment vertical="center" shrinkToFit="1"/>
    </xf>
    <xf numFmtId="188" fontId="11" fillId="5" borderId="6" xfId="0" applyNumberFormat="1" applyFont="1" applyFill="1" applyBorder="1" applyAlignment="1">
      <alignment vertical="center" shrinkToFit="1"/>
    </xf>
    <xf numFmtId="188" fontId="11" fillId="5" borderId="44" xfId="0" applyNumberFormat="1" applyFont="1" applyFill="1" applyBorder="1" applyAlignment="1">
      <alignment vertical="center" shrinkToFit="1"/>
    </xf>
    <xf numFmtId="188" fontId="11" fillId="0" borderId="8" xfId="0" applyNumberFormat="1" applyFont="1" applyBorder="1" applyAlignment="1">
      <alignment vertical="center" shrinkToFit="1"/>
    </xf>
    <xf numFmtId="188" fontId="11" fillId="5" borderId="25" xfId="0" applyNumberFormat="1" applyFont="1" applyFill="1" applyBorder="1" applyAlignment="1">
      <alignment vertical="center" shrinkToFit="1"/>
    </xf>
    <xf numFmtId="188" fontId="11" fillId="5" borderId="8" xfId="0" applyNumberFormat="1" applyFont="1" applyFill="1" applyBorder="1" applyAlignment="1">
      <alignment vertical="center" shrinkToFit="1"/>
    </xf>
    <xf numFmtId="188" fontId="11" fillId="0" borderId="27" xfId="0" applyNumberFormat="1" applyFont="1" applyBorder="1" applyAlignment="1">
      <alignment vertical="center" shrinkToFit="1"/>
    </xf>
    <xf numFmtId="188" fontId="11" fillId="0" borderId="33" xfId="0" applyNumberFormat="1" applyFont="1" applyBorder="1" applyAlignment="1">
      <alignment vertical="center" shrinkToFit="1"/>
    </xf>
    <xf numFmtId="188" fontId="11" fillId="0" borderId="37" xfId="0" applyNumberFormat="1" applyFont="1" applyBorder="1" applyAlignment="1">
      <alignment vertical="center" shrinkToFit="1"/>
    </xf>
    <xf numFmtId="188" fontId="11" fillId="0" borderId="20" xfId="0" applyNumberFormat="1" applyFont="1" applyBorder="1" applyAlignment="1">
      <alignment vertical="center" shrinkToFit="1"/>
    </xf>
    <xf numFmtId="188" fontId="11" fillId="5" borderId="21" xfId="0" applyNumberFormat="1" applyFont="1" applyFill="1" applyBorder="1" applyAlignment="1">
      <alignment vertical="center" shrinkToFit="1"/>
    </xf>
    <xf numFmtId="188" fontId="11" fillId="0" borderId="23" xfId="0" applyNumberFormat="1" applyFont="1" applyBorder="1" applyAlignment="1">
      <alignment vertical="center" shrinkToFit="1"/>
    </xf>
    <xf numFmtId="188" fontId="11" fillId="0" borderId="31" xfId="0" applyNumberFormat="1" applyFont="1" applyBorder="1" applyAlignment="1">
      <alignment vertical="center" shrinkToFit="1"/>
    </xf>
    <xf numFmtId="188" fontId="11" fillId="5" borderId="23" xfId="0" applyNumberFormat="1" applyFont="1" applyFill="1" applyBorder="1" applyAlignment="1">
      <alignment vertical="center" shrinkToFit="1"/>
    </xf>
    <xf numFmtId="188" fontId="11" fillId="5" borderId="18" xfId="0" applyNumberFormat="1" applyFont="1" applyFill="1" applyBorder="1" applyAlignment="1">
      <alignment vertical="center" shrinkToFit="1"/>
    </xf>
    <xf numFmtId="188" fontId="11" fillId="5" borderId="17" xfId="0" applyNumberFormat="1" applyFont="1" applyFill="1" applyBorder="1" applyAlignment="1">
      <alignment vertical="center" shrinkToFit="1"/>
    </xf>
    <xf numFmtId="188" fontId="11" fillId="0" borderId="51" xfId="0" applyNumberFormat="1" applyFont="1" applyBorder="1" applyAlignment="1">
      <alignment vertical="center" shrinkToFit="1"/>
    </xf>
    <xf numFmtId="188"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5" borderId="14" xfId="0" applyFont="1" applyFill="1" applyBorder="1" applyAlignment="1">
      <alignment vertical="center" wrapText="1"/>
    </xf>
    <xf numFmtId="185" fontId="47" fillId="0" borderId="64" xfId="0" applyNumberFormat="1" applyFont="1" applyBorder="1" applyAlignment="1">
      <alignment horizontal="center" vertical="center" shrinkToFit="1"/>
    </xf>
    <xf numFmtId="186" fontId="49" fillId="5" borderId="37" xfId="0" applyNumberFormat="1" applyFont="1" applyFill="1" applyBorder="1" applyAlignment="1">
      <alignment vertical="center" shrinkToFit="1"/>
    </xf>
    <xf numFmtId="186" fontId="11" fillId="5" borderId="37" xfId="0" applyNumberFormat="1" applyFont="1" applyFill="1" applyBorder="1" applyAlignment="1">
      <alignment horizontal="right" vertical="center" shrinkToFit="1"/>
    </xf>
    <xf numFmtId="186" fontId="11" fillId="5" borderId="6" xfId="0" applyNumberFormat="1" applyFont="1" applyFill="1" applyBorder="1" applyAlignment="1">
      <alignment horizontal="right" vertical="center" shrinkToFit="1"/>
    </xf>
    <xf numFmtId="186" fontId="15" fillId="5" borderId="6" xfId="0" applyNumberFormat="1" applyFont="1" applyFill="1" applyBorder="1" applyAlignment="1">
      <alignment vertical="center" shrinkToFit="1"/>
    </xf>
    <xf numFmtId="189" fontId="11" fillId="5" borderId="37" xfId="0" applyNumberFormat="1" applyFont="1" applyFill="1" applyBorder="1" applyAlignment="1">
      <alignment horizontal="right" vertical="center" shrinkToFit="1"/>
    </xf>
    <xf numFmtId="189" fontId="11" fillId="0" borderId="6" xfId="0" applyNumberFormat="1" applyFont="1" applyBorder="1" applyAlignment="1">
      <alignment horizontal="right" vertical="center" shrinkToFit="1"/>
    </xf>
    <xf numFmtId="189" fontId="15" fillId="0" borderId="0" xfId="0" applyNumberFormat="1" applyFont="1" applyAlignment="1">
      <alignment vertical="center" shrinkToFit="1"/>
    </xf>
    <xf numFmtId="40" fontId="11" fillId="5" borderId="37" xfId="1" applyNumberFormat="1" applyFont="1" applyFill="1" applyBorder="1" applyAlignment="1">
      <alignment horizontal="right" vertical="center" shrinkToFit="1"/>
    </xf>
    <xf numFmtId="0" fontId="25" fillId="5" borderId="13" xfId="0" applyFont="1" applyFill="1" applyBorder="1" applyAlignment="1">
      <alignment horizontal="center" vertical="center"/>
    </xf>
    <xf numFmtId="0" fontId="25" fillId="0" borderId="13" xfId="0" applyFont="1" applyBorder="1" applyAlignment="1">
      <alignment horizontal="center" vertical="center"/>
    </xf>
    <xf numFmtId="0" fontId="25" fillId="0" borderId="8" xfId="0" applyFont="1" applyBorder="1" applyAlignment="1">
      <alignment horizontal="center" vertical="center"/>
    </xf>
    <xf numFmtId="0" fontId="25" fillId="0" borderId="1" xfId="0" applyFont="1" applyBorder="1" applyAlignment="1">
      <alignment horizontal="center" vertical="center" wrapText="1" shrinkToFit="1"/>
    </xf>
    <xf numFmtId="0" fontId="25" fillId="0" borderId="12" xfId="0" applyFont="1" applyBorder="1" applyAlignment="1">
      <alignment horizontal="center" vertical="center"/>
    </xf>
    <xf numFmtId="0" fontId="25" fillId="0" borderId="0" xfId="0" applyFont="1" applyAlignment="1">
      <alignment horizontal="center" vertical="center"/>
    </xf>
    <xf numFmtId="0" fontId="25" fillId="0" borderId="13" xfId="0" applyFont="1" applyBorder="1" applyAlignment="1">
      <alignment horizontal="right" vertical="center"/>
    </xf>
    <xf numFmtId="0" fontId="25" fillId="0" borderId="63" xfId="0" applyFont="1" applyBorder="1" applyAlignment="1">
      <alignment horizontal="center" vertical="center"/>
    </xf>
    <xf numFmtId="0" fontId="25" fillId="0" borderId="0" xfId="0" applyFont="1" applyAlignment="1">
      <alignment vertical="center"/>
    </xf>
    <xf numFmtId="0" fontId="25" fillId="0" borderId="0" xfId="0" applyFont="1" applyAlignment="1">
      <alignment vertical="center" shrinkToFit="1"/>
    </xf>
    <xf numFmtId="0" fontId="25" fillId="0" borderId="0" xfId="0" applyFont="1" applyBorder="1" applyAlignment="1">
      <alignment vertical="center"/>
    </xf>
    <xf numFmtId="0" fontId="25" fillId="5" borderId="1" xfId="0" applyFont="1" applyFill="1" applyBorder="1" applyAlignment="1">
      <alignment vertical="center"/>
    </xf>
    <xf numFmtId="38" fontId="3" fillId="0" borderId="0" xfId="1" applyFont="1" applyFill="1" applyAlignment="1"/>
    <xf numFmtId="0" fontId="25" fillId="0" borderId="0" xfId="0" applyFont="1" applyFill="1" applyAlignment="1">
      <alignment vertical="center"/>
    </xf>
    <xf numFmtId="0" fontId="25" fillId="0" borderId="10" xfId="0" applyFont="1" applyFill="1" applyBorder="1" applyAlignment="1">
      <alignment vertical="center"/>
    </xf>
    <xf numFmtId="0" fontId="12" fillId="8" borderId="0" xfId="2" applyFont="1" applyFill="1">
      <alignment vertical="center"/>
    </xf>
    <xf numFmtId="0" fontId="0" fillId="6" borderId="0" xfId="0" applyFont="1" applyFill="1" applyAlignment="1">
      <alignment vertical="center"/>
    </xf>
    <xf numFmtId="0" fontId="12" fillId="6" borderId="0" xfId="2" applyFont="1" applyFill="1" applyAlignment="1">
      <alignment vertical="center" wrapText="1"/>
    </xf>
    <xf numFmtId="0" fontId="15" fillId="0" borderId="0" xfId="0" applyFont="1" applyFill="1" applyBorder="1" applyAlignment="1">
      <alignment vertical="center" wrapText="1"/>
    </xf>
    <xf numFmtId="0" fontId="25" fillId="0" borderId="0" xfId="0" applyFont="1" applyFill="1" applyBorder="1" applyAlignment="1">
      <alignment vertical="center"/>
    </xf>
    <xf numFmtId="38" fontId="3" fillId="0" borderId="0" xfId="1" applyFont="1" applyFill="1" applyBorder="1" applyAlignment="1">
      <alignment horizontal="center" vertical="center" wrapText="1"/>
    </xf>
    <xf numFmtId="38" fontId="3" fillId="0" borderId="0" xfId="1" applyFont="1" applyFill="1" applyBorder="1" applyAlignment="1">
      <alignment horizontal="center" vertical="center"/>
    </xf>
    <xf numFmtId="38" fontId="3" fillId="0" borderId="0" xfId="1" applyFont="1" applyFill="1" applyAlignment="1">
      <alignment horizontal="center" vertical="center"/>
    </xf>
    <xf numFmtId="38" fontId="3" fillId="0" borderId="0" xfId="1" applyFont="1" applyAlignment="1">
      <alignment horizontal="center" vertical="center" textRotation="255"/>
    </xf>
    <xf numFmtId="0" fontId="27" fillId="0" borderId="0" xfId="0" applyFont="1" applyAlignment="1">
      <alignment vertical="center"/>
    </xf>
    <xf numFmtId="0" fontId="25" fillId="5" borderId="13" xfId="0" applyFont="1" applyFill="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8" xfId="0" applyFont="1" applyBorder="1" applyAlignment="1">
      <alignment horizontal="center" vertical="center"/>
    </xf>
    <xf numFmtId="0" fontId="25" fillId="0" borderId="63" xfId="0" applyFont="1" applyBorder="1" applyAlignment="1">
      <alignment horizontal="center" vertical="center"/>
    </xf>
    <xf numFmtId="0" fontId="25" fillId="0" borderId="0" xfId="0" applyFont="1" applyBorder="1" applyAlignment="1">
      <alignment vertical="center"/>
    </xf>
    <xf numFmtId="38" fontId="3" fillId="0" borderId="17" xfId="1" applyFont="1" applyBorder="1" applyAlignment="1">
      <alignment vertical="center"/>
    </xf>
    <xf numFmtId="38" fontId="3" fillId="0" borderId="20" xfId="1" applyFont="1" applyBorder="1" applyAlignment="1">
      <alignment horizontal="center" vertical="center" wrapText="1"/>
    </xf>
    <xf numFmtId="0" fontId="7" fillId="0" borderId="25" xfId="0" applyFont="1" applyBorder="1" applyAlignment="1">
      <alignment horizontal="center" vertical="center"/>
    </xf>
    <xf numFmtId="57" fontId="3" fillId="7" borderId="99" xfId="1" applyNumberFormat="1" applyFont="1" applyFill="1" applyBorder="1" applyAlignment="1">
      <alignment horizontal="left" vertical="center" wrapText="1"/>
    </xf>
    <xf numFmtId="57" fontId="3" fillId="7" borderId="101" xfId="1" applyNumberFormat="1" applyFont="1" applyFill="1" applyBorder="1" applyAlignment="1">
      <alignment horizontal="left" vertical="center" wrapText="1"/>
    </xf>
    <xf numFmtId="57" fontId="57" fillId="0" borderId="0" xfId="1" applyNumberFormat="1" applyFont="1" applyFill="1" applyBorder="1" applyAlignment="1"/>
    <xf numFmtId="57" fontId="4" fillId="0" borderId="0" xfId="1" applyNumberFormat="1" applyFont="1" applyFill="1" applyBorder="1" applyAlignment="1"/>
    <xf numFmtId="38" fontId="3" fillId="0" borderId="0" xfId="1" applyFont="1" applyFill="1" applyBorder="1" applyAlignment="1"/>
    <xf numFmtId="57" fontId="3" fillId="0" borderId="36" xfId="1" applyNumberFormat="1" applyFont="1" applyBorder="1" applyAlignment="1">
      <alignment horizontal="center" vertical="center"/>
    </xf>
    <xf numFmtId="57" fontId="3" fillId="0" borderId="17" xfId="1" applyNumberFormat="1" applyFont="1" applyBorder="1" applyAlignment="1">
      <alignment horizontal="center" vertical="center"/>
    </xf>
    <xf numFmtId="38" fontId="3" fillId="0" borderId="17" xfId="1" applyFont="1" applyBorder="1" applyAlignment="1">
      <alignment horizontal="center" vertical="center"/>
    </xf>
    <xf numFmtId="176" fontId="3" fillId="0" borderId="57" xfId="0" applyNumberFormat="1" applyFont="1" applyBorder="1" applyAlignment="1">
      <alignment vertical="center"/>
    </xf>
    <xf numFmtId="176" fontId="3" fillId="0" borderId="16" xfId="0" applyNumberFormat="1" applyFont="1" applyBorder="1" applyAlignment="1">
      <alignment vertical="center"/>
    </xf>
    <xf numFmtId="57" fontId="3" fillId="0" borderId="44" xfId="1" applyNumberFormat="1" applyFont="1" applyFill="1" applyBorder="1" applyAlignment="1">
      <alignment horizontal="center" vertical="center"/>
    </xf>
    <xf numFmtId="38" fontId="29" fillId="7" borderId="103" xfId="1" applyFont="1" applyFill="1" applyBorder="1" applyAlignment="1">
      <alignment horizontal="left" vertical="center" wrapText="1"/>
    </xf>
    <xf numFmtId="38" fontId="3" fillId="7" borderId="103" xfId="1" applyFont="1" applyFill="1" applyBorder="1" applyAlignment="1">
      <alignment horizontal="center" vertical="center" shrinkToFit="1"/>
    </xf>
    <xf numFmtId="38" fontId="3" fillId="7" borderId="103" xfId="1" applyFont="1" applyFill="1" applyBorder="1" applyAlignment="1">
      <alignment horizontal="left" vertical="center" shrinkToFit="1"/>
    </xf>
    <xf numFmtId="177" fontId="3" fillId="0" borderId="103" xfId="1" applyNumberFormat="1" applyFont="1" applyFill="1" applyBorder="1" applyAlignment="1">
      <alignment vertical="center" shrinkToFit="1"/>
    </xf>
    <xf numFmtId="177" fontId="55" fillId="7" borderId="103" xfId="0" applyNumberFormat="1" applyFont="1" applyFill="1" applyBorder="1" applyAlignment="1">
      <alignment vertical="center" shrinkToFit="1"/>
    </xf>
    <xf numFmtId="57" fontId="3" fillId="7" borderId="103" xfId="1" applyNumberFormat="1" applyFont="1" applyFill="1" applyBorder="1" applyAlignment="1">
      <alignment horizontal="left" vertical="center" wrapText="1"/>
    </xf>
    <xf numFmtId="38" fontId="29" fillId="7" borderId="99" xfId="1" applyFont="1" applyFill="1" applyBorder="1" applyAlignment="1">
      <alignment horizontal="left" vertical="center" wrapText="1"/>
    </xf>
    <xf numFmtId="38" fontId="3" fillId="7" borderId="99" xfId="1" applyFont="1" applyFill="1" applyBorder="1" applyAlignment="1">
      <alignment horizontal="center" vertical="center" shrinkToFit="1"/>
    </xf>
    <xf numFmtId="38" fontId="3" fillId="7" borderId="99" xfId="1" applyFont="1" applyFill="1" applyBorder="1" applyAlignment="1">
      <alignment horizontal="left" vertical="center" shrinkToFit="1"/>
    </xf>
    <xf numFmtId="177" fontId="3" fillId="7" borderId="99" xfId="1" applyNumberFormat="1" applyFont="1" applyFill="1" applyBorder="1" applyAlignment="1">
      <alignment vertical="center" shrinkToFit="1"/>
    </xf>
    <xf numFmtId="177" fontId="3" fillId="0" borderId="99" xfId="1" applyNumberFormat="1" applyFont="1" applyFill="1" applyBorder="1" applyAlignment="1">
      <alignment vertical="center" shrinkToFit="1"/>
    </xf>
    <xf numFmtId="38" fontId="29" fillId="7" borderId="101" xfId="1" applyFont="1" applyFill="1" applyBorder="1" applyAlignment="1">
      <alignment horizontal="left" vertical="center" wrapText="1"/>
    </xf>
    <xf numFmtId="38" fontId="3" fillId="7" borderId="101" xfId="1" applyFont="1" applyFill="1" applyBorder="1" applyAlignment="1">
      <alignment horizontal="center" vertical="center" shrinkToFit="1"/>
    </xf>
    <xf numFmtId="38" fontId="3" fillId="7" borderId="101" xfId="1" applyFont="1" applyFill="1" applyBorder="1" applyAlignment="1">
      <alignment horizontal="left" vertical="center" shrinkToFit="1"/>
    </xf>
    <xf numFmtId="177" fontId="3" fillId="0" borderId="105" xfId="1" applyNumberFormat="1" applyFont="1" applyFill="1" applyBorder="1" applyAlignment="1">
      <alignment vertical="center" shrinkToFit="1"/>
    </xf>
    <xf numFmtId="177" fontId="3" fillId="0" borderId="107" xfId="1" applyNumberFormat="1" applyFont="1" applyFill="1" applyBorder="1" applyAlignment="1">
      <alignment vertical="center" shrinkToFit="1"/>
    </xf>
    <xf numFmtId="177" fontId="3" fillId="0" borderId="108" xfId="1" applyNumberFormat="1" applyFont="1" applyFill="1" applyBorder="1" applyAlignment="1">
      <alignment vertical="center" shrinkToFit="1"/>
    </xf>
    <xf numFmtId="38" fontId="3" fillId="0" borderId="106" xfId="1" applyFont="1" applyFill="1" applyBorder="1" applyAlignment="1">
      <alignment horizontal="center" vertical="center" shrinkToFit="1"/>
    </xf>
    <xf numFmtId="177" fontId="3" fillId="0" borderId="107" xfId="1" applyNumberFormat="1" applyFont="1" applyFill="1" applyBorder="1" applyAlignment="1">
      <alignment horizontal="center" vertical="center" shrinkToFit="1"/>
    </xf>
    <xf numFmtId="178" fontId="3" fillId="0" borderId="107" xfId="1" applyNumberFormat="1" applyFont="1" applyFill="1" applyBorder="1" applyAlignment="1">
      <alignment horizontal="center" vertical="center" shrinkToFit="1"/>
    </xf>
    <xf numFmtId="38" fontId="3" fillId="0" borderId="17" xfId="1" applyFont="1" applyFill="1" applyBorder="1" applyAlignment="1">
      <alignment horizontal="center" vertical="center"/>
    </xf>
    <xf numFmtId="176" fontId="3" fillId="0" borderId="17" xfId="0" applyNumberFormat="1" applyFont="1" applyBorder="1" applyAlignment="1">
      <alignment horizontal="right" vertical="center"/>
    </xf>
    <xf numFmtId="57" fontId="3" fillId="0" borderId="37" xfId="1" applyNumberFormat="1" applyFont="1" applyBorder="1" applyAlignment="1">
      <alignment horizontal="center" vertical="center"/>
    </xf>
    <xf numFmtId="38" fontId="3" fillId="0" borderId="6" xfId="1" applyFont="1" applyFill="1" applyBorder="1" applyAlignment="1">
      <alignment horizontal="center" vertical="center"/>
    </xf>
    <xf numFmtId="38" fontId="3" fillId="0" borderId="8" xfId="1" applyFont="1" applyFill="1" applyBorder="1" applyAlignment="1">
      <alignment horizontal="center" vertical="center"/>
    </xf>
    <xf numFmtId="40" fontId="3" fillId="0" borderId="8" xfId="1" applyNumberFormat="1" applyFont="1" applyFill="1" applyBorder="1" applyAlignment="1">
      <alignment horizontal="center" vertical="center"/>
    </xf>
    <xf numFmtId="40" fontId="3" fillId="0" borderId="13" xfId="1" applyNumberFormat="1" applyFont="1" applyFill="1" applyBorder="1" applyAlignment="1">
      <alignment horizontal="center" vertical="center"/>
    </xf>
    <xf numFmtId="38" fontId="3" fillId="0" borderId="13" xfId="1" applyFont="1" applyFill="1" applyBorder="1" applyAlignment="1">
      <alignment horizontal="right"/>
    </xf>
    <xf numFmtId="0" fontId="3" fillId="7" borderId="103" xfId="0" applyFont="1" applyFill="1" applyBorder="1" applyAlignment="1">
      <alignment horizontal="left" vertical="center" wrapText="1"/>
    </xf>
    <xf numFmtId="177" fontId="3" fillId="7" borderId="103" xfId="1" applyNumberFormat="1" applyFont="1" applyFill="1" applyBorder="1" applyAlignment="1">
      <alignment vertical="center" shrinkToFit="1"/>
    </xf>
    <xf numFmtId="178" fontId="3" fillId="7" borderId="103" xfId="1" applyNumberFormat="1" applyFont="1" applyFill="1" applyBorder="1" applyAlignment="1">
      <alignment vertical="center" shrinkToFit="1"/>
    </xf>
    <xf numFmtId="0" fontId="3" fillId="7" borderId="99" xfId="0" applyFont="1" applyFill="1" applyBorder="1" applyAlignment="1">
      <alignment horizontal="left" vertical="center" wrapText="1"/>
    </xf>
    <xf numFmtId="178" fontId="3" fillId="7" borderId="99" xfId="1" applyNumberFormat="1" applyFont="1" applyFill="1" applyBorder="1" applyAlignment="1">
      <alignment vertical="center" shrinkToFit="1"/>
    </xf>
    <xf numFmtId="0" fontId="3" fillId="7" borderId="101" xfId="0" applyFont="1" applyFill="1" applyBorder="1" applyAlignment="1">
      <alignment horizontal="left" vertical="center" wrapText="1"/>
    </xf>
    <xf numFmtId="38" fontId="3" fillId="7" borderId="105" xfId="1" applyFont="1" applyFill="1" applyBorder="1" applyAlignment="1">
      <alignment horizontal="left" vertical="center" shrinkToFit="1"/>
    </xf>
    <xf numFmtId="177" fontId="3" fillId="7" borderId="105" xfId="1" applyNumberFormat="1" applyFont="1" applyFill="1" applyBorder="1" applyAlignment="1">
      <alignment vertical="center" shrinkToFit="1"/>
    </xf>
    <xf numFmtId="178" fontId="3" fillId="7" borderId="105" xfId="1" applyNumberFormat="1" applyFont="1" applyFill="1" applyBorder="1" applyAlignment="1">
      <alignment vertical="center" shrinkToFit="1"/>
    </xf>
    <xf numFmtId="0" fontId="6" fillId="0" borderId="0" xfId="0" applyFont="1" applyAlignment="1">
      <alignment horizontal="center" vertical="center"/>
    </xf>
    <xf numFmtId="0" fontId="2" fillId="0" borderId="0" xfId="0" applyFont="1" applyAlignment="1">
      <alignment horizontal="center" vertical="center"/>
    </xf>
    <xf numFmtId="38" fontId="3" fillId="0" borderId="0" xfId="1" applyFont="1" applyAlignment="1">
      <alignment horizontal="center" vertical="center"/>
    </xf>
    <xf numFmtId="176" fontId="3" fillId="0" borderId="112" xfId="0" applyNumberFormat="1" applyFont="1" applyBorder="1" applyAlignment="1">
      <alignment vertical="center"/>
    </xf>
    <xf numFmtId="0" fontId="3" fillId="7" borderId="105" xfId="0" applyFont="1" applyFill="1" applyBorder="1" applyAlignment="1">
      <alignment horizontal="left" vertical="center" wrapText="1"/>
    </xf>
    <xf numFmtId="38" fontId="29" fillId="7" borderId="105" xfId="1" applyFont="1" applyFill="1" applyBorder="1" applyAlignment="1">
      <alignment horizontal="left" vertical="center" wrapText="1"/>
    </xf>
    <xf numFmtId="38" fontId="3" fillId="7" borderId="105" xfId="1" applyFont="1" applyFill="1" applyBorder="1" applyAlignment="1">
      <alignment horizontal="center" vertical="center" shrinkToFit="1"/>
    </xf>
    <xf numFmtId="0" fontId="3" fillId="0" borderId="16" xfId="0" applyFont="1" applyBorder="1" applyAlignment="1">
      <alignment horizontal="left" vertical="center" wrapText="1"/>
    </xf>
    <xf numFmtId="38" fontId="3" fillId="0" borderId="16" xfId="1" applyFont="1" applyFill="1" applyBorder="1" applyAlignment="1">
      <alignment horizontal="left" vertical="center" wrapText="1"/>
    </xf>
    <xf numFmtId="0" fontId="3" fillId="0" borderId="16" xfId="1" applyNumberFormat="1" applyFont="1" applyFill="1" applyBorder="1" applyAlignment="1">
      <alignment horizontal="center" vertical="center" wrapText="1"/>
    </xf>
    <xf numFmtId="38" fontId="3" fillId="0" borderId="32" xfId="1" applyFont="1" applyFill="1" applyBorder="1" applyAlignment="1">
      <alignment horizontal="left" vertical="center" shrinkToFit="1"/>
    </xf>
    <xf numFmtId="57" fontId="3" fillId="7" borderId="105" xfId="1" applyNumberFormat="1" applyFont="1" applyFill="1" applyBorder="1" applyAlignment="1">
      <alignment horizontal="left" vertical="center" wrapText="1"/>
    </xf>
    <xf numFmtId="57" fontId="3" fillId="0" borderId="56" xfId="1" applyNumberFormat="1" applyFont="1" applyFill="1" applyBorder="1" applyAlignment="1">
      <alignment horizontal="left" vertical="center" wrapText="1"/>
    </xf>
    <xf numFmtId="0" fontId="6" fillId="0" borderId="0" xfId="0" applyFont="1" applyAlignment="1">
      <alignment horizontal="center"/>
    </xf>
    <xf numFmtId="38" fontId="3" fillId="0" borderId="0" xfId="1" applyFont="1" applyFill="1" applyAlignment="1">
      <alignment horizontal="center"/>
    </xf>
    <xf numFmtId="38" fontId="3" fillId="0" borderId="18" xfId="1" applyFont="1" applyBorder="1" applyAlignment="1">
      <alignment horizontal="center" vertical="center"/>
    </xf>
    <xf numFmtId="57" fontId="3" fillId="7" borderId="103" xfId="1" applyNumberFormat="1" applyFont="1" applyFill="1" applyBorder="1" applyAlignment="1">
      <alignment horizontal="center" vertical="center" wrapText="1"/>
    </xf>
    <xf numFmtId="57" fontId="3" fillId="7" borderId="104" xfId="1" applyNumberFormat="1" applyFont="1" applyFill="1" applyBorder="1" applyAlignment="1">
      <alignment horizontal="center" vertical="center" wrapText="1"/>
    </xf>
    <xf numFmtId="57" fontId="3" fillId="7" borderId="99" xfId="1" applyNumberFormat="1" applyFont="1" applyFill="1" applyBorder="1" applyAlignment="1">
      <alignment horizontal="center" vertical="center" wrapText="1"/>
    </xf>
    <xf numFmtId="57" fontId="3" fillId="7" borderId="100" xfId="1" applyNumberFormat="1" applyFont="1" applyFill="1" applyBorder="1" applyAlignment="1">
      <alignment horizontal="center" vertical="center" wrapText="1"/>
    </xf>
    <xf numFmtId="57" fontId="3" fillId="7" borderId="101" xfId="1" applyNumberFormat="1" applyFont="1" applyFill="1" applyBorder="1" applyAlignment="1">
      <alignment horizontal="center" vertical="center" wrapText="1"/>
    </xf>
    <xf numFmtId="57" fontId="3" fillId="7" borderId="102" xfId="1" applyNumberFormat="1" applyFont="1" applyFill="1" applyBorder="1" applyAlignment="1">
      <alignment horizontal="center" vertical="center" wrapText="1"/>
    </xf>
    <xf numFmtId="57" fontId="3" fillId="0" borderId="16" xfId="1" applyNumberFormat="1" applyFont="1" applyFill="1" applyBorder="1" applyAlignment="1">
      <alignment horizontal="center" vertical="center" wrapText="1"/>
    </xf>
    <xf numFmtId="0" fontId="3" fillId="7" borderId="109" xfId="0" applyFont="1" applyFill="1" applyBorder="1" applyAlignment="1">
      <alignment horizontal="center" vertical="center" wrapText="1"/>
    </xf>
    <xf numFmtId="0" fontId="3" fillId="7" borderId="110" xfId="0" applyFont="1" applyFill="1" applyBorder="1" applyAlignment="1">
      <alignment horizontal="center" vertical="center" wrapText="1"/>
    </xf>
    <xf numFmtId="0" fontId="3" fillId="7" borderId="111" xfId="0" applyFont="1" applyFill="1" applyBorder="1" applyAlignment="1">
      <alignment horizontal="center" vertical="center" wrapText="1"/>
    </xf>
    <xf numFmtId="0" fontId="3" fillId="0" borderId="19" xfId="0" applyFont="1" applyBorder="1" applyAlignment="1">
      <alignment horizontal="right"/>
    </xf>
    <xf numFmtId="57" fontId="3" fillId="0" borderId="13" xfId="1" applyNumberFormat="1" applyFont="1" applyFill="1" applyBorder="1" applyAlignment="1">
      <alignment horizontal="right"/>
    </xf>
    <xf numFmtId="38" fontId="3" fillId="0" borderId="13" xfId="1" applyFont="1" applyFill="1" applyBorder="1" applyAlignment="1">
      <alignment horizontal="right" wrapText="1"/>
    </xf>
    <xf numFmtId="38" fontId="3" fillId="0" borderId="30" xfId="1" applyFont="1" applyFill="1" applyBorder="1" applyAlignment="1">
      <alignment horizontal="right" wrapText="1"/>
    </xf>
    <xf numFmtId="0" fontId="3" fillId="7" borderId="113" xfId="0" applyFont="1" applyFill="1" applyBorder="1" applyAlignment="1">
      <alignment horizontal="center" vertical="center" wrapText="1"/>
    </xf>
    <xf numFmtId="57" fontId="3" fillId="7" borderId="105" xfId="1" applyNumberFormat="1" applyFont="1" applyFill="1" applyBorder="1" applyAlignment="1">
      <alignment horizontal="center" vertical="center" wrapText="1"/>
    </xf>
    <xf numFmtId="57" fontId="3" fillId="7" borderId="114" xfId="1" applyNumberFormat="1" applyFont="1" applyFill="1" applyBorder="1" applyAlignment="1">
      <alignment horizontal="center" vertical="center" wrapText="1"/>
    </xf>
    <xf numFmtId="0" fontId="0" fillId="0" borderId="0" xfId="0" applyFont="1"/>
    <xf numFmtId="0" fontId="15" fillId="5" borderId="26" xfId="0" applyFont="1" applyFill="1" applyBorder="1" applyAlignment="1">
      <alignment vertical="center" wrapText="1"/>
    </xf>
    <xf numFmtId="0" fontId="13" fillId="0" borderId="0" xfId="0" applyFont="1" applyAlignment="1">
      <alignment horizontal="center" vertical="center"/>
    </xf>
    <xf numFmtId="0" fontId="11" fillId="0" borderId="30" xfId="0" applyFont="1" applyBorder="1" applyAlignment="1">
      <alignment horizontal="center" vertical="center" wrapText="1"/>
    </xf>
    <xf numFmtId="0" fontId="11" fillId="0" borderId="26" xfId="0" applyFont="1" applyBorder="1" applyAlignment="1">
      <alignment vertical="center" wrapTex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7" xfId="0" applyFont="1" applyBorder="1" applyAlignment="1">
      <alignment horizontal="right" vertical="center" wrapText="1"/>
    </xf>
    <xf numFmtId="0" fontId="11" fillId="0" borderId="6" xfId="0" applyFont="1" applyBorder="1" applyAlignment="1">
      <alignment horizontal="right" vertical="center" wrapText="1"/>
    </xf>
    <xf numFmtId="0" fontId="11" fillId="0" borderId="20" xfId="0" applyFont="1" applyBorder="1" applyAlignment="1">
      <alignment horizontal="right" vertical="center" wrapText="1"/>
    </xf>
    <xf numFmtId="0" fontId="11" fillId="0" borderId="26" xfId="0" applyFont="1" applyFill="1" applyBorder="1" applyAlignment="1">
      <alignment vertical="center" wrapText="1"/>
    </xf>
    <xf numFmtId="188" fontId="11" fillId="0" borderId="37" xfId="0" applyNumberFormat="1" applyFont="1" applyFill="1" applyBorder="1" applyAlignment="1">
      <alignment horizontal="right" vertical="center" shrinkToFit="1"/>
    </xf>
    <xf numFmtId="188" fontId="15" fillId="0" borderId="20" xfId="0" applyNumberFormat="1" applyFont="1" applyFill="1" applyBorder="1" applyAlignment="1">
      <alignment vertical="center" shrinkToFit="1"/>
    </xf>
    <xf numFmtId="188" fontId="15" fillId="0" borderId="37" xfId="0" applyNumberFormat="1" applyFont="1" applyFill="1" applyBorder="1" applyAlignment="1">
      <alignment vertical="center" shrinkToFit="1"/>
    </xf>
    <xf numFmtId="188" fontId="15" fillId="0" borderId="6" xfId="0" applyNumberFormat="1" applyFont="1" applyFill="1" applyBorder="1" applyAlignment="1">
      <alignment vertical="center" shrinkToFit="1"/>
    </xf>
    <xf numFmtId="188" fontId="11" fillId="0" borderId="20" xfId="0" applyNumberFormat="1" applyFont="1" applyFill="1" applyBorder="1" applyAlignment="1">
      <alignment horizontal="right" vertical="center" shrinkToFit="1"/>
    </xf>
    <xf numFmtId="40" fontId="3" fillId="0" borderId="8" xfId="1" applyNumberFormat="1" applyFont="1" applyBorder="1" applyAlignment="1">
      <alignment horizontal="center" vertical="center"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5" borderId="95" xfId="0" applyFont="1" applyFill="1" applyBorder="1" applyAlignment="1">
      <alignment horizontal="right" vertical="center" wrapText="1"/>
    </xf>
    <xf numFmtId="0" fontId="11" fillId="5" borderId="63" xfId="0" applyFont="1" applyFill="1" applyBorder="1" applyAlignment="1">
      <alignment horizontal="right" vertical="center" wrapText="1"/>
    </xf>
    <xf numFmtId="0" fontId="11" fillId="5" borderId="12" xfId="0" applyFont="1" applyFill="1" applyBorder="1" applyAlignment="1">
      <alignment horizontal="righ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27" xfId="0" applyFont="1" applyBorder="1" applyAlignment="1">
      <alignment horizontal="center" vertical="center" textRotation="255" wrapText="1"/>
    </xf>
    <xf numFmtId="0" fontId="11" fillId="5" borderId="0" xfId="0" applyFont="1" applyFill="1" applyAlignment="1">
      <alignment vertical="center" wrapText="1"/>
    </xf>
    <xf numFmtId="0" fontId="11" fillId="5" borderId="26" xfId="0" applyFont="1" applyFill="1" applyBorder="1" applyAlignment="1">
      <alignment vertical="center"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5" borderId="5" xfId="0" applyFont="1" applyFill="1" applyBorder="1" applyAlignment="1">
      <alignment vertical="center" wrapTex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188" fontId="11" fillId="0" borderId="45" xfId="0" applyNumberFormat="1" applyFont="1" applyBorder="1" applyAlignment="1">
      <alignment vertical="center" shrinkToFit="1"/>
    </xf>
    <xf numFmtId="188" fontId="11" fillId="0" borderId="47" xfId="0" applyNumberFormat="1" applyFont="1" applyBorder="1" applyAlignment="1">
      <alignment vertical="center" shrinkToFit="1"/>
    </xf>
    <xf numFmtId="188" fontId="11" fillId="0" borderId="49" xfId="0" applyNumberFormat="1" applyFont="1" applyBorder="1" applyAlignment="1">
      <alignment vertical="center" shrinkToFit="1"/>
    </xf>
    <xf numFmtId="188" fontId="11" fillId="0" borderId="46" xfId="0" applyNumberFormat="1" applyFont="1" applyBorder="1" applyAlignment="1">
      <alignment vertical="center" shrinkToFit="1"/>
    </xf>
    <xf numFmtId="188" fontId="11" fillId="0" borderId="48" xfId="0" applyNumberFormat="1" applyFont="1" applyBorder="1" applyAlignment="1">
      <alignment vertical="center" shrinkToFit="1"/>
    </xf>
    <xf numFmtId="188" fontId="11" fillId="0" borderId="50" xfId="0" applyNumberFormat="1" applyFont="1" applyBorder="1" applyAlignment="1">
      <alignment vertical="center" shrinkToFi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3" fillId="0" borderId="0" xfId="0" applyFont="1" applyAlignment="1">
      <alignment horizontal="center" vertical="center"/>
    </xf>
    <xf numFmtId="0" fontId="15" fillId="0" borderId="43" xfId="0" applyFont="1" applyFill="1" applyBorder="1" applyAlignment="1">
      <alignment vertical="center" shrinkToFit="1"/>
    </xf>
    <xf numFmtId="0" fontId="15" fillId="0" borderId="40" xfId="0" applyFont="1" applyFill="1" applyBorder="1" applyAlignment="1">
      <alignment vertical="center" shrinkToFit="1"/>
    </xf>
    <xf numFmtId="0" fontId="15" fillId="0" borderId="41" xfId="0" applyFont="1" applyFill="1" applyBorder="1" applyAlignment="1">
      <alignment vertical="center" shrinkToFit="1"/>
    </xf>
    <xf numFmtId="0" fontId="11" fillId="0" borderId="44" xfId="0" applyFont="1" applyBorder="1" applyAlignment="1">
      <alignment horizontal="center" vertical="center" textRotation="255" wrapText="1"/>
    </xf>
    <xf numFmtId="0" fontId="11" fillId="0" borderId="8" xfId="0" applyFont="1" applyBorder="1" applyAlignment="1">
      <alignment horizontal="center" vertical="center" textRotation="255" wrapText="1"/>
    </xf>
    <xf numFmtId="0" fontId="25" fillId="0" borderId="1" xfId="0" applyFont="1" applyBorder="1" applyAlignment="1">
      <alignment horizontal="center" vertical="center" shrinkToFit="1"/>
    </xf>
    <xf numFmtId="0" fontId="25" fillId="0" borderId="8" xfId="0" applyFont="1" applyBorder="1" applyAlignment="1">
      <alignment horizontal="center" vertical="center" shrinkToFit="1"/>
    </xf>
    <xf numFmtId="0" fontId="25" fillId="5" borderId="2" xfId="0" applyFont="1" applyFill="1" applyBorder="1" applyAlignment="1">
      <alignment vertical="center" wrapText="1"/>
    </xf>
    <xf numFmtId="0" fontId="25" fillId="5" borderId="3" xfId="0" applyFont="1" applyFill="1" applyBorder="1" applyAlignment="1">
      <alignment vertical="center" wrapText="1"/>
    </xf>
    <xf numFmtId="0" fontId="25" fillId="5" borderId="4" xfId="0" applyFont="1" applyFill="1" applyBorder="1" applyAlignment="1">
      <alignment vertical="center" wrapText="1"/>
    </xf>
    <xf numFmtId="0" fontId="25" fillId="5" borderId="5" xfId="0" applyFont="1" applyFill="1" applyBorder="1" applyAlignment="1">
      <alignment vertical="center" wrapText="1"/>
    </xf>
    <xf numFmtId="0" fontId="25" fillId="5" borderId="0" xfId="0" applyFont="1" applyFill="1" applyAlignment="1">
      <alignment vertical="center" wrapText="1"/>
    </xf>
    <xf numFmtId="0" fontId="25" fillId="5" borderId="7" xfId="0" applyFont="1" applyFill="1" applyBorder="1" applyAlignment="1">
      <alignment vertical="center" wrapText="1"/>
    </xf>
    <xf numFmtId="0" fontId="25" fillId="5" borderId="9" xfId="0" applyFont="1" applyFill="1" applyBorder="1" applyAlignment="1">
      <alignment vertical="center" wrapText="1"/>
    </xf>
    <xf numFmtId="0" fontId="25" fillId="5" borderId="10" xfId="0" applyFont="1" applyFill="1" applyBorder="1" applyAlignment="1">
      <alignment vertical="center" wrapText="1"/>
    </xf>
    <xf numFmtId="0" fontId="25" fillId="5" borderId="11" xfId="0" applyFont="1" applyFill="1" applyBorder="1" applyAlignment="1">
      <alignment vertical="center" wrapText="1"/>
    </xf>
    <xf numFmtId="0" fontId="25" fillId="0" borderId="5" xfId="0" applyFont="1" applyBorder="1" applyAlignment="1">
      <alignment vertical="center"/>
    </xf>
    <xf numFmtId="0" fontId="25" fillId="0" borderId="0" xfId="0" applyFont="1" applyBorder="1" applyAlignment="1">
      <alignment vertical="center"/>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13" xfId="0" applyFont="1" applyBorder="1" applyAlignment="1">
      <alignment horizontal="left" vertical="center"/>
    </xf>
    <xf numFmtId="0" fontId="25" fillId="8" borderId="13" xfId="0" applyFont="1" applyFill="1" applyBorder="1" applyAlignment="1">
      <alignment horizontal="center" vertical="center"/>
    </xf>
    <xf numFmtId="0" fontId="25" fillId="0" borderId="3" xfId="0" applyFont="1" applyBorder="1" applyAlignment="1">
      <alignment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181" fontId="25" fillId="5" borderId="12" xfId="0" applyNumberFormat="1" applyFont="1" applyFill="1" applyBorder="1" applyAlignment="1">
      <alignment horizontal="center" vertical="center"/>
    </xf>
    <xf numFmtId="181" fontId="25" fillId="5" borderId="64" xfId="0" applyNumberFormat="1" applyFont="1" applyFill="1" applyBorder="1" applyAlignment="1">
      <alignment horizontal="center" vertical="center"/>
    </xf>
    <xf numFmtId="190" fontId="25" fillId="5" borderId="12" xfId="0" applyNumberFormat="1" applyFont="1" applyFill="1" applyBorder="1" applyAlignment="1">
      <alignment horizontal="center" vertical="center"/>
    </xf>
    <xf numFmtId="190" fontId="25" fillId="5" borderId="63" xfId="0" applyNumberFormat="1" applyFont="1" applyFill="1" applyBorder="1" applyAlignment="1">
      <alignment horizontal="center" vertical="center"/>
    </xf>
    <xf numFmtId="190" fontId="25" fillId="5" borderId="64" xfId="0" applyNumberFormat="1" applyFont="1" applyFill="1" applyBorder="1" applyAlignment="1">
      <alignment horizontal="center" vertical="center"/>
    </xf>
    <xf numFmtId="0" fontId="25" fillId="0" borderId="12"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64" xfId="0" applyFont="1" applyFill="1" applyBorder="1" applyAlignment="1">
      <alignment horizontal="left" vertical="center" wrapText="1"/>
    </xf>
    <xf numFmtId="0" fontId="21" fillId="0" borderId="12" xfId="0" applyFont="1" applyFill="1" applyBorder="1" applyAlignment="1">
      <alignment horizontal="left" vertical="center"/>
    </xf>
    <xf numFmtId="0" fontId="21" fillId="0" borderId="63" xfId="0" applyFont="1" applyFill="1" applyBorder="1" applyAlignment="1">
      <alignment horizontal="left" vertical="center"/>
    </xf>
    <xf numFmtId="0" fontId="21" fillId="0" borderId="64" xfId="0" applyFont="1" applyFill="1" applyBorder="1" applyAlignment="1">
      <alignment horizontal="left" vertical="center"/>
    </xf>
    <xf numFmtId="0" fontId="25" fillId="5" borderId="13" xfId="0" applyFont="1" applyFill="1" applyBorder="1" applyAlignment="1">
      <alignment horizontal="center"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19" fillId="0" borderId="0" xfId="0" applyFont="1" applyAlignment="1">
      <alignment horizontal="center" vertical="center"/>
    </xf>
    <xf numFmtId="0" fontId="25" fillId="5" borderId="13" xfId="0" applyFont="1" applyFill="1" applyBorder="1" applyAlignment="1">
      <alignment vertical="center" shrinkToFit="1"/>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13" xfId="0" applyFont="1" applyBorder="1" applyAlignment="1">
      <alignment horizontal="center" vertical="center"/>
    </xf>
    <xf numFmtId="0" fontId="25" fillId="0" borderId="12" xfId="0" applyFont="1" applyFill="1" applyBorder="1" applyAlignment="1">
      <alignment vertical="center" shrinkToFit="1"/>
    </xf>
    <xf numFmtId="0" fontId="25" fillId="0" borderId="63" xfId="0" applyFont="1" applyFill="1" applyBorder="1" applyAlignment="1">
      <alignment vertical="center" shrinkToFit="1"/>
    </xf>
    <xf numFmtId="0" fontId="25" fillId="0" borderId="64" xfId="0" applyFont="1" applyFill="1" applyBorder="1" applyAlignment="1">
      <alignment vertical="center" shrinkToFit="1"/>
    </xf>
    <xf numFmtId="0" fontId="25" fillId="0" borderId="1" xfId="0" applyFont="1" applyBorder="1" applyAlignment="1">
      <alignment horizontal="center" vertical="center" wrapText="1"/>
    </xf>
    <xf numFmtId="0" fontId="25" fillId="5" borderId="13" xfId="0" applyFont="1" applyFill="1" applyBorder="1" applyAlignment="1">
      <alignment vertical="center"/>
    </xf>
    <xf numFmtId="0" fontId="25" fillId="0" borderId="1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182" fontId="25" fillId="5" borderId="93" xfId="0" applyNumberFormat="1" applyFont="1" applyFill="1" applyBorder="1" applyAlignment="1">
      <alignment horizontal="center" vertical="center"/>
    </xf>
    <xf numFmtId="182" fontId="25" fillId="5" borderId="97" xfId="0" applyNumberFormat="1" applyFont="1" applyFill="1" applyBorder="1" applyAlignment="1">
      <alignment horizontal="center" vertical="center"/>
    </xf>
    <xf numFmtId="181" fontId="25" fillId="5" borderId="98" xfId="0" applyNumberFormat="1" applyFont="1" applyFill="1" applyBorder="1" applyAlignment="1">
      <alignment horizontal="center" vertical="center"/>
    </xf>
    <xf numFmtId="181" fontId="25" fillId="5" borderId="94" xfId="0" applyNumberFormat="1" applyFont="1" applyFill="1" applyBorder="1" applyAlignment="1">
      <alignment horizontal="center" vertical="center"/>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Fill="1" applyBorder="1" applyAlignment="1">
      <alignment horizontal="center" vertical="center" wrapText="1" shrinkToFit="1"/>
    </xf>
    <xf numFmtId="0" fontId="25" fillId="0" borderId="4"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5" fillId="0" borderId="11" xfId="0" applyFont="1" applyFill="1" applyBorder="1" applyAlignment="1">
      <alignment horizontal="center" vertical="center" wrapText="1" shrinkToFit="1"/>
    </xf>
    <xf numFmtId="0" fontId="25" fillId="0" borderId="3" xfId="0" applyFont="1" applyFill="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3" fillId="0" borderId="82" xfId="4" applyFont="1" applyBorder="1" applyAlignment="1">
      <alignment horizontal="center" vertical="center"/>
    </xf>
    <xf numFmtId="0" fontId="33" fillId="0" borderId="87" xfId="4" applyFont="1" applyBorder="1" applyAlignment="1">
      <alignment horizontal="center" vertical="center"/>
    </xf>
    <xf numFmtId="0" fontId="33" fillId="0" borderId="91" xfId="4" applyFont="1" applyBorder="1" applyAlignment="1">
      <alignment horizontal="center" vertical="center"/>
    </xf>
    <xf numFmtId="0" fontId="33" fillId="0" borderId="92" xfId="4" applyFont="1" applyBorder="1" applyAlignment="1">
      <alignment horizontal="center" vertical="center"/>
    </xf>
    <xf numFmtId="0" fontId="33" fillId="0" borderId="0" xfId="4" applyFont="1" applyAlignment="1">
      <alignment horizontal="center" vertical="center"/>
    </xf>
    <xf numFmtId="38" fontId="41" fillId="0" borderId="88" xfId="5" applyFont="1" applyFill="1" applyBorder="1" applyAlignment="1">
      <alignment horizontal="right"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38" fontId="33" fillId="0" borderId="80"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16" xfId="4" applyFont="1" applyBorder="1" applyAlignment="1">
      <alignment horizontal="center" vertical="center"/>
    </xf>
    <xf numFmtId="0" fontId="33" fillId="0" borderId="81" xfId="4" applyFont="1" applyBorder="1" applyAlignment="1">
      <alignment horizontal="center" vertical="center"/>
    </xf>
    <xf numFmtId="0" fontId="33" fillId="0" borderId="56" xfId="4" applyFont="1" applyBorder="1" applyAlignment="1">
      <alignment horizontal="center" vertical="center" wrapText="1"/>
    </xf>
    <xf numFmtId="0" fontId="33" fillId="0" borderId="58" xfId="4" applyFont="1" applyBorder="1" applyAlignment="1">
      <alignment horizontal="center" vertical="center"/>
    </xf>
    <xf numFmtId="0" fontId="33" fillId="0" borderId="59" xfId="4" applyFont="1" applyBorder="1" applyAlignment="1">
      <alignment horizontal="center" vertical="center"/>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0" fontId="33" fillId="0" borderId="32" xfId="4" applyFont="1" applyBorder="1" applyAlignment="1">
      <alignment horizontal="center" vertical="center"/>
    </xf>
    <xf numFmtId="0" fontId="33" fillId="0" borderId="28" xfId="4" applyFont="1" applyBorder="1" applyAlignment="1">
      <alignment horizontal="center" vertical="center"/>
    </xf>
    <xf numFmtId="0" fontId="33" fillId="0" borderId="56" xfId="4" applyFont="1" applyBorder="1" applyAlignment="1">
      <alignment horizontal="center" vertical="center"/>
    </xf>
    <xf numFmtId="38" fontId="33" fillId="0" borderId="86" xfId="5" applyFont="1" applyFill="1" applyBorder="1" applyAlignment="1">
      <alignment horizontal="right" vertical="center"/>
    </xf>
    <xf numFmtId="38" fontId="33" fillId="0" borderId="82" xfId="5" applyFont="1" applyFill="1" applyBorder="1" applyAlignment="1">
      <alignment horizontal="right" vertical="center"/>
    </xf>
    <xf numFmtId="38" fontId="33" fillId="0" borderId="90" xfId="5" applyFont="1" applyFill="1" applyBorder="1" applyAlignment="1">
      <alignment horizontal="right" vertical="center"/>
    </xf>
    <xf numFmtId="38" fontId="33" fillId="0" borderId="91" xfId="5" applyFont="1" applyFill="1" applyBorder="1" applyAlignment="1">
      <alignment horizontal="right" vertical="center"/>
    </xf>
    <xf numFmtId="0" fontId="33" fillId="0" borderId="14" xfId="4" applyFont="1" applyBorder="1" applyAlignment="1">
      <alignment horizontal="center" vertical="center"/>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83" xfId="4" applyFont="1" applyBorder="1" applyAlignment="1">
      <alignment horizontal="center" vertical="center"/>
    </xf>
    <xf numFmtId="0" fontId="33" fillId="0" borderId="84" xfId="4" applyFont="1" applyBorder="1" applyAlignment="1">
      <alignment horizontal="center" vertical="center"/>
    </xf>
    <xf numFmtId="0" fontId="33" fillId="0" borderId="85" xfId="4" applyFont="1" applyBorder="1" applyAlignment="1">
      <alignment horizontal="center" vertical="center"/>
    </xf>
    <xf numFmtId="0" fontId="33" fillId="0" borderId="0" xfId="4" applyFont="1" applyAlignment="1">
      <alignment horizontal="left" vertical="center"/>
    </xf>
    <xf numFmtId="0" fontId="35" fillId="0" borderId="14" xfId="4" applyFont="1" applyBorder="1" applyAlignment="1">
      <alignment horizontal="center" vertical="center" wrapText="1"/>
    </xf>
    <xf numFmtId="0" fontId="35" fillId="0" borderId="14"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75" xfId="4" applyFont="1" applyBorder="1" applyAlignment="1">
      <alignment horizontal="center" vertical="center" wrapText="1"/>
    </xf>
    <xf numFmtId="0" fontId="33" fillId="0" borderId="76" xfId="4" applyFont="1" applyBorder="1" applyAlignment="1">
      <alignment horizontal="center" vertical="center" wrapText="1"/>
    </xf>
    <xf numFmtId="0" fontId="33" fillId="0" borderId="77" xfId="4" applyFont="1" applyBorder="1" applyAlignment="1">
      <alignment horizontal="center" vertical="center"/>
    </xf>
    <xf numFmtId="0" fontId="33" fillId="0" borderId="78" xfId="4" applyFont="1" applyBorder="1" applyAlignment="1">
      <alignment horizontal="center" vertical="center"/>
    </xf>
    <xf numFmtId="0" fontId="33" fillId="0" borderId="74" xfId="4" applyFont="1" applyBorder="1" applyAlignment="1">
      <alignment horizontal="center" vertical="center" wrapText="1"/>
    </xf>
    <xf numFmtId="0" fontId="33" fillId="0" borderId="14"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0" xfId="4" applyFont="1" applyAlignment="1">
      <alignment horizontal="center"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3" fillId="0" borderId="14" xfId="4" applyFont="1" applyBorder="1" applyAlignment="1">
      <alignment horizontal="left" vertical="center" wrapText="1"/>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79" xfId="5" applyFont="1" applyFill="1" applyBorder="1" applyAlignment="1">
      <alignment horizontal="right" vertical="center"/>
    </xf>
    <xf numFmtId="0" fontId="33" fillId="0" borderId="43" xfId="4" applyFont="1" applyBorder="1" applyAlignment="1">
      <alignment horizontal="center" vertical="center"/>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24" fillId="0" borderId="0" xfId="4" applyFont="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5" fillId="0" borderId="14" xfId="4" applyFont="1" applyBorder="1" applyAlignment="1">
      <alignment horizontal="left" vertical="center" wrapText="1"/>
    </xf>
    <xf numFmtId="0" fontId="33" fillId="0" borderId="74"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67" xfId="4" applyFont="1" applyBorder="1" applyAlignment="1">
      <alignment horizontal="center" vertical="center"/>
    </xf>
    <xf numFmtId="0" fontId="33" fillId="0" borderId="68" xfId="4" applyFont="1" applyBorder="1" applyAlignment="1">
      <alignment horizontal="center" vertical="center"/>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26"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6">
    <dxf>
      <font>
        <color rgb="FFFF0000"/>
      </font>
      <fill>
        <patternFill patternType="solid">
          <fgColor auto="1"/>
          <bgColor rgb="FFFFFF00"/>
        </patternFill>
      </fill>
    </dxf>
    <dxf>
      <font>
        <color rgb="FFFF0000"/>
      </font>
      <fill>
        <patternFill>
          <bgColor rgb="FFFFFF00"/>
        </patternFill>
      </fill>
    </dxf>
    <dxf>
      <font>
        <color rgb="FFFF0000"/>
      </font>
      <fill>
        <patternFill>
          <bgColor rgb="FFFFFF00"/>
        </patternFill>
      </fill>
    </dxf>
    <dxf>
      <font>
        <color rgb="FFFF0000"/>
      </font>
      <fill>
        <patternFill patternType="solid">
          <fgColor auto="1"/>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CE71E79A-18BB-4C7B-8663-B2863F5F5294}"/>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7"/>
  <sheetViews>
    <sheetView showGridLines="0" view="pageBreakPreview" zoomScale="80" zoomScaleNormal="75" zoomScaleSheetLayoutView="80" workbookViewId="0">
      <pane ySplit="6" topLeftCell="A7" activePane="bottomLeft" state="frozen"/>
      <selection pane="bottomLeft"/>
    </sheetView>
  </sheetViews>
  <sheetFormatPr defaultColWidth="9" defaultRowHeight="13.2"/>
  <cols>
    <col min="1" max="2" width="3.21875" style="317" customWidth="1"/>
    <col min="3" max="3" width="9" style="11"/>
    <col min="4" max="4" width="13.6640625" style="11" customWidth="1"/>
    <col min="5" max="5" width="11.88671875" style="11" customWidth="1"/>
    <col min="6" max="6" width="9.44140625" style="11" customWidth="1"/>
    <col min="7" max="7" width="16.6640625" style="11" customWidth="1"/>
    <col min="8" max="8" width="12.109375" style="11" customWidth="1"/>
    <col min="9" max="9" width="12.6640625" style="11" customWidth="1"/>
    <col min="10" max="10" width="8.6640625" style="11" customWidth="1"/>
    <col min="11" max="11" width="12.6640625" style="11" customWidth="1"/>
    <col min="12" max="12" width="9.6640625" style="11" customWidth="1"/>
    <col min="13" max="13" width="8.6640625" style="11" customWidth="1"/>
    <col min="14" max="14" width="12.6640625" style="11" customWidth="1"/>
    <col min="15" max="15" width="9.6640625" style="11" customWidth="1"/>
    <col min="16" max="16" width="8.6640625" style="11" customWidth="1"/>
    <col min="17" max="18" width="12.6640625" style="11" customWidth="1"/>
    <col min="19" max="19" width="13.21875" style="11" customWidth="1"/>
    <col min="20" max="22" width="12.6640625" style="11" customWidth="1"/>
    <col min="23" max="24" width="12.6640625" style="330" customWidth="1"/>
    <col min="25" max="16384" width="9" style="11"/>
  </cols>
  <sheetData>
    <row r="1" spans="1:30" ht="32.25" customHeight="1">
      <c r="B1" s="318"/>
      <c r="C1" s="259" t="s">
        <v>451</v>
      </c>
    </row>
    <row r="2" spans="1:30" s="1" customFormat="1" ht="30" customHeight="1" thickBot="1">
      <c r="A2" s="319"/>
      <c r="B2" s="319"/>
      <c r="C2" s="271" t="s">
        <v>452</v>
      </c>
      <c r="D2" s="272"/>
      <c r="E2" s="273"/>
      <c r="F2" s="273"/>
      <c r="G2" s="273"/>
      <c r="H2" s="273"/>
      <c r="I2" s="273"/>
      <c r="J2" s="273"/>
      <c r="K2" s="273"/>
      <c r="L2" s="273"/>
      <c r="M2" s="273"/>
      <c r="N2" s="273"/>
      <c r="O2" s="273"/>
      <c r="P2" s="273"/>
      <c r="Q2" s="273"/>
      <c r="R2" s="273"/>
      <c r="S2" s="273"/>
      <c r="T2" s="273"/>
      <c r="U2" s="273"/>
      <c r="V2" s="247"/>
      <c r="W2" s="331"/>
      <c r="X2" s="331"/>
    </row>
    <row r="3" spans="1:30" s="2" customFormat="1" ht="14.1" customHeight="1">
      <c r="A3" s="319"/>
      <c r="B3" s="319"/>
      <c r="C3" s="274"/>
      <c r="D3" s="275"/>
      <c r="E3" s="276"/>
      <c r="F3" s="276"/>
      <c r="G3" s="266"/>
      <c r="H3" s="300"/>
      <c r="I3" s="301" t="s">
        <v>0</v>
      </c>
      <c r="J3" s="301" t="s">
        <v>1</v>
      </c>
      <c r="K3" s="301" t="s">
        <v>2</v>
      </c>
      <c r="L3" s="277"/>
      <c r="M3" s="278"/>
      <c r="N3" s="320" t="s">
        <v>3</v>
      </c>
      <c r="O3" s="277"/>
      <c r="P3" s="278"/>
      <c r="Q3" s="320" t="s">
        <v>4</v>
      </c>
      <c r="R3" s="301" t="s">
        <v>5</v>
      </c>
      <c r="S3" s="301" t="s">
        <v>6</v>
      </c>
      <c r="T3" s="301" t="s">
        <v>7</v>
      </c>
      <c r="U3" s="301" t="s">
        <v>8</v>
      </c>
      <c r="V3" s="266"/>
      <c r="W3" s="276"/>
      <c r="X3" s="332"/>
    </row>
    <row r="4" spans="1:30" s="2" customFormat="1" ht="50.1" customHeight="1">
      <c r="A4" s="258" t="s">
        <v>450</v>
      </c>
      <c r="B4" s="258" t="s">
        <v>454</v>
      </c>
      <c r="C4" s="302" t="s">
        <v>9</v>
      </c>
      <c r="D4" s="3" t="s">
        <v>10</v>
      </c>
      <c r="E4" s="4" t="s">
        <v>335</v>
      </c>
      <c r="F4" s="10" t="s">
        <v>460</v>
      </c>
      <c r="G4" s="4" t="s">
        <v>11</v>
      </c>
      <c r="H4" s="303" t="s">
        <v>23</v>
      </c>
      <c r="I4" s="4" t="s">
        <v>12</v>
      </c>
      <c r="J4" s="10" t="s">
        <v>461</v>
      </c>
      <c r="K4" s="4" t="s">
        <v>14</v>
      </c>
      <c r="L4" s="368" t="s">
        <v>15</v>
      </c>
      <c r="M4" s="368"/>
      <c r="N4" s="368"/>
      <c r="O4" s="368" t="s">
        <v>16</v>
      </c>
      <c r="P4" s="368"/>
      <c r="Q4" s="368"/>
      <c r="R4" s="4" t="s">
        <v>24</v>
      </c>
      <c r="S4" s="10" t="s">
        <v>457</v>
      </c>
      <c r="T4" s="10" t="s">
        <v>458</v>
      </c>
      <c r="U4" s="10" t="s">
        <v>459</v>
      </c>
      <c r="V4" s="4" t="s">
        <v>18</v>
      </c>
      <c r="W4" s="4" t="s">
        <v>455</v>
      </c>
      <c r="X4" s="267" t="s">
        <v>456</v>
      </c>
    </row>
    <row r="5" spans="1:30" s="5" customFormat="1" ht="14.1" customHeight="1">
      <c r="A5" s="257"/>
      <c r="B5" s="257"/>
      <c r="C5" s="279"/>
      <c r="D5" s="6"/>
      <c r="E5" s="7"/>
      <c r="F5" s="7"/>
      <c r="G5" s="304"/>
      <c r="H5" s="7"/>
      <c r="I5" s="304"/>
      <c r="J5" s="304"/>
      <c r="K5" s="305"/>
      <c r="L5" s="306" t="s">
        <v>438</v>
      </c>
      <c r="M5" s="306" t="s">
        <v>19</v>
      </c>
      <c r="N5" s="306" t="s">
        <v>20</v>
      </c>
      <c r="O5" s="306" t="s">
        <v>437</v>
      </c>
      <c r="P5" s="306" t="s">
        <v>19</v>
      </c>
      <c r="Q5" s="306" t="s">
        <v>20</v>
      </c>
      <c r="R5" s="304"/>
      <c r="S5" s="304"/>
      <c r="T5" s="304"/>
      <c r="U5" s="304"/>
      <c r="V5" s="12" t="s">
        <v>21</v>
      </c>
      <c r="W5" s="12"/>
      <c r="X5" s="268"/>
    </row>
    <row r="6" spans="1:30" s="8" customFormat="1" ht="19.5" customHeight="1">
      <c r="A6" s="256"/>
      <c r="B6" s="256"/>
      <c r="C6" s="343"/>
      <c r="D6" s="344"/>
      <c r="E6" s="307"/>
      <c r="F6" s="307"/>
      <c r="G6" s="307"/>
      <c r="H6" s="307"/>
      <c r="I6" s="307" t="s">
        <v>22</v>
      </c>
      <c r="J6" s="307" t="s">
        <v>22</v>
      </c>
      <c r="K6" s="307" t="s">
        <v>22</v>
      </c>
      <c r="L6" s="307" t="s">
        <v>439</v>
      </c>
      <c r="M6" s="307" t="s">
        <v>22</v>
      </c>
      <c r="N6" s="307" t="s">
        <v>22</v>
      </c>
      <c r="O6" s="307" t="s">
        <v>439</v>
      </c>
      <c r="P6" s="307" t="s">
        <v>22</v>
      </c>
      <c r="Q6" s="307" t="s">
        <v>22</v>
      </c>
      <c r="R6" s="307" t="s">
        <v>22</v>
      </c>
      <c r="S6" s="307" t="s">
        <v>22</v>
      </c>
      <c r="T6" s="307" t="s">
        <v>22</v>
      </c>
      <c r="U6" s="307" t="s">
        <v>22</v>
      </c>
      <c r="V6" s="345"/>
      <c r="W6" s="345"/>
      <c r="X6" s="346"/>
    </row>
    <row r="7" spans="1:30" s="9" customFormat="1" ht="54.75" customHeight="1">
      <c r="A7" s="255" t="s">
        <v>425</v>
      </c>
      <c r="B7" s="255">
        <v>1</v>
      </c>
      <c r="C7" s="340" t="s">
        <v>421</v>
      </c>
      <c r="D7" s="308" t="s">
        <v>421</v>
      </c>
      <c r="E7" s="280" t="s">
        <v>446</v>
      </c>
      <c r="F7" s="281" t="s">
        <v>435</v>
      </c>
      <c r="G7" s="282" t="s">
        <v>422</v>
      </c>
      <c r="H7" s="282" t="s">
        <v>423</v>
      </c>
      <c r="I7" s="309">
        <v>5000000</v>
      </c>
      <c r="J7" s="309">
        <v>0</v>
      </c>
      <c r="K7" s="283">
        <f>IF(I7="","",I7-J7)</f>
        <v>5000000</v>
      </c>
      <c r="L7" s="310">
        <v>1</v>
      </c>
      <c r="M7" s="283">
        <f>IF(N7="","",IF(L7="","",N7/L7))</f>
        <v>3000000</v>
      </c>
      <c r="N7" s="309">
        <v>3000000</v>
      </c>
      <c r="O7" s="310">
        <v>1</v>
      </c>
      <c r="P7" s="283">
        <f>IF(E7="","",IF(F7="","",IF(F7="病室",29420000,484000)))</f>
        <v>29420000</v>
      </c>
      <c r="Q7" s="283">
        <f>IF(P7="","",IF(O7="","",O7*P7))</f>
        <v>29420000</v>
      </c>
      <c r="R7" s="283">
        <f>IF(Q7="","",IF(N7&gt;Q7,Q7,N7))</f>
        <v>3000000</v>
      </c>
      <c r="S7" s="284">
        <v>2000000</v>
      </c>
      <c r="T7" s="283">
        <f t="shared" ref="T7:T9" si="0">IF(I7="","",IF(S7="-",MIN(K7,R7),IF(Z7="a",MIN(K7,R7,S7),IF(Z7="b",MIN(MIN(K7,R7)*AA7,S7)))))</f>
        <v>2000000</v>
      </c>
      <c r="U7" s="283">
        <f t="shared" ref="U7:U9" si="1">IF(I7="","",ROUNDDOWN(IF(I7="","",IF(AB7="B",T7,IF(S7="-",T7*AC7,T7*AD7))),-3))</f>
        <v>1000000</v>
      </c>
      <c r="V7" s="285" t="s">
        <v>424</v>
      </c>
      <c r="W7" s="333" t="s">
        <v>462</v>
      </c>
      <c r="X7" s="334" t="s">
        <v>463</v>
      </c>
      <c r="Z7" s="9" t="str">
        <f>VLOOKUP(E7,'管理用（このシートは削除しないでください）'!$H$25:$M$40,2,FALSE)</f>
        <v>b</v>
      </c>
      <c r="AA7" s="174">
        <f>VLOOKUP(E7,'管理用（このシートは削除しないでください）'!$H$25:$M$40,3,FALSE)</f>
        <v>0.66666666666666663</v>
      </c>
      <c r="AB7" s="9" t="str">
        <f>VLOOKUP(E7,'管理用（このシートは削除しないでください）'!$H$25:$M$40,4,FALSE)</f>
        <v>A</v>
      </c>
      <c r="AC7" s="174">
        <f>VLOOKUP(E7,'管理用（このシートは削除しないでください）'!$H$25:$M$40,5,FALSE)</f>
        <v>0.33333333333333331</v>
      </c>
      <c r="AD7" s="174">
        <f>VLOOKUP(E7,'管理用（このシートは削除しないでください）'!$H$25:$M$40,6,FALSE)</f>
        <v>0.5</v>
      </c>
    </row>
    <row r="8" spans="1:30" s="9" customFormat="1" ht="54.75" customHeight="1">
      <c r="A8" s="255" t="s">
        <v>425</v>
      </c>
      <c r="B8" s="255">
        <v>2</v>
      </c>
      <c r="C8" s="341" t="s">
        <v>421</v>
      </c>
      <c r="D8" s="311" t="s">
        <v>421</v>
      </c>
      <c r="E8" s="286" t="s">
        <v>449</v>
      </c>
      <c r="F8" s="287" t="s">
        <v>434</v>
      </c>
      <c r="G8" s="288" t="s">
        <v>422</v>
      </c>
      <c r="H8" s="288" t="s">
        <v>423</v>
      </c>
      <c r="I8" s="289">
        <v>100000000</v>
      </c>
      <c r="J8" s="289">
        <v>5000000</v>
      </c>
      <c r="K8" s="290">
        <f t="shared" ref="K8:K10" si="2">IF(I8="","",I8-J8)</f>
        <v>95000000</v>
      </c>
      <c r="L8" s="312">
        <v>200</v>
      </c>
      <c r="M8" s="290">
        <f t="shared" ref="M8:M10" si="3">IF(N8="","",IF(L8="","",N8/L8))</f>
        <v>500000</v>
      </c>
      <c r="N8" s="289">
        <v>100000000</v>
      </c>
      <c r="O8" s="312">
        <v>200</v>
      </c>
      <c r="P8" s="290">
        <f t="shared" ref="P8:P9" si="4">IF(E8="","",IF(F8="","",IF(F8="病室",29420000,484000)))</f>
        <v>484000</v>
      </c>
      <c r="Q8" s="290">
        <f t="shared" ref="Q8:Q9" si="5">IF(P8="","",IF(O8="","",O8*P8))</f>
        <v>96800000</v>
      </c>
      <c r="R8" s="290">
        <f t="shared" ref="R8:R9" si="6">IF(Q8="","",IF(N8&gt;Q8,Q8,N8))</f>
        <v>96800000</v>
      </c>
      <c r="S8" s="289">
        <v>95000000</v>
      </c>
      <c r="T8" s="290">
        <f t="shared" si="0"/>
        <v>95000000</v>
      </c>
      <c r="U8" s="290">
        <f t="shared" si="1"/>
        <v>47500000</v>
      </c>
      <c r="V8" s="269" t="s">
        <v>424</v>
      </c>
      <c r="W8" s="335" t="s">
        <v>111</v>
      </c>
      <c r="X8" s="336" t="s">
        <v>464</v>
      </c>
      <c r="Z8" s="9" t="str">
        <f>VLOOKUP(E8,'管理用（このシートは削除しないでください）'!$H$25:$M$40,2,FALSE)</f>
        <v>a</v>
      </c>
      <c r="AA8" s="174" t="str">
        <f>VLOOKUP(E8,'管理用（このシートは削除しないでください）'!$H$25:$M$40,3,FALSE)</f>
        <v>-</v>
      </c>
      <c r="AB8" s="9" t="str">
        <f>VLOOKUP(E8,'管理用（このシートは削除しないでください）'!$H$25:$M$40,4,FALSE)</f>
        <v>A</v>
      </c>
      <c r="AC8" s="174">
        <f>VLOOKUP(E8,'管理用（このシートは削除しないでください）'!$H$25:$M$40,5,FALSE)</f>
        <v>0.5</v>
      </c>
      <c r="AD8" s="174">
        <f>VLOOKUP(E8,'管理用（このシートは削除しないでください）'!$H$25:$M$40,6,FALSE)</f>
        <v>0.5</v>
      </c>
    </row>
    <row r="9" spans="1:30" s="9" customFormat="1" ht="54.75" customHeight="1">
      <c r="A9" s="255" t="s">
        <v>425</v>
      </c>
      <c r="B9" s="255">
        <v>3</v>
      </c>
      <c r="C9" s="341" t="s">
        <v>421</v>
      </c>
      <c r="D9" s="311" t="s">
        <v>421</v>
      </c>
      <c r="E9" s="286" t="s">
        <v>449</v>
      </c>
      <c r="F9" s="287" t="s">
        <v>465</v>
      </c>
      <c r="G9" s="288" t="s">
        <v>466</v>
      </c>
      <c r="H9" s="288" t="s">
        <v>467</v>
      </c>
      <c r="I9" s="289">
        <v>10000000</v>
      </c>
      <c r="J9" s="289">
        <v>0</v>
      </c>
      <c r="K9" s="290">
        <f t="shared" si="2"/>
        <v>10000000</v>
      </c>
      <c r="L9" s="312">
        <v>15</v>
      </c>
      <c r="M9" s="290">
        <f t="shared" si="3"/>
        <v>480000</v>
      </c>
      <c r="N9" s="289">
        <v>7200000</v>
      </c>
      <c r="O9" s="312">
        <v>13</v>
      </c>
      <c r="P9" s="290">
        <f t="shared" si="4"/>
        <v>484000</v>
      </c>
      <c r="Q9" s="290">
        <f t="shared" si="5"/>
        <v>6292000</v>
      </c>
      <c r="R9" s="290">
        <f t="shared" si="6"/>
        <v>6292000</v>
      </c>
      <c r="S9" s="289" t="s">
        <v>386</v>
      </c>
      <c r="T9" s="290">
        <f t="shared" si="0"/>
        <v>6292000</v>
      </c>
      <c r="U9" s="290">
        <f t="shared" si="1"/>
        <v>3146000</v>
      </c>
      <c r="V9" s="269" t="s">
        <v>424</v>
      </c>
      <c r="W9" s="335" t="s">
        <v>462</v>
      </c>
      <c r="X9" s="336" t="s">
        <v>463</v>
      </c>
      <c r="Z9" s="9" t="str">
        <f>VLOOKUP(E9,'管理用（このシートは削除しないでください）'!$H$25:$M$40,2,FALSE)</f>
        <v>a</v>
      </c>
      <c r="AA9" s="174" t="str">
        <f>VLOOKUP(E9,'管理用（このシートは削除しないでください）'!$H$25:$M$40,3,FALSE)</f>
        <v>-</v>
      </c>
      <c r="AB9" s="9" t="str">
        <f>VLOOKUP(E9,'管理用（このシートは削除しないでください）'!$H$25:$M$40,4,FALSE)</f>
        <v>A</v>
      </c>
      <c r="AC9" s="174">
        <f>VLOOKUP(E9,'管理用（このシートは削除しないでください）'!$H$25:$M$40,5,FALSE)</f>
        <v>0.5</v>
      </c>
      <c r="AD9" s="174">
        <f>VLOOKUP(E9,'管理用（このシートは削除しないでください）'!$H$25:$M$40,6,FALSE)</f>
        <v>0.5</v>
      </c>
    </row>
    <row r="10" spans="1:30" s="9" customFormat="1" ht="54.75" customHeight="1" thickBot="1">
      <c r="A10" s="255" t="s">
        <v>425</v>
      </c>
      <c r="B10" s="255">
        <v>4</v>
      </c>
      <c r="C10" s="347" t="s">
        <v>421</v>
      </c>
      <c r="D10" s="321" t="s">
        <v>421</v>
      </c>
      <c r="E10" s="322" t="s">
        <v>449</v>
      </c>
      <c r="F10" s="323" t="s">
        <v>465</v>
      </c>
      <c r="G10" s="314" t="s">
        <v>468</v>
      </c>
      <c r="H10" s="314" t="s">
        <v>469</v>
      </c>
      <c r="I10" s="315">
        <v>8000000</v>
      </c>
      <c r="J10" s="315">
        <v>500000</v>
      </c>
      <c r="K10" s="294">
        <f t="shared" si="2"/>
        <v>7500000</v>
      </c>
      <c r="L10" s="316">
        <v>15</v>
      </c>
      <c r="M10" s="294">
        <f t="shared" si="3"/>
        <v>533333.33333333337</v>
      </c>
      <c r="N10" s="315">
        <v>8000000</v>
      </c>
      <c r="O10" s="316">
        <v>15</v>
      </c>
      <c r="P10" s="294">
        <f t="shared" ref="P10" si="7">IF(E10="","",IF(F10="","",IF(F10="病室",29420000,484000)))</f>
        <v>484000</v>
      </c>
      <c r="Q10" s="294">
        <f t="shared" ref="Q10" si="8">IF(P10="","",IF(O10="","",O10*P10))</f>
        <v>7260000</v>
      </c>
      <c r="R10" s="294">
        <f t="shared" ref="R10" si="9">IF(Q10="","",IF(N10&gt;Q10,Q10,N10))</f>
        <v>7260000</v>
      </c>
      <c r="S10" s="315">
        <v>6000000</v>
      </c>
      <c r="T10" s="294">
        <f t="shared" ref="T10" si="10">IF(I10="","",IF(S10="-",MIN(K10,R10),IF(Z10="a",MIN(K10,R10,S10),IF(Z10="b",MIN(MIN(K10,R10)*AA10,S10)))))</f>
        <v>6000000</v>
      </c>
      <c r="U10" s="294">
        <f t="shared" ref="U10" si="11">IF(I10="","",ROUNDDOWN(IF(I10="","",IF(AB10="B",T10,IF(S10="-",T10*AC10,T10*AD10))),-3))</f>
        <v>3000000</v>
      </c>
      <c r="V10" s="328" t="s">
        <v>470</v>
      </c>
      <c r="W10" s="348" t="s">
        <v>462</v>
      </c>
      <c r="X10" s="349" t="s">
        <v>463</v>
      </c>
      <c r="Z10" s="9" t="str">
        <f>VLOOKUP(E10,'管理用（このシートは削除しないでください）'!$H$25:$M$40,2,FALSE)</f>
        <v>a</v>
      </c>
      <c r="AA10" s="174" t="str">
        <f>VLOOKUP(E10,'管理用（このシートは削除しないでください）'!$H$25:$M$40,3,FALSE)</f>
        <v>-</v>
      </c>
      <c r="AB10" s="9" t="str">
        <f>VLOOKUP(E10,'管理用（このシートは削除しないでください）'!$H$25:$M$40,4,FALSE)</f>
        <v>A</v>
      </c>
      <c r="AC10" s="174">
        <f>VLOOKUP(E10,'管理用（このシートは削除しないでください）'!$H$25:$M$40,5,FALSE)</f>
        <v>0.5</v>
      </c>
      <c r="AD10" s="174">
        <f>VLOOKUP(E10,'管理用（このシートは削除しないでください）'!$H$25:$M$40,6,FALSE)</f>
        <v>0.5</v>
      </c>
    </row>
    <row r="11" spans="1:30" s="9" customFormat="1" ht="39.75" customHeight="1" thickTop="1" thickBot="1">
      <c r="A11" s="255"/>
      <c r="B11" s="255"/>
      <c r="C11" s="324"/>
      <c r="D11" s="324"/>
      <c r="E11" s="325"/>
      <c r="F11" s="326"/>
      <c r="G11" s="327"/>
      <c r="H11" s="297" t="s">
        <v>240</v>
      </c>
      <c r="I11" s="295">
        <f>IF(I7="","",SUM(I7:I10))</f>
        <v>123000000</v>
      </c>
      <c r="J11" s="295">
        <f t="shared" ref="J11:K11" si="12">IF(J7="","",SUM(J7:J10))</f>
        <v>5500000</v>
      </c>
      <c r="K11" s="295">
        <f t="shared" si="12"/>
        <v>117500000</v>
      </c>
      <c r="L11" s="299" t="s">
        <v>442</v>
      </c>
      <c r="M11" s="298" t="s">
        <v>357</v>
      </c>
      <c r="N11" s="295">
        <f>IF(N7="","",SUM(N7:N10))</f>
        <v>118200000</v>
      </c>
      <c r="O11" s="299" t="s">
        <v>442</v>
      </c>
      <c r="P11" s="298" t="s">
        <v>442</v>
      </c>
      <c r="Q11" s="298">
        <f t="shared" ref="Q11:U11" si="13">IF(Q7="","",SUM(Q7:Q10))</f>
        <v>139772000</v>
      </c>
      <c r="R11" s="295">
        <f t="shared" si="13"/>
        <v>113352000</v>
      </c>
      <c r="S11" s="295">
        <f t="shared" si="13"/>
        <v>103000000</v>
      </c>
      <c r="T11" s="295">
        <f t="shared" si="13"/>
        <v>109292000</v>
      </c>
      <c r="U11" s="296">
        <f t="shared" si="13"/>
        <v>54646000</v>
      </c>
      <c r="V11" s="329"/>
      <c r="W11" s="339"/>
      <c r="X11" s="339"/>
      <c r="AA11" s="174"/>
      <c r="AC11" s="174"/>
      <c r="AD11" s="174"/>
    </row>
    <row r="13" spans="1:30" ht="16.2">
      <c r="C13" s="160" t="s">
        <v>342</v>
      </c>
    </row>
    <row r="15" spans="1:30">
      <c r="C15" t="s">
        <v>343</v>
      </c>
    </row>
    <row r="16" spans="1:30">
      <c r="C16" t="s">
        <v>344</v>
      </c>
    </row>
    <row r="17" spans="3:3">
      <c r="C17" s="350" t="s">
        <v>471</v>
      </c>
    </row>
    <row r="18" spans="3:3">
      <c r="C18" s="350" t="s">
        <v>472</v>
      </c>
    </row>
    <row r="19" spans="3:3">
      <c r="C19" s="350" t="s">
        <v>473</v>
      </c>
    </row>
    <row r="20" spans="3:3">
      <c r="C20" s="350" t="s">
        <v>474</v>
      </c>
    </row>
    <row r="21" spans="3:3">
      <c r="C21" s="350" t="s">
        <v>475</v>
      </c>
    </row>
    <row r="22" spans="3:3">
      <c r="C22" s="350" t="s">
        <v>479</v>
      </c>
    </row>
    <row r="23" spans="3:3">
      <c r="C23" t="s">
        <v>345</v>
      </c>
    </row>
    <row r="24" spans="3:3">
      <c r="C24" t="s">
        <v>477</v>
      </c>
    </row>
    <row r="25" spans="3:3">
      <c r="C25" s="350" t="s">
        <v>476</v>
      </c>
    </row>
    <row r="26" spans="3:3">
      <c r="C26" s="350" t="s">
        <v>478</v>
      </c>
    </row>
    <row r="27" spans="3:3">
      <c r="C27" s="350" t="s">
        <v>480</v>
      </c>
    </row>
  </sheetData>
  <mergeCells count="2">
    <mergeCell ref="L4:N4"/>
    <mergeCell ref="O4:Q4"/>
  </mergeCells>
  <phoneticPr fontId="5"/>
  <conditionalFormatting sqref="F7:F10">
    <cfRule type="expression" dxfId="5" priority="2">
      <formula>AND($E7="新興感染症対応力強化事業（病室の感染対策に係る整備）",$P7&lt;29420000)</formula>
    </cfRule>
    <cfRule type="expression" dxfId="4" priority="7">
      <formula>AND($E7="新興感染症対応力強化事業（病室の感染対策に係る整備以外）",$P7&gt;484000)</formula>
    </cfRule>
  </conditionalFormatting>
  <conditionalFormatting sqref="F7:F10">
    <cfRule type="expression" dxfId="3" priority="1">
      <formula>AND($E7="新興感染症対応力強化事業（病室の感染対策に係る整備）",$F7="")</formula>
    </cfRule>
  </conditionalFormatting>
  <dataValidations count="6">
    <dataValidation type="list" allowBlank="1" showInputMessage="1" showErrorMessage="1" sqref="E11" xr:uid="{00000000-0002-0000-0000-000000000000}">
      <formula1>補助事業名</formula1>
    </dataValidation>
    <dataValidation type="list" allowBlank="1" showInputMessage="1" showErrorMessage="1" sqref="F11" xr:uid="{00000000-0002-0000-0000-000001000000}">
      <formula1>INDIRECT(E11)</formula1>
    </dataValidation>
    <dataValidation type="list" allowBlank="1" showInputMessage="1" showErrorMessage="1" sqref="F7:F10" xr:uid="{4162E463-0BE0-404D-97C5-000032EA0A72}">
      <formula1>"病室,病棟等,個人防護具"</formula1>
    </dataValidation>
    <dataValidation type="list" allowBlank="1" showInputMessage="1" showErrorMessage="1" sqref="E7:E10" xr:uid="{AEA0E17D-C01B-4F2D-863A-A2F8A882F308}">
      <formula1>"新興感染症対応力強化事業（病室の感染対策に係る整備）,新興感染症対応力強化事業（病室の感染対策に係る整備以外）"</formula1>
    </dataValidation>
    <dataValidation type="list" allowBlank="1" showInputMessage="1" showErrorMessage="1" sqref="W7:W10" xr:uid="{EDA8CC85-7377-456A-BA4B-18CA3584EA12}">
      <formula1>"無,有"</formula1>
    </dataValidation>
    <dataValidation type="list" allowBlank="1" showInputMessage="1" showErrorMessage="1" sqref="X7:X10" xr:uid="{C4992C82-2FA8-4BFE-A457-7AF8F7D8418B}">
      <formula1>"単年,複数年"</formula1>
    </dataValidation>
  </dataValidations>
  <printOptions horizontalCentered="1" verticalCentered="1"/>
  <pageMargins left="0.15748031496062992" right="0.15748031496062992" top="0.19685039370078741" bottom="0.19685039370078741" header="3.937007874015748E-2" footer="0.11811023622047245"/>
  <pageSetup paperSize="9" scale="28" fitToHeight="7" orientation="landscape" horizontalDpi="4294967292"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heetViews>
  <sheetFormatPr defaultColWidth="9" defaultRowHeight="13.2"/>
  <cols>
    <col min="1" max="1" width="9" style="13"/>
    <col min="2" max="2" width="53.77734375" style="13" customWidth="1"/>
    <col min="3" max="3" width="10.88671875" style="13" customWidth="1"/>
    <col min="4" max="4" width="35.109375" style="14" customWidth="1"/>
    <col min="5" max="5" width="9" style="14"/>
    <col min="6" max="6" width="40" style="14" customWidth="1"/>
    <col min="7" max="7" width="12.44140625" style="14" customWidth="1"/>
    <col min="8" max="8" width="56" style="14" customWidth="1"/>
    <col min="9" max="11" width="12.44140625" style="14" customWidth="1"/>
    <col min="12" max="16384" width="9" style="13"/>
  </cols>
  <sheetData>
    <row r="1" spans="2:22">
      <c r="B1" s="114" t="s">
        <v>63</v>
      </c>
      <c r="D1" s="115" t="s">
        <v>64</v>
      </c>
      <c r="F1" s="115" t="s">
        <v>65</v>
      </c>
      <c r="H1" s="166" t="s">
        <v>346</v>
      </c>
      <c r="I1" s="167"/>
      <c r="J1" s="167"/>
      <c r="K1" s="167"/>
      <c r="L1" s="167"/>
      <c r="M1" s="167"/>
      <c r="N1" s="167"/>
      <c r="O1" s="167"/>
      <c r="P1" s="167"/>
      <c r="Q1" s="167"/>
      <c r="R1" s="167"/>
      <c r="S1" s="167"/>
      <c r="T1" s="167"/>
      <c r="U1" s="167"/>
      <c r="V1" s="167"/>
    </row>
    <row r="2" spans="2:22">
      <c r="H2" s="167"/>
      <c r="I2" s="167"/>
      <c r="J2" s="167"/>
      <c r="K2" s="167"/>
      <c r="L2" s="167"/>
      <c r="M2" s="167"/>
      <c r="N2" s="167"/>
      <c r="O2" s="167"/>
      <c r="P2" s="167"/>
      <c r="Q2" s="167"/>
      <c r="R2" s="167"/>
      <c r="S2" s="167"/>
      <c r="T2" s="167"/>
      <c r="U2" s="167"/>
      <c r="V2" s="167"/>
    </row>
    <row r="3" spans="2:22" ht="66">
      <c r="B3" s="13" t="s">
        <v>66</v>
      </c>
      <c r="D3" s="14" t="s">
        <v>279</v>
      </c>
      <c r="F3" s="14" t="s">
        <v>67</v>
      </c>
      <c r="H3" s="173" t="s">
        <v>360</v>
      </c>
      <c r="I3" s="173" t="s">
        <v>361</v>
      </c>
      <c r="J3" s="173" t="s">
        <v>362</v>
      </c>
      <c r="K3" s="173" t="s">
        <v>363</v>
      </c>
      <c r="L3" s="173" t="s">
        <v>364</v>
      </c>
      <c r="M3" s="173" t="s">
        <v>365</v>
      </c>
      <c r="N3" s="173" t="s">
        <v>366</v>
      </c>
      <c r="O3" s="173" t="s">
        <v>367</v>
      </c>
      <c r="P3" s="173" t="s">
        <v>368</v>
      </c>
      <c r="Q3" s="173" t="s">
        <v>369</v>
      </c>
      <c r="R3" s="173" t="s">
        <v>370</v>
      </c>
      <c r="S3" s="173" t="s">
        <v>371</v>
      </c>
      <c r="T3" s="252" t="s">
        <v>401</v>
      </c>
      <c r="U3" s="252" t="s">
        <v>447</v>
      </c>
      <c r="V3" s="173" t="s">
        <v>448</v>
      </c>
    </row>
    <row r="4" spans="2:22">
      <c r="B4" s="13" t="s">
        <v>68</v>
      </c>
      <c r="D4" s="14" t="s">
        <v>280</v>
      </c>
      <c r="F4" s="14" t="s">
        <v>69</v>
      </c>
      <c r="H4" s="167" t="s">
        <v>347</v>
      </c>
      <c r="I4" s="167" t="s">
        <v>347</v>
      </c>
      <c r="J4" s="167" t="s">
        <v>352</v>
      </c>
      <c r="K4" s="167" t="s">
        <v>357</v>
      </c>
      <c r="L4" s="167" t="s">
        <v>357</v>
      </c>
      <c r="M4" s="167" t="s">
        <v>355</v>
      </c>
      <c r="N4" s="167" t="s">
        <v>357</v>
      </c>
      <c r="O4" s="167" t="s">
        <v>357</v>
      </c>
      <c r="P4" s="167" t="s">
        <v>355</v>
      </c>
      <c r="Q4" s="167" t="s">
        <v>355</v>
      </c>
      <c r="R4" s="167" t="s">
        <v>357</v>
      </c>
      <c r="S4" s="167" t="s">
        <v>358</v>
      </c>
      <c r="T4" s="167" t="s">
        <v>442</v>
      </c>
      <c r="U4" s="167" t="s">
        <v>443</v>
      </c>
      <c r="V4" s="167" t="s">
        <v>444</v>
      </c>
    </row>
    <row r="5" spans="2:22">
      <c r="B5" s="13" t="s">
        <v>70</v>
      </c>
      <c r="D5" s="14" t="s">
        <v>281</v>
      </c>
      <c r="F5" s="14" t="s">
        <v>71</v>
      </c>
      <c r="H5" s="167" t="s">
        <v>348</v>
      </c>
      <c r="I5" s="167" t="s">
        <v>348</v>
      </c>
      <c r="J5" s="167" t="s">
        <v>353</v>
      </c>
      <c r="K5" s="167"/>
      <c r="L5" s="167"/>
      <c r="M5" s="167" t="s">
        <v>348</v>
      </c>
      <c r="N5" s="167"/>
      <c r="O5" s="167"/>
      <c r="P5" s="167" t="s">
        <v>356</v>
      </c>
      <c r="Q5" s="167" t="s">
        <v>356</v>
      </c>
      <c r="R5" s="167"/>
      <c r="S5" s="167" t="s">
        <v>359</v>
      </c>
      <c r="T5" s="167"/>
      <c r="U5" s="167"/>
      <c r="V5" s="167" t="s">
        <v>445</v>
      </c>
    </row>
    <row r="6" spans="2:22">
      <c r="B6" s="13" t="s">
        <v>72</v>
      </c>
      <c r="D6" s="14" t="s">
        <v>282</v>
      </c>
      <c r="F6" s="14" t="s">
        <v>73</v>
      </c>
      <c r="H6" s="167" t="s">
        <v>350</v>
      </c>
      <c r="I6" s="167" t="s">
        <v>350</v>
      </c>
      <c r="J6" s="167" t="s">
        <v>354</v>
      </c>
      <c r="K6" s="167"/>
      <c r="L6" s="167"/>
      <c r="M6" s="167"/>
      <c r="N6" s="167"/>
      <c r="O6" s="167"/>
      <c r="P6" s="167"/>
      <c r="Q6" s="167"/>
      <c r="R6" s="167"/>
      <c r="S6" s="167"/>
      <c r="T6" s="167"/>
      <c r="U6" s="167"/>
      <c r="V6" s="167"/>
    </row>
    <row r="7" spans="2:22">
      <c r="B7" s="13" t="s">
        <v>74</v>
      </c>
      <c r="D7" s="14" t="s">
        <v>283</v>
      </c>
      <c r="F7" s="14" t="s">
        <v>75</v>
      </c>
      <c r="H7" s="167" t="s">
        <v>349</v>
      </c>
      <c r="I7" s="167" t="s">
        <v>349</v>
      </c>
      <c r="J7" s="167"/>
      <c r="K7" s="167"/>
      <c r="L7" s="167"/>
      <c r="M7" s="167"/>
      <c r="N7" s="167"/>
      <c r="O7" s="167"/>
      <c r="P7" s="167"/>
      <c r="Q7" s="167"/>
      <c r="R7" s="167"/>
      <c r="S7" s="167"/>
      <c r="T7" s="167"/>
      <c r="U7" s="167"/>
      <c r="V7" s="167"/>
    </row>
    <row r="8" spans="2:22">
      <c r="B8" s="13" t="s">
        <v>76</v>
      </c>
      <c r="F8" s="14" t="s">
        <v>77</v>
      </c>
      <c r="H8" s="167" t="s">
        <v>351</v>
      </c>
      <c r="I8" s="167"/>
      <c r="J8" s="167"/>
      <c r="K8" s="167"/>
      <c r="L8" s="167"/>
      <c r="M8" s="167"/>
      <c r="N8" s="167"/>
      <c r="O8" s="167"/>
      <c r="P8" s="167"/>
      <c r="Q8" s="167"/>
      <c r="R8" s="167"/>
      <c r="S8" s="167"/>
      <c r="T8" s="167"/>
      <c r="U8" s="167"/>
      <c r="V8" s="167"/>
    </row>
    <row r="9" spans="2:22">
      <c r="B9" s="13" t="s">
        <v>78</v>
      </c>
      <c r="F9" s="14" t="s">
        <v>79</v>
      </c>
      <c r="H9" s="13"/>
      <c r="I9" s="13"/>
      <c r="J9" s="13"/>
      <c r="K9" s="13"/>
    </row>
    <row r="10" spans="2:22">
      <c r="B10" s="13" t="s">
        <v>80</v>
      </c>
      <c r="F10" s="14" t="s">
        <v>325</v>
      </c>
      <c r="H10" s="13"/>
      <c r="I10" s="13"/>
      <c r="J10" s="13"/>
      <c r="K10" s="13"/>
    </row>
    <row r="11" spans="2:22">
      <c r="B11" s="13" t="s">
        <v>81</v>
      </c>
      <c r="H11" s="13"/>
      <c r="I11" s="13"/>
      <c r="J11" s="13"/>
      <c r="K11" s="13"/>
      <c r="T11" s="13" t="s">
        <v>416</v>
      </c>
    </row>
    <row r="12" spans="2:22">
      <c r="B12" s="13" t="s">
        <v>82</v>
      </c>
      <c r="H12" s="13"/>
      <c r="I12" s="13"/>
      <c r="J12" s="13"/>
      <c r="K12" s="13"/>
      <c r="T12" s="13" t="s">
        <v>417</v>
      </c>
    </row>
    <row r="13" spans="2:22">
      <c r="B13" s="13" t="s">
        <v>83</v>
      </c>
      <c r="H13" s="161"/>
      <c r="I13" s="163"/>
      <c r="J13" s="164"/>
      <c r="K13" s="164"/>
      <c r="L13" s="164"/>
      <c r="M13" s="164"/>
    </row>
    <row r="14" spans="2:22">
      <c r="B14" s="13" t="s">
        <v>84</v>
      </c>
      <c r="H14" s="161"/>
      <c r="I14" s="165"/>
      <c r="J14" s="162"/>
      <c r="K14" s="162"/>
      <c r="L14" s="162"/>
      <c r="M14" s="162"/>
    </row>
    <row r="15" spans="2:22">
      <c r="B15" s="250" t="s">
        <v>411</v>
      </c>
      <c r="H15" s="161"/>
      <c r="I15" s="165"/>
      <c r="J15" s="162"/>
      <c r="K15" s="162"/>
      <c r="L15" s="162"/>
      <c r="M15" s="162"/>
    </row>
    <row r="16" spans="2:22">
      <c r="B16" s="250" t="s">
        <v>481</v>
      </c>
      <c r="H16" s="161"/>
      <c r="I16" s="165"/>
      <c r="J16" s="162"/>
      <c r="K16" s="162"/>
      <c r="L16" s="162"/>
      <c r="M16" s="162"/>
    </row>
    <row r="17" spans="2:13">
      <c r="B17" s="250" t="s">
        <v>482</v>
      </c>
      <c r="H17" s="161"/>
      <c r="I17" s="165"/>
      <c r="J17" s="162"/>
      <c r="K17" s="162"/>
      <c r="L17" s="162"/>
      <c r="M17" s="162"/>
    </row>
    <row r="18" spans="2:13">
      <c r="B18" s="250" t="s">
        <v>483</v>
      </c>
      <c r="H18" s="161"/>
      <c r="I18" s="165"/>
      <c r="J18" s="162"/>
      <c r="K18" s="162"/>
      <c r="L18" s="162"/>
      <c r="M18" s="162"/>
    </row>
    <row r="19" spans="2:13">
      <c r="B19" s="250"/>
      <c r="H19" s="161"/>
      <c r="I19" s="165"/>
      <c r="J19" s="162"/>
      <c r="K19" s="162"/>
      <c r="L19" s="162"/>
      <c r="M19" s="162"/>
    </row>
    <row r="20" spans="2:13">
      <c r="H20" s="161"/>
      <c r="I20" s="165"/>
      <c r="J20" s="162"/>
      <c r="K20" s="162"/>
      <c r="L20" s="162"/>
      <c r="M20" s="162"/>
    </row>
    <row r="21" spans="2:13">
      <c r="H21" s="161"/>
      <c r="I21" s="165"/>
      <c r="J21" s="162"/>
      <c r="K21" s="162"/>
      <c r="L21" s="162"/>
      <c r="M21" s="162"/>
    </row>
    <row r="22" spans="2:13">
      <c r="B22" s="114" t="s">
        <v>257</v>
      </c>
      <c r="D22" s="115" t="s">
        <v>286</v>
      </c>
      <c r="H22" s="166" t="s">
        <v>372</v>
      </c>
      <c r="I22" s="167"/>
      <c r="J22" s="167"/>
      <c r="K22" s="167"/>
      <c r="L22" s="167"/>
      <c r="M22" s="167"/>
    </row>
    <row r="23" spans="2:13">
      <c r="H23" s="167"/>
      <c r="I23" s="167"/>
      <c r="J23" s="167"/>
      <c r="K23" s="167"/>
      <c r="L23" s="167"/>
      <c r="M23" s="167"/>
    </row>
    <row r="24" spans="2:13" ht="38.4">
      <c r="B24" s="13" t="s">
        <v>414</v>
      </c>
      <c r="C24" s="13" t="s">
        <v>259</v>
      </c>
      <c r="D24" s="14" t="s">
        <v>287</v>
      </c>
      <c r="H24" s="168"/>
      <c r="I24" s="169" t="s">
        <v>373</v>
      </c>
      <c r="J24" s="170" t="s">
        <v>374</v>
      </c>
      <c r="K24" s="170" t="s">
        <v>375</v>
      </c>
      <c r="L24" s="170" t="s">
        <v>376</v>
      </c>
      <c r="M24" s="170" t="s">
        <v>377</v>
      </c>
    </row>
    <row r="25" spans="2:13">
      <c r="B25" s="13" t="s">
        <v>277</v>
      </c>
      <c r="C25" s="13" t="s">
        <v>263</v>
      </c>
      <c r="D25" s="14" t="s">
        <v>288</v>
      </c>
      <c r="H25" s="168" t="s">
        <v>378</v>
      </c>
      <c r="I25" s="171" t="s">
        <v>379</v>
      </c>
      <c r="J25" s="172">
        <v>0.5</v>
      </c>
      <c r="K25" s="172" t="s">
        <v>380</v>
      </c>
      <c r="L25" s="172">
        <v>0.5</v>
      </c>
      <c r="M25" s="172">
        <v>1</v>
      </c>
    </row>
    <row r="26" spans="2:13">
      <c r="B26" s="13" t="s">
        <v>278</v>
      </c>
      <c r="C26" s="13" t="s">
        <v>264</v>
      </c>
      <c r="D26" s="14" t="s">
        <v>289</v>
      </c>
      <c r="H26" s="168" t="s">
        <v>381</v>
      </c>
      <c r="I26" s="171" t="s">
        <v>379</v>
      </c>
      <c r="J26" s="172">
        <v>0.75</v>
      </c>
      <c r="K26" s="172" t="s">
        <v>382</v>
      </c>
      <c r="L26" s="172">
        <v>0.5</v>
      </c>
      <c r="M26" s="172">
        <v>0.66666666666666663</v>
      </c>
    </row>
    <row r="27" spans="2:13">
      <c r="B27" s="13" t="s">
        <v>270</v>
      </c>
      <c r="C27" s="13" t="s">
        <v>271</v>
      </c>
      <c r="D27" s="14" t="s">
        <v>290</v>
      </c>
      <c r="H27" s="168" t="s">
        <v>383</v>
      </c>
      <c r="I27" s="171" t="s">
        <v>379</v>
      </c>
      <c r="J27" s="172">
        <v>0.33333333333333331</v>
      </c>
      <c r="K27" s="172" t="s">
        <v>382</v>
      </c>
      <c r="L27" s="172">
        <v>0.33333333333333331</v>
      </c>
      <c r="M27" s="172">
        <v>1</v>
      </c>
    </row>
    <row r="28" spans="2:13">
      <c r="B28" s="13" t="s">
        <v>413</v>
      </c>
      <c r="C28" s="13" t="s">
        <v>258</v>
      </c>
      <c r="D28" s="14" t="s">
        <v>291</v>
      </c>
      <c r="H28" s="168" t="s">
        <v>384</v>
      </c>
      <c r="I28" s="171" t="s">
        <v>385</v>
      </c>
      <c r="J28" s="172" t="s">
        <v>386</v>
      </c>
      <c r="K28" s="172" t="s">
        <v>382</v>
      </c>
      <c r="L28" s="172">
        <v>0.5</v>
      </c>
      <c r="M28" s="172">
        <v>0.5</v>
      </c>
    </row>
    <row r="29" spans="2:13">
      <c r="B29" s="13" t="s">
        <v>272</v>
      </c>
      <c r="C29" s="13" t="s">
        <v>260</v>
      </c>
      <c r="D29" s="14" t="s">
        <v>292</v>
      </c>
      <c r="H29" s="168" t="s">
        <v>387</v>
      </c>
      <c r="I29" s="171" t="s">
        <v>385</v>
      </c>
      <c r="J29" s="172" t="s">
        <v>386</v>
      </c>
      <c r="K29" s="172" t="s">
        <v>382</v>
      </c>
      <c r="L29" s="172">
        <v>0.5</v>
      </c>
      <c r="M29" s="172">
        <v>0.5</v>
      </c>
    </row>
    <row r="30" spans="2:13">
      <c r="B30" s="13" t="s">
        <v>273</v>
      </c>
      <c r="C30" s="13" t="s">
        <v>261</v>
      </c>
      <c r="D30" s="14" t="s">
        <v>293</v>
      </c>
      <c r="H30" s="168" t="s">
        <v>388</v>
      </c>
      <c r="I30" s="171" t="s">
        <v>389</v>
      </c>
      <c r="J30" s="172" t="s">
        <v>386</v>
      </c>
      <c r="K30" s="172" t="s">
        <v>382</v>
      </c>
      <c r="L30" s="172">
        <v>0.5</v>
      </c>
      <c r="M30" s="172">
        <v>0.5</v>
      </c>
    </row>
    <row r="31" spans="2:13">
      <c r="B31" s="13" t="s">
        <v>274</v>
      </c>
      <c r="C31" s="13" t="s">
        <v>262</v>
      </c>
      <c r="D31" s="14" t="s">
        <v>294</v>
      </c>
      <c r="H31" s="168" t="s">
        <v>390</v>
      </c>
      <c r="I31" s="171" t="s">
        <v>391</v>
      </c>
      <c r="J31" s="172">
        <v>0.66666666666666663</v>
      </c>
      <c r="K31" s="172" t="s">
        <v>382</v>
      </c>
      <c r="L31" s="172">
        <v>0.33333333333333331</v>
      </c>
      <c r="M31" s="172">
        <v>0.5</v>
      </c>
    </row>
    <row r="32" spans="2:13">
      <c r="B32" s="13" t="s">
        <v>275</v>
      </c>
      <c r="C32" s="13" t="s">
        <v>265</v>
      </c>
      <c r="D32" s="14" t="s">
        <v>295</v>
      </c>
      <c r="H32" s="168" t="s">
        <v>392</v>
      </c>
      <c r="I32" s="171" t="s">
        <v>393</v>
      </c>
      <c r="J32" s="172">
        <v>0.66666666666666663</v>
      </c>
      <c r="K32" s="172" t="s">
        <v>382</v>
      </c>
      <c r="L32" s="172">
        <v>0.33333333333333331</v>
      </c>
      <c r="M32" s="172">
        <v>0.5</v>
      </c>
    </row>
    <row r="33" spans="1:13">
      <c r="B33" s="13" t="s">
        <v>276</v>
      </c>
      <c r="D33" s="14" t="s">
        <v>296</v>
      </c>
      <c r="H33" s="168" t="s">
        <v>394</v>
      </c>
      <c r="I33" s="171" t="s">
        <v>379</v>
      </c>
      <c r="J33" s="172">
        <v>0.5</v>
      </c>
      <c r="K33" s="172" t="s">
        <v>382</v>
      </c>
      <c r="L33" s="172">
        <v>0.5</v>
      </c>
      <c r="M33" s="172">
        <v>1</v>
      </c>
    </row>
    <row r="34" spans="1:13">
      <c r="D34" s="14" t="s">
        <v>297</v>
      </c>
      <c r="H34" s="168" t="s">
        <v>395</v>
      </c>
      <c r="I34" s="171" t="s">
        <v>379</v>
      </c>
      <c r="J34" s="172">
        <v>0.5</v>
      </c>
      <c r="K34" s="172" t="s">
        <v>382</v>
      </c>
      <c r="L34" s="172">
        <v>0.5</v>
      </c>
      <c r="M34" s="172">
        <v>1</v>
      </c>
    </row>
    <row r="35" spans="1:13">
      <c r="D35" s="14" t="s">
        <v>298</v>
      </c>
      <c r="H35" s="168" t="s">
        <v>396</v>
      </c>
      <c r="I35" s="171" t="s">
        <v>379</v>
      </c>
      <c r="J35" s="172">
        <v>0.5</v>
      </c>
      <c r="K35" s="172" t="s">
        <v>382</v>
      </c>
      <c r="L35" s="172">
        <v>0.5</v>
      </c>
      <c r="M35" s="172">
        <v>1</v>
      </c>
    </row>
    <row r="36" spans="1:13">
      <c r="D36" s="14" t="s">
        <v>299</v>
      </c>
      <c r="H36" s="168" t="s">
        <v>397</v>
      </c>
      <c r="I36" s="171" t="s">
        <v>398</v>
      </c>
      <c r="J36" s="172" t="s">
        <v>399</v>
      </c>
      <c r="K36" s="172" t="s">
        <v>400</v>
      </c>
      <c r="L36" s="172" t="s">
        <v>399</v>
      </c>
      <c r="M36" s="172">
        <v>1</v>
      </c>
    </row>
    <row r="37" spans="1:13">
      <c r="D37" s="14" t="s">
        <v>300</v>
      </c>
      <c r="H37" s="168" t="s">
        <v>412</v>
      </c>
      <c r="I37" s="171" t="s">
        <v>379</v>
      </c>
      <c r="J37" s="172">
        <v>0.5</v>
      </c>
      <c r="K37" s="172" t="s">
        <v>382</v>
      </c>
      <c r="L37" s="172">
        <v>0.5</v>
      </c>
      <c r="M37" s="172">
        <v>1</v>
      </c>
    </row>
    <row r="38" spans="1:13">
      <c r="D38" s="14" t="s">
        <v>301</v>
      </c>
      <c r="H38" s="251" t="s">
        <v>401</v>
      </c>
      <c r="I38" s="171" t="s">
        <v>379</v>
      </c>
      <c r="J38" s="172">
        <v>0.33333333333333331</v>
      </c>
      <c r="K38" s="172" t="s">
        <v>382</v>
      </c>
      <c r="L38" s="172">
        <v>0.33333333333333331</v>
      </c>
      <c r="M38" s="172">
        <v>1</v>
      </c>
    </row>
    <row r="39" spans="1:13">
      <c r="D39" s="14" t="s">
        <v>302</v>
      </c>
      <c r="H39" s="251" t="s">
        <v>432</v>
      </c>
      <c r="I39" s="171" t="s">
        <v>391</v>
      </c>
      <c r="J39" s="172">
        <v>0.66666666666666663</v>
      </c>
      <c r="K39" s="172" t="s">
        <v>382</v>
      </c>
      <c r="L39" s="172">
        <v>0.33333333333333331</v>
      </c>
      <c r="M39" s="172">
        <v>0.5</v>
      </c>
    </row>
    <row r="40" spans="1:13">
      <c r="D40" s="14" t="s">
        <v>303</v>
      </c>
      <c r="H40" s="168" t="s">
        <v>429</v>
      </c>
      <c r="I40" s="171" t="s">
        <v>440</v>
      </c>
      <c r="J40" s="172" t="s">
        <v>166</v>
      </c>
      <c r="K40" s="172" t="s">
        <v>382</v>
      </c>
      <c r="L40" s="172">
        <v>0.5</v>
      </c>
      <c r="M40" s="172">
        <v>0.5</v>
      </c>
    </row>
    <row r="41" spans="1:13">
      <c r="D41" s="14" t="s">
        <v>304</v>
      </c>
      <c r="H41" s="13"/>
      <c r="I41" s="13"/>
      <c r="J41" s="13"/>
      <c r="K41" s="13"/>
    </row>
    <row r="42" spans="1:13">
      <c r="D42" s="14" t="s">
        <v>305</v>
      </c>
      <c r="H42" s="13"/>
      <c r="I42" s="13"/>
      <c r="J42" s="13"/>
      <c r="K42" s="13"/>
    </row>
    <row r="43" spans="1:13">
      <c r="D43" s="14" t="s">
        <v>306</v>
      </c>
      <c r="H43" s="13"/>
      <c r="I43" s="13"/>
      <c r="J43" s="13"/>
      <c r="K43" s="13"/>
    </row>
    <row r="44" spans="1:13">
      <c r="D44" s="14" t="s">
        <v>307</v>
      </c>
      <c r="H44" s="13"/>
      <c r="I44" s="13"/>
      <c r="J44" s="13"/>
      <c r="K44" s="13"/>
    </row>
    <row r="45" spans="1:13">
      <c r="D45" s="14" t="s">
        <v>308</v>
      </c>
      <c r="H45" s="13"/>
      <c r="I45" s="13"/>
      <c r="J45" s="13"/>
      <c r="K45" s="13"/>
    </row>
    <row r="46" spans="1:13">
      <c r="H46" s="13"/>
      <c r="I46" s="13"/>
      <c r="J46" s="13"/>
      <c r="K46" s="13"/>
    </row>
    <row r="47" spans="1:13">
      <c r="A47" s="13">
        <v>9</v>
      </c>
      <c r="B47" s="114" t="s">
        <v>309</v>
      </c>
      <c r="H47" s="13"/>
      <c r="I47" s="13"/>
      <c r="J47" s="13"/>
      <c r="K47" s="13"/>
    </row>
    <row r="48" spans="1:13">
      <c r="H48" s="13"/>
      <c r="I48" s="13"/>
      <c r="J48" s="13"/>
      <c r="K48" s="13"/>
    </row>
    <row r="49" spans="1:11" ht="39.6">
      <c r="B49" s="116" t="s">
        <v>314</v>
      </c>
      <c r="H49" s="13"/>
      <c r="I49" s="13"/>
      <c r="J49" s="13"/>
      <c r="K49" s="13"/>
    </row>
    <row r="50" spans="1:11" ht="26.4">
      <c r="B50" s="116" t="s">
        <v>315</v>
      </c>
      <c r="H50" s="13"/>
      <c r="I50" s="13"/>
      <c r="J50" s="13"/>
      <c r="K50" s="13"/>
    </row>
    <row r="51" spans="1:11">
      <c r="B51" s="116" t="s">
        <v>310</v>
      </c>
      <c r="H51" s="13"/>
      <c r="I51" s="13"/>
      <c r="J51" s="13"/>
      <c r="K51" s="13"/>
    </row>
    <row r="52" spans="1:11">
      <c r="B52" s="116" t="s">
        <v>311</v>
      </c>
      <c r="H52" s="13"/>
      <c r="I52" s="13"/>
      <c r="J52" s="13"/>
      <c r="K52" s="13"/>
    </row>
    <row r="53" spans="1:11">
      <c r="B53" s="116" t="s">
        <v>312</v>
      </c>
      <c r="H53" s="13"/>
      <c r="I53" s="13"/>
      <c r="J53" s="13"/>
      <c r="K53" s="13"/>
    </row>
    <row r="54" spans="1:11">
      <c r="B54" s="116" t="s">
        <v>313</v>
      </c>
      <c r="H54" s="13"/>
      <c r="I54" s="13"/>
      <c r="J54" s="13"/>
      <c r="K54" s="13"/>
    </row>
    <row r="55" spans="1:11">
      <c r="B55" s="116"/>
      <c r="H55" s="13"/>
      <c r="I55" s="13"/>
      <c r="J55" s="13"/>
      <c r="K55" s="13"/>
    </row>
    <row r="56" spans="1:11">
      <c r="B56" s="116"/>
      <c r="H56" s="13"/>
      <c r="I56" s="13"/>
      <c r="J56" s="13"/>
      <c r="K56" s="13"/>
    </row>
    <row r="57" spans="1:11">
      <c r="H57" s="13"/>
      <c r="I57" s="13"/>
      <c r="J57" s="13"/>
      <c r="K57" s="13"/>
    </row>
    <row r="58" spans="1:11">
      <c r="A58" s="13">
        <v>12</v>
      </c>
      <c r="B58" s="114" t="s">
        <v>318</v>
      </c>
      <c r="H58" s="13"/>
      <c r="I58" s="13"/>
      <c r="J58" s="13"/>
      <c r="K58" s="13"/>
    </row>
    <row r="59" spans="1:11">
      <c r="B59" s="13" t="s">
        <v>319</v>
      </c>
      <c r="H59" s="13"/>
      <c r="I59" s="13"/>
      <c r="J59" s="13"/>
      <c r="K59" s="13"/>
    </row>
    <row r="60" spans="1:11">
      <c r="B60" s="13" t="s">
        <v>320</v>
      </c>
      <c r="H60" s="13"/>
      <c r="I60" s="13"/>
      <c r="J60" s="13"/>
      <c r="K60" s="13"/>
    </row>
    <row r="61" spans="1:11">
      <c r="B61" s="13" t="s">
        <v>321</v>
      </c>
      <c r="H61" s="13"/>
      <c r="I61" s="13"/>
      <c r="J61" s="13"/>
      <c r="K61" s="13"/>
    </row>
    <row r="62" spans="1:11">
      <c r="H62" s="13"/>
      <c r="I62" s="13"/>
      <c r="J62" s="13"/>
      <c r="K62" s="13"/>
    </row>
    <row r="63" spans="1:11">
      <c r="B63" s="13" t="s">
        <v>322</v>
      </c>
      <c r="H63" s="13"/>
      <c r="I63" s="13"/>
      <c r="J63" s="13"/>
      <c r="K63" s="13"/>
    </row>
    <row r="64" spans="1:11">
      <c r="B64" s="13" t="s">
        <v>324</v>
      </c>
      <c r="C64" s="125">
        <v>378000</v>
      </c>
      <c r="H64" s="13"/>
      <c r="I64" s="13"/>
      <c r="J64" s="13"/>
      <c r="K64" s="13"/>
    </row>
    <row r="65" spans="2:11">
      <c r="B65" s="13" t="s">
        <v>323</v>
      </c>
      <c r="C65" s="125">
        <v>310000</v>
      </c>
      <c r="H65" s="13"/>
      <c r="I65" s="13"/>
      <c r="J65" s="13"/>
      <c r="K65" s="13"/>
    </row>
    <row r="66" spans="2:11">
      <c r="H66" s="13"/>
      <c r="I66" s="13"/>
      <c r="J66" s="13"/>
      <c r="K66" s="13"/>
    </row>
    <row r="67" spans="2:11">
      <c r="H67" s="13"/>
      <c r="I67" s="13"/>
      <c r="J67" s="13"/>
      <c r="K67" s="13"/>
    </row>
    <row r="68" spans="2:11">
      <c r="H68" s="13"/>
      <c r="I68" s="13"/>
      <c r="J68" s="13"/>
      <c r="K68" s="13"/>
    </row>
    <row r="69" spans="2:11">
      <c r="H69" s="13"/>
      <c r="I69" s="13"/>
      <c r="J69" s="13"/>
      <c r="K69" s="13"/>
    </row>
    <row r="70" spans="2:11">
      <c r="H70" s="13"/>
      <c r="I70" s="13"/>
      <c r="J70" s="13"/>
      <c r="K70" s="13"/>
    </row>
    <row r="71" spans="2:11">
      <c r="H71" s="13"/>
      <c r="I71" s="13"/>
      <c r="J71" s="13"/>
      <c r="K71" s="13"/>
    </row>
    <row r="72" spans="2:11">
      <c r="H72" s="13"/>
      <c r="I72" s="13"/>
      <c r="J72" s="13"/>
      <c r="K72" s="13"/>
    </row>
    <row r="73" spans="2:11">
      <c r="H73" s="13"/>
      <c r="I73" s="13"/>
      <c r="J73" s="13"/>
      <c r="K73" s="13"/>
    </row>
    <row r="74" spans="2:11">
      <c r="H74" s="13"/>
      <c r="I74" s="13"/>
      <c r="J74" s="13"/>
      <c r="K74" s="13"/>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7FB0E-0858-4C38-944D-978ABA56F93C}">
  <dimension ref="A1:AD123"/>
  <sheetViews>
    <sheetView showGridLines="0" tabSelected="1" view="pageBreakPreview" zoomScale="75" zoomScaleNormal="75" zoomScaleSheetLayoutView="75" workbookViewId="0">
      <pane ySplit="6" topLeftCell="A7" activePane="bottomLeft" state="frozen"/>
      <selection pane="bottomLeft" activeCell="C3" sqref="C3"/>
    </sheetView>
  </sheetViews>
  <sheetFormatPr defaultColWidth="9" defaultRowHeight="13.2"/>
  <cols>
    <col min="1" max="2" width="3.21875" style="317" customWidth="1"/>
    <col min="3" max="3" width="9" style="11"/>
    <col min="4" max="4" width="13.6640625" style="11" customWidth="1"/>
    <col min="5" max="5" width="11.88671875" style="11" customWidth="1"/>
    <col min="6" max="6" width="9.44140625" style="11" customWidth="1"/>
    <col min="7" max="7" width="16.6640625" style="11" customWidth="1"/>
    <col min="8" max="8" width="12.109375" style="11" customWidth="1"/>
    <col min="9" max="9" width="12.6640625" style="11" customWidth="1"/>
    <col min="10" max="10" width="8.6640625" style="11" customWidth="1"/>
    <col min="11" max="11" width="12.6640625" style="11" customWidth="1"/>
    <col min="12" max="12" width="9.6640625" style="11" customWidth="1"/>
    <col min="13" max="13" width="8.6640625" style="11" customWidth="1"/>
    <col min="14" max="14" width="12.6640625" style="11" customWidth="1"/>
    <col min="15" max="15" width="9.6640625" style="11" customWidth="1"/>
    <col min="16" max="16" width="8.6640625" style="11" customWidth="1"/>
    <col min="17" max="18" width="12.6640625" style="11" customWidth="1"/>
    <col min="19" max="19" width="13.21875" style="11" customWidth="1"/>
    <col min="20" max="22" width="12.6640625" style="11" customWidth="1"/>
    <col min="23" max="24" width="12.6640625" style="330" customWidth="1"/>
    <col min="25" max="16384" width="9" style="11"/>
  </cols>
  <sheetData>
    <row r="1" spans="1:30" ht="32.25" customHeight="1">
      <c r="B1" s="318"/>
      <c r="C1" s="259" t="s">
        <v>451</v>
      </c>
    </row>
    <row r="2" spans="1:30" s="1" customFormat="1" ht="30" customHeight="1" thickBot="1">
      <c r="A2" s="319"/>
      <c r="B2" s="319"/>
      <c r="C2" s="271" t="s">
        <v>511</v>
      </c>
      <c r="D2" s="272"/>
      <c r="E2" s="273"/>
      <c r="F2" s="273"/>
      <c r="G2" s="273"/>
      <c r="H2" s="273"/>
      <c r="I2" s="273"/>
      <c r="J2" s="273"/>
      <c r="K2" s="273"/>
      <c r="L2" s="273"/>
      <c r="M2" s="273"/>
      <c r="N2" s="273"/>
      <c r="O2" s="273"/>
      <c r="P2" s="273"/>
      <c r="Q2" s="273"/>
      <c r="R2" s="273"/>
      <c r="S2" s="273"/>
      <c r="T2" s="273"/>
      <c r="U2" s="273"/>
      <c r="V2" s="247"/>
      <c r="W2" s="331"/>
      <c r="X2" s="331"/>
    </row>
    <row r="3" spans="1:30" s="2" customFormat="1" ht="14.1" customHeight="1">
      <c r="A3" s="319"/>
      <c r="B3" s="319"/>
      <c r="C3" s="274"/>
      <c r="D3" s="275"/>
      <c r="E3" s="276"/>
      <c r="F3" s="276"/>
      <c r="G3" s="266"/>
      <c r="H3" s="300"/>
      <c r="I3" s="301" t="s">
        <v>0</v>
      </c>
      <c r="J3" s="301" t="s">
        <v>1</v>
      </c>
      <c r="K3" s="301" t="s">
        <v>2</v>
      </c>
      <c r="L3" s="277"/>
      <c r="M3" s="278"/>
      <c r="N3" s="320" t="s">
        <v>3</v>
      </c>
      <c r="O3" s="277"/>
      <c r="P3" s="278"/>
      <c r="Q3" s="320" t="s">
        <v>4</v>
      </c>
      <c r="R3" s="301" t="s">
        <v>5</v>
      </c>
      <c r="S3" s="301" t="s">
        <v>6</v>
      </c>
      <c r="T3" s="301" t="s">
        <v>7</v>
      </c>
      <c r="U3" s="301" t="s">
        <v>8</v>
      </c>
      <c r="V3" s="266"/>
      <c r="W3" s="276"/>
      <c r="X3" s="332"/>
    </row>
    <row r="4" spans="1:30" s="2" customFormat="1" ht="50.1" customHeight="1">
      <c r="A4" s="258" t="s">
        <v>450</v>
      </c>
      <c r="B4" s="258" t="s">
        <v>454</v>
      </c>
      <c r="C4" s="302" t="s">
        <v>9</v>
      </c>
      <c r="D4" s="3" t="s">
        <v>10</v>
      </c>
      <c r="E4" s="4" t="s">
        <v>335</v>
      </c>
      <c r="F4" s="10" t="s">
        <v>460</v>
      </c>
      <c r="G4" s="4" t="s">
        <v>11</v>
      </c>
      <c r="H4" s="303" t="s">
        <v>23</v>
      </c>
      <c r="I4" s="4" t="s">
        <v>12</v>
      </c>
      <c r="J4" s="10" t="s">
        <v>461</v>
      </c>
      <c r="K4" s="4" t="s">
        <v>14</v>
      </c>
      <c r="L4" s="368" t="s">
        <v>15</v>
      </c>
      <c r="M4" s="368"/>
      <c r="N4" s="368"/>
      <c r="O4" s="368" t="s">
        <v>16</v>
      </c>
      <c r="P4" s="368"/>
      <c r="Q4" s="368"/>
      <c r="R4" s="4" t="s">
        <v>24</v>
      </c>
      <c r="S4" s="10" t="s">
        <v>457</v>
      </c>
      <c r="T4" s="10" t="s">
        <v>458</v>
      </c>
      <c r="U4" s="10" t="s">
        <v>459</v>
      </c>
      <c r="V4" s="4" t="s">
        <v>18</v>
      </c>
      <c r="W4" s="4" t="s">
        <v>455</v>
      </c>
      <c r="X4" s="267" t="s">
        <v>456</v>
      </c>
    </row>
    <row r="5" spans="1:30" s="5" customFormat="1" ht="14.1" customHeight="1">
      <c r="A5" s="257"/>
      <c r="B5" s="257"/>
      <c r="C5" s="279"/>
      <c r="D5" s="6"/>
      <c r="E5" s="7"/>
      <c r="F5" s="7"/>
      <c r="G5" s="304"/>
      <c r="H5" s="7"/>
      <c r="I5" s="304"/>
      <c r="J5" s="304"/>
      <c r="K5" s="305"/>
      <c r="L5" s="306" t="s">
        <v>438</v>
      </c>
      <c r="M5" s="306" t="s">
        <v>19</v>
      </c>
      <c r="N5" s="306" t="s">
        <v>20</v>
      </c>
      <c r="O5" s="306" t="s">
        <v>437</v>
      </c>
      <c r="P5" s="306" t="s">
        <v>19</v>
      </c>
      <c r="Q5" s="306" t="s">
        <v>20</v>
      </c>
      <c r="R5" s="304"/>
      <c r="S5" s="304"/>
      <c r="T5" s="304"/>
      <c r="U5" s="304"/>
      <c r="V5" s="12" t="s">
        <v>21</v>
      </c>
      <c r="W5" s="12"/>
      <c r="X5" s="268"/>
    </row>
    <row r="6" spans="1:30" s="8" customFormat="1" ht="19.5" customHeight="1">
      <c r="A6" s="256"/>
      <c r="B6" s="256"/>
      <c r="C6" s="343"/>
      <c r="D6" s="344"/>
      <c r="E6" s="307"/>
      <c r="F6" s="307"/>
      <c r="G6" s="307"/>
      <c r="H6" s="307"/>
      <c r="I6" s="307" t="s">
        <v>22</v>
      </c>
      <c r="J6" s="307" t="s">
        <v>22</v>
      </c>
      <c r="K6" s="307" t="s">
        <v>22</v>
      </c>
      <c r="L6" s="307" t="s">
        <v>439</v>
      </c>
      <c r="M6" s="307" t="s">
        <v>22</v>
      </c>
      <c r="N6" s="307" t="s">
        <v>22</v>
      </c>
      <c r="O6" s="307" t="s">
        <v>439</v>
      </c>
      <c r="P6" s="307" t="s">
        <v>22</v>
      </c>
      <c r="Q6" s="307" t="s">
        <v>22</v>
      </c>
      <c r="R6" s="307" t="s">
        <v>22</v>
      </c>
      <c r="S6" s="307" t="s">
        <v>22</v>
      </c>
      <c r="T6" s="307" t="s">
        <v>22</v>
      </c>
      <c r="U6" s="307" t="s">
        <v>22</v>
      </c>
      <c r="V6" s="345"/>
      <c r="W6" s="345"/>
      <c r="X6" s="346"/>
    </row>
    <row r="7" spans="1:30" s="9" customFormat="1" ht="54.75" customHeight="1">
      <c r="A7" s="255"/>
      <c r="B7" s="255"/>
      <c r="C7" s="340"/>
      <c r="D7" s="308"/>
      <c r="E7" s="280"/>
      <c r="F7" s="281"/>
      <c r="G7" s="282"/>
      <c r="H7" s="282"/>
      <c r="I7" s="309"/>
      <c r="J7" s="309"/>
      <c r="K7" s="283" t="str">
        <f>IF(I7="","",I7-J7)</f>
        <v/>
      </c>
      <c r="L7" s="310"/>
      <c r="M7" s="283" t="str">
        <f>IF(N7="","",IF(L7="","",N7/L7))</f>
        <v/>
      </c>
      <c r="N7" s="309"/>
      <c r="O7" s="310"/>
      <c r="P7" s="283" t="str">
        <f>IF(E7="","",IF(F7="","",IF(F7="病室",29420000,484000)))</f>
        <v/>
      </c>
      <c r="Q7" s="283" t="str">
        <f>IF(P7="","",IF(O7="","",O7*P7))</f>
        <v/>
      </c>
      <c r="R7" s="283" t="str">
        <f>IF(Q7="","",IF(N7&gt;Q7,Q7,N7))</f>
        <v/>
      </c>
      <c r="S7" s="284"/>
      <c r="T7" s="283" t="str">
        <f t="shared" ref="T7:T70" si="0">IF(I7="","",IF(S7="-",MIN(K7,R7),IF(Z7="a",MIN(K7,R7,S7),IF(Z7="b",MIN(MIN(K7,R7)*AA7,S7)))))</f>
        <v/>
      </c>
      <c r="U7" s="283" t="str">
        <f t="shared" ref="U7:U70" si="1">IF(I7="","",ROUNDDOWN(IF(I7="","",IF(AB7="B",T7,IF(S7="-",T7*AC7,T7*AD7))),-3))</f>
        <v/>
      </c>
      <c r="V7" s="285"/>
      <c r="W7" s="333"/>
      <c r="X7" s="334"/>
      <c r="Z7" s="9" t="e">
        <f>VLOOKUP(E7,'管理用（このシートは削除しないでください）'!$H$25:$M$40,2,FALSE)</f>
        <v>#N/A</v>
      </c>
      <c r="AA7" s="174" t="e">
        <f>VLOOKUP(E7,'管理用（このシートは削除しないでください）'!$H$25:$M$40,3,FALSE)</f>
        <v>#N/A</v>
      </c>
      <c r="AB7" s="9" t="e">
        <f>VLOOKUP(E7,'管理用（このシートは削除しないでください）'!$H$25:$M$40,4,FALSE)</f>
        <v>#N/A</v>
      </c>
      <c r="AC7" s="174" t="e">
        <f>VLOOKUP(E7,'管理用（このシートは削除しないでください）'!$H$25:$M$40,5,FALSE)</f>
        <v>#N/A</v>
      </c>
      <c r="AD7" s="174" t="e">
        <f>VLOOKUP(E7,'管理用（このシートは削除しないでください）'!$H$25:$M$40,6,FALSE)</f>
        <v>#N/A</v>
      </c>
    </row>
    <row r="8" spans="1:30" s="9" customFormat="1" ht="54.75" customHeight="1">
      <c r="A8" s="255"/>
      <c r="B8" s="255"/>
      <c r="C8" s="341"/>
      <c r="D8" s="311"/>
      <c r="E8" s="286"/>
      <c r="F8" s="287"/>
      <c r="G8" s="288"/>
      <c r="H8" s="288"/>
      <c r="I8" s="289"/>
      <c r="J8" s="289"/>
      <c r="K8" s="290" t="str">
        <f t="shared" ref="K8:K71" si="2">IF(I8="","",I8-J8)</f>
        <v/>
      </c>
      <c r="L8" s="312"/>
      <c r="M8" s="290" t="str">
        <f t="shared" ref="M8:M71" si="3">IF(N8="","",IF(L8="","",N8/L8))</f>
        <v/>
      </c>
      <c r="N8" s="289"/>
      <c r="O8" s="312"/>
      <c r="P8" s="290" t="str">
        <f t="shared" ref="P8:P71" si="4">IF(E8="","",IF(F8="","",IF(F8="病室",29420000,484000)))</f>
        <v/>
      </c>
      <c r="Q8" s="290" t="str">
        <f t="shared" ref="Q8:Q71" si="5">IF(P8="","",IF(O8="","",O8*P8))</f>
        <v/>
      </c>
      <c r="R8" s="290" t="str">
        <f t="shared" ref="R8:R71" si="6">IF(Q8="","",IF(N8&gt;Q8,Q8,N8))</f>
        <v/>
      </c>
      <c r="S8" s="289"/>
      <c r="T8" s="290" t="str">
        <f t="shared" si="0"/>
        <v/>
      </c>
      <c r="U8" s="290" t="str">
        <f t="shared" si="1"/>
        <v/>
      </c>
      <c r="V8" s="269"/>
      <c r="W8" s="335"/>
      <c r="X8" s="336"/>
      <c r="Z8" s="9" t="e">
        <f>VLOOKUP(E8,'管理用（このシートは削除しないでください）'!$H$25:$M$40,2,FALSE)</f>
        <v>#N/A</v>
      </c>
      <c r="AA8" s="174" t="e">
        <f>VLOOKUP(E8,'管理用（このシートは削除しないでください）'!$H$25:$M$40,3,FALSE)</f>
        <v>#N/A</v>
      </c>
      <c r="AB8" s="9" t="e">
        <f>VLOOKUP(E8,'管理用（このシートは削除しないでください）'!$H$25:$M$40,4,FALSE)</f>
        <v>#N/A</v>
      </c>
      <c r="AC8" s="174" t="e">
        <f>VLOOKUP(E8,'管理用（このシートは削除しないでください）'!$H$25:$M$40,5,FALSE)</f>
        <v>#N/A</v>
      </c>
      <c r="AD8" s="174" t="e">
        <f>VLOOKUP(E8,'管理用（このシートは削除しないでください）'!$H$25:$M$40,6,FALSE)</f>
        <v>#N/A</v>
      </c>
    </row>
    <row r="9" spans="1:30" s="9" customFormat="1" ht="54.75" customHeight="1">
      <c r="A9" s="255"/>
      <c r="B9" s="255"/>
      <c r="C9" s="341"/>
      <c r="D9" s="311"/>
      <c r="E9" s="286"/>
      <c r="F9" s="287"/>
      <c r="G9" s="288"/>
      <c r="H9" s="288"/>
      <c r="I9" s="289"/>
      <c r="J9" s="289"/>
      <c r="K9" s="290" t="str">
        <f t="shared" si="2"/>
        <v/>
      </c>
      <c r="L9" s="312"/>
      <c r="M9" s="290" t="str">
        <f t="shared" si="3"/>
        <v/>
      </c>
      <c r="N9" s="289"/>
      <c r="O9" s="312"/>
      <c r="P9" s="290" t="str">
        <f t="shared" si="4"/>
        <v/>
      </c>
      <c r="Q9" s="290" t="str">
        <f t="shared" si="5"/>
        <v/>
      </c>
      <c r="R9" s="290" t="str">
        <f t="shared" si="6"/>
        <v/>
      </c>
      <c r="S9" s="289"/>
      <c r="T9" s="290" t="str">
        <f t="shared" si="0"/>
        <v/>
      </c>
      <c r="U9" s="290" t="str">
        <f t="shared" si="1"/>
        <v/>
      </c>
      <c r="V9" s="269"/>
      <c r="W9" s="335"/>
      <c r="X9" s="336"/>
      <c r="Z9" s="9" t="e">
        <f>VLOOKUP(E9,'管理用（このシートは削除しないでください）'!$H$25:$M$40,2,FALSE)</f>
        <v>#N/A</v>
      </c>
      <c r="AA9" s="174" t="e">
        <f>VLOOKUP(E9,'管理用（このシートは削除しないでください）'!$H$25:$M$40,3,FALSE)</f>
        <v>#N/A</v>
      </c>
      <c r="AB9" s="9" t="e">
        <f>VLOOKUP(E9,'管理用（このシートは削除しないでください）'!$H$25:$M$40,4,FALSE)</f>
        <v>#N/A</v>
      </c>
      <c r="AC9" s="174" t="e">
        <f>VLOOKUP(E9,'管理用（このシートは削除しないでください）'!$H$25:$M$40,5,FALSE)</f>
        <v>#N/A</v>
      </c>
      <c r="AD9" s="174" t="e">
        <f>VLOOKUP(E9,'管理用（このシートは削除しないでください）'!$H$25:$M$40,6,FALSE)</f>
        <v>#N/A</v>
      </c>
    </row>
    <row r="10" spans="1:30" s="9" customFormat="1" ht="54.75" customHeight="1">
      <c r="A10" s="255"/>
      <c r="B10" s="255"/>
      <c r="C10" s="341"/>
      <c r="D10" s="311"/>
      <c r="E10" s="286"/>
      <c r="F10" s="287"/>
      <c r="G10" s="288"/>
      <c r="H10" s="288"/>
      <c r="I10" s="289"/>
      <c r="J10" s="289"/>
      <c r="K10" s="290" t="str">
        <f t="shared" si="2"/>
        <v/>
      </c>
      <c r="L10" s="312"/>
      <c r="M10" s="290" t="str">
        <f t="shared" si="3"/>
        <v/>
      </c>
      <c r="N10" s="289"/>
      <c r="O10" s="312"/>
      <c r="P10" s="290" t="str">
        <f t="shared" si="4"/>
        <v/>
      </c>
      <c r="Q10" s="290" t="str">
        <f t="shared" si="5"/>
        <v/>
      </c>
      <c r="R10" s="290" t="str">
        <f t="shared" si="6"/>
        <v/>
      </c>
      <c r="S10" s="289"/>
      <c r="T10" s="290" t="str">
        <f t="shared" si="0"/>
        <v/>
      </c>
      <c r="U10" s="290" t="str">
        <f t="shared" si="1"/>
        <v/>
      </c>
      <c r="V10" s="269"/>
      <c r="W10" s="335"/>
      <c r="X10" s="336"/>
      <c r="Z10" s="9" t="e">
        <f>VLOOKUP(E10,'管理用（このシートは削除しないでください）'!$H$25:$M$40,2,FALSE)</f>
        <v>#N/A</v>
      </c>
      <c r="AA10" s="174" t="e">
        <f>VLOOKUP(E10,'管理用（このシートは削除しないでください）'!$H$25:$M$40,3,FALSE)</f>
        <v>#N/A</v>
      </c>
      <c r="AB10" s="9" t="e">
        <f>VLOOKUP(E10,'管理用（このシートは削除しないでください）'!$H$25:$M$40,4,FALSE)</f>
        <v>#N/A</v>
      </c>
      <c r="AC10" s="174" t="e">
        <f>VLOOKUP(E10,'管理用（このシートは削除しないでください）'!$H$25:$M$40,5,FALSE)</f>
        <v>#N/A</v>
      </c>
      <c r="AD10" s="174" t="e">
        <f>VLOOKUP(E10,'管理用（このシートは削除しないでください）'!$H$25:$M$40,6,FALSE)</f>
        <v>#N/A</v>
      </c>
    </row>
    <row r="11" spans="1:30" s="9" customFormat="1" ht="54.75" customHeight="1">
      <c r="A11" s="255"/>
      <c r="B11" s="255"/>
      <c r="C11" s="341"/>
      <c r="D11" s="311"/>
      <c r="E11" s="286"/>
      <c r="F11" s="287"/>
      <c r="G11" s="288"/>
      <c r="H11" s="288"/>
      <c r="I11" s="289"/>
      <c r="J11" s="289"/>
      <c r="K11" s="290" t="str">
        <f t="shared" si="2"/>
        <v/>
      </c>
      <c r="L11" s="312"/>
      <c r="M11" s="290" t="str">
        <f t="shared" si="3"/>
        <v/>
      </c>
      <c r="N11" s="289"/>
      <c r="O11" s="312"/>
      <c r="P11" s="290" t="str">
        <f t="shared" si="4"/>
        <v/>
      </c>
      <c r="Q11" s="290" t="str">
        <f t="shared" si="5"/>
        <v/>
      </c>
      <c r="R11" s="290" t="str">
        <f t="shared" si="6"/>
        <v/>
      </c>
      <c r="S11" s="289"/>
      <c r="T11" s="290" t="str">
        <f t="shared" si="0"/>
        <v/>
      </c>
      <c r="U11" s="290" t="str">
        <f t="shared" si="1"/>
        <v/>
      </c>
      <c r="V11" s="269"/>
      <c r="W11" s="335"/>
      <c r="X11" s="336"/>
      <c r="Z11" s="9" t="e">
        <f>VLOOKUP(E11,'管理用（このシートは削除しないでください）'!$H$25:$M$40,2,FALSE)</f>
        <v>#N/A</v>
      </c>
      <c r="AA11" s="174" t="e">
        <f>VLOOKUP(E11,'管理用（このシートは削除しないでください）'!$H$25:$M$40,3,FALSE)</f>
        <v>#N/A</v>
      </c>
      <c r="AB11" s="9" t="e">
        <f>VLOOKUP(E11,'管理用（このシートは削除しないでください）'!$H$25:$M$40,4,FALSE)</f>
        <v>#N/A</v>
      </c>
      <c r="AC11" s="174" t="e">
        <f>VLOOKUP(E11,'管理用（このシートは削除しないでください）'!$H$25:$M$40,5,FALSE)</f>
        <v>#N/A</v>
      </c>
      <c r="AD11" s="174" t="e">
        <f>VLOOKUP(E11,'管理用（このシートは削除しないでください）'!$H$25:$M$40,6,FALSE)</f>
        <v>#N/A</v>
      </c>
    </row>
    <row r="12" spans="1:30" s="9" customFormat="1" ht="54.75" customHeight="1">
      <c r="A12" s="255"/>
      <c r="B12" s="255"/>
      <c r="C12" s="341"/>
      <c r="D12" s="311"/>
      <c r="E12" s="286"/>
      <c r="F12" s="287"/>
      <c r="G12" s="288"/>
      <c r="H12" s="288"/>
      <c r="I12" s="289"/>
      <c r="J12" s="289"/>
      <c r="K12" s="290" t="str">
        <f t="shared" si="2"/>
        <v/>
      </c>
      <c r="L12" s="312"/>
      <c r="M12" s="290" t="str">
        <f t="shared" si="3"/>
        <v/>
      </c>
      <c r="N12" s="289"/>
      <c r="O12" s="312"/>
      <c r="P12" s="290" t="str">
        <f t="shared" si="4"/>
        <v/>
      </c>
      <c r="Q12" s="290" t="str">
        <f t="shared" si="5"/>
        <v/>
      </c>
      <c r="R12" s="290" t="str">
        <f t="shared" si="6"/>
        <v/>
      </c>
      <c r="S12" s="289"/>
      <c r="T12" s="290" t="str">
        <f t="shared" si="0"/>
        <v/>
      </c>
      <c r="U12" s="290" t="str">
        <f t="shared" si="1"/>
        <v/>
      </c>
      <c r="V12" s="269"/>
      <c r="W12" s="335"/>
      <c r="X12" s="336"/>
      <c r="Z12" s="9" t="e">
        <f>VLOOKUP(E12,'管理用（このシートは削除しないでください）'!$H$25:$M$40,2,FALSE)</f>
        <v>#N/A</v>
      </c>
      <c r="AA12" s="174" t="e">
        <f>VLOOKUP(E12,'管理用（このシートは削除しないでください）'!$H$25:$M$40,3,FALSE)</f>
        <v>#N/A</v>
      </c>
      <c r="AB12" s="9" t="e">
        <f>VLOOKUP(E12,'管理用（このシートは削除しないでください）'!$H$25:$M$40,4,FALSE)</f>
        <v>#N/A</v>
      </c>
      <c r="AC12" s="174" t="e">
        <f>VLOOKUP(E12,'管理用（このシートは削除しないでください）'!$H$25:$M$40,5,FALSE)</f>
        <v>#N/A</v>
      </c>
      <c r="AD12" s="174" t="e">
        <f>VLOOKUP(E12,'管理用（このシートは削除しないでください）'!$H$25:$M$40,6,FALSE)</f>
        <v>#N/A</v>
      </c>
    </row>
    <row r="13" spans="1:30" s="9" customFormat="1" ht="54.75" customHeight="1">
      <c r="A13" s="255"/>
      <c r="B13" s="255"/>
      <c r="C13" s="341"/>
      <c r="D13" s="311"/>
      <c r="E13" s="286"/>
      <c r="F13" s="287"/>
      <c r="G13" s="288"/>
      <c r="H13" s="288"/>
      <c r="I13" s="289"/>
      <c r="J13" s="289"/>
      <c r="K13" s="290" t="str">
        <f t="shared" si="2"/>
        <v/>
      </c>
      <c r="L13" s="312"/>
      <c r="M13" s="290" t="str">
        <f t="shared" si="3"/>
        <v/>
      </c>
      <c r="N13" s="289"/>
      <c r="O13" s="312"/>
      <c r="P13" s="290" t="str">
        <f t="shared" si="4"/>
        <v/>
      </c>
      <c r="Q13" s="290" t="str">
        <f t="shared" si="5"/>
        <v/>
      </c>
      <c r="R13" s="290" t="str">
        <f t="shared" si="6"/>
        <v/>
      </c>
      <c r="S13" s="289"/>
      <c r="T13" s="290" t="str">
        <f t="shared" si="0"/>
        <v/>
      </c>
      <c r="U13" s="290" t="str">
        <f t="shared" si="1"/>
        <v/>
      </c>
      <c r="V13" s="269"/>
      <c r="W13" s="335"/>
      <c r="X13" s="336"/>
      <c r="Z13" s="9" t="e">
        <f>VLOOKUP(E13,'管理用（このシートは削除しないでください）'!$H$25:$M$40,2,FALSE)</f>
        <v>#N/A</v>
      </c>
      <c r="AA13" s="174" t="e">
        <f>VLOOKUP(E13,'管理用（このシートは削除しないでください）'!$H$25:$M$40,3,FALSE)</f>
        <v>#N/A</v>
      </c>
      <c r="AB13" s="9" t="e">
        <f>VLOOKUP(E13,'管理用（このシートは削除しないでください）'!$H$25:$M$40,4,FALSE)</f>
        <v>#N/A</v>
      </c>
      <c r="AC13" s="174" t="e">
        <f>VLOOKUP(E13,'管理用（このシートは削除しないでください）'!$H$25:$M$40,5,FALSE)</f>
        <v>#N/A</v>
      </c>
      <c r="AD13" s="174" t="e">
        <f>VLOOKUP(E13,'管理用（このシートは削除しないでください）'!$H$25:$M$40,6,FALSE)</f>
        <v>#N/A</v>
      </c>
    </row>
    <row r="14" spans="1:30" s="9" customFormat="1" ht="54.75" customHeight="1">
      <c r="A14" s="255"/>
      <c r="B14" s="255"/>
      <c r="C14" s="341"/>
      <c r="D14" s="311"/>
      <c r="E14" s="286"/>
      <c r="F14" s="287"/>
      <c r="G14" s="288"/>
      <c r="H14" s="288"/>
      <c r="I14" s="289"/>
      <c r="J14" s="289"/>
      <c r="K14" s="290" t="str">
        <f t="shared" si="2"/>
        <v/>
      </c>
      <c r="L14" s="312"/>
      <c r="M14" s="290" t="str">
        <f t="shared" si="3"/>
        <v/>
      </c>
      <c r="N14" s="289"/>
      <c r="O14" s="312"/>
      <c r="P14" s="290" t="str">
        <f t="shared" si="4"/>
        <v/>
      </c>
      <c r="Q14" s="290" t="str">
        <f t="shared" si="5"/>
        <v/>
      </c>
      <c r="R14" s="290" t="str">
        <f t="shared" si="6"/>
        <v/>
      </c>
      <c r="S14" s="289"/>
      <c r="T14" s="290" t="str">
        <f t="shared" si="0"/>
        <v/>
      </c>
      <c r="U14" s="290" t="str">
        <f t="shared" si="1"/>
        <v/>
      </c>
      <c r="V14" s="269"/>
      <c r="W14" s="335"/>
      <c r="X14" s="336"/>
      <c r="Z14" s="9" t="e">
        <f>VLOOKUP(E14,'管理用（このシートは削除しないでください）'!$H$25:$M$40,2,FALSE)</f>
        <v>#N/A</v>
      </c>
      <c r="AA14" s="174" t="e">
        <f>VLOOKUP(E14,'管理用（このシートは削除しないでください）'!$H$25:$M$40,3,FALSE)</f>
        <v>#N/A</v>
      </c>
      <c r="AB14" s="9" t="e">
        <f>VLOOKUP(E14,'管理用（このシートは削除しないでください）'!$H$25:$M$40,4,FALSE)</f>
        <v>#N/A</v>
      </c>
      <c r="AC14" s="174" t="e">
        <f>VLOOKUP(E14,'管理用（このシートは削除しないでください）'!$H$25:$M$40,5,FALSE)</f>
        <v>#N/A</v>
      </c>
      <c r="AD14" s="174" t="e">
        <f>VLOOKUP(E14,'管理用（このシートは削除しないでください）'!$H$25:$M$40,6,FALSE)</f>
        <v>#N/A</v>
      </c>
    </row>
    <row r="15" spans="1:30" s="9" customFormat="1" ht="54.75" customHeight="1">
      <c r="A15" s="255"/>
      <c r="B15" s="255"/>
      <c r="C15" s="341"/>
      <c r="D15" s="311"/>
      <c r="E15" s="286"/>
      <c r="F15" s="287"/>
      <c r="G15" s="288"/>
      <c r="H15" s="288"/>
      <c r="I15" s="289"/>
      <c r="J15" s="289"/>
      <c r="K15" s="290" t="str">
        <f t="shared" si="2"/>
        <v/>
      </c>
      <c r="L15" s="312"/>
      <c r="M15" s="290" t="str">
        <f t="shared" si="3"/>
        <v/>
      </c>
      <c r="N15" s="289"/>
      <c r="O15" s="312"/>
      <c r="P15" s="290" t="str">
        <f t="shared" si="4"/>
        <v/>
      </c>
      <c r="Q15" s="290" t="str">
        <f t="shared" si="5"/>
        <v/>
      </c>
      <c r="R15" s="290" t="str">
        <f t="shared" si="6"/>
        <v/>
      </c>
      <c r="S15" s="289"/>
      <c r="T15" s="290" t="str">
        <f t="shared" si="0"/>
        <v/>
      </c>
      <c r="U15" s="290" t="str">
        <f t="shared" si="1"/>
        <v/>
      </c>
      <c r="V15" s="269"/>
      <c r="W15" s="335"/>
      <c r="X15" s="336"/>
      <c r="Z15" s="9" t="e">
        <f>VLOOKUP(E15,'管理用（このシートは削除しないでください）'!$H$25:$M$40,2,FALSE)</f>
        <v>#N/A</v>
      </c>
      <c r="AA15" s="174" t="e">
        <f>VLOOKUP(E15,'管理用（このシートは削除しないでください）'!$H$25:$M$40,3,FALSE)</f>
        <v>#N/A</v>
      </c>
      <c r="AB15" s="9" t="e">
        <f>VLOOKUP(E15,'管理用（このシートは削除しないでください）'!$H$25:$M$40,4,FALSE)</f>
        <v>#N/A</v>
      </c>
      <c r="AC15" s="174" t="e">
        <f>VLOOKUP(E15,'管理用（このシートは削除しないでください）'!$H$25:$M$40,5,FALSE)</f>
        <v>#N/A</v>
      </c>
      <c r="AD15" s="174" t="e">
        <f>VLOOKUP(E15,'管理用（このシートは削除しないでください）'!$H$25:$M$40,6,FALSE)</f>
        <v>#N/A</v>
      </c>
    </row>
    <row r="16" spans="1:30" s="9" customFormat="1" ht="54.75" customHeight="1">
      <c r="A16" s="255"/>
      <c r="B16" s="255"/>
      <c r="C16" s="341"/>
      <c r="D16" s="311"/>
      <c r="E16" s="286"/>
      <c r="F16" s="287"/>
      <c r="G16" s="288"/>
      <c r="H16" s="288"/>
      <c r="I16" s="289"/>
      <c r="J16" s="289"/>
      <c r="K16" s="290" t="str">
        <f t="shared" si="2"/>
        <v/>
      </c>
      <c r="L16" s="312"/>
      <c r="M16" s="290" t="str">
        <f t="shared" si="3"/>
        <v/>
      </c>
      <c r="N16" s="289"/>
      <c r="O16" s="312"/>
      <c r="P16" s="290" t="str">
        <f t="shared" si="4"/>
        <v/>
      </c>
      <c r="Q16" s="290" t="str">
        <f t="shared" si="5"/>
        <v/>
      </c>
      <c r="R16" s="290" t="str">
        <f t="shared" si="6"/>
        <v/>
      </c>
      <c r="S16" s="289"/>
      <c r="T16" s="290" t="str">
        <f t="shared" si="0"/>
        <v/>
      </c>
      <c r="U16" s="290" t="str">
        <f t="shared" si="1"/>
        <v/>
      </c>
      <c r="V16" s="269"/>
      <c r="W16" s="335"/>
      <c r="X16" s="336"/>
      <c r="Z16" s="9" t="e">
        <f>VLOOKUP(E16,'管理用（このシートは削除しないでください）'!$H$25:$M$40,2,FALSE)</f>
        <v>#N/A</v>
      </c>
      <c r="AA16" s="174" t="e">
        <f>VLOOKUP(E16,'管理用（このシートは削除しないでください）'!$H$25:$M$40,3,FALSE)</f>
        <v>#N/A</v>
      </c>
      <c r="AB16" s="9" t="e">
        <f>VLOOKUP(E16,'管理用（このシートは削除しないでください）'!$H$25:$M$40,4,FALSE)</f>
        <v>#N/A</v>
      </c>
      <c r="AC16" s="174" t="e">
        <f>VLOOKUP(E16,'管理用（このシートは削除しないでください）'!$H$25:$M$40,5,FALSE)</f>
        <v>#N/A</v>
      </c>
      <c r="AD16" s="174" t="e">
        <f>VLOOKUP(E16,'管理用（このシートは削除しないでください）'!$H$25:$M$40,6,FALSE)</f>
        <v>#N/A</v>
      </c>
    </row>
    <row r="17" spans="1:30" s="9" customFormat="1" ht="54.75" customHeight="1">
      <c r="A17" s="255"/>
      <c r="B17" s="255"/>
      <c r="C17" s="341"/>
      <c r="D17" s="311"/>
      <c r="E17" s="286"/>
      <c r="F17" s="287"/>
      <c r="G17" s="288"/>
      <c r="H17" s="288"/>
      <c r="I17" s="289"/>
      <c r="J17" s="289"/>
      <c r="K17" s="290" t="str">
        <f t="shared" si="2"/>
        <v/>
      </c>
      <c r="L17" s="312"/>
      <c r="M17" s="290" t="str">
        <f t="shared" si="3"/>
        <v/>
      </c>
      <c r="N17" s="289"/>
      <c r="O17" s="312"/>
      <c r="P17" s="290" t="str">
        <f t="shared" si="4"/>
        <v/>
      </c>
      <c r="Q17" s="290" t="str">
        <f t="shared" si="5"/>
        <v/>
      </c>
      <c r="R17" s="290" t="str">
        <f t="shared" si="6"/>
        <v/>
      </c>
      <c r="S17" s="289"/>
      <c r="T17" s="290" t="str">
        <f t="shared" si="0"/>
        <v/>
      </c>
      <c r="U17" s="290" t="str">
        <f t="shared" si="1"/>
        <v/>
      </c>
      <c r="V17" s="269"/>
      <c r="W17" s="335"/>
      <c r="X17" s="336"/>
      <c r="Z17" s="9" t="e">
        <f>VLOOKUP(E17,'管理用（このシートは削除しないでください）'!$H$25:$M$40,2,FALSE)</f>
        <v>#N/A</v>
      </c>
      <c r="AA17" s="174" t="e">
        <f>VLOOKUP(E17,'管理用（このシートは削除しないでください）'!$H$25:$M$40,3,FALSE)</f>
        <v>#N/A</v>
      </c>
      <c r="AB17" s="9" t="e">
        <f>VLOOKUP(E17,'管理用（このシートは削除しないでください）'!$H$25:$M$40,4,FALSE)</f>
        <v>#N/A</v>
      </c>
      <c r="AC17" s="174" t="e">
        <f>VLOOKUP(E17,'管理用（このシートは削除しないでください）'!$H$25:$M$40,5,FALSE)</f>
        <v>#N/A</v>
      </c>
      <c r="AD17" s="174" t="e">
        <f>VLOOKUP(E17,'管理用（このシートは削除しないでください）'!$H$25:$M$40,6,FALSE)</f>
        <v>#N/A</v>
      </c>
    </row>
    <row r="18" spans="1:30" s="9" customFormat="1" ht="54.75" customHeight="1">
      <c r="A18" s="255"/>
      <c r="B18" s="255"/>
      <c r="C18" s="341"/>
      <c r="D18" s="311"/>
      <c r="E18" s="286"/>
      <c r="F18" s="287"/>
      <c r="G18" s="288"/>
      <c r="H18" s="288"/>
      <c r="I18" s="289"/>
      <c r="J18" s="289"/>
      <c r="K18" s="290" t="str">
        <f t="shared" si="2"/>
        <v/>
      </c>
      <c r="L18" s="312"/>
      <c r="M18" s="290" t="str">
        <f t="shared" si="3"/>
        <v/>
      </c>
      <c r="N18" s="289"/>
      <c r="O18" s="312"/>
      <c r="P18" s="290" t="str">
        <f t="shared" si="4"/>
        <v/>
      </c>
      <c r="Q18" s="290" t="str">
        <f t="shared" si="5"/>
        <v/>
      </c>
      <c r="R18" s="290" t="str">
        <f t="shared" si="6"/>
        <v/>
      </c>
      <c r="S18" s="289"/>
      <c r="T18" s="290" t="str">
        <f t="shared" si="0"/>
        <v/>
      </c>
      <c r="U18" s="290" t="str">
        <f t="shared" si="1"/>
        <v/>
      </c>
      <c r="V18" s="269"/>
      <c r="W18" s="335"/>
      <c r="X18" s="336"/>
      <c r="Z18" s="9" t="e">
        <f>VLOOKUP(E18,'管理用（このシートは削除しないでください）'!$H$25:$M$40,2,FALSE)</f>
        <v>#N/A</v>
      </c>
      <c r="AA18" s="174" t="e">
        <f>VLOOKUP(E18,'管理用（このシートは削除しないでください）'!$H$25:$M$40,3,FALSE)</f>
        <v>#N/A</v>
      </c>
      <c r="AB18" s="9" t="e">
        <f>VLOOKUP(E18,'管理用（このシートは削除しないでください）'!$H$25:$M$40,4,FALSE)</f>
        <v>#N/A</v>
      </c>
      <c r="AC18" s="174" t="e">
        <f>VLOOKUP(E18,'管理用（このシートは削除しないでください）'!$H$25:$M$40,5,FALSE)</f>
        <v>#N/A</v>
      </c>
      <c r="AD18" s="174" t="e">
        <f>VLOOKUP(E18,'管理用（このシートは削除しないでください）'!$H$25:$M$40,6,FALSE)</f>
        <v>#N/A</v>
      </c>
    </row>
    <row r="19" spans="1:30" s="9" customFormat="1" ht="54.75" customHeight="1">
      <c r="A19" s="255"/>
      <c r="B19" s="255"/>
      <c r="C19" s="341"/>
      <c r="D19" s="311"/>
      <c r="E19" s="286"/>
      <c r="F19" s="287"/>
      <c r="G19" s="288"/>
      <c r="H19" s="288"/>
      <c r="I19" s="289"/>
      <c r="J19" s="289"/>
      <c r="K19" s="290" t="str">
        <f t="shared" si="2"/>
        <v/>
      </c>
      <c r="L19" s="312"/>
      <c r="M19" s="290" t="str">
        <f t="shared" si="3"/>
        <v/>
      </c>
      <c r="N19" s="289"/>
      <c r="O19" s="312"/>
      <c r="P19" s="290" t="str">
        <f t="shared" si="4"/>
        <v/>
      </c>
      <c r="Q19" s="290" t="str">
        <f t="shared" si="5"/>
        <v/>
      </c>
      <c r="R19" s="290" t="str">
        <f t="shared" si="6"/>
        <v/>
      </c>
      <c r="S19" s="289"/>
      <c r="T19" s="290" t="str">
        <f t="shared" si="0"/>
        <v/>
      </c>
      <c r="U19" s="290" t="str">
        <f t="shared" si="1"/>
        <v/>
      </c>
      <c r="V19" s="269"/>
      <c r="W19" s="335"/>
      <c r="X19" s="336"/>
      <c r="Z19" s="9" t="e">
        <f>VLOOKUP(E19,'管理用（このシートは削除しないでください）'!$H$25:$M$40,2,FALSE)</f>
        <v>#N/A</v>
      </c>
      <c r="AA19" s="174" t="e">
        <f>VLOOKUP(E19,'管理用（このシートは削除しないでください）'!$H$25:$M$40,3,FALSE)</f>
        <v>#N/A</v>
      </c>
      <c r="AB19" s="9" t="e">
        <f>VLOOKUP(E19,'管理用（このシートは削除しないでください）'!$H$25:$M$40,4,FALSE)</f>
        <v>#N/A</v>
      </c>
      <c r="AC19" s="174" t="e">
        <f>VLOOKUP(E19,'管理用（このシートは削除しないでください）'!$H$25:$M$40,5,FALSE)</f>
        <v>#N/A</v>
      </c>
      <c r="AD19" s="174" t="e">
        <f>VLOOKUP(E19,'管理用（このシートは削除しないでください）'!$H$25:$M$40,6,FALSE)</f>
        <v>#N/A</v>
      </c>
    </row>
    <row r="20" spans="1:30" s="9" customFormat="1" ht="54.75" customHeight="1">
      <c r="A20" s="255"/>
      <c r="B20" s="255"/>
      <c r="C20" s="341"/>
      <c r="D20" s="311"/>
      <c r="E20" s="286"/>
      <c r="F20" s="287"/>
      <c r="G20" s="288"/>
      <c r="H20" s="288"/>
      <c r="I20" s="289"/>
      <c r="J20" s="289"/>
      <c r="K20" s="290" t="str">
        <f t="shared" si="2"/>
        <v/>
      </c>
      <c r="L20" s="312"/>
      <c r="M20" s="290" t="str">
        <f t="shared" si="3"/>
        <v/>
      </c>
      <c r="N20" s="289"/>
      <c r="O20" s="312"/>
      <c r="P20" s="290" t="str">
        <f t="shared" si="4"/>
        <v/>
      </c>
      <c r="Q20" s="290" t="str">
        <f t="shared" si="5"/>
        <v/>
      </c>
      <c r="R20" s="290" t="str">
        <f t="shared" si="6"/>
        <v/>
      </c>
      <c r="S20" s="289"/>
      <c r="T20" s="290" t="str">
        <f t="shared" si="0"/>
        <v/>
      </c>
      <c r="U20" s="290" t="str">
        <f t="shared" si="1"/>
        <v/>
      </c>
      <c r="V20" s="269"/>
      <c r="W20" s="335"/>
      <c r="X20" s="336"/>
      <c r="Z20" s="9" t="e">
        <f>VLOOKUP(E20,'管理用（このシートは削除しないでください）'!$H$25:$M$40,2,FALSE)</f>
        <v>#N/A</v>
      </c>
      <c r="AA20" s="174" t="e">
        <f>VLOOKUP(E20,'管理用（このシートは削除しないでください）'!$H$25:$M$40,3,FALSE)</f>
        <v>#N/A</v>
      </c>
      <c r="AB20" s="9" t="e">
        <f>VLOOKUP(E20,'管理用（このシートは削除しないでください）'!$H$25:$M$40,4,FALSE)</f>
        <v>#N/A</v>
      </c>
      <c r="AC20" s="174" t="e">
        <f>VLOOKUP(E20,'管理用（このシートは削除しないでください）'!$H$25:$M$40,5,FALSE)</f>
        <v>#N/A</v>
      </c>
      <c r="AD20" s="174" t="e">
        <f>VLOOKUP(E20,'管理用（このシートは削除しないでください）'!$H$25:$M$40,6,FALSE)</f>
        <v>#N/A</v>
      </c>
    </row>
    <row r="21" spans="1:30" s="9" customFormat="1" ht="54.75" customHeight="1">
      <c r="A21" s="255"/>
      <c r="B21" s="255"/>
      <c r="C21" s="341"/>
      <c r="D21" s="311"/>
      <c r="E21" s="286"/>
      <c r="F21" s="287"/>
      <c r="G21" s="288"/>
      <c r="H21" s="288"/>
      <c r="I21" s="289"/>
      <c r="J21" s="289"/>
      <c r="K21" s="290" t="str">
        <f t="shared" si="2"/>
        <v/>
      </c>
      <c r="L21" s="312"/>
      <c r="M21" s="290" t="str">
        <f t="shared" si="3"/>
        <v/>
      </c>
      <c r="N21" s="289"/>
      <c r="O21" s="312"/>
      <c r="P21" s="290" t="str">
        <f t="shared" si="4"/>
        <v/>
      </c>
      <c r="Q21" s="290" t="str">
        <f t="shared" si="5"/>
        <v/>
      </c>
      <c r="R21" s="290" t="str">
        <f t="shared" si="6"/>
        <v/>
      </c>
      <c r="S21" s="289"/>
      <c r="T21" s="290" t="str">
        <f t="shared" si="0"/>
        <v/>
      </c>
      <c r="U21" s="290" t="str">
        <f t="shared" si="1"/>
        <v/>
      </c>
      <c r="V21" s="269"/>
      <c r="W21" s="335"/>
      <c r="X21" s="336"/>
      <c r="Z21" s="9" t="e">
        <f>VLOOKUP(E21,'管理用（このシートは削除しないでください）'!$H$25:$M$40,2,FALSE)</f>
        <v>#N/A</v>
      </c>
      <c r="AA21" s="174" t="e">
        <f>VLOOKUP(E21,'管理用（このシートは削除しないでください）'!$H$25:$M$40,3,FALSE)</f>
        <v>#N/A</v>
      </c>
      <c r="AB21" s="9" t="e">
        <f>VLOOKUP(E21,'管理用（このシートは削除しないでください）'!$H$25:$M$40,4,FALSE)</f>
        <v>#N/A</v>
      </c>
      <c r="AC21" s="174" t="e">
        <f>VLOOKUP(E21,'管理用（このシートは削除しないでください）'!$H$25:$M$40,5,FALSE)</f>
        <v>#N/A</v>
      </c>
      <c r="AD21" s="174" t="e">
        <f>VLOOKUP(E21,'管理用（このシートは削除しないでください）'!$H$25:$M$40,6,FALSE)</f>
        <v>#N/A</v>
      </c>
    </row>
    <row r="22" spans="1:30" s="9" customFormat="1" ht="54.75" customHeight="1">
      <c r="A22" s="255"/>
      <c r="B22" s="255"/>
      <c r="C22" s="341"/>
      <c r="D22" s="311"/>
      <c r="E22" s="286"/>
      <c r="F22" s="287"/>
      <c r="G22" s="288"/>
      <c r="H22" s="288"/>
      <c r="I22" s="289"/>
      <c r="J22" s="289"/>
      <c r="K22" s="290" t="str">
        <f t="shared" si="2"/>
        <v/>
      </c>
      <c r="L22" s="312"/>
      <c r="M22" s="290" t="str">
        <f t="shared" si="3"/>
        <v/>
      </c>
      <c r="N22" s="289"/>
      <c r="O22" s="312"/>
      <c r="P22" s="290" t="str">
        <f t="shared" si="4"/>
        <v/>
      </c>
      <c r="Q22" s="290" t="str">
        <f t="shared" si="5"/>
        <v/>
      </c>
      <c r="R22" s="290" t="str">
        <f t="shared" si="6"/>
        <v/>
      </c>
      <c r="S22" s="289"/>
      <c r="T22" s="290" t="str">
        <f t="shared" si="0"/>
        <v/>
      </c>
      <c r="U22" s="290" t="str">
        <f t="shared" si="1"/>
        <v/>
      </c>
      <c r="V22" s="269"/>
      <c r="W22" s="335"/>
      <c r="X22" s="336"/>
      <c r="Z22" s="9" t="e">
        <f>VLOOKUP(E22,'管理用（このシートは削除しないでください）'!$H$25:$M$40,2,FALSE)</f>
        <v>#N/A</v>
      </c>
      <c r="AA22" s="174" t="e">
        <f>VLOOKUP(E22,'管理用（このシートは削除しないでください）'!$H$25:$M$40,3,FALSE)</f>
        <v>#N/A</v>
      </c>
      <c r="AB22" s="9" t="e">
        <f>VLOOKUP(E22,'管理用（このシートは削除しないでください）'!$H$25:$M$40,4,FALSE)</f>
        <v>#N/A</v>
      </c>
      <c r="AC22" s="174" t="e">
        <f>VLOOKUP(E22,'管理用（このシートは削除しないでください）'!$H$25:$M$40,5,FALSE)</f>
        <v>#N/A</v>
      </c>
      <c r="AD22" s="174" t="e">
        <f>VLOOKUP(E22,'管理用（このシートは削除しないでください）'!$H$25:$M$40,6,FALSE)</f>
        <v>#N/A</v>
      </c>
    </row>
    <row r="23" spans="1:30" s="9" customFormat="1" ht="54.75" customHeight="1">
      <c r="A23" s="255"/>
      <c r="B23" s="255"/>
      <c r="C23" s="341"/>
      <c r="D23" s="311"/>
      <c r="E23" s="286"/>
      <c r="F23" s="287"/>
      <c r="G23" s="288"/>
      <c r="H23" s="288"/>
      <c r="I23" s="289"/>
      <c r="J23" s="289"/>
      <c r="K23" s="290" t="str">
        <f t="shared" si="2"/>
        <v/>
      </c>
      <c r="L23" s="312"/>
      <c r="M23" s="290" t="str">
        <f t="shared" si="3"/>
        <v/>
      </c>
      <c r="N23" s="289"/>
      <c r="O23" s="312"/>
      <c r="P23" s="290" t="str">
        <f t="shared" si="4"/>
        <v/>
      </c>
      <c r="Q23" s="290" t="str">
        <f t="shared" si="5"/>
        <v/>
      </c>
      <c r="R23" s="290" t="str">
        <f t="shared" si="6"/>
        <v/>
      </c>
      <c r="S23" s="289"/>
      <c r="T23" s="290" t="str">
        <f t="shared" si="0"/>
        <v/>
      </c>
      <c r="U23" s="290" t="str">
        <f t="shared" si="1"/>
        <v/>
      </c>
      <c r="V23" s="269"/>
      <c r="W23" s="335"/>
      <c r="X23" s="336"/>
      <c r="Z23" s="9" t="e">
        <f>VLOOKUP(E23,'管理用（このシートは削除しないでください）'!$H$25:$M$40,2,FALSE)</f>
        <v>#N/A</v>
      </c>
      <c r="AA23" s="174" t="e">
        <f>VLOOKUP(E23,'管理用（このシートは削除しないでください）'!$H$25:$M$40,3,FALSE)</f>
        <v>#N/A</v>
      </c>
      <c r="AB23" s="9" t="e">
        <f>VLOOKUP(E23,'管理用（このシートは削除しないでください）'!$H$25:$M$40,4,FALSE)</f>
        <v>#N/A</v>
      </c>
      <c r="AC23" s="174" t="e">
        <f>VLOOKUP(E23,'管理用（このシートは削除しないでください）'!$H$25:$M$40,5,FALSE)</f>
        <v>#N/A</v>
      </c>
      <c r="AD23" s="174" t="e">
        <f>VLOOKUP(E23,'管理用（このシートは削除しないでください）'!$H$25:$M$40,6,FALSE)</f>
        <v>#N/A</v>
      </c>
    </row>
    <row r="24" spans="1:30" s="9" customFormat="1" ht="54.75" customHeight="1">
      <c r="A24" s="255"/>
      <c r="B24" s="255"/>
      <c r="C24" s="341"/>
      <c r="D24" s="311"/>
      <c r="E24" s="286"/>
      <c r="F24" s="287"/>
      <c r="G24" s="288"/>
      <c r="H24" s="288"/>
      <c r="I24" s="289"/>
      <c r="J24" s="289"/>
      <c r="K24" s="290" t="str">
        <f t="shared" si="2"/>
        <v/>
      </c>
      <c r="L24" s="312"/>
      <c r="M24" s="290" t="str">
        <f t="shared" si="3"/>
        <v/>
      </c>
      <c r="N24" s="289"/>
      <c r="O24" s="312"/>
      <c r="P24" s="290" t="str">
        <f t="shared" si="4"/>
        <v/>
      </c>
      <c r="Q24" s="290" t="str">
        <f t="shared" si="5"/>
        <v/>
      </c>
      <c r="R24" s="290" t="str">
        <f t="shared" si="6"/>
        <v/>
      </c>
      <c r="S24" s="289"/>
      <c r="T24" s="290" t="str">
        <f t="shared" si="0"/>
        <v/>
      </c>
      <c r="U24" s="290" t="str">
        <f t="shared" si="1"/>
        <v/>
      </c>
      <c r="V24" s="269"/>
      <c r="W24" s="335"/>
      <c r="X24" s="336"/>
      <c r="Z24" s="9" t="e">
        <f>VLOOKUP(E24,'管理用（このシートは削除しないでください）'!$H$25:$M$40,2,FALSE)</f>
        <v>#N/A</v>
      </c>
      <c r="AA24" s="174" t="e">
        <f>VLOOKUP(E24,'管理用（このシートは削除しないでください）'!$H$25:$M$40,3,FALSE)</f>
        <v>#N/A</v>
      </c>
      <c r="AB24" s="9" t="e">
        <f>VLOOKUP(E24,'管理用（このシートは削除しないでください）'!$H$25:$M$40,4,FALSE)</f>
        <v>#N/A</v>
      </c>
      <c r="AC24" s="174" t="e">
        <f>VLOOKUP(E24,'管理用（このシートは削除しないでください）'!$H$25:$M$40,5,FALSE)</f>
        <v>#N/A</v>
      </c>
      <c r="AD24" s="174" t="e">
        <f>VLOOKUP(E24,'管理用（このシートは削除しないでください）'!$H$25:$M$40,6,FALSE)</f>
        <v>#N/A</v>
      </c>
    </row>
    <row r="25" spans="1:30" s="9" customFormat="1" ht="54.75" customHeight="1">
      <c r="A25" s="255"/>
      <c r="B25" s="255"/>
      <c r="C25" s="341"/>
      <c r="D25" s="311"/>
      <c r="E25" s="286"/>
      <c r="F25" s="287"/>
      <c r="G25" s="288"/>
      <c r="H25" s="288"/>
      <c r="I25" s="289"/>
      <c r="J25" s="289"/>
      <c r="K25" s="290" t="str">
        <f t="shared" si="2"/>
        <v/>
      </c>
      <c r="L25" s="312"/>
      <c r="M25" s="290" t="str">
        <f t="shared" si="3"/>
        <v/>
      </c>
      <c r="N25" s="289"/>
      <c r="O25" s="312"/>
      <c r="P25" s="290" t="str">
        <f t="shared" si="4"/>
        <v/>
      </c>
      <c r="Q25" s="290" t="str">
        <f t="shared" si="5"/>
        <v/>
      </c>
      <c r="R25" s="290" t="str">
        <f t="shared" si="6"/>
        <v/>
      </c>
      <c r="S25" s="289"/>
      <c r="T25" s="290" t="str">
        <f t="shared" si="0"/>
        <v/>
      </c>
      <c r="U25" s="290" t="str">
        <f t="shared" si="1"/>
        <v/>
      </c>
      <c r="V25" s="269"/>
      <c r="W25" s="335"/>
      <c r="X25" s="336"/>
      <c r="Z25" s="9" t="e">
        <f>VLOOKUP(E25,'管理用（このシートは削除しないでください）'!$H$25:$M$40,2,FALSE)</f>
        <v>#N/A</v>
      </c>
      <c r="AA25" s="174" t="e">
        <f>VLOOKUP(E25,'管理用（このシートは削除しないでください）'!$H$25:$M$40,3,FALSE)</f>
        <v>#N/A</v>
      </c>
      <c r="AB25" s="9" t="e">
        <f>VLOOKUP(E25,'管理用（このシートは削除しないでください）'!$H$25:$M$40,4,FALSE)</f>
        <v>#N/A</v>
      </c>
      <c r="AC25" s="174" t="e">
        <f>VLOOKUP(E25,'管理用（このシートは削除しないでください）'!$H$25:$M$40,5,FALSE)</f>
        <v>#N/A</v>
      </c>
      <c r="AD25" s="174" t="e">
        <f>VLOOKUP(E25,'管理用（このシートは削除しないでください）'!$H$25:$M$40,6,FALSE)</f>
        <v>#N/A</v>
      </c>
    </row>
    <row r="26" spans="1:30" s="9" customFormat="1" ht="54.75" customHeight="1">
      <c r="A26" s="255"/>
      <c r="B26" s="255"/>
      <c r="C26" s="341"/>
      <c r="D26" s="311"/>
      <c r="E26" s="286"/>
      <c r="F26" s="287"/>
      <c r="G26" s="288"/>
      <c r="H26" s="288"/>
      <c r="I26" s="289"/>
      <c r="J26" s="289"/>
      <c r="K26" s="290" t="str">
        <f t="shared" si="2"/>
        <v/>
      </c>
      <c r="L26" s="312"/>
      <c r="M26" s="290" t="str">
        <f t="shared" si="3"/>
        <v/>
      </c>
      <c r="N26" s="289"/>
      <c r="O26" s="312"/>
      <c r="P26" s="290" t="str">
        <f t="shared" si="4"/>
        <v/>
      </c>
      <c r="Q26" s="290" t="str">
        <f t="shared" si="5"/>
        <v/>
      </c>
      <c r="R26" s="290" t="str">
        <f t="shared" si="6"/>
        <v/>
      </c>
      <c r="S26" s="289"/>
      <c r="T26" s="290" t="str">
        <f t="shared" si="0"/>
        <v/>
      </c>
      <c r="U26" s="290" t="str">
        <f t="shared" si="1"/>
        <v/>
      </c>
      <c r="V26" s="269"/>
      <c r="W26" s="335"/>
      <c r="X26" s="336"/>
      <c r="Z26" s="9" t="e">
        <f>VLOOKUP(E26,'管理用（このシートは削除しないでください）'!$H$25:$M$40,2,FALSE)</f>
        <v>#N/A</v>
      </c>
      <c r="AA26" s="174" t="e">
        <f>VLOOKUP(E26,'管理用（このシートは削除しないでください）'!$H$25:$M$40,3,FALSE)</f>
        <v>#N/A</v>
      </c>
      <c r="AB26" s="9" t="e">
        <f>VLOOKUP(E26,'管理用（このシートは削除しないでください）'!$H$25:$M$40,4,FALSE)</f>
        <v>#N/A</v>
      </c>
      <c r="AC26" s="174" t="e">
        <f>VLOOKUP(E26,'管理用（このシートは削除しないでください）'!$H$25:$M$40,5,FALSE)</f>
        <v>#N/A</v>
      </c>
      <c r="AD26" s="174" t="e">
        <f>VLOOKUP(E26,'管理用（このシートは削除しないでください）'!$H$25:$M$40,6,FALSE)</f>
        <v>#N/A</v>
      </c>
    </row>
    <row r="27" spans="1:30" s="9" customFormat="1" ht="54.75" customHeight="1">
      <c r="A27" s="255"/>
      <c r="B27" s="255"/>
      <c r="C27" s="341"/>
      <c r="D27" s="311"/>
      <c r="E27" s="286"/>
      <c r="F27" s="287"/>
      <c r="G27" s="288"/>
      <c r="H27" s="288"/>
      <c r="I27" s="289"/>
      <c r="J27" s="289"/>
      <c r="K27" s="290" t="str">
        <f t="shared" si="2"/>
        <v/>
      </c>
      <c r="L27" s="312"/>
      <c r="M27" s="290" t="str">
        <f t="shared" si="3"/>
        <v/>
      </c>
      <c r="N27" s="289"/>
      <c r="O27" s="312"/>
      <c r="P27" s="290" t="str">
        <f t="shared" si="4"/>
        <v/>
      </c>
      <c r="Q27" s="290" t="str">
        <f t="shared" si="5"/>
        <v/>
      </c>
      <c r="R27" s="290" t="str">
        <f t="shared" si="6"/>
        <v/>
      </c>
      <c r="S27" s="289"/>
      <c r="T27" s="290" t="str">
        <f t="shared" si="0"/>
        <v/>
      </c>
      <c r="U27" s="290" t="str">
        <f t="shared" si="1"/>
        <v/>
      </c>
      <c r="V27" s="269"/>
      <c r="W27" s="335"/>
      <c r="X27" s="336"/>
      <c r="Z27" s="9" t="e">
        <f>VLOOKUP(E27,'管理用（このシートは削除しないでください）'!$H$25:$M$40,2,FALSE)</f>
        <v>#N/A</v>
      </c>
      <c r="AA27" s="174" t="e">
        <f>VLOOKUP(E27,'管理用（このシートは削除しないでください）'!$H$25:$M$40,3,FALSE)</f>
        <v>#N/A</v>
      </c>
      <c r="AB27" s="9" t="e">
        <f>VLOOKUP(E27,'管理用（このシートは削除しないでください）'!$H$25:$M$40,4,FALSE)</f>
        <v>#N/A</v>
      </c>
      <c r="AC27" s="174" t="e">
        <f>VLOOKUP(E27,'管理用（このシートは削除しないでください）'!$H$25:$M$40,5,FALSE)</f>
        <v>#N/A</v>
      </c>
      <c r="AD27" s="174" t="e">
        <f>VLOOKUP(E27,'管理用（このシートは削除しないでください）'!$H$25:$M$40,6,FALSE)</f>
        <v>#N/A</v>
      </c>
    </row>
    <row r="28" spans="1:30" s="9" customFormat="1" ht="54.75" customHeight="1">
      <c r="A28" s="255"/>
      <c r="B28" s="255"/>
      <c r="C28" s="341"/>
      <c r="D28" s="311"/>
      <c r="E28" s="286"/>
      <c r="F28" s="287"/>
      <c r="G28" s="288"/>
      <c r="H28" s="288"/>
      <c r="I28" s="289"/>
      <c r="J28" s="289"/>
      <c r="K28" s="290" t="str">
        <f t="shared" si="2"/>
        <v/>
      </c>
      <c r="L28" s="312"/>
      <c r="M28" s="290" t="str">
        <f t="shared" si="3"/>
        <v/>
      </c>
      <c r="N28" s="289"/>
      <c r="O28" s="312"/>
      <c r="P28" s="290" t="str">
        <f t="shared" si="4"/>
        <v/>
      </c>
      <c r="Q28" s="290" t="str">
        <f t="shared" si="5"/>
        <v/>
      </c>
      <c r="R28" s="290" t="str">
        <f t="shared" si="6"/>
        <v/>
      </c>
      <c r="S28" s="289"/>
      <c r="T28" s="290" t="str">
        <f t="shared" si="0"/>
        <v/>
      </c>
      <c r="U28" s="290" t="str">
        <f t="shared" si="1"/>
        <v/>
      </c>
      <c r="V28" s="269"/>
      <c r="W28" s="335"/>
      <c r="X28" s="336"/>
      <c r="Z28" s="9" t="e">
        <f>VLOOKUP(E28,'管理用（このシートは削除しないでください）'!$H$25:$M$40,2,FALSE)</f>
        <v>#N/A</v>
      </c>
      <c r="AA28" s="174" t="e">
        <f>VLOOKUP(E28,'管理用（このシートは削除しないでください）'!$H$25:$M$40,3,FALSE)</f>
        <v>#N/A</v>
      </c>
      <c r="AB28" s="9" t="e">
        <f>VLOOKUP(E28,'管理用（このシートは削除しないでください）'!$H$25:$M$40,4,FALSE)</f>
        <v>#N/A</v>
      </c>
      <c r="AC28" s="174" t="e">
        <f>VLOOKUP(E28,'管理用（このシートは削除しないでください）'!$H$25:$M$40,5,FALSE)</f>
        <v>#N/A</v>
      </c>
      <c r="AD28" s="174" t="e">
        <f>VLOOKUP(E28,'管理用（このシートは削除しないでください）'!$H$25:$M$40,6,FALSE)</f>
        <v>#N/A</v>
      </c>
    </row>
    <row r="29" spans="1:30" s="9" customFormat="1" ht="54.75" customHeight="1">
      <c r="A29" s="255"/>
      <c r="B29" s="255"/>
      <c r="C29" s="341"/>
      <c r="D29" s="311"/>
      <c r="E29" s="286"/>
      <c r="F29" s="287"/>
      <c r="G29" s="288"/>
      <c r="H29" s="288"/>
      <c r="I29" s="289"/>
      <c r="J29" s="289"/>
      <c r="K29" s="290" t="str">
        <f t="shared" si="2"/>
        <v/>
      </c>
      <c r="L29" s="312"/>
      <c r="M29" s="290" t="str">
        <f t="shared" si="3"/>
        <v/>
      </c>
      <c r="N29" s="289"/>
      <c r="O29" s="312"/>
      <c r="P29" s="290" t="str">
        <f t="shared" si="4"/>
        <v/>
      </c>
      <c r="Q29" s="290" t="str">
        <f t="shared" si="5"/>
        <v/>
      </c>
      <c r="R29" s="290" t="str">
        <f t="shared" si="6"/>
        <v/>
      </c>
      <c r="S29" s="289"/>
      <c r="T29" s="290" t="str">
        <f t="shared" si="0"/>
        <v/>
      </c>
      <c r="U29" s="290" t="str">
        <f t="shared" si="1"/>
        <v/>
      </c>
      <c r="V29" s="269"/>
      <c r="W29" s="335"/>
      <c r="X29" s="336"/>
      <c r="Z29" s="9" t="e">
        <f>VLOOKUP(E29,'管理用（このシートは削除しないでください）'!$H$25:$M$40,2,FALSE)</f>
        <v>#N/A</v>
      </c>
      <c r="AA29" s="174" t="e">
        <f>VLOOKUP(E29,'管理用（このシートは削除しないでください）'!$H$25:$M$40,3,FALSE)</f>
        <v>#N/A</v>
      </c>
      <c r="AB29" s="9" t="e">
        <f>VLOOKUP(E29,'管理用（このシートは削除しないでください）'!$H$25:$M$40,4,FALSE)</f>
        <v>#N/A</v>
      </c>
      <c r="AC29" s="174" t="e">
        <f>VLOOKUP(E29,'管理用（このシートは削除しないでください）'!$H$25:$M$40,5,FALSE)</f>
        <v>#N/A</v>
      </c>
      <c r="AD29" s="174" t="e">
        <f>VLOOKUP(E29,'管理用（このシートは削除しないでください）'!$H$25:$M$40,6,FALSE)</f>
        <v>#N/A</v>
      </c>
    </row>
    <row r="30" spans="1:30" s="9" customFormat="1" ht="54.75" customHeight="1">
      <c r="A30" s="255"/>
      <c r="B30" s="255"/>
      <c r="C30" s="341"/>
      <c r="D30" s="311"/>
      <c r="E30" s="286"/>
      <c r="F30" s="287"/>
      <c r="G30" s="288"/>
      <c r="H30" s="288"/>
      <c r="I30" s="289"/>
      <c r="J30" s="289"/>
      <c r="K30" s="290" t="str">
        <f t="shared" si="2"/>
        <v/>
      </c>
      <c r="L30" s="312"/>
      <c r="M30" s="290" t="str">
        <f t="shared" si="3"/>
        <v/>
      </c>
      <c r="N30" s="289"/>
      <c r="O30" s="312"/>
      <c r="P30" s="290" t="str">
        <f t="shared" si="4"/>
        <v/>
      </c>
      <c r="Q30" s="290" t="str">
        <f t="shared" si="5"/>
        <v/>
      </c>
      <c r="R30" s="290" t="str">
        <f t="shared" si="6"/>
        <v/>
      </c>
      <c r="S30" s="289"/>
      <c r="T30" s="290" t="str">
        <f t="shared" si="0"/>
        <v/>
      </c>
      <c r="U30" s="290" t="str">
        <f t="shared" si="1"/>
        <v/>
      </c>
      <c r="V30" s="269"/>
      <c r="W30" s="335"/>
      <c r="X30" s="336"/>
      <c r="Z30" s="9" t="e">
        <f>VLOOKUP(E30,'管理用（このシートは削除しないでください）'!$H$25:$M$40,2,FALSE)</f>
        <v>#N/A</v>
      </c>
      <c r="AA30" s="174" t="e">
        <f>VLOOKUP(E30,'管理用（このシートは削除しないでください）'!$H$25:$M$40,3,FALSE)</f>
        <v>#N/A</v>
      </c>
      <c r="AB30" s="9" t="e">
        <f>VLOOKUP(E30,'管理用（このシートは削除しないでください）'!$H$25:$M$40,4,FALSE)</f>
        <v>#N/A</v>
      </c>
      <c r="AC30" s="174" t="e">
        <f>VLOOKUP(E30,'管理用（このシートは削除しないでください）'!$H$25:$M$40,5,FALSE)</f>
        <v>#N/A</v>
      </c>
      <c r="AD30" s="174" t="e">
        <f>VLOOKUP(E30,'管理用（このシートは削除しないでください）'!$H$25:$M$40,6,FALSE)</f>
        <v>#N/A</v>
      </c>
    </row>
    <row r="31" spans="1:30" s="9" customFormat="1" ht="54.75" customHeight="1">
      <c r="A31" s="255"/>
      <c r="B31" s="255"/>
      <c r="C31" s="341"/>
      <c r="D31" s="311"/>
      <c r="E31" s="286"/>
      <c r="F31" s="287"/>
      <c r="G31" s="288"/>
      <c r="H31" s="288"/>
      <c r="I31" s="289"/>
      <c r="J31" s="289"/>
      <c r="K31" s="290" t="str">
        <f t="shared" si="2"/>
        <v/>
      </c>
      <c r="L31" s="312"/>
      <c r="M31" s="290" t="str">
        <f t="shared" si="3"/>
        <v/>
      </c>
      <c r="N31" s="289"/>
      <c r="O31" s="312"/>
      <c r="P31" s="290" t="str">
        <f t="shared" si="4"/>
        <v/>
      </c>
      <c r="Q31" s="290" t="str">
        <f t="shared" si="5"/>
        <v/>
      </c>
      <c r="R31" s="290" t="str">
        <f t="shared" si="6"/>
        <v/>
      </c>
      <c r="S31" s="289"/>
      <c r="T31" s="290" t="str">
        <f t="shared" si="0"/>
        <v/>
      </c>
      <c r="U31" s="290" t="str">
        <f t="shared" si="1"/>
        <v/>
      </c>
      <c r="V31" s="269"/>
      <c r="W31" s="335"/>
      <c r="X31" s="336"/>
      <c r="Z31" s="9" t="e">
        <f>VLOOKUP(E31,'管理用（このシートは削除しないでください）'!$H$25:$M$40,2,FALSE)</f>
        <v>#N/A</v>
      </c>
      <c r="AA31" s="174" t="e">
        <f>VLOOKUP(E31,'管理用（このシートは削除しないでください）'!$H$25:$M$40,3,FALSE)</f>
        <v>#N/A</v>
      </c>
      <c r="AB31" s="9" t="e">
        <f>VLOOKUP(E31,'管理用（このシートは削除しないでください）'!$H$25:$M$40,4,FALSE)</f>
        <v>#N/A</v>
      </c>
      <c r="AC31" s="174" t="e">
        <f>VLOOKUP(E31,'管理用（このシートは削除しないでください）'!$H$25:$M$40,5,FALSE)</f>
        <v>#N/A</v>
      </c>
      <c r="AD31" s="174" t="e">
        <f>VLOOKUP(E31,'管理用（このシートは削除しないでください）'!$H$25:$M$40,6,FALSE)</f>
        <v>#N/A</v>
      </c>
    </row>
    <row r="32" spans="1:30" s="9" customFormat="1" ht="54.75" customHeight="1">
      <c r="A32" s="255"/>
      <c r="B32" s="255"/>
      <c r="C32" s="341"/>
      <c r="D32" s="311"/>
      <c r="E32" s="286"/>
      <c r="F32" s="287"/>
      <c r="G32" s="288"/>
      <c r="H32" s="288"/>
      <c r="I32" s="289"/>
      <c r="J32" s="289"/>
      <c r="K32" s="290" t="str">
        <f t="shared" si="2"/>
        <v/>
      </c>
      <c r="L32" s="312"/>
      <c r="M32" s="290" t="str">
        <f t="shared" si="3"/>
        <v/>
      </c>
      <c r="N32" s="289"/>
      <c r="O32" s="312"/>
      <c r="P32" s="290" t="str">
        <f t="shared" si="4"/>
        <v/>
      </c>
      <c r="Q32" s="290" t="str">
        <f t="shared" si="5"/>
        <v/>
      </c>
      <c r="R32" s="290" t="str">
        <f t="shared" si="6"/>
        <v/>
      </c>
      <c r="S32" s="289"/>
      <c r="T32" s="290" t="str">
        <f t="shared" si="0"/>
        <v/>
      </c>
      <c r="U32" s="290" t="str">
        <f t="shared" si="1"/>
        <v/>
      </c>
      <c r="V32" s="269"/>
      <c r="W32" s="335"/>
      <c r="X32" s="336"/>
      <c r="Z32" s="9" t="e">
        <f>VLOOKUP(E32,'管理用（このシートは削除しないでください）'!$H$25:$M$40,2,FALSE)</f>
        <v>#N/A</v>
      </c>
      <c r="AA32" s="174" t="e">
        <f>VLOOKUP(E32,'管理用（このシートは削除しないでください）'!$H$25:$M$40,3,FALSE)</f>
        <v>#N/A</v>
      </c>
      <c r="AB32" s="9" t="e">
        <f>VLOOKUP(E32,'管理用（このシートは削除しないでください）'!$H$25:$M$40,4,FALSE)</f>
        <v>#N/A</v>
      </c>
      <c r="AC32" s="174" t="e">
        <f>VLOOKUP(E32,'管理用（このシートは削除しないでください）'!$H$25:$M$40,5,FALSE)</f>
        <v>#N/A</v>
      </c>
      <c r="AD32" s="174" t="e">
        <f>VLOOKUP(E32,'管理用（このシートは削除しないでください）'!$H$25:$M$40,6,FALSE)</f>
        <v>#N/A</v>
      </c>
    </row>
    <row r="33" spans="1:30" s="9" customFormat="1" ht="54.75" customHeight="1">
      <c r="A33" s="255"/>
      <c r="B33" s="255"/>
      <c r="C33" s="341"/>
      <c r="D33" s="311"/>
      <c r="E33" s="286"/>
      <c r="F33" s="287"/>
      <c r="G33" s="288"/>
      <c r="H33" s="288"/>
      <c r="I33" s="289"/>
      <c r="J33" s="289"/>
      <c r="K33" s="290" t="str">
        <f t="shared" si="2"/>
        <v/>
      </c>
      <c r="L33" s="312"/>
      <c r="M33" s="290" t="str">
        <f t="shared" si="3"/>
        <v/>
      </c>
      <c r="N33" s="289"/>
      <c r="O33" s="312"/>
      <c r="P33" s="290" t="str">
        <f t="shared" si="4"/>
        <v/>
      </c>
      <c r="Q33" s="290" t="str">
        <f t="shared" si="5"/>
        <v/>
      </c>
      <c r="R33" s="290" t="str">
        <f t="shared" si="6"/>
        <v/>
      </c>
      <c r="S33" s="289"/>
      <c r="T33" s="290" t="str">
        <f t="shared" si="0"/>
        <v/>
      </c>
      <c r="U33" s="290" t="str">
        <f t="shared" si="1"/>
        <v/>
      </c>
      <c r="V33" s="269"/>
      <c r="W33" s="335"/>
      <c r="X33" s="336"/>
      <c r="Z33" s="9" t="e">
        <f>VLOOKUP(E33,'管理用（このシートは削除しないでください）'!$H$25:$M$40,2,FALSE)</f>
        <v>#N/A</v>
      </c>
      <c r="AA33" s="174" t="e">
        <f>VLOOKUP(E33,'管理用（このシートは削除しないでください）'!$H$25:$M$40,3,FALSE)</f>
        <v>#N/A</v>
      </c>
      <c r="AB33" s="9" t="e">
        <f>VLOOKUP(E33,'管理用（このシートは削除しないでください）'!$H$25:$M$40,4,FALSE)</f>
        <v>#N/A</v>
      </c>
      <c r="AC33" s="174" t="e">
        <f>VLOOKUP(E33,'管理用（このシートは削除しないでください）'!$H$25:$M$40,5,FALSE)</f>
        <v>#N/A</v>
      </c>
      <c r="AD33" s="174" t="e">
        <f>VLOOKUP(E33,'管理用（このシートは削除しないでください）'!$H$25:$M$40,6,FALSE)</f>
        <v>#N/A</v>
      </c>
    </row>
    <row r="34" spans="1:30" s="9" customFormat="1" ht="54.75" customHeight="1">
      <c r="A34" s="255"/>
      <c r="B34" s="255"/>
      <c r="C34" s="341"/>
      <c r="D34" s="311"/>
      <c r="E34" s="286"/>
      <c r="F34" s="287"/>
      <c r="G34" s="288"/>
      <c r="H34" s="288"/>
      <c r="I34" s="289"/>
      <c r="J34" s="289"/>
      <c r="K34" s="290" t="str">
        <f t="shared" si="2"/>
        <v/>
      </c>
      <c r="L34" s="312"/>
      <c r="M34" s="290" t="str">
        <f t="shared" si="3"/>
        <v/>
      </c>
      <c r="N34" s="289"/>
      <c r="O34" s="312"/>
      <c r="P34" s="290" t="str">
        <f t="shared" si="4"/>
        <v/>
      </c>
      <c r="Q34" s="290" t="str">
        <f t="shared" si="5"/>
        <v/>
      </c>
      <c r="R34" s="290" t="str">
        <f t="shared" si="6"/>
        <v/>
      </c>
      <c r="S34" s="289"/>
      <c r="T34" s="290" t="str">
        <f t="shared" si="0"/>
        <v/>
      </c>
      <c r="U34" s="290" t="str">
        <f t="shared" si="1"/>
        <v/>
      </c>
      <c r="V34" s="269"/>
      <c r="W34" s="335"/>
      <c r="X34" s="336"/>
      <c r="Z34" s="9" t="e">
        <f>VLOOKUP(E34,'管理用（このシートは削除しないでください）'!$H$25:$M$40,2,FALSE)</f>
        <v>#N/A</v>
      </c>
      <c r="AA34" s="174" t="e">
        <f>VLOOKUP(E34,'管理用（このシートは削除しないでください）'!$H$25:$M$40,3,FALSE)</f>
        <v>#N/A</v>
      </c>
      <c r="AB34" s="9" t="e">
        <f>VLOOKUP(E34,'管理用（このシートは削除しないでください）'!$H$25:$M$40,4,FALSE)</f>
        <v>#N/A</v>
      </c>
      <c r="AC34" s="174" t="e">
        <f>VLOOKUP(E34,'管理用（このシートは削除しないでください）'!$H$25:$M$40,5,FALSE)</f>
        <v>#N/A</v>
      </c>
      <c r="AD34" s="174" t="e">
        <f>VLOOKUP(E34,'管理用（このシートは削除しないでください）'!$H$25:$M$40,6,FALSE)</f>
        <v>#N/A</v>
      </c>
    </row>
    <row r="35" spans="1:30" s="9" customFormat="1" ht="54.75" customHeight="1">
      <c r="A35" s="255"/>
      <c r="B35" s="255"/>
      <c r="C35" s="341"/>
      <c r="D35" s="311"/>
      <c r="E35" s="286"/>
      <c r="F35" s="287"/>
      <c r="G35" s="288"/>
      <c r="H35" s="288"/>
      <c r="I35" s="289"/>
      <c r="J35" s="289"/>
      <c r="K35" s="290" t="str">
        <f t="shared" si="2"/>
        <v/>
      </c>
      <c r="L35" s="312"/>
      <c r="M35" s="290" t="str">
        <f t="shared" si="3"/>
        <v/>
      </c>
      <c r="N35" s="289"/>
      <c r="O35" s="312"/>
      <c r="P35" s="290" t="str">
        <f t="shared" si="4"/>
        <v/>
      </c>
      <c r="Q35" s="290" t="str">
        <f t="shared" si="5"/>
        <v/>
      </c>
      <c r="R35" s="290" t="str">
        <f t="shared" si="6"/>
        <v/>
      </c>
      <c r="S35" s="289"/>
      <c r="T35" s="290" t="str">
        <f t="shared" si="0"/>
        <v/>
      </c>
      <c r="U35" s="290" t="str">
        <f t="shared" si="1"/>
        <v/>
      </c>
      <c r="V35" s="269"/>
      <c r="W35" s="335"/>
      <c r="X35" s="336"/>
      <c r="Z35" s="9" t="e">
        <f>VLOOKUP(E35,'管理用（このシートは削除しないでください）'!$H$25:$M$40,2,FALSE)</f>
        <v>#N/A</v>
      </c>
      <c r="AA35" s="174" t="e">
        <f>VLOOKUP(E35,'管理用（このシートは削除しないでください）'!$H$25:$M$40,3,FALSE)</f>
        <v>#N/A</v>
      </c>
      <c r="AB35" s="9" t="e">
        <f>VLOOKUP(E35,'管理用（このシートは削除しないでください）'!$H$25:$M$40,4,FALSE)</f>
        <v>#N/A</v>
      </c>
      <c r="AC35" s="174" t="e">
        <f>VLOOKUP(E35,'管理用（このシートは削除しないでください）'!$H$25:$M$40,5,FALSE)</f>
        <v>#N/A</v>
      </c>
      <c r="AD35" s="174" t="e">
        <f>VLOOKUP(E35,'管理用（このシートは削除しないでください）'!$H$25:$M$40,6,FALSE)</f>
        <v>#N/A</v>
      </c>
    </row>
    <row r="36" spans="1:30" s="9" customFormat="1" ht="54.75" customHeight="1">
      <c r="A36" s="255"/>
      <c r="B36" s="255"/>
      <c r="C36" s="341"/>
      <c r="D36" s="311"/>
      <c r="E36" s="286"/>
      <c r="F36" s="287"/>
      <c r="G36" s="288"/>
      <c r="H36" s="288"/>
      <c r="I36" s="289"/>
      <c r="J36" s="289"/>
      <c r="K36" s="290" t="str">
        <f t="shared" si="2"/>
        <v/>
      </c>
      <c r="L36" s="312"/>
      <c r="M36" s="290" t="str">
        <f t="shared" si="3"/>
        <v/>
      </c>
      <c r="N36" s="289"/>
      <c r="O36" s="312"/>
      <c r="P36" s="290" t="str">
        <f t="shared" si="4"/>
        <v/>
      </c>
      <c r="Q36" s="290" t="str">
        <f t="shared" si="5"/>
        <v/>
      </c>
      <c r="R36" s="290" t="str">
        <f t="shared" si="6"/>
        <v/>
      </c>
      <c r="S36" s="289"/>
      <c r="T36" s="290" t="str">
        <f t="shared" si="0"/>
        <v/>
      </c>
      <c r="U36" s="290" t="str">
        <f t="shared" si="1"/>
        <v/>
      </c>
      <c r="V36" s="269"/>
      <c r="W36" s="335"/>
      <c r="X36" s="336"/>
      <c r="Z36" s="9" t="e">
        <f>VLOOKUP(E36,'管理用（このシートは削除しないでください）'!$H$25:$M$40,2,FALSE)</f>
        <v>#N/A</v>
      </c>
      <c r="AA36" s="174" t="e">
        <f>VLOOKUP(E36,'管理用（このシートは削除しないでください）'!$H$25:$M$40,3,FALSE)</f>
        <v>#N/A</v>
      </c>
      <c r="AB36" s="9" t="e">
        <f>VLOOKUP(E36,'管理用（このシートは削除しないでください）'!$H$25:$M$40,4,FALSE)</f>
        <v>#N/A</v>
      </c>
      <c r="AC36" s="174" t="e">
        <f>VLOOKUP(E36,'管理用（このシートは削除しないでください）'!$H$25:$M$40,5,FALSE)</f>
        <v>#N/A</v>
      </c>
      <c r="AD36" s="174" t="e">
        <f>VLOOKUP(E36,'管理用（このシートは削除しないでください）'!$H$25:$M$40,6,FALSE)</f>
        <v>#N/A</v>
      </c>
    </row>
    <row r="37" spans="1:30" s="9" customFormat="1" ht="54.75" customHeight="1">
      <c r="A37" s="255"/>
      <c r="B37" s="255"/>
      <c r="C37" s="341"/>
      <c r="D37" s="311"/>
      <c r="E37" s="286"/>
      <c r="F37" s="287"/>
      <c r="G37" s="288"/>
      <c r="H37" s="288"/>
      <c r="I37" s="289"/>
      <c r="J37" s="289"/>
      <c r="K37" s="290" t="str">
        <f t="shared" si="2"/>
        <v/>
      </c>
      <c r="L37" s="312"/>
      <c r="M37" s="290" t="str">
        <f t="shared" si="3"/>
        <v/>
      </c>
      <c r="N37" s="289"/>
      <c r="O37" s="312"/>
      <c r="P37" s="290" t="str">
        <f t="shared" si="4"/>
        <v/>
      </c>
      <c r="Q37" s="290" t="str">
        <f t="shared" si="5"/>
        <v/>
      </c>
      <c r="R37" s="290" t="str">
        <f t="shared" si="6"/>
        <v/>
      </c>
      <c r="S37" s="289"/>
      <c r="T37" s="290" t="str">
        <f t="shared" si="0"/>
        <v/>
      </c>
      <c r="U37" s="290" t="str">
        <f t="shared" si="1"/>
        <v/>
      </c>
      <c r="V37" s="269"/>
      <c r="W37" s="335"/>
      <c r="X37" s="336"/>
      <c r="Z37" s="9" t="e">
        <f>VLOOKUP(E37,'管理用（このシートは削除しないでください）'!$H$25:$M$40,2,FALSE)</f>
        <v>#N/A</v>
      </c>
      <c r="AA37" s="174" t="e">
        <f>VLOOKUP(E37,'管理用（このシートは削除しないでください）'!$H$25:$M$40,3,FALSE)</f>
        <v>#N/A</v>
      </c>
      <c r="AB37" s="9" t="e">
        <f>VLOOKUP(E37,'管理用（このシートは削除しないでください）'!$H$25:$M$40,4,FALSE)</f>
        <v>#N/A</v>
      </c>
      <c r="AC37" s="174" t="e">
        <f>VLOOKUP(E37,'管理用（このシートは削除しないでください）'!$H$25:$M$40,5,FALSE)</f>
        <v>#N/A</v>
      </c>
      <c r="AD37" s="174" t="e">
        <f>VLOOKUP(E37,'管理用（このシートは削除しないでください）'!$H$25:$M$40,6,FALSE)</f>
        <v>#N/A</v>
      </c>
    </row>
    <row r="38" spans="1:30" s="9" customFormat="1" ht="54.75" customHeight="1">
      <c r="A38" s="255"/>
      <c r="B38" s="255"/>
      <c r="C38" s="341"/>
      <c r="D38" s="311"/>
      <c r="E38" s="286"/>
      <c r="F38" s="287"/>
      <c r="G38" s="288"/>
      <c r="H38" s="288"/>
      <c r="I38" s="289"/>
      <c r="J38" s="289"/>
      <c r="K38" s="290" t="str">
        <f t="shared" si="2"/>
        <v/>
      </c>
      <c r="L38" s="312"/>
      <c r="M38" s="290" t="str">
        <f t="shared" si="3"/>
        <v/>
      </c>
      <c r="N38" s="289"/>
      <c r="O38" s="312"/>
      <c r="P38" s="290" t="str">
        <f t="shared" si="4"/>
        <v/>
      </c>
      <c r="Q38" s="290" t="str">
        <f t="shared" si="5"/>
        <v/>
      </c>
      <c r="R38" s="290" t="str">
        <f t="shared" si="6"/>
        <v/>
      </c>
      <c r="S38" s="289"/>
      <c r="T38" s="290" t="str">
        <f t="shared" si="0"/>
        <v/>
      </c>
      <c r="U38" s="290" t="str">
        <f t="shared" si="1"/>
        <v/>
      </c>
      <c r="V38" s="269"/>
      <c r="W38" s="335"/>
      <c r="X38" s="336"/>
      <c r="Z38" s="9" t="e">
        <f>VLOOKUP(E38,'管理用（このシートは削除しないでください）'!$H$25:$M$40,2,FALSE)</f>
        <v>#N/A</v>
      </c>
      <c r="AA38" s="174" t="e">
        <f>VLOOKUP(E38,'管理用（このシートは削除しないでください）'!$H$25:$M$40,3,FALSE)</f>
        <v>#N/A</v>
      </c>
      <c r="AB38" s="9" t="e">
        <f>VLOOKUP(E38,'管理用（このシートは削除しないでください）'!$H$25:$M$40,4,FALSE)</f>
        <v>#N/A</v>
      </c>
      <c r="AC38" s="174" t="e">
        <f>VLOOKUP(E38,'管理用（このシートは削除しないでください）'!$H$25:$M$40,5,FALSE)</f>
        <v>#N/A</v>
      </c>
      <c r="AD38" s="174" t="e">
        <f>VLOOKUP(E38,'管理用（このシートは削除しないでください）'!$H$25:$M$40,6,FALSE)</f>
        <v>#N/A</v>
      </c>
    </row>
    <row r="39" spans="1:30" s="9" customFormat="1" ht="54.75" customHeight="1">
      <c r="A39" s="255"/>
      <c r="B39" s="255"/>
      <c r="C39" s="341"/>
      <c r="D39" s="311"/>
      <c r="E39" s="286"/>
      <c r="F39" s="287"/>
      <c r="G39" s="288"/>
      <c r="H39" s="288"/>
      <c r="I39" s="289"/>
      <c r="J39" s="289"/>
      <c r="K39" s="290" t="str">
        <f t="shared" si="2"/>
        <v/>
      </c>
      <c r="L39" s="312"/>
      <c r="M39" s="290" t="str">
        <f t="shared" si="3"/>
        <v/>
      </c>
      <c r="N39" s="289"/>
      <c r="O39" s="312"/>
      <c r="P39" s="290" t="str">
        <f t="shared" si="4"/>
        <v/>
      </c>
      <c r="Q39" s="290" t="str">
        <f t="shared" si="5"/>
        <v/>
      </c>
      <c r="R39" s="290" t="str">
        <f t="shared" si="6"/>
        <v/>
      </c>
      <c r="S39" s="289"/>
      <c r="T39" s="290" t="str">
        <f t="shared" si="0"/>
        <v/>
      </c>
      <c r="U39" s="290" t="str">
        <f t="shared" si="1"/>
        <v/>
      </c>
      <c r="V39" s="269"/>
      <c r="W39" s="335"/>
      <c r="X39" s="336"/>
      <c r="Z39" s="9" t="e">
        <f>VLOOKUP(E39,'管理用（このシートは削除しないでください）'!$H$25:$M$40,2,FALSE)</f>
        <v>#N/A</v>
      </c>
      <c r="AA39" s="174" t="e">
        <f>VLOOKUP(E39,'管理用（このシートは削除しないでください）'!$H$25:$M$40,3,FALSE)</f>
        <v>#N/A</v>
      </c>
      <c r="AB39" s="9" t="e">
        <f>VLOOKUP(E39,'管理用（このシートは削除しないでください）'!$H$25:$M$40,4,FALSE)</f>
        <v>#N/A</v>
      </c>
      <c r="AC39" s="174" t="e">
        <f>VLOOKUP(E39,'管理用（このシートは削除しないでください）'!$H$25:$M$40,5,FALSE)</f>
        <v>#N/A</v>
      </c>
      <c r="AD39" s="174" t="e">
        <f>VLOOKUP(E39,'管理用（このシートは削除しないでください）'!$H$25:$M$40,6,FALSE)</f>
        <v>#N/A</v>
      </c>
    </row>
    <row r="40" spans="1:30" s="9" customFormat="1" ht="54.75" customHeight="1">
      <c r="A40" s="255"/>
      <c r="B40" s="255"/>
      <c r="C40" s="341"/>
      <c r="D40" s="311"/>
      <c r="E40" s="286"/>
      <c r="F40" s="287"/>
      <c r="G40" s="288"/>
      <c r="H40" s="288"/>
      <c r="I40" s="289"/>
      <c r="J40" s="289"/>
      <c r="K40" s="290" t="str">
        <f t="shared" si="2"/>
        <v/>
      </c>
      <c r="L40" s="312"/>
      <c r="M40" s="290" t="str">
        <f t="shared" si="3"/>
        <v/>
      </c>
      <c r="N40" s="289"/>
      <c r="O40" s="312"/>
      <c r="P40" s="290" t="str">
        <f t="shared" si="4"/>
        <v/>
      </c>
      <c r="Q40" s="290" t="str">
        <f t="shared" si="5"/>
        <v/>
      </c>
      <c r="R40" s="290" t="str">
        <f t="shared" si="6"/>
        <v/>
      </c>
      <c r="S40" s="289"/>
      <c r="T40" s="290" t="str">
        <f t="shared" si="0"/>
        <v/>
      </c>
      <c r="U40" s="290" t="str">
        <f t="shared" si="1"/>
        <v/>
      </c>
      <c r="V40" s="269"/>
      <c r="W40" s="335"/>
      <c r="X40" s="336"/>
      <c r="Z40" s="9" t="e">
        <f>VLOOKUP(E40,'管理用（このシートは削除しないでください）'!$H$25:$M$40,2,FALSE)</f>
        <v>#N/A</v>
      </c>
      <c r="AA40" s="174" t="e">
        <f>VLOOKUP(E40,'管理用（このシートは削除しないでください）'!$H$25:$M$40,3,FALSE)</f>
        <v>#N/A</v>
      </c>
      <c r="AB40" s="9" t="e">
        <f>VLOOKUP(E40,'管理用（このシートは削除しないでください）'!$H$25:$M$40,4,FALSE)</f>
        <v>#N/A</v>
      </c>
      <c r="AC40" s="174" t="e">
        <f>VLOOKUP(E40,'管理用（このシートは削除しないでください）'!$H$25:$M$40,5,FALSE)</f>
        <v>#N/A</v>
      </c>
      <c r="AD40" s="174" t="e">
        <f>VLOOKUP(E40,'管理用（このシートは削除しないでください）'!$H$25:$M$40,6,FALSE)</f>
        <v>#N/A</v>
      </c>
    </row>
    <row r="41" spans="1:30" s="9" customFormat="1" ht="54.75" customHeight="1">
      <c r="A41" s="255"/>
      <c r="B41" s="255"/>
      <c r="C41" s="341"/>
      <c r="D41" s="311"/>
      <c r="E41" s="286"/>
      <c r="F41" s="287"/>
      <c r="G41" s="288"/>
      <c r="H41" s="288"/>
      <c r="I41" s="289"/>
      <c r="J41" s="289"/>
      <c r="K41" s="290" t="str">
        <f t="shared" si="2"/>
        <v/>
      </c>
      <c r="L41" s="312"/>
      <c r="M41" s="290" t="str">
        <f t="shared" si="3"/>
        <v/>
      </c>
      <c r="N41" s="289"/>
      <c r="O41" s="312"/>
      <c r="P41" s="290" t="str">
        <f t="shared" si="4"/>
        <v/>
      </c>
      <c r="Q41" s="290" t="str">
        <f t="shared" si="5"/>
        <v/>
      </c>
      <c r="R41" s="290" t="str">
        <f t="shared" si="6"/>
        <v/>
      </c>
      <c r="S41" s="289"/>
      <c r="T41" s="290" t="str">
        <f t="shared" si="0"/>
        <v/>
      </c>
      <c r="U41" s="290" t="str">
        <f t="shared" si="1"/>
        <v/>
      </c>
      <c r="V41" s="269"/>
      <c r="W41" s="335"/>
      <c r="X41" s="336"/>
      <c r="Z41" s="9" t="e">
        <f>VLOOKUP(E41,'管理用（このシートは削除しないでください）'!$H$25:$M$40,2,FALSE)</f>
        <v>#N/A</v>
      </c>
      <c r="AA41" s="174" t="e">
        <f>VLOOKUP(E41,'管理用（このシートは削除しないでください）'!$H$25:$M$40,3,FALSE)</f>
        <v>#N/A</v>
      </c>
      <c r="AB41" s="9" t="e">
        <f>VLOOKUP(E41,'管理用（このシートは削除しないでください）'!$H$25:$M$40,4,FALSE)</f>
        <v>#N/A</v>
      </c>
      <c r="AC41" s="174" t="e">
        <f>VLOOKUP(E41,'管理用（このシートは削除しないでください）'!$H$25:$M$40,5,FALSE)</f>
        <v>#N/A</v>
      </c>
      <c r="AD41" s="174" t="e">
        <f>VLOOKUP(E41,'管理用（このシートは削除しないでください）'!$H$25:$M$40,6,FALSE)</f>
        <v>#N/A</v>
      </c>
    </row>
    <row r="42" spans="1:30" s="9" customFormat="1" ht="54.75" customHeight="1">
      <c r="A42" s="255"/>
      <c r="B42" s="255"/>
      <c r="C42" s="341"/>
      <c r="D42" s="311"/>
      <c r="E42" s="286"/>
      <c r="F42" s="287"/>
      <c r="G42" s="288"/>
      <c r="H42" s="288"/>
      <c r="I42" s="289"/>
      <c r="J42" s="289"/>
      <c r="K42" s="290" t="str">
        <f t="shared" si="2"/>
        <v/>
      </c>
      <c r="L42" s="312"/>
      <c r="M42" s="290" t="str">
        <f t="shared" si="3"/>
        <v/>
      </c>
      <c r="N42" s="289"/>
      <c r="O42" s="312"/>
      <c r="P42" s="290" t="str">
        <f t="shared" si="4"/>
        <v/>
      </c>
      <c r="Q42" s="290" t="str">
        <f t="shared" si="5"/>
        <v/>
      </c>
      <c r="R42" s="290" t="str">
        <f t="shared" si="6"/>
        <v/>
      </c>
      <c r="S42" s="289"/>
      <c r="T42" s="290" t="str">
        <f t="shared" si="0"/>
        <v/>
      </c>
      <c r="U42" s="290" t="str">
        <f t="shared" si="1"/>
        <v/>
      </c>
      <c r="V42" s="269"/>
      <c r="W42" s="335"/>
      <c r="X42" s="336"/>
      <c r="Z42" s="9" t="e">
        <f>VLOOKUP(E42,'管理用（このシートは削除しないでください）'!$H$25:$M$40,2,FALSE)</f>
        <v>#N/A</v>
      </c>
      <c r="AA42" s="174" t="e">
        <f>VLOOKUP(E42,'管理用（このシートは削除しないでください）'!$H$25:$M$40,3,FALSE)</f>
        <v>#N/A</v>
      </c>
      <c r="AB42" s="9" t="e">
        <f>VLOOKUP(E42,'管理用（このシートは削除しないでください）'!$H$25:$M$40,4,FALSE)</f>
        <v>#N/A</v>
      </c>
      <c r="AC42" s="174" t="e">
        <f>VLOOKUP(E42,'管理用（このシートは削除しないでください）'!$H$25:$M$40,5,FALSE)</f>
        <v>#N/A</v>
      </c>
      <c r="AD42" s="174" t="e">
        <f>VLOOKUP(E42,'管理用（このシートは削除しないでください）'!$H$25:$M$40,6,FALSE)</f>
        <v>#N/A</v>
      </c>
    </row>
    <row r="43" spans="1:30" s="9" customFormat="1" ht="54.75" customHeight="1">
      <c r="A43" s="255"/>
      <c r="B43" s="255"/>
      <c r="C43" s="341"/>
      <c r="D43" s="311"/>
      <c r="E43" s="286"/>
      <c r="F43" s="287"/>
      <c r="G43" s="288"/>
      <c r="H43" s="288"/>
      <c r="I43" s="289"/>
      <c r="J43" s="289"/>
      <c r="K43" s="290" t="str">
        <f t="shared" si="2"/>
        <v/>
      </c>
      <c r="L43" s="312"/>
      <c r="M43" s="290" t="str">
        <f t="shared" si="3"/>
        <v/>
      </c>
      <c r="N43" s="289"/>
      <c r="O43" s="312"/>
      <c r="P43" s="290" t="str">
        <f t="shared" si="4"/>
        <v/>
      </c>
      <c r="Q43" s="290" t="str">
        <f t="shared" si="5"/>
        <v/>
      </c>
      <c r="R43" s="290" t="str">
        <f t="shared" si="6"/>
        <v/>
      </c>
      <c r="S43" s="289"/>
      <c r="T43" s="290" t="str">
        <f t="shared" si="0"/>
        <v/>
      </c>
      <c r="U43" s="290" t="str">
        <f t="shared" si="1"/>
        <v/>
      </c>
      <c r="V43" s="269"/>
      <c r="W43" s="335"/>
      <c r="X43" s="336"/>
      <c r="Z43" s="9" t="e">
        <f>VLOOKUP(E43,'管理用（このシートは削除しないでください）'!$H$25:$M$40,2,FALSE)</f>
        <v>#N/A</v>
      </c>
      <c r="AA43" s="174" t="e">
        <f>VLOOKUP(E43,'管理用（このシートは削除しないでください）'!$H$25:$M$40,3,FALSE)</f>
        <v>#N/A</v>
      </c>
      <c r="AB43" s="9" t="e">
        <f>VLOOKUP(E43,'管理用（このシートは削除しないでください）'!$H$25:$M$40,4,FALSE)</f>
        <v>#N/A</v>
      </c>
      <c r="AC43" s="174" t="e">
        <f>VLOOKUP(E43,'管理用（このシートは削除しないでください）'!$H$25:$M$40,5,FALSE)</f>
        <v>#N/A</v>
      </c>
      <c r="AD43" s="174" t="e">
        <f>VLOOKUP(E43,'管理用（このシートは削除しないでください）'!$H$25:$M$40,6,FALSE)</f>
        <v>#N/A</v>
      </c>
    </row>
    <row r="44" spans="1:30" s="9" customFormat="1" ht="54.75" customHeight="1">
      <c r="A44" s="255"/>
      <c r="B44" s="255"/>
      <c r="C44" s="341"/>
      <c r="D44" s="311"/>
      <c r="E44" s="286"/>
      <c r="F44" s="287"/>
      <c r="G44" s="288"/>
      <c r="H44" s="288"/>
      <c r="I44" s="289"/>
      <c r="J44" s="289"/>
      <c r="K44" s="290" t="str">
        <f t="shared" si="2"/>
        <v/>
      </c>
      <c r="L44" s="312"/>
      <c r="M44" s="290" t="str">
        <f t="shared" si="3"/>
        <v/>
      </c>
      <c r="N44" s="289"/>
      <c r="O44" s="312"/>
      <c r="P44" s="290" t="str">
        <f t="shared" si="4"/>
        <v/>
      </c>
      <c r="Q44" s="290" t="str">
        <f t="shared" si="5"/>
        <v/>
      </c>
      <c r="R44" s="290" t="str">
        <f t="shared" si="6"/>
        <v/>
      </c>
      <c r="S44" s="289"/>
      <c r="T44" s="290" t="str">
        <f t="shared" si="0"/>
        <v/>
      </c>
      <c r="U44" s="290" t="str">
        <f t="shared" si="1"/>
        <v/>
      </c>
      <c r="V44" s="269"/>
      <c r="W44" s="335"/>
      <c r="X44" s="336"/>
      <c r="Z44" s="9" t="e">
        <f>VLOOKUP(E44,'管理用（このシートは削除しないでください）'!$H$25:$M$40,2,FALSE)</f>
        <v>#N/A</v>
      </c>
      <c r="AA44" s="174" t="e">
        <f>VLOOKUP(E44,'管理用（このシートは削除しないでください）'!$H$25:$M$40,3,FALSE)</f>
        <v>#N/A</v>
      </c>
      <c r="AB44" s="9" t="e">
        <f>VLOOKUP(E44,'管理用（このシートは削除しないでください）'!$H$25:$M$40,4,FALSE)</f>
        <v>#N/A</v>
      </c>
      <c r="AC44" s="174" t="e">
        <f>VLOOKUP(E44,'管理用（このシートは削除しないでください）'!$H$25:$M$40,5,FALSE)</f>
        <v>#N/A</v>
      </c>
      <c r="AD44" s="174" t="e">
        <f>VLOOKUP(E44,'管理用（このシートは削除しないでください）'!$H$25:$M$40,6,FALSE)</f>
        <v>#N/A</v>
      </c>
    </row>
    <row r="45" spans="1:30" s="9" customFormat="1" ht="54.75" customHeight="1">
      <c r="A45" s="255"/>
      <c r="B45" s="255"/>
      <c r="C45" s="341"/>
      <c r="D45" s="311"/>
      <c r="E45" s="286"/>
      <c r="F45" s="287"/>
      <c r="G45" s="288"/>
      <c r="H45" s="288"/>
      <c r="I45" s="289"/>
      <c r="J45" s="289"/>
      <c r="K45" s="290" t="str">
        <f t="shared" si="2"/>
        <v/>
      </c>
      <c r="L45" s="312"/>
      <c r="M45" s="290" t="str">
        <f t="shared" si="3"/>
        <v/>
      </c>
      <c r="N45" s="289"/>
      <c r="O45" s="312"/>
      <c r="P45" s="290" t="str">
        <f t="shared" si="4"/>
        <v/>
      </c>
      <c r="Q45" s="290" t="str">
        <f t="shared" si="5"/>
        <v/>
      </c>
      <c r="R45" s="290" t="str">
        <f t="shared" si="6"/>
        <v/>
      </c>
      <c r="S45" s="289"/>
      <c r="T45" s="290" t="str">
        <f t="shared" si="0"/>
        <v/>
      </c>
      <c r="U45" s="290" t="str">
        <f t="shared" si="1"/>
        <v/>
      </c>
      <c r="V45" s="269"/>
      <c r="W45" s="335"/>
      <c r="X45" s="336"/>
      <c r="Z45" s="9" t="e">
        <f>VLOOKUP(E45,'管理用（このシートは削除しないでください）'!$H$25:$M$40,2,FALSE)</f>
        <v>#N/A</v>
      </c>
      <c r="AA45" s="174" t="e">
        <f>VLOOKUP(E45,'管理用（このシートは削除しないでください）'!$H$25:$M$40,3,FALSE)</f>
        <v>#N/A</v>
      </c>
      <c r="AB45" s="9" t="e">
        <f>VLOOKUP(E45,'管理用（このシートは削除しないでください）'!$H$25:$M$40,4,FALSE)</f>
        <v>#N/A</v>
      </c>
      <c r="AC45" s="174" t="e">
        <f>VLOOKUP(E45,'管理用（このシートは削除しないでください）'!$H$25:$M$40,5,FALSE)</f>
        <v>#N/A</v>
      </c>
      <c r="AD45" s="174" t="e">
        <f>VLOOKUP(E45,'管理用（このシートは削除しないでください）'!$H$25:$M$40,6,FALSE)</f>
        <v>#N/A</v>
      </c>
    </row>
    <row r="46" spans="1:30" s="9" customFormat="1" ht="54.75" customHeight="1">
      <c r="A46" s="255"/>
      <c r="B46" s="255"/>
      <c r="C46" s="341"/>
      <c r="D46" s="311"/>
      <c r="E46" s="286"/>
      <c r="F46" s="287"/>
      <c r="G46" s="288"/>
      <c r="H46" s="288"/>
      <c r="I46" s="289"/>
      <c r="J46" s="289"/>
      <c r="K46" s="290" t="str">
        <f t="shared" si="2"/>
        <v/>
      </c>
      <c r="L46" s="312"/>
      <c r="M46" s="290" t="str">
        <f t="shared" si="3"/>
        <v/>
      </c>
      <c r="N46" s="289"/>
      <c r="O46" s="312"/>
      <c r="P46" s="290" t="str">
        <f t="shared" si="4"/>
        <v/>
      </c>
      <c r="Q46" s="290" t="str">
        <f t="shared" si="5"/>
        <v/>
      </c>
      <c r="R46" s="290" t="str">
        <f t="shared" si="6"/>
        <v/>
      </c>
      <c r="S46" s="289"/>
      <c r="T46" s="290" t="str">
        <f t="shared" si="0"/>
        <v/>
      </c>
      <c r="U46" s="290" t="str">
        <f t="shared" si="1"/>
        <v/>
      </c>
      <c r="V46" s="269"/>
      <c r="W46" s="335"/>
      <c r="X46" s="336"/>
      <c r="Z46" s="9" t="e">
        <f>VLOOKUP(E46,'管理用（このシートは削除しないでください）'!$H$25:$M$40,2,FALSE)</f>
        <v>#N/A</v>
      </c>
      <c r="AA46" s="174" t="e">
        <f>VLOOKUP(E46,'管理用（このシートは削除しないでください）'!$H$25:$M$40,3,FALSE)</f>
        <v>#N/A</v>
      </c>
      <c r="AB46" s="9" t="e">
        <f>VLOOKUP(E46,'管理用（このシートは削除しないでください）'!$H$25:$M$40,4,FALSE)</f>
        <v>#N/A</v>
      </c>
      <c r="AC46" s="174" t="e">
        <f>VLOOKUP(E46,'管理用（このシートは削除しないでください）'!$H$25:$M$40,5,FALSE)</f>
        <v>#N/A</v>
      </c>
      <c r="AD46" s="174" t="e">
        <f>VLOOKUP(E46,'管理用（このシートは削除しないでください）'!$H$25:$M$40,6,FALSE)</f>
        <v>#N/A</v>
      </c>
    </row>
    <row r="47" spans="1:30" s="9" customFormat="1" ht="54.75" customHeight="1">
      <c r="A47" s="255"/>
      <c r="B47" s="255"/>
      <c r="C47" s="341"/>
      <c r="D47" s="311"/>
      <c r="E47" s="286"/>
      <c r="F47" s="287"/>
      <c r="G47" s="288"/>
      <c r="H47" s="288"/>
      <c r="I47" s="289"/>
      <c r="J47" s="289"/>
      <c r="K47" s="290" t="str">
        <f t="shared" si="2"/>
        <v/>
      </c>
      <c r="L47" s="312"/>
      <c r="M47" s="290" t="str">
        <f t="shared" si="3"/>
        <v/>
      </c>
      <c r="N47" s="289"/>
      <c r="O47" s="312"/>
      <c r="P47" s="290" t="str">
        <f t="shared" si="4"/>
        <v/>
      </c>
      <c r="Q47" s="290" t="str">
        <f t="shared" si="5"/>
        <v/>
      </c>
      <c r="R47" s="290" t="str">
        <f t="shared" si="6"/>
        <v/>
      </c>
      <c r="S47" s="289"/>
      <c r="T47" s="290" t="str">
        <f t="shared" si="0"/>
        <v/>
      </c>
      <c r="U47" s="290" t="str">
        <f t="shared" si="1"/>
        <v/>
      </c>
      <c r="V47" s="269"/>
      <c r="W47" s="335"/>
      <c r="X47" s="336"/>
      <c r="Z47" s="9" t="e">
        <f>VLOOKUP(E47,'管理用（このシートは削除しないでください）'!$H$25:$M$40,2,FALSE)</f>
        <v>#N/A</v>
      </c>
      <c r="AA47" s="174" t="e">
        <f>VLOOKUP(E47,'管理用（このシートは削除しないでください）'!$H$25:$M$40,3,FALSE)</f>
        <v>#N/A</v>
      </c>
      <c r="AB47" s="9" t="e">
        <f>VLOOKUP(E47,'管理用（このシートは削除しないでください）'!$H$25:$M$40,4,FALSE)</f>
        <v>#N/A</v>
      </c>
      <c r="AC47" s="174" t="e">
        <f>VLOOKUP(E47,'管理用（このシートは削除しないでください）'!$H$25:$M$40,5,FALSE)</f>
        <v>#N/A</v>
      </c>
      <c r="AD47" s="174" t="e">
        <f>VLOOKUP(E47,'管理用（このシートは削除しないでください）'!$H$25:$M$40,6,FALSE)</f>
        <v>#N/A</v>
      </c>
    </row>
    <row r="48" spans="1:30" s="9" customFormat="1" ht="54.75" customHeight="1">
      <c r="A48" s="255"/>
      <c r="B48" s="255"/>
      <c r="C48" s="341"/>
      <c r="D48" s="311"/>
      <c r="E48" s="286"/>
      <c r="F48" s="287"/>
      <c r="G48" s="288"/>
      <c r="H48" s="288"/>
      <c r="I48" s="289"/>
      <c r="J48" s="289"/>
      <c r="K48" s="290" t="str">
        <f t="shared" si="2"/>
        <v/>
      </c>
      <c r="L48" s="312"/>
      <c r="M48" s="290" t="str">
        <f t="shared" si="3"/>
        <v/>
      </c>
      <c r="N48" s="289"/>
      <c r="O48" s="312"/>
      <c r="P48" s="290" t="str">
        <f t="shared" si="4"/>
        <v/>
      </c>
      <c r="Q48" s="290" t="str">
        <f t="shared" si="5"/>
        <v/>
      </c>
      <c r="R48" s="290" t="str">
        <f t="shared" si="6"/>
        <v/>
      </c>
      <c r="S48" s="289"/>
      <c r="T48" s="290" t="str">
        <f t="shared" si="0"/>
        <v/>
      </c>
      <c r="U48" s="290" t="str">
        <f t="shared" si="1"/>
        <v/>
      </c>
      <c r="V48" s="269"/>
      <c r="W48" s="335"/>
      <c r="X48" s="336"/>
      <c r="Z48" s="9" t="e">
        <f>VLOOKUP(E48,'管理用（このシートは削除しないでください）'!$H$25:$M$40,2,FALSE)</f>
        <v>#N/A</v>
      </c>
      <c r="AA48" s="174" t="e">
        <f>VLOOKUP(E48,'管理用（このシートは削除しないでください）'!$H$25:$M$40,3,FALSE)</f>
        <v>#N/A</v>
      </c>
      <c r="AB48" s="9" t="e">
        <f>VLOOKUP(E48,'管理用（このシートは削除しないでください）'!$H$25:$M$40,4,FALSE)</f>
        <v>#N/A</v>
      </c>
      <c r="AC48" s="174" t="e">
        <f>VLOOKUP(E48,'管理用（このシートは削除しないでください）'!$H$25:$M$40,5,FALSE)</f>
        <v>#N/A</v>
      </c>
      <c r="AD48" s="174" t="e">
        <f>VLOOKUP(E48,'管理用（このシートは削除しないでください）'!$H$25:$M$40,6,FALSE)</f>
        <v>#N/A</v>
      </c>
    </row>
    <row r="49" spans="1:30" s="9" customFormat="1" ht="54.75" customHeight="1">
      <c r="A49" s="255"/>
      <c r="B49" s="255"/>
      <c r="C49" s="341"/>
      <c r="D49" s="311"/>
      <c r="E49" s="286"/>
      <c r="F49" s="287"/>
      <c r="G49" s="288"/>
      <c r="H49" s="288"/>
      <c r="I49" s="289"/>
      <c r="J49" s="289"/>
      <c r="K49" s="290" t="str">
        <f t="shared" si="2"/>
        <v/>
      </c>
      <c r="L49" s="312"/>
      <c r="M49" s="290" t="str">
        <f t="shared" si="3"/>
        <v/>
      </c>
      <c r="N49" s="289"/>
      <c r="O49" s="312"/>
      <c r="P49" s="290" t="str">
        <f t="shared" si="4"/>
        <v/>
      </c>
      <c r="Q49" s="290" t="str">
        <f t="shared" si="5"/>
        <v/>
      </c>
      <c r="R49" s="290" t="str">
        <f t="shared" si="6"/>
        <v/>
      </c>
      <c r="S49" s="289"/>
      <c r="T49" s="290" t="str">
        <f t="shared" si="0"/>
        <v/>
      </c>
      <c r="U49" s="290" t="str">
        <f t="shared" si="1"/>
        <v/>
      </c>
      <c r="V49" s="269"/>
      <c r="W49" s="335"/>
      <c r="X49" s="336"/>
      <c r="Z49" s="9" t="e">
        <f>VLOOKUP(E49,'管理用（このシートは削除しないでください）'!$H$25:$M$40,2,FALSE)</f>
        <v>#N/A</v>
      </c>
      <c r="AA49" s="174" t="e">
        <f>VLOOKUP(E49,'管理用（このシートは削除しないでください）'!$H$25:$M$40,3,FALSE)</f>
        <v>#N/A</v>
      </c>
      <c r="AB49" s="9" t="e">
        <f>VLOOKUP(E49,'管理用（このシートは削除しないでください）'!$H$25:$M$40,4,FALSE)</f>
        <v>#N/A</v>
      </c>
      <c r="AC49" s="174" t="e">
        <f>VLOOKUP(E49,'管理用（このシートは削除しないでください）'!$H$25:$M$40,5,FALSE)</f>
        <v>#N/A</v>
      </c>
      <c r="AD49" s="174" t="e">
        <f>VLOOKUP(E49,'管理用（このシートは削除しないでください）'!$H$25:$M$40,6,FALSE)</f>
        <v>#N/A</v>
      </c>
    </row>
    <row r="50" spans="1:30" s="9" customFormat="1" ht="54.75" customHeight="1">
      <c r="A50" s="255"/>
      <c r="B50" s="255"/>
      <c r="C50" s="341"/>
      <c r="D50" s="311"/>
      <c r="E50" s="286"/>
      <c r="F50" s="287"/>
      <c r="G50" s="288"/>
      <c r="H50" s="288"/>
      <c r="I50" s="289"/>
      <c r="J50" s="289"/>
      <c r="K50" s="290" t="str">
        <f t="shared" si="2"/>
        <v/>
      </c>
      <c r="L50" s="312"/>
      <c r="M50" s="290" t="str">
        <f t="shared" si="3"/>
        <v/>
      </c>
      <c r="N50" s="289"/>
      <c r="O50" s="312"/>
      <c r="P50" s="290" t="str">
        <f t="shared" si="4"/>
        <v/>
      </c>
      <c r="Q50" s="290" t="str">
        <f t="shared" si="5"/>
        <v/>
      </c>
      <c r="R50" s="290" t="str">
        <f t="shared" si="6"/>
        <v/>
      </c>
      <c r="S50" s="289"/>
      <c r="T50" s="290" t="str">
        <f t="shared" si="0"/>
        <v/>
      </c>
      <c r="U50" s="290" t="str">
        <f t="shared" si="1"/>
        <v/>
      </c>
      <c r="V50" s="269"/>
      <c r="W50" s="335"/>
      <c r="X50" s="336"/>
      <c r="Z50" s="9" t="e">
        <f>VLOOKUP(E50,'管理用（このシートは削除しないでください）'!$H$25:$M$40,2,FALSE)</f>
        <v>#N/A</v>
      </c>
      <c r="AA50" s="174" t="e">
        <f>VLOOKUP(E50,'管理用（このシートは削除しないでください）'!$H$25:$M$40,3,FALSE)</f>
        <v>#N/A</v>
      </c>
      <c r="AB50" s="9" t="e">
        <f>VLOOKUP(E50,'管理用（このシートは削除しないでください）'!$H$25:$M$40,4,FALSE)</f>
        <v>#N/A</v>
      </c>
      <c r="AC50" s="174" t="e">
        <f>VLOOKUP(E50,'管理用（このシートは削除しないでください）'!$H$25:$M$40,5,FALSE)</f>
        <v>#N/A</v>
      </c>
      <c r="AD50" s="174" t="e">
        <f>VLOOKUP(E50,'管理用（このシートは削除しないでください）'!$H$25:$M$40,6,FALSE)</f>
        <v>#N/A</v>
      </c>
    </row>
    <row r="51" spans="1:30" s="9" customFormat="1" ht="54.75" customHeight="1">
      <c r="A51" s="255"/>
      <c r="B51" s="255"/>
      <c r="C51" s="341"/>
      <c r="D51" s="311"/>
      <c r="E51" s="286"/>
      <c r="F51" s="287"/>
      <c r="G51" s="288"/>
      <c r="H51" s="288"/>
      <c r="I51" s="289"/>
      <c r="J51" s="289"/>
      <c r="K51" s="290" t="str">
        <f t="shared" si="2"/>
        <v/>
      </c>
      <c r="L51" s="312"/>
      <c r="M51" s="290" t="str">
        <f t="shared" si="3"/>
        <v/>
      </c>
      <c r="N51" s="289"/>
      <c r="O51" s="312"/>
      <c r="P51" s="290" t="str">
        <f t="shared" si="4"/>
        <v/>
      </c>
      <c r="Q51" s="290" t="str">
        <f t="shared" si="5"/>
        <v/>
      </c>
      <c r="R51" s="290" t="str">
        <f t="shared" si="6"/>
        <v/>
      </c>
      <c r="S51" s="289"/>
      <c r="T51" s="290" t="str">
        <f t="shared" si="0"/>
        <v/>
      </c>
      <c r="U51" s="290" t="str">
        <f t="shared" si="1"/>
        <v/>
      </c>
      <c r="V51" s="269"/>
      <c r="W51" s="335"/>
      <c r="X51" s="336"/>
      <c r="Z51" s="9" t="e">
        <f>VLOOKUP(E51,'管理用（このシートは削除しないでください）'!$H$25:$M$40,2,FALSE)</f>
        <v>#N/A</v>
      </c>
      <c r="AA51" s="174" t="e">
        <f>VLOOKUP(E51,'管理用（このシートは削除しないでください）'!$H$25:$M$40,3,FALSE)</f>
        <v>#N/A</v>
      </c>
      <c r="AB51" s="9" t="e">
        <f>VLOOKUP(E51,'管理用（このシートは削除しないでください）'!$H$25:$M$40,4,FALSE)</f>
        <v>#N/A</v>
      </c>
      <c r="AC51" s="174" t="e">
        <f>VLOOKUP(E51,'管理用（このシートは削除しないでください）'!$H$25:$M$40,5,FALSE)</f>
        <v>#N/A</v>
      </c>
      <c r="AD51" s="174" t="e">
        <f>VLOOKUP(E51,'管理用（このシートは削除しないでください）'!$H$25:$M$40,6,FALSE)</f>
        <v>#N/A</v>
      </c>
    </row>
    <row r="52" spans="1:30" s="9" customFormat="1" ht="54.75" customHeight="1">
      <c r="A52" s="255"/>
      <c r="B52" s="255"/>
      <c r="C52" s="341"/>
      <c r="D52" s="311"/>
      <c r="E52" s="286"/>
      <c r="F52" s="287"/>
      <c r="G52" s="288"/>
      <c r="H52" s="288"/>
      <c r="I52" s="289"/>
      <c r="J52" s="289"/>
      <c r="K52" s="290" t="str">
        <f t="shared" si="2"/>
        <v/>
      </c>
      <c r="L52" s="312"/>
      <c r="M52" s="290" t="str">
        <f t="shared" si="3"/>
        <v/>
      </c>
      <c r="N52" s="289"/>
      <c r="O52" s="312"/>
      <c r="P52" s="290" t="str">
        <f t="shared" si="4"/>
        <v/>
      </c>
      <c r="Q52" s="290" t="str">
        <f t="shared" si="5"/>
        <v/>
      </c>
      <c r="R52" s="290" t="str">
        <f t="shared" si="6"/>
        <v/>
      </c>
      <c r="S52" s="289"/>
      <c r="T52" s="290" t="str">
        <f t="shared" si="0"/>
        <v/>
      </c>
      <c r="U52" s="290" t="str">
        <f t="shared" si="1"/>
        <v/>
      </c>
      <c r="V52" s="269"/>
      <c r="W52" s="335"/>
      <c r="X52" s="336"/>
      <c r="Z52" s="9" t="e">
        <f>VLOOKUP(E52,'管理用（このシートは削除しないでください）'!$H$25:$M$40,2,FALSE)</f>
        <v>#N/A</v>
      </c>
      <c r="AA52" s="174" t="e">
        <f>VLOOKUP(E52,'管理用（このシートは削除しないでください）'!$H$25:$M$40,3,FALSE)</f>
        <v>#N/A</v>
      </c>
      <c r="AB52" s="9" t="e">
        <f>VLOOKUP(E52,'管理用（このシートは削除しないでください）'!$H$25:$M$40,4,FALSE)</f>
        <v>#N/A</v>
      </c>
      <c r="AC52" s="174" t="e">
        <f>VLOOKUP(E52,'管理用（このシートは削除しないでください）'!$H$25:$M$40,5,FALSE)</f>
        <v>#N/A</v>
      </c>
      <c r="AD52" s="174" t="e">
        <f>VLOOKUP(E52,'管理用（このシートは削除しないでください）'!$H$25:$M$40,6,FALSE)</f>
        <v>#N/A</v>
      </c>
    </row>
    <row r="53" spans="1:30" s="9" customFormat="1" ht="54.75" customHeight="1">
      <c r="A53" s="255"/>
      <c r="B53" s="255"/>
      <c r="C53" s="341"/>
      <c r="D53" s="311"/>
      <c r="E53" s="286"/>
      <c r="F53" s="287"/>
      <c r="G53" s="288"/>
      <c r="H53" s="288"/>
      <c r="I53" s="289"/>
      <c r="J53" s="289"/>
      <c r="K53" s="290" t="str">
        <f t="shared" si="2"/>
        <v/>
      </c>
      <c r="L53" s="312"/>
      <c r="M53" s="290" t="str">
        <f t="shared" si="3"/>
        <v/>
      </c>
      <c r="N53" s="289"/>
      <c r="O53" s="312"/>
      <c r="P53" s="290" t="str">
        <f t="shared" si="4"/>
        <v/>
      </c>
      <c r="Q53" s="290" t="str">
        <f t="shared" si="5"/>
        <v/>
      </c>
      <c r="R53" s="290" t="str">
        <f t="shared" si="6"/>
        <v/>
      </c>
      <c r="S53" s="289"/>
      <c r="T53" s="290" t="str">
        <f t="shared" si="0"/>
        <v/>
      </c>
      <c r="U53" s="290" t="str">
        <f t="shared" si="1"/>
        <v/>
      </c>
      <c r="V53" s="269"/>
      <c r="W53" s="335"/>
      <c r="X53" s="336"/>
      <c r="Z53" s="9" t="e">
        <f>VLOOKUP(E53,'管理用（このシートは削除しないでください）'!$H$25:$M$40,2,FALSE)</f>
        <v>#N/A</v>
      </c>
      <c r="AA53" s="174" t="e">
        <f>VLOOKUP(E53,'管理用（このシートは削除しないでください）'!$H$25:$M$40,3,FALSE)</f>
        <v>#N/A</v>
      </c>
      <c r="AB53" s="9" t="e">
        <f>VLOOKUP(E53,'管理用（このシートは削除しないでください）'!$H$25:$M$40,4,FALSE)</f>
        <v>#N/A</v>
      </c>
      <c r="AC53" s="174" t="e">
        <f>VLOOKUP(E53,'管理用（このシートは削除しないでください）'!$H$25:$M$40,5,FALSE)</f>
        <v>#N/A</v>
      </c>
      <c r="AD53" s="174" t="e">
        <f>VLOOKUP(E53,'管理用（このシートは削除しないでください）'!$H$25:$M$40,6,FALSE)</f>
        <v>#N/A</v>
      </c>
    </row>
    <row r="54" spans="1:30" s="9" customFormat="1" ht="54.75" customHeight="1">
      <c r="A54" s="255"/>
      <c r="B54" s="255"/>
      <c r="C54" s="341"/>
      <c r="D54" s="311"/>
      <c r="E54" s="286"/>
      <c r="F54" s="287"/>
      <c r="G54" s="288"/>
      <c r="H54" s="288"/>
      <c r="I54" s="289"/>
      <c r="J54" s="289"/>
      <c r="K54" s="290" t="str">
        <f t="shared" si="2"/>
        <v/>
      </c>
      <c r="L54" s="312"/>
      <c r="M54" s="290" t="str">
        <f t="shared" si="3"/>
        <v/>
      </c>
      <c r="N54" s="289"/>
      <c r="O54" s="312"/>
      <c r="P54" s="290" t="str">
        <f t="shared" si="4"/>
        <v/>
      </c>
      <c r="Q54" s="290" t="str">
        <f t="shared" si="5"/>
        <v/>
      </c>
      <c r="R54" s="290" t="str">
        <f t="shared" si="6"/>
        <v/>
      </c>
      <c r="S54" s="289"/>
      <c r="T54" s="290" t="str">
        <f t="shared" si="0"/>
        <v/>
      </c>
      <c r="U54" s="290" t="str">
        <f t="shared" si="1"/>
        <v/>
      </c>
      <c r="V54" s="269"/>
      <c r="W54" s="335"/>
      <c r="X54" s="336"/>
      <c r="Z54" s="9" t="e">
        <f>VLOOKUP(E54,'管理用（このシートは削除しないでください）'!$H$25:$M$40,2,FALSE)</f>
        <v>#N/A</v>
      </c>
      <c r="AA54" s="174" t="e">
        <f>VLOOKUP(E54,'管理用（このシートは削除しないでください）'!$H$25:$M$40,3,FALSE)</f>
        <v>#N/A</v>
      </c>
      <c r="AB54" s="9" t="e">
        <f>VLOOKUP(E54,'管理用（このシートは削除しないでください）'!$H$25:$M$40,4,FALSE)</f>
        <v>#N/A</v>
      </c>
      <c r="AC54" s="174" t="e">
        <f>VLOOKUP(E54,'管理用（このシートは削除しないでください）'!$H$25:$M$40,5,FALSE)</f>
        <v>#N/A</v>
      </c>
      <c r="AD54" s="174" t="e">
        <f>VLOOKUP(E54,'管理用（このシートは削除しないでください）'!$H$25:$M$40,6,FALSE)</f>
        <v>#N/A</v>
      </c>
    </row>
    <row r="55" spans="1:30" s="9" customFormat="1" ht="54.75" customHeight="1">
      <c r="A55" s="255"/>
      <c r="B55" s="255"/>
      <c r="C55" s="341"/>
      <c r="D55" s="311"/>
      <c r="E55" s="286"/>
      <c r="F55" s="287"/>
      <c r="G55" s="288"/>
      <c r="H55" s="288"/>
      <c r="I55" s="289"/>
      <c r="J55" s="289"/>
      <c r="K55" s="290" t="str">
        <f t="shared" si="2"/>
        <v/>
      </c>
      <c r="L55" s="312"/>
      <c r="M55" s="290" t="str">
        <f t="shared" si="3"/>
        <v/>
      </c>
      <c r="N55" s="289"/>
      <c r="O55" s="312"/>
      <c r="P55" s="290" t="str">
        <f t="shared" si="4"/>
        <v/>
      </c>
      <c r="Q55" s="290" t="str">
        <f t="shared" si="5"/>
        <v/>
      </c>
      <c r="R55" s="290" t="str">
        <f t="shared" si="6"/>
        <v/>
      </c>
      <c r="S55" s="289"/>
      <c r="T55" s="290" t="str">
        <f t="shared" si="0"/>
        <v/>
      </c>
      <c r="U55" s="290" t="str">
        <f t="shared" si="1"/>
        <v/>
      </c>
      <c r="V55" s="269"/>
      <c r="W55" s="335"/>
      <c r="X55" s="336"/>
      <c r="Z55" s="9" t="e">
        <f>VLOOKUP(E55,'管理用（このシートは削除しないでください）'!$H$25:$M$40,2,FALSE)</f>
        <v>#N/A</v>
      </c>
      <c r="AA55" s="174" t="e">
        <f>VLOOKUP(E55,'管理用（このシートは削除しないでください）'!$H$25:$M$40,3,FALSE)</f>
        <v>#N/A</v>
      </c>
      <c r="AB55" s="9" t="e">
        <f>VLOOKUP(E55,'管理用（このシートは削除しないでください）'!$H$25:$M$40,4,FALSE)</f>
        <v>#N/A</v>
      </c>
      <c r="AC55" s="174" t="e">
        <f>VLOOKUP(E55,'管理用（このシートは削除しないでください）'!$H$25:$M$40,5,FALSE)</f>
        <v>#N/A</v>
      </c>
      <c r="AD55" s="174" t="e">
        <f>VLOOKUP(E55,'管理用（このシートは削除しないでください）'!$H$25:$M$40,6,FALSE)</f>
        <v>#N/A</v>
      </c>
    </row>
    <row r="56" spans="1:30" s="9" customFormat="1" ht="54.75" customHeight="1">
      <c r="A56" s="255"/>
      <c r="B56" s="255"/>
      <c r="C56" s="341"/>
      <c r="D56" s="311"/>
      <c r="E56" s="286"/>
      <c r="F56" s="287"/>
      <c r="G56" s="288"/>
      <c r="H56" s="288"/>
      <c r="I56" s="289"/>
      <c r="J56" s="289"/>
      <c r="K56" s="290" t="str">
        <f t="shared" si="2"/>
        <v/>
      </c>
      <c r="L56" s="312"/>
      <c r="M56" s="290" t="str">
        <f t="shared" si="3"/>
        <v/>
      </c>
      <c r="N56" s="289"/>
      <c r="O56" s="312"/>
      <c r="P56" s="290" t="str">
        <f t="shared" si="4"/>
        <v/>
      </c>
      <c r="Q56" s="290" t="str">
        <f t="shared" si="5"/>
        <v/>
      </c>
      <c r="R56" s="290" t="str">
        <f t="shared" si="6"/>
        <v/>
      </c>
      <c r="S56" s="289"/>
      <c r="T56" s="290" t="str">
        <f t="shared" si="0"/>
        <v/>
      </c>
      <c r="U56" s="290" t="str">
        <f t="shared" si="1"/>
        <v/>
      </c>
      <c r="V56" s="269"/>
      <c r="W56" s="335"/>
      <c r="X56" s="336"/>
      <c r="Z56" s="9" t="e">
        <f>VLOOKUP(E56,'管理用（このシートは削除しないでください）'!$H$25:$M$40,2,FALSE)</f>
        <v>#N/A</v>
      </c>
      <c r="AA56" s="174" t="e">
        <f>VLOOKUP(E56,'管理用（このシートは削除しないでください）'!$H$25:$M$40,3,FALSE)</f>
        <v>#N/A</v>
      </c>
      <c r="AB56" s="9" t="e">
        <f>VLOOKUP(E56,'管理用（このシートは削除しないでください）'!$H$25:$M$40,4,FALSE)</f>
        <v>#N/A</v>
      </c>
      <c r="AC56" s="174" t="e">
        <f>VLOOKUP(E56,'管理用（このシートは削除しないでください）'!$H$25:$M$40,5,FALSE)</f>
        <v>#N/A</v>
      </c>
      <c r="AD56" s="174" t="e">
        <f>VLOOKUP(E56,'管理用（このシートは削除しないでください）'!$H$25:$M$40,6,FALSE)</f>
        <v>#N/A</v>
      </c>
    </row>
    <row r="57" spans="1:30" s="9" customFormat="1" ht="54.75" customHeight="1">
      <c r="A57" s="255"/>
      <c r="B57" s="255"/>
      <c r="C57" s="341"/>
      <c r="D57" s="311"/>
      <c r="E57" s="286"/>
      <c r="F57" s="287"/>
      <c r="G57" s="288"/>
      <c r="H57" s="288"/>
      <c r="I57" s="289"/>
      <c r="J57" s="289"/>
      <c r="K57" s="290" t="str">
        <f t="shared" si="2"/>
        <v/>
      </c>
      <c r="L57" s="312"/>
      <c r="M57" s="290" t="str">
        <f t="shared" si="3"/>
        <v/>
      </c>
      <c r="N57" s="289"/>
      <c r="O57" s="312"/>
      <c r="P57" s="290" t="str">
        <f t="shared" si="4"/>
        <v/>
      </c>
      <c r="Q57" s="290" t="str">
        <f t="shared" si="5"/>
        <v/>
      </c>
      <c r="R57" s="290" t="str">
        <f t="shared" si="6"/>
        <v/>
      </c>
      <c r="S57" s="289"/>
      <c r="T57" s="290" t="str">
        <f t="shared" si="0"/>
        <v/>
      </c>
      <c r="U57" s="290" t="str">
        <f t="shared" si="1"/>
        <v/>
      </c>
      <c r="V57" s="269"/>
      <c r="W57" s="335"/>
      <c r="X57" s="336"/>
      <c r="Z57" s="9" t="e">
        <f>VLOOKUP(E57,'管理用（このシートは削除しないでください）'!$H$25:$M$40,2,FALSE)</f>
        <v>#N/A</v>
      </c>
      <c r="AA57" s="174" t="e">
        <f>VLOOKUP(E57,'管理用（このシートは削除しないでください）'!$H$25:$M$40,3,FALSE)</f>
        <v>#N/A</v>
      </c>
      <c r="AB57" s="9" t="e">
        <f>VLOOKUP(E57,'管理用（このシートは削除しないでください）'!$H$25:$M$40,4,FALSE)</f>
        <v>#N/A</v>
      </c>
      <c r="AC57" s="174" t="e">
        <f>VLOOKUP(E57,'管理用（このシートは削除しないでください）'!$H$25:$M$40,5,FALSE)</f>
        <v>#N/A</v>
      </c>
      <c r="AD57" s="174" t="e">
        <f>VLOOKUP(E57,'管理用（このシートは削除しないでください）'!$H$25:$M$40,6,FALSE)</f>
        <v>#N/A</v>
      </c>
    </row>
    <row r="58" spans="1:30" s="9" customFormat="1" ht="54.75" customHeight="1">
      <c r="A58" s="255"/>
      <c r="B58" s="255"/>
      <c r="C58" s="341"/>
      <c r="D58" s="311"/>
      <c r="E58" s="286"/>
      <c r="F58" s="287"/>
      <c r="G58" s="288"/>
      <c r="H58" s="288"/>
      <c r="I58" s="289"/>
      <c r="J58" s="289"/>
      <c r="K58" s="290" t="str">
        <f t="shared" si="2"/>
        <v/>
      </c>
      <c r="L58" s="312"/>
      <c r="M58" s="290" t="str">
        <f t="shared" si="3"/>
        <v/>
      </c>
      <c r="N58" s="289"/>
      <c r="O58" s="312"/>
      <c r="P58" s="290" t="str">
        <f t="shared" si="4"/>
        <v/>
      </c>
      <c r="Q58" s="290" t="str">
        <f t="shared" si="5"/>
        <v/>
      </c>
      <c r="R58" s="290" t="str">
        <f t="shared" si="6"/>
        <v/>
      </c>
      <c r="S58" s="289"/>
      <c r="T58" s="290" t="str">
        <f t="shared" si="0"/>
        <v/>
      </c>
      <c r="U58" s="290" t="str">
        <f t="shared" si="1"/>
        <v/>
      </c>
      <c r="V58" s="269"/>
      <c r="W58" s="335"/>
      <c r="X58" s="336"/>
      <c r="Z58" s="9" t="e">
        <f>VLOOKUP(E58,'管理用（このシートは削除しないでください）'!$H$25:$M$40,2,FALSE)</f>
        <v>#N/A</v>
      </c>
      <c r="AA58" s="174" t="e">
        <f>VLOOKUP(E58,'管理用（このシートは削除しないでください）'!$H$25:$M$40,3,FALSE)</f>
        <v>#N/A</v>
      </c>
      <c r="AB58" s="9" t="e">
        <f>VLOOKUP(E58,'管理用（このシートは削除しないでください）'!$H$25:$M$40,4,FALSE)</f>
        <v>#N/A</v>
      </c>
      <c r="AC58" s="174" t="e">
        <f>VLOOKUP(E58,'管理用（このシートは削除しないでください）'!$H$25:$M$40,5,FALSE)</f>
        <v>#N/A</v>
      </c>
      <c r="AD58" s="174" t="e">
        <f>VLOOKUP(E58,'管理用（このシートは削除しないでください）'!$H$25:$M$40,6,FALSE)</f>
        <v>#N/A</v>
      </c>
    </row>
    <row r="59" spans="1:30" s="9" customFormat="1" ht="54.75" customHeight="1">
      <c r="A59" s="255"/>
      <c r="B59" s="255"/>
      <c r="C59" s="341"/>
      <c r="D59" s="311"/>
      <c r="E59" s="286"/>
      <c r="F59" s="287"/>
      <c r="G59" s="288"/>
      <c r="H59" s="288"/>
      <c r="I59" s="289"/>
      <c r="J59" s="289"/>
      <c r="K59" s="290" t="str">
        <f t="shared" si="2"/>
        <v/>
      </c>
      <c r="L59" s="312"/>
      <c r="M59" s="290" t="str">
        <f t="shared" si="3"/>
        <v/>
      </c>
      <c r="N59" s="289"/>
      <c r="O59" s="312"/>
      <c r="P59" s="290" t="str">
        <f t="shared" si="4"/>
        <v/>
      </c>
      <c r="Q59" s="290" t="str">
        <f t="shared" si="5"/>
        <v/>
      </c>
      <c r="R59" s="290" t="str">
        <f t="shared" si="6"/>
        <v/>
      </c>
      <c r="S59" s="289"/>
      <c r="T59" s="290" t="str">
        <f t="shared" si="0"/>
        <v/>
      </c>
      <c r="U59" s="290" t="str">
        <f t="shared" si="1"/>
        <v/>
      </c>
      <c r="V59" s="269"/>
      <c r="W59" s="335"/>
      <c r="X59" s="336"/>
      <c r="Z59" s="9" t="e">
        <f>VLOOKUP(E59,'管理用（このシートは削除しないでください）'!$H$25:$M$40,2,FALSE)</f>
        <v>#N/A</v>
      </c>
      <c r="AA59" s="174" t="e">
        <f>VLOOKUP(E59,'管理用（このシートは削除しないでください）'!$H$25:$M$40,3,FALSE)</f>
        <v>#N/A</v>
      </c>
      <c r="AB59" s="9" t="e">
        <f>VLOOKUP(E59,'管理用（このシートは削除しないでください）'!$H$25:$M$40,4,FALSE)</f>
        <v>#N/A</v>
      </c>
      <c r="AC59" s="174" t="e">
        <f>VLOOKUP(E59,'管理用（このシートは削除しないでください）'!$H$25:$M$40,5,FALSE)</f>
        <v>#N/A</v>
      </c>
      <c r="AD59" s="174" t="e">
        <f>VLOOKUP(E59,'管理用（このシートは削除しないでください）'!$H$25:$M$40,6,FALSE)</f>
        <v>#N/A</v>
      </c>
    </row>
    <row r="60" spans="1:30" s="9" customFormat="1" ht="54.75" customHeight="1">
      <c r="A60" s="255"/>
      <c r="B60" s="255"/>
      <c r="C60" s="341"/>
      <c r="D60" s="311"/>
      <c r="E60" s="286"/>
      <c r="F60" s="287"/>
      <c r="G60" s="288"/>
      <c r="H60" s="288"/>
      <c r="I60" s="289"/>
      <c r="J60" s="289"/>
      <c r="K60" s="290" t="str">
        <f t="shared" si="2"/>
        <v/>
      </c>
      <c r="L60" s="312"/>
      <c r="M60" s="290" t="str">
        <f t="shared" si="3"/>
        <v/>
      </c>
      <c r="N60" s="289"/>
      <c r="O60" s="312"/>
      <c r="P60" s="290" t="str">
        <f t="shared" si="4"/>
        <v/>
      </c>
      <c r="Q60" s="290" t="str">
        <f t="shared" si="5"/>
        <v/>
      </c>
      <c r="R60" s="290" t="str">
        <f t="shared" si="6"/>
        <v/>
      </c>
      <c r="S60" s="289"/>
      <c r="T60" s="290" t="str">
        <f t="shared" si="0"/>
        <v/>
      </c>
      <c r="U60" s="290" t="str">
        <f t="shared" si="1"/>
        <v/>
      </c>
      <c r="V60" s="269"/>
      <c r="W60" s="335"/>
      <c r="X60" s="336"/>
      <c r="Z60" s="9" t="e">
        <f>VLOOKUP(E60,'管理用（このシートは削除しないでください）'!$H$25:$M$40,2,FALSE)</f>
        <v>#N/A</v>
      </c>
      <c r="AA60" s="174" t="e">
        <f>VLOOKUP(E60,'管理用（このシートは削除しないでください）'!$H$25:$M$40,3,FALSE)</f>
        <v>#N/A</v>
      </c>
      <c r="AB60" s="9" t="e">
        <f>VLOOKUP(E60,'管理用（このシートは削除しないでください）'!$H$25:$M$40,4,FALSE)</f>
        <v>#N/A</v>
      </c>
      <c r="AC60" s="174" t="e">
        <f>VLOOKUP(E60,'管理用（このシートは削除しないでください）'!$H$25:$M$40,5,FALSE)</f>
        <v>#N/A</v>
      </c>
      <c r="AD60" s="174" t="e">
        <f>VLOOKUP(E60,'管理用（このシートは削除しないでください）'!$H$25:$M$40,6,FALSE)</f>
        <v>#N/A</v>
      </c>
    </row>
    <row r="61" spans="1:30" s="9" customFormat="1" ht="54.75" customHeight="1">
      <c r="A61" s="255"/>
      <c r="B61" s="255"/>
      <c r="C61" s="341"/>
      <c r="D61" s="311"/>
      <c r="E61" s="286"/>
      <c r="F61" s="287"/>
      <c r="G61" s="288"/>
      <c r="H61" s="288"/>
      <c r="I61" s="289"/>
      <c r="J61" s="289"/>
      <c r="K61" s="290" t="str">
        <f t="shared" si="2"/>
        <v/>
      </c>
      <c r="L61" s="312"/>
      <c r="M61" s="290" t="str">
        <f t="shared" si="3"/>
        <v/>
      </c>
      <c r="N61" s="289"/>
      <c r="O61" s="312"/>
      <c r="P61" s="290" t="str">
        <f t="shared" si="4"/>
        <v/>
      </c>
      <c r="Q61" s="290" t="str">
        <f t="shared" si="5"/>
        <v/>
      </c>
      <c r="R61" s="290" t="str">
        <f t="shared" si="6"/>
        <v/>
      </c>
      <c r="S61" s="289"/>
      <c r="T61" s="290" t="str">
        <f t="shared" si="0"/>
        <v/>
      </c>
      <c r="U61" s="290" t="str">
        <f t="shared" si="1"/>
        <v/>
      </c>
      <c r="V61" s="269"/>
      <c r="W61" s="335"/>
      <c r="X61" s="336"/>
      <c r="Z61" s="9" t="e">
        <f>VLOOKUP(E61,'管理用（このシートは削除しないでください）'!$H$25:$M$40,2,FALSE)</f>
        <v>#N/A</v>
      </c>
      <c r="AA61" s="174" t="e">
        <f>VLOOKUP(E61,'管理用（このシートは削除しないでください）'!$H$25:$M$40,3,FALSE)</f>
        <v>#N/A</v>
      </c>
      <c r="AB61" s="9" t="e">
        <f>VLOOKUP(E61,'管理用（このシートは削除しないでください）'!$H$25:$M$40,4,FALSE)</f>
        <v>#N/A</v>
      </c>
      <c r="AC61" s="174" t="e">
        <f>VLOOKUP(E61,'管理用（このシートは削除しないでください）'!$H$25:$M$40,5,FALSE)</f>
        <v>#N/A</v>
      </c>
      <c r="AD61" s="174" t="e">
        <f>VLOOKUP(E61,'管理用（このシートは削除しないでください）'!$H$25:$M$40,6,FALSE)</f>
        <v>#N/A</v>
      </c>
    </row>
    <row r="62" spans="1:30" s="9" customFormat="1" ht="54.75" customHeight="1">
      <c r="A62" s="255"/>
      <c r="B62" s="255"/>
      <c r="C62" s="341"/>
      <c r="D62" s="311"/>
      <c r="E62" s="286"/>
      <c r="F62" s="287"/>
      <c r="G62" s="288"/>
      <c r="H62" s="288"/>
      <c r="I62" s="289"/>
      <c r="J62" s="289"/>
      <c r="K62" s="290" t="str">
        <f t="shared" si="2"/>
        <v/>
      </c>
      <c r="L62" s="312"/>
      <c r="M62" s="290" t="str">
        <f t="shared" si="3"/>
        <v/>
      </c>
      <c r="N62" s="289"/>
      <c r="O62" s="312"/>
      <c r="P62" s="290" t="str">
        <f t="shared" si="4"/>
        <v/>
      </c>
      <c r="Q62" s="290" t="str">
        <f t="shared" si="5"/>
        <v/>
      </c>
      <c r="R62" s="290" t="str">
        <f t="shared" si="6"/>
        <v/>
      </c>
      <c r="S62" s="289"/>
      <c r="T62" s="290" t="str">
        <f t="shared" si="0"/>
        <v/>
      </c>
      <c r="U62" s="290" t="str">
        <f t="shared" si="1"/>
        <v/>
      </c>
      <c r="V62" s="269"/>
      <c r="W62" s="335"/>
      <c r="X62" s="336"/>
      <c r="Z62" s="9" t="e">
        <f>VLOOKUP(E62,'管理用（このシートは削除しないでください）'!$H$25:$M$40,2,FALSE)</f>
        <v>#N/A</v>
      </c>
      <c r="AA62" s="174" t="e">
        <f>VLOOKUP(E62,'管理用（このシートは削除しないでください）'!$H$25:$M$40,3,FALSE)</f>
        <v>#N/A</v>
      </c>
      <c r="AB62" s="9" t="e">
        <f>VLOOKUP(E62,'管理用（このシートは削除しないでください）'!$H$25:$M$40,4,FALSE)</f>
        <v>#N/A</v>
      </c>
      <c r="AC62" s="174" t="e">
        <f>VLOOKUP(E62,'管理用（このシートは削除しないでください）'!$H$25:$M$40,5,FALSE)</f>
        <v>#N/A</v>
      </c>
      <c r="AD62" s="174" t="e">
        <f>VLOOKUP(E62,'管理用（このシートは削除しないでください）'!$H$25:$M$40,6,FALSE)</f>
        <v>#N/A</v>
      </c>
    </row>
    <row r="63" spans="1:30" s="9" customFormat="1" ht="54.75" customHeight="1">
      <c r="A63" s="255"/>
      <c r="B63" s="255"/>
      <c r="C63" s="341"/>
      <c r="D63" s="311"/>
      <c r="E63" s="286"/>
      <c r="F63" s="287"/>
      <c r="G63" s="288"/>
      <c r="H63" s="288"/>
      <c r="I63" s="289"/>
      <c r="J63" s="289"/>
      <c r="K63" s="290" t="str">
        <f t="shared" si="2"/>
        <v/>
      </c>
      <c r="L63" s="312"/>
      <c r="M63" s="290" t="str">
        <f t="shared" si="3"/>
        <v/>
      </c>
      <c r="N63" s="289"/>
      <c r="O63" s="312"/>
      <c r="P63" s="290" t="str">
        <f t="shared" si="4"/>
        <v/>
      </c>
      <c r="Q63" s="290" t="str">
        <f t="shared" si="5"/>
        <v/>
      </c>
      <c r="R63" s="290" t="str">
        <f t="shared" si="6"/>
        <v/>
      </c>
      <c r="S63" s="289"/>
      <c r="T63" s="290" t="str">
        <f t="shared" si="0"/>
        <v/>
      </c>
      <c r="U63" s="290" t="str">
        <f t="shared" si="1"/>
        <v/>
      </c>
      <c r="V63" s="269"/>
      <c r="W63" s="335"/>
      <c r="X63" s="336"/>
      <c r="Z63" s="9" t="e">
        <f>VLOOKUP(E63,'管理用（このシートは削除しないでください）'!$H$25:$M$40,2,FALSE)</f>
        <v>#N/A</v>
      </c>
      <c r="AA63" s="174" t="e">
        <f>VLOOKUP(E63,'管理用（このシートは削除しないでください）'!$H$25:$M$40,3,FALSE)</f>
        <v>#N/A</v>
      </c>
      <c r="AB63" s="9" t="e">
        <f>VLOOKUP(E63,'管理用（このシートは削除しないでください）'!$H$25:$M$40,4,FALSE)</f>
        <v>#N/A</v>
      </c>
      <c r="AC63" s="174" t="e">
        <f>VLOOKUP(E63,'管理用（このシートは削除しないでください）'!$H$25:$M$40,5,FALSE)</f>
        <v>#N/A</v>
      </c>
      <c r="AD63" s="174" t="e">
        <f>VLOOKUP(E63,'管理用（このシートは削除しないでください）'!$H$25:$M$40,6,FALSE)</f>
        <v>#N/A</v>
      </c>
    </row>
    <row r="64" spans="1:30" s="9" customFormat="1" ht="54.75" customHeight="1">
      <c r="A64" s="255"/>
      <c r="B64" s="255"/>
      <c r="C64" s="341"/>
      <c r="D64" s="311"/>
      <c r="E64" s="286"/>
      <c r="F64" s="287"/>
      <c r="G64" s="288"/>
      <c r="H64" s="288"/>
      <c r="I64" s="289"/>
      <c r="J64" s="289"/>
      <c r="K64" s="290" t="str">
        <f t="shared" si="2"/>
        <v/>
      </c>
      <c r="L64" s="312"/>
      <c r="M64" s="290" t="str">
        <f t="shared" si="3"/>
        <v/>
      </c>
      <c r="N64" s="289"/>
      <c r="O64" s="312"/>
      <c r="P64" s="290" t="str">
        <f t="shared" si="4"/>
        <v/>
      </c>
      <c r="Q64" s="290" t="str">
        <f t="shared" si="5"/>
        <v/>
      </c>
      <c r="R64" s="290" t="str">
        <f t="shared" si="6"/>
        <v/>
      </c>
      <c r="S64" s="289"/>
      <c r="T64" s="290" t="str">
        <f t="shared" si="0"/>
        <v/>
      </c>
      <c r="U64" s="290" t="str">
        <f t="shared" si="1"/>
        <v/>
      </c>
      <c r="V64" s="269"/>
      <c r="W64" s="335"/>
      <c r="X64" s="336"/>
      <c r="Z64" s="9" t="e">
        <f>VLOOKUP(E64,'管理用（このシートは削除しないでください）'!$H$25:$M$40,2,FALSE)</f>
        <v>#N/A</v>
      </c>
      <c r="AA64" s="174" t="e">
        <f>VLOOKUP(E64,'管理用（このシートは削除しないでください）'!$H$25:$M$40,3,FALSE)</f>
        <v>#N/A</v>
      </c>
      <c r="AB64" s="9" t="e">
        <f>VLOOKUP(E64,'管理用（このシートは削除しないでください）'!$H$25:$M$40,4,FALSE)</f>
        <v>#N/A</v>
      </c>
      <c r="AC64" s="174" t="e">
        <f>VLOOKUP(E64,'管理用（このシートは削除しないでください）'!$H$25:$M$40,5,FALSE)</f>
        <v>#N/A</v>
      </c>
      <c r="AD64" s="174" t="e">
        <f>VLOOKUP(E64,'管理用（このシートは削除しないでください）'!$H$25:$M$40,6,FALSE)</f>
        <v>#N/A</v>
      </c>
    </row>
    <row r="65" spans="1:30" s="9" customFormat="1" ht="54.75" customHeight="1">
      <c r="A65" s="255"/>
      <c r="B65" s="255"/>
      <c r="C65" s="341"/>
      <c r="D65" s="311"/>
      <c r="E65" s="286"/>
      <c r="F65" s="287"/>
      <c r="G65" s="288"/>
      <c r="H65" s="288"/>
      <c r="I65" s="289"/>
      <c r="J65" s="289"/>
      <c r="K65" s="290" t="str">
        <f t="shared" si="2"/>
        <v/>
      </c>
      <c r="L65" s="312"/>
      <c r="M65" s="290" t="str">
        <f t="shared" si="3"/>
        <v/>
      </c>
      <c r="N65" s="289"/>
      <c r="O65" s="312"/>
      <c r="P65" s="290" t="str">
        <f t="shared" si="4"/>
        <v/>
      </c>
      <c r="Q65" s="290" t="str">
        <f t="shared" si="5"/>
        <v/>
      </c>
      <c r="R65" s="290" t="str">
        <f t="shared" si="6"/>
        <v/>
      </c>
      <c r="S65" s="289"/>
      <c r="T65" s="290" t="str">
        <f t="shared" si="0"/>
        <v/>
      </c>
      <c r="U65" s="290" t="str">
        <f t="shared" si="1"/>
        <v/>
      </c>
      <c r="V65" s="269"/>
      <c r="W65" s="335"/>
      <c r="X65" s="336"/>
      <c r="Z65" s="9" t="e">
        <f>VLOOKUP(E65,'管理用（このシートは削除しないでください）'!$H$25:$M$40,2,FALSE)</f>
        <v>#N/A</v>
      </c>
      <c r="AA65" s="174" t="e">
        <f>VLOOKUP(E65,'管理用（このシートは削除しないでください）'!$H$25:$M$40,3,FALSE)</f>
        <v>#N/A</v>
      </c>
      <c r="AB65" s="9" t="e">
        <f>VLOOKUP(E65,'管理用（このシートは削除しないでください）'!$H$25:$M$40,4,FALSE)</f>
        <v>#N/A</v>
      </c>
      <c r="AC65" s="174" t="e">
        <f>VLOOKUP(E65,'管理用（このシートは削除しないでください）'!$H$25:$M$40,5,FALSE)</f>
        <v>#N/A</v>
      </c>
      <c r="AD65" s="174" t="e">
        <f>VLOOKUP(E65,'管理用（このシートは削除しないでください）'!$H$25:$M$40,6,FALSE)</f>
        <v>#N/A</v>
      </c>
    </row>
    <row r="66" spans="1:30" s="9" customFormat="1" ht="54.75" customHeight="1">
      <c r="A66" s="255"/>
      <c r="B66" s="255"/>
      <c r="C66" s="341"/>
      <c r="D66" s="311"/>
      <c r="E66" s="286"/>
      <c r="F66" s="287"/>
      <c r="G66" s="288"/>
      <c r="H66" s="288"/>
      <c r="I66" s="289"/>
      <c r="J66" s="289"/>
      <c r="K66" s="290" t="str">
        <f t="shared" si="2"/>
        <v/>
      </c>
      <c r="L66" s="312"/>
      <c r="M66" s="290" t="str">
        <f t="shared" si="3"/>
        <v/>
      </c>
      <c r="N66" s="289"/>
      <c r="O66" s="312"/>
      <c r="P66" s="290" t="str">
        <f t="shared" si="4"/>
        <v/>
      </c>
      <c r="Q66" s="290" t="str">
        <f t="shared" si="5"/>
        <v/>
      </c>
      <c r="R66" s="290" t="str">
        <f t="shared" si="6"/>
        <v/>
      </c>
      <c r="S66" s="289"/>
      <c r="T66" s="290" t="str">
        <f t="shared" si="0"/>
        <v/>
      </c>
      <c r="U66" s="290" t="str">
        <f t="shared" si="1"/>
        <v/>
      </c>
      <c r="V66" s="269"/>
      <c r="W66" s="335"/>
      <c r="X66" s="336"/>
      <c r="Z66" s="9" t="e">
        <f>VLOOKUP(E66,'管理用（このシートは削除しないでください）'!$H$25:$M$40,2,FALSE)</f>
        <v>#N/A</v>
      </c>
      <c r="AA66" s="174" t="e">
        <f>VLOOKUP(E66,'管理用（このシートは削除しないでください）'!$H$25:$M$40,3,FALSE)</f>
        <v>#N/A</v>
      </c>
      <c r="AB66" s="9" t="e">
        <f>VLOOKUP(E66,'管理用（このシートは削除しないでください）'!$H$25:$M$40,4,FALSE)</f>
        <v>#N/A</v>
      </c>
      <c r="AC66" s="174" t="e">
        <f>VLOOKUP(E66,'管理用（このシートは削除しないでください）'!$H$25:$M$40,5,FALSE)</f>
        <v>#N/A</v>
      </c>
      <c r="AD66" s="174" t="e">
        <f>VLOOKUP(E66,'管理用（このシートは削除しないでください）'!$H$25:$M$40,6,FALSE)</f>
        <v>#N/A</v>
      </c>
    </row>
    <row r="67" spans="1:30" s="9" customFormat="1" ht="54.75" customHeight="1">
      <c r="A67" s="255"/>
      <c r="B67" s="255"/>
      <c r="C67" s="341"/>
      <c r="D67" s="311"/>
      <c r="E67" s="286"/>
      <c r="F67" s="287"/>
      <c r="G67" s="288"/>
      <c r="H67" s="288"/>
      <c r="I67" s="289"/>
      <c r="J67" s="289"/>
      <c r="K67" s="290" t="str">
        <f t="shared" si="2"/>
        <v/>
      </c>
      <c r="L67" s="312"/>
      <c r="M67" s="290" t="str">
        <f t="shared" si="3"/>
        <v/>
      </c>
      <c r="N67" s="289"/>
      <c r="O67" s="312"/>
      <c r="P67" s="290" t="str">
        <f t="shared" si="4"/>
        <v/>
      </c>
      <c r="Q67" s="290" t="str">
        <f t="shared" si="5"/>
        <v/>
      </c>
      <c r="R67" s="290" t="str">
        <f t="shared" si="6"/>
        <v/>
      </c>
      <c r="S67" s="289"/>
      <c r="T67" s="290" t="str">
        <f t="shared" si="0"/>
        <v/>
      </c>
      <c r="U67" s="290" t="str">
        <f t="shared" si="1"/>
        <v/>
      </c>
      <c r="V67" s="269"/>
      <c r="W67" s="335"/>
      <c r="X67" s="336"/>
      <c r="Z67" s="9" t="e">
        <f>VLOOKUP(E67,'管理用（このシートは削除しないでください）'!$H$25:$M$40,2,FALSE)</f>
        <v>#N/A</v>
      </c>
      <c r="AA67" s="174" t="e">
        <f>VLOOKUP(E67,'管理用（このシートは削除しないでください）'!$H$25:$M$40,3,FALSE)</f>
        <v>#N/A</v>
      </c>
      <c r="AB67" s="9" t="e">
        <f>VLOOKUP(E67,'管理用（このシートは削除しないでください）'!$H$25:$M$40,4,FALSE)</f>
        <v>#N/A</v>
      </c>
      <c r="AC67" s="174" t="e">
        <f>VLOOKUP(E67,'管理用（このシートは削除しないでください）'!$H$25:$M$40,5,FALSE)</f>
        <v>#N/A</v>
      </c>
      <c r="AD67" s="174" t="e">
        <f>VLOOKUP(E67,'管理用（このシートは削除しないでください）'!$H$25:$M$40,6,FALSE)</f>
        <v>#N/A</v>
      </c>
    </row>
    <row r="68" spans="1:30" s="9" customFormat="1" ht="54.75" customHeight="1">
      <c r="A68" s="255"/>
      <c r="B68" s="255"/>
      <c r="C68" s="341"/>
      <c r="D68" s="311"/>
      <c r="E68" s="286"/>
      <c r="F68" s="287"/>
      <c r="G68" s="288"/>
      <c r="H68" s="288"/>
      <c r="I68" s="289"/>
      <c r="J68" s="289"/>
      <c r="K68" s="290" t="str">
        <f t="shared" si="2"/>
        <v/>
      </c>
      <c r="L68" s="312"/>
      <c r="M68" s="290" t="str">
        <f t="shared" si="3"/>
        <v/>
      </c>
      <c r="N68" s="289"/>
      <c r="O68" s="312"/>
      <c r="P68" s="290" t="str">
        <f t="shared" si="4"/>
        <v/>
      </c>
      <c r="Q68" s="290" t="str">
        <f t="shared" si="5"/>
        <v/>
      </c>
      <c r="R68" s="290" t="str">
        <f t="shared" si="6"/>
        <v/>
      </c>
      <c r="S68" s="289"/>
      <c r="T68" s="290" t="str">
        <f t="shared" si="0"/>
        <v/>
      </c>
      <c r="U68" s="290" t="str">
        <f t="shared" si="1"/>
        <v/>
      </c>
      <c r="V68" s="269"/>
      <c r="W68" s="335"/>
      <c r="X68" s="336"/>
      <c r="Z68" s="9" t="e">
        <f>VLOOKUP(E68,'管理用（このシートは削除しないでください）'!$H$25:$M$40,2,FALSE)</f>
        <v>#N/A</v>
      </c>
      <c r="AA68" s="174" t="e">
        <f>VLOOKUP(E68,'管理用（このシートは削除しないでください）'!$H$25:$M$40,3,FALSE)</f>
        <v>#N/A</v>
      </c>
      <c r="AB68" s="9" t="e">
        <f>VLOOKUP(E68,'管理用（このシートは削除しないでください）'!$H$25:$M$40,4,FALSE)</f>
        <v>#N/A</v>
      </c>
      <c r="AC68" s="174" t="e">
        <f>VLOOKUP(E68,'管理用（このシートは削除しないでください）'!$H$25:$M$40,5,FALSE)</f>
        <v>#N/A</v>
      </c>
      <c r="AD68" s="174" t="e">
        <f>VLOOKUP(E68,'管理用（このシートは削除しないでください）'!$H$25:$M$40,6,FALSE)</f>
        <v>#N/A</v>
      </c>
    </row>
    <row r="69" spans="1:30" s="9" customFormat="1" ht="54.75" customHeight="1">
      <c r="A69" s="255"/>
      <c r="B69" s="255"/>
      <c r="C69" s="341"/>
      <c r="D69" s="311"/>
      <c r="E69" s="286"/>
      <c r="F69" s="287"/>
      <c r="G69" s="288"/>
      <c r="H69" s="288"/>
      <c r="I69" s="289"/>
      <c r="J69" s="289"/>
      <c r="K69" s="290" t="str">
        <f t="shared" si="2"/>
        <v/>
      </c>
      <c r="L69" s="312"/>
      <c r="M69" s="290" t="str">
        <f t="shared" si="3"/>
        <v/>
      </c>
      <c r="N69" s="289"/>
      <c r="O69" s="312"/>
      <c r="P69" s="290" t="str">
        <f t="shared" si="4"/>
        <v/>
      </c>
      <c r="Q69" s="290" t="str">
        <f t="shared" si="5"/>
        <v/>
      </c>
      <c r="R69" s="290" t="str">
        <f t="shared" si="6"/>
        <v/>
      </c>
      <c r="S69" s="289"/>
      <c r="T69" s="290" t="str">
        <f t="shared" si="0"/>
        <v/>
      </c>
      <c r="U69" s="290" t="str">
        <f t="shared" si="1"/>
        <v/>
      </c>
      <c r="V69" s="269"/>
      <c r="W69" s="335"/>
      <c r="X69" s="336"/>
      <c r="Z69" s="9" t="e">
        <f>VLOOKUP(E69,'管理用（このシートは削除しないでください）'!$H$25:$M$40,2,FALSE)</f>
        <v>#N/A</v>
      </c>
      <c r="AA69" s="174" t="e">
        <f>VLOOKUP(E69,'管理用（このシートは削除しないでください）'!$H$25:$M$40,3,FALSE)</f>
        <v>#N/A</v>
      </c>
      <c r="AB69" s="9" t="e">
        <f>VLOOKUP(E69,'管理用（このシートは削除しないでください）'!$H$25:$M$40,4,FALSE)</f>
        <v>#N/A</v>
      </c>
      <c r="AC69" s="174" t="e">
        <f>VLOOKUP(E69,'管理用（このシートは削除しないでください）'!$H$25:$M$40,5,FALSE)</f>
        <v>#N/A</v>
      </c>
      <c r="AD69" s="174" t="e">
        <f>VLOOKUP(E69,'管理用（このシートは削除しないでください）'!$H$25:$M$40,6,FALSE)</f>
        <v>#N/A</v>
      </c>
    </row>
    <row r="70" spans="1:30" s="9" customFormat="1" ht="54.75" customHeight="1">
      <c r="A70" s="255"/>
      <c r="B70" s="255"/>
      <c r="C70" s="341"/>
      <c r="D70" s="311"/>
      <c r="E70" s="286"/>
      <c r="F70" s="287"/>
      <c r="G70" s="288"/>
      <c r="H70" s="288"/>
      <c r="I70" s="289"/>
      <c r="J70" s="289"/>
      <c r="K70" s="290" t="str">
        <f t="shared" si="2"/>
        <v/>
      </c>
      <c r="L70" s="312"/>
      <c r="M70" s="290" t="str">
        <f t="shared" si="3"/>
        <v/>
      </c>
      <c r="N70" s="289"/>
      <c r="O70" s="312"/>
      <c r="P70" s="290" t="str">
        <f t="shared" si="4"/>
        <v/>
      </c>
      <c r="Q70" s="290" t="str">
        <f t="shared" si="5"/>
        <v/>
      </c>
      <c r="R70" s="290" t="str">
        <f t="shared" si="6"/>
        <v/>
      </c>
      <c r="S70" s="289"/>
      <c r="T70" s="290" t="str">
        <f t="shared" si="0"/>
        <v/>
      </c>
      <c r="U70" s="290" t="str">
        <f t="shared" si="1"/>
        <v/>
      </c>
      <c r="V70" s="269"/>
      <c r="W70" s="335"/>
      <c r="X70" s="336"/>
      <c r="Z70" s="9" t="e">
        <f>VLOOKUP(E70,'管理用（このシートは削除しないでください）'!$H$25:$M$40,2,FALSE)</f>
        <v>#N/A</v>
      </c>
      <c r="AA70" s="174" t="e">
        <f>VLOOKUP(E70,'管理用（このシートは削除しないでください）'!$H$25:$M$40,3,FALSE)</f>
        <v>#N/A</v>
      </c>
      <c r="AB70" s="9" t="e">
        <f>VLOOKUP(E70,'管理用（このシートは削除しないでください）'!$H$25:$M$40,4,FALSE)</f>
        <v>#N/A</v>
      </c>
      <c r="AC70" s="174" t="e">
        <f>VLOOKUP(E70,'管理用（このシートは削除しないでください）'!$H$25:$M$40,5,FALSE)</f>
        <v>#N/A</v>
      </c>
      <c r="AD70" s="174" t="e">
        <f>VLOOKUP(E70,'管理用（このシートは削除しないでください）'!$H$25:$M$40,6,FALSE)</f>
        <v>#N/A</v>
      </c>
    </row>
    <row r="71" spans="1:30" s="9" customFormat="1" ht="54.75" customHeight="1">
      <c r="A71" s="255"/>
      <c r="B71" s="255"/>
      <c r="C71" s="341"/>
      <c r="D71" s="311"/>
      <c r="E71" s="286"/>
      <c r="F71" s="287"/>
      <c r="G71" s="288"/>
      <c r="H71" s="288"/>
      <c r="I71" s="289"/>
      <c r="J71" s="289"/>
      <c r="K71" s="290" t="str">
        <f t="shared" si="2"/>
        <v/>
      </c>
      <c r="L71" s="312"/>
      <c r="M71" s="290" t="str">
        <f t="shared" si="3"/>
        <v/>
      </c>
      <c r="N71" s="289"/>
      <c r="O71" s="312"/>
      <c r="P71" s="290" t="str">
        <f t="shared" si="4"/>
        <v/>
      </c>
      <c r="Q71" s="290" t="str">
        <f t="shared" si="5"/>
        <v/>
      </c>
      <c r="R71" s="290" t="str">
        <f t="shared" si="6"/>
        <v/>
      </c>
      <c r="S71" s="289"/>
      <c r="T71" s="290" t="str">
        <f t="shared" ref="T71:T106" si="7">IF(I71="","",IF(S71="-",MIN(K71,R71),IF(Z71="a",MIN(K71,R71,S71),IF(Z71="b",MIN(MIN(K71,R71)*AA71,S71)))))</f>
        <v/>
      </c>
      <c r="U71" s="290" t="str">
        <f t="shared" ref="U71:U106" si="8">IF(I71="","",ROUNDDOWN(IF(I71="","",IF(AB71="B",T71,IF(S71="-",T71*AC71,T71*AD71))),-3))</f>
        <v/>
      </c>
      <c r="V71" s="269"/>
      <c r="W71" s="335"/>
      <c r="X71" s="336"/>
      <c r="Z71" s="9" t="e">
        <f>VLOOKUP(E71,'管理用（このシートは削除しないでください）'!$H$25:$M$40,2,FALSE)</f>
        <v>#N/A</v>
      </c>
      <c r="AA71" s="174" t="e">
        <f>VLOOKUP(E71,'管理用（このシートは削除しないでください）'!$H$25:$M$40,3,FALSE)</f>
        <v>#N/A</v>
      </c>
      <c r="AB71" s="9" t="e">
        <f>VLOOKUP(E71,'管理用（このシートは削除しないでください）'!$H$25:$M$40,4,FALSE)</f>
        <v>#N/A</v>
      </c>
      <c r="AC71" s="174" t="e">
        <f>VLOOKUP(E71,'管理用（このシートは削除しないでください）'!$H$25:$M$40,5,FALSE)</f>
        <v>#N/A</v>
      </c>
      <c r="AD71" s="174" t="e">
        <f>VLOOKUP(E71,'管理用（このシートは削除しないでください）'!$H$25:$M$40,6,FALSE)</f>
        <v>#N/A</v>
      </c>
    </row>
    <row r="72" spans="1:30" s="9" customFormat="1" ht="54.75" customHeight="1">
      <c r="A72" s="255"/>
      <c r="B72" s="255"/>
      <c r="C72" s="341"/>
      <c r="D72" s="311"/>
      <c r="E72" s="286"/>
      <c r="F72" s="287"/>
      <c r="G72" s="288"/>
      <c r="H72" s="288"/>
      <c r="I72" s="289"/>
      <c r="J72" s="289"/>
      <c r="K72" s="290" t="str">
        <f t="shared" ref="K72:K106" si="9">IF(I72="","",I72-J72)</f>
        <v/>
      </c>
      <c r="L72" s="312"/>
      <c r="M72" s="290" t="str">
        <f t="shared" ref="M72:M106" si="10">IF(N72="","",IF(L72="","",N72/L72))</f>
        <v/>
      </c>
      <c r="N72" s="289"/>
      <c r="O72" s="312"/>
      <c r="P72" s="290" t="str">
        <f t="shared" ref="P72:P106" si="11">IF(E72="","",IF(F72="","",IF(F72="病室",29420000,484000)))</f>
        <v/>
      </c>
      <c r="Q72" s="290" t="str">
        <f t="shared" ref="Q72:Q106" si="12">IF(P72="","",IF(O72="","",O72*P72))</f>
        <v/>
      </c>
      <c r="R72" s="290" t="str">
        <f t="shared" ref="R72:R106" si="13">IF(Q72="","",IF(N72&gt;Q72,Q72,N72))</f>
        <v/>
      </c>
      <c r="S72" s="289"/>
      <c r="T72" s="290" t="str">
        <f t="shared" si="7"/>
        <v/>
      </c>
      <c r="U72" s="290" t="str">
        <f t="shared" si="8"/>
        <v/>
      </c>
      <c r="V72" s="269"/>
      <c r="W72" s="335"/>
      <c r="X72" s="336"/>
      <c r="Z72" s="9" t="e">
        <f>VLOOKUP(E72,'管理用（このシートは削除しないでください）'!$H$25:$M$40,2,FALSE)</f>
        <v>#N/A</v>
      </c>
      <c r="AA72" s="174" t="e">
        <f>VLOOKUP(E72,'管理用（このシートは削除しないでください）'!$H$25:$M$40,3,FALSE)</f>
        <v>#N/A</v>
      </c>
      <c r="AB72" s="9" t="e">
        <f>VLOOKUP(E72,'管理用（このシートは削除しないでください）'!$H$25:$M$40,4,FALSE)</f>
        <v>#N/A</v>
      </c>
      <c r="AC72" s="174" t="e">
        <f>VLOOKUP(E72,'管理用（このシートは削除しないでください）'!$H$25:$M$40,5,FALSE)</f>
        <v>#N/A</v>
      </c>
      <c r="AD72" s="174" t="e">
        <f>VLOOKUP(E72,'管理用（このシートは削除しないでください）'!$H$25:$M$40,6,FALSE)</f>
        <v>#N/A</v>
      </c>
    </row>
    <row r="73" spans="1:30" s="9" customFormat="1" ht="54.75" customHeight="1">
      <c r="A73" s="255"/>
      <c r="B73" s="255"/>
      <c r="C73" s="341"/>
      <c r="D73" s="311"/>
      <c r="E73" s="286"/>
      <c r="F73" s="287"/>
      <c r="G73" s="288"/>
      <c r="H73" s="288"/>
      <c r="I73" s="289"/>
      <c r="J73" s="289"/>
      <c r="K73" s="290" t="str">
        <f t="shared" si="9"/>
        <v/>
      </c>
      <c r="L73" s="312"/>
      <c r="M73" s="290" t="str">
        <f t="shared" si="10"/>
        <v/>
      </c>
      <c r="N73" s="289"/>
      <c r="O73" s="312"/>
      <c r="P73" s="290" t="str">
        <f t="shared" si="11"/>
        <v/>
      </c>
      <c r="Q73" s="290" t="str">
        <f t="shared" si="12"/>
        <v/>
      </c>
      <c r="R73" s="290" t="str">
        <f t="shared" si="13"/>
        <v/>
      </c>
      <c r="S73" s="289"/>
      <c r="T73" s="290" t="str">
        <f t="shared" si="7"/>
        <v/>
      </c>
      <c r="U73" s="290" t="str">
        <f t="shared" si="8"/>
        <v/>
      </c>
      <c r="V73" s="269"/>
      <c r="W73" s="335"/>
      <c r="X73" s="336"/>
      <c r="Z73" s="9" t="e">
        <f>VLOOKUP(E73,'管理用（このシートは削除しないでください）'!$H$25:$M$40,2,FALSE)</f>
        <v>#N/A</v>
      </c>
      <c r="AA73" s="174" t="e">
        <f>VLOOKUP(E73,'管理用（このシートは削除しないでください）'!$H$25:$M$40,3,FALSE)</f>
        <v>#N/A</v>
      </c>
      <c r="AB73" s="9" t="e">
        <f>VLOOKUP(E73,'管理用（このシートは削除しないでください）'!$H$25:$M$40,4,FALSE)</f>
        <v>#N/A</v>
      </c>
      <c r="AC73" s="174" t="e">
        <f>VLOOKUP(E73,'管理用（このシートは削除しないでください）'!$H$25:$M$40,5,FALSE)</f>
        <v>#N/A</v>
      </c>
      <c r="AD73" s="174" t="e">
        <f>VLOOKUP(E73,'管理用（このシートは削除しないでください）'!$H$25:$M$40,6,FALSE)</f>
        <v>#N/A</v>
      </c>
    </row>
    <row r="74" spans="1:30" s="9" customFormat="1" ht="54.75" customHeight="1">
      <c r="A74" s="255"/>
      <c r="B74" s="255"/>
      <c r="C74" s="341"/>
      <c r="D74" s="311"/>
      <c r="E74" s="286"/>
      <c r="F74" s="287"/>
      <c r="G74" s="288"/>
      <c r="H74" s="288"/>
      <c r="I74" s="289"/>
      <c r="J74" s="289"/>
      <c r="K74" s="290" t="str">
        <f t="shared" si="9"/>
        <v/>
      </c>
      <c r="L74" s="312"/>
      <c r="M74" s="290" t="str">
        <f t="shared" si="10"/>
        <v/>
      </c>
      <c r="N74" s="289"/>
      <c r="O74" s="312"/>
      <c r="P74" s="290" t="str">
        <f t="shared" si="11"/>
        <v/>
      </c>
      <c r="Q74" s="290" t="str">
        <f t="shared" si="12"/>
        <v/>
      </c>
      <c r="R74" s="290" t="str">
        <f t="shared" si="13"/>
        <v/>
      </c>
      <c r="S74" s="289"/>
      <c r="T74" s="290" t="str">
        <f t="shared" si="7"/>
        <v/>
      </c>
      <c r="U74" s="290" t="str">
        <f t="shared" si="8"/>
        <v/>
      </c>
      <c r="V74" s="269"/>
      <c r="W74" s="335"/>
      <c r="X74" s="336"/>
      <c r="Z74" s="9" t="e">
        <f>VLOOKUP(E74,'管理用（このシートは削除しないでください）'!$H$25:$M$40,2,FALSE)</f>
        <v>#N/A</v>
      </c>
      <c r="AA74" s="174" t="e">
        <f>VLOOKUP(E74,'管理用（このシートは削除しないでください）'!$H$25:$M$40,3,FALSE)</f>
        <v>#N/A</v>
      </c>
      <c r="AB74" s="9" t="e">
        <f>VLOOKUP(E74,'管理用（このシートは削除しないでください）'!$H$25:$M$40,4,FALSE)</f>
        <v>#N/A</v>
      </c>
      <c r="AC74" s="174" t="e">
        <f>VLOOKUP(E74,'管理用（このシートは削除しないでください）'!$H$25:$M$40,5,FALSE)</f>
        <v>#N/A</v>
      </c>
      <c r="AD74" s="174" t="e">
        <f>VLOOKUP(E74,'管理用（このシートは削除しないでください）'!$H$25:$M$40,6,FALSE)</f>
        <v>#N/A</v>
      </c>
    </row>
    <row r="75" spans="1:30" s="9" customFormat="1" ht="54.75" customHeight="1">
      <c r="A75" s="255"/>
      <c r="B75" s="255"/>
      <c r="C75" s="341"/>
      <c r="D75" s="311"/>
      <c r="E75" s="286"/>
      <c r="F75" s="287"/>
      <c r="G75" s="288"/>
      <c r="H75" s="288"/>
      <c r="I75" s="289"/>
      <c r="J75" s="289"/>
      <c r="K75" s="290" t="str">
        <f t="shared" si="9"/>
        <v/>
      </c>
      <c r="L75" s="312"/>
      <c r="M75" s="290" t="str">
        <f t="shared" si="10"/>
        <v/>
      </c>
      <c r="N75" s="289"/>
      <c r="O75" s="312"/>
      <c r="P75" s="290" t="str">
        <f t="shared" si="11"/>
        <v/>
      </c>
      <c r="Q75" s="290" t="str">
        <f t="shared" si="12"/>
        <v/>
      </c>
      <c r="R75" s="290" t="str">
        <f t="shared" si="13"/>
        <v/>
      </c>
      <c r="S75" s="289"/>
      <c r="T75" s="290" t="str">
        <f t="shared" si="7"/>
        <v/>
      </c>
      <c r="U75" s="290" t="str">
        <f t="shared" si="8"/>
        <v/>
      </c>
      <c r="V75" s="269"/>
      <c r="W75" s="335"/>
      <c r="X75" s="336"/>
      <c r="Z75" s="9" t="e">
        <f>VLOOKUP(E75,'管理用（このシートは削除しないでください）'!$H$25:$M$40,2,FALSE)</f>
        <v>#N/A</v>
      </c>
      <c r="AA75" s="174" t="e">
        <f>VLOOKUP(E75,'管理用（このシートは削除しないでください）'!$H$25:$M$40,3,FALSE)</f>
        <v>#N/A</v>
      </c>
      <c r="AB75" s="9" t="e">
        <f>VLOOKUP(E75,'管理用（このシートは削除しないでください）'!$H$25:$M$40,4,FALSE)</f>
        <v>#N/A</v>
      </c>
      <c r="AC75" s="174" t="e">
        <f>VLOOKUP(E75,'管理用（このシートは削除しないでください）'!$H$25:$M$40,5,FALSE)</f>
        <v>#N/A</v>
      </c>
      <c r="AD75" s="174" t="e">
        <f>VLOOKUP(E75,'管理用（このシートは削除しないでください）'!$H$25:$M$40,6,FALSE)</f>
        <v>#N/A</v>
      </c>
    </row>
    <row r="76" spans="1:30" s="9" customFormat="1" ht="54.75" customHeight="1">
      <c r="A76" s="255"/>
      <c r="B76" s="255"/>
      <c r="C76" s="341"/>
      <c r="D76" s="311"/>
      <c r="E76" s="286"/>
      <c r="F76" s="287"/>
      <c r="G76" s="288"/>
      <c r="H76" s="288"/>
      <c r="I76" s="289"/>
      <c r="J76" s="289"/>
      <c r="K76" s="290" t="str">
        <f t="shared" si="9"/>
        <v/>
      </c>
      <c r="L76" s="312"/>
      <c r="M76" s="290" t="str">
        <f t="shared" si="10"/>
        <v/>
      </c>
      <c r="N76" s="289"/>
      <c r="O76" s="312"/>
      <c r="P76" s="290" t="str">
        <f t="shared" si="11"/>
        <v/>
      </c>
      <c r="Q76" s="290" t="str">
        <f t="shared" si="12"/>
        <v/>
      </c>
      <c r="R76" s="290" t="str">
        <f t="shared" si="13"/>
        <v/>
      </c>
      <c r="S76" s="289"/>
      <c r="T76" s="290" t="str">
        <f t="shared" si="7"/>
        <v/>
      </c>
      <c r="U76" s="290" t="str">
        <f t="shared" si="8"/>
        <v/>
      </c>
      <c r="V76" s="269"/>
      <c r="W76" s="335"/>
      <c r="X76" s="336"/>
      <c r="Z76" s="9" t="e">
        <f>VLOOKUP(E76,'管理用（このシートは削除しないでください）'!$H$25:$M$40,2,FALSE)</f>
        <v>#N/A</v>
      </c>
      <c r="AA76" s="174" t="e">
        <f>VLOOKUP(E76,'管理用（このシートは削除しないでください）'!$H$25:$M$40,3,FALSE)</f>
        <v>#N/A</v>
      </c>
      <c r="AB76" s="9" t="e">
        <f>VLOOKUP(E76,'管理用（このシートは削除しないでください）'!$H$25:$M$40,4,FALSE)</f>
        <v>#N/A</v>
      </c>
      <c r="AC76" s="174" t="e">
        <f>VLOOKUP(E76,'管理用（このシートは削除しないでください）'!$H$25:$M$40,5,FALSE)</f>
        <v>#N/A</v>
      </c>
      <c r="AD76" s="174" t="e">
        <f>VLOOKUP(E76,'管理用（このシートは削除しないでください）'!$H$25:$M$40,6,FALSE)</f>
        <v>#N/A</v>
      </c>
    </row>
    <row r="77" spans="1:30" s="9" customFormat="1" ht="54.75" customHeight="1">
      <c r="A77" s="255"/>
      <c r="B77" s="255"/>
      <c r="C77" s="341"/>
      <c r="D77" s="311"/>
      <c r="E77" s="286"/>
      <c r="F77" s="287"/>
      <c r="G77" s="288"/>
      <c r="H77" s="288"/>
      <c r="I77" s="289"/>
      <c r="J77" s="289"/>
      <c r="K77" s="290" t="str">
        <f t="shared" si="9"/>
        <v/>
      </c>
      <c r="L77" s="312"/>
      <c r="M77" s="290" t="str">
        <f t="shared" si="10"/>
        <v/>
      </c>
      <c r="N77" s="289"/>
      <c r="O77" s="312"/>
      <c r="P77" s="290" t="str">
        <f t="shared" si="11"/>
        <v/>
      </c>
      <c r="Q77" s="290" t="str">
        <f t="shared" si="12"/>
        <v/>
      </c>
      <c r="R77" s="290" t="str">
        <f t="shared" si="13"/>
        <v/>
      </c>
      <c r="S77" s="289"/>
      <c r="T77" s="290" t="str">
        <f t="shared" si="7"/>
        <v/>
      </c>
      <c r="U77" s="290" t="str">
        <f t="shared" si="8"/>
        <v/>
      </c>
      <c r="V77" s="269"/>
      <c r="W77" s="335"/>
      <c r="X77" s="336"/>
      <c r="Z77" s="9" t="e">
        <f>VLOOKUP(E77,'管理用（このシートは削除しないでください）'!$H$25:$M$40,2,FALSE)</f>
        <v>#N/A</v>
      </c>
      <c r="AA77" s="174" t="e">
        <f>VLOOKUP(E77,'管理用（このシートは削除しないでください）'!$H$25:$M$40,3,FALSE)</f>
        <v>#N/A</v>
      </c>
      <c r="AB77" s="9" t="e">
        <f>VLOOKUP(E77,'管理用（このシートは削除しないでください）'!$H$25:$M$40,4,FALSE)</f>
        <v>#N/A</v>
      </c>
      <c r="AC77" s="174" t="e">
        <f>VLOOKUP(E77,'管理用（このシートは削除しないでください）'!$H$25:$M$40,5,FALSE)</f>
        <v>#N/A</v>
      </c>
      <c r="AD77" s="174" t="e">
        <f>VLOOKUP(E77,'管理用（このシートは削除しないでください）'!$H$25:$M$40,6,FALSE)</f>
        <v>#N/A</v>
      </c>
    </row>
    <row r="78" spans="1:30" s="9" customFormat="1" ht="54.75" customHeight="1">
      <c r="A78" s="255"/>
      <c r="B78" s="255"/>
      <c r="C78" s="341"/>
      <c r="D78" s="311"/>
      <c r="E78" s="286"/>
      <c r="F78" s="287"/>
      <c r="G78" s="288"/>
      <c r="H78" s="288"/>
      <c r="I78" s="289"/>
      <c r="J78" s="289"/>
      <c r="K78" s="290" t="str">
        <f t="shared" si="9"/>
        <v/>
      </c>
      <c r="L78" s="312"/>
      <c r="M78" s="290" t="str">
        <f t="shared" si="10"/>
        <v/>
      </c>
      <c r="N78" s="289"/>
      <c r="O78" s="312"/>
      <c r="P78" s="290" t="str">
        <f t="shared" si="11"/>
        <v/>
      </c>
      <c r="Q78" s="290" t="str">
        <f t="shared" si="12"/>
        <v/>
      </c>
      <c r="R78" s="290" t="str">
        <f t="shared" si="13"/>
        <v/>
      </c>
      <c r="S78" s="289"/>
      <c r="T78" s="290" t="str">
        <f t="shared" si="7"/>
        <v/>
      </c>
      <c r="U78" s="290" t="str">
        <f t="shared" si="8"/>
        <v/>
      </c>
      <c r="V78" s="269"/>
      <c r="W78" s="335"/>
      <c r="X78" s="336"/>
      <c r="Z78" s="9" t="e">
        <f>VLOOKUP(E78,'管理用（このシートは削除しないでください）'!$H$25:$M$40,2,FALSE)</f>
        <v>#N/A</v>
      </c>
      <c r="AA78" s="174" t="e">
        <f>VLOOKUP(E78,'管理用（このシートは削除しないでください）'!$H$25:$M$40,3,FALSE)</f>
        <v>#N/A</v>
      </c>
      <c r="AB78" s="9" t="e">
        <f>VLOOKUP(E78,'管理用（このシートは削除しないでください）'!$H$25:$M$40,4,FALSE)</f>
        <v>#N/A</v>
      </c>
      <c r="AC78" s="174" t="e">
        <f>VLOOKUP(E78,'管理用（このシートは削除しないでください）'!$H$25:$M$40,5,FALSE)</f>
        <v>#N/A</v>
      </c>
      <c r="AD78" s="174" t="e">
        <f>VLOOKUP(E78,'管理用（このシートは削除しないでください）'!$H$25:$M$40,6,FALSE)</f>
        <v>#N/A</v>
      </c>
    </row>
    <row r="79" spans="1:30" s="9" customFormat="1" ht="54.75" customHeight="1">
      <c r="A79" s="255"/>
      <c r="B79" s="255"/>
      <c r="C79" s="341"/>
      <c r="D79" s="311"/>
      <c r="E79" s="286"/>
      <c r="F79" s="287"/>
      <c r="G79" s="288"/>
      <c r="H79" s="288"/>
      <c r="I79" s="289"/>
      <c r="J79" s="289"/>
      <c r="K79" s="290" t="str">
        <f t="shared" si="9"/>
        <v/>
      </c>
      <c r="L79" s="312"/>
      <c r="M79" s="290" t="str">
        <f t="shared" si="10"/>
        <v/>
      </c>
      <c r="N79" s="289"/>
      <c r="O79" s="312"/>
      <c r="P79" s="290" t="str">
        <f t="shared" si="11"/>
        <v/>
      </c>
      <c r="Q79" s="290" t="str">
        <f t="shared" si="12"/>
        <v/>
      </c>
      <c r="R79" s="290" t="str">
        <f t="shared" si="13"/>
        <v/>
      </c>
      <c r="S79" s="289"/>
      <c r="T79" s="290" t="str">
        <f t="shared" si="7"/>
        <v/>
      </c>
      <c r="U79" s="290" t="str">
        <f t="shared" si="8"/>
        <v/>
      </c>
      <c r="V79" s="269"/>
      <c r="W79" s="335"/>
      <c r="X79" s="336"/>
      <c r="Z79" s="9" t="e">
        <f>VLOOKUP(E79,'管理用（このシートは削除しないでください）'!$H$25:$M$40,2,FALSE)</f>
        <v>#N/A</v>
      </c>
      <c r="AA79" s="174" t="e">
        <f>VLOOKUP(E79,'管理用（このシートは削除しないでください）'!$H$25:$M$40,3,FALSE)</f>
        <v>#N/A</v>
      </c>
      <c r="AB79" s="9" t="e">
        <f>VLOOKUP(E79,'管理用（このシートは削除しないでください）'!$H$25:$M$40,4,FALSE)</f>
        <v>#N/A</v>
      </c>
      <c r="AC79" s="174" t="e">
        <f>VLOOKUP(E79,'管理用（このシートは削除しないでください）'!$H$25:$M$40,5,FALSE)</f>
        <v>#N/A</v>
      </c>
      <c r="AD79" s="174" t="e">
        <f>VLOOKUP(E79,'管理用（このシートは削除しないでください）'!$H$25:$M$40,6,FALSE)</f>
        <v>#N/A</v>
      </c>
    </row>
    <row r="80" spans="1:30" s="9" customFormat="1" ht="54.75" customHeight="1">
      <c r="A80" s="255"/>
      <c r="B80" s="255"/>
      <c r="C80" s="341"/>
      <c r="D80" s="311"/>
      <c r="E80" s="286"/>
      <c r="F80" s="287"/>
      <c r="G80" s="288"/>
      <c r="H80" s="288"/>
      <c r="I80" s="289"/>
      <c r="J80" s="289"/>
      <c r="K80" s="290" t="str">
        <f t="shared" si="9"/>
        <v/>
      </c>
      <c r="L80" s="312"/>
      <c r="M80" s="290" t="str">
        <f t="shared" si="10"/>
        <v/>
      </c>
      <c r="N80" s="289"/>
      <c r="O80" s="312"/>
      <c r="P80" s="290" t="str">
        <f t="shared" si="11"/>
        <v/>
      </c>
      <c r="Q80" s="290" t="str">
        <f t="shared" si="12"/>
        <v/>
      </c>
      <c r="R80" s="290" t="str">
        <f t="shared" si="13"/>
        <v/>
      </c>
      <c r="S80" s="289"/>
      <c r="T80" s="290" t="str">
        <f t="shared" si="7"/>
        <v/>
      </c>
      <c r="U80" s="290" t="str">
        <f t="shared" si="8"/>
        <v/>
      </c>
      <c r="V80" s="269"/>
      <c r="W80" s="335"/>
      <c r="X80" s="336"/>
      <c r="Z80" s="9" t="e">
        <f>VLOOKUP(E80,'管理用（このシートは削除しないでください）'!$H$25:$M$40,2,FALSE)</f>
        <v>#N/A</v>
      </c>
      <c r="AA80" s="174" t="e">
        <f>VLOOKUP(E80,'管理用（このシートは削除しないでください）'!$H$25:$M$40,3,FALSE)</f>
        <v>#N/A</v>
      </c>
      <c r="AB80" s="9" t="e">
        <f>VLOOKUP(E80,'管理用（このシートは削除しないでください）'!$H$25:$M$40,4,FALSE)</f>
        <v>#N/A</v>
      </c>
      <c r="AC80" s="174" t="e">
        <f>VLOOKUP(E80,'管理用（このシートは削除しないでください）'!$H$25:$M$40,5,FALSE)</f>
        <v>#N/A</v>
      </c>
      <c r="AD80" s="174" t="e">
        <f>VLOOKUP(E80,'管理用（このシートは削除しないでください）'!$H$25:$M$40,6,FALSE)</f>
        <v>#N/A</v>
      </c>
    </row>
    <row r="81" spans="1:30" s="9" customFormat="1" ht="54.75" customHeight="1">
      <c r="A81" s="255"/>
      <c r="B81" s="255"/>
      <c r="C81" s="341"/>
      <c r="D81" s="311"/>
      <c r="E81" s="286"/>
      <c r="F81" s="287"/>
      <c r="G81" s="288"/>
      <c r="H81" s="288"/>
      <c r="I81" s="289"/>
      <c r="J81" s="289"/>
      <c r="K81" s="290" t="str">
        <f t="shared" si="9"/>
        <v/>
      </c>
      <c r="L81" s="312"/>
      <c r="M81" s="290" t="str">
        <f t="shared" si="10"/>
        <v/>
      </c>
      <c r="N81" s="289"/>
      <c r="O81" s="312"/>
      <c r="P81" s="290" t="str">
        <f t="shared" si="11"/>
        <v/>
      </c>
      <c r="Q81" s="290" t="str">
        <f t="shared" si="12"/>
        <v/>
      </c>
      <c r="R81" s="290" t="str">
        <f t="shared" si="13"/>
        <v/>
      </c>
      <c r="S81" s="289"/>
      <c r="T81" s="290" t="str">
        <f t="shared" si="7"/>
        <v/>
      </c>
      <c r="U81" s="290" t="str">
        <f t="shared" si="8"/>
        <v/>
      </c>
      <c r="V81" s="269"/>
      <c r="W81" s="335"/>
      <c r="X81" s="336"/>
      <c r="Z81" s="9" t="e">
        <f>VLOOKUP(E81,'管理用（このシートは削除しないでください）'!$H$25:$M$40,2,FALSE)</f>
        <v>#N/A</v>
      </c>
      <c r="AA81" s="174" t="e">
        <f>VLOOKUP(E81,'管理用（このシートは削除しないでください）'!$H$25:$M$40,3,FALSE)</f>
        <v>#N/A</v>
      </c>
      <c r="AB81" s="9" t="e">
        <f>VLOOKUP(E81,'管理用（このシートは削除しないでください）'!$H$25:$M$40,4,FALSE)</f>
        <v>#N/A</v>
      </c>
      <c r="AC81" s="174" t="e">
        <f>VLOOKUP(E81,'管理用（このシートは削除しないでください）'!$H$25:$M$40,5,FALSE)</f>
        <v>#N/A</v>
      </c>
      <c r="AD81" s="174" t="e">
        <f>VLOOKUP(E81,'管理用（このシートは削除しないでください）'!$H$25:$M$40,6,FALSE)</f>
        <v>#N/A</v>
      </c>
    </row>
    <row r="82" spans="1:30" s="9" customFormat="1" ht="54.75" customHeight="1">
      <c r="A82" s="255"/>
      <c r="B82" s="255"/>
      <c r="C82" s="341"/>
      <c r="D82" s="311"/>
      <c r="E82" s="286"/>
      <c r="F82" s="287"/>
      <c r="G82" s="288"/>
      <c r="H82" s="288"/>
      <c r="I82" s="289"/>
      <c r="J82" s="289"/>
      <c r="K82" s="290" t="str">
        <f t="shared" si="9"/>
        <v/>
      </c>
      <c r="L82" s="312"/>
      <c r="M82" s="290" t="str">
        <f t="shared" si="10"/>
        <v/>
      </c>
      <c r="N82" s="289"/>
      <c r="O82" s="312"/>
      <c r="P82" s="290" t="str">
        <f t="shared" si="11"/>
        <v/>
      </c>
      <c r="Q82" s="290" t="str">
        <f t="shared" si="12"/>
        <v/>
      </c>
      <c r="R82" s="290" t="str">
        <f t="shared" si="13"/>
        <v/>
      </c>
      <c r="S82" s="289"/>
      <c r="T82" s="290" t="str">
        <f t="shared" si="7"/>
        <v/>
      </c>
      <c r="U82" s="290" t="str">
        <f t="shared" si="8"/>
        <v/>
      </c>
      <c r="V82" s="269"/>
      <c r="W82" s="335"/>
      <c r="X82" s="336"/>
      <c r="Z82" s="9" t="e">
        <f>VLOOKUP(E82,'管理用（このシートは削除しないでください）'!$H$25:$M$40,2,FALSE)</f>
        <v>#N/A</v>
      </c>
      <c r="AA82" s="174" t="e">
        <f>VLOOKUP(E82,'管理用（このシートは削除しないでください）'!$H$25:$M$40,3,FALSE)</f>
        <v>#N/A</v>
      </c>
      <c r="AB82" s="9" t="e">
        <f>VLOOKUP(E82,'管理用（このシートは削除しないでください）'!$H$25:$M$40,4,FALSE)</f>
        <v>#N/A</v>
      </c>
      <c r="AC82" s="174" t="e">
        <f>VLOOKUP(E82,'管理用（このシートは削除しないでください）'!$H$25:$M$40,5,FALSE)</f>
        <v>#N/A</v>
      </c>
      <c r="AD82" s="174" t="e">
        <f>VLOOKUP(E82,'管理用（このシートは削除しないでください）'!$H$25:$M$40,6,FALSE)</f>
        <v>#N/A</v>
      </c>
    </row>
    <row r="83" spans="1:30" s="9" customFormat="1" ht="54.75" customHeight="1">
      <c r="A83" s="255"/>
      <c r="B83" s="255"/>
      <c r="C83" s="341"/>
      <c r="D83" s="311"/>
      <c r="E83" s="286"/>
      <c r="F83" s="287"/>
      <c r="G83" s="288"/>
      <c r="H83" s="288"/>
      <c r="I83" s="289"/>
      <c r="J83" s="289"/>
      <c r="K83" s="290" t="str">
        <f t="shared" si="9"/>
        <v/>
      </c>
      <c r="L83" s="312"/>
      <c r="M83" s="290" t="str">
        <f t="shared" si="10"/>
        <v/>
      </c>
      <c r="N83" s="289"/>
      <c r="O83" s="312"/>
      <c r="P83" s="290" t="str">
        <f t="shared" si="11"/>
        <v/>
      </c>
      <c r="Q83" s="290" t="str">
        <f t="shared" si="12"/>
        <v/>
      </c>
      <c r="R83" s="290" t="str">
        <f t="shared" si="13"/>
        <v/>
      </c>
      <c r="S83" s="289"/>
      <c r="T83" s="290" t="str">
        <f t="shared" si="7"/>
        <v/>
      </c>
      <c r="U83" s="290" t="str">
        <f t="shared" si="8"/>
        <v/>
      </c>
      <c r="V83" s="269"/>
      <c r="W83" s="335"/>
      <c r="X83" s="336"/>
      <c r="Z83" s="9" t="e">
        <f>VLOOKUP(E83,'管理用（このシートは削除しないでください）'!$H$25:$M$40,2,FALSE)</f>
        <v>#N/A</v>
      </c>
      <c r="AA83" s="174" t="e">
        <f>VLOOKUP(E83,'管理用（このシートは削除しないでください）'!$H$25:$M$40,3,FALSE)</f>
        <v>#N/A</v>
      </c>
      <c r="AB83" s="9" t="e">
        <f>VLOOKUP(E83,'管理用（このシートは削除しないでください）'!$H$25:$M$40,4,FALSE)</f>
        <v>#N/A</v>
      </c>
      <c r="AC83" s="174" t="e">
        <f>VLOOKUP(E83,'管理用（このシートは削除しないでください）'!$H$25:$M$40,5,FALSE)</f>
        <v>#N/A</v>
      </c>
      <c r="AD83" s="174" t="e">
        <f>VLOOKUP(E83,'管理用（このシートは削除しないでください）'!$H$25:$M$40,6,FALSE)</f>
        <v>#N/A</v>
      </c>
    </row>
    <row r="84" spans="1:30" s="9" customFormat="1" ht="54.75" customHeight="1">
      <c r="A84" s="255"/>
      <c r="B84" s="255"/>
      <c r="C84" s="341"/>
      <c r="D84" s="311"/>
      <c r="E84" s="286"/>
      <c r="F84" s="287"/>
      <c r="G84" s="288"/>
      <c r="H84" s="288"/>
      <c r="I84" s="289"/>
      <c r="J84" s="289"/>
      <c r="K84" s="290" t="str">
        <f t="shared" si="9"/>
        <v/>
      </c>
      <c r="L84" s="312"/>
      <c r="M84" s="290" t="str">
        <f t="shared" si="10"/>
        <v/>
      </c>
      <c r="N84" s="289"/>
      <c r="O84" s="312"/>
      <c r="P84" s="290" t="str">
        <f t="shared" si="11"/>
        <v/>
      </c>
      <c r="Q84" s="290" t="str">
        <f t="shared" si="12"/>
        <v/>
      </c>
      <c r="R84" s="290" t="str">
        <f t="shared" si="13"/>
        <v/>
      </c>
      <c r="S84" s="289"/>
      <c r="T84" s="290" t="str">
        <f t="shared" si="7"/>
        <v/>
      </c>
      <c r="U84" s="290" t="str">
        <f t="shared" si="8"/>
        <v/>
      </c>
      <c r="V84" s="269"/>
      <c r="W84" s="335"/>
      <c r="X84" s="336"/>
      <c r="Z84" s="9" t="e">
        <f>VLOOKUP(E84,'管理用（このシートは削除しないでください）'!$H$25:$M$40,2,FALSE)</f>
        <v>#N/A</v>
      </c>
      <c r="AA84" s="174" t="e">
        <f>VLOOKUP(E84,'管理用（このシートは削除しないでください）'!$H$25:$M$40,3,FALSE)</f>
        <v>#N/A</v>
      </c>
      <c r="AB84" s="9" t="e">
        <f>VLOOKUP(E84,'管理用（このシートは削除しないでください）'!$H$25:$M$40,4,FALSE)</f>
        <v>#N/A</v>
      </c>
      <c r="AC84" s="174" t="e">
        <f>VLOOKUP(E84,'管理用（このシートは削除しないでください）'!$H$25:$M$40,5,FALSE)</f>
        <v>#N/A</v>
      </c>
      <c r="AD84" s="174" t="e">
        <f>VLOOKUP(E84,'管理用（このシートは削除しないでください）'!$H$25:$M$40,6,FALSE)</f>
        <v>#N/A</v>
      </c>
    </row>
    <row r="85" spans="1:30" s="9" customFormat="1" ht="54.75" customHeight="1">
      <c r="A85" s="255"/>
      <c r="B85" s="255"/>
      <c r="C85" s="341"/>
      <c r="D85" s="311"/>
      <c r="E85" s="286"/>
      <c r="F85" s="287"/>
      <c r="G85" s="288"/>
      <c r="H85" s="288"/>
      <c r="I85" s="289"/>
      <c r="J85" s="289"/>
      <c r="K85" s="290" t="str">
        <f t="shared" si="9"/>
        <v/>
      </c>
      <c r="L85" s="312"/>
      <c r="M85" s="290" t="str">
        <f t="shared" si="10"/>
        <v/>
      </c>
      <c r="N85" s="289"/>
      <c r="O85" s="312"/>
      <c r="P85" s="290" t="str">
        <f t="shared" si="11"/>
        <v/>
      </c>
      <c r="Q85" s="290" t="str">
        <f t="shared" si="12"/>
        <v/>
      </c>
      <c r="R85" s="290" t="str">
        <f t="shared" si="13"/>
        <v/>
      </c>
      <c r="S85" s="289"/>
      <c r="T85" s="290" t="str">
        <f t="shared" si="7"/>
        <v/>
      </c>
      <c r="U85" s="290" t="str">
        <f t="shared" si="8"/>
        <v/>
      </c>
      <c r="V85" s="269"/>
      <c r="W85" s="335"/>
      <c r="X85" s="336"/>
      <c r="Z85" s="9" t="e">
        <f>VLOOKUP(E85,'管理用（このシートは削除しないでください）'!$H$25:$M$40,2,FALSE)</f>
        <v>#N/A</v>
      </c>
      <c r="AA85" s="174" t="e">
        <f>VLOOKUP(E85,'管理用（このシートは削除しないでください）'!$H$25:$M$40,3,FALSE)</f>
        <v>#N/A</v>
      </c>
      <c r="AB85" s="9" t="e">
        <f>VLOOKUP(E85,'管理用（このシートは削除しないでください）'!$H$25:$M$40,4,FALSE)</f>
        <v>#N/A</v>
      </c>
      <c r="AC85" s="174" t="e">
        <f>VLOOKUP(E85,'管理用（このシートは削除しないでください）'!$H$25:$M$40,5,FALSE)</f>
        <v>#N/A</v>
      </c>
      <c r="AD85" s="174" t="e">
        <f>VLOOKUP(E85,'管理用（このシートは削除しないでください）'!$H$25:$M$40,6,FALSE)</f>
        <v>#N/A</v>
      </c>
    </row>
    <row r="86" spans="1:30" s="9" customFormat="1" ht="54.75" customHeight="1">
      <c r="A86" s="255"/>
      <c r="B86" s="255"/>
      <c r="C86" s="341"/>
      <c r="D86" s="311"/>
      <c r="E86" s="286"/>
      <c r="F86" s="287"/>
      <c r="G86" s="288"/>
      <c r="H86" s="288"/>
      <c r="I86" s="289"/>
      <c r="J86" s="289"/>
      <c r="K86" s="290" t="str">
        <f t="shared" si="9"/>
        <v/>
      </c>
      <c r="L86" s="312"/>
      <c r="M86" s="290" t="str">
        <f t="shared" si="10"/>
        <v/>
      </c>
      <c r="N86" s="289"/>
      <c r="O86" s="312"/>
      <c r="P86" s="290" t="str">
        <f t="shared" si="11"/>
        <v/>
      </c>
      <c r="Q86" s="290" t="str">
        <f t="shared" si="12"/>
        <v/>
      </c>
      <c r="R86" s="290" t="str">
        <f t="shared" si="13"/>
        <v/>
      </c>
      <c r="S86" s="289"/>
      <c r="T86" s="290" t="str">
        <f t="shared" si="7"/>
        <v/>
      </c>
      <c r="U86" s="290" t="str">
        <f t="shared" si="8"/>
        <v/>
      </c>
      <c r="V86" s="269"/>
      <c r="W86" s="335"/>
      <c r="X86" s="336"/>
      <c r="Z86" s="9" t="e">
        <f>VLOOKUP(E86,'管理用（このシートは削除しないでください）'!$H$25:$M$40,2,FALSE)</f>
        <v>#N/A</v>
      </c>
      <c r="AA86" s="174" t="e">
        <f>VLOOKUP(E86,'管理用（このシートは削除しないでください）'!$H$25:$M$40,3,FALSE)</f>
        <v>#N/A</v>
      </c>
      <c r="AB86" s="9" t="e">
        <f>VLOOKUP(E86,'管理用（このシートは削除しないでください）'!$H$25:$M$40,4,FALSE)</f>
        <v>#N/A</v>
      </c>
      <c r="AC86" s="174" t="e">
        <f>VLOOKUP(E86,'管理用（このシートは削除しないでください）'!$H$25:$M$40,5,FALSE)</f>
        <v>#N/A</v>
      </c>
      <c r="AD86" s="174" t="e">
        <f>VLOOKUP(E86,'管理用（このシートは削除しないでください）'!$H$25:$M$40,6,FALSE)</f>
        <v>#N/A</v>
      </c>
    </row>
    <row r="87" spans="1:30" s="9" customFormat="1" ht="54.75" customHeight="1">
      <c r="A87" s="255"/>
      <c r="B87" s="255"/>
      <c r="C87" s="341"/>
      <c r="D87" s="311"/>
      <c r="E87" s="286"/>
      <c r="F87" s="287"/>
      <c r="G87" s="288"/>
      <c r="H87" s="288"/>
      <c r="I87" s="289"/>
      <c r="J87" s="289"/>
      <c r="K87" s="290" t="str">
        <f t="shared" si="9"/>
        <v/>
      </c>
      <c r="L87" s="312"/>
      <c r="M87" s="290" t="str">
        <f t="shared" si="10"/>
        <v/>
      </c>
      <c r="N87" s="289"/>
      <c r="O87" s="312"/>
      <c r="P87" s="290" t="str">
        <f t="shared" si="11"/>
        <v/>
      </c>
      <c r="Q87" s="290" t="str">
        <f t="shared" si="12"/>
        <v/>
      </c>
      <c r="R87" s="290" t="str">
        <f t="shared" si="13"/>
        <v/>
      </c>
      <c r="S87" s="289"/>
      <c r="T87" s="290" t="str">
        <f t="shared" si="7"/>
        <v/>
      </c>
      <c r="U87" s="290" t="str">
        <f t="shared" si="8"/>
        <v/>
      </c>
      <c r="V87" s="269"/>
      <c r="W87" s="335"/>
      <c r="X87" s="336"/>
      <c r="Z87" s="9" t="e">
        <f>VLOOKUP(E87,'管理用（このシートは削除しないでください）'!$H$25:$M$40,2,FALSE)</f>
        <v>#N/A</v>
      </c>
      <c r="AA87" s="174" t="e">
        <f>VLOOKUP(E87,'管理用（このシートは削除しないでください）'!$H$25:$M$40,3,FALSE)</f>
        <v>#N/A</v>
      </c>
      <c r="AB87" s="9" t="e">
        <f>VLOOKUP(E87,'管理用（このシートは削除しないでください）'!$H$25:$M$40,4,FALSE)</f>
        <v>#N/A</v>
      </c>
      <c r="AC87" s="174" t="e">
        <f>VLOOKUP(E87,'管理用（このシートは削除しないでください）'!$H$25:$M$40,5,FALSE)</f>
        <v>#N/A</v>
      </c>
      <c r="AD87" s="174" t="e">
        <f>VLOOKUP(E87,'管理用（このシートは削除しないでください）'!$H$25:$M$40,6,FALSE)</f>
        <v>#N/A</v>
      </c>
    </row>
    <row r="88" spans="1:30" s="9" customFormat="1" ht="54.75" customHeight="1">
      <c r="A88" s="255"/>
      <c r="B88" s="255"/>
      <c r="C88" s="341"/>
      <c r="D88" s="311"/>
      <c r="E88" s="286"/>
      <c r="F88" s="287"/>
      <c r="G88" s="288"/>
      <c r="H88" s="288"/>
      <c r="I88" s="289"/>
      <c r="J88" s="289"/>
      <c r="K88" s="290" t="str">
        <f t="shared" si="9"/>
        <v/>
      </c>
      <c r="L88" s="312"/>
      <c r="M88" s="290" t="str">
        <f t="shared" si="10"/>
        <v/>
      </c>
      <c r="N88" s="289"/>
      <c r="O88" s="312"/>
      <c r="P88" s="290" t="str">
        <f t="shared" si="11"/>
        <v/>
      </c>
      <c r="Q88" s="290" t="str">
        <f t="shared" si="12"/>
        <v/>
      </c>
      <c r="R88" s="290" t="str">
        <f t="shared" si="13"/>
        <v/>
      </c>
      <c r="S88" s="289"/>
      <c r="T88" s="290" t="str">
        <f t="shared" si="7"/>
        <v/>
      </c>
      <c r="U88" s="290" t="str">
        <f t="shared" si="8"/>
        <v/>
      </c>
      <c r="V88" s="269"/>
      <c r="W88" s="335"/>
      <c r="X88" s="336"/>
      <c r="Z88" s="9" t="e">
        <f>VLOOKUP(E88,'管理用（このシートは削除しないでください）'!$H$25:$M$40,2,FALSE)</f>
        <v>#N/A</v>
      </c>
      <c r="AA88" s="174" t="e">
        <f>VLOOKUP(E88,'管理用（このシートは削除しないでください）'!$H$25:$M$40,3,FALSE)</f>
        <v>#N/A</v>
      </c>
      <c r="AB88" s="9" t="e">
        <f>VLOOKUP(E88,'管理用（このシートは削除しないでください）'!$H$25:$M$40,4,FALSE)</f>
        <v>#N/A</v>
      </c>
      <c r="AC88" s="174" t="e">
        <f>VLOOKUP(E88,'管理用（このシートは削除しないでください）'!$H$25:$M$40,5,FALSE)</f>
        <v>#N/A</v>
      </c>
      <c r="AD88" s="174" t="e">
        <f>VLOOKUP(E88,'管理用（このシートは削除しないでください）'!$H$25:$M$40,6,FALSE)</f>
        <v>#N/A</v>
      </c>
    </row>
    <row r="89" spans="1:30" s="9" customFormat="1" ht="54.75" customHeight="1">
      <c r="A89" s="255"/>
      <c r="B89" s="255"/>
      <c r="C89" s="341"/>
      <c r="D89" s="311"/>
      <c r="E89" s="286"/>
      <c r="F89" s="287"/>
      <c r="G89" s="288"/>
      <c r="H89" s="288"/>
      <c r="I89" s="289"/>
      <c r="J89" s="289"/>
      <c r="K89" s="290" t="str">
        <f t="shared" si="9"/>
        <v/>
      </c>
      <c r="L89" s="312"/>
      <c r="M89" s="290" t="str">
        <f t="shared" si="10"/>
        <v/>
      </c>
      <c r="N89" s="289"/>
      <c r="O89" s="312"/>
      <c r="P89" s="290" t="str">
        <f t="shared" si="11"/>
        <v/>
      </c>
      <c r="Q89" s="290" t="str">
        <f t="shared" si="12"/>
        <v/>
      </c>
      <c r="R89" s="290" t="str">
        <f t="shared" si="13"/>
        <v/>
      </c>
      <c r="S89" s="289"/>
      <c r="T89" s="290" t="str">
        <f t="shared" si="7"/>
        <v/>
      </c>
      <c r="U89" s="290" t="str">
        <f t="shared" si="8"/>
        <v/>
      </c>
      <c r="V89" s="269"/>
      <c r="W89" s="335"/>
      <c r="X89" s="336"/>
      <c r="Z89" s="9" t="e">
        <f>VLOOKUP(E89,'管理用（このシートは削除しないでください）'!$H$25:$M$40,2,FALSE)</f>
        <v>#N/A</v>
      </c>
      <c r="AA89" s="174" t="e">
        <f>VLOOKUP(E89,'管理用（このシートは削除しないでください）'!$H$25:$M$40,3,FALSE)</f>
        <v>#N/A</v>
      </c>
      <c r="AB89" s="9" t="e">
        <f>VLOOKUP(E89,'管理用（このシートは削除しないでください）'!$H$25:$M$40,4,FALSE)</f>
        <v>#N/A</v>
      </c>
      <c r="AC89" s="174" t="e">
        <f>VLOOKUP(E89,'管理用（このシートは削除しないでください）'!$H$25:$M$40,5,FALSE)</f>
        <v>#N/A</v>
      </c>
      <c r="AD89" s="174" t="e">
        <f>VLOOKUP(E89,'管理用（このシートは削除しないでください）'!$H$25:$M$40,6,FALSE)</f>
        <v>#N/A</v>
      </c>
    </row>
    <row r="90" spans="1:30" s="9" customFormat="1" ht="54.75" customHeight="1">
      <c r="A90" s="255"/>
      <c r="B90" s="255"/>
      <c r="C90" s="341"/>
      <c r="D90" s="311"/>
      <c r="E90" s="286"/>
      <c r="F90" s="287"/>
      <c r="G90" s="288"/>
      <c r="H90" s="288"/>
      <c r="I90" s="289"/>
      <c r="J90" s="289"/>
      <c r="K90" s="290" t="str">
        <f t="shared" si="9"/>
        <v/>
      </c>
      <c r="L90" s="312"/>
      <c r="M90" s="290" t="str">
        <f t="shared" si="10"/>
        <v/>
      </c>
      <c r="N90" s="289"/>
      <c r="O90" s="312"/>
      <c r="P90" s="290" t="str">
        <f t="shared" si="11"/>
        <v/>
      </c>
      <c r="Q90" s="290" t="str">
        <f t="shared" si="12"/>
        <v/>
      </c>
      <c r="R90" s="290" t="str">
        <f t="shared" si="13"/>
        <v/>
      </c>
      <c r="S90" s="289"/>
      <c r="T90" s="290" t="str">
        <f t="shared" si="7"/>
        <v/>
      </c>
      <c r="U90" s="290" t="str">
        <f t="shared" si="8"/>
        <v/>
      </c>
      <c r="V90" s="269"/>
      <c r="W90" s="335"/>
      <c r="X90" s="336"/>
      <c r="Z90" s="9" t="e">
        <f>VLOOKUP(E90,'管理用（このシートは削除しないでください）'!$H$25:$M$40,2,FALSE)</f>
        <v>#N/A</v>
      </c>
      <c r="AA90" s="174" t="e">
        <f>VLOOKUP(E90,'管理用（このシートは削除しないでください）'!$H$25:$M$40,3,FALSE)</f>
        <v>#N/A</v>
      </c>
      <c r="AB90" s="9" t="e">
        <f>VLOOKUP(E90,'管理用（このシートは削除しないでください）'!$H$25:$M$40,4,FALSE)</f>
        <v>#N/A</v>
      </c>
      <c r="AC90" s="174" t="e">
        <f>VLOOKUP(E90,'管理用（このシートは削除しないでください）'!$H$25:$M$40,5,FALSE)</f>
        <v>#N/A</v>
      </c>
      <c r="AD90" s="174" t="e">
        <f>VLOOKUP(E90,'管理用（このシートは削除しないでください）'!$H$25:$M$40,6,FALSE)</f>
        <v>#N/A</v>
      </c>
    </row>
    <row r="91" spans="1:30" s="9" customFormat="1" ht="54.75" customHeight="1">
      <c r="A91" s="255"/>
      <c r="B91" s="255"/>
      <c r="C91" s="341"/>
      <c r="D91" s="311"/>
      <c r="E91" s="286"/>
      <c r="F91" s="287"/>
      <c r="G91" s="288"/>
      <c r="H91" s="288"/>
      <c r="I91" s="289"/>
      <c r="J91" s="289"/>
      <c r="K91" s="290" t="str">
        <f t="shared" si="9"/>
        <v/>
      </c>
      <c r="L91" s="312"/>
      <c r="M91" s="290" t="str">
        <f t="shared" si="10"/>
        <v/>
      </c>
      <c r="N91" s="289"/>
      <c r="O91" s="312"/>
      <c r="P91" s="290" t="str">
        <f t="shared" si="11"/>
        <v/>
      </c>
      <c r="Q91" s="290" t="str">
        <f t="shared" si="12"/>
        <v/>
      </c>
      <c r="R91" s="290" t="str">
        <f t="shared" si="13"/>
        <v/>
      </c>
      <c r="S91" s="289"/>
      <c r="T91" s="290" t="str">
        <f t="shared" si="7"/>
        <v/>
      </c>
      <c r="U91" s="290" t="str">
        <f t="shared" si="8"/>
        <v/>
      </c>
      <c r="V91" s="269"/>
      <c r="W91" s="335"/>
      <c r="X91" s="336"/>
      <c r="Z91" s="9" t="e">
        <f>VLOOKUP(E91,'管理用（このシートは削除しないでください）'!$H$25:$M$40,2,FALSE)</f>
        <v>#N/A</v>
      </c>
      <c r="AA91" s="174" t="e">
        <f>VLOOKUP(E91,'管理用（このシートは削除しないでください）'!$H$25:$M$40,3,FALSE)</f>
        <v>#N/A</v>
      </c>
      <c r="AB91" s="9" t="e">
        <f>VLOOKUP(E91,'管理用（このシートは削除しないでください）'!$H$25:$M$40,4,FALSE)</f>
        <v>#N/A</v>
      </c>
      <c r="AC91" s="174" t="e">
        <f>VLOOKUP(E91,'管理用（このシートは削除しないでください）'!$H$25:$M$40,5,FALSE)</f>
        <v>#N/A</v>
      </c>
      <c r="AD91" s="174" t="e">
        <f>VLOOKUP(E91,'管理用（このシートは削除しないでください）'!$H$25:$M$40,6,FALSE)</f>
        <v>#N/A</v>
      </c>
    </row>
    <row r="92" spans="1:30" s="9" customFormat="1" ht="54.75" customHeight="1">
      <c r="A92" s="255"/>
      <c r="B92" s="255"/>
      <c r="C92" s="341"/>
      <c r="D92" s="311"/>
      <c r="E92" s="286"/>
      <c r="F92" s="287"/>
      <c r="G92" s="288"/>
      <c r="H92" s="288"/>
      <c r="I92" s="289"/>
      <c r="J92" s="289"/>
      <c r="K92" s="290" t="str">
        <f t="shared" si="9"/>
        <v/>
      </c>
      <c r="L92" s="312"/>
      <c r="M92" s="290" t="str">
        <f t="shared" si="10"/>
        <v/>
      </c>
      <c r="N92" s="289"/>
      <c r="O92" s="312"/>
      <c r="P92" s="290" t="str">
        <f t="shared" si="11"/>
        <v/>
      </c>
      <c r="Q92" s="290" t="str">
        <f t="shared" si="12"/>
        <v/>
      </c>
      <c r="R92" s="290" t="str">
        <f t="shared" si="13"/>
        <v/>
      </c>
      <c r="S92" s="289"/>
      <c r="T92" s="290" t="str">
        <f t="shared" si="7"/>
        <v/>
      </c>
      <c r="U92" s="290" t="str">
        <f t="shared" si="8"/>
        <v/>
      </c>
      <c r="V92" s="269"/>
      <c r="W92" s="335"/>
      <c r="X92" s="336"/>
      <c r="Z92" s="9" t="e">
        <f>VLOOKUP(E92,'管理用（このシートは削除しないでください）'!$H$25:$M$40,2,FALSE)</f>
        <v>#N/A</v>
      </c>
      <c r="AA92" s="174" t="e">
        <f>VLOOKUP(E92,'管理用（このシートは削除しないでください）'!$H$25:$M$40,3,FALSE)</f>
        <v>#N/A</v>
      </c>
      <c r="AB92" s="9" t="e">
        <f>VLOOKUP(E92,'管理用（このシートは削除しないでください）'!$H$25:$M$40,4,FALSE)</f>
        <v>#N/A</v>
      </c>
      <c r="AC92" s="174" t="e">
        <f>VLOOKUP(E92,'管理用（このシートは削除しないでください）'!$H$25:$M$40,5,FALSE)</f>
        <v>#N/A</v>
      </c>
      <c r="AD92" s="174" t="e">
        <f>VLOOKUP(E92,'管理用（このシートは削除しないでください）'!$H$25:$M$40,6,FALSE)</f>
        <v>#N/A</v>
      </c>
    </row>
    <row r="93" spans="1:30" s="9" customFormat="1" ht="54.75" customHeight="1">
      <c r="A93" s="255"/>
      <c r="B93" s="255"/>
      <c r="C93" s="341"/>
      <c r="D93" s="311"/>
      <c r="E93" s="286"/>
      <c r="F93" s="287"/>
      <c r="G93" s="288"/>
      <c r="H93" s="288"/>
      <c r="I93" s="289"/>
      <c r="J93" s="289"/>
      <c r="K93" s="290" t="str">
        <f t="shared" si="9"/>
        <v/>
      </c>
      <c r="L93" s="312"/>
      <c r="M93" s="290" t="str">
        <f t="shared" si="10"/>
        <v/>
      </c>
      <c r="N93" s="289"/>
      <c r="O93" s="312"/>
      <c r="P93" s="290" t="str">
        <f t="shared" si="11"/>
        <v/>
      </c>
      <c r="Q93" s="290" t="str">
        <f t="shared" si="12"/>
        <v/>
      </c>
      <c r="R93" s="290" t="str">
        <f t="shared" si="13"/>
        <v/>
      </c>
      <c r="S93" s="289"/>
      <c r="T93" s="290" t="str">
        <f t="shared" si="7"/>
        <v/>
      </c>
      <c r="U93" s="290" t="str">
        <f t="shared" si="8"/>
        <v/>
      </c>
      <c r="V93" s="269"/>
      <c r="W93" s="335"/>
      <c r="X93" s="336"/>
      <c r="Z93" s="9" t="e">
        <f>VLOOKUP(E93,'管理用（このシートは削除しないでください）'!$H$25:$M$40,2,FALSE)</f>
        <v>#N/A</v>
      </c>
      <c r="AA93" s="174" t="e">
        <f>VLOOKUP(E93,'管理用（このシートは削除しないでください）'!$H$25:$M$40,3,FALSE)</f>
        <v>#N/A</v>
      </c>
      <c r="AB93" s="9" t="e">
        <f>VLOOKUP(E93,'管理用（このシートは削除しないでください）'!$H$25:$M$40,4,FALSE)</f>
        <v>#N/A</v>
      </c>
      <c r="AC93" s="174" t="e">
        <f>VLOOKUP(E93,'管理用（このシートは削除しないでください）'!$H$25:$M$40,5,FALSE)</f>
        <v>#N/A</v>
      </c>
      <c r="AD93" s="174" t="e">
        <f>VLOOKUP(E93,'管理用（このシートは削除しないでください）'!$H$25:$M$40,6,FALSE)</f>
        <v>#N/A</v>
      </c>
    </row>
    <row r="94" spans="1:30" s="9" customFormat="1" ht="54.75" customHeight="1">
      <c r="A94" s="255"/>
      <c r="B94" s="255"/>
      <c r="C94" s="341"/>
      <c r="D94" s="311"/>
      <c r="E94" s="286"/>
      <c r="F94" s="287"/>
      <c r="G94" s="288"/>
      <c r="H94" s="288"/>
      <c r="I94" s="289"/>
      <c r="J94" s="289"/>
      <c r="K94" s="290" t="str">
        <f t="shared" si="9"/>
        <v/>
      </c>
      <c r="L94" s="312"/>
      <c r="M94" s="290" t="str">
        <f t="shared" si="10"/>
        <v/>
      </c>
      <c r="N94" s="289"/>
      <c r="O94" s="312"/>
      <c r="P94" s="290" t="str">
        <f t="shared" si="11"/>
        <v/>
      </c>
      <c r="Q94" s="290" t="str">
        <f t="shared" si="12"/>
        <v/>
      </c>
      <c r="R94" s="290" t="str">
        <f t="shared" si="13"/>
        <v/>
      </c>
      <c r="S94" s="289"/>
      <c r="T94" s="290" t="str">
        <f t="shared" si="7"/>
        <v/>
      </c>
      <c r="U94" s="290" t="str">
        <f t="shared" si="8"/>
        <v/>
      </c>
      <c r="V94" s="269"/>
      <c r="W94" s="335"/>
      <c r="X94" s="336"/>
      <c r="Z94" s="9" t="e">
        <f>VLOOKUP(E94,'管理用（このシートは削除しないでください）'!$H$25:$M$40,2,FALSE)</f>
        <v>#N/A</v>
      </c>
      <c r="AA94" s="174" t="e">
        <f>VLOOKUP(E94,'管理用（このシートは削除しないでください）'!$H$25:$M$40,3,FALSE)</f>
        <v>#N/A</v>
      </c>
      <c r="AB94" s="9" t="e">
        <f>VLOOKUP(E94,'管理用（このシートは削除しないでください）'!$H$25:$M$40,4,FALSE)</f>
        <v>#N/A</v>
      </c>
      <c r="AC94" s="174" t="e">
        <f>VLOOKUP(E94,'管理用（このシートは削除しないでください）'!$H$25:$M$40,5,FALSE)</f>
        <v>#N/A</v>
      </c>
      <c r="AD94" s="174" t="e">
        <f>VLOOKUP(E94,'管理用（このシートは削除しないでください）'!$H$25:$M$40,6,FALSE)</f>
        <v>#N/A</v>
      </c>
    </row>
    <row r="95" spans="1:30" s="9" customFormat="1" ht="54.75" customHeight="1">
      <c r="A95" s="255"/>
      <c r="B95" s="255"/>
      <c r="C95" s="341"/>
      <c r="D95" s="311"/>
      <c r="E95" s="286"/>
      <c r="F95" s="287"/>
      <c r="G95" s="288"/>
      <c r="H95" s="288"/>
      <c r="I95" s="289"/>
      <c r="J95" s="289"/>
      <c r="K95" s="290" t="str">
        <f t="shared" si="9"/>
        <v/>
      </c>
      <c r="L95" s="312"/>
      <c r="M95" s="290" t="str">
        <f t="shared" si="10"/>
        <v/>
      </c>
      <c r="N95" s="289"/>
      <c r="O95" s="312"/>
      <c r="P95" s="290" t="str">
        <f t="shared" si="11"/>
        <v/>
      </c>
      <c r="Q95" s="290" t="str">
        <f t="shared" si="12"/>
        <v/>
      </c>
      <c r="R95" s="290" t="str">
        <f t="shared" si="13"/>
        <v/>
      </c>
      <c r="S95" s="289"/>
      <c r="T95" s="290" t="str">
        <f t="shared" si="7"/>
        <v/>
      </c>
      <c r="U95" s="290" t="str">
        <f t="shared" si="8"/>
        <v/>
      </c>
      <c r="V95" s="269"/>
      <c r="W95" s="335"/>
      <c r="X95" s="336"/>
      <c r="Z95" s="9" t="e">
        <f>VLOOKUP(E95,'管理用（このシートは削除しないでください）'!$H$25:$M$40,2,FALSE)</f>
        <v>#N/A</v>
      </c>
      <c r="AA95" s="174" t="e">
        <f>VLOOKUP(E95,'管理用（このシートは削除しないでください）'!$H$25:$M$40,3,FALSE)</f>
        <v>#N/A</v>
      </c>
      <c r="AB95" s="9" t="e">
        <f>VLOOKUP(E95,'管理用（このシートは削除しないでください）'!$H$25:$M$40,4,FALSE)</f>
        <v>#N/A</v>
      </c>
      <c r="AC95" s="174" t="e">
        <f>VLOOKUP(E95,'管理用（このシートは削除しないでください）'!$H$25:$M$40,5,FALSE)</f>
        <v>#N/A</v>
      </c>
      <c r="AD95" s="174" t="e">
        <f>VLOOKUP(E95,'管理用（このシートは削除しないでください）'!$H$25:$M$40,6,FALSE)</f>
        <v>#N/A</v>
      </c>
    </row>
    <row r="96" spans="1:30" s="9" customFormat="1" ht="54.75" customHeight="1">
      <c r="A96" s="255"/>
      <c r="B96" s="255"/>
      <c r="C96" s="341"/>
      <c r="D96" s="311"/>
      <c r="E96" s="286"/>
      <c r="F96" s="287"/>
      <c r="G96" s="288"/>
      <c r="H96" s="288"/>
      <c r="I96" s="289"/>
      <c r="J96" s="289"/>
      <c r="K96" s="290" t="str">
        <f t="shared" si="9"/>
        <v/>
      </c>
      <c r="L96" s="312"/>
      <c r="M96" s="290" t="str">
        <f t="shared" si="10"/>
        <v/>
      </c>
      <c r="N96" s="289"/>
      <c r="O96" s="312"/>
      <c r="P96" s="290" t="str">
        <f t="shared" si="11"/>
        <v/>
      </c>
      <c r="Q96" s="290" t="str">
        <f t="shared" si="12"/>
        <v/>
      </c>
      <c r="R96" s="290" t="str">
        <f t="shared" si="13"/>
        <v/>
      </c>
      <c r="S96" s="289"/>
      <c r="T96" s="290" t="str">
        <f t="shared" si="7"/>
        <v/>
      </c>
      <c r="U96" s="290" t="str">
        <f t="shared" si="8"/>
        <v/>
      </c>
      <c r="V96" s="269"/>
      <c r="W96" s="335"/>
      <c r="X96" s="336"/>
      <c r="Z96" s="9" t="e">
        <f>VLOOKUP(E96,'管理用（このシートは削除しないでください）'!$H$25:$M$40,2,FALSE)</f>
        <v>#N/A</v>
      </c>
      <c r="AA96" s="174" t="e">
        <f>VLOOKUP(E96,'管理用（このシートは削除しないでください）'!$H$25:$M$40,3,FALSE)</f>
        <v>#N/A</v>
      </c>
      <c r="AB96" s="9" t="e">
        <f>VLOOKUP(E96,'管理用（このシートは削除しないでください）'!$H$25:$M$40,4,FALSE)</f>
        <v>#N/A</v>
      </c>
      <c r="AC96" s="174" t="e">
        <f>VLOOKUP(E96,'管理用（このシートは削除しないでください）'!$H$25:$M$40,5,FALSE)</f>
        <v>#N/A</v>
      </c>
      <c r="AD96" s="174" t="e">
        <f>VLOOKUP(E96,'管理用（このシートは削除しないでください）'!$H$25:$M$40,6,FALSE)</f>
        <v>#N/A</v>
      </c>
    </row>
    <row r="97" spans="1:30" s="9" customFormat="1" ht="54.75" customHeight="1">
      <c r="A97" s="255"/>
      <c r="B97" s="255"/>
      <c r="C97" s="341"/>
      <c r="D97" s="311"/>
      <c r="E97" s="286"/>
      <c r="F97" s="287"/>
      <c r="G97" s="288"/>
      <c r="H97" s="288"/>
      <c r="I97" s="289"/>
      <c r="J97" s="289"/>
      <c r="K97" s="290" t="str">
        <f t="shared" si="9"/>
        <v/>
      </c>
      <c r="L97" s="312"/>
      <c r="M97" s="290" t="str">
        <f t="shared" si="10"/>
        <v/>
      </c>
      <c r="N97" s="289"/>
      <c r="O97" s="312"/>
      <c r="P97" s="290" t="str">
        <f t="shared" si="11"/>
        <v/>
      </c>
      <c r="Q97" s="290" t="str">
        <f t="shared" si="12"/>
        <v/>
      </c>
      <c r="R97" s="290" t="str">
        <f t="shared" si="13"/>
        <v/>
      </c>
      <c r="S97" s="289"/>
      <c r="T97" s="290" t="str">
        <f t="shared" si="7"/>
        <v/>
      </c>
      <c r="U97" s="290" t="str">
        <f t="shared" si="8"/>
        <v/>
      </c>
      <c r="V97" s="269"/>
      <c r="W97" s="335"/>
      <c r="X97" s="336"/>
      <c r="Z97" s="9" t="e">
        <f>VLOOKUP(E97,'管理用（このシートは削除しないでください）'!$H$25:$M$40,2,FALSE)</f>
        <v>#N/A</v>
      </c>
      <c r="AA97" s="174" t="e">
        <f>VLOOKUP(E97,'管理用（このシートは削除しないでください）'!$H$25:$M$40,3,FALSE)</f>
        <v>#N/A</v>
      </c>
      <c r="AB97" s="9" t="e">
        <f>VLOOKUP(E97,'管理用（このシートは削除しないでください）'!$H$25:$M$40,4,FALSE)</f>
        <v>#N/A</v>
      </c>
      <c r="AC97" s="174" t="e">
        <f>VLOOKUP(E97,'管理用（このシートは削除しないでください）'!$H$25:$M$40,5,FALSE)</f>
        <v>#N/A</v>
      </c>
      <c r="AD97" s="174" t="e">
        <f>VLOOKUP(E97,'管理用（このシートは削除しないでください）'!$H$25:$M$40,6,FALSE)</f>
        <v>#N/A</v>
      </c>
    </row>
    <row r="98" spans="1:30" s="9" customFormat="1" ht="54.75" customHeight="1">
      <c r="A98" s="255"/>
      <c r="B98" s="255"/>
      <c r="C98" s="341"/>
      <c r="D98" s="311"/>
      <c r="E98" s="286"/>
      <c r="F98" s="287"/>
      <c r="G98" s="288"/>
      <c r="H98" s="288"/>
      <c r="I98" s="289"/>
      <c r="J98" s="289"/>
      <c r="K98" s="290" t="str">
        <f t="shared" si="9"/>
        <v/>
      </c>
      <c r="L98" s="312"/>
      <c r="M98" s="290" t="str">
        <f t="shared" si="10"/>
        <v/>
      </c>
      <c r="N98" s="289"/>
      <c r="O98" s="312"/>
      <c r="P98" s="290" t="str">
        <f t="shared" si="11"/>
        <v/>
      </c>
      <c r="Q98" s="290" t="str">
        <f t="shared" si="12"/>
        <v/>
      </c>
      <c r="R98" s="290" t="str">
        <f t="shared" si="13"/>
        <v/>
      </c>
      <c r="S98" s="289"/>
      <c r="T98" s="290" t="str">
        <f t="shared" si="7"/>
        <v/>
      </c>
      <c r="U98" s="290" t="str">
        <f t="shared" si="8"/>
        <v/>
      </c>
      <c r="V98" s="269"/>
      <c r="W98" s="335"/>
      <c r="X98" s="336"/>
      <c r="Z98" s="9" t="e">
        <f>VLOOKUP(E98,'管理用（このシートは削除しないでください）'!$H$25:$M$40,2,FALSE)</f>
        <v>#N/A</v>
      </c>
      <c r="AA98" s="174" t="e">
        <f>VLOOKUP(E98,'管理用（このシートは削除しないでください）'!$H$25:$M$40,3,FALSE)</f>
        <v>#N/A</v>
      </c>
      <c r="AB98" s="9" t="e">
        <f>VLOOKUP(E98,'管理用（このシートは削除しないでください）'!$H$25:$M$40,4,FALSE)</f>
        <v>#N/A</v>
      </c>
      <c r="AC98" s="174" t="e">
        <f>VLOOKUP(E98,'管理用（このシートは削除しないでください）'!$H$25:$M$40,5,FALSE)</f>
        <v>#N/A</v>
      </c>
      <c r="AD98" s="174" t="e">
        <f>VLOOKUP(E98,'管理用（このシートは削除しないでください）'!$H$25:$M$40,6,FALSE)</f>
        <v>#N/A</v>
      </c>
    </row>
    <row r="99" spans="1:30" s="9" customFormat="1" ht="54.75" customHeight="1">
      <c r="A99" s="255"/>
      <c r="B99" s="255"/>
      <c r="C99" s="341"/>
      <c r="D99" s="311"/>
      <c r="E99" s="286"/>
      <c r="F99" s="287"/>
      <c r="G99" s="288"/>
      <c r="H99" s="288"/>
      <c r="I99" s="289"/>
      <c r="J99" s="289"/>
      <c r="K99" s="290" t="str">
        <f t="shared" si="9"/>
        <v/>
      </c>
      <c r="L99" s="312"/>
      <c r="M99" s="290" t="str">
        <f t="shared" si="10"/>
        <v/>
      </c>
      <c r="N99" s="289"/>
      <c r="O99" s="312"/>
      <c r="P99" s="290" t="str">
        <f t="shared" si="11"/>
        <v/>
      </c>
      <c r="Q99" s="290" t="str">
        <f t="shared" si="12"/>
        <v/>
      </c>
      <c r="R99" s="290" t="str">
        <f t="shared" si="13"/>
        <v/>
      </c>
      <c r="S99" s="289"/>
      <c r="T99" s="290" t="str">
        <f t="shared" si="7"/>
        <v/>
      </c>
      <c r="U99" s="290" t="str">
        <f t="shared" si="8"/>
        <v/>
      </c>
      <c r="V99" s="269"/>
      <c r="W99" s="335"/>
      <c r="X99" s="336"/>
      <c r="Z99" s="9" t="e">
        <f>VLOOKUP(E99,'管理用（このシートは削除しないでください）'!$H$25:$M$40,2,FALSE)</f>
        <v>#N/A</v>
      </c>
      <c r="AA99" s="174" t="e">
        <f>VLOOKUP(E99,'管理用（このシートは削除しないでください）'!$H$25:$M$40,3,FALSE)</f>
        <v>#N/A</v>
      </c>
      <c r="AB99" s="9" t="e">
        <f>VLOOKUP(E99,'管理用（このシートは削除しないでください）'!$H$25:$M$40,4,FALSE)</f>
        <v>#N/A</v>
      </c>
      <c r="AC99" s="174" t="e">
        <f>VLOOKUP(E99,'管理用（このシートは削除しないでください）'!$H$25:$M$40,5,FALSE)</f>
        <v>#N/A</v>
      </c>
      <c r="AD99" s="174" t="e">
        <f>VLOOKUP(E99,'管理用（このシートは削除しないでください）'!$H$25:$M$40,6,FALSE)</f>
        <v>#N/A</v>
      </c>
    </row>
    <row r="100" spans="1:30" s="9" customFormat="1" ht="54.75" customHeight="1">
      <c r="A100" s="255"/>
      <c r="B100" s="255"/>
      <c r="C100" s="341"/>
      <c r="D100" s="311"/>
      <c r="E100" s="286"/>
      <c r="F100" s="287"/>
      <c r="G100" s="288"/>
      <c r="H100" s="288"/>
      <c r="I100" s="289"/>
      <c r="J100" s="289"/>
      <c r="K100" s="290" t="str">
        <f t="shared" si="9"/>
        <v/>
      </c>
      <c r="L100" s="312"/>
      <c r="M100" s="290" t="str">
        <f t="shared" si="10"/>
        <v/>
      </c>
      <c r="N100" s="289"/>
      <c r="O100" s="312"/>
      <c r="P100" s="290" t="str">
        <f t="shared" si="11"/>
        <v/>
      </c>
      <c r="Q100" s="290" t="str">
        <f t="shared" si="12"/>
        <v/>
      </c>
      <c r="R100" s="290" t="str">
        <f t="shared" si="13"/>
        <v/>
      </c>
      <c r="S100" s="289"/>
      <c r="T100" s="290" t="str">
        <f t="shared" si="7"/>
        <v/>
      </c>
      <c r="U100" s="290" t="str">
        <f t="shared" si="8"/>
        <v/>
      </c>
      <c r="V100" s="269"/>
      <c r="W100" s="335"/>
      <c r="X100" s="336"/>
      <c r="Z100" s="9" t="e">
        <f>VLOOKUP(E100,'管理用（このシートは削除しないでください）'!$H$25:$M$40,2,FALSE)</f>
        <v>#N/A</v>
      </c>
      <c r="AA100" s="174" t="e">
        <f>VLOOKUP(E100,'管理用（このシートは削除しないでください）'!$H$25:$M$40,3,FALSE)</f>
        <v>#N/A</v>
      </c>
      <c r="AB100" s="9" t="e">
        <f>VLOOKUP(E100,'管理用（このシートは削除しないでください）'!$H$25:$M$40,4,FALSE)</f>
        <v>#N/A</v>
      </c>
      <c r="AC100" s="174" t="e">
        <f>VLOOKUP(E100,'管理用（このシートは削除しないでください）'!$H$25:$M$40,5,FALSE)</f>
        <v>#N/A</v>
      </c>
      <c r="AD100" s="174" t="e">
        <f>VLOOKUP(E100,'管理用（このシートは削除しないでください）'!$H$25:$M$40,6,FALSE)</f>
        <v>#N/A</v>
      </c>
    </row>
    <row r="101" spans="1:30" s="9" customFormat="1" ht="54.75" customHeight="1">
      <c r="A101" s="255"/>
      <c r="B101" s="255"/>
      <c r="C101" s="341"/>
      <c r="D101" s="311"/>
      <c r="E101" s="286"/>
      <c r="F101" s="287"/>
      <c r="G101" s="288"/>
      <c r="H101" s="288"/>
      <c r="I101" s="289"/>
      <c r="J101" s="289"/>
      <c r="K101" s="290" t="str">
        <f t="shared" si="9"/>
        <v/>
      </c>
      <c r="L101" s="312"/>
      <c r="M101" s="290" t="str">
        <f t="shared" si="10"/>
        <v/>
      </c>
      <c r="N101" s="289"/>
      <c r="O101" s="312"/>
      <c r="P101" s="290" t="str">
        <f t="shared" si="11"/>
        <v/>
      </c>
      <c r="Q101" s="290" t="str">
        <f t="shared" si="12"/>
        <v/>
      </c>
      <c r="R101" s="290" t="str">
        <f t="shared" si="13"/>
        <v/>
      </c>
      <c r="S101" s="289"/>
      <c r="T101" s="290" t="str">
        <f t="shared" si="7"/>
        <v/>
      </c>
      <c r="U101" s="290" t="str">
        <f t="shared" si="8"/>
        <v/>
      </c>
      <c r="V101" s="269"/>
      <c r="W101" s="335"/>
      <c r="X101" s="336"/>
      <c r="Z101" s="9" t="e">
        <f>VLOOKUP(E101,'管理用（このシートは削除しないでください）'!$H$25:$M$40,2,FALSE)</f>
        <v>#N/A</v>
      </c>
      <c r="AA101" s="174" t="e">
        <f>VLOOKUP(E101,'管理用（このシートは削除しないでください）'!$H$25:$M$40,3,FALSE)</f>
        <v>#N/A</v>
      </c>
      <c r="AB101" s="9" t="e">
        <f>VLOOKUP(E101,'管理用（このシートは削除しないでください）'!$H$25:$M$40,4,FALSE)</f>
        <v>#N/A</v>
      </c>
      <c r="AC101" s="174" t="e">
        <f>VLOOKUP(E101,'管理用（このシートは削除しないでください）'!$H$25:$M$40,5,FALSE)</f>
        <v>#N/A</v>
      </c>
      <c r="AD101" s="174" t="e">
        <f>VLOOKUP(E101,'管理用（このシートは削除しないでください）'!$H$25:$M$40,6,FALSE)</f>
        <v>#N/A</v>
      </c>
    </row>
    <row r="102" spans="1:30" s="9" customFormat="1" ht="54.75" customHeight="1">
      <c r="A102" s="255"/>
      <c r="B102" s="255"/>
      <c r="C102" s="341"/>
      <c r="D102" s="311"/>
      <c r="E102" s="286"/>
      <c r="F102" s="287"/>
      <c r="G102" s="288"/>
      <c r="H102" s="288"/>
      <c r="I102" s="289"/>
      <c r="J102" s="289"/>
      <c r="K102" s="290" t="str">
        <f t="shared" si="9"/>
        <v/>
      </c>
      <c r="L102" s="312"/>
      <c r="M102" s="290" t="str">
        <f t="shared" si="10"/>
        <v/>
      </c>
      <c r="N102" s="289"/>
      <c r="O102" s="312"/>
      <c r="P102" s="290" t="str">
        <f t="shared" si="11"/>
        <v/>
      </c>
      <c r="Q102" s="290" t="str">
        <f t="shared" si="12"/>
        <v/>
      </c>
      <c r="R102" s="290" t="str">
        <f t="shared" si="13"/>
        <v/>
      </c>
      <c r="S102" s="289"/>
      <c r="T102" s="290" t="str">
        <f t="shared" si="7"/>
        <v/>
      </c>
      <c r="U102" s="290" t="str">
        <f t="shared" si="8"/>
        <v/>
      </c>
      <c r="V102" s="269"/>
      <c r="W102" s="335"/>
      <c r="X102" s="336"/>
      <c r="Z102" s="9" t="e">
        <f>VLOOKUP(E102,'管理用（このシートは削除しないでください）'!$H$25:$M$40,2,FALSE)</f>
        <v>#N/A</v>
      </c>
      <c r="AA102" s="174" t="e">
        <f>VLOOKUP(E102,'管理用（このシートは削除しないでください）'!$H$25:$M$40,3,FALSE)</f>
        <v>#N/A</v>
      </c>
      <c r="AB102" s="9" t="e">
        <f>VLOOKUP(E102,'管理用（このシートは削除しないでください）'!$H$25:$M$40,4,FALSE)</f>
        <v>#N/A</v>
      </c>
      <c r="AC102" s="174" t="e">
        <f>VLOOKUP(E102,'管理用（このシートは削除しないでください）'!$H$25:$M$40,5,FALSE)</f>
        <v>#N/A</v>
      </c>
      <c r="AD102" s="174" t="e">
        <f>VLOOKUP(E102,'管理用（このシートは削除しないでください）'!$H$25:$M$40,6,FALSE)</f>
        <v>#N/A</v>
      </c>
    </row>
    <row r="103" spans="1:30" s="9" customFormat="1" ht="54.75" customHeight="1">
      <c r="A103" s="255"/>
      <c r="B103" s="255"/>
      <c r="C103" s="341"/>
      <c r="D103" s="311"/>
      <c r="E103" s="286"/>
      <c r="F103" s="287"/>
      <c r="G103" s="288"/>
      <c r="H103" s="288"/>
      <c r="I103" s="289"/>
      <c r="J103" s="289"/>
      <c r="K103" s="290" t="str">
        <f t="shared" si="9"/>
        <v/>
      </c>
      <c r="L103" s="312"/>
      <c r="M103" s="290" t="str">
        <f t="shared" si="10"/>
        <v/>
      </c>
      <c r="N103" s="289"/>
      <c r="O103" s="312"/>
      <c r="P103" s="290" t="str">
        <f t="shared" si="11"/>
        <v/>
      </c>
      <c r="Q103" s="290" t="str">
        <f t="shared" si="12"/>
        <v/>
      </c>
      <c r="R103" s="290" t="str">
        <f t="shared" si="13"/>
        <v/>
      </c>
      <c r="S103" s="289"/>
      <c r="T103" s="290" t="str">
        <f t="shared" si="7"/>
        <v/>
      </c>
      <c r="U103" s="290" t="str">
        <f t="shared" si="8"/>
        <v/>
      </c>
      <c r="V103" s="269"/>
      <c r="W103" s="335"/>
      <c r="X103" s="336"/>
      <c r="Z103" s="9" t="e">
        <f>VLOOKUP(E103,'管理用（このシートは削除しないでください）'!$H$25:$M$40,2,FALSE)</f>
        <v>#N/A</v>
      </c>
      <c r="AA103" s="174" t="e">
        <f>VLOOKUP(E103,'管理用（このシートは削除しないでください）'!$H$25:$M$40,3,FALSE)</f>
        <v>#N/A</v>
      </c>
      <c r="AB103" s="9" t="e">
        <f>VLOOKUP(E103,'管理用（このシートは削除しないでください）'!$H$25:$M$40,4,FALSE)</f>
        <v>#N/A</v>
      </c>
      <c r="AC103" s="174" t="e">
        <f>VLOOKUP(E103,'管理用（このシートは削除しないでください）'!$H$25:$M$40,5,FALSE)</f>
        <v>#N/A</v>
      </c>
      <c r="AD103" s="174" t="e">
        <f>VLOOKUP(E103,'管理用（このシートは削除しないでください）'!$H$25:$M$40,6,FALSE)</f>
        <v>#N/A</v>
      </c>
    </row>
    <row r="104" spans="1:30" s="9" customFormat="1" ht="54.75" customHeight="1">
      <c r="A104" s="255"/>
      <c r="B104" s="255"/>
      <c r="C104" s="341"/>
      <c r="D104" s="311"/>
      <c r="E104" s="286"/>
      <c r="F104" s="287"/>
      <c r="G104" s="288"/>
      <c r="H104" s="288"/>
      <c r="I104" s="289"/>
      <c r="J104" s="289"/>
      <c r="K104" s="290" t="str">
        <f t="shared" si="9"/>
        <v/>
      </c>
      <c r="L104" s="312"/>
      <c r="M104" s="290" t="str">
        <f t="shared" si="10"/>
        <v/>
      </c>
      <c r="N104" s="289"/>
      <c r="O104" s="312"/>
      <c r="P104" s="290" t="str">
        <f t="shared" si="11"/>
        <v/>
      </c>
      <c r="Q104" s="290" t="str">
        <f t="shared" si="12"/>
        <v/>
      </c>
      <c r="R104" s="290" t="str">
        <f t="shared" si="13"/>
        <v/>
      </c>
      <c r="S104" s="289"/>
      <c r="T104" s="290" t="str">
        <f t="shared" si="7"/>
        <v/>
      </c>
      <c r="U104" s="290" t="str">
        <f t="shared" si="8"/>
        <v/>
      </c>
      <c r="V104" s="269"/>
      <c r="W104" s="335"/>
      <c r="X104" s="336"/>
      <c r="Z104" s="9" t="e">
        <f>VLOOKUP(E104,'管理用（このシートは削除しないでください）'!$H$25:$M$40,2,FALSE)</f>
        <v>#N/A</v>
      </c>
      <c r="AA104" s="174" t="e">
        <f>VLOOKUP(E104,'管理用（このシートは削除しないでください）'!$H$25:$M$40,3,FALSE)</f>
        <v>#N/A</v>
      </c>
      <c r="AB104" s="9" t="e">
        <f>VLOOKUP(E104,'管理用（このシートは削除しないでください）'!$H$25:$M$40,4,FALSE)</f>
        <v>#N/A</v>
      </c>
      <c r="AC104" s="174" t="e">
        <f>VLOOKUP(E104,'管理用（このシートは削除しないでください）'!$H$25:$M$40,5,FALSE)</f>
        <v>#N/A</v>
      </c>
      <c r="AD104" s="174" t="e">
        <f>VLOOKUP(E104,'管理用（このシートは削除しないでください）'!$H$25:$M$40,6,FALSE)</f>
        <v>#N/A</v>
      </c>
    </row>
    <row r="105" spans="1:30" s="9" customFormat="1" ht="54.75" customHeight="1">
      <c r="A105" s="255"/>
      <c r="B105" s="255"/>
      <c r="C105" s="341"/>
      <c r="D105" s="311"/>
      <c r="E105" s="286"/>
      <c r="F105" s="287"/>
      <c r="G105" s="288"/>
      <c r="H105" s="288"/>
      <c r="I105" s="289"/>
      <c r="J105" s="289"/>
      <c r="K105" s="290" t="str">
        <f t="shared" si="9"/>
        <v/>
      </c>
      <c r="L105" s="312"/>
      <c r="M105" s="290" t="str">
        <f t="shared" si="10"/>
        <v/>
      </c>
      <c r="N105" s="289"/>
      <c r="O105" s="312"/>
      <c r="P105" s="290" t="str">
        <f t="shared" si="11"/>
        <v/>
      </c>
      <c r="Q105" s="290" t="str">
        <f t="shared" si="12"/>
        <v/>
      </c>
      <c r="R105" s="290" t="str">
        <f t="shared" si="13"/>
        <v/>
      </c>
      <c r="S105" s="289"/>
      <c r="T105" s="290" t="str">
        <f t="shared" si="7"/>
        <v/>
      </c>
      <c r="U105" s="290" t="str">
        <f t="shared" si="8"/>
        <v/>
      </c>
      <c r="V105" s="269"/>
      <c r="W105" s="335"/>
      <c r="X105" s="336"/>
      <c r="Z105" s="9" t="e">
        <f>VLOOKUP(E105,'管理用（このシートは削除しないでください）'!$H$25:$M$40,2,FALSE)</f>
        <v>#N/A</v>
      </c>
      <c r="AA105" s="174" t="e">
        <f>VLOOKUP(E105,'管理用（このシートは削除しないでください）'!$H$25:$M$40,3,FALSE)</f>
        <v>#N/A</v>
      </c>
      <c r="AB105" s="9" t="e">
        <f>VLOOKUP(E105,'管理用（このシートは削除しないでください）'!$H$25:$M$40,4,FALSE)</f>
        <v>#N/A</v>
      </c>
      <c r="AC105" s="174" t="e">
        <f>VLOOKUP(E105,'管理用（このシートは削除しないでください）'!$H$25:$M$40,5,FALSE)</f>
        <v>#N/A</v>
      </c>
      <c r="AD105" s="174" t="e">
        <f>VLOOKUP(E105,'管理用（このシートは削除しないでください）'!$H$25:$M$40,6,FALSE)</f>
        <v>#N/A</v>
      </c>
    </row>
    <row r="106" spans="1:30" s="9" customFormat="1" ht="54.75" customHeight="1" thickBot="1">
      <c r="A106" s="255"/>
      <c r="B106" s="255"/>
      <c r="C106" s="342"/>
      <c r="D106" s="313"/>
      <c r="E106" s="291"/>
      <c r="F106" s="292"/>
      <c r="G106" s="293"/>
      <c r="H106" s="314"/>
      <c r="I106" s="315"/>
      <c r="J106" s="315"/>
      <c r="K106" s="294" t="str">
        <f t="shared" si="9"/>
        <v/>
      </c>
      <c r="L106" s="316"/>
      <c r="M106" s="294" t="str">
        <f t="shared" si="10"/>
        <v/>
      </c>
      <c r="N106" s="315"/>
      <c r="O106" s="316"/>
      <c r="P106" s="294" t="str">
        <f t="shared" si="11"/>
        <v/>
      </c>
      <c r="Q106" s="294" t="str">
        <f t="shared" si="12"/>
        <v/>
      </c>
      <c r="R106" s="294" t="str">
        <f t="shared" si="13"/>
        <v/>
      </c>
      <c r="S106" s="315"/>
      <c r="T106" s="294" t="str">
        <f t="shared" si="7"/>
        <v/>
      </c>
      <c r="U106" s="294" t="str">
        <f t="shared" si="8"/>
        <v/>
      </c>
      <c r="V106" s="270"/>
      <c r="W106" s="337"/>
      <c r="X106" s="338"/>
      <c r="Z106" s="9" t="e">
        <f>VLOOKUP(E106,'管理用（このシートは削除しないでください）'!$H$25:$M$40,2,FALSE)</f>
        <v>#N/A</v>
      </c>
      <c r="AA106" s="174" t="e">
        <f>VLOOKUP(E106,'管理用（このシートは削除しないでください）'!$H$25:$M$40,3,FALSE)</f>
        <v>#N/A</v>
      </c>
      <c r="AB106" s="9" t="e">
        <f>VLOOKUP(E106,'管理用（このシートは削除しないでください）'!$H$25:$M$40,4,FALSE)</f>
        <v>#N/A</v>
      </c>
      <c r="AC106" s="174" t="e">
        <f>VLOOKUP(E106,'管理用（このシートは削除しないでください）'!$H$25:$M$40,5,FALSE)</f>
        <v>#N/A</v>
      </c>
      <c r="AD106" s="174" t="e">
        <f>VLOOKUP(E106,'管理用（このシートは削除しないでください）'!$H$25:$M$40,6,FALSE)</f>
        <v>#N/A</v>
      </c>
    </row>
    <row r="107" spans="1:30" s="9" customFormat="1" ht="39.75" customHeight="1" thickTop="1" thickBot="1">
      <c r="A107" s="255"/>
      <c r="B107" s="255"/>
      <c r="C107" s="324"/>
      <c r="D107" s="324"/>
      <c r="E107" s="325"/>
      <c r="F107" s="326"/>
      <c r="G107" s="327"/>
      <c r="H107" s="297" t="s">
        <v>240</v>
      </c>
      <c r="I107" s="295" t="str">
        <f>IF(I7="","",SUM(I7:I106))</f>
        <v/>
      </c>
      <c r="J107" s="295" t="str">
        <f t="shared" ref="J107:K107" si="14">IF(J7="","",SUM(J7:J106))</f>
        <v/>
      </c>
      <c r="K107" s="295" t="str">
        <f t="shared" si="14"/>
        <v/>
      </c>
      <c r="L107" s="299" t="s">
        <v>442</v>
      </c>
      <c r="M107" s="298" t="s">
        <v>357</v>
      </c>
      <c r="N107" s="295" t="str">
        <f>IF(N7="","",SUM(N7:N106))</f>
        <v/>
      </c>
      <c r="O107" s="299" t="s">
        <v>442</v>
      </c>
      <c r="P107" s="298" t="s">
        <v>442</v>
      </c>
      <c r="Q107" s="298" t="str">
        <f t="shared" ref="Q107:U107" si="15">IF(Q7="","",SUM(Q7:Q106))</f>
        <v/>
      </c>
      <c r="R107" s="295" t="str">
        <f t="shared" si="15"/>
        <v/>
      </c>
      <c r="S107" s="295" t="str">
        <f t="shared" si="15"/>
        <v/>
      </c>
      <c r="T107" s="295" t="str">
        <f t="shared" si="15"/>
        <v/>
      </c>
      <c r="U107" s="296" t="str">
        <f t="shared" si="15"/>
        <v/>
      </c>
      <c r="V107" s="329"/>
      <c r="W107" s="339"/>
      <c r="X107" s="339"/>
      <c r="AA107" s="174"/>
      <c r="AC107" s="174"/>
      <c r="AD107" s="174"/>
    </row>
    <row r="109" spans="1:30" ht="16.2">
      <c r="C109" s="160" t="s">
        <v>342</v>
      </c>
    </row>
    <row r="111" spans="1:30">
      <c r="C111" t="s">
        <v>343</v>
      </c>
    </row>
    <row r="112" spans="1:30">
      <c r="C112" t="s">
        <v>344</v>
      </c>
    </row>
    <row r="113" spans="3:3">
      <c r="C113" s="350" t="s">
        <v>471</v>
      </c>
    </row>
    <row r="114" spans="3:3">
      <c r="C114" s="350" t="s">
        <v>472</v>
      </c>
    </row>
    <row r="115" spans="3:3">
      <c r="C115" s="350" t="s">
        <v>473</v>
      </c>
    </row>
    <row r="116" spans="3:3">
      <c r="C116" s="350" t="s">
        <v>474</v>
      </c>
    </row>
    <row r="117" spans="3:3">
      <c r="C117" s="350" t="s">
        <v>475</v>
      </c>
    </row>
    <row r="118" spans="3:3">
      <c r="C118" s="350" t="s">
        <v>479</v>
      </c>
    </row>
    <row r="119" spans="3:3">
      <c r="C119" t="s">
        <v>345</v>
      </c>
    </row>
    <row r="120" spans="3:3">
      <c r="C120" t="s">
        <v>477</v>
      </c>
    </row>
    <row r="121" spans="3:3">
      <c r="C121" s="350" t="s">
        <v>476</v>
      </c>
    </row>
    <row r="122" spans="3:3">
      <c r="C122" s="350" t="s">
        <v>478</v>
      </c>
    </row>
    <row r="123" spans="3:3">
      <c r="C123" s="350" t="s">
        <v>480</v>
      </c>
    </row>
  </sheetData>
  <mergeCells count="2">
    <mergeCell ref="L4:N4"/>
    <mergeCell ref="O4:Q4"/>
  </mergeCells>
  <phoneticPr fontId="5"/>
  <conditionalFormatting sqref="F7:F106">
    <cfRule type="expression" dxfId="2" priority="2">
      <formula>AND($E7="新興感染症対応力強化事業（病室の感染対策に係る整備）",$P7&lt;29420000)</formula>
    </cfRule>
    <cfRule type="expression" dxfId="1" priority="3">
      <formula>AND($E7="新興感染症対応力強化事業（病室の感染対策に係る整備以外）",$P7&gt;484000)</formula>
    </cfRule>
  </conditionalFormatting>
  <conditionalFormatting sqref="F7:F106">
    <cfRule type="expression" dxfId="0" priority="1">
      <formula>AND($E7="新興感染症対応力強化事業（病室の感染対策に係る整備）",$F7="")</formula>
    </cfRule>
  </conditionalFormatting>
  <dataValidations count="6">
    <dataValidation type="list" allowBlank="1" showInputMessage="1" showErrorMessage="1" sqref="X7:X106" xr:uid="{302ACC43-FABA-4A17-8632-BBE242A9A5F9}">
      <formula1>"単年,複数年"</formula1>
    </dataValidation>
    <dataValidation type="list" allowBlank="1" showInputMessage="1" showErrorMessage="1" sqref="W7:W106" xr:uid="{04DBED8C-E671-4E9A-A773-32D8DDBFB032}">
      <formula1>"無,有"</formula1>
    </dataValidation>
    <dataValidation type="list" allowBlank="1" showInputMessage="1" showErrorMessage="1" sqref="E7:E106" xr:uid="{D0C84B55-7AD7-4748-ABA3-848527A83408}">
      <formula1>"新興感染症対応力強化事業（病室の感染対策に係る整備）,新興感染症対応力強化事業（病室の感染対策に係る整備以外）"</formula1>
    </dataValidation>
    <dataValidation type="list" allowBlank="1" showInputMessage="1" showErrorMessage="1" sqref="F7:F106" xr:uid="{601D9034-532D-414F-890E-46BC61E93764}">
      <formula1>"病室,病棟等,個人防護具"</formula1>
    </dataValidation>
    <dataValidation type="list" allowBlank="1" showInputMessage="1" showErrorMessage="1" sqref="F107" xr:uid="{23B0F312-4FC2-4622-88BD-4CD3E842FF9B}">
      <formula1>INDIRECT(E107)</formula1>
    </dataValidation>
    <dataValidation type="list" allowBlank="1" showInputMessage="1" showErrorMessage="1" sqref="E107" xr:uid="{2D1BA7AB-F7F8-4A36-BF16-E335FD35AEF9}">
      <formula1>補助事業名</formula1>
    </dataValidation>
  </dataValidations>
  <printOptions horizontalCentered="1" verticalCentered="1"/>
  <pageMargins left="0.15748031496062992" right="0.15748031496062992" top="0.19685039370078741" bottom="0.19685039370078741" header="3.937007874015748E-2" footer="0.11811023622047245"/>
  <pageSetup paperSize="9" scale="28" fitToHeight="7" orientation="landscape" horizontalDpi="4294967292" r:id="rId1"/>
  <headerFooter alignWithMargins="0"/>
  <rowBreaks count="3" manualBreakCount="3">
    <brk id="31" max="24" man="1"/>
    <brk id="66" max="24" man="1"/>
    <brk id="91" max="2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7"/>
  <sheetViews>
    <sheetView view="pageBreakPreview" zoomScaleNormal="100" zoomScaleSheetLayoutView="100" workbookViewId="0"/>
  </sheetViews>
  <sheetFormatPr defaultColWidth="9" defaultRowHeight="13.2" outlineLevelCol="1"/>
  <cols>
    <col min="1" max="2" width="5" style="16" customWidth="1"/>
    <col min="3" max="3" width="24.88671875" style="16" customWidth="1"/>
    <col min="4" max="12" width="8.44140625" style="16" customWidth="1"/>
    <col min="13" max="21" width="8.44140625" style="16" hidden="1" customWidth="1" outlineLevel="1"/>
    <col min="22" max="22" width="9" style="16" collapsed="1"/>
    <col min="23" max="23" width="9" style="16"/>
    <col min="24" max="24" width="10" style="16" customWidth="1"/>
    <col min="25" max="16384" width="9" style="16"/>
  </cols>
  <sheetData>
    <row r="1" spans="1:22" ht="19.5" customHeight="1">
      <c r="A1" s="128" t="s">
        <v>509</v>
      </c>
    </row>
    <row r="2" spans="1:22" ht="17.25" customHeight="1">
      <c r="A2" s="128"/>
      <c r="B2" s="128"/>
      <c r="C2" s="128"/>
      <c r="D2" s="410" t="s">
        <v>403</v>
      </c>
      <c r="E2" s="410"/>
      <c r="F2" s="410"/>
      <c r="G2" s="410"/>
      <c r="H2" s="410"/>
      <c r="I2" s="128"/>
      <c r="J2" s="128"/>
      <c r="K2" s="128"/>
      <c r="L2" s="128"/>
      <c r="M2" s="224"/>
      <c r="N2" s="224"/>
      <c r="O2" s="224"/>
      <c r="P2" s="224"/>
      <c r="Q2" s="224"/>
      <c r="R2" s="224"/>
      <c r="S2" s="224"/>
      <c r="T2" s="224"/>
      <c r="U2" s="224"/>
    </row>
    <row r="3" spans="1:22" ht="16.2">
      <c r="A3" s="128"/>
      <c r="B3" s="128"/>
      <c r="C3" s="128"/>
      <c r="D3" s="410"/>
      <c r="E3" s="410"/>
      <c r="F3" s="410"/>
      <c r="G3" s="410"/>
      <c r="H3" s="410"/>
      <c r="I3" s="128"/>
      <c r="J3" s="128"/>
      <c r="K3" s="128"/>
      <c r="L3" s="128"/>
      <c r="M3" s="224"/>
      <c r="N3" s="224"/>
      <c r="O3" s="224"/>
      <c r="P3" s="224"/>
      <c r="Q3" s="224"/>
      <c r="R3" s="224"/>
      <c r="S3" s="224"/>
      <c r="T3" s="224"/>
      <c r="U3" s="224"/>
    </row>
    <row r="4" spans="1:22" ht="13.8" thickBot="1">
      <c r="A4" s="17" t="s">
        <v>25</v>
      </c>
    </row>
    <row r="5" spans="1:22" s="19" customFormat="1" ht="19.5" customHeight="1" thickBot="1">
      <c r="A5" s="369" t="s">
        <v>26</v>
      </c>
      <c r="B5" s="370"/>
      <c r="C5" s="225"/>
      <c r="D5" s="18" t="s">
        <v>53</v>
      </c>
      <c r="E5" s="411" t="s">
        <v>482</v>
      </c>
      <c r="F5" s="412"/>
      <c r="G5" s="412"/>
      <c r="H5" s="412"/>
      <c r="I5" s="413"/>
      <c r="J5" s="253"/>
      <c r="K5" s="253"/>
      <c r="V5" s="19" t="s">
        <v>85</v>
      </c>
    </row>
    <row r="6" spans="1:22" s="19" customFormat="1" ht="12.6" thickBot="1">
      <c r="A6" s="15"/>
    </row>
    <row r="7" spans="1:22" s="19" customFormat="1" ht="18" customHeight="1">
      <c r="A7" s="371" t="s">
        <v>44</v>
      </c>
      <c r="B7" s="374" t="s">
        <v>45</v>
      </c>
      <c r="C7" s="375"/>
      <c r="D7" s="371" t="s">
        <v>402</v>
      </c>
      <c r="E7" s="374"/>
      <c r="F7" s="375"/>
      <c r="G7" s="371" t="s">
        <v>27</v>
      </c>
      <c r="H7" s="374"/>
      <c r="I7" s="374"/>
      <c r="J7" s="374"/>
      <c r="K7" s="374"/>
      <c r="L7" s="375"/>
      <c r="M7" s="371" t="s">
        <v>27</v>
      </c>
      <c r="N7" s="374"/>
      <c r="O7" s="374"/>
      <c r="P7" s="374"/>
      <c r="Q7" s="374"/>
      <c r="R7" s="374"/>
      <c r="S7" s="374"/>
      <c r="T7" s="374"/>
      <c r="U7" s="375"/>
    </row>
    <row r="8" spans="1:22" s="19" customFormat="1" ht="18" customHeight="1">
      <c r="A8" s="372"/>
      <c r="B8" s="376"/>
      <c r="C8" s="377"/>
      <c r="D8" s="372" t="s">
        <v>46</v>
      </c>
      <c r="E8" s="376" t="s">
        <v>47</v>
      </c>
      <c r="F8" s="377" t="s">
        <v>48</v>
      </c>
      <c r="G8" s="380" t="s">
        <v>441</v>
      </c>
      <c r="H8" s="381"/>
      <c r="I8" s="150" t="str">
        <f>IF(I29="","",ROUND(I29/F29*100,0))</f>
        <v/>
      </c>
      <c r="J8" s="382" t="s">
        <v>410</v>
      </c>
      <c r="K8" s="381"/>
      <c r="L8" s="151" t="str">
        <f>IF(I8="","",IF(I8=100,"",100-I8))</f>
        <v/>
      </c>
      <c r="M8" s="380" t="s">
        <v>453</v>
      </c>
      <c r="N8" s="381"/>
      <c r="O8" s="150" t="str">
        <f>IF(O29="","",ROUND(O29/L29*100,0))</f>
        <v/>
      </c>
      <c r="P8" s="380" t="s">
        <v>453</v>
      </c>
      <c r="Q8" s="381"/>
      <c r="R8" s="150" t="str">
        <f>IF(R29="","",ROUND(R29/O29*100,0))</f>
        <v/>
      </c>
      <c r="S8" s="382" t="s">
        <v>453</v>
      </c>
      <c r="T8" s="381"/>
      <c r="U8" s="151" t="str">
        <f>IF(O8="","",IF(O8=100,"",100-O8))</f>
        <v/>
      </c>
    </row>
    <row r="9" spans="1:22" s="19" customFormat="1" ht="18" customHeight="1" thickBot="1">
      <c r="A9" s="373"/>
      <c r="B9" s="378"/>
      <c r="C9" s="379"/>
      <c r="D9" s="373"/>
      <c r="E9" s="378"/>
      <c r="F9" s="379"/>
      <c r="G9" s="219" t="s">
        <v>46</v>
      </c>
      <c r="H9" s="220" t="s">
        <v>47</v>
      </c>
      <c r="I9" s="220" t="s">
        <v>48</v>
      </c>
      <c r="J9" s="220" t="s">
        <v>46</v>
      </c>
      <c r="K9" s="220" t="s">
        <v>47</v>
      </c>
      <c r="L9" s="222" t="s">
        <v>48</v>
      </c>
      <c r="M9" s="219" t="s">
        <v>46</v>
      </c>
      <c r="N9" s="220" t="s">
        <v>47</v>
      </c>
      <c r="O9" s="220" t="s">
        <v>48</v>
      </c>
      <c r="P9" s="219" t="s">
        <v>46</v>
      </c>
      <c r="Q9" s="220" t="s">
        <v>47</v>
      </c>
      <c r="R9" s="220" t="s">
        <v>48</v>
      </c>
      <c r="S9" s="220" t="s">
        <v>46</v>
      </c>
      <c r="T9" s="220" t="s">
        <v>47</v>
      </c>
      <c r="U9" s="222" t="s">
        <v>48</v>
      </c>
    </row>
    <row r="10" spans="1:22" s="19" customFormat="1" ht="18" customHeight="1">
      <c r="A10" s="383" t="s">
        <v>49</v>
      </c>
      <c r="B10" s="385" t="s">
        <v>51</v>
      </c>
      <c r="C10" s="20"/>
      <c r="D10" s="21" t="s">
        <v>28</v>
      </c>
      <c r="E10" s="22" t="s">
        <v>30</v>
      </c>
      <c r="F10" s="23" t="s">
        <v>32</v>
      </c>
      <c r="G10" s="21" t="s">
        <v>33</v>
      </c>
      <c r="H10" s="22" t="s">
        <v>30</v>
      </c>
      <c r="I10" s="22" t="s">
        <v>34</v>
      </c>
      <c r="J10" s="22" t="s">
        <v>28</v>
      </c>
      <c r="K10" s="22" t="s">
        <v>30</v>
      </c>
      <c r="L10" s="23" t="s">
        <v>34</v>
      </c>
      <c r="M10" s="21" t="s">
        <v>33</v>
      </c>
      <c r="N10" s="22" t="s">
        <v>30</v>
      </c>
      <c r="O10" s="22" t="s">
        <v>34</v>
      </c>
      <c r="P10" s="21" t="s">
        <v>33</v>
      </c>
      <c r="Q10" s="22" t="s">
        <v>30</v>
      </c>
      <c r="R10" s="22" t="s">
        <v>34</v>
      </c>
      <c r="S10" s="22" t="s">
        <v>28</v>
      </c>
      <c r="T10" s="22" t="s">
        <v>30</v>
      </c>
      <c r="U10" s="23" t="s">
        <v>34</v>
      </c>
    </row>
    <row r="11" spans="1:22" s="19" customFormat="1" ht="18" customHeight="1">
      <c r="A11" s="384"/>
      <c r="B11" s="386"/>
      <c r="C11" s="223" t="s">
        <v>505</v>
      </c>
      <c r="D11" s="145"/>
      <c r="E11" s="146" t="str">
        <f>IF(D11="","",F11/D11)</f>
        <v/>
      </c>
      <c r="F11" s="147"/>
      <c r="G11" s="145"/>
      <c r="H11" s="146" t="str">
        <f>IF(G11="","",I11/G11)</f>
        <v/>
      </c>
      <c r="I11" s="148"/>
      <c r="J11" s="146"/>
      <c r="K11" s="146" t="str">
        <f>IF(J11="","",L11/J11)</f>
        <v/>
      </c>
      <c r="L11" s="149"/>
      <c r="M11" s="145"/>
      <c r="N11" s="146" t="str">
        <f>IF(M11="","",O11/M11)</f>
        <v/>
      </c>
      <c r="O11" s="148"/>
      <c r="P11" s="145"/>
      <c r="Q11" s="146" t="str">
        <f>IF(P11="","",R11/P11)</f>
        <v/>
      </c>
      <c r="R11" s="148"/>
      <c r="S11" s="146"/>
      <c r="T11" s="146" t="str">
        <f>IF(S11="","",U11/S11)</f>
        <v/>
      </c>
      <c r="U11" s="149"/>
    </row>
    <row r="12" spans="1:22" s="19" customFormat="1" ht="18" customHeight="1">
      <c r="A12" s="384"/>
      <c r="B12" s="386"/>
      <c r="C12" s="152" t="s">
        <v>500</v>
      </c>
      <c r="D12" s="145"/>
      <c r="E12" s="146"/>
      <c r="F12" s="147"/>
      <c r="G12" s="145"/>
      <c r="H12" s="146"/>
      <c r="I12" s="148"/>
      <c r="J12" s="146"/>
      <c r="K12" s="146"/>
      <c r="L12" s="149"/>
      <c r="M12" s="145"/>
      <c r="N12" s="146"/>
      <c r="O12" s="148"/>
      <c r="P12" s="145"/>
      <c r="Q12" s="146"/>
      <c r="R12" s="148"/>
      <c r="S12" s="146"/>
      <c r="T12" s="146"/>
      <c r="U12" s="149"/>
    </row>
    <row r="13" spans="1:22" s="19" customFormat="1" ht="18" customHeight="1">
      <c r="A13" s="384"/>
      <c r="B13" s="386"/>
      <c r="C13" s="152" t="s">
        <v>408</v>
      </c>
      <c r="D13" s="145"/>
      <c r="E13" s="146" t="str">
        <f>IF(D13="","",F13/D13)</f>
        <v/>
      </c>
      <c r="F13" s="147"/>
      <c r="G13" s="145"/>
      <c r="H13" s="146" t="str">
        <f>IF(G13="","",I13/G13)</f>
        <v/>
      </c>
      <c r="I13" s="148"/>
      <c r="J13" s="146"/>
      <c r="K13" s="146" t="str">
        <f t="shared" ref="K13:K53" si="0">IF(J13="","",L13/J13)</f>
        <v/>
      </c>
      <c r="L13" s="149"/>
      <c r="M13" s="145"/>
      <c r="N13" s="146" t="str">
        <f>IF(M13="","",O13/M13)</f>
        <v/>
      </c>
      <c r="O13" s="148"/>
      <c r="P13" s="145"/>
      <c r="Q13" s="146" t="str">
        <f>IF(P13="","",R13/P13)</f>
        <v/>
      </c>
      <c r="R13" s="148"/>
      <c r="S13" s="146"/>
      <c r="T13" s="146" t="str">
        <f t="shared" ref="T13:T53" si="1">IF(S13="","",U13/S13)</f>
        <v/>
      </c>
      <c r="U13" s="149"/>
    </row>
    <row r="14" spans="1:22" s="19" customFormat="1" ht="18" customHeight="1">
      <c r="A14" s="384"/>
      <c r="B14" s="386"/>
      <c r="C14" s="351" t="s">
        <v>409</v>
      </c>
      <c r="D14" s="227"/>
      <c r="E14" s="217" t="str">
        <f>IF(D14="","",F14/D14)</f>
        <v/>
      </c>
      <c r="F14" s="178"/>
      <c r="G14" s="228"/>
      <c r="H14" s="177" t="str">
        <f>IF(G14="","",I14/G14)</f>
        <v/>
      </c>
      <c r="I14" s="180"/>
      <c r="J14" s="229"/>
      <c r="K14" s="177" t="str">
        <f t="shared" si="0"/>
        <v/>
      </c>
      <c r="L14" s="178"/>
      <c r="M14" s="179"/>
      <c r="N14" s="177" t="str">
        <f>IF(M14="","",O14/M14)</f>
        <v/>
      </c>
      <c r="O14" s="180"/>
      <c r="P14" s="179"/>
      <c r="Q14" s="177" t="str">
        <f>IF(P14="","",R14/P14)</f>
        <v/>
      </c>
      <c r="R14" s="180"/>
      <c r="S14" s="180"/>
      <c r="T14" s="177" t="str">
        <f t="shared" si="1"/>
        <v/>
      </c>
      <c r="U14" s="178"/>
    </row>
    <row r="15" spans="1:22" s="19" customFormat="1" ht="18" customHeight="1">
      <c r="A15" s="384"/>
      <c r="B15" s="386"/>
      <c r="C15" s="223" t="s">
        <v>56</v>
      </c>
      <c r="D15" s="181"/>
      <c r="E15" s="177" t="str">
        <f t="shared" ref="E15:E53" si="2">IF(D15="","",F15/D15)</f>
        <v/>
      </c>
      <c r="F15" s="182"/>
      <c r="G15" s="181"/>
      <c r="H15" s="177" t="str">
        <f>IF(G15="","",I15/G15)</f>
        <v/>
      </c>
      <c r="I15" s="183"/>
      <c r="J15" s="177"/>
      <c r="K15" s="177" t="str">
        <f t="shared" si="0"/>
        <v/>
      </c>
      <c r="L15" s="182"/>
      <c r="M15" s="181"/>
      <c r="N15" s="177" t="str">
        <f>IF(M15="","",O15/M15)</f>
        <v/>
      </c>
      <c r="O15" s="183"/>
      <c r="P15" s="181"/>
      <c r="Q15" s="177" t="str">
        <f>IF(P15="","",R15/P15)</f>
        <v/>
      </c>
      <c r="R15" s="183"/>
      <c r="S15" s="177"/>
      <c r="T15" s="177" t="str">
        <f t="shared" si="1"/>
        <v/>
      </c>
      <c r="U15" s="182"/>
    </row>
    <row r="16" spans="1:22" s="19" customFormat="1" ht="18" customHeight="1">
      <c r="A16" s="384"/>
      <c r="B16" s="386"/>
      <c r="C16" s="152"/>
      <c r="D16" s="231"/>
      <c r="E16" s="233" t="str">
        <f t="shared" si="2"/>
        <v/>
      </c>
      <c r="F16" s="180"/>
      <c r="G16" s="231"/>
      <c r="H16" s="232" t="str">
        <f t="shared" ref="H16:H53" si="3">IF(G16="","",I16/G16)</f>
        <v/>
      </c>
      <c r="I16" s="184"/>
      <c r="J16" s="180"/>
      <c r="K16" s="177" t="str">
        <f t="shared" si="0"/>
        <v/>
      </c>
      <c r="L16" s="178"/>
      <c r="M16" s="179"/>
      <c r="N16" s="177" t="str">
        <f t="shared" ref="N16:N53" si="4">IF(M16="","",O16/M16)</f>
        <v/>
      </c>
      <c r="O16" s="184"/>
      <c r="P16" s="179"/>
      <c r="Q16" s="177" t="str">
        <f t="shared" ref="Q16:Q53" si="5">IF(P16="","",R16/P16)</f>
        <v/>
      </c>
      <c r="R16" s="184"/>
      <c r="S16" s="180"/>
      <c r="T16" s="177" t="str">
        <f t="shared" si="1"/>
        <v/>
      </c>
      <c r="U16" s="178"/>
    </row>
    <row r="17" spans="1:21" s="19" customFormat="1" ht="18" customHeight="1">
      <c r="A17" s="384"/>
      <c r="B17" s="386"/>
      <c r="C17" s="152"/>
      <c r="D17" s="231"/>
      <c r="E17" s="232" t="str">
        <f t="shared" si="2"/>
        <v/>
      </c>
      <c r="F17" s="178"/>
      <c r="G17" s="231"/>
      <c r="H17" s="232" t="str">
        <f t="shared" si="3"/>
        <v/>
      </c>
      <c r="I17" s="184"/>
      <c r="J17" s="180"/>
      <c r="K17" s="177" t="str">
        <f t="shared" si="0"/>
        <v/>
      </c>
      <c r="L17" s="178"/>
      <c r="M17" s="179"/>
      <c r="N17" s="177" t="str">
        <f t="shared" si="4"/>
        <v/>
      </c>
      <c r="O17" s="184"/>
      <c r="P17" s="179"/>
      <c r="Q17" s="177" t="str">
        <f t="shared" si="5"/>
        <v/>
      </c>
      <c r="R17" s="184"/>
      <c r="S17" s="180"/>
      <c r="T17" s="177" t="str">
        <f t="shared" si="1"/>
        <v/>
      </c>
      <c r="U17" s="178"/>
    </row>
    <row r="18" spans="1:21" s="19" customFormat="1" ht="18" customHeight="1">
      <c r="A18" s="384"/>
      <c r="B18" s="386"/>
      <c r="C18" s="152"/>
      <c r="D18" s="234"/>
      <c r="E18" s="232" t="str">
        <f t="shared" si="2"/>
        <v/>
      </c>
      <c r="F18" s="178"/>
      <c r="G18" s="231"/>
      <c r="H18" s="232" t="str">
        <f t="shared" si="3"/>
        <v/>
      </c>
      <c r="I18" s="184"/>
      <c r="J18" s="230"/>
      <c r="K18" s="183"/>
      <c r="L18" s="178"/>
      <c r="M18" s="179"/>
      <c r="N18" s="177" t="str">
        <f t="shared" si="4"/>
        <v/>
      </c>
      <c r="O18" s="184"/>
      <c r="P18" s="179"/>
      <c r="Q18" s="177" t="str">
        <f t="shared" si="5"/>
        <v/>
      </c>
      <c r="R18" s="184"/>
      <c r="S18" s="184"/>
      <c r="T18" s="183" t="str">
        <f t="shared" si="1"/>
        <v/>
      </c>
      <c r="U18" s="178"/>
    </row>
    <row r="19" spans="1:21" s="19" customFormat="1" ht="18" customHeight="1">
      <c r="A19" s="384"/>
      <c r="B19" s="386"/>
      <c r="C19" s="152" t="s">
        <v>500</v>
      </c>
      <c r="D19" s="181"/>
      <c r="E19" s="177" t="str">
        <f t="shared" si="2"/>
        <v/>
      </c>
      <c r="F19" s="182"/>
      <c r="G19" s="181"/>
      <c r="H19" s="183" t="str">
        <f t="shared" si="3"/>
        <v/>
      </c>
      <c r="I19" s="183"/>
      <c r="J19" s="183"/>
      <c r="K19" s="183" t="str">
        <f t="shared" si="0"/>
        <v/>
      </c>
      <c r="L19" s="182"/>
      <c r="M19" s="181"/>
      <c r="N19" s="183" t="str">
        <f t="shared" si="4"/>
        <v/>
      </c>
      <c r="O19" s="183"/>
      <c r="P19" s="181"/>
      <c r="Q19" s="183" t="str">
        <f t="shared" si="5"/>
        <v/>
      </c>
      <c r="R19" s="183"/>
      <c r="S19" s="183"/>
      <c r="T19" s="183" t="str">
        <f t="shared" si="1"/>
        <v/>
      </c>
      <c r="U19" s="182"/>
    </row>
    <row r="20" spans="1:21" s="19" customFormat="1" ht="18" customHeight="1">
      <c r="A20" s="384"/>
      <c r="B20" s="386"/>
      <c r="C20" s="152" t="s">
        <v>501</v>
      </c>
      <c r="D20" s="181"/>
      <c r="E20" s="177" t="str">
        <f t="shared" si="2"/>
        <v/>
      </c>
      <c r="F20" s="182"/>
      <c r="G20" s="185"/>
      <c r="H20" s="183" t="str">
        <f t="shared" si="3"/>
        <v/>
      </c>
      <c r="I20" s="183"/>
      <c r="J20" s="183"/>
      <c r="K20" s="183" t="str">
        <f t="shared" si="0"/>
        <v/>
      </c>
      <c r="L20" s="182"/>
      <c r="M20" s="185"/>
      <c r="N20" s="183" t="str">
        <f t="shared" si="4"/>
        <v/>
      </c>
      <c r="O20" s="183"/>
      <c r="P20" s="185"/>
      <c r="Q20" s="183" t="str">
        <f t="shared" si="5"/>
        <v/>
      </c>
      <c r="R20" s="183"/>
      <c r="S20" s="183"/>
      <c r="T20" s="183" t="str">
        <f t="shared" si="1"/>
        <v/>
      </c>
      <c r="U20" s="182"/>
    </row>
    <row r="21" spans="1:21" s="19" customFormat="1" ht="18" customHeight="1">
      <c r="A21" s="384"/>
      <c r="B21" s="386"/>
      <c r="C21" s="152" t="s">
        <v>502</v>
      </c>
      <c r="D21" s="179"/>
      <c r="E21" s="177" t="str">
        <f t="shared" si="2"/>
        <v/>
      </c>
      <c r="F21" s="178"/>
      <c r="G21" s="186"/>
      <c r="H21" s="183" t="str">
        <f t="shared" si="3"/>
        <v/>
      </c>
      <c r="I21" s="184"/>
      <c r="J21" s="184"/>
      <c r="K21" s="183" t="str">
        <f t="shared" si="0"/>
        <v/>
      </c>
      <c r="L21" s="178"/>
      <c r="M21" s="185"/>
      <c r="N21" s="183" t="str">
        <f t="shared" si="4"/>
        <v/>
      </c>
      <c r="O21" s="183"/>
      <c r="P21" s="185"/>
      <c r="Q21" s="183" t="str">
        <f t="shared" si="5"/>
        <v/>
      </c>
      <c r="R21" s="183"/>
      <c r="S21" s="183"/>
      <c r="T21" s="183" t="str">
        <f t="shared" si="1"/>
        <v/>
      </c>
      <c r="U21" s="182"/>
    </row>
    <row r="22" spans="1:21" s="19" customFormat="1" ht="18" customHeight="1">
      <c r="A22" s="384"/>
      <c r="B22" s="386"/>
      <c r="C22" s="223" t="s">
        <v>56</v>
      </c>
      <c r="D22" s="181"/>
      <c r="E22" s="177" t="str">
        <f t="shared" si="2"/>
        <v/>
      </c>
      <c r="F22" s="182"/>
      <c r="G22" s="185"/>
      <c r="H22" s="183" t="str">
        <f t="shared" si="3"/>
        <v/>
      </c>
      <c r="I22" s="183"/>
      <c r="J22" s="183"/>
      <c r="K22" s="183" t="str">
        <f t="shared" si="0"/>
        <v/>
      </c>
      <c r="L22" s="182"/>
      <c r="M22" s="185"/>
      <c r="N22" s="183" t="str">
        <f t="shared" si="4"/>
        <v/>
      </c>
      <c r="O22" s="183"/>
      <c r="P22" s="185"/>
      <c r="Q22" s="183" t="str">
        <f t="shared" si="5"/>
        <v/>
      </c>
      <c r="R22" s="183"/>
      <c r="S22" s="183"/>
      <c r="T22" s="183" t="str">
        <f t="shared" si="1"/>
        <v/>
      </c>
      <c r="U22" s="182"/>
    </row>
    <row r="23" spans="1:21" s="19" customFormat="1" ht="18" customHeight="1">
      <c r="A23" s="384"/>
      <c r="B23" s="386"/>
      <c r="C23" s="152"/>
      <c r="D23" s="179"/>
      <c r="E23" s="177" t="str">
        <f t="shared" si="2"/>
        <v/>
      </c>
      <c r="F23" s="178"/>
      <c r="G23" s="186"/>
      <c r="H23" s="183" t="str">
        <f t="shared" si="3"/>
        <v/>
      </c>
      <c r="I23" s="184"/>
      <c r="J23" s="184"/>
      <c r="K23" s="183" t="str">
        <f t="shared" si="0"/>
        <v/>
      </c>
      <c r="L23" s="178"/>
      <c r="M23" s="186"/>
      <c r="N23" s="183" t="str">
        <f t="shared" si="4"/>
        <v/>
      </c>
      <c r="O23" s="184"/>
      <c r="P23" s="186"/>
      <c r="Q23" s="183" t="str">
        <f t="shared" si="5"/>
        <v/>
      </c>
      <c r="R23" s="184"/>
      <c r="S23" s="184"/>
      <c r="T23" s="183" t="str">
        <f t="shared" si="1"/>
        <v/>
      </c>
      <c r="U23" s="178"/>
    </row>
    <row r="24" spans="1:21" s="19" customFormat="1" ht="18" customHeight="1">
      <c r="A24" s="384"/>
      <c r="B24" s="386"/>
      <c r="C24" s="152"/>
      <c r="D24" s="179"/>
      <c r="E24" s="177" t="str">
        <f t="shared" si="2"/>
        <v/>
      </c>
      <c r="F24" s="178"/>
      <c r="G24" s="186"/>
      <c r="H24" s="183" t="str">
        <f t="shared" si="3"/>
        <v/>
      </c>
      <c r="I24" s="184"/>
      <c r="J24" s="184"/>
      <c r="K24" s="183" t="str">
        <f t="shared" si="0"/>
        <v/>
      </c>
      <c r="L24" s="178"/>
      <c r="M24" s="186"/>
      <c r="N24" s="183" t="str">
        <f t="shared" si="4"/>
        <v/>
      </c>
      <c r="O24" s="184"/>
      <c r="P24" s="186"/>
      <c r="Q24" s="183" t="str">
        <f t="shared" si="5"/>
        <v/>
      </c>
      <c r="R24" s="184"/>
      <c r="S24" s="184"/>
      <c r="T24" s="183" t="str">
        <f t="shared" si="1"/>
        <v/>
      </c>
      <c r="U24" s="178"/>
    </row>
    <row r="25" spans="1:21" s="19" customFormat="1" ht="18" customHeight="1">
      <c r="A25" s="384"/>
      <c r="B25" s="386"/>
      <c r="C25" s="152"/>
      <c r="D25" s="179"/>
      <c r="E25" s="177" t="str">
        <f t="shared" si="2"/>
        <v/>
      </c>
      <c r="F25" s="187"/>
      <c r="G25" s="186"/>
      <c r="H25" s="183" t="str">
        <f t="shared" si="3"/>
        <v/>
      </c>
      <c r="I25" s="184"/>
      <c r="J25" s="184"/>
      <c r="K25" s="183" t="str">
        <f t="shared" si="0"/>
        <v/>
      </c>
      <c r="L25" s="178"/>
      <c r="M25" s="186"/>
      <c r="N25" s="183" t="str">
        <f t="shared" si="4"/>
        <v/>
      </c>
      <c r="O25" s="184"/>
      <c r="P25" s="186"/>
      <c r="Q25" s="183" t="str">
        <f t="shared" si="5"/>
        <v/>
      </c>
      <c r="R25" s="184"/>
      <c r="S25" s="184"/>
      <c r="T25" s="183" t="str">
        <f t="shared" si="1"/>
        <v/>
      </c>
      <c r="U25" s="178"/>
    </row>
    <row r="26" spans="1:21" s="19" customFormat="1" ht="18" customHeight="1">
      <c r="A26" s="384"/>
      <c r="B26" s="386"/>
      <c r="C26" s="152"/>
      <c r="D26" s="179"/>
      <c r="E26" s="177" t="str">
        <f t="shared" si="2"/>
        <v/>
      </c>
      <c r="F26" s="187"/>
      <c r="G26" s="186"/>
      <c r="H26" s="183" t="str">
        <f t="shared" si="3"/>
        <v/>
      </c>
      <c r="I26" s="184"/>
      <c r="J26" s="184"/>
      <c r="K26" s="183" t="str">
        <f t="shared" si="0"/>
        <v/>
      </c>
      <c r="L26" s="178"/>
      <c r="M26" s="186"/>
      <c r="N26" s="183" t="str">
        <f t="shared" si="4"/>
        <v/>
      </c>
      <c r="O26" s="184"/>
      <c r="P26" s="186"/>
      <c r="Q26" s="183" t="str">
        <f t="shared" si="5"/>
        <v/>
      </c>
      <c r="R26" s="184"/>
      <c r="S26" s="184"/>
      <c r="T26" s="183" t="str">
        <f t="shared" si="1"/>
        <v/>
      </c>
      <c r="U26" s="178"/>
    </row>
    <row r="27" spans="1:21" s="19" customFormat="1" ht="18" customHeight="1">
      <c r="A27" s="384"/>
      <c r="B27" s="386"/>
      <c r="C27" s="152"/>
      <c r="D27" s="179"/>
      <c r="E27" s="177" t="str">
        <f t="shared" si="2"/>
        <v/>
      </c>
      <c r="F27" s="187"/>
      <c r="G27" s="186"/>
      <c r="H27" s="183" t="str">
        <f t="shared" si="3"/>
        <v/>
      </c>
      <c r="I27" s="184"/>
      <c r="J27" s="184"/>
      <c r="K27" s="183" t="str">
        <f t="shared" si="0"/>
        <v/>
      </c>
      <c r="L27" s="178"/>
      <c r="M27" s="186"/>
      <c r="N27" s="183" t="str">
        <f t="shared" si="4"/>
        <v/>
      </c>
      <c r="O27" s="184"/>
      <c r="P27" s="186"/>
      <c r="Q27" s="183" t="str">
        <f t="shared" si="5"/>
        <v/>
      </c>
      <c r="R27" s="184"/>
      <c r="S27" s="184"/>
      <c r="T27" s="183" t="str">
        <f t="shared" si="1"/>
        <v/>
      </c>
      <c r="U27" s="178"/>
    </row>
    <row r="28" spans="1:21" s="19" customFormat="1" ht="18" customHeight="1">
      <c r="A28" s="384"/>
      <c r="B28" s="386"/>
      <c r="C28" s="152"/>
      <c r="D28" s="179"/>
      <c r="E28" s="183" t="str">
        <f t="shared" si="2"/>
        <v/>
      </c>
      <c r="F28" s="187"/>
      <c r="G28" s="186"/>
      <c r="H28" s="183" t="str">
        <f t="shared" si="3"/>
        <v/>
      </c>
      <c r="I28" s="184"/>
      <c r="J28" s="184"/>
      <c r="K28" s="183" t="str">
        <f t="shared" si="0"/>
        <v/>
      </c>
      <c r="L28" s="178"/>
      <c r="M28" s="186"/>
      <c r="N28" s="183" t="str">
        <f t="shared" si="4"/>
        <v/>
      </c>
      <c r="O28" s="184"/>
      <c r="P28" s="186"/>
      <c r="Q28" s="183" t="str">
        <f t="shared" si="5"/>
        <v/>
      </c>
      <c r="R28" s="184"/>
      <c r="S28" s="184"/>
      <c r="T28" s="183" t="str">
        <f t="shared" si="1"/>
        <v/>
      </c>
      <c r="U28" s="178"/>
    </row>
    <row r="29" spans="1:21" s="19" customFormat="1" ht="18" customHeight="1">
      <c r="A29" s="384"/>
      <c r="B29" s="386"/>
      <c r="C29" s="221" t="s">
        <v>60</v>
      </c>
      <c r="D29" s="188"/>
      <c r="E29" s="189" t="str">
        <f t="shared" si="2"/>
        <v/>
      </c>
      <c r="F29" s="190" t="str">
        <f>IF(SUM(F13:F28)=0,"",SUM(F13:F28))</f>
        <v/>
      </c>
      <c r="G29" s="191"/>
      <c r="H29" s="189" t="str">
        <f t="shared" si="3"/>
        <v/>
      </c>
      <c r="I29" s="189" t="str">
        <f>IF(SUM(I13:I28)=0,"",SUM(I13:I28))</f>
        <v/>
      </c>
      <c r="J29" s="192"/>
      <c r="K29" s="189" t="str">
        <f t="shared" si="0"/>
        <v/>
      </c>
      <c r="L29" s="190" t="str">
        <f>IF(SUM(L13:L28)=0,"",SUM(L13:L28))</f>
        <v/>
      </c>
      <c r="M29" s="191"/>
      <c r="N29" s="189" t="str">
        <f t="shared" si="4"/>
        <v/>
      </c>
      <c r="O29" s="189" t="str">
        <f>IF(SUM(O13:O28)=0,"",SUM(O13:O28))</f>
        <v/>
      </c>
      <c r="P29" s="191"/>
      <c r="Q29" s="189" t="str">
        <f t="shared" si="5"/>
        <v/>
      </c>
      <c r="R29" s="189" t="str">
        <f>IF(SUM(R13:R28)=0,"",SUM(R13:R28))</f>
        <v/>
      </c>
      <c r="S29" s="192"/>
      <c r="T29" s="189" t="str">
        <f t="shared" si="1"/>
        <v/>
      </c>
      <c r="U29" s="190" t="str">
        <f>IF(SUM(U13:U28)=0,"",SUM(U13:U28))</f>
        <v/>
      </c>
    </row>
    <row r="30" spans="1:21" s="19" customFormat="1" ht="18" customHeight="1">
      <c r="A30" s="384"/>
      <c r="B30" s="386" t="s">
        <v>52</v>
      </c>
      <c r="C30" s="154"/>
      <c r="D30" s="193"/>
      <c r="E30" s="194" t="str">
        <f t="shared" si="2"/>
        <v/>
      </c>
      <c r="F30" s="195"/>
      <c r="G30" s="193"/>
      <c r="H30" s="194" t="str">
        <f t="shared" si="3"/>
        <v/>
      </c>
      <c r="I30" s="196"/>
      <c r="J30" s="196"/>
      <c r="K30" s="194" t="str">
        <f t="shared" si="0"/>
        <v/>
      </c>
      <c r="L30" s="195"/>
      <c r="M30" s="193"/>
      <c r="N30" s="194" t="str">
        <f t="shared" si="4"/>
        <v/>
      </c>
      <c r="O30" s="196"/>
      <c r="P30" s="193"/>
      <c r="Q30" s="194" t="str">
        <f t="shared" si="5"/>
        <v/>
      </c>
      <c r="R30" s="196"/>
      <c r="S30" s="196"/>
      <c r="T30" s="194" t="str">
        <f t="shared" si="1"/>
        <v/>
      </c>
      <c r="U30" s="195"/>
    </row>
    <row r="31" spans="1:21" s="19" customFormat="1" ht="18" customHeight="1">
      <c r="A31" s="384"/>
      <c r="B31" s="386"/>
      <c r="C31" s="155"/>
      <c r="D31" s="197"/>
      <c r="E31" s="198" t="str">
        <f t="shared" si="2"/>
        <v/>
      </c>
      <c r="F31" s="199"/>
      <c r="G31" s="197"/>
      <c r="H31" s="198" t="str">
        <f t="shared" si="3"/>
        <v/>
      </c>
      <c r="I31" s="200"/>
      <c r="J31" s="200"/>
      <c r="K31" s="198" t="str">
        <f t="shared" si="0"/>
        <v/>
      </c>
      <c r="L31" s="199"/>
      <c r="M31" s="197"/>
      <c r="N31" s="198" t="str">
        <f t="shared" si="4"/>
        <v/>
      </c>
      <c r="O31" s="200"/>
      <c r="P31" s="197"/>
      <c r="Q31" s="198" t="str">
        <f t="shared" si="5"/>
        <v/>
      </c>
      <c r="R31" s="200"/>
      <c r="S31" s="200"/>
      <c r="T31" s="198" t="str">
        <f t="shared" si="1"/>
        <v/>
      </c>
      <c r="U31" s="199"/>
    </row>
    <row r="32" spans="1:21" s="19" customFormat="1" ht="18" customHeight="1">
      <c r="A32" s="384"/>
      <c r="B32" s="386"/>
      <c r="C32" s="155"/>
      <c r="D32" s="197"/>
      <c r="E32" s="198" t="str">
        <f t="shared" si="2"/>
        <v/>
      </c>
      <c r="F32" s="199"/>
      <c r="G32" s="197"/>
      <c r="H32" s="198" t="str">
        <f t="shared" si="3"/>
        <v/>
      </c>
      <c r="I32" s="200"/>
      <c r="J32" s="200"/>
      <c r="K32" s="198" t="str">
        <f t="shared" si="0"/>
        <v/>
      </c>
      <c r="L32" s="199"/>
      <c r="M32" s="197"/>
      <c r="N32" s="198" t="str">
        <f t="shared" si="4"/>
        <v/>
      </c>
      <c r="O32" s="200"/>
      <c r="P32" s="197"/>
      <c r="Q32" s="198" t="str">
        <f t="shared" si="5"/>
        <v/>
      </c>
      <c r="R32" s="200"/>
      <c r="S32" s="200"/>
      <c r="T32" s="198" t="str">
        <f t="shared" si="1"/>
        <v/>
      </c>
      <c r="U32" s="199"/>
    </row>
    <row r="33" spans="1:24" s="19" customFormat="1" ht="18" customHeight="1">
      <c r="A33" s="384"/>
      <c r="B33" s="386"/>
      <c r="C33" s="155"/>
      <c r="D33" s="197"/>
      <c r="E33" s="198" t="str">
        <f t="shared" si="2"/>
        <v/>
      </c>
      <c r="F33" s="199"/>
      <c r="G33" s="197"/>
      <c r="H33" s="198" t="str">
        <f t="shared" si="3"/>
        <v/>
      </c>
      <c r="I33" s="200"/>
      <c r="J33" s="200"/>
      <c r="K33" s="198" t="str">
        <f t="shared" si="0"/>
        <v/>
      </c>
      <c r="L33" s="199"/>
      <c r="M33" s="197"/>
      <c r="N33" s="198" t="str">
        <f t="shared" si="4"/>
        <v/>
      </c>
      <c r="O33" s="200"/>
      <c r="P33" s="197"/>
      <c r="Q33" s="198" t="str">
        <f t="shared" si="5"/>
        <v/>
      </c>
      <c r="R33" s="200"/>
      <c r="S33" s="200"/>
      <c r="T33" s="198" t="str">
        <f t="shared" si="1"/>
        <v/>
      </c>
      <c r="U33" s="199"/>
      <c r="V33" s="387" t="s">
        <v>89</v>
      </c>
      <c r="W33" s="388"/>
      <c r="X33" s="388"/>
    </row>
    <row r="34" spans="1:24" s="19" customFormat="1" ht="18" customHeight="1">
      <c r="A34" s="384"/>
      <c r="B34" s="386"/>
      <c r="C34" s="156"/>
      <c r="D34" s="201"/>
      <c r="E34" s="202" t="str">
        <f t="shared" si="2"/>
        <v/>
      </c>
      <c r="F34" s="203"/>
      <c r="G34" s="201"/>
      <c r="H34" s="202" t="str">
        <f t="shared" si="3"/>
        <v/>
      </c>
      <c r="I34" s="204"/>
      <c r="J34" s="204"/>
      <c r="K34" s="202" t="str">
        <f t="shared" si="0"/>
        <v/>
      </c>
      <c r="L34" s="203"/>
      <c r="M34" s="201"/>
      <c r="N34" s="202" t="str">
        <f t="shared" si="4"/>
        <v/>
      </c>
      <c r="O34" s="204"/>
      <c r="P34" s="201"/>
      <c r="Q34" s="202" t="str">
        <f t="shared" si="5"/>
        <v/>
      </c>
      <c r="R34" s="204"/>
      <c r="S34" s="204"/>
      <c r="T34" s="202" t="str">
        <f t="shared" si="1"/>
        <v/>
      </c>
      <c r="U34" s="203"/>
      <c r="V34" s="387"/>
      <c r="W34" s="388"/>
      <c r="X34" s="388"/>
    </row>
    <row r="35" spans="1:24" s="19" customFormat="1" ht="18" customHeight="1">
      <c r="A35" s="384"/>
      <c r="B35" s="386"/>
      <c r="C35" s="218" t="s">
        <v>60</v>
      </c>
      <c r="D35" s="191"/>
      <c r="E35" s="189" t="str">
        <f t="shared" si="2"/>
        <v/>
      </c>
      <c r="F35" s="190" t="str">
        <f>IF(SUM(F30:F34)=0,"",(SUM(F30:F34)))</f>
        <v/>
      </c>
      <c r="G35" s="191"/>
      <c r="H35" s="189" t="str">
        <f t="shared" si="3"/>
        <v/>
      </c>
      <c r="I35" s="189" t="str">
        <f>IF(SUM(I30:I34)=0,"",(SUM(I30:I34)))</f>
        <v/>
      </c>
      <c r="J35" s="192"/>
      <c r="K35" s="189" t="str">
        <f t="shared" si="0"/>
        <v/>
      </c>
      <c r="L35" s="190" t="str">
        <f>IF(SUM(L30:L34)=0,"",(SUM(L30:L34)))</f>
        <v/>
      </c>
      <c r="M35" s="191"/>
      <c r="N35" s="189" t="str">
        <f t="shared" si="4"/>
        <v/>
      </c>
      <c r="O35" s="189" t="str">
        <f>IF(SUM(O30:O34)=0,"",(SUM(O30:O34)))</f>
        <v/>
      </c>
      <c r="P35" s="191"/>
      <c r="Q35" s="189" t="str">
        <f t="shared" si="5"/>
        <v/>
      </c>
      <c r="R35" s="189" t="str">
        <f>IF(SUM(R30:R34)=0,"",(SUM(R30:R34)))</f>
        <v/>
      </c>
      <c r="S35" s="192"/>
      <c r="T35" s="189" t="str">
        <f t="shared" si="1"/>
        <v/>
      </c>
      <c r="U35" s="190" t="str">
        <f>IF(SUM(U30:U34)=0,"",(SUM(U30:U34)))</f>
        <v/>
      </c>
    </row>
    <row r="36" spans="1:24" s="19" customFormat="1" ht="18" customHeight="1">
      <c r="A36" s="384"/>
      <c r="B36" s="376" t="s">
        <v>58</v>
      </c>
      <c r="C36" s="377"/>
      <c r="D36" s="191"/>
      <c r="E36" s="189" t="str">
        <f t="shared" si="2"/>
        <v/>
      </c>
      <c r="F36" s="190" t="str">
        <f>IF(F29="","",IF(F35="",F29,F29+F35))</f>
        <v/>
      </c>
      <c r="G36" s="191"/>
      <c r="H36" s="189" t="str">
        <f t="shared" si="3"/>
        <v/>
      </c>
      <c r="I36" s="189" t="str">
        <f>IF(I29="","",IF(I35="",I29,I29+I35))</f>
        <v/>
      </c>
      <c r="J36" s="192"/>
      <c r="K36" s="189" t="str">
        <f t="shared" si="0"/>
        <v/>
      </c>
      <c r="L36" s="190" t="str">
        <f>IF(L29="","",IF(L35="",L29,L29+L35))</f>
        <v/>
      </c>
      <c r="M36" s="191"/>
      <c r="N36" s="189" t="str">
        <f t="shared" si="4"/>
        <v/>
      </c>
      <c r="O36" s="189" t="str">
        <f>IF(O29="","",IF(O35="",O29,O29+O35))</f>
        <v/>
      </c>
      <c r="P36" s="191"/>
      <c r="Q36" s="189" t="str">
        <f t="shared" si="5"/>
        <v/>
      </c>
      <c r="R36" s="189" t="str">
        <f>IF(R29="","",IF(R35="",R29,R29+R35))</f>
        <v/>
      </c>
      <c r="S36" s="192"/>
      <c r="T36" s="189" t="str">
        <f t="shared" si="1"/>
        <v/>
      </c>
      <c r="U36" s="190" t="str">
        <f>IF(U29="","",IF(U35="",U29,U29+U35))</f>
        <v/>
      </c>
    </row>
    <row r="37" spans="1:24" s="19" customFormat="1" ht="18" customHeight="1">
      <c r="A37" s="384" t="s">
        <v>50</v>
      </c>
      <c r="B37" s="390" t="str">
        <f>C13</f>
        <v>&lt;改修工事&gt;</v>
      </c>
      <c r="C37" s="391"/>
      <c r="D37" s="205"/>
      <c r="E37" s="194" t="str">
        <f t="shared" si="2"/>
        <v/>
      </c>
      <c r="F37" s="206"/>
      <c r="G37" s="205"/>
      <c r="H37" s="194" t="str">
        <f t="shared" si="3"/>
        <v/>
      </c>
      <c r="I37" s="194"/>
      <c r="J37" s="194"/>
      <c r="K37" s="194" t="str">
        <f t="shared" si="0"/>
        <v/>
      </c>
      <c r="L37" s="206"/>
      <c r="M37" s="205"/>
      <c r="N37" s="194" t="str">
        <f t="shared" si="4"/>
        <v/>
      </c>
      <c r="O37" s="194"/>
      <c r="P37" s="205"/>
      <c r="Q37" s="194" t="str">
        <f t="shared" si="5"/>
        <v/>
      </c>
      <c r="R37" s="194"/>
      <c r="S37" s="194"/>
      <c r="T37" s="194" t="str">
        <f t="shared" si="1"/>
        <v/>
      </c>
      <c r="U37" s="206"/>
    </row>
    <row r="38" spans="1:24" s="19" customFormat="1" ht="18" customHeight="1">
      <c r="A38" s="384"/>
      <c r="B38" s="390" t="s">
        <v>507</v>
      </c>
      <c r="C38" s="391"/>
      <c r="D38" s="207"/>
      <c r="E38" s="198" t="str">
        <f t="shared" si="2"/>
        <v/>
      </c>
      <c r="F38" s="208"/>
      <c r="G38" s="207"/>
      <c r="H38" s="198" t="str">
        <f t="shared" si="3"/>
        <v/>
      </c>
      <c r="I38" s="198"/>
      <c r="J38" s="198"/>
      <c r="K38" s="198" t="str">
        <f t="shared" si="0"/>
        <v/>
      </c>
      <c r="L38" s="208"/>
      <c r="M38" s="207"/>
      <c r="N38" s="198" t="str">
        <f t="shared" si="4"/>
        <v/>
      </c>
      <c r="O38" s="198"/>
      <c r="P38" s="207"/>
      <c r="Q38" s="198" t="str">
        <f t="shared" si="5"/>
        <v/>
      </c>
      <c r="R38" s="198"/>
      <c r="S38" s="198"/>
      <c r="T38" s="198" t="str">
        <f t="shared" si="1"/>
        <v/>
      </c>
      <c r="U38" s="208"/>
    </row>
    <row r="39" spans="1:24" s="19" customFormat="1" ht="18" customHeight="1">
      <c r="A39" s="384"/>
      <c r="B39" s="24" t="s">
        <v>55</v>
      </c>
      <c r="C39" s="152"/>
      <c r="D39" s="197"/>
      <c r="E39" s="198" t="str">
        <f t="shared" si="2"/>
        <v/>
      </c>
      <c r="F39" s="199"/>
      <c r="G39" s="197"/>
      <c r="H39" s="198" t="str">
        <f t="shared" si="3"/>
        <v/>
      </c>
      <c r="I39" s="200"/>
      <c r="J39" s="200"/>
      <c r="K39" s="198" t="str">
        <f t="shared" si="0"/>
        <v/>
      </c>
      <c r="L39" s="199"/>
      <c r="M39" s="197"/>
      <c r="N39" s="198" t="str">
        <f t="shared" si="4"/>
        <v/>
      </c>
      <c r="O39" s="200"/>
      <c r="P39" s="197"/>
      <c r="Q39" s="198" t="str">
        <f t="shared" si="5"/>
        <v/>
      </c>
      <c r="R39" s="200"/>
      <c r="S39" s="200"/>
      <c r="T39" s="198" t="str">
        <f t="shared" si="1"/>
        <v/>
      </c>
      <c r="U39" s="199"/>
    </row>
    <row r="40" spans="1:24" s="19" customFormat="1" ht="18" customHeight="1">
      <c r="A40" s="384"/>
      <c r="B40" s="24" t="s">
        <v>55</v>
      </c>
      <c r="C40" s="152"/>
      <c r="D40" s="197"/>
      <c r="E40" s="198" t="str">
        <f t="shared" si="2"/>
        <v/>
      </c>
      <c r="F40" s="199"/>
      <c r="G40" s="197"/>
      <c r="H40" s="198" t="str">
        <f t="shared" si="3"/>
        <v/>
      </c>
      <c r="I40" s="200"/>
      <c r="J40" s="200"/>
      <c r="K40" s="198" t="str">
        <f t="shared" si="0"/>
        <v/>
      </c>
      <c r="L40" s="199"/>
      <c r="M40" s="197"/>
      <c r="N40" s="198" t="str">
        <f t="shared" si="4"/>
        <v/>
      </c>
      <c r="O40" s="200"/>
      <c r="P40" s="197"/>
      <c r="Q40" s="198" t="str">
        <f t="shared" si="5"/>
        <v/>
      </c>
      <c r="R40" s="200"/>
      <c r="S40" s="200"/>
      <c r="T40" s="198" t="str">
        <f t="shared" si="1"/>
        <v/>
      </c>
      <c r="U40" s="199"/>
    </row>
    <row r="41" spans="1:24" s="19" customFormat="1" ht="18" customHeight="1">
      <c r="A41" s="384"/>
      <c r="B41" s="25" t="s">
        <v>54</v>
      </c>
      <c r="C41" s="152"/>
      <c r="D41" s="197"/>
      <c r="E41" s="198" t="str">
        <f t="shared" si="2"/>
        <v/>
      </c>
      <c r="F41" s="199"/>
      <c r="G41" s="197"/>
      <c r="H41" s="198" t="str">
        <f t="shared" si="3"/>
        <v/>
      </c>
      <c r="I41" s="200"/>
      <c r="J41" s="200"/>
      <c r="K41" s="198" t="str">
        <f t="shared" si="0"/>
        <v/>
      </c>
      <c r="L41" s="199"/>
      <c r="M41" s="197"/>
      <c r="N41" s="198" t="str">
        <f t="shared" si="4"/>
        <v/>
      </c>
      <c r="O41" s="200"/>
      <c r="P41" s="197"/>
      <c r="Q41" s="198" t="str">
        <f t="shared" si="5"/>
        <v/>
      </c>
      <c r="R41" s="200"/>
      <c r="S41" s="200"/>
      <c r="T41" s="198" t="str">
        <f t="shared" si="1"/>
        <v/>
      </c>
      <c r="U41" s="199"/>
    </row>
    <row r="42" spans="1:24" s="19" customFormat="1" ht="18" customHeight="1">
      <c r="A42" s="384"/>
      <c r="B42" s="396" t="s">
        <v>501</v>
      </c>
      <c r="C42" s="391"/>
      <c r="D42" s="197"/>
      <c r="E42" s="198"/>
      <c r="F42" s="199"/>
      <c r="G42" s="197"/>
      <c r="H42" s="198"/>
      <c r="I42" s="200"/>
      <c r="J42" s="200"/>
      <c r="K42" s="198"/>
      <c r="L42" s="199"/>
      <c r="M42" s="197"/>
      <c r="N42" s="198"/>
      <c r="O42" s="200"/>
      <c r="P42" s="197"/>
      <c r="Q42" s="198"/>
      <c r="R42" s="200"/>
      <c r="S42" s="200"/>
      <c r="T42" s="198"/>
      <c r="U42" s="199"/>
    </row>
    <row r="43" spans="1:24" s="19" customFormat="1" ht="18" customHeight="1">
      <c r="A43" s="384"/>
      <c r="B43" s="396" t="s">
        <v>506</v>
      </c>
      <c r="C43" s="391"/>
      <c r="D43" s="197"/>
      <c r="E43" s="198"/>
      <c r="F43" s="199"/>
      <c r="G43" s="197"/>
      <c r="H43" s="198"/>
      <c r="I43" s="200"/>
      <c r="J43" s="200"/>
      <c r="K43" s="198"/>
      <c r="L43" s="199"/>
      <c r="M43" s="197"/>
      <c r="N43" s="198"/>
      <c r="O43" s="200"/>
      <c r="P43" s="197"/>
      <c r="Q43" s="198"/>
      <c r="R43" s="200"/>
      <c r="S43" s="200"/>
      <c r="T43" s="198"/>
      <c r="U43" s="199"/>
    </row>
    <row r="44" spans="1:24" s="19" customFormat="1" ht="18" customHeight="1">
      <c r="A44" s="384"/>
      <c r="B44" s="25" t="s">
        <v>54</v>
      </c>
      <c r="C44" s="152"/>
      <c r="D44" s="197"/>
      <c r="E44" s="198"/>
      <c r="F44" s="199"/>
      <c r="G44" s="197"/>
      <c r="H44" s="198"/>
      <c r="I44" s="200"/>
      <c r="J44" s="200"/>
      <c r="K44" s="198"/>
      <c r="L44" s="199"/>
      <c r="M44" s="197"/>
      <c r="N44" s="198"/>
      <c r="O44" s="200"/>
      <c r="P44" s="197"/>
      <c r="Q44" s="198"/>
      <c r="R44" s="200"/>
      <c r="S44" s="200"/>
      <c r="T44" s="198"/>
      <c r="U44" s="199"/>
    </row>
    <row r="45" spans="1:24" s="19" customFormat="1" ht="18" customHeight="1">
      <c r="A45" s="384"/>
      <c r="B45" s="25" t="s">
        <v>54</v>
      </c>
      <c r="C45" s="152"/>
      <c r="D45" s="197"/>
      <c r="E45" s="198"/>
      <c r="F45" s="199"/>
      <c r="G45" s="197"/>
      <c r="H45" s="198"/>
      <c r="I45" s="200"/>
      <c r="J45" s="200"/>
      <c r="K45" s="198"/>
      <c r="L45" s="199"/>
      <c r="M45" s="197"/>
      <c r="N45" s="198"/>
      <c r="O45" s="200"/>
      <c r="P45" s="197"/>
      <c r="Q45" s="198"/>
      <c r="R45" s="200"/>
      <c r="S45" s="200"/>
      <c r="T45" s="198"/>
      <c r="U45" s="199"/>
    </row>
    <row r="46" spans="1:24" s="19" customFormat="1" ht="18" customHeight="1">
      <c r="A46" s="384"/>
      <c r="B46" s="25" t="s">
        <v>54</v>
      </c>
      <c r="C46" s="152"/>
      <c r="D46" s="197"/>
      <c r="E46" s="198"/>
      <c r="F46" s="199"/>
      <c r="G46" s="197"/>
      <c r="H46" s="198"/>
      <c r="I46" s="200"/>
      <c r="J46" s="200"/>
      <c r="K46" s="198"/>
      <c r="L46" s="199"/>
      <c r="M46" s="197"/>
      <c r="N46" s="198"/>
      <c r="O46" s="200"/>
      <c r="P46" s="197"/>
      <c r="Q46" s="198"/>
      <c r="R46" s="200"/>
      <c r="S46" s="200"/>
      <c r="T46" s="198"/>
      <c r="U46" s="199"/>
    </row>
    <row r="47" spans="1:24" s="19" customFormat="1" ht="18" customHeight="1">
      <c r="A47" s="384"/>
      <c r="B47" s="392" t="s">
        <v>57</v>
      </c>
      <c r="C47" s="393"/>
      <c r="D47" s="207"/>
      <c r="E47" s="198" t="str">
        <f t="shared" si="2"/>
        <v/>
      </c>
      <c r="F47" s="208"/>
      <c r="G47" s="207"/>
      <c r="H47" s="198" t="str">
        <f t="shared" si="3"/>
        <v/>
      </c>
      <c r="I47" s="198"/>
      <c r="J47" s="198"/>
      <c r="K47" s="198" t="str">
        <f t="shared" si="0"/>
        <v/>
      </c>
      <c r="L47" s="208"/>
      <c r="M47" s="207"/>
      <c r="N47" s="198" t="str">
        <f t="shared" si="4"/>
        <v/>
      </c>
      <c r="O47" s="198"/>
      <c r="P47" s="207"/>
      <c r="Q47" s="198" t="str">
        <f t="shared" si="5"/>
        <v/>
      </c>
      <c r="R47" s="198"/>
      <c r="S47" s="198"/>
      <c r="T47" s="198" t="str">
        <f t="shared" si="1"/>
        <v/>
      </c>
      <c r="U47" s="208"/>
    </row>
    <row r="48" spans="1:24" s="19" customFormat="1" ht="18" customHeight="1">
      <c r="A48" s="384"/>
      <c r="B48" s="390"/>
      <c r="C48" s="391"/>
      <c r="D48" s="207"/>
      <c r="E48" s="198" t="str">
        <f t="shared" si="2"/>
        <v/>
      </c>
      <c r="F48" s="208"/>
      <c r="G48" s="207"/>
      <c r="H48" s="198" t="str">
        <f t="shared" si="3"/>
        <v/>
      </c>
      <c r="I48" s="198"/>
      <c r="J48" s="198"/>
      <c r="K48" s="198" t="str">
        <f t="shared" si="0"/>
        <v/>
      </c>
      <c r="L48" s="208"/>
      <c r="M48" s="207"/>
      <c r="N48" s="198" t="str">
        <f t="shared" si="4"/>
        <v/>
      </c>
      <c r="O48" s="198"/>
      <c r="P48" s="207"/>
      <c r="Q48" s="198" t="str">
        <f t="shared" si="5"/>
        <v/>
      </c>
      <c r="R48" s="198"/>
      <c r="S48" s="198"/>
      <c r="T48" s="198" t="str">
        <f t="shared" si="1"/>
        <v/>
      </c>
      <c r="U48" s="208"/>
    </row>
    <row r="49" spans="1:21" s="19" customFormat="1" ht="18" customHeight="1">
      <c r="A49" s="384"/>
      <c r="B49" s="25" t="s">
        <v>54</v>
      </c>
      <c r="C49" s="152"/>
      <c r="D49" s="197"/>
      <c r="E49" s="198" t="str">
        <f t="shared" si="2"/>
        <v/>
      </c>
      <c r="F49" s="199"/>
      <c r="G49" s="197"/>
      <c r="H49" s="198" t="str">
        <f t="shared" si="3"/>
        <v/>
      </c>
      <c r="I49" s="200"/>
      <c r="J49" s="200"/>
      <c r="K49" s="198" t="str">
        <f t="shared" si="0"/>
        <v/>
      </c>
      <c r="L49" s="199"/>
      <c r="M49" s="197"/>
      <c r="N49" s="198" t="str">
        <f t="shared" si="4"/>
        <v/>
      </c>
      <c r="O49" s="200"/>
      <c r="P49" s="197"/>
      <c r="Q49" s="198" t="str">
        <f t="shared" si="5"/>
        <v/>
      </c>
      <c r="R49" s="200"/>
      <c r="S49" s="200"/>
      <c r="T49" s="198" t="str">
        <f t="shared" si="1"/>
        <v/>
      </c>
      <c r="U49" s="199"/>
    </row>
    <row r="50" spans="1:21" s="19" customFormat="1" ht="18" customHeight="1">
      <c r="A50" s="384"/>
      <c r="B50" s="24" t="s">
        <v>54</v>
      </c>
      <c r="C50" s="152"/>
      <c r="D50" s="197"/>
      <c r="E50" s="198" t="str">
        <f t="shared" si="2"/>
        <v/>
      </c>
      <c r="F50" s="199"/>
      <c r="G50" s="197"/>
      <c r="H50" s="198" t="str">
        <f t="shared" si="3"/>
        <v/>
      </c>
      <c r="I50" s="200"/>
      <c r="J50" s="200"/>
      <c r="K50" s="198" t="str">
        <f t="shared" si="0"/>
        <v/>
      </c>
      <c r="L50" s="199"/>
      <c r="M50" s="197"/>
      <c r="N50" s="198" t="str">
        <f t="shared" si="4"/>
        <v/>
      </c>
      <c r="O50" s="200"/>
      <c r="P50" s="197"/>
      <c r="Q50" s="198" t="str">
        <f t="shared" si="5"/>
        <v/>
      </c>
      <c r="R50" s="200"/>
      <c r="S50" s="200"/>
      <c r="T50" s="198" t="str">
        <f t="shared" si="1"/>
        <v/>
      </c>
      <c r="U50" s="199"/>
    </row>
    <row r="51" spans="1:21" s="19" customFormat="1" ht="18" customHeight="1">
      <c r="A51" s="384"/>
      <c r="B51" s="26" t="s">
        <v>55</v>
      </c>
      <c r="C51" s="157"/>
      <c r="D51" s="201"/>
      <c r="E51" s="202" t="str">
        <f t="shared" si="2"/>
        <v/>
      </c>
      <c r="F51" s="203"/>
      <c r="G51" s="201"/>
      <c r="H51" s="202" t="str">
        <f t="shared" si="3"/>
        <v/>
      </c>
      <c r="I51" s="204"/>
      <c r="J51" s="204"/>
      <c r="K51" s="202" t="str">
        <f t="shared" si="0"/>
        <v/>
      </c>
      <c r="L51" s="203"/>
      <c r="M51" s="201"/>
      <c r="N51" s="202" t="str">
        <f t="shared" si="4"/>
        <v/>
      </c>
      <c r="O51" s="204"/>
      <c r="P51" s="201"/>
      <c r="Q51" s="202" t="str">
        <f t="shared" si="5"/>
        <v/>
      </c>
      <c r="R51" s="204"/>
      <c r="S51" s="204"/>
      <c r="T51" s="202" t="str">
        <f t="shared" si="1"/>
        <v/>
      </c>
      <c r="U51" s="203"/>
    </row>
    <row r="52" spans="1:21" s="19" customFormat="1" ht="18" customHeight="1">
      <c r="A52" s="389"/>
      <c r="B52" s="394" t="s">
        <v>61</v>
      </c>
      <c r="C52" s="395"/>
      <c r="D52" s="191"/>
      <c r="E52" s="189" t="str">
        <f t="shared" si="2"/>
        <v/>
      </c>
      <c r="F52" s="190" t="str">
        <f>IF(SUM(F37:F51)=0,"",(SUM(F37:F51)))</f>
        <v/>
      </c>
      <c r="G52" s="191"/>
      <c r="H52" s="189" t="str">
        <f t="shared" si="3"/>
        <v/>
      </c>
      <c r="I52" s="189" t="str">
        <f>IF(SUM(I37:I51)=0,"",(SUM(I37:I51)))</f>
        <v/>
      </c>
      <c r="J52" s="192"/>
      <c r="K52" s="189" t="str">
        <f t="shared" si="0"/>
        <v/>
      </c>
      <c r="L52" s="190" t="str">
        <f>IF(SUM(L37:L51)=0,"",(SUM(L37:L51)))</f>
        <v/>
      </c>
      <c r="M52" s="191"/>
      <c r="N52" s="189" t="str">
        <f t="shared" si="4"/>
        <v/>
      </c>
      <c r="O52" s="189" t="str">
        <f>IF(SUM(O37:O51)=0,"",(SUM(O37:O51)))</f>
        <v/>
      </c>
      <c r="P52" s="191"/>
      <c r="Q52" s="189" t="str">
        <f t="shared" si="5"/>
        <v/>
      </c>
      <c r="R52" s="189" t="str">
        <f>IF(SUM(R37:R51)=0,"",(SUM(R37:R51)))</f>
        <v/>
      </c>
      <c r="S52" s="192"/>
      <c r="T52" s="189" t="str">
        <f t="shared" si="1"/>
        <v/>
      </c>
      <c r="U52" s="190" t="str">
        <f>IF(SUM(U37:U51)=0,"",(SUM(U37:U51)))</f>
        <v/>
      </c>
    </row>
    <row r="53" spans="1:21" s="19" customFormat="1" ht="18" customHeight="1" thickBot="1">
      <c r="A53" s="373" t="s">
        <v>62</v>
      </c>
      <c r="B53" s="378"/>
      <c r="C53" s="379"/>
      <c r="D53" s="209"/>
      <c r="E53" s="210" t="str">
        <f t="shared" si="2"/>
        <v/>
      </c>
      <c r="F53" s="211" t="str">
        <f>IF(F36="","",IF(F52="",F36,F36+F52))</f>
        <v/>
      </c>
      <c r="G53" s="209"/>
      <c r="H53" s="210" t="str">
        <f t="shared" si="3"/>
        <v/>
      </c>
      <c r="I53" s="210" t="str">
        <f>IF(I36="","",IF(I52="",I36,I36+I52))</f>
        <v/>
      </c>
      <c r="J53" s="212"/>
      <c r="K53" s="210" t="str">
        <f t="shared" si="0"/>
        <v/>
      </c>
      <c r="L53" s="211" t="str">
        <f>IF(L36="","",IF(L52="",L36,L36+L52))</f>
        <v/>
      </c>
      <c r="M53" s="209"/>
      <c r="N53" s="210" t="str">
        <f t="shared" si="4"/>
        <v/>
      </c>
      <c r="O53" s="210" t="str">
        <f>IF(O36="","",IF(O52="",O36,O36+O52))</f>
        <v/>
      </c>
      <c r="P53" s="209"/>
      <c r="Q53" s="210" t="str">
        <f t="shared" si="5"/>
        <v/>
      </c>
      <c r="R53" s="210" t="str">
        <f>IF(R36="","",IF(R52="",R36,R36+R52))</f>
        <v/>
      </c>
      <c r="S53" s="212"/>
      <c r="T53" s="210" t="str">
        <f t="shared" si="1"/>
        <v/>
      </c>
      <c r="U53" s="211" t="str">
        <f>IF(U36="","",IF(U52="",U36,U36+U52))</f>
        <v/>
      </c>
    </row>
    <row r="54" spans="1:21" s="19" customFormat="1" ht="18" customHeight="1">
      <c r="A54" s="383" t="s">
        <v>35</v>
      </c>
      <c r="B54" s="400" t="s">
        <v>36</v>
      </c>
      <c r="C54" s="401"/>
      <c r="D54" s="402" t="s">
        <v>31</v>
      </c>
      <c r="E54" s="405" t="s">
        <v>31</v>
      </c>
      <c r="F54" s="213"/>
      <c r="G54" s="402"/>
      <c r="H54" s="405"/>
      <c r="I54" s="214"/>
      <c r="J54" s="405"/>
      <c r="K54" s="405" t="s">
        <v>31</v>
      </c>
      <c r="L54" s="213"/>
      <c r="M54" s="402"/>
      <c r="N54" s="405"/>
      <c r="O54" s="214"/>
      <c r="P54" s="402"/>
      <c r="Q54" s="405"/>
      <c r="R54" s="214"/>
      <c r="S54" s="405"/>
      <c r="T54" s="405" t="s">
        <v>31</v>
      </c>
      <c r="U54" s="213" t="s">
        <v>31</v>
      </c>
    </row>
    <row r="55" spans="1:21" s="19" customFormat="1" ht="18" customHeight="1">
      <c r="A55" s="384"/>
      <c r="B55" s="397" t="s">
        <v>338</v>
      </c>
      <c r="C55" s="398"/>
      <c r="D55" s="403"/>
      <c r="E55" s="406"/>
      <c r="F55" s="199" t="s">
        <v>31</v>
      </c>
      <c r="G55" s="403"/>
      <c r="H55" s="406"/>
      <c r="I55" s="200"/>
      <c r="J55" s="406"/>
      <c r="K55" s="406"/>
      <c r="L55" s="199" t="s">
        <v>31</v>
      </c>
      <c r="M55" s="403"/>
      <c r="N55" s="406"/>
      <c r="O55" s="200"/>
      <c r="P55" s="403"/>
      <c r="Q55" s="406"/>
      <c r="R55" s="200"/>
      <c r="S55" s="406"/>
      <c r="T55" s="406"/>
      <c r="U55" s="199" t="s">
        <v>31</v>
      </c>
    </row>
    <row r="56" spans="1:21" s="19" customFormat="1" ht="18" customHeight="1">
      <c r="A56" s="384"/>
      <c r="B56" s="397" t="s">
        <v>37</v>
      </c>
      <c r="C56" s="398"/>
      <c r="D56" s="403"/>
      <c r="E56" s="406"/>
      <c r="F56" s="199" t="s">
        <v>31</v>
      </c>
      <c r="G56" s="403"/>
      <c r="H56" s="406"/>
      <c r="I56" s="200"/>
      <c r="J56" s="406"/>
      <c r="K56" s="406"/>
      <c r="L56" s="199" t="s">
        <v>31</v>
      </c>
      <c r="M56" s="403"/>
      <c r="N56" s="406"/>
      <c r="O56" s="200"/>
      <c r="P56" s="403"/>
      <c r="Q56" s="406"/>
      <c r="R56" s="200"/>
      <c r="S56" s="406"/>
      <c r="T56" s="406"/>
      <c r="U56" s="199" t="s">
        <v>31</v>
      </c>
    </row>
    <row r="57" spans="1:21" s="19" customFormat="1" ht="18" customHeight="1">
      <c r="A57" s="384"/>
      <c r="B57" s="397" t="s">
        <v>38</v>
      </c>
      <c r="C57" s="398"/>
      <c r="D57" s="403"/>
      <c r="E57" s="406"/>
      <c r="F57" s="199" t="s">
        <v>41</v>
      </c>
      <c r="G57" s="403"/>
      <c r="H57" s="406"/>
      <c r="I57" s="200"/>
      <c r="J57" s="406"/>
      <c r="K57" s="406"/>
      <c r="L57" s="199" t="s">
        <v>31</v>
      </c>
      <c r="M57" s="403"/>
      <c r="N57" s="406"/>
      <c r="O57" s="200"/>
      <c r="P57" s="403"/>
      <c r="Q57" s="406"/>
      <c r="R57" s="200"/>
      <c r="S57" s="406"/>
      <c r="T57" s="406"/>
      <c r="U57" s="199" t="s">
        <v>31</v>
      </c>
    </row>
    <row r="58" spans="1:21" s="19" customFormat="1" ht="18" customHeight="1">
      <c r="A58" s="384"/>
      <c r="B58" s="397" t="s">
        <v>436</v>
      </c>
      <c r="C58" s="398"/>
      <c r="D58" s="403"/>
      <c r="E58" s="406"/>
      <c r="F58" s="187"/>
      <c r="G58" s="403"/>
      <c r="H58" s="406"/>
      <c r="I58" s="200"/>
      <c r="J58" s="406"/>
      <c r="K58" s="406"/>
      <c r="L58" s="199" t="s">
        <v>31</v>
      </c>
      <c r="M58" s="403"/>
      <c r="N58" s="406"/>
      <c r="O58" s="200"/>
      <c r="P58" s="403"/>
      <c r="Q58" s="406"/>
      <c r="R58" s="200"/>
      <c r="S58" s="406"/>
      <c r="T58" s="406"/>
      <c r="U58" s="199" t="s">
        <v>31</v>
      </c>
    </row>
    <row r="59" spans="1:21" s="19" customFormat="1" ht="18" customHeight="1">
      <c r="A59" s="384"/>
      <c r="B59" s="397" t="s">
        <v>39</v>
      </c>
      <c r="C59" s="398"/>
      <c r="D59" s="403"/>
      <c r="E59" s="406"/>
      <c r="F59" s="187"/>
      <c r="G59" s="403"/>
      <c r="H59" s="406"/>
      <c r="I59" s="200"/>
      <c r="J59" s="406"/>
      <c r="K59" s="406"/>
      <c r="L59" s="199" t="s">
        <v>31</v>
      </c>
      <c r="M59" s="403"/>
      <c r="N59" s="406"/>
      <c r="O59" s="200"/>
      <c r="P59" s="403"/>
      <c r="Q59" s="406"/>
      <c r="R59" s="200"/>
      <c r="S59" s="406"/>
      <c r="T59" s="406"/>
      <c r="U59" s="199" t="s">
        <v>31</v>
      </c>
    </row>
    <row r="60" spans="1:21" s="19" customFormat="1" ht="18" customHeight="1">
      <c r="A60" s="384"/>
      <c r="B60" s="397" t="s">
        <v>40</v>
      </c>
      <c r="C60" s="398"/>
      <c r="D60" s="404"/>
      <c r="E60" s="407"/>
      <c r="F60" s="187"/>
      <c r="G60" s="404"/>
      <c r="H60" s="407"/>
      <c r="I60" s="204"/>
      <c r="J60" s="407"/>
      <c r="K60" s="407"/>
      <c r="L60" s="199"/>
      <c r="M60" s="404"/>
      <c r="N60" s="407"/>
      <c r="O60" s="204"/>
      <c r="P60" s="404"/>
      <c r="Q60" s="407"/>
      <c r="R60" s="204"/>
      <c r="S60" s="407"/>
      <c r="T60" s="407"/>
      <c r="U60" s="199" t="s">
        <v>31</v>
      </c>
    </row>
    <row r="61" spans="1:21" s="19" customFormat="1" ht="18" customHeight="1" thickBot="1">
      <c r="A61" s="399"/>
      <c r="B61" s="408" t="s">
        <v>59</v>
      </c>
      <c r="C61" s="409"/>
      <c r="D61" s="215" t="s">
        <v>29</v>
      </c>
      <c r="E61" s="216" t="s">
        <v>29</v>
      </c>
      <c r="F61" s="211" t="str">
        <f>IF(SUM(F54:F60)=0,"",SUM(F54:F60))</f>
        <v/>
      </c>
      <c r="G61" s="215" t="s">
        <v>42</v>
      </c>
      <c r="H61" s="216" t="s">
        <v>42</v>
      </c>
      <c r="I61" s="210" t="str">
        <f>IF(SUM(I54:I60)=0,"",SUM(I54:I60))</f>
        <v/>
      </c>
      <c r="J61" s="216" t="s">
        <v>42</v>
      </c>
      <c r="K61" s="216" t="s">
        <v>42</v>
      </c>
      <c r="L61" s="211" t="str">
        <f>IF(SUM(L54:L60)=0,"",SUM(L54:L60))</f>
        <v/>
      </c>
      <c r="M61" s="215" t="s">
        <v>42</v>
      </c>
      <c r="N61" s="216" t="s">
        <v>42</v>
      </c>
      <c r="O61" s="210" t="str">
        <f>IF(SUM(O54:O60)=0,"",SUM(O54:O60))</f>
        <v/>
      </c>
      <c r="P61" s="215" t="s">
        <v>42</v>
      </c>
      <c r="Q61" s="216" t="s">
        <v>42</v>
      </c>
      <c r="R61" s="210" t="str">
        <f>IF(SUM(R54:R60)=0,"",SUM(R54:R60))</f>
        <v/>
      </c>
      <c r="S61" s="216" t="s">
        <v>42</v>
      </c>
      <c r="T61" s="216" t="s">
        <v>42</v>
      </c>
      <c r="U61" s="211" t="str">
        <f>IF(SUM(U54:U60)=0,"",SUM(U54:U60))</f>
        <v/>
      </c>
    </row>
    <row r="62" spans="1:21">
      <c r="F62" s="153" t="str">
        <f>IF(F53=F61,"","↑【確認】「事業財源」の合計と「合計（総事業費）」が不一致")</f>
        <v/>
      </c>
    </row>
    <row r="63" spans="1:21">
      <c r="F63" s="153"/>
    </row>
    <row r="64" spans="1:21">
      <c r="A64" s="27" t="s">
        <v>43</v>
      </c>
    </row>
    <row r="65" spans="1:12">
      <c r="A65" s="27"/>
    </row>
    <row r="66" spans="1:12">
      <c r="A66" s="28" t="s">
        <v>97</v>
      </c>
      <c r="B66" s="158" t="s">
        <v>104</v>
      </c>
      <c r="C66" s="158"/>
      <c r="D66" s="158"/>
      <c r="E66" s="158"/>
      <c r="F66" s="158"/>
      <c r="G66" s="158"/>
      <c r="H66" s="158"/>
      <c r="I66" s="158"/>
      <c r="J66" s="158"/>
      <c r="K66" s="158"/>
      <c r="L66" s="158"/>
    </row>
    <row r="67" spans="1:12">
      <c r="A67" s="28"/>
      <c r="B67" s="158" t="s">
        <v>404</v>
      </c>
      <c r="C67" s="158"/>
      <c r="D67" s="158"/>
      <c r="E67" s="158"/>
      <c r="F67" s="158"/>
      <c r="G67" s="158"/>
      <c r="H67" s="158"/>
      <c r="I67" s="158"/>
      <c r="J67" s="158"/>
      <c r="K67" s="158"/>
      <c r="L67" s="158"/>
    </row>
    <row r="68" spans="1:12">
      <c r="A68" s="28" t="s">
        <v>98</v>
      </c>
      <c r="B68" s="158" t="s">
        <v>105</v>
      </c>
      <c r="C68" s="158"/>
      <c r="D68" s="158"/>
      <c r="E68" s="158"/>
      <c r="F68" s="158"/>
      <c r="G68" s="158"/>
      <c r="H68" s="158"/>
      <c r="I68" s="158"/>
      <c r="J68" s="158"/>
      <c r="K68" s="158"/>
      <c r="L68" s="158"/>
    </row>
    <row r="69" spans="1:12">
      <c r="A69" s="28"/>
      <c r="B69" s="158" t="s">
        <v>86</v>
      </c>
      <c r="C69" s="158"/>
      <c r="D69" s="158"/>
      <c r="E69" s="158"/>
      <c r="F69" s="158"/>
      <c r="G69" s="158"/>
      <c r="H69" s="158"/>
      <c r="I69" s="158"/>
      <c r="J69" s="158"/>
      <c r="K69" s="158"/>
      <c r="L69" s="158"/>
    </row>
    <row r="70" spans="1:12">
      <c r="A70" s="28" t="s">
        <v>87</v>
      </c>
      <c r="B70" s="158" t="s">
        <v>339</v>
      </c>
      <c r="C70" s="158"/>
      <c r="D70" s="158"/>
      <c r="E70" s="158"/>
      <c r="F70" s="158"/>
      <c r="G70" s="158"/>
      <c r="H70" s="158"/>
      <c r="I70" s="158"/>
      <c r="J70" s="158"/>
      <c r="K70" s="158"/>
      <c r="L70" s="158"/>
    </row>
    <row r="71" spans="1:12">
      <c r="A71" s="28" t="s">
        <v>99</v>
      </c>
      <c r="B71" s="158" t="s">
        <v>106</v>
      </c>
      <c r="C71" s="158"/>
      <c r="D71" s="158"/>
      <c r="E71" s="158"/>
      <c r="F71" s="158"/>
      <c r="G71" s="158"/>
      <c r="H71" s="158"/>
      <c r="I71" s="158"/>
      <c r="J71" s="158"/>
      <c r="K71" s="158"/>
      <c r="L71" s="158"/>
    </row>
    <row r="72" spans="1:12">
      <c r="A72" s="28"/>
      <c r="B72" s="158" t="s">
        <v>405</v>
      </c>
      <c r="C72" s="158"/>
      <c r="D72" s="158"/>
      <c r="E72" s="158"/>
      <c r="F72" s="158"/>
      <c r="G72" s="158"/>
      <c r="H72" s="158"/>
      <c r="I72" s="158"/>
      <c r="J72" s="158"/>
      <c r="K72" s="158"/>
      <c r="L72" s="158"/>
    </row>
    <row r="73" spans="1:12">
      <c r="A73" s="28"/>
      <c r="B73" s="158" t="s">
        <v>406</v>
      </c>
      <c r="C73" s="158"/>
      <c r="D73" s="158"/>
      <c r="E73" s="158"/>
      <c r="F73" s="158"/>
      <c r="G73" s="158"/>
      <c r="H73" s="158"/>
      <c r="I73" s="158"/>
      <c r="J73" s="158"/>
      <c r="K73" s="158"/>
      <c r="L73" s="158"/>
    </row>
    <row r="74" spans="1:12">
      <c r="A74" s="28"/>
      <c r="B74" s="158"/>
      <c r="C74" s="158"/>
      <c r="D74" s="158"/>
      <c r="E74" s="158"/>
      <c r="F74" s="158"/>
      <c r="G74" s="158"/>
      <c r="H74" s="158"/>
      <c r="I74" s="158"/>
      <c r="J74" s="158"/>
      <c r="K74" s="158"/>
      <c r="L74" s="158"/>
    </row>
    <row r="75" spans="1:12">
      <c r="A75" s="28" t="s">
        <v>100</v>
      </c>
      <c r="B75" s="158" t="s">
        <v>407</v>
      </c>
      <c r="C75" s="158"/>
      <c r="D75" s="158"/>
      <c r="E75" s="158"/>
      <c r="F75" s="158"/>
      <c r="G75" s="158"/>
      <c r="H75" s="158"/>
      <c r="I75" s="158"/>
      <c r="J75" s="158"/>
      <c r="K75" s="158"/>
      <c r="L75" s="158"/>
    </row>
    <row r="76" spans="1:12">
      <c r="A76" s="28"/>
      <c r="B76" s="158"/>
      <c r="C76" s="158"/>
      <c r="D76" s="158"/>
      <c r="E76" s="158"/>
      <c r="F76" s="158"/>
      <c r="G76" s="158"/>
      <c r="H76" s="158"/>
      <c r="I76" s="158"/>
      <c r="J76" s="158"/>
      <c r="K76" s="158"/>
      <c r="L76" s="158"/>
    </row>
    <row r="77" spans="1:12">
      <c r="A77" s="28" t="s">
        <v>101</v>
      </c>
      <c r="B77" s="158" t="s">
        <v>90</v>
      </c>
      <c r="C77" s="158"/>
      <c r="D77" s="158"/>
      <c r="E77" s="158"/>
      <c r="F77" s="158"/>
      <c r="G77" s="158"/>
      <c r="H77" s="158"/>
      <c r="I77" s="158"/>
      <c r="J77" s="158"/>
      <c r="K77" s="158"/>
      <c r="L77" s="158"/>
    </row>
    <row r="78" spans="1:12">
      <c r="A78" s="28" t="s">
        <v>91</v>
      </c>
      <c r="B78" s="158" t="s">
        <v>92</v>
      </c>
      <c r="C78" s="158"/>
      <c r="D78" s="158"/>
      <c r="E78" s="158"/>
      <c r="F78" s="158"/>
      <c r="G78" s="158"/>
      <c r="H78" s="158"/>
      <c r="I78" s="158"/>
      <c r="J78" s="158"/>
      <c r="K78" s="158"/>
      <c r="L78" s="158"/>
    </row>
    <row r="79" spans="1:12">
      <c r="A79" s="28" t="s">
        <v>91</v>
      </c>
      <c r="B79" s="158" t="s">
        <v>107</v>
      </c>
      <c r="C79" s="158"/>
      <c r="D79" s="158"/>
      <c r="E79" s="158"/>
      <c r="F79" s="158"/>
      <c r="G79" s="158"/>
      <c r="H79" s="158"/>
      <c r="I79" s="158"/>
      <c r="J79" s="158"/>
      <c r="K79" s="158"/>
      <c r="L79" s="158"/>
    </row>
    <row r="80" spans="1:12">
      <c r="A80" s="28" t="s">
        <v>93</v>
      </c>
      <c r="B80" s="159" t="s">
        <v>340</v>
      </c>
      <c r="C80" s="159"/>
      <c r="D80" s="158"/>
      <c r="E80" s="158"/>
      <c r="F80" s="158"/>
      <c r="G80" s="158"/>
      <c r="H80" s="158"/>
      <c r="I80" s="158"/>
      <c r="J80" s="158"/>
      <c r="K80" s="158"/>
      <c r="L80" s="158"/>
    </row>
    <row r="81" spans="1:12">
      <c r="A81" s="28" t="s">
        <v>94</v>
      </c>
      <c r="B81" s="159" t="s">
        <v>108</v>
      </c>
      <c r="C81" s="159"/>
      <c r="D81" s="158"/>
      <c r="E81" s="158"/>
      <c r="F81" s="158"/>
      <c r="G81" s="158"/>
      <c r="H81" s="158"/>
      <c r="I81" s="158"/>
      <c r="J81" s="158"/>
      <c r="K81" s="158"/>
      <c r="L81" s="158"/>
    </row>
    <row r="82" spans="1:12">
      <c r="A82" s="28" t="s">
        <v>91</v>
      </c>
      <c r="B82" s="159" t="s">
        <v>109</v>
      </c>
      <c r="C82" s="159"/>
      <c r="D82" s="158"/>
      <c r="E82" s="158"/>
      <c r="F82" s="158"/>
      <c r="G82" s="158"/>
      <c r="H82" s="158"/>
      <c r="I82" s="158"/>
      <c r="J82" s="158"/>
      <c r="K82" s="158"/>
      <c r="L82" s="158"/>
    </row>
    <row r="83" spans="1:12">
      <c r="A83" s="28" t="s">
        <v>91</v>
      </c>
      <c r="B83" s="159" t="s">
        <v>341</v>
      </c>
      <c r="C83" s="159"/>
      <c r="D83" s="158"/>
      <c r="E83" s="158"/>
      <c r="F83" s="158"/>
      <c r="G83" s="158"/>
      <c r="H83" s="158"/>
      <c r="I83" s="158"/>
      <c r="J83" s="158"/>
      <c r="K83" s="158"/>
      <c r="L83" s="158"/>
    </row>
    <row r="84" spans="1:12">
      <c r="A84" s="28" t="s">
        <v>102</v>
      </c>
      <c r="B84" s="158" t="s">
        <v>95</v>
      </c>
      <c r="C84" s="158"/>
      <c r="D84" s="158"/>
      <c r="E84" s="158"/>
      <c r="F84" s="158"/>
      <c r="G84" s="158"/>
      <c r="H84" s="158"/>
      <c r="I84" s="158"/>
      <c r="J84" s="158"/>
      <c r="K84" s="158"/>
      <c r="L84" s="158"/>
    </row>
    <row r="85" spans="1:12">
      <c r="A85" s="28" t="s">
        <v>103</v>
      </c>
      <c r="B85" s="158" t="s">
        <v>96</v>
      </c>
      <c r="C85" s="158"/>
      <c r="D85" s="158"/>
      <c r="E85" s="158"/>
      <c r="F85" s="158"/>
      <c r="G85" s="158"/>
      <c r="H85" s="158"/>
      <c r="I85" s="158"/>
      <c r="J85" s="158"/>
      <c r="K85" s="158"/>
      <c r="L85" s="158"/>
    </row>
    <row r="86" spans="1:12">
      <c r="A86" s="29"/>
      <c r="B86" s="158" t="s">
        <v>88</v>
      </c>
      <c r="C86" s="158"/>
      <c r="D86" s="158"/>
      <c r="E86" s="158"/>
      <c r="F86" s="158"/>
      <c r="G86" s="158"/>
      <c r="H86" s="158"/>
      <c r="I86" s="158"/>
      <c r="J86" s="158"/>
      <c r="K86" s="158"/>
      <c r="L86" s="158"/>
    </row>
    <row r="87" spans="1:12">
      <c r="A87" s="29"/>
    </row>
  </sheetData>
  <mergeCells count="51">
    <mergeCell ref="Q54:Q60"/>
    <mergeCell ref="D2:H3"/>
    <mergeCell ref="M7:U7"/>
    <mergeCell ref="M8:N8"/>
    <mergeCell ref="S8:T8"/>
    <mergeCell ref="M54:M60"/>
    <mergeCell ref="N54:N60"/>
    <mergeCell ref="S54:S60"/>
    <mergeCell ref="T54:T60"/>
    <mergeCell ref="P8:Q8"/>
    <mergeCell ref="P54:P60"/>
    <mergeCell ref="J54:J60"/>
    <mergeCell ref="K54:K60"/>
    <mergeCell ref="G54:G60"/>
    <mergeCell ref="H54:H60"/>
    <mergeCell ref="E5:I5"/>
    <mergeCell ref="B60:C60"/>
    <mergeCell ref="A54:A61"/>
    <mergeCell ref="B54:C54"/>
    <mergeCell ref="D54:D60"/>
    <mergeCell ref="E54:E60"/>
    <mergeCell ref="B61:C61"/>
    <mergeCell ref="B55:C55"/>
    <mergeCell ref="B56:C56"/>
    <mergeCell ref="B57:C57"/>
    <mergeCell ref="B58:C58"/>
    <mergeCell ref="B59:C59"/>
    <mergeCell ref="V33:X34"/>
    <mergeCell ref="B36:C36"/>
    <mergeCell ref="A37:A52"/>
    <mergeCell ref="B37:C37"/>
    <mergeCell ref="B38:C38"/>
    <mergeCell ref="B47:C47"/>
    <mergeCell ref="B48:C48"/>
    <mergeCell ref="B52:C52"/>
    <mergeCell ref="B42:C42"/>
    <mergeCell ref="B43:C43"/>
    <mergeCell ref="A53:C53"/>
    <mergeCell ref="E8:E9"/>
    <mergeCell ref="F8:F9"/>
    <mergeCell ref="G8:H8"/>
    <mergeCell ref="J8:K8"/>
    <mergeCell ref="A10:A36"/>
    <mergeCell ref="B10:B29"/>
    <mergeCell ref="B30:B35"/>
    <mergeCell ref="A5:B5"/>
    <mergeCell ref="A7:A9"/>
    <mergeCell ref="B7:C9"/>
    <mergeCell ref="D7:F7"/>
    <mergeCell ref="G7:L7"/>
    <mergeCell ref="D8:D9"/>
  </mergeCells>
  <phoneticPr fontId="5"/>
  <dataValidations count="2">
    <dataValidation type="list" showInputMessage="1" showErrorMessage="1" sqref="C13 C20 B42:C42 B37:C37" xr:uid="{00000000-0002-0000-0100-000001000000}">
      <formula1>" &lt;建築工事&gt;, &lt;改修工事&gt;"</formula1>
    </dataValidation>
    <dataValidation type="list" allowBlank="1" showInputMessage="1" showErrorMessage="1" sqref="C14 B43:C43 B38:C38" xr:uid="{00000000-0002-0000-0100-000002000000}">
      <formula1>"　（新築）,（移転新築）,　（増築）,　（改築）"</formula1>
    </dataValidation>
  </dataValidations>
  <printOptions horizontalCentered="1"/>
  <pageMargins left="0.19685039370078741" right="0.19685039370078741" top="0.35433070866141736" bottom="0.35433070866141736" header="0.31496062992125984" footer="0.31496062992125984"/>
  <pageSetup paperSize="9" scale="80" fitToWidth="0" orientation="portrait" r:id="rId1"/>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55D9-51E1-457C-BFF4-A45212B38006}">
  <dimension ref="A1:X91"/>
  <sheetViews>
    <sheetView view="pageBreakPreview" zoomScaleNormal="100" zoomScaleSheetLayoutView="100" workbookViewId="0"/>
  </sheetViews>
  <sheetFormatPr defaultColWidth="9" defaultRowHeight="13.2" outlineLevelCol="1"/>
  <cols>
    <col min="1" max="2" width="5" style="16" customWidth="1"/>
    <col min="3" max="3" width="24.88671875" style="16" customWidth="1"/>
    <col min="4" max="12" width="8.44140625" style="16" customWidth="1"/>
    <col min="13" max="21" width="8.44140625" style="16" hidden="1" customWidth="1" outlineLevel="1"/>
    <col min="22" max="22" width="9" style="16" collapsed="1"/>
    <col min="23" max="23" width="9" style="16"/>
    <col min="24" max="24" width="10" style="16" customWidth="1"/>
    <col min="25" max="16384" width="9" style="16"/>
  </cols>
  <sheetData>
    <row r="1" spans="1:22" ht="19.5" customHeight="1">
      <c r="A1" s="128" t="s">
        <v>510</v>
      </c>
    </row>
    <row r="2" spans="1:22" ht="17.25" customHeight="1">
      <c r="A2" s="128"/>
      <c r="B2" s="128"/>
      <c r="C2" s="128"/>
      <c r="D2" s="410" t="s">
        <v>403</v>
      </c>
      <c r="E2" s="410"/>
      <c r="F2" s="410"/>
      <c r="G2" s="410"/>
      <c r="H2" s="410"/>
      <c r="I2" s="128"/>
      <c r="J2" s="128"/>
      <c r="K2" s="128"/>
      <c r="L2" s="128"/>
      <c r="M2" s="352"/>
      <c r="N2" s="352"/>
      <c r="O2" s="352"/>
      <c r="P2" s="352"/>
      <c r="Q2" s="352"/>
      <c r="R2" s="352"/>
      <c r="S2" s="352"/>
      <c r="T2" s="352"/>
      <c r="U2" s="352"/>
    </row>
    <row r="3" spans="1:22" ht="16.2">
      <c r="A3" s="128"/>
      <c r="B3" s="128"/>
      <c r="C3" s="128"/>
      <c r="D3" s="410"/>
      <c r="E3" s="410"/>
      <c r="F3" s="410"/>
      <c r="G3" s="410"/>
      <c r="H3" s="410"/>
      <c r="I3" s="128"/>
      <c r="J3" s="128"/>
      <c r="K3" s="128"/>
      <c r="L3" s="128"/>
      <c r="M3" s="352"/>
      <c r="N3" s="352"/>
      <c r="O3" s="352"/>
      <c r="P3" s="352"/>
      <c r="Q3" s="352"/>
      <c r="R3" s="352"/>
      <c r="S3" s="352"/>
      <c r="T3" s="352"/>
      <c r="U3" s="352"/>
    </row>
    <row r="4" spans="1:22" ht="13.8" thickBot="1">
      <c r="A4" s="17" t="s">
        <v>25</v>
      </c>
    </row>
    <row r="5" spans="1:22" s="19" customFormat="1" ht="19.5" customHeight="1" thickBot="1">
      <c r="A5" s="369" t="s">
        <v>26</v>
      </c>
      <c r="B5" s="370"/>
      <c r="C5" s="225"/>
      <c r="D5" s="18" t="s">
        <v>53</v>
      </c>
      <c r="E5" s="411" t="s">
        <v>483</v>
      </c>
      <c r="F5" s="412"/>
      <c r="G5" s="412"/>
      <c r="H5" s="412"/>
      <c r="I5" s="413"/>
      <c r="J5" s="253"/>
      <c r="K5" s="253"/>
      <c r="V5" s="19" t="s">
        <v>85</v>
      </c>
    </row>
    <row r="6" spans="1:22" s="19" customFormat="1" ht="12.6" thickBot="1">
      <c r="A6" s="15"/>
    </row>
    <row r="7" spans="1:22" s="19" customFormat="1" ht="18" customHeight="1">
      <c r="A7" s="371" t="s">
        <v>44</v>
      </c>
      <c r="B7" s="374" t="s">
        <v>45</v>
      </c>
      <c r="C7" s="375"/>
      <c r="D7" s="371" t="s">
        <v>402</v>
      </c>
      <c r="E7" s="374"/>
      <c r="F7" s="375"/>
      <c r="G7" s="371" t="s">
        <v>27</v>
      </c>
      <c r="H7" s="374"/>
      <c r="I7" s="374"/>
      <c r="J7" s="374"/>
      <c r="K7" s="374"/>
      <c r="L7" s="375"/>
      <c r="M7" s="371" t="s">
        <v>27</v>
      </c>
      <c r="N7" s="374"/>
      <c r="O7" s="374"/>
      <c r="P7" s="374"/>
      <c r="Q7" s="374"/>
      <c r="R7" s="374"/>
      <c r="S7" s="374"/>
      <c r="T7" s="374"/>
      <c r="U7" s="375"/>
    </row>
    <row r="8" spans="1:22" s="19" customFormat="1" ht="18" customHeight="1">
      <c r="A8" s="372"/>
      <c r="B8" s="376"/>
      <c r="C8" s="377"/>
      <c r="D8" s="372" t="s">
        <v>46</v>
      </c>
      <c r="E8" s="376" t="s">
        <v>47</v>
      </c>
      <c r="F8" s="377" t="s">
        <v>48</v>
      </c>
      <c r="G8" s="380" t="s">
        <v>441</v>
      </c>
      <c r="H8" s="381"/>
      <c r="I8" s="150" t="str">
        <f>IF(I33="","",ROUND(I33/F33*100,0))</f>
        <v/>
      </c>
      <c r="J8" s="382" t="s">
        <v>410</v>
      </c>
      <c r="K8" s="381"/>
      <c r="L8" s="151" t="str">
        <f>IF(I8="","",IF(I8=100,"",100-I8))</f>
        <v/>
      </c>
      <c r="M8" s="380" t="s">
        <v>453</v>
      </c>
      <c r="N8" s="381"/>
      <c r="O8" s="150" t="str">
        <f>IF(O33="","",ROUND(O33/L33*100,0))</f>
        <v/>
      </c>
      <c r="P8" s="380" t="s">
        <v>453</v>
      </c>
      <c r="Q8" s="381"/>
      <c r="R8" s="150" t="str">
        <f>IF(R33="","",ROUND(R33/O33*100,0))</f>
        <v/>
      </c>
      <c r="S8" s="382" t="s">
        <v>453</v>
      </c>
      <c r="T8" s="381"/>
      <c r="U8" s="151" t="str">
        <f>IF(O8="","",IF(O8=100,"",100-O8))</f>
        <v/>
      </c>
    </row>
    <row r="9" spans="1:22" s="19" customFormat="1" ht="18" customHeight="1" thickBot="1">
      <c r="A9" s="373"/>
      <c r="B9" s="378"/>
      <c r="C9" s="379"/>
      <c r="D9" s="373"/>
      <c r="E9" s="378"/>
      <c r="F9" s="379"/>
      <c r="G9" s="356" t="s">
        <v>46</v>
      </c>
      <c r="H9" s="357" t="s">
        <v>47</v>
      </c>
      <c r="I9" s="357" t="s">
        <v>48</v>
      </c>
      <c r="J9" s="357" t="s">
        <v>46</v>
      </c>
      <c r="K9" s="357" t="s">
        <v>47</v>
      </c>
      <c r="L9" s="358" t="s">
        <v>48</v>
      </c>
      <c r="M9" s="356" t="s">
        <v>46</v>
      </c>
      <c r="N9" s="357" t="s">
        <v>47</v>
      </c>
      <c r="O9" s="357" t="s">
        <v>48</v>
      </c>
      <c r="P9" s="356" t="s">
        <v>46</v>
      </c>
      <c r="Q9" s="357" t="s">
        <v>47</v>
      </c>
      <c r="R9" s="357" t="s">
        <v>48</v>
      </c>
      <c r="S9" s="357" t="s">
        <v>46</v>
      </c>
      <c r="T9" s="357" t="s">
        <v>47</v>
      </c>
      <c r="U9" s="358" t="s">
        <v>48</v>
      </c>
    </row>
    <row r="10" spans="1:22" s="19" customFormat="1" ht="18" customHeight="1">
      <c r="A10" s="383" t="s">
        <v>49</v>
      </c>
      <c r="B10" s="385" t="s">
        <v>51</v>
      </c>
      <c r="C10" s="20"/>
      <c r="D10" s="21" t="s">
        <v>28</v>
      </c>
      <c r="E10" s="22" t="s">
        <v>30</v>
      </c>
      <c r="F10" s="23" t="s">
        <v>32</v>
      </c>
      <c r="G10" s="21" t="s">
        <v>33</v>
      </c>
      <c r="H10" s="22" t="s">
        <v>30</v>
      </c>
      <c r="I10" s="22" t="s">
        <v>34</v>
      </c>
      <c r="J10" s="22" t="s">
        <v>28</v>
      </c>
      <c r="K10" s="22" t="s">
        <v>30</v>
      </c>
      <c r="L10" s="23" t="s">
        <v>34</v>
      </c>
      <c r="M10" s="21" t="s">
        <v>33</v>
      </c>
      <c r="N10" s="22" t="s">
        <v>30</v>
      </c>
      <c r="O10" s="22" t="s">
        <v>34</v>
      </c>
      <c r="P10" s="21" t="s">
        <v>33</v>
      </c>
      <c r="Q10" s="22" t="s">
        <v>30</v>
      </c>
      <c r="R10" s="22" t="s">
        <v>34</v>
      </c>
      <c r="S10" s="22" t="s">
        <v>28</v>
      </c>
      <c r="T10" s="22" t="s">
        <v>30</v>
      </c>
      <c r="U10" s="23" t="s">
        <v>34</v>
      </c>
    </row>
    <row r="11" spans="1:22" s="19" customFormat="1" ht="18" customHeight="1">
      <c r="A11" s="414"/>
      <c r="B11" s="415"/>
      <c r="C11" s="354" t="s">
        <v>508</v>
      </c>
      <c r="D11" s="359"/>
      <c r="E11" s="360"/>
      <c r="F11" s="361"/>
      <c r="G11" s="359"/>
      <c r="H11" s="360"/>
      <c r="I11" s="360"/>
      <c r="J11" s="360"/>
      <c r="K11" s="360"/>
      <c r="L11" s="361"/>
      <c r="M11" s="359"/>
      <c r="N11" s="360"/>
      <c r="O11" s="360"/>
      <c r="P11" s="359"/>
      <c r="Q11" s="360"/>
      <c r="R11" s="360"/>
      <c r="S11" s="360"/>
      <c r="T11" s="360"/>
      <c r="U11" s="361"/>
    </row>
    <row r="12" spans="1:22" s="19" customFormat="1" ht="18" customHeight="1">
      <c r="A12" s="384"/>
      <c r="B12" s="386"/>
      <c r="C12" s="152" t="s">
        <v>500</v>
      </c>
      <c r="D12" s="145"/>
      <c r="E12" s="146" t="str">
        <f>IF(D12="","",F12/D12)</f>
        <v/>
      </c>
      <c r="F12" s="147"/>
      <c r="G12" s="145"/>
      <c r="H12" s="146" t="str">
        <f>IF(G12="","",I12/G12)</f>
        <v/>
      </c>
      <c r="I12" s="148"/>
      <c r="J12" s="146"/>
      <c r="K12" s="146" t="str">
        <f>IF(J12="","",L12/J12)</f>
        <v/>
      </c>
      <c r="L12" s="149"/>
      <c r="M12" s="145"/>
      <c r="N12" s="146" t="str">
        <f>IF(M12="","",O12/M12)</f>
        <v/>
      </c>
      <c r="O12" s="148"/>
      <c r="P12" s="145"/>
      <c r="Q12" s="146" t="str">
        <f>IF(P12="","",R12/P12)</f>
        <v/>
      </c>
      <c r="R12" s="148"/>
      <c r="S12" s="146"/>
      <c r="T12" s="146" t="str">
        <f>IF(S12="","",U12/S12)</f>
        <v/>
      </c>
      <c r="U12" s="149"/>
    </row>
    <row r="13" spans="1:22" s="19" customFormat="1" ht="18" customHeight="1">
      <c r="A13" s="384"/>
      <c r="B13" s="386"/>
      <c r="C13" s="152" t="s">
        <v>408</v>
      </c>
      <c r="D13" s="145"/>
      <c r="E13" s="146" t="str">
        <f>IF(D13="","",F13/D13)</f>
        <v/>
      </c>
      <c r="F13" s="147"/>
      <c r="G13" s="145"/>
      <c r="H13" s="146" t="str">
        <f>IF(G13="","",I13/G13)</f>
        <v/>
      </c>
      <c r="I13" s="148"/>
      <c r="J13" s="146"/>
      <c r="K13" s="146" t="str">
        <f t="shared" ref="K13:K57" si="0">IF(J13="","",L13/J13)</f>
        <v/>
      </c>
      <c r="L13" s="149"/>
      <c r="M13" s="145"/>
      <c r="N13" s="146" t="str">
        <f>IF(M13="","",O13/M13)</f>
        <v/>
      </c>
      <c r="O13" s="148"/>
      <c r="P13" s="145"/>
      <c r="Q13" s="146" t="str">
        <f>IF(P13="","",R13/P13)</f>
        <v/>
      </c>
      <c r="R13" s="148"/>
      <c r="S13" s="146"/>
      <c r="T13" s="146" t="str">
        <f t="shared" ref="T13:T57" si="1">IF(S13="","",U13/S13)</f>
        <v/>
      </c>
      <c r="U13" s="149"/>
    </row>
    <row r="14" spans="1:22" s="19" customFormat="1" ht="18" customHeight="1">
      <c r="A14" s="384"/>
      <c r="B14" s="386"/>
      <c r="C14" s="351" t="s">
        <v>409</v>
      </c>
      <c r="D14" s="227"/>
      <c r="E14" s="217" t="str">
        <f>IF(D14="","",F14/D14)</f>
        <v/>
      </c>
      <c r="F14" s="178"/>
      <c r="G14" s="228"/>
      <c r="H14" s="177" t="str">
        <f>IF(G14="","",I14/G14)</f>
        <v/>
      </c>
      <c r="I14" s="180"/>
      <c r="J14" s="229"/>
      <c r="K14" s="177" t="str">
        <f t="shared" si="0"/>
        <v/>
      </c>
      <c r="L14" s="178"/>
      <c r="M14" s="179"/>
      <c r="N14" s="177" t="str">
        <f>IF(M14="","",O14/M14)</f>
        <v/>
      </c>
      <c r="O14" s="180"/>
      <c r="P14" s="179"/>
      <c r="Q14" s="177" t="str">
        <f>IF(P14="","",R14/P14)</f>
        <v/>
      </c>
      <c r="R14" s="180"/>
      <c r="S14" s="180"/>
      <c r="T14" s="177" t="str">
        <f t="shared" si="1"/>
        <v/>
      </c>
      <c r="U14" s="178"/>
    </row>
    <row r="15" spans="1:22" s="19" customFormat="1" ht="18" customHeight="1">
      <c r="A15" s="384"/>
      <c r="B15" s="386"/>
      <c r="C15" s="354" t="s">
        <v>56</v>
      </c>
      <c r="D15" s="181"/>
      <c r="E15" s="177" t="str">
        <f t="shared" ref="E15:E57" si="2">IF(D15="","",F15/D15)</f>
        <v/>
      </c>
      <c r="F15" s="182"/>
      <c r="G15" s="181"/>
      <c r="H15" s="177" t="str">
        <f>IF(G15="","",I15/G15)</f>
        <v/>
      </c>
      <c r="I15" s="183"/>
      <c r="J15" s="177"/>
      <c r="K15" s="177" t="str">
        <f t="shared" si="0"/>
        <v/>
      </c>
      <c r="L15" s="182"/>
      <c r="M15" s="181"/>
      <c r="N15" s="177" t="str">
        <f>IF(M15="","",O15/M15)</f>
        <v/>
      </c>
      <c r="O15" s="183"/>
      <c r="P15" s="181"/>
      <c r="Q15" s="177" t="str">
        <f>IF(P15="","",R15/P15)</f>
        <v/>
      </c>
      <c r="R15" s="183"/>
      <c r="S15" s="177"/>
      <c r="T15" s="177" t="str">
        <f t="shared" si="1"/>
        <v/>
      </c>
      <c r="U15" s="182"/>
    </row>
    <row r="16" spans="1:22" s="19" customFormat="1" ht="18" customHeight="1">
      <c r="A16" s="384"/>
      <c r="B16" s="386"/>
      <c r="C16" s="152"/>
      <c r="D16" s="231"/>
      <c r="E16" s="233" t="str">
        <f t="shared" si="2"/>
        <v/>
      </c>
      <c r="F16" s="180"/>
      <c r="G16" s="231"/>
      <c r="H16" s="232" t="str">
        <f t="shared" ref="H16:H57" si="3">IF(G16="","",I16/G16)</f>
        <v/>
      </c>
      <c r="I16" s="184"/>
      <c r="J16" s="180"/>
      <c r="K16" s="177" t="str">
        <f t="shared" si="0"/>
        <v/>
      </c>
      <c r="L16" s="178"/>
      <c r="M16" s="179"/>
      <c r="N16" s="177" t="str">
        <f t="shared" ref="N16:N57" si="4">IF(M16="","",O16/M16)</f>
        <v/>
      </c>
      <c r="O16" s="184"/>
      <c r="P16" s="179"/>
      <c r="Q16" s="177" t="str">
        <f t="shared" ref="Q16:Q57" si="5">IF(P16="","",R16/P16)</f>
        <v/>
      </c>
      <c r="R16" s="184"/>
      <c r="S16" s="180"/>
      <c r="T16" s="177" t="str">
        <f t="shared" si="1"/>
        <v/>
      </c>
      <c r="U16" s="178"/>
    </row>
    <row r="17" spans="1:21" s="19" customFormat="1" ht="18" customHeight="1">
      <c r="A17" s="384"/>
      <c r="B17" s="386"/>
      <c r="C17" s="152"/>
      <c r="D17" s="231"/>
      <c r="E17" s="232" t="str">
        <f t="shared" si="2"/>
        <v/>
      </c>
      <c r="F17" s="178"/>
      <c r="G17" s="231"/>
      <c r="H17" s="232" t="str">
        <f t="shared" si="3"/>
        <v/>
      </c>
      <c r="I17" s="184"/>
      <c r="J17" s="180"/>
      <c r="K17" s="177" t="str">
        <f t="shared" si="0"/>
        <v/>
      </c>
      <c r="L17" s="178"/>
      <c r="M17" s="179"/>
      <c r="N17" s="177" t="str">
        <f t="shared" si="4"/>
        <v/>
      </c>
      <c r="O17" s="184"/>
      <c r="P17" s="179"/>
      <c r="Q17" s="177" t="str">
        <f t="shared" si="5"/>
        <v/>
      </c>
      <c r="R17" s="184"/>
      <c r="S17" s="180"/>
      <c r="T17" s="177" t="str">
        <f t="shared" si="1"/>
        <v/>
      </c>
      <c r="U17" s="178"/>
    </row>
    <row r="18" spans="1:21" s="19" customFormat="1" ht="18" customHeight="1">
      <c r="A18" s="384"/>
      <c r="B18" s="386"/>
      <c r="C18" s="152"/>
      <c r="D18" s="234"/>
      <c r="E18" s="232" t="str">
        <f t="shared" si="2"/>
        <v/>
      </c>
      <c r="F18" s="178"/>
      <c r="G18" s="231"/>
      <c r="H18" s="232" t="str">
        <f t="shared" si="3"/>
        <v/>
      </c>
      <c r="I18" s="184"/>
      <c r="J18" s="230"/>
      <c r="K18" s="183"/>
      <c r="L18" s="178"/>
      <c r="M18" s="179"/>
      <c r="N18" s="177" t="str">
        <f t="shared" si="4"/>
        <v/>
      </c>
      <c r="O18" s="184"/>
      <c r="P18" s="179"/>
      <c r="Q18" s="177" t="str">
        <f t="shared" si="5"/>
        <v/>
      </c>
      <c r="R18" s="184"/>
      <c r="S18" s="184"/>
      <c r="T18" s="183" t="str">
        <f t="shared" si="1"/>
        <v/>
      </c>
      <c r="U18" s="178"/>
    </row>
    <row r="19" spans="1:21" s="19" customFormat="1" ht="18" customHeight="1">
      <c r="A19" s="384"/>
      <c r="B19" s="386"/>
      <c r="C19" s="152" t="s">
        <v>500</v>
      </c>
      <c r="D19" s="181"/>
      <c r="E19" s="177" t="str">
        <f t="shared" si="2"/>
        <v/>
      </c>
      <c r="F19" s="182"/>
      <c r="G19" s="181"/>
      <c r="H19" s="183" t="str">
        <f t="shared" si="3"/>
        <v/>
      </c>
      <c r="I19" s="183"/>
      <c r="J19" s="183"/>
      <c r="K19" s="183" t="str">
        <f t="shared" si="0"/>
        <v/>
      </c>
      <c r="L19" s="182"/>
      <c r="M19" s="181"/>
      <c r="N19" s="183" t="str">
        <f t="shared" si="4"/>
        <v/>
      </c>
      <c r="O19" s="183"/>
      <c r="P19" s="181"/>
      <c r="Q19" s="183" t="str">
        <f t="shared" si="5"/>
        <v/>
      </c>
      <c r="R19" s="183"/>
      <c r="S19" s="183"/>
      <c r="T19" s="183" t="str">
        <f t="shared" si="1"/>
        <v/>
      </c>
      <c r="U19" s="182"/>
    </row>
    <row r="20" spans="1:21" s="19" customFormat="1" ht="18" customHeight="1">
      <c r="A20" s="384"/>
      <c r="B20" s="386"/>
      <c r="C20" s="152" t="s">
        <v>501</v>
      </c>
      <c r="D20" s="181"/>
      <c r="E20" s="177" t="str">
        <f t="shared" si="2"/>
        <v/>
      </c>
      <c r="F20" s="182"/>
      <c r="G20" s="185"/>
      <c r="H20" s="183" t="str">
        <f t="shared" si="3"/>
        <v/>
      </c>
      <c r="I20" s="183"/>
      <c r="J20" s="183"/>
      <c r="K20" s="183" t="str">
        <f t="shared" si="0"/>
        <v/>
      </c>
      <c r="L20" s="182"/>
      <c r="M20" s="185"/>
      <c r="N20" s="183" t="str">
        <f t="shared" si="4"/>
        <v/>
      </c>
      <c r="O20" s="183"/>
      <c r="P20" s="185"/>
      <c r="Q20" s="183" t="str">
        <f t="shared" si="5"/>
        <v/>
      </c>
      <c r="R20" s="183"/>
      <c r="S20" s="183"/>
      <c r="T20" s="183" t="str">
        <f t="shared" si="1"/>
        <v/>
      </c>
      <c r="U20" s="182"/>
    </row>
    <row r="21" spans="1:21" s="19" customFormat="1" ht="18" customHeight="1">
      <c r="A21" s="384"/>
      <c r="B21" s="386"/>
      <c r="C21" s="152" t="s">
        <v>502</v>
      </c>
      <c r="D21" s="179"/>
      <c r="E21" s="177" t="str">
        <f t="shared" si="2"/>
        <v/>
      </c>
      <c r="F21" s="178"/>
      <c r="G21" s="186"/>
      <c r="H21" s="183" t="str">
        <f t="shared" si="3"/>
        <v/>
      </c>
      <c r="I21" s="184"/>
      <c r="J21" s="184"/>
      <c r="K21" s="183" t="str">
        <f t="shared" si="0"/>
        <v/>
      </c>
      <c r="L21" s="178"/>
      <c r="M21" s="186"/>
      <c r="N21" s="183" t="str">
        <f t="shared" si="4"/>
        <v/>
      </c>
      <c r="O21" s="184"/>
      <c r="P21" s="186"/>
      <c r="Q21" s="183" t="str">
        <f t="shared" si="5"/>
        <v/>
      </c>
      <c r="R21" s="184"/>
      <c r="S21" s="184"/>
      <c r="T21" s="183" t="str">
        <f t="shared" si="1"/>
        <v/>
      </c>
      <c r="U21" s="178"/>
    </row>
    <row r="22" spans="1:21" s="19" customFormat="1" ht="18" customHeight="1">
      <c r="A22" s="384"/>
      <c r="B22" s="386"/>
      <c r="C22" s="354" t="s">
        <v>56</v>
      </c>
      <c r="D22" s="181"/>
      <c r="E22" s="177" t="str">
        <f t="shared" si="2"/>
        <v/>
      </c>
      <c r="F22" s="182"/>
      <c r="G22" s="185"/>
      <c r="H22" s="183" t="str">
        <f t="shared" si="3"/>
        <v/>
      </c>
      <c r="I22" s="183"/>
      <c r="J22" s="183"/>
      <c r="K22" s="183" t="str">
        <f t="shared" si="0"/>
        <v/>
      </c>
      <c r="L22" s="182"/>
      <c r="M22" s="185"/>
      <c r="N22" s="183" t="str">
        <f t="shared" si="4"/>
        <v/>
      </c>
      <c r="O22" s="183"/>
      <c r="P22" s="185"/>
      <c r="Q22" s="183" t="str">
        <f t="shared" si="5"/>
        <v/>
      </c>
      <c r="R22" s="183"/>
      <c r="S22" s="183"/>
      <c r="T22" s="183" t="str">
        <f t="shared" si="1"/>
        <v/>
      </c>
      <c r="U22" s="182"/>
    </row>
    <row r="23" spans="1:21" s="19" customFormat="1" ht="18" customHeight="1">
      <c r="A23" s="384"/>
      <c r="B23" s="386"/>
      <c r="C23" s="152"/>
      <c r="D23" s="179"/>
      <c r="E23" s="177" t="str">
        <f t="shared" si="2"/>
        <v/>
      </c>
      <c r="F23" s="178"/>
      <c r="G23" s="186"/>
      <c r="H23" s="183" t="str">
        <f t="shared" si="3"/>
        <v/>
      </c>
      <c r="I23" s="184"/>
      <c r="J23" s="184"/>
      <c r="K23" s="183" t="str">
        <f t="shared" si="0"/>
        <v/>
      </c>
      <c r="L23" s="178"/>
      <c r="M23" s="186"/>
      <c r="N23" s="183" t="str">
        <f t="shared" si="4"/>
        <v/>
      </c>
      <c r="O23" s="184"/>
      <c r="P23" s="186"/>
      <c r="Q23" s="183" t="str">
        <f t="shared" si="5"/>
        <v/>
      </c>
      <c r="R23" s="184"/>
      <c r="S23" s="184"/>
      <c r="T23" s="183" t="str">
        <f t="shared" si="1"/>
        <v/>
      </c>
      <c r="U23" s="178"/>
    </row>
    <row r="24" spans="1:21" s="19" customFormat="1" ht="18" customHeight="1">
      <c r="A24" s="384"/>
      <c r="B24" s="386"/>
      <c r="C24" s="152"/>
      <c r="D24" s="179"/>
      <c r="E24" s="177" t="str">
        <f t="shared" si="2"/>
        <v/>
      </c>
      <c r="F24" s="178"/>
      <c r="G24" s="186"/>
      <c r="H24" s="183" t="str">
        <f t="shared" si="3"/>
        <v/>
      </c>
      <c r="I24" s="184"/>
      <c r="J24" s="184"/>
      <c r="K24" s="183" t="str">
        <f t="shared" si="0"/>
        <v/>
      </c>
      <c r="L24" s="178"/>
      <c r="M24" s="186"/>
      <c r="N24" s="183" t="str">
        <f t="shared" si="4"/>
        <v/>
      </c>
      <c r="O24" s="184"/>
      <c r="P24" s="186"/>
      <c r="Q24" s="183" t="str">
        <f t="shared" si="5"/>
        <v/>
      </c>
      <c r="R24" s="184"/>
      <c r="S24" s="184"/>
      <c r="T24" s="183" t="str">
        <f t="shared" si="1"/>
        <v/>
      </c>
      <c r="U24" s="178"/>
    </row>
    <row r="25" spans="1:21" s="19" customFormat="1" ht="18" customHeight="1">
      <c r="A25" s="384"/>
      <c r="B25" s="386"/>
      <c r="C25" s="152"/>
      <c r="D25" s="179"/>
      <c r="E25" s="177" t="str">
        <f t="shared" si="2"/>
        <v/>
      </c>
      <c r="F25" s="187"/>
      <c r="G25" s="186"/>
      <c r="H25" s="183" t="str">
        <f t="shared" si="3"/>
        <v/>
      </c>
      <c r="I25" s="184"/>
      <c r="J25" s="184"/>
      <c r="K25" s="183" t="str">
        <f t="shared" si="0"/>
        <v/>
      </c>
      <c r="L25" s="178"/>
      <c r="M25" s="186"/>
      <c r="N25" s="183" t="str">
        <f t="shared" si="4"/>
        <v/>
      </c>
      <c r="O25" s="184"/>
      <c r="P25" s="186"/>
      <c r="Q25" s="183" t="str">
        <f t="shared" si="5"/>
        <v/>
      </c>
      <c r="R25" s="184"/>
      <c r="S25" s="184"/>
      <c r="T25" s="183" t="str">
        <f t="shared" si="1"/>
        <v/>
      </c>
      <c r="U25" s="178"/>
    </row>
    <row r="26" spans="1:21" s="19" customFormat="1" ht="18" customHeight="1">
      <c r="A26" s="384"/>
      <c r="B26" s="386"/>
      <c r="C26" s="362" t="s">
        <v>504</v>
      </c>
      <c r="D26" s="363"/>
      <c r="E26" s="177" t="str">
        <f t="shared" si="2"/>
        <v/>
      </c>
      <c r="F26" s="364"/>
      <c r="G26" s="365"/>
      <c r="H26" s="183" t="str">
        <f t="shared" si="3"/>
        <v/>
      </c>
      <c r="I26" s="366"/>
      <c r="J26" s="366"/>
      <c r="K26" s="183" t="str">
        <f t="shared" si="0"/>
        <v/>
      </c>
      <c r="L26" s="367"/>
      <c r="M26" s="365"/>
      <c r="N26" s="183" t="str">
        <f t="shared" si="4"/>
        <v/>
      </c>
      <c r="O26" s="366"/>
      <c r="P26" s="365"/>
      <c r="Q26" s="183" t="str">
        <f t="shared" si="5"/>
        <v/>
      </c>
      <c r="R26" s="366"/>
      <c r="S26" s="366"/>
      <c r="T26" s="183" t="str">
        <f t="shared" si="1"/>
        <v/>
      </c>
      <c r="U26" s="367"/>
    </row>
    <row r="27" spans="1:21" s="19" customFormat="1" ht="18" customHeight="1">
      <c r="A27" s="384"/>
      <c r="B27" s="386"/>
      <c r="C27" s="152" t="s">
        <v>501</v>
      </c>
      <c r="D27" s="363"/>
      <c r="E27" s="177" t="str">
        <f t="shared" si="2"/>
        <v/>
      </c>
      <c r="F27" s="364"/>
      <c r="G27" s="365"/>
      <c r="H27" s="183" t="str">
        <f t="shared" si="3"/>
        <v/>
      </c>
      <c r="I27" s="366"/>
      <c r="J27" s="366"/>
      <c r="K27" s="183" t="str">
        <f t="shared" si="0"/>
        <v/>
      </c>
      <c r="L27" s="367"/>
      <c r="M27" s="365"/>
      <c r="N27" s="183" t="str">
        <f t="shared" si="4"/>
        <v/>
      </c>
      <c r="O27" s="366"/>
      <c r="P27" s="365"/>
      <c r="Q27" s="183" t="str">
        <f t="shared" si="5"/>
        <v/>
      </c>
      <c r="R27" s="366"/>
      <c r="S27" s="366"/>
      <c r="T27" s="183" t="str">
        <f t="shared" si="1"/>
        <v/>
      </c>
      <c r="U27" s="367"/>
    </row>
    <row r="28" spans="1:21" s="19" customFormat="1" ht="18" customHeight="1">
      <c r="A28" s="384"/>
      <c r="B28" s="386"/>
      <c r="C28" s="152" t="s">
        <v>502</v>
      </c>
      <c r="D28" s="179"/>
      <c r="E28" s="183" t="str">
        <f t="shared" si="2"/>
        <v/>
      </c>
      <c r="F28" s="187"/>
      <c r="G28" s="186"/>
      <c r="H28" s="183" t="str">
        <f t="shared" si="3"/>
        <v/>
      </c>
      <c r="I28" s="184"/>
      <c r="J28" s="184"/>
      <c r="K28" s="183" t="str">
        <f t="shared" si="0"/>
        <v/>
      </c>
      <c r="L28" s="178"/>
      <c r="M28" s="186"/>
      <c r="N28" s="183" t="str">
        <f t="shared" si="4"/>
        <v/>
      </c>
      <c r="O28" s="184"/>
      <c r="P28" s="186"/>
      <c r="Q28" s="183" t="str">
        <f t="shared" si="5"/>
        <v/>
      </c>
      <c r="R28" s="184"/>
      <c r="S28" s="184"/>
      <c r="T28" s="183" t="str">
        <f t="shared" si="1"/>
        <v/>
      </c>
      <c r="U28" s="178"/>
    </row>
    <row r="29" spans="1:21" s="19" customFormat="1" ht="18" customHeight="1">
      <c r="A29" s="384"/>
      <c r="B29" s="386"/>
      <c r="C29" s="362" t="s">
        <v>503</v>
      </c>
      <c r="D29" s="363"/>
      <c r="E29" s="183" t="str">
        <f t="shared" si="2"/>
        <v/>
      </c>
      <c r="F29" s="364"/>
      <c r="G29" s="365"/>
      <c r="H29" s="183"/>
      <c r="I29" s="366"/>
      <c r="J29" s="366"/>
      <c r="K29" s="183"/>
      <c r="L29" s="367"/>
      <c r="M29" s="365"/>
      <c r="N29" s="183"/>
      <c r="O29" s="366"/>
      <c r="P29" s="365"/>
      <c r="Q29" s="183"/>
      <c r="R29" s="366"/>
      <c r="S29" s="366"/>
      <c r="T29" s="183"/>
      <c r="U29" s="367"/>
    </row>
    <row r="30" spans="1:21" s="19" customFormat="1" ht="18" customHeight="1">
      <c r="A30" s="384"/>
      <c r="B30" s="386"/>
      <c r="C30" s="152"/>
      <c r="D30" s="179"/>
      <c r="E30" s="183"/>
      <c r="F30" s="187"/>
      <c r="G30" s="186"/>
      <c r="H30" s="183"/>
      <c r="I30" s="184"/>
      <c r="J30" s="184"/>
      <c r="K30" s="183"/>
      <c r="L30" s="178"/>
      <c r="M30" s="186"/>
      <c r="N30" s="183"/>
      <c r="O30" s="184"/>
      <c r="P30" s="186"/>
      <c r="Q30" s="183"/>
      <c r="R30" s="184"/>
      <c r="S30" s="184"/>
      <c r="T30" s="183"/>
      <c r="U30" s="178"/>
    </row>
    <row r="31" spans="1:21" s="19" customFormat="1" ht="18" customHeight="1">
      <c r="A31" s="384"/>
      <c r="B31" s="386"/>
      <c r="C31" s="152"/>
      <c r="D31" s="179"/>
      <c r="E31" s="183" t="str">
        <f t="shared" si="2"/>
        <v/>
      </c>
      <c r="F31" s="187"/>
      <c r="G31" s="186"/>
      <c r="H31" s="183"/>
      <c r="I31" s="184"/>
      <c r="J31" s="184"/>
      <c r="K31" s="183"/>
      <c r="L31" s="178"/>
      <c r="M31" s="186"/>
      <c r="N31" s="183"/>
      <c r="O31" s="184"/>
      <c r="P31" s="186"/>
      <c r="Q31" s="183"/>
      <c r="R31" s="184"/>
      <c r="S31" s="184"/>
      <c r="T31" s="183"/>
      <c r="U31" s="178"/>
    </row>
    <row r="32" spans="1:21" s="19" customFormat="1" ht="18" customHeight="1">
      <c r="A32" s="384"/>
      <c r="B32" s="386"/>
      <c r="C32" s="152"/>
      <c r="D32" s="179"/>
      <c r="E32" s="183" t="str">
        <f t="shared" si="2"/>
        <v/>
      </c>
      <c r="F32" s="187"/>
      <c r="G32" s="186"/>
      <c r="H32" s="183"/>
      <c r="I32" s="184"/>
      <c r="J32" s="184"/>
      <c r="K32" s="183"/>
      <c r="L32" s="178"/>
      <c r="M32" s="186"/>
      <c r="N32" s="183"/>
      <c r="O32" s="184"/>
      <c r="P32" s="186"/>
      <c r="Q32" s="183"/>
      <c r="R32" s="184"/>
      <c r="S32" s="184"/>
      <c r="T32" s="183"/>
      <c r="U32" s="178"/>
    </row>
    <row r="33" spans="1:24" s="19" customFormat="1" ht="18" customHeight="1">
      <c r="A33" s="384"/>
      <c r="B33" s="386"/>
      <c r="C33" s="353" t="s">
        <v>60</v>
      </c>
      <c r="D33" s="188"/>
      <c r="E33" s="189" t="str">
        <f t="shared" si="2"/>
        <v/>
      </c>
      <c r="F33" s="190" t="str">
        <f>IF(SUM(F13:F32)=0,"",SUM(F13:F32))</f>
        <v/>
      </c>
      <c r="G33" s="191"/>
      <c r="H33" s="189" t="str">
        <f t="shared" si="3"/>
        <v/>
      </c>
      <c r="I33" s="189" t="str">
        <f>IF(SUM(I13:I32)=0,"",SUM(I13:I32))</f>
        <v/>
      </c>
      <c r="J33" s="192"/>
      <c r="K33" s="189" t="str">
        <f t="shared" si="0"/>
        <v/>
      </c>
      <c r="L33" s="190" t="str">
        <f>IF(SUM(L13:L32)=0,"",SUM(L13:L32))</f>
        <v/>
      </c>
      <c r="M33" s="191"/>
      <c r="N33" s="189" t="str">
        <f t="shared" si="4"/>
        <v/>
      </c>
      <c r="O33" s="189" t="str">
        <f>IF(SUM(O13:O32)=0,"",SUM(O13:O32))</f>
        <v/>
      </c>
      <c r="P33" s="191"/>
      <c r="Q33" s="189" t="str">
        <f t="shared" si="5"/>
        <v/>
      </c>
      <c r="R33" s="189" t="str">
        <f>IF(SUM(R13:R32)=0,"",SUM(R13:R32))</f>
        <v/>
      </c>
      <c r="S33" s="192"/>
      <c r="T33" s="189" t="str">
        <f t="shared" si="1"/>
        <v/>
      </c>
      <c r="U33" s="190" t="str">
        <f>IF(SUM(U13:U32)=0,"",SUM(U13:U32))</f>
        <v/>
      </c>
    </row>
    <row r="34" spans="1:24" s="19" customFormat="1" ht="18" customHeight="1">
      <c r="A34" s="384"/>
      <c r="B34" s="386" t="s">
        <v>52</v>
      </c>
      <c r="C34" s="154"/>
      <c r="D34" s="193"/>
      <c r="E34" s="194" t="str">
        <f t="shared" si="2"/>
        <v/>
      </c>
      <c r="F34" s="195"/>
      <c r="G34" s="193"/>
      <c r="H34" s="194" t="str">
        <f t="shared" si="3"/>
        <v/>
      </c>
      <c r="I34" s="196"/>
      <c r="J34" s="196"/>
      <c r="K34" s="194" t="str">
        <f t="shared" si="0"/>
        <v/>
      </c>
      <c r="L34" s="195"/>
      <c r="M34" s="193"/>
      <c r="N34" s="194" t="str">
        <f t="shared" si="4"/>
        <v/>
      </c>
      <c r="O34" s="196"/>
      <c r="P34" s="193"/>
      <c r="Q34" s="194" t="str">
        <f t="shared" si="5"/>
        <v/>
      </c>
      <c r="R34" s="196"/>
      <c r="S34" s="196"/>
      <c r="T34" s="194" t="str">
        <f t="shared" si="1"/>
        <v/>
      </c>
      <c r="U34" s="195"/>
    </row>
    <row r="35" spans="1:24" s="19" customFormat="1" ht="18" customHeight="1">
      <c r="A35" s="384"/>
      <c r="B35" s="386"/>
      <c r="C35" s="155"/>
      <c r="D35" s="197"/>
      <c r="E35" s="198" t="str">
        <f t="shared" si="2"/>
        <v/>
      </c>
      <c r="F35" s="199"/>
      <c r="G35" s="197"/>
      <c r="H35" s="198" t="str">
        <f t="shared" si="3"/>
        <v/>
      </c>
      <c r="I35" s="200"/>
      <c r="J35" s="200"/>
      <c r="K35" s="198" t="str">
        <f t="shared" si="0"/>
        <v/>
      </c>
      <c r="L35" s="199"/>
      <c r="M35" s="197"/>
      <c r="N35" s="198" t="str">
        <f t="shared" si="4"/>
        <v/>
      </c>
      <c r="O35" s="200"/>
      <c r="P35" s="197"/>
      <c r="Q35" s="198" t="str">
        <f t="shared" si="5"/>
        <v/>
      </c>
      <c r="R35" s="200"/>
      <c r="S35" s="200"/>
      <c r="T35" s="198" t="str">
        <f t="shared" si="1"/>
        <v/>
      </c>
      <c r="U35" s="199"/>
    </row>
    <row r="36" spans="1:24" s="19" customFormat="1" ht="18" customHeight="1">
      <c r="A36" s="384"/>
      <c r="B36" s="386"/>
      <c r="C36" s="155"/>
      <c r="D36" s="197"/>
      <c r="E36" s="198" t="str">
        <f t="shared" si="2"/>
        <v/>
      </c>
      <c r="F36" s="199"/>
      <c r="G36" s="197"/>
      <c r="H36" s="198" t="str">
        <f t="shared" si="3"/>
        <v/>
      </c>
      <c r="I36" s="200"/>
      <c r="J36" s="200"/>
      <c r="K36" s="198" t="str">
        <f t="shared" si="0"/>
        <v/>
      </c>
      <c r="L36" s="199"/>
      <c r="M36" s="197"/>
      <c r="N36" s="198" t="str">
        <f t="shared" si="4"/>
        <v/>
      </c>
      <c r="O36" s="200"/>
      <c r="P36" s="197"/>
      <c r="Q36" s="198" t="str">
        <f t="shared" si="5"/>
        <v/>
      </c>
      <c r="R36" s="200"/>
      <c r="S36" s="200"/>
      <c r="T36" s="198" t="str">
        <f t="shared" si="1"/>
        <v/>
      </c>
      <c r="U36" s="199"/>
    </row>
    <row r="37" spans="1:24" s="19" customFormat="1" ht="18" customHeight="1">
      <c r="A37" s="384"/>
      <c r="B37" s="386"/>
      <c r="C37" s="155"/>
      <c r="D37" s="197"/>
      <c r="E37" s="198" t="str">
        <f t="shared" si="2"/>
        <v/>
      </c>
      <c r="F37" s="199"/>
      <c r="G37" s="197"/>
      <c r="H37" s="198" t="str">
        <f t="shared" si="3"/>
        <v/>
      </c>
      <c r="I37" s="200"/>
      <c r="J37" s="200"/>
      <c r="K37" s="198" t="str">
        <f t="shared" si="0"/>
        <v/>
      </c>
      <c r="L37" s="199"/>
      <c r="M37" s="197"/>
      <c r="N37" s="198" t="str">
        <f t="shared" si="4"/>
        <v/>
      </c>
      <c r="O37" s="200"/>
      <c r="P37" s="197"/>
      <c r="Q37" s="198" t="str">
        <f t="shared" si="5"/>
        <v/>
      </c>
      <c r="R37" s="200"/>
      <c r="S37" s="200"/>
      <c r="T37" s="198" t="str">
        <f t="shared" si="1"/>
        <v/>
      </c>
      <c r="U37" s="199"/>
      <c r="V37" s="387" t="s">
        <v>89</v>
      </c>
      <c r="W37" s="388"/>
      <c r="X37" s="388"/>
    </row>
    <row r="38" spans="1:24" s="19" customFormat="1" ht="18" customHeight="1">
      <c r="A38" s="384"/>
      <c r="B38" s="386"/>
      <c r="C38" s="156"/>
      <c r="D38" s="201"/>
      <c r="E38" s="202" t="str">
        <f t="shared" si="2"/>
        <v/>
      </c>
      <c r="F38" s="203"/>
      <c r="G38" s="201"/>
      <c r="H38" s="202" t="str">
        <f t="shared" si="3"/>
        <v/>
      </c>
      <c r="I38" s="204"/>
      <c r="J38" s="204"/>
      <c r="K38" s="202" t="str">
        <f t="shared" si="0"/>
        <v/>
      </c>
      <c r="L38" s="203"/>
      <c r="M38" s="201"/>
      <c r="N38" s="202" t="str">
        <f t="shared" si="4"/>
        <v/>
      </c>
      <c r="O38" s="204"/>
      <c r="P38" s="201"/>
      <c r="Q38" s="202" t="str">
        <f t="shared" si="5"/>
        <v/>
      </c>
      <c r="R38" s="204"/>
      <c r="S38" s="204"/>
      <c r="T38" s="202" t="str">
        <f t="shared" si="1"/>
        <v/>
      </c>
      <c r="U38" s="203"/>
      <c r="V38" s="387"/>
      <c r="W38" s="388"/>
      <c r="X38" s="388"/>
    </row>
    <row r="39" spans="1:24" s="19" customFormat="1" ht="18" customHeight="1">
      <c r="A39" s="384"/>
      <c r="B39" s="386"/>
      <c r="C39" s="355" t="s">
        <v>60</v>
      </c>
      <c r="D39" s="191"/>
      <c r="E39" s="189" t="str">
        <f t="shared" si="2"/>
        <v/>
      </c>
      <c r="F39" s="190" t="str">
        <f>IF(SUM(F34:F38)=0,"",(SUM(F34:F38)))</f>
        <v/>
      </c>
      <c r="G39" s="191"/>
      <c r="H39" s="189" t="str">
        <f t="shared" si="3"/>
        <v/>
      </c>
      <c r="I39" s="189" t="str">
        <f>IF(SUM(I34:I38)=0,"",(SUM(I34:I38)))</f>
        <v/>
      </c>
      <c r="J39" s="192"/>
      <c r="K39" s="189" t="str">
        <f t="shared" si="0"/>
        <v/>
      </c>
      <c r="L39" s="190" t="str">
        <f>IF(SUM(L34:L38)=0,"",(SUM(L34:L38)))</f>
        <v/>
      </c>
      <c r="M39" s="191"/>
      <c r="N39" s="189" t="str">
        <f t="shared" si="4"/>
        <v/>
      </c>
      <c r="O39" s="189" t="str">
        <f>IF(SUM(O34:O38)=0,"",(SUM(O34:O38)))</f>
        <v/>
      </c>
      <c r="P39" s="191"/>
      <c r="Q39" s="189" t="str">
        <f t="shared" si="5"/>
        <v/>
      </c>
      <c r="R39" s="189" t="str">
        <f>IF(SUM(R34:R38)=0,"",(SUM(R34:R38)))</f>
        <v/>
      </c>
      <c r="S39" s="192"/>
      <c r="T39" s="189" t="str">
        <f t="shared" si="1"/>
        <v/>
      </c>
      <c r="U39" s="190" t="str">
        <f>IF(SUM(U34:U38)=0,"",(SUM(U34:U38)))</f>
        <v/>
      </c>
    </row>
    <row r="40" spans="1:24" s="19" customFormat="1" ht="18" customHeight="1">
      <c r="A40" s="384"/>
      <c r="B40" s="376" t="s">
        <v>58</v>
      </c>
      <c r="C40" s="377"/>
      <c r="D40" s="191"/>
      <c r="E40" s="189" t="str">
        <f t="shared" si="2"/>
        <v/>
      </c>
      <c r="F40" s="190" t="str">
        <f>IF(F33="","",IF(F39="",F33,F33+F39))</f>
        <v/>
      </c>
      <c r="G40" s="191"/>
      <c r="H40" s="189" t="str">
        <f t="shared" si="3"/>
        <v/>
      </c>
      <c r="I40" s="189" t="str">
        <f>IF(I33="","",IF(I39="",I33,I33+I39))</f>
        <v/>
      </c>
      <c r="J40" s="192"/>
      <c r="K40" s="189" t="str">
        <f t="shared" si="0"/>
        <v/>
      </c>
      <c r="L40" s="190" t="str">
        <f>IF(L33="","",IF(L39="",L33,L33+L39))</f>
        <v/>
      </c>
      <c r="M40" s="191"/>
      <c r="N40" s="189" t="str">
        <f t="shared" si="4"/>
        <v/>
      </c>
      <c r="O40" s="189" t="str">
        <f>IF(O33="","",IF(O39="",O33,O33+O39))</f>
        <v/>
      </c>
      <c r="P40" s="191"/>
      <c r="Q40" s="189" t="str">
        <f t="shared" si="5"/>
        <v/>
      </c>
      <c r="R40" s="189" t="str">
        <f>IF(R33="","",IF(R39="",R33,R33+R39))</f>
        <v/>
      </c>
      <c r="S40" s="192"/>
      <c r="T40" s="189" t="str">
        <f t="shared" si="1"/>
        <v/>
      </c>
      <c r="U40" s="190" t="str">
        <f>IF(U33="","",IF(U39="",U33,U33+U39))</f>
        <v/>
      </c>
    </row>
    <row r="41" spans="1:24" s="19" customFormat="1" ht="18" customHeight="1">
      <c r="A41" s="384" t="s">
        <v>50</v>
      </c>
      <c r="B41" s="390" t="s">
        <v>408</v>
      </c>
      <c r="C41" s="391"/>
      <c r="D41" s="205"/>
      <c r="E41" s="194" t="str">
        <f t="shared" si="2"/>
        <v/>
      </c>
      <c r="F41" s="206"/>
      <c r="G41" s="205"/>
      <c r="H41" s="194" t="str">
        <f t="shared" si="3"/>
        <v/>
      </c>
      <c r="I41" s="194"/>
      <c r="J41" s="194"/>
      <c r="K41" s="194" t="str">
        <f t="shared" si="0"/>
        <v/>
      </c>
      <c r="L41" s="206"/>
      <c r="M41" s="205"/>
      <c r="N41" s="194" t="str">
        <f t="shared" si="4"/>
        <v/>
      </c>
      <c r="O41" s="194"/>
      <c r="P41" s="205"/>
      <c r="Q41" s="194" t="str">
        <f t="shared" si="5"/>
        <v/>
      </c>
      <c r="R41" s="194"/>
      <c r="S41" s="194"/>
      <c r="T41" s="194" t="str">
        <f t="shared" si="1"/>
        <v/>
      </c>
      <c r="U41" s="206"/>
    </row>
    <row r="42" spans="1:24" s="19" customFormat="1" ht="18" customHeight="1">
      <c r="A42" s="384"/>
      <c r="B42" s="390" t="s">
        <v>409</v>
      </c>
      <c r="C42" s="391"/>
      <c r="D42" s="207"/>
      <c r="E42" s="198" t="str">
        <f t="shared" si="2"/>
        <v/>
      </c>
      <c r="F42" s="208"/>
      <c r="G42" s="207"/>
      <c r="H42" s="198" t="str">
        <f t="shared" si="3"/>
        <v/>
      </c>
      <c r="I42" s="198"/>
      <c r="J42" s="198"/>
      <c r="K42" s="198" t="str">
        <f t="shared" si="0"/>
        <v/>
      </c>
      <c r="L42" s="208"/>
      <c r="M42" s="207"/>
      <c r="N42" s="198" t="str">
        <f t="shared" si="4"/>
        <v/>
      </c>
      <c r="O42" s="198"/>
      <c r="P42" s="207"/>
      <c r="Q42" s="198" t="str">
        <f t="shared" si="5"/>
        <v/>
      </c>
      <c r="R42" s="198"/>
      <c r="S42" s="198"/>
      <c r="T42" s="198" t="str">
        <f t="shared" si="1"/>
        <v/>
      </c>
      <c r="U42" s="208"/>
    </row>
    <row r="43" spans="1:24" s="19" customFormat="1" ht="18" customHeight="1">
      <c r="A43" s="384"/>
      <c r="B43" s="24" t="s">
        <v>55</v>
      </c>
      <c r="C43" s="152"/>
      <c r="D43" s="197"/>
      <c r="E43" s="198" t="str">
        <f t="shared" si="2"/>
        <v/>
      </c>
      <c r="F43" s="199"/>
      <c r="G43" s="197"/>
      <c r="H43" s="198" t="str">
        <f t="shared" si="3"/>
        <v/>
      </c>
      <c r="I43" s="200"/>
      <c r="J43" s="200"/>
      <c r="K43" s="198" t="str">
        <f t="shared" si="0"/>
        <v/>
      </c>
      <c r="L43" s="199"/>
      <c r="M43" s="197"/>
      <c r="N43" s="198" t="str">
        <f t="shared" si="4"/>
        <v/>
      </c>
      <c r="O43" s="200"/>
      <c r="P43" s="197"/>
      <c r="Q43" s="198" t="str">
        <f t="shared" si="5"/>
        <v/>
      </c>
      <c r="R43" s="200"/>
      <c r="S43" s="200"/>
      <c r="T43" s="198" t="str">
        <f t="shared" si="1"/>
        <v/>
      </c>
      <c r="U43" s="199"/>
    </row>
    <row r="44" spans="1:24" s="19" customFormat="1" ht="18" customHeight="1">
      <c r="A44" s="384"/>
      <c r="B44" s="24" t="s">
        <v>55</v>
      </c>
      <c r="C44" s="152"/>
      <c r="D44" s="197"/>
      <c r="E44" s="198" t="str">
        <f t="shared" si="2"/>
        <v/>
      </c>
      <c r="F44" s="199"/>
      <c r="G44" s="197"/>
      <c r="H44" s="198" t="str">
        <f t="shared" si="3"/>
        <v/>
      </c>
      <c r="I44" s="200"/>
      <c r="J44" s="200"/>
      <c r="K44" s="198" t="str">
        <f t="shared" si="0"/>
        <v/>
      </c>
      <c r="L44" s="199"/>
      <c r="M44" s="197"/>
      <c r="N44" s="198" t="str">
        <f t="shared" si="4"/>
        <v/>
      </c>
      <c r="O44" s="200"/>
      <c r="P44" s="197"/>
      <c r="Q44" s="198" t="str">
        <f t="shared" si="5"/>
        <v/>
      </c>
      <c r="R44" s="200"/>
      <c r="S44" s="200"/>
      <c r="T44" s="198" t="str">
        <f t="shared" si="1"/>
        <v/>
      </c>
      <c r="U44" s="199"/>
    </row>
    <row r="45" spans="1:24" s="19" customFormat="1" ht="18" customHeight="1">
      <c r="A45" s="384"/>
      <c r="B45" s="25" t="s">
        <v>54</v>
      </c>
      <c r="C45" s="152"/>
      <c r="D45" s="197"/>
      <c r="E45" s="198" t="str">
        <f t="shared" si="2"/>
        <v/>
      </c>
      <c r="F45" s="199"/>
      <c r="G45" s="197"/>
      <c r="H45" s="198" t="str">
        <f t="shared" si="3"/>
        <v/>
      </c>
      <c r="I45" s="200"/>
      <c r="J45" s="200"/>
      <c r="K45" s="198" t="str">
        <f t="shared" si="0"/>
        <v/>
      </c>
      <c r="L45" s="199"/>
      <c r="M45" s="197"/>
      <c r="N45" s="198" t="str">
        <f t="shared" si="4"/>
        <v/>
      </c>
      <c r="O45" s="200"/>
      <c r="P45" s="197"/>
      <c r="Q45" s="198" t="str">
        <f t="shared" si="5"/>
        <v/>
      </c>
      <c r="R45" s="200"/>
      <c r="S45" s="200"/>
      <c r="T45" s="198" t="str">
        <f t="shared" si="1"/>
        <v/>
      </c>
      <c r="U45" s="199"/>
    </row>
    <row r="46" spans="1:24" s="19" customFormat="1" ht="18" customHeight="1">
      <c r="A46" s="384"/>
      <c r="B46" s="396" t="s">
        <v>501</v>
      </c>
      <c r="C46" s="391"/>
      <c r="D46" s="197"/>
      <c r="E46" s="198"/>
      <c r="F46" s="199"/>
      <c r="G46" s="197"/>
      <c r="H46" s="198"/>
      <c r="I46" s="200"/>
      <c r="J46" s="200"/>
      <c r="K46" s="198"/>
      <c r="L46" s="199"/>
      <c r="M46" s="197"/>
      <c r="N46" s="198"/>
      <c r="O46" s="200"/>
      <c r="P46" s="197"/>
      <c r="Q46" s="198"/>
      <c r="R46" s="200"/>
      <c r="S46" s="200"/>
      <c r="T46" s="198"/>
      <c r="U46" s="199"/>
    </row>
    <row r="47" spans="1:24" s="19" customFormat="1" ht="18" customHeight="1">
      <c r="A47" s="384"/>
      <c r="B47" s="396" t="s">
        <v>506</v>
      </c>
      <c r="C47" s="391"/>
      <c r="D47" s="197"/>
      <c r="E47" s="198"/>
      <c r="F47" s="199"/>
      <c r="G47" s="197"/>
      <c r="H47" s="198"/>
      <c r="I47" s="200"/>
      <c r="J47" s="200"/>
      <c r="K47" s="198"/>
      <c r="L47" s="199"/>
      <c r="M47" s="197"/>
      <c r="N47" s="198"/>
      <c r="O47" s="200"/>
      <c r="P47" s="197"/>
      <c r="Q47" s="198"/>
      <c r="R47" s="200"/>
      <c r="S47" s="200"/>
      <c r="T47" s="198"/>
      <c r="U47" s="199"/>
    </row>
    <row r="48" spans="1:24" s="19" customFormat="1" ht="18" customHeight="1">
      <c r="A48" s="384"/>
      <c r="B48" s="25" t="s">
        <v>54</v>
      </c>
      <c r="C48" s="152"/>
      <c r="D48" s="197"/>
      <c r="E48" s="198"/>
      <c r="F48" s="199"/>
      <c r="G48" s="197"/>
      <c r="H48" s="198"/>
      <c r="I48" s="200"/>
      <c r="J48" s="200"/>
      <c r="K48" s="198"/>
      <c r="L48" s="199"/>
      <c r="M48" s="197"/>
      <c r="N48" s="198"/>
      <c r="O48" s="200"/>
      <c r="P48" s="197"/>
      <c r="Q48" s="198"/>
      <c r="R48" s="200"/>
      <c r="S48" s="200"/>
      <c r="T48" s="198"/>
      <c r="U48" s="199"/>
    </row>
    <row r="49" spans="1:21" s="19" customFormat="1" ht="18" customHeight="1">
      <c r="A49" s="384"/>
      <c r="B49" s="25" t="s">
        <v>54</v>
      </c>
      <c r="C49" s="152"/>
      <c r="D49" s="197"/>
      <c r="E49" s="198"/>
      <c r="F49" s="199"/>
      <c r="G49" s="197"/>
      <c r="H49" s="198"/>
      <c r="I49" s="200"/>
      <c r="J49" s="200"/>
      <c r="K49" s="198"/>
      <c r="L49" s="199"/>
      <c r="M49" s="197"/>
      <c r="N49" s="198"/>
      <c r="O49" s="200"/>
      <c r="P49" s="197"/>
      <c r="Q49" s="198"/>
      <c r="R49" s="200"/>
      <c r="S49" s="200"/>
      <c r="T49" s="198"/>
      <c r="U49" s="199"/>
    </row>
    <row r="50" spans="1:21" s="19" customFormat="1" ht="18" customHeight="1">
      <c r="A50" s="384"/>
      <c r="B50" s="25" t="s">
        <v>54</v>
      </c>
      <c r="C50" s="152"/>
      <c r="D50" s="197"/>
      <c r="E50" s="198"/>
      <c r="F50" s="199"/>
      <c r="G50" s="197"/>
      <c r="H50" s="198"/>
      <c r="I50" s="200"/>
      <c r="J50" s="200"/>
      <c r="K50" s="198"/>
      <c r="L50" s="199"/>
      <c r="M50" s="197"/>
      <c r="N50" s="198"/>
      <c r="O50" s="200"/>
      <c r="P50" s="197"/>
      <c r="Q50" s="198"/>
      <c r="R50" s="200"/>
      <c r="S50" s="200"/>
      <c r="T50" s="198"/>
      <c r="U50" s="199"/>
    </row>
    <row r="51" spans="1:21" s="19" customFormat="1" ht="18" customHeight="1">
      <c r="A51" s="384"/>
      <c r="B51" s="392" t="s">
        <v>57</v>
      </c>
      <c r="C51" s="393"/>
      <c r="D51" s="207"/>
      <c r="E51" s="198" t="str">
        <f t="shared" si="2"/>
        <v/>
      </c>
      <c r="F51" s="208"/>
      <c r="G51" s="207"/>
      <c r="H51" s="198" t="str">
        <f t="shared" si="3"/>
        <v/>
      </c>
      <c r="I51" s="198"/>
      <c r="J51" s="198"/>
      <c r="K51" s="198" t="str">
        <f t="shared" si="0"/>
        <v/>
      </c>
      <c r="L51" s="208"/>
      <c r="M51" s="207"/>
      <c r="N51" s="198" t="str">
        <f t="shared" si="4"/>
        <v/>
      </c>
      <c r="O51" s="198"/>
      <c r="P51" s="207"/>
      <c r="Q51" s="198" t="str">
        <f t="shared" si="5"/>
        <v/>
      </c>
      <c r="R51" s="198"/>
      <c r="S51" s="198"/>
      <c r="T51" s="198" t="str">
        <f t="shared" si="1"/>
        <v/>
      </c>
      <c r="U51" s="208"/>
    </row>
    <row r="52" spans="1:21" s="19" customFormat="1" ht="18" customHeight="1">
      <c r="A52" s="384"/>
      <c r="B52" s="390"/>
      <c r="C52" s="391"/>
      <c r="D52" s="207"/>
      <c r="E52" s="198" t="str">
        <f t="shared" si="2"/>
        <v/>
      </c>
      <c r="F52" s="208"/>
      <c r="G52" s="207"/>
      <c r="H52" s="198" t="str">
        <f t="shared" si="3"/>
        <v/>
      </c>
      <c r="I52" s="198"/>
      <c r="J52" s="198"/>
      <c r="K52" s="198" t="str">
        <f t="shared" si="0"/>
        <v/>
      </c>
      <c r="L52" s="208"/>
      <c r="M52" s="207"/>
      <c r="N52" s="198" t="str">
        <f t="shared" si="4"/>
        <v/>
      </c>
      <c r="O52" s="198"/>
      <c r="P52" s="207"/>
      <c r="Q52" s="198" t="str">
        <f t="shared" si="5"/>
        <v/>
      </c>
      <c r="R52" s="198"/>
      <c r="S52" s="198"/>
      <c r="T52" s="198" t="str">
        <f t="shared" si="1"/>
        <v/>
      </c>
      <c r="U52" s="208"/>
    </row>
    <row r="53" spans="1:21" s="19" customFormat="1" ht="18" customHeight="1">
      <c r="A53" s="384"/>
      <c r="B53" s="25" t="s">
        <v>54</v>
      </c>
      <c r="C53" s="152"/>
      <c r="D53" s="197"/>
      <c r="E53" s="198" t="str">
        <f t="shared" si="2"/>
        <v/>
      </c>
      <c r="F53" s="199"/>
      <c r="G53" s="197"/>
      <c r="H53" s="198" t="str">
        <f t="shared" si="3"/>
        <v/>
      </c>
      <c r="I53" s="200"/>
      <c r="J53" s="200"/>
      <c r="K53" s="198" t="str">
        <f t="shared" si="0"/>
        <v/>
      </c>
      <c r="L53" s="199"/>
      <c r="M53" s="197"/>
      <c r="N53" s="198" t="str">
        <f t="shared" si="4"/>
        <v/>
      </c>
      <c r="O53" s="200"/>
      <c r="P53" s="197"/>
      <c r="Q53" s="198" t="str">
        <f t="shared" si="5"/>
        <v/>
      </c>
      <c r="R53" s="200"/>
      <c r="S53" s="200"/>
      <c r="T53" s="198" t="str">
        <f t="shared" si="1"/>
        <v/>
      </c>
      <c r="U53" s="199"/>
    </row>
    <row r="54" spans="1:21" s="19" customFormat="1" ht="18" customHeight="1">
      <c r="A54" s="384"/>
      <c r="B54" s="24" t="s">
        <v>54</v>
      </c>
      <c r="C54" s="152"/>
      <c r="D54" s="197"/>
      <c r="E54" s="198" t="str">
        <f t="shared" si="2"/>
        <v/>
      </c>
      <c r="F54" s="199"/>
      <c r="G54" s="197"/>
      <c r="H54" s="198" t="str">
        <f t="shared" si="3"/>
        <v/>
      </c>
      <c r="I54" s="200"/>
      <c r="J54" s="200"/>
      <c r="K54" s="198" t="str">
        <f t="shared" si="0"/>
        <v/>
      </c>
      <c r="L54" s="199"/>
      <c r="M54" s="197"/>
      <c r="N54" s="198" t="str">
        <f t="shared" si="4"/>
        <v/>
      </c>
      <c r="O54" s="200"/>
      <c r="P54" s="197"/>
      <c r="Q54" s="198" t="str">
        <f t="shared" si="5"/>
        <v/>
      </c>
      <c r="R54" s="200"/>
      <c r="S54" s="200"/>
      <c r="T54" s="198" t="str">
        <f t="shared" si="1"/>
        <v/>
      </c>
      <c r="U54" s="199"/>
    </row>
    <row r="55" spans="1:21" s="19" customFormat="1" ht="18" customHeight="1">
      <c r="A55" s="384"/>
      <c r="B55" s="26" t="s">
        <v>55</v>
      </c>
      <c r="C55" s="157"/>
      <c r="D55" s="201"/>
      <c r="E55" s="202" t="str">
        <f t="shared" si="2"/>
        <v/>
      </c>
      <c r="F55" s="203"/>
      <c r="G55" s="201"/>
      <c r="H55" s="202" t="str">
        <f t="shared" si="3"/>
        <v/>
      </c>
      <c r="I55" s="204"/>
      <c r="J55" s="204"/>
      <c r="K55" s="202" t="str">
        <f t="shared" si="0"/>
        <v/>
      </c>
      <c r="L55" s="203"/>
      <c r="M55" s="201"/>
      <c r="N55" s="202" t="str">
        <f t="shared" si="4"/>
        <v/>
      </c>
      <c r="O55" s="204"/>
      <c r="P55" s="201"/>
      <c r="Q55" s="202" t="str">
        <f t="shared" si="5"/>
        <v/>
      </c>
      <c r="R55" s="204"/>
      <c r="S55" s="204"/>
      <c r="T55" s="202" t="str">
        <f t="shared" si="1"/>
        <v/>
      </c>
      <c r="U55" s="203"/>
    </row>
    <row r="56" spans="1:21" s="19" customFormat="1" ht="18" customHeight="1">
      <c r="A56" s="389"/>
      <c r="B56" s="394" t="s">
        <v>61</v>
      </c>
      <c r="C56" s="395"/>
      <c r="D56" s="191"/>
      <c r="E56" s="189" t="str">
        <f t="shared" si="2"/>
        <v/>
      </c>
      <c r="F56" s="190" t="str">
        <f>IF(SUM(F41:F55)=0,"",(SUM(F41:F55)))</f>
        <v/>
      </c>
      <c r="G56" s="191"/>
      <c r="H56" s="189" t="str">
        <f t="shared" si="3"/>
        <v/>
      </c>
      <c r="I56" s="189" t="str">
        <f>IF(SUM(I41:I55)=0,"",(SUM(I41:I55)))</f>
        <v/>
      </c>
      <c r="J56" s="192"/>
      <c r="K56" s="189" t="str">
        <f t="shared" si="0"/>
        <v/>
      </c>
      <c r="L56" s="190" t="str">
        <f>IF(SUM(L41:L55)=0,"",(SUM(L41:L55)))</f>
        <v/>
      </c>
      <c r="M56" s="191"/>
      <c r="N56" s="189" t="str">
        <f t="shared" si="4"/>
        <v/>
      </c>
      <c r="O56" s="189" t="str">
        <f>IF(SUM(O41:O55)=0,"",(SUM(O41:O55)))</f>
        <v/>
      </c>
      <c r="P56" s="191"/>
      <c r="Q56" s="189" t="str">
        <f t="shared" si="5"/>
        <v/>
      </c>
      <c r="R56" s="189" t="str">
        <f>IF(SUM(R41:R55)=0,"",(SUM(R41:R55)))</f>
        <v/>
      </c>
      <c r="S56" s="192"/>
      <c r="T56" s="189" t="str">
        <f t="shared" si="1"/>
        <v/>
      </c>
      <c r="U56" s="190" t="str">
        <f>IF(SUM(U41:U55)=0,"",(SUM(U41:U55)))</f>
        <v/>
      </c>
    </row>
    <row r="57" spans="1:21" s="19" customFormat="1" ht="18" customHeight="1" thickBot="1">
      <c r="A57" s="373" t="s">
        <v>62</v>
      </c>
      <c r="B57" s="378"/>
      <c r="C57" s="379"/>
      <c r="D57" s="209"/>
      <c r="E57" s="210" t="str">
        <f t="shared" si="2"/>
        <v/>
      </c>
      <c r="F57" s="211" t="str">
        <f>IF(F40="","",IF(F56="",F40,F40+F56))</f>
        <v/>
      </c>
      <c r="G57" s="209"/>
      <c r="H57" s="210" t="str">
        <f t="shared" si="3"/>
        <v/>
      </c>
      <c r="I57" s="210" t="str">
        <f>IF(I40="","",IF(I56="",I40,I40+I56))</f>
        <v/>
      </c>
      <c r="J57" s="212"/>
      <c r="K57" s="210" t="str">
        <f t="shared" si="0"/>
        <v/>
      </c>
      <c r="L57" s="211" t="str">
        <f>IF(L40="","",IF(L56="",L40,L40+L56))</f>
        <v/>
      </c>
      <c r="M57" s="209"/>
      <c r="N57" s="210" t="str">
        <f t="shared" si="4"/>
        <v/>
      </c>
      <c r="O57" s="210" t="str">
        <f>IF(O40="","",IF(O56="",O40,O40+O56))</f>
        <v/>
      </c>
      <c r="P57" s="209"/>
      <c r="Q57" s="210" t="str">
        <f t="shared" si="5"/>
        <v/>
      </c>
      <c r="R57" s="210" t="str">
        <f>IF(R40="","",IF(R56="",R40,R40+R56))</f>
        <v/>
      </c>
      <c r="S57" s="212"/>
      <c r="T57" s="210" t="str">
        <f t="shared" si="1"/>
        <v/>
      </c>
      <c r="U57" s="211" t="str">
        <f>IF(U40="","",IF(U56="",U40,U40+U56))</f>
        <v/>
      </c>
    </row>
    <row r="58" spans="1:21" s="19" customFormat="1" ht="18" customHeight="1">
      <c r="A58" s="383" t="s">
        <v>35</v>
      </c>
      <c r="B58" s="400" t="s">
        <v>36</v>
      </c>
      <c r="C58" s="401"/>
      <c r="D58" s="402" t="s">
        <v>31</v>
      </c>
      <c r="E58" s="405" t="s">
        <v>31</v>
      </c>
      <c r="F58" s="213"/>
      <c r="G58" s="402"/>
      <c r="H58" s="405"/>
      <c r="I58" s="214"/>
      <c r="J58" s="405"/>
      <c r="K58" s="405" t="s">
        <v>31</v>
      </c>
      <c r="L58" s="213"/>
      <c r="M58" s="402"/>
      <c r="N58" s="405"/>
      <c r="O58" s="214"/>
      <c r="P58" s="402"/>
      <c r="Q58" s="405"/>
      <c r="R58" s="214"/>
      <c r="S58" s="405"/>
      <c r="T58" s="405" t="s">
        <v>31</v>
      </c>
      <c r="U58" s="213" t="s">
        <v>31</v>
      </c>
    </row>
    <row r="59" spans="1:21" s="19" customFormat="1" ht="18" customHeight="1">
      <c r="A59" s="384"/>
      <c r="B59" s="397" t="s">
        <v>338</v>
      </c>
      <c r="C59" s="398"/>
      <c r="D59" s="403"/>
      <c r="E59" s="406"/>
      <c r="F59" s="199" t="s">
        <v>31</v>
      </c>
      <c r="G59" s="403"/>
      <c r="H59" s="406"/>
      <c r="I59" s="200"/>
      <c r="J59" s="406"/>
      <c r="K59" s="406"/>
      <c r="L59" s="199" t="s">
        <v>31</v>
      </c>
      <c r="M59" s="403"/>
      <c r="N59" s="406"/>
      <c r="O59" s="200"/>
      <c r="P59" s="403"/>
      <c r="Q59" s="406"/>
      <c r="R59" s="200"/>
      <c r="S59" s="406"/>
      <c r="T59" s="406"/>
      <c r="U59" s="199" t="s">
        <v>31</v>
      </c>
    </row>
    <row r="60" spans="1:21" s="19" customFormat="1" ht="18" customHeight="1">
      <c r="A60" s="384"/>
      <c r="B60" s="397" t="s">
        <v>37</v>
      </c>
      <c r="C60" s="398"/>
      <c r="D60" s="403"/>
      <c r="E60" s="406"/>
      <c r="F60" s="199" t="s">
        <v>31</v>
      </c>
      <c r="G60" s="403"/>
      <c r="H60" s="406"/>
      <c r="I60" s="200"/>
      <c r="J60" s="406"/>
      <c r="K60" s="406"/>
      <c r="L60" s="199" t="s">
        <v>31</v>
      </c>
      <c r="M60" s="403"/>
      <c r="N60" s="406"/>
      <c r="O60" s="200"/>
      <c r="P60" s="403"/>
      <c r="Q60" s="406"/>
      <c r="R60" s="200"/>
      <c r="S60" s="406"/>
      <c r="T60" s="406"/>
      <c r="U60" s="199" t="s">
        <v>31</v>
      </c>
    </row>
    <row r="61" spans="1:21" s="19" customFormat="1" ht="18" customHeight="1">
      <c r="A61" s="384"/>
      <c r="B61" s="397" t="s">
        <v>38</v>
      </c>
      <c r="C61" s="398"/>
      <c r="D61" s="403"/>
      <c r="E61" s="406"/>
      <c r="F61" s="199" t="s">
        <v>41</v>
      </c>
      <c r="G61" s="403"/>
      <c r="H61" s="406"/>
      <c r="I61" s="200"/>
      <c r="J61" s="406"/>
      <c r="K61" s="406"/>
      <c r="L61" s="199" t="s">
        <v>31</v>
      </c>
      <c r="M61" s="403"/>
      <c r="N61" s="406"/>
      <c r="O61" s="200"/>
      <c r="P61" s="403"/>
      <c r="Q61" s="406"/>
      <c r="R61" s="200"/>
      <c r="S61" s="406"/>
      <c r="T61" s="406"/>
      <c r="U61" s="199" t="s">
        <v>31</v>
      </c>
    </row>
    <row r="62" spans="1:21" s="19" customFormat="1" ht="18" customHeight="1">
      <c r="A62" s="384"/>
      <c r="B62" s="397" t="s">
        <v>436</v>
      </c>
      <c r="C62" s="398"/>
      <c r="D62" s="403"/>
      <c r="E62" s="406"/>
      <c r="F62" s="187"/>
      <c r="G62" s="403"/>
      <c r="H62" s="406"/>
      <c r="I62" s="200"/>
      <c r="J62" s="406"/>
      <c r="K62" s="406"/>
      <c r="L62" s="199" t="s">
        <v>31</v>
      </c>
      <c r="M62" s="403"/>
      <c r="N62" s="406"/>
      <c r="O62" s="200"/>
      <c r="P62" s="403"/>
      <c r="Q62" s="406"/>
      <c r="R62" s="200"/>
      <c r="S62" s="406"/>
      <c r="T62" s="406"/>
      <c r="U62" s="199" t="s">
        <v>31</v>
      </c>
    </row>
    <row r="63" spans="1:21" s="19" customFormat="1" ht="18" customHeight="1">
      <c r="A63" s="384"/>
      <c r="B63" s="397" t="s">
        <v>39</v>
      </c>
      <c r="C63" s="398"/>
      <c r="D63" s="403"/>
      <c r="E63" s="406"/>
      <c r="F63" s="187"/>
      <c r="G63" s="403"/>
      <c r="H63" s="406"/>
      <c r="I63" s="200"/>
      <c r="J63" s="406"/>
      <c r="K63" s="406"/>
      <c r="L63" s="199" t="s">
        <v>31</v>
      </c>
      <c r="M63" s="403"/>
      <c r="N63" s="406"/>
      <c r="O63" s="200"/>
      <c r="P63" s="403"/>
      <c r="Q63" s="406"/>
      <c r="R63" s="200"/>
      <c r="S63" s="406"/>
      <c r="T63" s="406"/>
      <c r="U63" s="199" t="s">
        <v>31</v>
      </c>
    </row>
    <row r="64" spans="1:21" s="19" customFormat="1" ht="18" customHeight="1">
      <c r="A64" s="384"/>
      <c r="B64" s="397" t="s">
        <v>40</v>
      </c>
      <c r="C64" s="398"/>
      <c r="D64" s="404"/>
      <c r="E64" s="407"/>
      <c r="F64" s="187"/>
      <c r="G64" s="404"/>
      <c r="H64" s="407"/>
      <c r="I64" s="204"/>
      <c r="J64" s="407"/>
      <c r="K64" s="407"/>
      <c r="L64" s="199"/>
      <c r="M64" s="404"/>
      <c r="N64" s="407"/>
      <c r="O64" s="204"/>
      <c r="P64" s="404"/>
      <c r="Q64" s="407"/>
      <c r="R64" s="204"/>
      <c r="S64" s="407"/>
      <c r="T64" s="407"/>
      <c r="U64" s="199" t="s">
        <v>31</v>
      </c>
    </row>
    <row r="65" spans="1:21" s="19" customFormat="1" ht="18" customHeight="1" thickBot="1">
      <c r="A65" s="399"/>
      <c r="B65" s="408" t="s">
        <v>59</v>
      </c>
      <c r="C65" s="409"/>
      <c r="D65" s="215" t="s">
        <v>29</v>
      </c>
      <c r="E65" s="216" t="s">
        <v>29</v>
      </c>
      <c r="F65" s="211" t="str">
        <f>IF(SUM(F58:F64)=0,"",SUM(F58:F64))</f>
        <v/>
      </c>
      <c r="G65" s="215" t="s">
        <v>42</v>
      </c>
      <c r="H65" s="216" t="s">
        <v>42</v>
      </c>
      <c r="I65" s="210" t="str">
        <f>IF(SUM(I58:I64)=0,"",SUM(I58:I64))</f>
        <v/>
      </c>
      <c r="J65" s="216" t="s">
        <v>42</v>
      </c>
      <c r="K65" s="216" t="s">
        <v>42</v>
      </c>
      <c r="L65" s="211" t="str">
        <f>IF(SUM(L58:L64)=0,"",SUM(L58:L64))</f>
        <v/>
      </c>
      <c r="M65" s="215" t="s">
        <v>42</v>
      </c>
      <c r="N65" s="216" t="s">
        <v>42</v>
      </c>
      <c r="O65" s="210" t="str">
        <f>IF(SUM(O58:O64)=0,"",SUM(O58:O64))</f>
        <v/>
      </c>
      <c r="P65" s="215" t="s">
        <v>42</v>
      </c>
      <c r="Q65" s="216" t="s">
        <v>42</v>
      </c>
      <c r="R65" s="210" t="str">
        <f>IF(SUM(R58:R64)=0,"",SUM(R58:R64))</f>
        <v/>
      </c>
      <c r="S65" s="216" t="s">
        <v>42</v>
      </c>
      <c r="T65" s="216" t="s">
        <v>42</v>
      </c>
      <c r="U65" s="211" t="str">
        <f>IF(SUM(U58:U64)=0,"",SUM(U58:U64))</f>
        <v/>
      </c>
    </row>
    <row r="66" spans="1:21">
      <c r="F66" s="153" t="str">
        <f>IF(F57=F65,"","↑【確認】「事業財源」の合計と「合計（総事業費）」が不一致")</f>
        <v/>
      </c>
    </row>
    <row r="67" spans="1:21">
      <c r="F67" s="153"/>
    </row>
    <row r="68" spans="1:21">
      <c r="A68" s="27" t="s">
        <v>43</v>
      </c>
    </row>
    <row r="69" spans="1:21">
      <c r="A69" s="27"/>
    </row>
    <row r="70" spans="1:21">
      <c r="A70" s="28" t="s">
        <v>97</v>
      </c>
      <c r="B70" s="158" t="s">
        <v>104</v>
      </c>
      <c r="C70" s="158"/>
      <c r="D70" s="158"/>
      <c r="E70" s="158"/>
      <c r="F70" s="158"/>
      <c r="G70" s="158"/>
      <c r="H70" s="158"/>
      <c r="I70" s="158"/>
      <c r="J70" s="158"/>
      <c r="K70" s="158"/>
      <c r="L70" s="158"/>
    </row>
    <row r="71" spans="1:21">
      <c r="A71" s="28"/>
      <c r="B71" s="158" t="s">
        <v>404</v>
      </c>
      <c r="C71" s="158"/>
      <c r="D71" s="158"/>
      <c r="E71" s="158"/>
      <c r="F71" s="158"/>
      <c r="G71" s="158"/>
      <c r="H71" s="158"/>
      <c r="I71" s="158"/>
      <c r="J71" s="158"/>
      <c r="K71" s="158"/>
      <c r="L71" s="158"/>
    </row>
    <row r="72" spans="1:21">
      <c r="A72" s="28" t="s">
        <v>98</v>
      </c>
      <c r="B72" s="158" t="s">
        <v>105</v>
      </c>
      <c r="C72" s="158"/>
      <c r="D72" s="158"/>
      <c r="E72" s="158"/>
      <c r="F72" s="158"/>
      <c r="G72" s="158"/>
      <c r="H72" s="158"/>
      <c r="I72" s="158"/>
      <c r="J72" s="158"/>
      <c r="K72" s="158"/>
      <c r="L72" s="158"/>
    </row>
    <row r="73" spans="1:21">
      <c r="A73" s="28"/>
      <c r="B73" s="158" t="s">
        <v>86</v>
      </c>
      <c r="C73" s="158"/>
      <c r="D73" s="158"/>
      <c r="E73" s="158"/>
      <c r="F73" s="158"/>
      <c r="G73" s="158"/>
      <c r="H73" s="158"/>
      <c r="I73" s="158"/>
      <c r="J73" s="158"/>
      <c r="K73" s="158"/>
      <c r="L73" s="158"/>
    </row>
    <row r="74" spans="1:21">
      <c r="A74" s="28" t="s">
        <v>87</v>
      </c>
      <c r="B74" s="158" t="s">
        <v>339</v>
      </c>
      <c r="C74" s="158"/>
      <c r="D74" s="158"/>
      <c r="E74" s="158"/>
      <c r="F74" s="158"/>
      <c r="G74" s="158"/>
      <c r="H74" s="158"/>
      <c r="I74" s="158"/>
      <c r="J74" s="158"/>
      <c r="K74" s="158"/>
      <c r="L74" s="158"/>
    </row>
    <row r="75" spans="1:21">
      <c r="A75" s="28" t="s">
        <v>99</v>
      </c>
      <c r="B75" s="158" t="s">
        <v>106</v>
      </c>
      <c r="C75" s="158"/>
      <c r="D75" s="158"/>
      <c r="E75" s="158"/>
      <c r="F75" s="158"/>
      <c r="G75" s="158"/>
      <c r="H75" s="158"/>
      <c r="I75" s="158"/>
      <c r="J75" s="158"/>
      <c r="K75" s="158"/>
      <c r="L75" s="158"/>
    </row>
    <row r="76" spans="1:21">
      <c r="A76" s="28"/>
      <c r="B76" s="158" t="s">
        <v>405</v>
      </c>
      <c r="C76" s="158"/>
      <c r="D76" s="158"/>
      <c r="E76" s="158"/>
      <c r="F76" s="158"/>
      <c r="G76" s="158"/>
      <c r="H76" s="158"/>
      <c r="I76" s="158"/>
      <c r="J76" s="158"/>
      <c r="K76" s="158"/>
      <c r="L76" s="158"/>
    </row>
    <row r="77" spans="1:21">
      <c r="A77" s="28"/>
      <c r="B77" s="158" t="s">
        <v>406</v>
      </c>
      <c r="C77" s="158"/>
      <c r="D77" s="158"/>
      <c r="E77" s="158"/>
      <c r="F77" s="158"/>
      <c r="G77" s="158"/>
      <c r="H77" s="158"/>
      <c r="I77" s="158"/>
      <c r="J77" s="158"/>
      <c r="K77" s="158"/>
      <c r="L77" s="158"/>
    </row>
    <row r="78" spans="1:21">
      <c r="A78" s="28"/>
      <c r="B78" s="158"/>
      <c r="C78" s="158"/>
      <c r="D78" s="158"/>
      <c r="E78" s="158"/>
      <c r="F78" s="158"/>
      <c r="G78" s="158"/>
      <c r="H78" s="158"/>
      <c r="I78" s="158"/>
      <c r="J78" s="158"/>
      <c r="K78" s="158"/>
      <c r="L78" s="158"/>
    </row>
    <row r="79" spans="1:21">
      <c r="A79" s="28" t="s">
        <v>100</v>
      </c>
      <c r="B79" s="158" t="s">
        <v>407</v>
      </c>
      <c r="C79" s="158"/>
      <c r="D79" s="158"/>
      <c r="E79" s="158"/>
      <c r="F79" s="158"/>
      <c r="G79" s="158"/>
      <c r="H79" s="158"/>
      <c r="I79" s="158"/>
      <c r="J79" s="158"/>
      <c r="K79" s="158"/>
      <c r="L79" s="158"/>
    </row>
    <row r="80" spans="1:21">
      <c r="A80" s="28"/>
      <c r="B80" s="158"/>
      <c r="C80" s="158"/>
      <c r="D80" s="158"/>
      <c r="E80" s="158"/>
      <c r="F80" s="158"/>
      <c r="G80" s="158"/>
      <c r="H80" s="158"/>
      <c r="I80" s="158"/>
      <c r="J80" s="158"/>
      <c r="K80" s="158"/>
      <c r="L80" s="158"/>
    </row>
    <row r="81" spans="1:12">
      <c r="A81" s="28" t="s">
        <v>101</v>
      </c>
      <c r="B81" s="158" t="s">
        <v>90</v>
      </c>
      <c r="C81" s="158"/>
      <c r="D81" s="158"/>
      <c r="E81" s="158"/>
      <c r="F81" s="158"/>
      <c r="G81" s="158"/>
      <c r="H81" s="158"/>
      <c r="I81" s="158"/>
      <c r="J81" s="158"/>
      <c r="K81" s="158"/>
      <c r="L81" s="158"/>
    </row>
    <row r="82" spans="1:12">
      <c r="A82" s="28" t="s">
        <v>91</v>
      </c>
      <c r="B82" s="158" t="s">
        <v>92</v>
      </c>
      <c r="C82" s="158"/>
      <c r="D82" s="158"/>
      <c r="E82" s="158"/>
      <c r="F82" s="158"/>
      <c r="G82" s="158"/>
      <c r="H82" s="158"/>
      <c r="I82" s="158"/>
      <c r="J82" s="158"/>
      <c r="K82" s="158"/>
      <c r="L82" s="158"/>
    </row>
    <row r="83" spans="1:12">
      <c r="A83" s="28" t="s">
        <v>91</v>
      </c>
      <c r="B83" s="158" t="s">
        <v>107</v>
      </c>
      <c r="C83" s="158"/>
      <c r="D83" s="158"/>
      <c r="E83" s="158"/>
      <c r="F83" s="158"/>
      <c r="G83" s="158"/>
      <c r="H83" s="158"/>
      <c r="I83" s="158"/>
      <c r="J83" s="158"/>
      <c r="K83" s="158"/>
      <c r="L83" s="158"/>
    </row>
    <row r="84" spans="1:12">
      <c r="A84" s="28" t="s">
        <v>93</v>
      </c>
      <c r="B84" s="159" t="s">
        <v>340</v>
      </c>
      <c r="C84" s="159"/>
      <c r="D84" s="158"/>
      <c r="E84" s="158"/>
      <c r="F84" s="158"/>
      <c r="G84" s="158"/>
      <c r="H84" s="158"/>
      <c r="I84" s="158"/>
      <c r="J84" s="158"/>
      <c r="K84" s="158"/>
      <c r="L84" s="158"/>
    </row>
    <row r="85" spans="1:12">
      <c r="A85" s="28" t="s">
        <v>94</v>
      </c>
      <c r="B85" s="159" t="s">
        <v>108</v>
      </c>
      <c r="C85" s="159"/>
      <c r="D85" s="158"/>
      <c r="E85" s="158"/>
      <c r="F85" s="158"/>
      <c r="G85" s="158"/>
      <c r="H85" s="158"/>
      <c r="I85" s="158"/>
      <c r="J85" s="158"/>
      <c r="K85" s="158"/>
      <c r="L85" s="158"/>
    </row>
    <row r="86" spans="1:12">
      <c r="A86" s="28" t="s">
        <v>91</v>
      </c>
      <c r="B86" s="159" t="s">
        <v>109</v>
      </c>
      <c r="C86" s="159"/>
      <c r="D86" s="158"/>
      <c r="E86" s="158"/>
      <c r="F86" s="158"/>
      <c r="G86" s="158"/>
      <c r="H86" s="158"/>
      <c r="I86" s="158"/>
      <c r="J86" s="158"/>
      <c r="K86" s="158"/>
      <c r="L86" s="158"/>
    </row>
    <row r="87" spans="1:12">
      <c r="A87" s="28" t="s">
        <v>91</v>
      </c>
      <c r="B87" s="159" t="s">
        <v>341</v>
      </c>
      <c r="C87" s="159"/>
      <c r="D87" s="158"/>
      <c r="E87" s="158"/>
      <c r="F87" s="158"/>
      <c r="G87" s="158"/>
      <c r="H87" s="158"/>
      <c r="I87" s="158"/>
      <c r="J87" s="158"/>
      <c r="K87" s="158"/>
      <c r="L87" s="158"/>
    </row>
    <row r="88" spans="1:12">
      <c r="A88" s="28" t="s">
        <v>102</v>
      </c>
      <c r="B88" s="158" t="s">
        <v>95</v>
      </c>
      <c r="C88" s="158"/>
      <c r="D88" s="158"/>
      <c r="E88" s="158"/>
      <c r="F88" s="158"/>
      <c r="G88" s="158"/>
      <c r="H88" s="158"/>
      <c r="I88" s="158"/>
      <c r="J88" s="158"/>
      <c r="K88" s="158"/>
      <c r="L88" s="158"/>
    </row>
    <row r="89" spans="1:12">
      <c r="A89" s="28" t="s">
        <v>103</v>
      </c>
      <c r="B89" s="158" t="s">
        <v>96</v>
      </c>
      <c r="C89" s="158"/>
      <c r="D89" s="158"/>
      <c r="E89" s="158"/>
      <c r="F89" s="158"/>
      <c r="G89" s="158"/>
      <c r="H89" s="158"/>
      <c r="I89" s="158"/>
      <c r="J89" s="158"/>
      <c r="K89" s="158"/>
      <c r="L89" s="158"/>
    </row>
    <row r="90" spans="1:12">
      <c r="A90" s="29"/>
      <c r="B90" s="158" t="s">
        <v>88</v>
      </c>
      <c r="C90" s="158"/>
      <c r="D90" s="158"/>
      <c r="E90" s="158"/>
      <c r="F90" s="158"/>
      <c r="G90" s="158"/>
      <c r="H90" s="158"/>
      <c r="I90" s="158"/>
      <c r="J90" s="158"/>
      <c r="K90" s="158"/>
      <c r="L90" s="158"/>
    </row>
    <row r="91" spans="1:12">
      <c r="A91" s="29"/>
    </row>
  </sheetData>
  <mergeCells count="51">
    <mergeCell ref="B46:C46"/>
    <mergeCell ref="B47:C47"/>
    <mergeCell ref="P58:P64"/>
    <mergeCell ref="Q58:Q64"/>
    <mergeCell ref="S58:S64"/>
    <mergeCell ref="B56:C56"/>
    <mergeCell ref="A57:C57"/>
    <mergeCell ref="A58:A65"/>
    <mergeCell ref="B65:C65"/>
    <mergeCell ref="A41:A56"/>
    <mergeCell ref="B41:C41"/>
    <mergeCell ref="B42:C42"/>
    <mergeCell ref="B51:C51"/>
    <mergeCell ref="B52:C52"/>
    <mergeCell ref="T58:T64"/>
    <mergeCell ref="B59:C59"/>
    <mergeCell ref="B60:C60"/>
    <mergeCell ref="B61:C61"/>
    <mergeCell ref="B62:C62"/>
    <mergeCell ref="B63:C63"/>
    <mergeCell ref="B64:C64"/>
    <mergeCell ref="G58:G64"/>
    <mergeCell ref="H58:H64"/>
    <mergeCell ref="J58:J64"/>
    <mergeCell ref="K58:K64"/>
    <mergeCell ref="M58:M64"/>
    <mergeCell ref="N58:N64"/>
    <mergeCell ref="B58:C58"/>
    <mergeCell ref="D58:D64"/>
    <mergeCell ref="E58:E64"/>
    <mergeCell ref="A10:A40"/>
    <mergeCell ref="B10:B33"/>
    <mergeCell ref="B34:B39"/>
    <mergeCell ref="V37:X38"/>
    <mergeCell ref="B40:C40"/>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count="2">
    <dataValidation type="list" allowBlank="1" showInputMessage="1" showErrorMessage="1" sqref="C14 C21 C28 B42:C42 B47:C47" xr:uid="{FD6A8C07-DC0D-4D75-A556-1D9293AE735A}">
      <formula1>"　（新築）,（移転新築）,　（増築）,　（改築）"</formula1>
    </dataValidation>
    <dataValidation type="list" showInputMessage="1" showErrorMessage="1" sqref="C13 C20 C27 B41:C41 B46:C46" xr:uid="{FD92A42D-221A-4805-A21C-F5F13C2C819E}">
      <formula1>" &lt;建築工事&gt;, &lt;改修工事&gt;"</formula1>
    </dataValidation>
  </dataValidations>
  <printOptions horizontalCentered="1"/>
  <pageMargins left="0.19685039370078741" right="0.19685039370078741" top="0.35433070866141736" bottom="0.35433070866141736" header="0.31496062992125984" footer="0.31496062992125984"/>
  <pageSetup paperSize="9" scale="74" fitToWidth="0" orientation="portrait" r:id="rId1"/>
  <colBreaks count="1" manualBreakCount="1">
    <brk id="21"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view="pageBreakPreview" zoomScaleNormal="100" zoomScaleSheetLayoutView="100" workbookViewId="0"/>
  </sheetViews>
  <sheetFormatPr defaultColWidth="9" defaultRowHeight="12"/>
  <cols>
    <col min="1" max="1" width="11.21875" style="103" customWidth="1"/>
    <col min="2" max="18" width="10" style="103" customWidth="1"/>
    <col min="19" max="16384" width="9" style="103"/>
  </cols>
  <sheetData>
    <row r="1" spans="1:11">
      <c r="A1" s="103" t="s">
        <v>433</v>
      </c>
    </row>
    <row r="2" spans="1:11" ht="18" customHeight="1">
      <c r="A2" s="451" t="s">
        <v>241</v>
      </c>
      <c r="B2" s="451"/>
      <c r="C2" s="451"/>
      <c r="D2" s="451"/>
      <c r="E2" s="451"/>
      <c r="F2" s="451"/>
      <c r="G2" s="451"/>
      <c r="H2" s="451"/>
      <c r="I2" s="451"/>
      <c r="J2" s="451"/>
      <c r="K2" s="451"/>
    </row>
    <row r="5" spans="1:11" ht="18.75" customHeight="1">
      <c r="A5" s="104" t="s">
        <v>63</v>
      </c>
      <c r="B5" s="456" t="s">
        <v>430</v>
      </c>
      <c r="C5" s="457"/>
      <c r="D5" s="457"/>
      <c r="E5" s="457"/>
      <c r="F5" s="458"/>
      <c r="G5" s="254"/>
    </row>
    <row r="6" spans="1:11" ht="12" customHeight="1">
      <c r="A6" s="107"/>
      <c r="B6" s="108"/>
      <c r="C6" s="108"/>
      <c r="D6" s="108"/>
      <c r="E6" s="108"/>
      <c r="F6" s="108"/>
    </row>
    <row r="8" spans="1:11">
      <c r="A8" s="431" t="s">
        <v>237</v>
      </c>
      <c r="B8" s="431"/>
      <c r="C8" s="431"/>
      <c r="D8" s="431" t="s">
        <v>266</v>
      </c>
      <c r="E8" s="431"/>
      <c r="F8" s="431"/>
      <c r="G8" s="431" t="s">
        <v>238</v>
      </c>
      <c r="H8" s="431"/>
      <c r="I8" s="431"/>
      <c r="J8" s="431"/>
      <c r="K8" s="431"/>
    </row>
    <row r="9" spans="1:11" ht="18.75" customHeight="1">
      <c r="A9" s="452"/>
      <c r="B9" s="452"/>
      <c r="C9" s="452"/>
      <c r="D9" s="452"/>
      <c r="E9" s="452"/>
      <c r="F9" s="452"/>
      <c r="G9" s="452"/>
      <c r="H9" s="452"/>
      <c r="I9" s="452"/>
      <c r="J9" s="452"/>
      <c r="K9" s="452"/>
    </row>
    <row r="10" spans="1:11" ht="12" customHeight="1">
      <c r="A10" s="106"/>
      <c r="B10" s="106"/>
      <c r="C10" s="106"/>
      <c r="D10" s="106"/>
      <c r="E10" s="106"/>
      <c r="F10" s="106"/>
      <c r="G10" s="106"/>
      <c r="H10" s="106"/>
      <c r="I10" s="106"/>
      <c r="J10" s="106"/>
      <c r="K10" s="106"/>
    </row>
    <row r="11" spans="1:11" ht="12" customHeight="1">
      <c r="A11" s="106"/>
      <c r="B11" s="106"/>
      <c r="C11" s="106"/>
      <c r="D11" s="106"/>
      <c r="E11" s="106"/>
      <c r="F11" s="106"/>
      <c r="G11" s="106"/>
      <c r="H11" s="106"/>
      <c r="I11" s="106"/>
      <c r="J11" s="106"/>
      <c r="K11" s="106"/>
    </row>
    <row r="12" spans="1:11">
      <c r="A12" s="103" t="s">
        <v>267</v>
      </c>
    </row>
    <row r="13" spans="1:11" ht="3.75" customHeight="1"/>
    <row r="14" spans="1:11">
      <c r="A14" s="453" t="s">
        <v>239</v>
      </c>
      <c r="B14" s="455" t="s">
        <v>242</v>
      </c>
      <c r="C14" s="455"/>
      <c r="D14" s="455"/>
      <c r="E14" s="455"/>
      <c r="F14" s="455"/>
      <c r="G14" s="455" t="s">
        <v>243</v>
      </c>
      <c r="H14" s="455"/>
      <c r="I14" s="455"/>
      <c r="J14" s="455"/>
      <c r="K14" s="455"/>
    </row>
    <row r="15" spans="1:11" ht="18.75" customHeight="1">
      <c r="A15" s="454"/>
      <c r="B15" s="126" t="s">
        <v>326</v>
      </c>
      <c r="C15" s="134" t="s">
        <v>327</v>
      </c>
      <c r="D15" s="127" t="s">
        <v>328</v>
      </c>
      <c r="E15" s="127" t="s">
        <v>329</v>
      </c>
      <c r="F15" s="135" t="s">
        <v>327</v>
      </c>
      <c r="G15" s="126" t="s">
        <v>326</v>
      </c>
      <c r="H15" s="134" t="s">
        <v>327</v>
      </c>
      <c r="I15" s="127" t="s">
        <v>328</v>
      </c>
      <c r="J15" s="127" t="s">
        <v>329</v>
      </c>
      <c r="K15" s="135" t="s">
        <v>327</v>
      </c>
    </row>
    <row r="16" spans="1:11" ht="18.75" customHeight="1">
      <c r="A16" s="104" t="s">
        <v>256</v>
      </c>
      <c r="B16" s="447"/>
      <c r="C16" s="447"/>
      <c r="D16" s="447"/>
      <c r="E16" s="447"/>
      <c r="F16" s="447"/>
      <c r="G16" s="448"/>
      <c r="H16" s="449"/>
      <c r="I16" s="449"/>
      <c r="J16" s="449"/>
      <c r="K16" s="450"/>
    </row>
    <row r="17" spans="1:11" ht="18.75" customHeight="1">
      <c r="A17" s="133" t="s">
        <v>284</v>
      </c>
      <c r="B17" s="129" t="s">
        <v>330</v>
      </c>
      <c r="C17" s="143"/>
      <c r="D17" s="130" t="s">
        <v>331</v>
      </c>
      <c r="E17" s="144"/>
      <c r="F17" s="132" t="s">
        <v>332</v>
      </c>
      <c r="G17" s="144"/>
      <c r="H17" s="131" t="s">
        <v>333</v>
      </c>
      <c r="I17" s="144"/>
      <c r="J17" s="131" t="s">
        <v>334</v>
      </c>
      <c r="K17" s="226">
        <f>C17+E17+G17+I17</f>
        <v>0</v>
      </c>
    </row>
    <row r="18" spans="1:11">
      <c r="A18" s="459" t="s">
        <v>246</v>
      </c>
      <c r="B18" s="455" t="s">
        <v>244</v>
      </c>
      <c r="C18" s="455"/>
      <c r="D18" s="455"/>
      <c r="E18" s="455"/>
      <c r="F18" s="455"/>
      <c r="G18" s="455" t="s">
        <v>245</v>
      </c>
      <c r="H18" s="455"/>
      <c r="I18" s="455"/>
      <c r="J18" s="455"/>
      <c r="K18" s="455"/>
    </row>
    <row r="19" spans="1:11" ht="18.75" customHeight="1">
      <c r="A19" s="454"/>
      <c r="B19" s="447"/>
      <c r="C19" s="447"/>
      <c r="D19" s="447"/>
      <c r="E19" s="447"/>
      <c r="F19" s="447"/>
      <c r="G19" s="447"/>
      <c r="H19" s="447"/>
      <c r="I19" s="447"/>
      <c r="J19" s="447"/>
      <c r="K19" s="447"/>
    </row>
    <row r="20" spans="1:11" ht="12" customHeight="1">
      <c r="A20" s="461" t="s">
        <v>247</v>
      </c>
      <c r="B20" s="104" t="s">
        <v>248</v>
      </c>
      <c r="C20" s="431" t="s">
        <v>249</v>
      </c>
      <c r="D20" s="431"/>
      <c r="E20" s="431"/>
      <c r="F20" s="431"/>
      <c r="G20" s="431"/>
      <c r="H20" s="431"/>
      <c r="I20" s="431"/>
      <c r="J20" s="431"/>
      <c r="K20" s="431"/>
    </row>
    <row r="21" spans="1:11">
      <c r="A21" s="461"/>
      <c r="B21" s="447"/>
      <c r="C21" s="104" t="s">
        <v>250</v>
      </c>
      <c r="D21" s="104" t="s">
        <v>251</v>
      </c>
      <c r="E21" s="104" t="s">
        <v>252</v>
      </c>
      <c r="F21" s="448" t="s">
        <v>245</v>
      </c>
      <c r="G21" s="450"/>
      <c r="H21" s="455" t="s">
        <v>253</v>
      </c>
      <c r="I21" s="455"/>
      <c r="J21" s="455"/>
      <c r="K21" s="455"/>
    </row>
    <row r="22" spans="1:11" ht="18.75" customHeight="1">
      <c r="A22" s="461"/>
      <c r="B22" s="447"/>
      <c r="C22" s="136"/>
      <c r="D22" s="137"/>
      <c r="E22" s="138"/>
      <c r="F22" s="460"/>
      <c r="G22" s="460"/>
      <c r="H22" s="105" t="s">
        <v>254</v>
      </c>
      <c r="I22" s="139"/>
      <c r="J22" s="105" t="s">
        <v>255</v>
      </c>
      <c r="K22" s="140"/>
    </row>
    <row r="23" spans="1:11" ht="18.75" customHeight="1">
      <c r="A23" s="461"/>
      <c r="B23" s="447"/>
      <c r="C23" s="136"/>
      <c r="D23" s="137"/>
      <c r="E23" s="138"/>
      <c r="F23" s="460"/>
      <c r="G23" s="460"/>
      <c r="H23" s="105" t="s">
        <v>254</v>
      </c>
      <c r="I23" s="139"/>
      <c r="J23" s="105" t="s">
        <v>255</v>
      </c>
      <c r="K23" s="140"/>
    </row>
    <row r="26" spans="1:11">
      <c r="A26" s="103" t="s">
        <v>268</v>
      </c>
    </row>
    <row r="27" spans="1:11" ht="3.75" customHeight="1"/>
    <row r="28" spans="1:11" s="243" customFormat="1" ht="19.5" customHeight="1">
      <c r="A28" s="464" t="s">
        <v>44</v>
      </c>
      <c r="B28" s="465"/>
      <c r="C28" s="429" t="s">
        <v>496</v>
      </c>
      <c r="D28" s="112"/>
      <c r="E28" s="429" t="s">
        <v>497</v>
      </c>
      <c r="F28" s="113"/>
      <c r="G28" s="429" t="s">
        <v>498</v>
      </c>
      <c r="H28" s="113"/>
      <c r="I28" s="429" t="s">
        <v>499</v>
      </c>
      <c r="J28" s="113"/>
      <c r="K28" s="416" t="s">
        <v>240</v>
      </c>
    </row>
    <row r="29" spans="1:11" s="243" customFormat="1" ht="24" customHeight="1">
      <c r="A29" s="466"/>
      <c r="B29" s="467"/>
      <c r="C29" s="430"/>
      <c r="D29" s="238" t="s">
        <v>316</v>
      </c>
      <c r="E29" s="430"/>
      <c r="F29" s="238" t="s">
        <v>316</v>
      </c>
      <c r="G29" s="430"/>
      <c r="H29" s="238" t="s">
        <v>316</v>
      </c>
      <c r="I29" s="430"/>
      <c r="J29" s="238" t="s">
        <v>316</v>
      </c>
      <c r="K29" s="417"/>
    </row>
    <row r="30" spans="1:11" s="243" customFormat="1" ht="30" customHeight="1">
      <c r="A30" s="434" t="s">
        <v>336</v>
      </c>
      <c r="B30" s="435"/>
      <c r="C30" s="137"/>
      <c r="D30" s="137"/>
      <c r="E30" s="141"/>
      <c r="F30" s="137"/>
      <c r="G30" s="141"/>
      <c r="H30" s="137"/>
      <c r="I30" s="141"/>
      <c r="J30" s="137"/>
      <c r="K30" s="109" t="str">
        <f>IF(SUM(C30+E30+G30+I30)=0,"",SUM(C30+E30+G30+I30))</f>
        <v/>
      </c>
    </row>
    <row r="31" spans="1:11" s="243" customFormat="1" ht="15" customHeight="1">
      <c r="A31" s="462" t="s">
        <v>337</v>
      </c>
      <c r="B31" s="463"/>
      <c r="C31" s="175"/>
      <c r="D31" s="175"/>
      <c r="E31" s="176"/>
      <c r="F31" s="175"/>
      <c r="G31" s="176"/>
      <c r="H31" s="175"/>
      <c r="I31" s="176"/>
      <c r="J31" s="175"/>
      <c r="K31" s="110" t="str">
        <f t="shared" ref="K31:K32" si="0">IF(SUM(C31+E31+G31+I31)=0,"",SUM(C31+E31+G31+I31))</f>
        <v/>
      </c>
    </row>
    <row r="32" spans="1:11" s="243" customFormat="1" ht="15" customHeight="1">
      <c r="A32" s="462"/>
      <c r="B32" s="463"/>
      <c r="C32" s="142"/>
      <c r="D32" s="142"/>
      <c r="E32" s="142"/>
      <c r="F32" s="142"/>
      <c r="G32" s="142"/>
      <c r="H32" s="142"/>
      <c r="I32" s="142"/>
      <c r="J32" s="142"/>
      <c r="K32" s="111" t="str">
        <f t="shared" si="0"/>
        <v/>
      </c>
    </row>
    <row r="33" spans="1:11" s="243" customFormat="1" ht="39" customHeight="1">
      <c r="A33" s="434" t="s">
        <v>419</v>
      </c>
      <c r="B33" s="435"/>
      <c r="C33" s="436"/>
      <c r="D33" s="437"/>
      <c r="E33" s="436"/>
      <c r="F33" s="437"/>
      <c r="G33" s="436"/>
      <c r="H33" s="437"/>
      <c r="I33" s="436"/>
      <c r="J33" s="437"/>
      <c r="K33" s="109" t="str">
        <f>IF(SUM(C33+E33+G33+I33)=0,"",SUM(C33+E33+G33+I33))</f>
        <v/>
      </c>
    </row>
    <row r="34" spans="1:11" ht="12" customHeight="1">
      <c r="A34" s="433" t="s">
        <v>317</v>
      </c>
      <c r="B34" s="433"/>
      <c r="C34" s="433"/>
      <c r="D34" s="433"/>
      <c r="E34" s="433"/>
      <c r="F34" s="433"/>
      <c r="G34" s="433"/>
      <c r="H34" s="433"/>
      <c r="I34" s="433"/>
      <c r="J34" s="433"/>
      <c r="K34" s="433"/>
    </row>
    <row r="36" spans="1:11">
      <c r="A36" s="103" t="s">
        <v>269</v>
      </c>
    </row>
    <row r="37" spans="1:11" ht="3.75" customHeight="1"/>
    <row r="38" spans="1:11" ht="18.75" customHeight="1">
      <c r="A38" s="418"/>
      <c r="B38" s="419"/>
      <c r="C38" s="419"/>
      <c r="D38" s="419"/>
      <c r="E38" s="419"/>
      <c r="F38" s="419"/>
      <c r="G38" s="419"/>
      <c r="H38" s="419"/>
      <c r="I38" s="419"/>
      <c r="J38" s="419"/>
      <c r="K38" s="420"/>
    </row>
    <row r="39" spans="1:11" ht="18.75" customHeight="1">
      <c r="A39" s="421"/>
      <c r="B39" s="422"/>
      <c r="C39" s="422"/>
      <c r="D39" s="422"/>
      <c r="E39" s="422"/>
      <c r="F39" s="422"/>
      <c r="G39" s="422"/>
      <c r="H39" s="422"/>
      <c r="I39" s="422"/>
      <c r="J39" s="422"/>
      <c r="K39" s="423"/>
    </row>
    <row r="40" spans="1:11" ht="18.75" customHeight="1">
      <c r="A40" s="421"/>
      <c r="B40" s="422"/>
      <c r="C40" s="422"/>
      <c r="D40" s="422"/>
      <c r="E40" s="422"/>
      <c r="F40" s="422"/>
      <c r="G40" s="422"/>
      <c r="H40" s="422"/>
      <c r="I40" s="422"/>
      <c r="J40" s="422"/>
      <c r="K40" s="423"/>
    </row>
    <row r="41" spans="1:11" ht="18.75" customHeight="1">
      <c r="A41" s="424"/>
      <c r="B41" s="425"/>
      <c r="C41" s="425"/>
      <c r="D41" s="425"/>
      <c r="E41" s="425"/>
      <c r="F41" s="425"/>
      <c r="G41" s="425"/>
      <c r="H41" s="425"/>
      <c r="I41" s="425"/>
      <c r="J41" s="425"/>
      <c r="K41" s="426"/>
    </row>
    <row r="44" spans="1:11">
      <c r="A44" s="103" t="s">
        <v>285</v>
      </c>
    </row>
    <row r="45" spans="1:11" ht="3.75" customHeight="1"/>
    <row r="46" spans="1:11" ht="18.75" customHeight="1">
      <c r="A46" s="249" t="s">
        <v>426</v>
      </c>
      <c r="B46" s="248"/>
      <c r="C46" s="248"/>
    </row>
    <row r="47" spans="1:11" ht="72" customHeight="1">
      <c r="A47" s="441" t="s">
        <v>427</v>
      </c>
      <c r="B47" s="442"/>
      <c r="C47" s="443"/>
      <c r="D47" s="246"/>
      <c r="E47" s="245"/>
      <c r="F47" s="245"/>
      <c r="G47" s="245"/>
      <c r="H47" s="245"/>
      <c r="I47" s="245"/>
    </row>
    <row r="48" spans="1:11" ht="18.75" customHeight="1">
      <c r="A48" s="444" t="s">
        <v>415</v>
      </c>
      <c r="B48" s="445"/>
      <c r="C48" s="446"/>
      <c r="D48" s="438" t="s">
        <v>418</v>
      </c>
      <c r="E48" s="439"/>
      <c r="F48" s="439"/>
      <c r="G48" s="440"/>
      <c r="H48" s="427"/>
      <c r="I48" s="428"/>
    </row>
    <row r="49" spans="1:5" ht="21" customHeight="1">
      <c r="A49" s="431" t="s">
        <v>420</v>
      </c>
      <c r="B49" s="431"/>
      <c r="C49" s="431"/>
      <c r="D49" s="432" t="s">
        <v>428</v>
      </c>
      <c r="E49" s="432"/>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F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5"/>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dimension ref="A1:K49"/>
  <sheetViews>
    <sheetView view="pageBreakPreview" zoomScaleNormal="100" zoomScaleSheetLayoutView="100" workbookViewId="0"/>
  </sheetViews>
  <sheetFormatPr defaultColWidth="9" defaultRowHeight="12"/>
  <cols>
    <col min="1" max="1" width="11.21875" style="243" customWidth="1"/>
    <col min="2" max="18" width="10" style="243" customWidth="1"/>
    <col min="19" max="16384" width="9" style="243"/>
  </cols>
  <sheetData>
    <row r="1" spans="1:11">
      <c r="A1" s="243" t="s">
        <v>484</v>
      </c>
    </row>
    <row r="2" spans="1:11" ht="18" customHeight="1">
      <c r="A2" s="451" t="s">
        <v>241</v>
      </c>
      <c r="B2" s="451"/>
      <c r="C2" s="451"/>
      <c r="D2" s="451"/>
      <c r="E2" s="451"/>
      <c r="F2" s="451"/>
      <c r="G2" s="451"/>
      <c r="H2" s="451"/>
      <c r="I2" s="451"/>
      <c r="J2" s="451"/>
      <c r="K2" s="451"/>
    </row>
    <row r="5" spans="1:11" ht="18.75" customHeight="1">
      <c r="A5" s="236" t="s">
        <v>63</v>
      </c>
      <c r="B5" s="456" t="s">
        <v>431</v>
      </c>
      <c r="C5" s="457"/>
      <c r="D5" s="457"/>
      <c r="E5" s="457"/>
      <c r="F5" s="458"/>
      <c r="G5" s="254"/>
    </row>
    <row r="6" spans="1:11" ht="12" customHeight="1">
      <c r="A6" s="240"/>
      <c r="B6" s="108"/>
      <c r="C6" s="108"/>
      <c r="D6" s="108"/>
      <c r="E6" s="108"/>
      <c r="F6" s="108"/>
    </row>
    <row r="8" spans="1:11">
      <c r="A8" s="431" t="s">
        <v>237</v>
      </c>
      <c r="B8" s="431"/>
      <c r="C8" s="431"/>
      <c r="D8" s="431" t="s">
        <v>266</v>
      </c>
      <c r="E8" s="431"/>
      <c r="F8" s="431"/>
      <c r="G8" s="431" t="s">
        <v>238</v>
      </c>
      <c r="H8" s="431"/>
      <c r="I8" s="431"/>
      <c r="J8" s="431"/>
      <c r="K8" s="431"/>
    </row>
    <row r="9" spans="1:11" ht="18.75" customHeight="1">
      <c r="A9" s="452"/>
      <c r="B9" s="452"/>
      <c r="C9" s="452"/>
      <c r="D9" s="452"/>
      <c r="E9" s="452"/>
      <c r="F9" s="452"/>
      <c r="G9" s="452"/>
      <c r="H9" s="452"/>
      <c r="I9" s="452"/>
      <c r="J9" s="452"/>
      <c r="K9" s="452"/>
    </row>
    <row r="10" spans="1:11" ht="12" customHeight="1">
      <c r="A10" s="244"/>
      <c r="B10" s="244"/>
      <c r="C10" s="244"/>
      <c r="D10" s="244"/>
      <c r="E10" s="244"/>
      <c r="F10" s="244"/>
      <c r="G10" s="244"/>
      <c r="H10" s="244"/>
      <c r="I10" s="244"/>
      <c r="J10" s="244"/>
      <c r="K10" s="244"/>
    </row>
    <row r="11" spans="1:11" ht="12" customHeight="1">
      <c r="A11" s="244"/>
      <c r="B11" s="244"/>
      <c r="C11" s="244"/>
      <c r="D11" s="244"/>
      <c r="E11" s="244"/>
      <c r="F11" s="244"/>
      <c r="G11" s="244"/>
      <c r="H11" s="244"/>
      <c r="I11" s="244"/>
      <c r="J11" s="244"/>
      <c r="K11" s="244"/>
    </row>
    <row r="12" spans="1:11">
      <c r="A12" s="243" t="s">
        <v>267</v>
      </c>
    </row>
    <row r="13" spans="1:11" ht="3.75" customHeight="1"/>
    <row r="14" spans="1:11">
      <c r="A14" s="453" t="s">
        <v>239</v>
      </c>
      <c r="B14" s="455" t="s">
        <v>242</v>
      </c>
      <c r="C14" s="455"/>
      <c r="D14" s="455"/>
      <c r="E14" s="455"/>
      <c r="F14" s="455"/>
      <c r="G14" s="455" t="s">
        <v>243</v>
      </c>
      <c r="H14" s="455"/>
      <c r="I14" s="455"/>
      <c r="J14" s="455"/>
      <c r="K14" s="455"/>
    </row>
    <row r="15" spans="1:11" ht="18.75" customHeight="1">
      <c r="A15" s="454"/>
      <c r="B15" s="239" t="s">
        <v>326</v>
      </c>
      <c r="C15" s="134" t="s">
        <v>327</v>
      </c>
      <c r="D15" s="242" t="s">
        <v>328</v>
      </c>
      <c r="E15" s="242" t="s">
        <v>329</v>
      </c>
      <c r="F15" s="135" t="s">
        <v>327</v>
      </c>
      <c r="G15" s="239" t="s">
        <v>326</v>
      </c>
      <c r="H15" s="134" t="s">
        <v>327</v>
      </c>
      <c r="I15" s="242" t="s">
        <v>328</v>
      </c>
      <c r="J15" s="242" t="s">
        <v>329</v>
      </c>
      <c r="K15" s="135" t="s">
        <v>327</v>
      </c>
    </row>
    <row r="16" spans="1:11" ht="18.75" customHeight="1">
      <c r="A16" s="236" t="s">
        <v>256</v>
      </c>
      <c r="B16" s="447"/>
      <c r="C16" s="447"/>
      <c r="D16" s="447"/>
      <c r="E16" s="447"/>
      <c r="F16" s="447"/>
      <c r="G16" s="448"/>
      <c r="H16" s="449"/>
      <c r="I16" s="449"/>
      <c r="J16" s="449"/>
      <c r="K16" s="450"/>
    </row>
    <row r="17" spans="1:11" ht="18.75" customHeight="1">
      <c r="A17" s="237" t="s">
        <v>284</v>
      </c>
      <c r="B17" s="129" t="s">
        <v>330</v>
      </c>
      <c r="C17" s="143"/>
      <c r="D17" s="130" t="s">
        <v>331</v>
      </c>
      <c r="E17" s="144"/>
      <c r="F17" s="132" t="s">
        <v>332</v>
      </c>
      <c r="G17" s="144"/>
      <c r="H17" s="131" t="s">
        <v>333</v>
      </c>
      <c r="I17" s="144"/>
      <c r="J17" s="131" t="s">
        <v>334</v>
      </c>
      <c r="K17" s="226">
        <f>C17+E17+G17+I17</f>
        <v>0</v>
      </c>
    </row>
    <row r="18" spans="1:11">
      <c r="A18" s="459" t="s">
        <v>246</v>
      </c>
      <c r="B18" s="455" t="s">
        <v>244</v>
      </c>
      <c r="C18" s="455"/>
      <c r="D18" s="455"/>
      <c r="E18" s="455"/>
      <c r="F18" s="455"/>
      <c r="G18" s="455" t="s">
        <v>245</v>
      </c>
      <c r="H18" s="455"/>
      <c r="I18" s="455"/>
      <c r="J18" s="455"/>
      <c r="K18" s="455"/>
    </row>
    <row r="19" spans="1:11" ht="18.75" customHeight="1">
      <c r="A19" s="454"/>
      <c r="B19" s="447"/>
      <c r="C19" s="447"/>
      <c r="D19" s="447"/>
      <c r="E19" s="447"/>
      <c r="F19" s="447"/>
      <c r="G19" s="447"/>
      <c r="H19" s="447"/>
      <c r="I19" s="447"/>
      <c r="J19" s="447"/>
      <c r="K19" s="447"/>
    </row>
    <row r="20" spans="1:11" ht="12" customHeight="1">
      <c r="A20" s="461" t="s">
        <v>247</v>
      </c>
      <c r="B20" s="236" t="s">
        <v>248</v>
      </c>
      <c r="C20" s="431" t="s">
        <v>249</v>
      </c>
      <c r="D20" s="431"/>
      <c r="E20" s="431"/>
      <c r="F20" s="431"/>
      <c r="G20" s="431"/>
      <c r="H20" s="431"/>
      <c r="I20" s="431"/>
      <c r="J20" s="431"/>
      <c r="K20" s="431"/>
    </row>
    <row r="21" spans="1:11">
      <c r="A21" s="461"/>
      <c r="B21" s="447"/>
      <c r="C21" s="236" t="s">
        <v>250</v>
      </c>
      <c r="D21" s="236" t="s">
        <v>251</v>
      </c>
      <c r="E21" s="236" t="s">
        <v>252</v>
      </c>
      <c r="F21" s="448" t="s">
        <v>245</v>
      </c>
      <c r="G21" s="450"/>
      <c r="H21" s="455" t="s">
        <v>253</v>
      </c>
      <c r="I21" s="455"/>
      <c r="J21" s="455"/>
      <c r="K21" s="455"/>
    </row>
    <row r="22" spans="1:11" ht="18.75" customHeight="1">
      <c r="A22" s="461"/>
      <c r="B22" s="447"/>
      <c r="C22" s="136"/>
      <c r="D22" s="137"/>
      <c r="E22" s="138"/>
      <c r="F22" s="460"/>
      <c r="G22" s="460"/>
      <c r="H22" s="241" t="s">
        <v>254</v>
      </c>
      <c r="I22" s="139"/>
      <c r="J22" s="241" t="s">
        <v>255</v>
      </c>
      <c r="K22" s="235"/>
    </row>
    <row r="23" spans="1:11" ht="18.75" customHeight="1">
      <c r="A23" s="461"/>
      <c r="B23" s="447"/>
      <c r="C23" s="136"/>
      <c r="D23" s="137"/>
      <c r="E23" s="138"/>
      <c r="F23" s="460"/>
      <c r="G23" s="460"/>
      <c r="H23" s="241" t="s">
        <v>254</v>
      </c>
      <c r="I23" s="139"/>
      <c r="J23" s="241" t="s">
        <v>255</v>
      </c>
      <c r="K23" s="235"/>
    </row>
    <row r="26" spans="1:11">
      <c r="A26" s="243" t="s">
        <v>268</v>
      </c>
    </row>
    <row r="27" spans="1:11" ht="3.75" customHeight="1"/>
    <row r="28" spans="1:11" ht="19.5" customHeight="1">
      <c r="A28" s="464" t="s">
        <v>44</v>
      </c>
      <c r="B28" s="465"/>
      <c r="C28" s="429" t="s">
        <v>491</v>
      </c>
      <c r="D28" s="472"/>
      <c r="E28" s="474" t="s">
        <v>492</v>
      </c>
      <c r="F28" s="475"/>
      <c r="G28" s="429" t="s">
        <v>493</v>
      </c>
      <c r="H28" s="472"/>
      <c r="I28" s="429" t="s">
        <v>494</v>
      </c>
      <c r="J28" s="472"/>
      <c r="K28" s="416" t="s">
        <v>240</v>
      </c>
    </row>
    <row r="29" spans="1:11" ht="24" customHeight="1">
      <c r="A29" s="466"/>
      <c r="B29" s="467"/>
      <c r="C29" s="430"/>
      <c r="D29" s="473"/>
      <c r="E29" s="476"/>
      <c r="F29" s="477"/>
      <c r="G29" s="430"/>
      <c r="H29" s="473"/>
      <c r="I29" s="430"/>
      <c r="J29" s="473"/>
      <c r="K29" s="417"/>
    </row>
    <row r="30" spans="1:11" ht="30" customHeight="1">
      <c r="A30" s="434" t="s">
        <v>336</v>
      </c>
      <c r="B30" s="435"/>
      <c r="C30" s="436"/>
      <c r="D30" s="437"/>
      <c r="E30" s="436"/>
      <c r="F30" s="437"/>
      <c r="G30" s="436"/>
      <c r="H30" s="437"/>
      <c r="I30" s="436"/>
      <c r="J30" s="437"/>
      <c r="K30" s="109" t="str">
        <f>IF(SUM(C30+E30+G30+I30)=0,"",SUM(C30+E30+G30+I30))</f>
        <v/>
      </c>
    </row>
    <row r="31" spans="1:11" ht="15" customHeight="1">
      <c r="A31" s="462" t="s">
        <v>337</v>
      </c>
      <c r="B31" s="463"/>
      <c r="C31" s="468"/>
      <c r="D31" s="469"/>
      <c r="E31" s="468"/>
      <c r="F31" s="469"/>
      <c r="G31" s="468"/>
      <c r="H31" s="469"/>
      <c r="I31" s="468"/>
      <c r="J31" s="469"/>
      <c r="K31" s="110" t="str">
        <f t="shared" ref="K31:K32" si="0">IF(SUM(C31+E31+G31+I31)=0,"",SUM(C31+E31+G31+I31))</f>
        <v/>
      </c>
    </row>
    <row r="32" spans="1:11" ht="15" customHeight="1">
      <c r="A32" s="462"/>
      <c r="B32" s="463"/>
      <c r="C32" s="470"/>
      <c r="D32" s="471"/>
      <c r="E32" s="470"/>
      <c r="F32" s="471"/>
      <c r="G32" s="470"/>
      <c r="H32" s="471"/>
      <c r="I32" s="470"/>
      <c r="J32" s="471"/>
      <c r="K32" s="111" t="str">
        <f t="shared" si="0"/>
        <v/>
      </c>
    </row>
    <row r="33" spans="1:11" ht="12" customHeight="1">
      <c r="A33" s="478" t="s">
        <v>486</v>
      </c>
      <c r="B33" s="478"/>
      <c r="C33" s="478"/>
      <c r="D33" s="478"/>
      <c r="E33" s="478"/>
      <c r="F33" s="478"/>
      <c r="G33" s="478"/>
      <c r="H33" s="478"/>
      <c r="I33" s="478"/>
      <c r="J33" s="478"/>
      <c r="K33" s="478"/>
    </row>
    <row r="35" spans="1:11">
      <c r="A35" s="243" t="s">
        <v>269</v>
      </c>
    </row>
    <row r="36" spans="1:11" ht="3.75" customHeight="1"/>
    <row r="37" spans="1:11" ht="18.75" customHeight="1">
      <c r="A37" s="418"/>
      <c r="B37" s="419"/>
      <c r="C37" s="419"/>
      <c r="D37" s="419"/>
      <c r="E37" s="419"/>
      <c r="F37" s="419"/>
      <c r="G37" s="419"/>
      <c r="H37" s="419"/>
      <c r="I37" s="419"/>
      <c r="J37" s="419"/>
      <c r="K37" s="420"/>
    </row>
    <row r="38" spans="1:11" ht="18.75" customHeight="1">
      <c r="A38" s="421"/>
      <c r="B38" s="422"/>
      <c r="C38" s="422"/>
      <c r="D38" s="422"/>
      <c r="E38" s="422"/>
      <c r="F38" s="422"/>
      <c r="G38" s="422"/>
      <c r="H38" s="422"/>
      <c r="I38" s="422"/>
      <c r="J38" s="422"/>
      <c r="K38" s="423"/>
    </row>
    <row r="39" spans="1:11" ht="18.75" customHeight="1">
      <c r="A39" s="421"/>
      <c r="B39" s="422"/>
      <c r="C39" s="422"/>
      <c r="D39" s="422"/>
      <c r="E39" s="422"/>
      <c r="F39" s="422"/>
      <c r="G39" s="422"/>
      <c r="H39" s="422"/>
      <c r="I39" s="422"/>
      <c r="J39" s="422"/>
      <c r="K39" s="423"/>
    </row>
    <row r="40" spans="1:11" ht="18.75" customHeight="1">
      <c r="A40" s="424"/>
      <c r="B40" s="425"/>
      <c r="C40" s="425"/>
      <c r="D40" s="425"/>
      <c r="E40" s="425"/>
      <c r="F40" s="425"/>
      <c r="G40" s="425"/>
      <c r="H40" s="425"/>
      <c r="I40" s="425"/>
      <c r="J40" s="425"/>
      <c r="K40" s="426"/>
    </row>
    <row r="43" spans="1:11">
      <c r="A43" s="243" t="s">
        <v>285</v>
      </c>
    </row>
    <row r="44" spans="1:11" ht="3.75" customHeight="1"/>
    <row r="45" spans="1:11" ht="18.75" customHeight="1">
      <c r="A45" s="249" t="s">
        <v>426</v>
      </c>
      <c r="B45" s="248"/>
      <c r="C45" s="248"/>
    </row>
    <row r="46" spans="1:11" ht="72" customHeight="1">
      <c r="A46" s="441" t="s">
        <v>427</v>
      </c>
      <c r="B46" s="442"/>
      <c r="C46" s="443"/>
      <c r="D46" s="246"/>
      <c r="E46" s="245"/>
      <c r="F46" s="245"/>
      <c r="G46" s="245"/>
      <c r="H46" s="245"/>
      <c r="I46" s="245"/>
    </row>
    <row r="47" spans="1:11" ht="18.75" customHeight="1">
      <c r="A47" s="444" t="s">
        <v>415</v>
      </c>
      <c r="B47" s="445"/>
      <c r="C47" s="446"/>
      <c r="D47" s="438" t="s">
        <v>418</v>
      </c>
      <c r="E47" s="439"/>
      <c r="F47" s="439"/>
      <c r="G47" s="440"/>
      <c r="H47" s="427"/>
      <c r="I47" s="428"/>
    </row>
    <row r="48" spans="1:11" ht="21" customHeight="1">
      <c r="A48" s="431" t="s">
        <v>420</v>
      </c>
      <c r="B48" s="431"/>
      <c r="C48" s="431"/>
      <c r="D48" s="432" t="s">
        <v>428</v>
      </c>
      <c r="E48" s="432"/>
    </row>
    <row r="49" ht="11.25" customHeight="1"/>
  </sheetData>
  <mergeCells count="53">
    <mergeCell ref="A9:C9"/>
    <mergeCell ref="D9:F9"/>
    <mergeCell ref="G9:K9"/>
    <mergeCell ref="A2:K2"/>
    <mergeCell ref="A8:C8"/>
    <mergeCell ref="D8:F8"/>
    <mergeCell ref="G8:K8"/>
    <mergeCell ref="B5:F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5"/>
  <dataValidations count="5">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30" customWidth="1"/>
    <col min="2" max="3" width="3.6640625" style="30" customWidth="1"/>
    <col min="4" max="6" width="20.6640625" style="30" customWidth="1"/>
    <col min="7" max="7" width="10.6640625" style="30" customWidth="1"/>
    <col min="8" max="8" width="7.6640625" style="73" customWidth="1"/>
    <col min="9" max="9" width="12" style="73" customWidth="1"/>
    <col min="10" max="10" width="16.33203125" style="73" customWidth="1"/>
    <col min="11" max="11" width="21.44140625" style="73" customWidth="1"/>
    <col min="12" max="16" width="10.6640625" style="30" customWidth="1"/>
    <col min="17" max="17" width="10.6640625" style="73" customWidth="1"/>
    <col min="18" max="22" width="10.6640625" style="30" customWidth="1"/>
    <col min="23" max="35" width="11.33203125" style="30" customWidth="1"/>
    <col min="36" max="64" width="10.6640625" style="30" customWidth="1"/>
    <col min="65" max="175" width="3.6640625" style="30" customWidth="1"/>
    <col min="176" max="16384" width="1.109375" style="30"/>
  </cols>
  <sheetData>
    <row r="1" spans="1:35" ht="26.25" customHeight="1">
      <c r="A1" s="498" t="s">
        <v>118</v>
      </c>
      <c r="B1" s="498"/>
      <c r="C1" s="498"/>
      <c r="D1" s="498"/>
      <c r="E1" s="498"/>
      <c r="F1" s="498"/>
      <c r="G1" s="498"/>
      <c r="H1" s="498"/>
      <c r="I1" s="498"/>
      <c r="J1" s="498"/>
      <c r="K1" s="32"/>
      <c r="L1" s="32"/>
      <c r="M1" s="32"/>
      <c r="N1" s="32"/>
      <c r="O1" s="32"/>
      <c r="P1" s="32"/>
      <c r="Q1" s="33"/>
      <c r="R1" s="34"/>
      <c r="S1" s="499" t="s">
        <v>119</v>
      </c>
      <c r="T1" s="499"/>
      <c r="U1" s="499"/>
      <c r="V1" s="499"/>
      <c r="W1" s="499"/>
      <c r="X1" s="499"/>
      <c r="Y1" s="499"/>
      <c r="Z1" s="499"/>
      <c r="AA1" s="499"/>
      <c r="AB1" s="499"/>
      <c r="AC1" s="499"/>
      <c r="AD1" s="499"/>
      <c r="AE1" s="499"/>
      <c r="AF1" s="499"/>
      <c r="AG1" s="499"/>
      <c r="AH1" s="499"/>
      <c r="AI1" s="499"/>
    </row>
    <row r="2" spans="1:35" ht="40.5" customHeight="1" thickBot="1">
      <c r="B2" s="500" t="s">
        <v>120</v>
      </c>
      <c r="C2" s="500"/>
      <c r="D2" s="500"/>
      <c r="E2" s="500"/>
      <c r="F2" s="500"/>
      <c r="G2" s="500"/>
      <c r="H2" s="500"/>
      <c r="I2" s="500"/>
      <c r="J2" s="500"/>
      <c r="K2" s="500"/>
      <c r="L2" s="500"/>
      <c r="M2" s="500"/>
      <c r="N2" s="500"/>
      <c r="O2" s="500"/>
      <c r="P2" s="500"/>
      <c r="Q2" s="500"/>
      <c r="R2" s="500"/>
      <c r="S2" s="499"/>
      <c r="T2" s="499"/>
      <c r="U2" s="499"/>
      <c r="V2" s="499"/>
      <c r="W2" s="499"/>
      <c r="X2" s="499"/>
      <c r="Y2" s="499"/>
      <c r="Z2" s="499"/>
      <c r="AA2" s="499"/>
      <c r="AB2" s="499"/>
      <c r="AC2" s="499"/>
      <c r="AD2" s="499"/>
      <c r="AE2" s="499"/>
      <c r="AF2" s="499"/>
      <c r="AG2" s="499"/>
      <c r="AH2" s="499"/>
      <c r="AI2" s="499"/>
    </row>
    <row r="3" spans="1:35" ht="20.100000000000001" customHeight="1">
      <c r="B3" s="501" t="s">
        <v>121</v>
      </c>
      <c r="C3" s="496" t="s">
        <v>122</v>
      </c>
      <c r="D3" s="496" t="s">
        <v>123</v>
      </c>
      <c r="E3" s="496" t="s">
        <v>124</v>
      </c>
      <c r="F3" s="503" t="s">
        <v>125</v>
      </c>
      <c r="G3" s="496" t="s">
        <v>126</v>
      </c>
      <c r="H3" s="496" t="s">
        <v>127</v>
      </c>
      <c r="I3" s="496" t="s">
        <v>128</v>
      </c>
      <c r="J3" s="496" t="s">
        <v>129</v>
      </c>
      <c r="K3" s="496" t="s">
        <v>130</v>
      </c>
      <c r="L3" s="35" t="s">
        <v>0</v>
      </c>
      <c r="M3" s="35" t="s">
        <v>1</v>
      </c>
      <c r="N3" s="35" t="s">
        <v>2</v>
      </c>
      <c r="O3" s="36" t="s">
        <v>3</v>
      </c>
      <c r="P3" s="37"/>
      <c r="Q3" s="38"/>
      <c r="R3" s="39" t="s">
        <v>4</v>
      </c>
      <c r="S3" s="35" t="s">
        <v>5</v>
      </c>
      <c r="T3" s="35" t="s">
        <v>6</v>
      </c>
      <c r="U3" s="35" t="s">
        <v>7</v>
      </c>
      <c r="V3" s="40" t="s">
        <v>8</v>
      </c>
      <c r="W3" s="506" t="s">
        <v>131</v>
      </c>
      <c r="X3" s="506" t="s">
        <v>132</v>
      </c>
      <c r="Y3" s="479" t="s">
        <v>133</v>
      </c>
      <c r="Z3" s="496" t="s">
        <v>134</v>
      </c>
      <c r="AA3" s="496" t="s">
        <v>135</v>
      </c>
      <c r="AB3" s="479" t="s">
        <v>136</v>
      </c>
      <c r="AC3" s="479" t="s">
        <v>137</v>
      </c>
      <c r="AD3" s="479" t="s">
        <v>138</v>
      </c>
      <c r="AE3" s="479" t="s">
        <v>139</v>
      </c>
      <c r="AF3" s="479" t="s">
        <v>140</v>
      </c>
      <c r="AG3" s="479" t="s">
        <v>141</v>
      </c>
      <c r="AH3" s="479" t="s">
        <v>142</v>
      </c>
      <c r="AI3" s="481" t="s">
        <v>143</v>
      </c>
    </row>
    <row r="4" spans="1:35" ht="64.5" customHeight="1">
      <c r="B4" s="502"/>
      <c r="C4" s="497"/>
      <c r="D4" s="497"/>
      <c r="E4" s="497"/>
      <c r="F4" s="504"/>
      <c r="G4" s="497"/>
      <c r="H4" s="497"/>
      <c r="I4" s="497"/>
      <c r="J4" s="497"/>
      <c r="K4" s="497"/>
      <c r="L4" s="41" t="s">
        <v>12</v>
      </c>
      <c r="M4" s="42" t="s">
        <v>13</v>
      </c>
      <c r="N4" s="41" t="s">
        <v>14</v>
      </c>
      <c r="O4" s="483" t="s">
        <v>144</v>
      </c>
      <c r="P4" s="485" t="s">
        <v>16</v>
      </c>
      <c r="Q4" s="486"/>
      <c r="R4" s="487"/>
      <c r="S4" s="488" t="s">
        <v>24</v>
      </c>
      <c r="T4" s="490" t="s">
        <v>17</v>
      </c>
      <c r="U4" s="492" t="s">
        <v>145</v>
      </c>
      <c r="V4" s="494" t="s">
        <v>146</v>
      </c>
      <c r="W4" s="507"/>
      <c r="X4" s="507"/>
      <c r="Y4" s="480"/>
      <c r="Z4" s="497"/>
      <c r="AA4" s="497"/>
      <c r="AB4" s="480"/>
      <c r="AC4" s="480"/>
      <c r="AD4" s="480"/>
      <c r="AE4" s="480"/>
      <c r="AF4" s="480"/>
      <c r="AG4" s="480"/>
      <c r="AH4" s="480"/>
      <c r="AI4" s="482"/>
    </row>
    <row r="5" spans="1:35" ht="39" customHeight="1">
      <c r="B5" s="502"/>
      <c r="C5" s="497"/>
      <c r="D5" s="497"/>
      <c r="E5" s="497"/>
      <c r="F5" s="505"/>
      <c r="G5" s="497"/>
      <c r="H5" s="497"/>
      <c r="I5" s="497"/>
      <c r="J5" s="497"/>
      <c r="K5" s="497"/>
      <c r="L5" s="43"/>
      <c r="M5" s="43"/>
      <c r="N5" s="44"/>
      <c r="O5" s="484"/>
      <c r="P5" s="45" t="s">
        <v>147</v>
      </c>
      <c r="Q5" s="45" t="s">
        <v>19</v>
      </c>
      <c r="R5" s="45" t="s">
        <v>20</v>
      </c>
      <c r="S5" s="489"/>
      <c r="T5" s="491"/>
      <c r="U5" s="493"/>
      <c r="V5" s="495"/>
      <c r="W5" s="507"/>
      <c r="X5" s="507"/>
      <c r="Y5" s="480"/>
      <c r="Z5" s="497"/>
      <c r="AA5" s="497"/>
      <c r="AB5" s="480"/>
      <c r="AC5" s="480"/>
      <c r="AD5" s="480"/>
      <c r="AE5" s="480"/>
      <c r="AF5" s="480"/>
      <c r="AG5" s="480"/>
      <c r="AH5" s="480"/>
      <c r="AI5" s="482"/>
    </row>
    <row r="6" spans="1:35" s="46" customFormat="1" ht="54">
      <c r="B6" s="47"/>
      <c r="C6" s="48"/>
      <c r="D6" s="48"/>
      <c r="E6" s="48"/>
      <c r="F6" s="48"/>
      <c r="G6" s="48"/>
      <c r="H6" s="48"/>
      <c r="I6" s="49" t="s">
        <v>148</v>
      </c>
      <c r="J6" s="49" t="s">
        <v>149</v>
      </c>
      <c r="K6" s="49" t="s">
        <v>150</v>
      </c>
      <c r="L6" s="50" t="s">
        <v>22</v>
      </c>
      <c r="M6" s="50" t="s">
        <v>22</v>
      </c>
      <c r="N6" s="50" t="s">
        <v>151</v>
      </c>
      <c r="O6" s="50" t="s">
        <v>22</v>
      </c>
      <c r="P6" s="50" t="s">
        <v>152</v>
      </c>
      <c r="Q6" s="50" t="s">
        <v>22</v>
      </c>
      <c r="R6" s="50" t="s">
        <v>22</v>
      </c>
      <c r="S6" s="50" t="s">
        <v>22</v>
      </c>
      <c r="T6" s="50" t="s">
        <v>22</v>
      </c>
      <c r="U6" s="51" t="s">
        <v>22</v>
      </c>
      <c r="V6" s="52" t="s">
        <v>22</v>
      </c>
      <c r="W6" s="53" t="s">
        <v>115</v>
      </c>
      <c r="X6" s="53" t="s">
        <v>115</v>
      </c>
      <c r="Y6" s="117" t="s">
        <v>112</v>
      </c>
      <c r="Z6" s="54" t="s">
        <v>153</v>
      </c>
      <c r="AA6" s="54" t="s">
        <v>154</v>
      </c>
      <c r="AB6" s="117" t="s">
        <v>155</v>
      </c>
      <c r="AC6" s="117" t="s">
        <v>112</v>
      </c>
      <c r="AD6" s="120" t="s">
        <v>156</v>
      </c>
      <c r="AE6" s="120" t="s">
        <v>157</v>
      </c>
      <c r="AF6" s="121" t="s">
        <v>158</v>
      </c>
      <c r="AG6" s="120" t="s">
        <v>159</v>
      </c>
      <c r="AH6" s="120" t="s">
        <v>159</v>
      </c>
      <c r="AI6" s="122" t="s">
        <v>159</v>
      </c>
    </row>
    <row r="7" spans="1:35" ht="19.5" customHeight="1">
      <c r="B7" s="55">
        <v>1</v>
      </c>
      <c r="C7" s="56">
        <v>1</v>
      </c>
      <c r="D7" s="56" t="s">
        <v>160</v>
      </c>
      <c r="E7" s="56" t="s">
        <v>161</v>
      </c>
      <c r="F7" s="56" t="s">
        <v>162</v>
      </c>
      <c r="G7" s="56" t="s">
        <v>163</v>
      </c>
      <c r="H7" s="57" t="s">
        <v>164</v>
      </c>
      <c r="I7" s="58">
        <v>1</v>
      </c>
      <c r="J7" s="57">
        <v>1</v>
      </c>
      <c r="K7" s="57">
        <v>2</v>
      </c>
      <c r="L7" s="59"/>
      <c r="M7" s="59"/>
      <c r="N7" s="59"/>
      <c r="O7" s="59"/>
      <c r="P7" s="60"/>
      <c r="Q7" s="61">
        <f>IF(J7=1,17500,"-")</f>
        <v>17500</v>
      </c>
      <c r="R7" s="59">
        <f>IF(J7=1,P7*Q7,IF(J7=2,1030000,IF(J7=3,310000,IF(J7=4,378000,""))))</f>
        <v>0</v>
      </c>
      <c r="S7" s="59">
        <f>MIN(O7,R7)</f>
        <v>0</v>
      </c>
      <c r="T7" s="62"/>
      <c r="U7" s="59">
        <f>MIN(N7,S7,T7)</f>
        <v>0</v>
      </c>
      <c r="V7" s="63">
        <f>ROUNDDOWN(U7,-3)</f>
        <v>0</v>
      </c>
      <c r="W7" s="31"/>
      <c r="X7" s="31"/>
      <c r="Y7" s="118"/>
      <c r="Z7" s="56"/>
      <c r="AA7" s="56"/>
      <c r="AB7" s="118"/>
      <c r="AC7" s="118"/>
      <c r="AD7" s="118"/>
      <c r="AE7" s="118"/>
      <c r="AF7" s="118"/>
      <c r="AG7" s="118"/>
      <c r="AH7" s="118"/>
      <c r="AI7" s="123"/>
    </row>
    <row r="8" spans="1:35" ht="20.100000000000001" customHeight="1">
      <c r="B8" s="55">
        <v>1</v>
      </c>
      <c r="C8" s="56">
        <v>1</v>
      </c>
      <c r="D8" s="56" t="s">
        <v>160</v>
      </c>
      <c r="E8" s="56" t="s">
        <v>161</v>
      </c>
      <c r="F8" s="56"/>
      <c r="G8" s="56" t="s">
        <v>163</v>
      </c>
      <c r="H8" s="57" t="s">
        <v>165</v>
      </c>
      <c r="I8" s="57">
        <v>1</v>
      </c>
      <c r="J8" s="57">
        <v>2</v>
      </c>
      <c r="K8" s="57" t="s">
        <v>166</v>
      </c>
      <c r="L8" s="59"/>
      <c r="M8" s="59"/>
      <c r="N8" s="59"/>
      <c r="O8" s="59"/>
      <c r="P8" s="60"/>
      <c r="Q8" s="61" t="str">
        <f t="shared" ref="Q8:Q41" si="0">IF(J8=1,17500,"-")</f>
        <v>-</v>
      </c>
      <c r="R8" s="59">
        <f t="shared" ref="R8:R42" si="1">IF(J8=1,P8*Q8,IF(J8=2,1030000,IF(J8=3,310000,IF(J8=4,378000,""))))</f>
        <v>1030000</v>
      </c>
      <c r="S8" s="59">
        <f t="shared" ref="S8:S15" si="2">MIN(O8,R8)</f>
        <v>1030000</v>
      </c>
      <c r="T8" s="62"/>
      <c r="U8" s="59">
        <f t="shared" ref="U8:U15" si="3">MIN(N8,S8,T8)</f>
        <v>1030000</v>
      </c>
      <c r="V8" s="63">
        <f t="shared" ref="V8:V42" si="4">ROUNDDOWN(U8,-3)</f>
        <v>1030000</v>
      </c>
      <c r="W8" s="31"/>
      <c r="X8" s="31"/>
      <c r="Y8" s="118"/>
      <c r="Z8" s="56"/>
      <c r="AA8" s="56"/>
      <c r="AB8" s="118"/>
      <c r="AC8" s="118"/>
      <c r="AD8" s="118"/>
      <c r="AE8" s="118"/>
      <c r="AF8" s="118"/>
      <c r="AG8" s="118"/>
      <c r="AH8" s="118"/>
      <c r="AI8" s="123"/>
    </row>
    <row r="9" spans="1:35" ht="20.100000000000001" customHeight="1">
      <c r="B9" s="55">
        <v>1</v>
      </c>
      <c r="C9" s="56">
        <v>1</v>
      </c>
      <c r="D9" s="56" t="s">
        <v>160</v>
      </c>
      <c r="E9" s="56" t="s">
        <v>161</v>
      </c>
      <c r="F9" s="56"/>
      <c r="G9" s="56" t="s">
        <v>163</v>
      </c>
      <c r="H9" s="57" t="s">
        <v>165</v>
      </c>
      <c r="I9" s="57">
        <v>1</v>
      </c>
      <c r="J9" s="57">
        <v>3</v>
      </c>
      <c r="K9" s="57" t="s">
        <v>165</v>
      </c>
      <c r="L9" s="59"/>
      <c r="M9" s="59"/>
      <c r="N9" s="59"/>
      <c r="O9" s="59"/>
      <c r="P9" s="60"/>
      <c r="Q9" s="61" t="str">
        <f t="shared" si="0"/>
        <v>-</v>
      </c>
      <c r="R9" s="59">
        <f t="shared" si="1"/>
        <v>310000</v>
      </c>
      <c r="S9" s="59">
        <f t="shared" si="2"/>
        <v>310000</v>
      </c>
      <c r="T9" s="62"/>
      <c r="U9" s="59">
        <f t="shared" si="3"/>
        <v>310000</v>
      </c>
      <c r="V9" s="63">
        <f t="shared" si="4"/>
        <v>310000</v>
      </c>
      <c r="W9" s="31"/>
      <c r="X9" s="31"/>
      <c r="Y9" s="118"/>
      <c r="Z9" s="56"/>
      <c r="AA9" s="56"/>
      <c r="AB9" s="118"/>
      <c r="AC9" s="118"/>
      <c r="AD9" s="118"/>
      <c r="AE9" s="118"/>
      <c r="AF9" s="118"/>
      <c r="AG9" s="118"/>
      <c r="AH9" s="118"/>
      <c r="AI9" s="123"/>
    </row>
    <row r="10" spans="1:35" ht="20.100000000000001" customHeight="1">
      <c r="B10" s="55">
        <v>1</v>
      </c>
      <c r="C10" s="56">
        <v>2</v>
      </c>
      <c r="D10" s="56" t="s">
        <v>160</v>
      </c>
      <c r="E10" s="56" t="s">
        <v>167</v>
      </c>
      <c r="F10" s="56"/>
      <c r="G10" s="56" t="s">
        <v>168</v>
      </c>
      <c r="H10" s="57" t="s">
        <v>164</v>
      </c>
      <c r="I10" s="57">
        <v>2</v>
      </c>
      <c r="J10" s="58">
        <v>1</v>
      </c>
      <c r="K10" s="57">
        <v>1</v>
      </c>
      <c r="L10" s="59"/>
      <c r="M10" s="59"/>
      <c r="N10" s="59"/>
      <c r="O10" s="59"/>
      <c r="P10" s="60"/>
      <c r="Q10" s="61">
        <f t="shared" si="0"/>
        <v>17500</v>
      </c>
      <c r="R10" s="59">
        <f t="shared" si="1"/>
        <v>0</v>
      </c>
      <c r="S10" s="59">
        <f t="shared" si="2"/>
        <v>0</v>
      </c>
      <c r="T10" s="62"/>
      <c r="U10" s="59">
        <f t="shared" si="3"/>
        <v>0</v>
      </c>
      <c r="V10" s="63">
        <f t="shared" si="4"/>
        <v>0</v>
      </c>
      <c r="W10" s="31"/>
      <c r="X10" s="31"/>
      <c r="Y10" s="118"/>
      <c r="Z10" s="56"/>
      <c r="AA10" s="56"/>
      <c r="AB10" s="118"/>
      <c r="AC10" s="118"/>
      <c r="AD10" s="118"/>
      <c r="AE10" s="118"/>
      <c r="AF10" s="118"/>
      <c r="AG10" s="118"/>
      <c r="AH10" s="118"/>
      <c r="AI10" s="123"/>
    </row>
    <row r="11" spans="1:35" ht="20.100000000000001" customHeight="1">
      <c r="B11" s="55">
        <v>1</v>
      </c>
      <c r="C11" s="56">
        <v>2</v>
      </c>
      <c r="D11" s="56" t="s">
        <v>160</v>
      </c>
      <c r="E11" s="56" t="s">
        <v>167</v>
      </c>
      <c r="F11" s="56"/>
      <c r="G11" s="56" t="s">
        <v>168</v>
      </c>
      <c r="H11" s="57" t="s">
        <v>169</v>
      </c>
      <c r="I11" s="57">
        <v>2</v>
      </c>
      <c r="J11" s="57">
        <v>1</v>
      </c>
      <c r="K11" s="57">
        <v>1</v>
      </c>
      <c r="L11" s="59"/>
      <c r="M11" s="59"/>
      <c r="N11" s="59"/>
      <c r="O11" s="59"/>
      <c r="P11" s="60"/>
      <c r="Q11" s="61">
        <f t="shared" si="0"/>
        <v>17500</v>
      </c>
      <c r="R11" s="59">
        <f t="shared" si="1"/>
        <v>0</v>
      </c>
      <c r="S11" s="59">
        <f t="shared" si="2"/>
        <v>0</v>
      </c>
      <c r="T11" s="62"/>
      <c r="U11" s="59">
        <f t="shared" si="3"/>
        <v>0</v>
      </c>
      <c r="V11" s="63">
        <f t="shared" si="4"/>
        <v>0</v>
      </c>
      <c r="W11" s="31"/>
      <c r="X11" s="31"/>
      <c r="Y11" s="118"/>
      <c r="Z11" s="56"/>
      <c r="AA11" s="56"/>
      <c r="AB11" s="118"/>
      <c r="AC11" s="118"/>
      <c r="AD11" s="118"/>
      <c r="AE11" s="118"/>
      <c r="AF11" s="118"/>
      <c r="AG11" s="118"/>
      <c r="AH11" s="118"/>
      <c r="AI11" s="123"/>
    </row>
    <row r="12" spans="1:35" ht="20.100000000000001" customHeight="1">
      <c r="B12" s="55">
        <v>1</v>
      </c>
      <c r="C12" s="56">
        <v>2</v>
      </c>
      <c r="D12" s="56" t="s">
        <v>160</v>
      </c>
      <c r="E12" s="56" t="s">
        <v>167</v>
      </c>
      <c r="F12" s="56"/>
      <c r="G12" s="56" t="s">
        <v>168</v>
      </c>
      <c r="H12" s="57" t="s">
        <v>170</v>
      </c>
      <c r="I12" s="57">
        <v>2</v>
      </c>
      <c r="J12" s="57">
        <v>1</v>
      </c>
      <c r="K12" s="57">
        <v>2</v>
      </c>
      <c r="L12" s="59"/>
      <c r="M12" s="59"/>
      <c r="N12" s="59"/>
      <c r="O12" s="59"/>
      <c r="P12" s="60"/>
      <c r="Q12" s="61">
        <f t="shared" si="0"/>
        <v>17500</v>
      </c>
      <c r="R12" s="59">
        <f t="shared" si="1"/>
        <v>0</v>
      </c>
      <c r="S12" s="59">
        <f t="shared" si="2"/>
        <v>0</v>
      </c>
      <c r="T12" s="62"/>
      <c r="U12" s="59">
        <f t="shared" si="3"/>
        <v>0</v>
      </c>
      <c r="V12" s="63">
        <f t="shared" si="4"/>
        <v>0</v>
      </c>
      <c r="W12" s="31"/>
      <c r="X12" s="31"/>
      <c r="Y12" s="118"/>
      <c r="Z12" s="56"/>
      <c r="AA12" s="56"/>
      <c r="AB12" s="118"/>
      <c r="AC12" s="118"/>
      <c r="AD12" s="118"/>
      <c r="AE12" s="118"/>
      <c r="AF12" s="118"/>
      <c r="AG12" s="118"/>
      <c r="AH12" s="118"/>
      <c r="AI12" s="123"/>
    </row>
    <row r="13" spans="1:35" ht="20.100000000000001" customHeight="1">
      <c r="B13" s="55">
        <v>1</v>
      </c>
      <c r="C13" s="56">
        <v>2</v>
      </c>
      <c r="D13" s="56" t="s">
        <v>160</v>
      </c>
      <c r="E13" s="56" t="s">
        <v>167</v>
      </c>
      <c r="F13" s="56"/>
      <c r="G13" s="56" t="s">
        <v>168</v>
      </c>
      <c r="H13" s="57" t="s">
        <v>171</v>
      </c>
      <c r="I13" s="57">
        <v>2</v>
      </c>
      <c r="J13" s="57">
        <v>1</v>
      </c>
      <c r="K13" s="57">
        <v>3</v>
      </c>
      <c r="L13" s="59"/>
      <c r="M13" s="59"/>
      <c r="N13" s="59"/>
      <c r="O13" s="59"/>
      <c r="P13" s="60"/>
      <c r="Q13" s="61">
        <f t="shared" si="0"/>
        <v>17500</v>
      </c>
      <c r="R13" s="59">
        <f t="shared" si="1"/>
        <v>0</v>
      </c>
      <c r="S13" s="59">
        <f t="shared" si="2"/>
        <v>0</v>
      </c>
      <c r="T13" s="62"/>
      <c r="U13" s="59">
        <f t="shared" si="3"/>
        <v>0</v>
      </c>
      <c r="V13" s="63">
        <f t="shared" si="4"/>
        <v>0</v>
      </c>
      <c r="W13" s="31"/>
      <c r="X13" s="31"/>
      <c r="Y13" s="118"/>
      <c r="Z13" s="56"/>
      <c r="AA13" s="56"/>
      <c r="AB13" s="118"/>
      <c r="AC13" s="118"/>
      <c r="AD13" s="118"/>
      <c r="AE13" s="118"/>
      <c r="AF13" s="118"/>
      <c r="AG13" s="118"/>
      <c r="AH13" s="118"/>
      <c r="AI13" s="123"/>
    </row>
    <row r="14" spans="1:35" ht="20.100000000000001" customHeight="1">
      <c r="B14" s="55">
        <v>1</v>
      </c>
      <c r="C14" s="56">
        <v>2</v>
      </c>
      <c r="D14" s="56" t="s">
        <v>160</v>
      </c>
      <c r="E14" s="56" t="s">
        <v>167</v>
      </c>
      <c r="F14" s="56"/>
      <c r="G14" s="56" t="s">
        <v>168</v>
      </c>
      <c r="H14" s="57" t="s">
        <v>165</v>
      </c>
      <c r="I14" s="57">
        <v>2</v>
      </c>
      <c r="J14" s="57">
        <v>2</v>
      </c>
      <c r="K14" s="57" t="s">
        <v>165</v>
      </c>
      <c r="L14" s="56"/>
      <c r="M14" s="56"/>
      <c r="N14" s="56"/>
      <c r="O14" s="56"/>
      <c r="P14" s="60"/>
      <c r="Q14" s="61" t="str">
        <f t="shared" si="0"/>
        <v>-</v>
      </c>
      <c r="R14" s="59">
        <f t="shared" si="1"/>
        <v>1030000</v>
      </c>
      <c r="S14" s="59">
        <f t="shared" si="2"/>
        <v>1030000</v>
      </c>
      <c r="T14" s="62"/>
      <c r="U14" s="59">
        <f t="shared" si="3"/>
        <v>1030000</v>
      </c>
      <c r="V14" s="63">
        <f t="shared" si="4"/>
        <v>1030000</v>
      </c>
      <c r="W14" s="31"/>
      <c r="X14" s="31"/>
      <c r="Y14" s="118"/>
      <c r="Z14" s="56"/>
      <c r="AA14" s="56"/>
      <c r="AB14" s="118"/>
      <c r="AC14" s="118"/>
      <c r="AD14" s="118"/>
      <c r="AE14" s="118"/>
      <c r="AF14" s="118"/>
      <c r="AG14" s="118"/>
      <c r="AH14" s="118"/>
      <c r="AI14" s="123"/>
    </row>
    <row r="15" spans="1:35" ht="20.100000000000001" customHeight="1">
      <c r="B15" s="55">
        <v>1</v>
      </c>
      <c r="C15" s="56">
        <v>2</v>
      </c>
      <c r="D15" s="56" t="s">
        <v>160</v>
      </c>
      <c r="E15" s="56" t="s">
        <v>167</v>
      </c>
      <c r="F15" s="56"/>
      <c r="G15" s="56" t="s">
        <v>168</v>
      </c>
      <c r="H15" s="57" t="s">
        <v>165</v>
      </c>
      <c r="I15" s="57">
        <v>2</v>
      </c>
      <c r="J15" s="57">
        <v>4</v>
      </c>
      <c r="K15" s="57" t="s">
        <v>165</v>
      </c>
      <c r="L15" s="56"/>
      <c r="M15" s="56"/>
      <c r="N15" s="56"/>
      <c r="O15" s="56"/>
      <c r="P15" s="60"/>
      <c r="Q15" s="61" t="str">
        <f t="shared" si="0"/>
        <v>-</v>
      </c>
      <c r="R15" s="59">
        <f t="shared" si="1"/>
        <v>378000</v>
      </c>
      <c r="S15" s="59">
        <f t="shared" si="2"/>
        <v>378000</v>
      </c>
      <c r="T15" s="62"/>
      <c r="U15" s="59">
        <f t="shared" si="3"/>
        <v>378000</v>
      </c>
      <c r="V15" s="63">
        <f t="shared" si="4"/>
        <v>378000</v>
      </c>
      <c r="W15" s="31"/>
      <c r="X15" s="31"/>
      <c r="Y15" s="118"/>
      <c r="Z15" s="56"/>
      <c r="AA15" s="56"/>
      <c r="AB15" s="118"/>
      <c r="AC15" s="118"/>
      <c r="AD15" s="118"/>
      <c r="AE15" s="118"/>
      <c r="AF15" s="118"/>
      <c r="AG15" s="118"/>
      <c r="AH15" s="118"/>
      <c r="AI15" s="123"/>
    </row>
    <row r="16" spans="1:35" ht="19.5" customHeight="1">
      <c r="B16" s="55"/>
      <c r="C16" s="56"/>
      <c r="D16" s="56"/>
      <c r="E16" s="56"/>
      <c r="F16" s="56"/>
      <c r="G16" s="56"/>
      <c r="H16" s="57"/>
      <c r="I16" s="58"/>
      <c r="J16" s="57"/>
      <c r="K16" s="57"/>
      <c r="L16" s="59"/>
      <c r="M16" s="59"/>
      <c r="N16" s="59"/>
      <c r="O16" s="59"/>
      <c r="P16" s="60"/>
      <c r="Q16" s="61" t="str">
        <f t="shared" si="0"/>
        <v>-</v>
      </c>
      <c r="R16" s="59" t="str">
        <f t="shared" si="1"/>
        <v/>
      </c>
      <c r="S16" s="59">
        <f>MIN(O16,R16)</f>
        <v>0</v>
      </c>
      <c r="T16" s="62"/>
      <c r="U16" s="59">
        <f>MIN(N16,S16,T16)</f>
        <v>0</v>
      </c>
      <c r="V16" s="63">
        <f>ROUNDDOWN(U16,-3)</f>
        <v>0</v>
      </c>
      <c r="W16" s="31"/>
      <c r="X16" s="31"/>
      <c r="Y16" s="118"/>
      <c r="Z16" s="56"/>
      <c r="AA16" s="56"/>
      <c r="AB16" s="118"/>
      <c r="AC16" s="118"/>
      <c r="AD16" s="118"/>
      <c r="AE16" s="118"/>
      <c r="AF16" s="118"/>
      <c r="AG16" s="118"/>
      <c r="AH16" s="118"/>
      <c r="AI16" s="123"/>
    </row>
    <row r="17" spans="2:35" ht="20.100000000000001" customHeight="1">
      <c r="B17" s="55"/>
      <c r="C17" s="56"/>
      <c r="D17" s="56"/>
      <c r="E17" s="56"/>
      <c r="F17" s="56"/>
      <c r="G17" s="56"/>
      <c r="H17" s="57"/>
      <c r="I17" s="57"/>
      <c r="J17" s="57"/>
      <c r="K17" s="57"/>
      <c r="L17" s="59"/>
      <c r="M17" s="59"/>
      <c r="N17" s="59"/>
      <c r="O17" s="59"/>
      <c r="P17" s="60"/>
      <c r="Q17" s="61" t="str">
        <f t="shared" si="0"/>
        <v>-</v>
      </c>
      <c r="R17" s="59" t="str">
        <f t="shared" si="1"/>
        <v/>
      </c>
      <c r="S17" s="59">
        <f t="shared" ref="S17:S24" si="5">MIN(O17,R17)</f>
        <v>0</v>
      </c>
      <c r="T17" s="62"/>
      <c r="U17" s="59">
        <f t="shared" ref="U17:U24" si="6">MIN(N17,S17,T17)</f>
        <v>0</v>
      </c>
      <c r="V17" s="63">
        <f t="shared" si="4"/>
        <v>0</v>
      </c>
      <c r="W17" s="31"/>
      <c r="X17" s="31"/>
      <c r="Y17" s="118"/>
      <c r="Z17" s="56"/>
      <c r="AA17" s="56"/>
      <c r="AB17" s="118"/>
      <c r="AC17" s="118"/>
      <c r="AD17" s="118"/>
      <c r="AE17" s="118"/>
      <c r="AF17" s="118"/>
      <c r="AG17" s="118"/>
      <c r="AH17" s="118"/>
      <c r="AI17" s="123"/>
    </row>
    <row r="18" spans="2:35" ht="20.100000000000001" customHeight="1">
      <c r="B18" s="55"/>
      <c r="C18" s="56"/>
      <c r="D18" s="56"/>
      <c r="E18" s="56"/>
      <c r="F18" s="56"/>
      <c r="G18" s="56"/>
      <c r="H18" s="57"/>
      <c r="I18" s="57"/>
      <c r="J18" s="57"/>
      <c r="K18" s="57"/>
      <c r="L18" s="59"/>
      <c r="M18" s="59"/>
      <c r="N18" s="59"/>
      <c r="O18" s="59"/>
      <c r="P18" s="60"/>
      <c r="Q18" s="61" t="str">
        <f t="shared" si="0"/>
        <v>-</v>
      </c>
      <c r="R18" s="59" t="str">
        <f t="shared" si="1"/>
        <v/>
      </c>
      <c r="S18" s="59">
        <f t="shared" si="5"/>
        <v>0</v>
      </c>
      <c r="T18" s="62"/>
      <c r="U18" s="59">
        <f t="shared" si="6"/>
        <v>0</v>
      </c>
      <c r="V18" s="63">
        <f t="shared" si="4"/>
        <v>0</v>
      </c>
      <c r="W18" s="31"/>
      <c r="X18" s="31"/>
      <c r="Y18" s="118"/>
      <c r="Z18" s="56"/>
      <c r="AA18" s="56"/>
      <c r="AB18" s="118"/>
      <c r="AC18" s="118"/>
      <c r="AD18" s="118"/>
      <c r="AE18" s="118"/>
      <c r="AF18" s="118"/>
      <c r="AG18" s="118"/>
      <c r="AH18" s="118"/>
      <c r="AI18" s="123"/>
    </row>
    <row r="19" spans="2:35" ht="20.100000000000001" customHeight="1">
      <c r="B19" s="55"/>
      <c r="C19" s="56"/>
      <c r="D19" s="56"/>
      <c r="E19" s="56"/>
      <c r="F19" s="56"/>
      <c r="G19" s="56"/>
      <c r="H19" s="57"/>
      <c r="I19" s="57"/>
      <c r="J19" s="58"/>
      <c r="K19" s="57"/>
      <c r="L19" s="59"/>
      <c r="M19" s="59"/>
      <c r="N19" s="59"/>
      <c r="O19" s="59"/>
      <c r="P19" s="60"/>
      <c r="Q19" s="61" t="str">
        <f t="shared" si="0"/>
        <v>-</v>
      </c>
      <c r="R19" s="59" t="str">
        <f t="shared" si="1"/>
        <v/>
      </c>
      <c r="S19" s="59">
        <f t="shared" si="5"/>
        <v>0</v>
      </c>
      <c r="T19" s="62"/>
      <c r="U19" s="59">
        <f t="shared" si="6"/>
        <v>0</v>
      </c>
      <c r="V19" s="63">
        <f t="shared" si="4"/>
        <v>0</v>
      </c>
      <c r="W19" s="31"/>
      <c r="X19" s="31"/>
      <c r="Y19" s="118"/>
      <c r="Z19" s="56"/>
      <c r="AA19" s="56"/>
      <c r="AB19" s="118"/>
      <c r="AC19" s="118"/>
      <c r="AD19" s="118"/>
      <c r="AE19" s="118"/>
      <c r="AF19" s="118"/>
      <c r="AG19" s="118"/>
      <c r="AH19" s="118"/>
      <c r="AI19" s="123"/>
    </row>
    <row r="20" spans="2:35" ht="20.100000000000001" customHeight="1">
      <c r="B20" s="55"/>
      <c r="C20" s="56"/>
      <c r="D20" s="56"/>
      <c r="E20" s="56"/>
      <c r="F20" s="56"/>
      <c r="G20" s="56"/>
      <c r="H20" s="57"/>
      <c r="I20" s="57"/>
      <c r="J20" s="57"/>
      <c r="K20" s="57"/>
      <c r="L20" s="59"/>
      <c r="M20" s="59"/>
      <c r="N20" s="59"/>
      <c r="O20" s="59"/>
      <c r="P20" s="60"/>
      <c r="Q20" s="61" t="str">
        <f t="shared" si="0"/>
        <v>-</v>
      </c>
      <c r="R20" s="59" t="str">
        <f t="shared" si="1"/>
        <v/>
      </c>
      <c r="S20" s="59">
        <f t="shared" si="5"/>
        <v>0</v>
      </c>
      <c r="T20" s="62"/>
      <c r="U20" s="59">
        <f t="shared" si="6"/>
        <v>0</v>
      </c>
      <c r="V20" s="63">
        <f t="shared" si="4"/>
        <v>0</v>
      </c>
      <c r="W20" s="31"/>
      <c r="X20" s="31"/>
      <c r="Y20" s="118"/>
      <c r="Z20" s="56"/>
      <c r="AA20" s="56"/>
      <c r="AB20" s="118"/>
      <c r="AC20" s="118"/>
      <c r="AD20" s="118"/>
      <c r="AE20" s="118"/>
      <c r="AF20" s="118"/>
      <c r="AG20" s="118"/>
      <c r="AH20" s="118"/>
      <c r="AI20" s="123"/>
    </row>
    <row r="21" spans="2:35" ht="20.100000000000001" customHeight="1">
      <c r="B21" s="55"/>
      <c r="C21" s="56"/>
      <c r="D21" s="56"/>
      <c r="E21" s="56"/>
      <c r="F21" s="56"/>
      <c r="G21" s="56"/>
      <c r="H21" s="57"/>
      <c r="I21" s="57"/>
      <c r="J21" s="57"/>
      <c r="K21" s="57"/>
      <c r="L21" s="59"/>
      <c r="M21" s="59"/>
      <c r="N21" s="59"/>
      <c r="O21" s="59"/>
      <c r="P21" s="60"/>
      <c r="Q21" s="61" t="str">
        <f t="shared" si="0"/>
        <v>-</v>
      </c>
      <c r="R21" s="59" t="str">
        <f t="shared" si="1"/>
        <v/>
      </c>
      <c r="S21" s="59">
        <f t="shared" si="5"/>
        <v>0</v>
      </c>
      <c r="T21" s="62"/>
      <c r="U21" s="59">
        <f t="shared" si="6"/>
        <v>0</v>
      </c>
      <c r="V21" s="63">
        <f t="shared" si="4"/>
        <v>0</v>
      </c>
      <c r="W21" s="31"/>
      <c r="X21" s="31"/>
      <c r="Y21" s="118"/>
      <c r="Z21" s="56"/>
      <c r="AA21" s="56"/>
      <c r="AB21" s="118"/>
      <c r="AC21" s="118"/>
      <c r="AD21" s="118"/>
      <c r="AE21" s="118"/>
      <c r="AF21" s="118"/>
      <c r="AG21" s="118"/>
      <c r="AH21" s="118"/>
      <c r="AI21" s="123"/>
    </row>
    <row r="22" spans="2:35" ht="20.100000000000001" customHeight="1">
      <c r="B22" s="55"/>
      <c r="C22" s="56"/>
      <c r="D22" s="56"/>
      <c r="E22" s="56"/>
      <c r="F22" s="56"/>
      <c r="G22" s="56"/>
      <c r="H22" s="57"/>
      <c r="I22" s="57"/>
      <c r="J22" s="57"/>
      <c r="K22" s="57"/>
      <c r="L22" s="59"/>
      <c r="M22" s="59"/>
      <c r="N22" s="59"/>
      <c r="O22" s="59"/>
      <c r="P22" s="60"/>
      <c r="Q22" s="61" t="str">
        <f t="shared" si="0"/>
        <v>-</v>
      </c>
      <c r="R22" s="59" t="str">
        <f t="shared" si="1"/>
        <v/>
      </c>
      <c r="S22" s="59">
        <f t="shared" si="5"/>
        <v>0</v>
      </c>
      <c r="T22" s="62"/>
      <c r="U22" s="59">
        <f t="shared" si="6"/>
        <v>0</v>
      </c>
      <c r="V22" s="63">
        <f t="shared" si="4"/>
        <v>0</v>
      </c>
      <c r="W22" s="31"/>
      <c r="X22" s="31"/>
      <c r="Y22" s="118"/>
      <c r="Z22" s="56"/>
      <c r="AA22" s="56"/>
      <c r="AB22" s="118"/>
      <c r="AC22" s="118"/>
      <c r="AD22" s="118"/>
      <c r="AE22" s="118"/>
      <c r="AF22" s="118"/>
      <c r="AG22" s="118"/>
      <c r="AH22" s="118"/>
      <c r="AI22" s="123"/>
    </row>
    <row r="23" spans="2:35" ht="20.100000000000001" customHeight="1">
      <c r="B23" s="55"/>
      <c r="C23" s="56"/>
      <c r="D23" s="56"/>
      <c r="E23" s="56"/>
      <c r="F23" s="56"/>
      <c r="G23" s="56"/>
      <c r="H23" s="57"/>
      <c r="I23" s="57"/>
      <c r="J23" s="57"/>
      <c r="K23" s="57"/>
      <c r="L23" s="56"/>
      <c r="M23" s="56"/>
      <c r="N23" s="56"/>
      <c r="O23" s="56"/>
      <c r="P23" s="60"/>
      <c r="Q23" s="61" t="str">
        <f t="shared" si="0"/>
        <v>-</v>
      </c>
      <c r="R23" s="59" t="str">
        <f t="shared" si="1"/>
        <v/>
      </c>
      <c r="S23" s="59">
        <f t="shared" si="5"/>
        <v>0</v>
      </c>
      <c r="T23" s="62"/>
      <c r="U23" s="59">
        <f t="shared" si="6"/>
        <v>0</v>
      </c>
      <c r="V23" s="63">
        <f t="shared" si="4"/>
        <v>0</v>
      </c>
      <c r="W23" s="31"/>
      <c r="X23" s="31"/>
      <c r="Y23" s="118"/>
      <c r="Z23" s="56"/>
      <c r="AA23" s="56"/>
      <c r="AB23" s="118"/>
      <c r="AC23" s="118"/>
      <c r="AD23" s="118"/>
      <c r="AE23" s="118"/>
      <c r="AF23" s="118"/>
      <c r="AG23" s="118"/>
      <c r="AH23" s="118"/>
      <c r="AI23" s="123"/>
    </row>
    <row r="24" spans="2:35" ht="20.100000000000001" customHeight="1">
      <c r="B24" s="55"/>
      <c r="C24" s="56"/>
      <c r="D24" s="56"/>
      <c r="E24" s="56"/>
      <c r="F24" s="56"/>
      <c r="G24" s="56"/>
      <c r="H24" s="57"/>
      <c r="I24" s="57"/>
      <c r="J24" s="57"/>
      <c r="K24" s="57"/>
      <c r="L24" s="56"/>
      <c r="M24" s="56"/>
      <c r="N24" s="56"/>
      <c r="O24" s="56"/>
      <c r="P24" s="60"/>
      <c r="Q24" s="61" t="str">
        <f t="shared" si="0"/>
        <v>-</v>
      </c>
      <c r="R24" s="59" t="str">
        <f t="shared" si="1"/>
        <v/>
      </c>
      <c r="S24" s="59">
        <f t="shared" si="5"/>
        <v>0</v>
      </c>
      <c r="T24" s="62"/>
      <c r="U24" s="59">
        <f t="shared" si="6"/>
        <v>0</v>
      </c>
      <c r="V24" s="63">
        <f t="shared" si="4"/>
        <v>0</v>
      </c>
      <c r="W24" s="31"/>
      <c r="X24" s="31"/>
      <c r="Y24" s="118"/>
      <c r="Z24" s="56"/>
      <c r="AA24" s="56"/>
      <c r="AB24" s="118"/>
      <c r="AC24" s="118"/>
      <c r="AD24" s="118"/>
      <c r="AE24" s="118"/>
      <c r="AF24" s="118"/>
      <c r="AG24" s="118"/>
      <c r="AH24" s="118"/>
      <c r="AI24" s="123"/>
    </row>
    <row r="25" spans="2:35" ht="19.5" customHeight="1">
      <c r="B25" s="55"/>
      <c r="C25" s="56"/>
      <c r="D25" s="56"/>
      <c r="E25" s="56"/>
      <c r="F25" s="56"/>
      <c r="G25" s="56"/>
      <c r="H25" s="57"/>
      <c r="I25" s="58"/>
      <c r="J25" s="57"/>
      <c r="K25" s="57"/>
      <c r="L25" s="59"/>
      <c r="M25" s="59"/>
      <c r="N25" s="59"/>
      <c r="O25" s="59"/>
      <c r="P25" s="60"/>
      <c r="Q25" s="61" t="str">
        <f t="shared" si="0"/>
        <v>-</v>
      </c>
      <c r="R25" s="59" t="str">
        <f t="shared" si="1"/>
        <v/>
      </c>
      <c r="S25" s="59">
        <f>MIN(O25,R25)</f>
        <v>0</v>
      </c>
      <c r="T25" s="62"/>
      <c r="U25" s="59">
        <f>MIN(N25,S25,T25)</f>
        <v>0</v>
      </c>
      <c r="V25" s="63">
        <f>ROUNDDOWN(U25,-3)</f>
        <v>0</v>
      </c>
      <c r="W25" s="31"/>
      <c r="X25" s="31"/>
      <c r="Y25" s="118"/>
      <c r="Z25" s="56"/>
      <c r="AA25" s="56"/>
      <c r="AB25" s="118"/>
      <c r="AC25" s="118"/>
      <c r="AD25" s="118"/>
      <c r="AE25" s="118"/>
      <c r="AF25" s="118"/>
      <c r="AG25" s="118"/>
      <c r="AH25" s="118"/>
      <c r="AI25" s="123"/>
    </row>
    <row r="26" spans="2:35" ht="20.100000000000001" customHeight="1">
      <c r="B26" s="55"/>
      <c r="C26" s="56"/>
      <c r="D26" s="56"/>
      <c r="E26" s="56"/>
      <c r="F26" s="56"/>
      <c r="G26" s="56"/>
      <c r="H26" s="57"/>
      <c r="I26" s="57"/>
      <c r="J26" s="57"/>
      <c r="K26" s="57"/>
      <c r="L26" s="59"/>
      <c r="M26" s="59"/>
      <c r="N26" s="59"/>
      <c r="O26" s="59"/>
      <c r="P26" s="60"/>
      <c r="Q26" s="61" t="str">
        <f t="shared" si="0"/>
        <v>-</v>
      </c>
      <c r="R26" s="59" t="str">
        <f t="shared" si="1"/>
        <v/>
      </c>
      <c r="S26" s="59">
        <f t="shared" ref="S26:S33" si="7">MIN(O26,R26)</f>
        <v>0</v>
      </c>
      <c r="T26" s="62"/>
      <c r="U26" s="59">
        <f t="shared" ref="U26:U33" si="8">MIN(N26,S26,T26)</f>
        <v>0</v>
      </c>
      <c r="V26" s="63">
        <f t="shared" si="4"/>
        <v>0</v>
      </c>
      <c r="W26" s="31"/>
      <c r="X26" s="31"/>
      <c r="Y26" s="118"/>
      <c r="Z26" s="56"/>
      <c r="AA26" s="56"/>
      <c r="AB26" s="118"/>
      <c r="AC26" s="118"/>
      <c r="AD26" s="118"/>
      <c r="AE26" s="118"/>
      <c r="AF26" s="118"/>
      <c r="AG26" s="118"/>
      <c r="AH26" s="118"/>
      <c r="AI26" s="123"/>
    </row>
    <row r="27" spans="2:35" ht="20.100000000000001" customHeight="1">
      <c r="B27" s="55"/>
      <c r="C27" s="56"/>
      <c r="D27" s="56"/>
      <c r="E27" s="56"/>
      <c r="F27" s="56"/>
      <c r="G27" s="56"/>
      <c r="H27" s="57"/>
      <c r="I27" s="57"/>
      <c r="J27" s="57"/>
      <c r="K27" s="57"/>
      <c r="L27" s="59"/>
      <c r="M27" s="59"/>
      <c r="N27" s="59"/>
      <c r="O27" s="59"/>
      <c r="P27" s="60"/>
      <c r="Q27" s="61" t="str">
        <f t="shared" si="0"/>
        <v>-</v>
      </c>
      <c r="R27" s="59" t="str">
        <f t="shared" si="1"/>
        <v/>
      </c>
      <c r="S27" s="59">
        <f t="shared" si="7"/>
        <v>0</v>
      </c>
      <c r="T27" s="62"/>
      <c r="U27" s="59">
        <f t="shared" si="8"/>
        <v>0</v>
      </c>
      <c r="V27" s="63">
        <f t="shared" si="4"/>
        <v>0</v>
      </c>
      <c r="W27" s="31"/>
      <c r="X27" s="31"/>
      <c r="Y27" s="118"/>
      <c r="Z27" s="56"/>
      <c r="AA27" s="56"/>
      <c r="AB27" s="118"/>
      <c r="AC27" s="118"/>
      <c r="AD27" s="118"/>
      <c r="AE27" s="118"/>
      <c r="AF27" s="118"/>
      <c r="AG27" s="118"/>
      <c r="AH27" s="118"/>
      <c r="AI27" s="123"/>
    </row>
    <row r="28" spans="2:35" ht="20.100000000000001" customHeight="1">
      <c r="B28" s="55"/>
      <c r="C28" s="56"/>
      <c r="D28" s="56"/>
      <c r="E28" s="56"/>
      <c r="F28" s="56"/>
      <c r="G28" s="56"/>
      <c r="H28" s="57"/>
      <c r="I28" s="57"/>
      <c r="J28" s="58"/>
      <c r="K28" s="57"/>
      <c r="L28" s="59"/>
      <c r="M28" s="59"/>
      <c r="N28" s="59"/>
      <c r="O28" s="59"/>
      <c r="P28" s="60"/>
      <c r="Q28" s="61" t="str">
        <f t="shared" si="0"/>
        <v>-</v>
      </c>
      <c r="R28" s="59" t="str">
        <f t="shared" si="1"/>
        <v/>
      </c>
      <c r="S28" s="59">
        <f t="shared" si="7"/>
        <v>0</v>
      </c>
      <c r="T28" s="62"/>
      <c r="U28" s="59">
        <f t="shared" si="8"/>
        <v>0</v>
      </c>
      <c r="V28" s="63">
        <f t="shared" si="4"/>
        <v>0</v>
      </c>
      <c r="W28" s="31"/>
      <c r="X28" s="31"/>
      <c r="Y28" s="118"/>
      <c r="Z28" s="56"/>
      <c r="AA28" s="56"/>
      <c r="AB28" s="118"/>
      <c r="AC28" s="118"/>
      <c r="AD28" s="118"/>
      <c r="AE28" s="118"/>
      <c r="AF28" s="118"/>
      <c r="AG28" s="118"/>
      <c r="AH28" s="118"/>
      <c r="AI28" s="123"/>
    </row>
    <row r="29" spans="2:35" ht="20.100000000000001" customHeight="1">
      <c r="B29" s="55"/>
      <c r="C29" s="56"/>
      <c r="D29" s="56"/>
      <c r="E29" s="56"/>
      <c r="F29" s="56"/>
      <c r="G29" s="56"/>
      <c r="H29" s="57"/>
      <c r="I29" s="57"/>
      <c r="J29" s="57"/>
      <c r="K29" s="57"/>
      <c r="L29" s="59"/>
      <c r="M29" s="59"/>
      <c r="N29" s="59"/>
      <c r="O29" s="59"/>
      <c r="P29" s="60"/>
      <c r="Q29" s="61" t="str">
        <f t="shared" si="0"/>
        <v>-</v>
      </c>
      <c r="R29" s="59" t="str">
        <f t="shared" si="1"/>
        <v/>
      </c>
      <c r="S29" s="59">
        <f t="shared" si="7"/>
        <v>0</v>
      </c>
      <c r="T29" s="62"/>
      <c r="U29" s="59">
        <f t="shared" si="8"/>
        <v>0</v>
      </c>
      <c r="V29" s="63">
        <f t="shared" si="4"/>
        <v>0</v>
      </c>
      <c r="W29" s="31"/>
      <c r="X29" s="31"/>
      <c r="Y29" s="118"/>
      <c r="Z29" s="56"/>
      <c r="AA29" s="56"/>
      <c r="AB29" s="118"/>
      <c r="AC29" s="118"/>
      <c r="AD29" s="118"/>
      <c r="AE29" s="118"/>
      <c r="AF29" s="118"/>
      <c r="AG29" s="118"/>
      <c r="AH29" s="118"/>
      <c r="AI29" s="123"/>
    </row>
    <row r="30" spans="2:35" ht="20.100000000000001" customHeight="1">
      <c r="B30" s="55"/>
      <c r="C30" s="56"/>
      <c r="D30" s="56"/>
      <c r="E30" s="56"/>
      <c r="F30" s="56"/>
      <c r="G30" s="56"/>
      <c r="H30" s="57"/>
      <c r="I30" s="57"/>
      <c r="J30" s="57"/>
      <c r="K30" s="57"/>
      <c r="L30" s="59"/>
      <c r="M30" s="59"/>
      <c r="N30" s="59"/>
      <c r="O30" s="59"/>
      <c r="P30" s="60"/>
      <c r="Q30" s="61" t="str">
        <f t="shared" si="0"/>
        <v>-</v>
      </c>
      <c r="R30" s="59" t="str">
        <f t="shared" si="1"/>
        <v/>
      </c>
      <c r="S30" s="59">
        <f t="shared" si="7"/>
        <v>0</v>
      </c>
      <c r="T30" s="62"/>
      <c r="U30" s="59">
        <f t="shared" si="8"/>
        <v>0</v>
      </c>
      <c r="V30" s="63">
        <f t="shared" si="4"/>
        <v>0</v>
      </c>
      <c r="W30" s="31"/>
      <c r="X30" s="31"/>
      <c r="Y30" s="118"/>
      <c r="Z30" s="56"/>
      <c r="AA30" s="56"/>
      <c r="AB30" s="118"/>
      <c r="AC30" s="118"/>
      <c r="AD30" s="118"/>
      <c r="AE30" s="118"/>
      <c r="AF30" s="118"/>
      <c r="AG30" s="118"/>
      <c r="AH30" s="118"/>
      <c r="AI30" s="123"/>
    </row>
    <row r="31" spans="2:35" ht="20.100000000000001" customHeight="1">
      <c r="B31" s="55"/>
      <c r="C31" s="56"/>
      <c r="D31" s="56"/>
      <c r="E31" s="56"/>
      <c r="F31" s="56"/>
      <c r="G31" s="56"/>
      <c r="H31" s="57"/>
      <c r="I31" s="57"/>
      <c r="J31" s="57"/>
      <c r="K31" s="57"/>
      <c r="L31" s="59"/>
      <c r="M31" s="59"/>
      <c r="N31" s="59"/>
      <c r="O31" s="59"/>
      <c r="P31" s="60"/>
      <c r="Q31" s="61" t="str">
        <f t="shared" si="0"/>
        <v>-</v>
      </c>
      <c r="R31" s="59" t="str">
        <f t="shared" si="1"/>
        <v/>
      </c>
      <c r="S31" s="59">
        <f t="shared" si="7"/>
        <v>0</v>
      </c>
      <c r="T31" s="62"/>
      <c r="U31" s="59">
        <f t="shared" si="8"/>
        <v>0</v>
      </c>
      <c r="V31" s="63">
        <f t="shared" si="4"/>
        <v>0</v>
      </c>
      <c r="W31" s="31"/>
      <c r="X31" s="31"/>
      <c r="Y31" s="118"/>
      <c r="Z31" s="56"/>
      <c r="AA31" s="56"/>
      <c r="AB31" s="118"/>
      <c r="AC31" s="118"/>
      <c r="AD31" s="118"/>
      <c r="AE31" s="118"/>
      <c r="AF31" s="118"/>
      <c r="AG31" s="118"/>
      <c r="AH31" s="118"/>
      <c r="AI31" s="123"/>
    </row>
    <row r="32" spans="2:35" ht="20.100000000000001" customHeight="1">
      <c r="B32" s="55"/>
      <c r="C32" s="56"/>
      <c r="D32" s="56"/>
      <c r="E32" s="56"/>
      <c r="F32" s="56"/>
      <c r="G32" s="56"/>
      <c r="H32" s="57"/>
      <c r="I32" s="57"/>
      <c r="J32" s="57"/>
      <c r="K32" s="57"/>
      <c r="L32" s="56"/>
      <c r="M32" s="56"/>
      <c r="N32" s="56"/>
      <c r="O32" s="56"/>
      <c r="P32" s="60"/>
      <c r="Q32" s="61" t="str">
        <f t="shared" si="0"/>
        <v>-</v>
      </c>
      <c r="R32" s="59" t="str">
        <f t="shared" si="1"/>
        <v/>
      </c>
      <c r="S32" s="59">
        <f t="shared" si="7"/>
        <v>0</v>
      </c>
      <c r="T32" s="62"/>
      <c r="U32" s="59">
        <f t="shared" si="8"/>
        <v>0</v>
      </c>
      <c r="V32" s="63">
        <f t="shared" si="4"/>
        <v>0</v>
      </c>
      <c r="W32" s="31"/>
      <c r="X32" s="31"/>
      <c r="Y32" s="118"/>
      <c r="Z32" s="56"/>
      <c r="AA32" s="56"/>
      <c r="AB32" s="118"/>
      <c r="AC32" s="118"/>
      <c r="AD32" s="118"/>
      <c r="AE32" s="118"/>
      <c r="AF32" s="118"/>
      <c r="AG32" s="118"/>
      <c r="AH32" s="118"/>
      <c r="AI32" s="123"/>
    </row>
    <row r="33" spans="2:35" ht="20.100000000000001" customHeight="1">
      <c r="B33" s="55"/>
      <c r="C33" s="56"/>
      <c r="D33" s="56"/>
      <c r="E33" s="56"/>
      <c r="F33" s="56"/>
      <c r="G33" s="56"/>
      <c r="H33" s="57"/>
      <c r="I33" s="57"/>
      <c r="J33" s="57"/>
      <c r="K33" s="57"/>
      <c r="L33" s="56"/>
      <c r="M33" s="56"/>
      <c r="N33" s="56"/>
      <c r="O33" s="56"/>
      <c r="P33" s="60"/>
      <c r="Q33" s="61" t="str">
        <f t="shared" si="0"/>
        <v>-</v>
      </c>
      <c r="R33" s="59" t="str">
        <f t="shared" si="1"/>
        <v/>
      </c>
      <c r="S33" s="59">
        <f t="shared" si="7"/>
        <v>0</v>
      </c>
      <c r="T33" s="62"/>
      <c r="U33" s="59">
        <f t="shared" si="8"/>
        <v>0</v>
      </c>
      <c r="V33" s="63">
        <f t="shared" si="4"/>
        <v>0</v>
      </c>
      <c r="W33" s="31"/>
      <c r="X33" s="31"/>
      <c r="Y33" s="118"/>
      <c r="Z33" s="56"/>
      <c r="AA33" s="56"/>
      <c r="AB33" s="118"/>
      <c r="AC33" s="118"/>
      <c r="AD33" s="118"/>
      <c r="AE33" s="118"/>
      <c r="AF33" s="118"/>
      <c r="AG33" s="118"/>
      <c r="AH33" s="118"/>
      <c r="AI33" s="123"/>
    </row>
    <row r="34" spans="2:35" ht="19.5" customHeight="1">
      <c r="B34" s="55"/>
      <c r="C34" s="56"/>
      <c r="D34" s="56"/>
      <c r="E34" s="56"/>
      <c r="F34" s="56"/>
      <c r="G34" s="56"/>
      <c r="H34" s="57"/>
      <c r="I34" s="58"/>
      <c r="J34" s="57"/>
      <c r="K34" s="57"/>
      <c r="L34" s="59"/>
      <c r="M34" s="59"/>
      <c r="N34" s="59"/>
      <c r="O34" s="59"/>
      <c r="P34" s="60"/>
      <c r="Q34" s="61" t="str">
        <f t="shared" si="0"/>
        <v>-</v>
      </c>
      <c r="R34" s="59" t="str">
        <f t="shared" si="1"/>
        <v/>
      </c>
      <c r="S34" s="59">
        <f>MIN(O34,R34)</f>
        <v>0</v>
      </c>
      <c r="T34" s="62"/>
      <c r="U34" s="59">
        <f>MIN(N34,S34,T34)</f>
        <v>0</v>
      </c>
      <c r="V34" s="63">
        <f>ROUNDDOWN(U34,-3)</f>
        <v>0</v>
      </c>
      <c r="W34" s="31"/>
      <c r="X34" s="31"/>
      <c r="Y34" s="118"/>
      <c r="Z34" s="56"/>
      <c r="AA34" s="56"/>
      <c r="AB34" s="118"/>
      <c r="AC34" s="118"/>
      <c r="AD34" s="118"/>
      <c r="AE34" s="118"/>
      <c r="AF34" s="118"/>
      <c r="AG34" s="118"/>
      <c r="AH34" s="118"/>
      <c r="AI34" s="123"/>
    </row>
    <row r="35" spans="2:35" ht="20.100000000000001" customHeight="1">
      <c r="B35" s="55"/>
      <c r="C35" s="56"/>
      <c r="D35" s="56"/>
      <c r="E35" s="56"/>
      <c r="F35" s="56"/>
      <c r="G35" s="56"/>
      <c r="H35" s="57"/>
      <c r="I35" s="57"/>
      <c r="J35" s="57"/>
      <c r="K35" s="57"/>
      <c r="L35" s="59"/>
      <c r="M35" s="59"/>
      <c r="N35" s="59"/>
      <c r="O35" s="59"/>
      <c r="P35" s="60"/>
      <c r="Q35" s="61" t="str">
        <f t="shared" si="0"/>
        <v>-</v>
      </c>
      <c r="R35" s="59" t="str">
        <f t="shared" si="1"/>
        <v/>
      </c>
      <c r="S35" s="59">
        <f t="shared" ref="S35:S42" si="9">MIN(O35,R35)</f>
        <v>0</v>
      </c>
      <c r="T35" s="62"/>
      <c r="U35" s="59">
        <f t="shared" ref="U35:U42" si="10">MIN(N35,S35,T35)</f>
        <v>0</v>
      </c>
      <c r="V35" s="63">
        <f t="shared" si="4"/>
        <v>0</v>
      </c>
      <c r="W35" s="31"/>
      <c r="X35" s="31"/>
      <c r="Y35" s="118"/>
      <c r="Z35" s="56"/>
      <c r="AA35" s="56"/>
      <c r="AB35" s="118"/>
      <c r="AC35" s="118"/>
      <c r="AD35" s="118"/>
      <c r="AE35" s="118"/>
      <c r="AF35" s="118"/>
      <c r="AG35" s="118"/>
      <c r="AH35" s="118"/>
      <c r="AI35" s="123"/>
    </row>
    <row r="36" spans="2:35" ht="20.100000000000001" customHeight="1">
      <c r="B36" s="55"/>
      <c r="C36" s="56"/>
      <c r="D36" s="56"/>
      <c r="E36" s="56"/>
      <c r="F36" s="56"/>
      <c r="G36" s="56"/>
      <c r="H36" s="57"/>
      <c r="I36" s="57"/>
      <c r="J36" s="57"/>
      <c r="K36" s="57"/>
      <c r="L36" s="59"/>
      <c r="M36" s="59"/>
      <c r="N36" s="59"/>
      <c r="O36" s="59"/>
      <c r="P36" s="60"/>
      <c r="Q36" s="61" t="str">
        <f t="shared" si="0"/>
        <v>-</v>
      </c>
      <c r="R36" s="59" t="str">
        <f t="shared" si="1"/>
        <v/>
      </c>
      <c r="S36" s="59">
        <f t="shared" si="9"/>
        <v>0</v>
      </c>
      <c r="T36" s="62"/>
      <c r="U36" s="59">
        <f t="shared" si="10"/>
        <v>0</v>
      </c>
      <c r="V36" s="63">
        <f t="shared" si="4"/>
        <v>0</v>
      </c>
      <c r="W36" s="31"/>
      <c r="X36" s="31"/>
      <c r="Y36" s="118"/>
      <c r="Z36" s="56"/>
      <c r="AA36" s="56"/>
      <c r="AB36" s="118"/>
      <c r="AC36" s="118"/>
      <c r="AD36" s="118"/>
      <c r="AE36" s="118"/>
      <c r="AF36" s="118"/>
      <c r="AG36" s="118"/>
      <c r="AH36" s="118"/>
      <c r="AI36" s="123"/>
    </row>
    <row r="37" spans="2:35" ht="20.100000000000001" customHeight="1">
      <c r="B37" s="55"/>
      <c r="C37" s="56"/>
      <c r="D37" s="56"/>
      <c r="E37" s="56"/>
      <c r="F37" s="56"/>
      <c r="G37" s="56"/>
      <c r="H37" s="57"/>
      <c r="I37" s="57"/>
      <c r="J37" s="58"/>
      <c r="K37" s="57"/>
      <c r="L37" s="59"/>
      <c r="M37" s="59"/>
      <c r="N37" s="59"/>
      <c r="O37" s="59"/>
      <c r="P37" s="60"/>
      <c r="Q37" s="61" t="str">
        <f t="shared" si="0"/>
        <v>-</v>
      </c>
      <c r="R37" s="59" t="str">
        <f t="shared" si="1"/>
        <v/>
      </c>
      <c r="S37" s="59">
        <f t="shared" si="9"/>
        <v>0</v>
      </c>
      <c r="T37" s="62"/>
      <c r="U37" s="59">
        <f t="shared" si="10"/>
        <v>0</v>
      </c>
      <c r="V37" s="63">
        <f t="shared" si="4"/>
        <v>0</v>
      </c>
      <c r="W37" s="31"/>
      <c r="X37" s="31"/>
      <c r="Y37" s="118"/>
      <c r="Z37" s="56"/>
      <c r="AA37" s="56"/>
      <c r="AB37" s="118"/>
      <c r="AC37" s="118"/>
      <c r="AD37" s="118"/>
      <c r="AE37" s="118"/>
      <c r="AF37" s="118"/>
      <c r="AG37" s="118"/>
      <c r="AH37" s="118"/>
      <c r="AI37" s="123"/>
    </row>
    <row r="38" spans="2:35" ht="20.100000000000001" customHeight="1">
      <c r="B38" s="55"/>
      <c r="C38" s="56"/>
      <c r="D38" s="56"/>
      <c r="E38" s="56"/>
      <c r="F38" s="56"/>
      <c r="G38" s="56"/>
      <c r="H38" s="57"/>
      <c r="I38" s="57"/>
      <c r="J38" s="57"/>
      <c r="K38" s="57"/>
      <c r="L38" s="59"/>
      <c r="M38" s="59"/>
      <c r="N38" s="59"/>
      <c r="O38" s="59"/>
      <c r="P38" s="60"/>
      <c r="Q38" s="61" t="str">
        <f t="shared" si="0"/>
        <v>-</v>
      </c>
      <c r="R38" s="59" t="str">
        <f t="shared" si="1"/>
        <v/>
      </c>
      <c r="S38" s="59">
        <f t="shared" si="9"/>
        <v>0</v>
      </c>
      <c r="T38" s="62"/>
      <c r="U38" s="59">
        <f t="shared" si="10"/>
        <v>0</v>
      </c>
      <c r="V38" s="63">
        <f t="shared" si="4"/>
        <v>0</v>
      </c>
      <c r="W38" s="31"/>
      <c r="X38" s="31"/>
      <c r="Y38" s="118"/>
      <c r="Z38" s="56"/>
      <c r="AA38" s="56"/>
      <c r="AB38" s="118"/>
      <c r="AC38" s="118"/>
      <c r="AD38" s="118"/>
      <c r="AE38" s="118"/>
      <c r="AF38" s="118"/>
      <c r="AG38" s="118"/>
      <c r="AH38" s="118"/>
      <c r="AI38" s="123"/>
    </row>
    <row r="39" spans="2:35" ht="20.100000000000001" customHeight="1">
      <c r="B39" s="55"/>
      <c r="C39" s="56"/>
      <c r="D39" s="56"/>
      <c r="E39" s="56"/>
      <c r="F39" s="56"/>
      <c r="G39" s="56"/>
      <c r="H39" s="57"/>
      <c r="I39" s="57"/>
      <c r="J39" s="57"/>
      <c r="K39" s="57"/>
      <c r="L39" s="59"/>
      <c r="M39" s="59"/>
      <c r="N39" s="59"/>
      <c r="O39" s="59"/>
      <c r="P39" s="60"/>
      <c r="Q39" s="61" t="str">
        <f t="shared" si="0"/>
        <v>-</v>
      </c>
      <c r="R39" s="59" t="str">
        <f t="shared" si="1"/>
        <v/>
      </c>
      <c r="S39" s="59">
        <f t="shared" si="9"/>
        <v>0</v>
      </c>
      <c r="T39" s="62"/>
      <c r="U39" s="59">
        <f t="shared" si="10"/>
        <v>0</v>
      </c>
      <c r="V39" s="63">
        <f t="shared" si="4"/>
        <v>0</v>
      </c>
      <c r="W39" s="31"/>
      <c r="X39" s="31"/>
      <c r="Y39" s="118"/>
      <c r="Z39" s="56"/>
      <c r="AA39" s="56"/>
      <c r="AB39" s="118"/>
      <c r="AC39" s="118"/>
      <c r="AD39" s="118"/>
      <c r="AE39" s="118"/>
      <c r="AF39" s="118"/>
      <c r="AG39" s="118"/>
      <c r="AH39" s="118"/>
      <c r="AI39" s="123"/>
    </row>
    <row r="40" spans="2:35" ht="20.100000000000001" customHeight="1">
      <c r="B40" s="55"/>
      <c r="C40" s="56"/>
      <c r="D40" s="56"/>
      <c r="E40" s="56"/>
      <c r="F40" s="56"/>
      <c r="G40" s="56"/>
      <c r="H40" s="57"/>
      <c r="I40" s="57"/>
      <c r="J40" s="57"/>
      <c r="K40" s="57"/>
      <c r="L40" s="59"/>
      <c r="M40" s="59"/>
      <c r="N40" s="59"/>
      <c r="O40" s="59"/>
      <c r="P40" s="60"/>
      <c r="Q40" s="61" t="str">
        <f t="shared" si="0"/>
        <v>-</v>
      </c>
      <c r="R40" s="59" t="str">
        <f t="shared" si="1"/>
        <v/>
      </c>
      <c r="S40" s="59">
        <f t="shared" si="9"/>
        <v>0</v>
      </c>
      <c r="T40" s="62"/>
      <c r="U40" s="59">
        <f t="shared" si="10"/>
        <v>0</v>
      </c>
      <c r="V40" s="63">
        <f t="shared" si="4"/>
        <v>0</v>
      </c>
      <c r="W40" s="31"/>
      <c r="X40" s="31"/>
      <c r="Y40" s="118"/>
      <c r="Z40" s="56"/>
      <c r="AA40" s="56"/>
      <c r="AB40" s="118"/>
      <c r="AC40" s="118"/>
      <c r="AD40" s="118"/>
      <c r="AE40" s="118"/>
      <c r="AF40" s="118"/>
      <c r="AG40" s="118"/>
      <c r="AH40" s="118"/>
      <c r="AI40" s="123"/>
    </row>
    <row r="41" spans="2:35" ht="20.100000000000001" customHeight="1">
      <c r="B41" s="55"/>
      <c r="C41" s="56"/>
      <c r="D41" s="56"/>
      <c r="E41" s="56"/>
      <c r="F41" s="56"/>
      <c r="G41" s="56"/>
      <c r="H41" s="57"/>
      <c r="I41" s="57"/>
      <c r="J41" s="57"/>
      <c r="K41" s="57"/>
      <c r="L41" s="56"/>
      <c r="M41" s="56"/>
      <c r="N41" s="56"/>
      <c r="O41" s="56"/>
      <c r="P41" s="60"/>
      <c r="Q41" s="61" t="str">
        <f t="shared" si="0"/>
        <v>-</v>
      </c>
      <c r="R41" s="59" t="str">
        <f t="shared" si="1"/>
        <v/>
      </c>
      <c r="S41" s="59">
        <f t="shared" si="9"/>
        <v>0</v>
      </c>
      <c r="T41" s="62"/>
      <c r="U41" s="59">
        <f t="shared" si="10"/>
        <v>0</v>
      </c>
      <c r="V41" s="63">
        <f t="shared" si="4"/>
        <v>0</v>
      </c>
      <c r="W41" s="31"/>
      <c r="X41" s="31"/>
      <c r="Y41" s="118"/>
      <c r="Z41" s="56"/>
      <c r="AA41" s="56"/>
      <c r="AB41" s="118"/>
      <c r="AC41" s="118"/>
      <c r="AD41" s="118"/>
      <c r="AE41" s="118"/>
      <c r="AF41" s="118"/>
      <c r="AG41" s="118"/>
      <c r="AH41" s="118"/>
      <c r="AI41" s="123"/>
    </row>
    <row r="42" spans="2:35" ht="20.100000000000001" customHeight="1" thickBot="1">
      <c r="B42" s="64"/>
      <c r="C42" s="65"/>
      <c r="D42" s="65"/>
      <c r="E42" s="65"/>
      <c r="F42" s="65"/>
      <c r="G42" s="65"/>
      <c r="H42" s="66"/>
      <c r="I42" s="66"/>
      <c r="J42" s="66"/>
      <c r="K42" s="66"/>
      <c r="L42" s="65"/>
      <c r="M42" s="65"/>
      <c r="N42" s="65"/>
      <c r="O42" s="65"/>
      <c r="P42" s="67"/>
      <c r="Q42" s="68" t="str">
        <f>IF(J42=1,17500,"-")</f>
        <v>-</v>
      </c>
      <c r="R42" s="59" t="str">
        <f t="shared" si="1"/>
        <v/>
      </c>
      <c r="S42" s="69">
        <f t="shared" si="9"/>
        <v>0</v>
      </c>
      <c r="T42" s="70"/>
      <c r="U42" s="69">
        <f t="shared" si="10"/>
        <v>0</v>
      </c>
      <c r="V42" s="71">
        <f t="shared" si="4"/>
        <v>0</v>
      </c>
      <c r="W42" s="72"/>
      <c r="X42" s="72"/>
      <c r="Y42" s="119"/>
      <c r="Z42" s="65"/>
      <c r="AA42" s="65"/>
      <c r="AB42" s="119"/>
      <c r="AC42" s="119"/>
      <c r="AD42" s="119"/>
      <c r="AE42" s="119"/>
      <c r="AF42" s="119"/>
      <c r="AG42" s="119"/>
      <c r="AH42" s="119"/>
      <c r="AI42" s="124"/>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75"/>
    <col min="69" max="69" width="7.109375" style="75" customWidth="1"/>
    <col min="70" max="324" width="7.109375" style="75"/>
    <col min="325" max="325" width="7.109375" style="75" customWidth="1"/>
    <col min="326" max="580" width="7.109375" style="75"/>
    <col min="581" max="581" width="7.109375" style="75" customWidth="1"/>
    <col min="582" max="836" width="7.109375" style="75"/>
    <col min="837" max="837" width="7.109375" style="75" customWidth="1"/>
    <col min="838" max="1092" width="7.109375" style="75"/>
    <col min="1093" max="1093" width="7.109375" style="75" customWidth="1"/>
    <col min="1094" max="1348" width="7.109375" style="75"/>
    <col min="1349" max="1349" width="7.109375" style="75" customWidth="1"/>
    <col min="1350" max="1604" width="7.109375" style="75"/>
    <col min="1605" max="1605" width="7.109375" style="75" customWidth="1"/>
    <col min="1606" max="1860" width="7.109375" style="75"/>
    <col min="1861" max="1861" width="7.109375" style="75" customWidth="1"/>
    <col min="1862" max="2116" width="7.109375" style="75"/>
    <col min="2117" max="2117" width="7.109375" style="75" customWidth="1"/>
    <col min="2118" max="2372" width="7.109375" style="75"/>
    <col min="2373" max="2373" width="7.109375" style="75" customWidth="1"/>
    <col min="2374" max="2628" width="7.109375" style="75"/>
    <col min="2629" max="2629" width="7.109375" style="75" customWidth="1"/>
    <col min="2630" max="2884" width="7.109375" style="75"/>
    <col min="2885" max="2885" width="7.109375" style="75" customWidth="1"/>
    <col min="2886" max="3140" width="7.109375" style="75"/>
    <col min="3141" max="3141" width="7.109375" style="75" customWidth="1"/>
    <col min="3142" max="3396" width="7.109375" style="75"/>
    <col min="3397" max="3397" width="7.109375" style="75" customWidth="1"/>
    <col min="3398" max="3652" width="7.109375" style="75"/>
    <col min="3653" max="3653" width="7.109375" style="75" customWidth="1"/>
    <col min="3654" max="3908" width="7.109375" style="75"/>
    <col min="3909" max="3909" width="7.109375" style="75" customWidth="1"/>
    <col min="3910" max="4164" width="7.109375" style="75"/>
    <col min="4165" max="4165" width="7.109375" style="75" customWidth="1"/>
    <col min="4166" max="4420" width="7.109375" style="75"/>
    <col min="4421" max="4421" width="7.109375" style="75" customWidth="1"/>
    <col min="4422" max="4676" width="7.109375" style="75"/>
    <col min="4677" max="4677" width="7.109375" style="75" customWidth="1"/>
    <col min="4678" max="4932" width="7.109375" style="75"/>
    <col min="4933" max="4933" width="7.109375" style="75" customWidth="1"/>
    <col min="4934" max="5188" width="7.109375" style="75"/>
    <col min="5189" max="5189" width="7.109375" style="75" customWidth="1"/>
    <col min="5190" max="5444" width="7.109375" style="75"/>
    <col min="5445" max="5445" width="7.109375" style="75" customWidth="1"/>
    <col min="5446" max="5700" width="7.109375" style="75"/>
    <col min="5701" max="5701" width="7.109375" style="75" customWidth="1"/>
    <col min="5702" max="5956" width="7.109375" style="75"/>
    <col min="5957" max="5957" width="7.109375" style="75" customWidth="1"/>
    <col min="5958" max="6212" width="7.109375" style="75"/>
    <col min="6213" max="6213" width="7.109375" style="75" customWidth="1"/>
    <col min="6214" max="6468" width="7.109375" style="75"/>
    <col min="6469" max="6469" width="7.109375" style="75" customWidth="1"/>
    <col min="6470" max="6724" width="7.109375" style="75"/>
    <col min="6725" max="6725" width="7.109375" style="75" customWidth="1"/>
    <col min="6726" max="6980" width="7.109375" style="75"/>
    <col min="6981" max="6981" width="7.109375" style="75" customWidth="1"/>
    <col min="6982" max="7236" width="7.109375" style="75"/>
    <col min="7237" max="7237" width="7.109375" style="75" customWidth="1"/>
    <col min="7238" max="7492" width="7.109375" style="75"/>
    <col min="7493" max="7493" width="7.109375" style="75" customWidth="1"/>
    <col min="7494" max="7748" width="7.109375" style="75"/>
    <col min="7749" max="7749" width="7.109375" style="75" customWidth="1"/>
    <col min="7750" max="8004" width="7.109375" style="75"/>
    <col min="8005" max="8005" width="7.109375" style="75" customWidth="1"/>
    <col min="8006" max="8260" width="7.109375" style="75"/>
    <col min="8261" max="8261" width="7.109375" style="75" customWidth="1"/>
    <col min="8262" max="8516" width="7.109375" style="75"/>
    <col min="8517" max="8517" width="7.109375" style="75" customWidth="1"/>
    <col min="8518" max="8772" width="7.109375" style="75"/>
    <col min="8773" max="8773" width="7.109375" style="75" customWidth="1"/>
    <col min="8774" max="9028" width="7.109375" style="75"/>
    <col min="9029" max="9029" width="7.109375" style="75" customWidth="1"/>
    <col min="9030" max="9284" width="7.109375" style="75"/>
    <col min="9285" max="9285" width="7.109375" style="75" customWidth="1"/>
    <col min="9286" max="9540" width="7.109375" style="75"/>
    <col min="9541" max="9541" width="7.109375" style="75" customWidth="1"/>
    <col min="9542" max="9796" width="7.109375" style="75"/>
    <col min="9797" max="9797" width="7.109375" style="75" customWidth="1"/>
    <col min="9798" max="10052" width="7.109375" style="75"/>
    <col min="10053" max="10053" width="7.109375" style="75" customWidth="1"/>
    <col min="10054" max="10308" width="7.109375" style="75"/>
    <col min="10309" max="10309" width="7.109375" style="75" customWidth="1"/>
    <col min="10310" max="10564" width="7.109375" style="75"/>
    <col min="10565" max="10565" width="7.109375" style="75" customWidth="1"/>
    <col min="10566" max="10820" width="7.109375" style="75"/>
    <col min="10821" max="10821" width="7.109375" style="75" customWidth="1"/>
    <col min="10822" max="11076" width="7.109375" style="75"/>
    <col min="11077" max="11077" width="7.109375" style="75" customWidth="1"/>
    <col min="11078" max="11332" width="7.109375" style="75"/>
    <col min="11333" max="11333" width="7.109375" style="75" customWidth="1"/>
    <col min="11334" max="11588" width="7.109375" style="75"/>
    <col min="11589" max="11589" width="7.109375" style="75" customWidth="1"/>
    <col min="11590" max="11844" width="7.109375" style="75"/>
    <col min="11845" max="11845" width="7.109375" style="75" customWidth="1"/>
    <col min="11846" max="12100" width="7.109375" style="75"/>
    <col min="12101" max="12101" width="7.109375" style="75" customWidth="1"/>
    <col min="12102" max="12356" width="7.109375" style="75"/>
    <col min="12357" max="12357" width="7.109375" style="75" customWidth="1"/>
    <col min="12358" max="12612" width="7.109375" style="75"/>
    <col min="12613" max="12613" width="7.109375" style="75" customWidth="1"/>
    <col min="12614" max="12868" width="7.109375" style="75"/>
    <col min="12869" max="12869" width="7.109375" style="75" customWidth="1"/>
    <col min="12870" max="13124" width="7.109375" style="75"/>
    <col min="13125" max="13125" width="7.109375" style="75" customWidth="1"/>
    <col min="13126" max="13380" width="7.109375" style="75"/>
    <col min="13381" max="13381" width="7.109375" style="75" customWidth="1"/>
    <col min="13382" max="13636" width="7.109375" style="75"/>
    <col min="13637" max="13637" width="7.109375" style="75" customWidth="1"/>
    <col min="13638" max="13892" width="7.109375" style="75"/>
    <col min="13893" max="13893" width="7.109375" style="75" customWidth="1"/>
    <col min="13894" max="14148" width="7.109375" style="75"/>
    <col min="14149" max="14149" width="7.109375" style="75" customWidth="1"/>
    <col min="14150" max="14404" width="7.109375" style="75"/>
    <col min="14405" max="14405" width="7.109375" style="75" customWidth="1"/>
    <col min="14406" max="14660" width="7.109375" style="75"/>
    <col min="14661" max="14661" width="7.109375" style="75" customWidth="1"/>
    <col min="14662" max="14916" width="7.109375" style="75"/>
    <col min="14917" max="14917" width="7.109375" style="75" customWidth="1"/>
    <col min="14918" max="15172" width="7.109375" style="75"/>
    <col min="15173" max="15173" width="7.109375" style="75" customWidth="1"/>
    <col min="15174" max="15428" width="7.109375" style="75"/>
    <col min="15429" max="15429" width="7.109375" style="75" customWidth="1"/>
    <col min="15430" max="15684" width="7.109375" style="75"/>
    <col min="15685" max="15685" width="7.109375" style="75" customWidth="1"/>
    <col min="15686" max="15940" width="7.109375" style="75"/>
    <col min="15941" max="15941" width="7.109375" style="75" customWidth="1"/>
    <col min="15942" max="16196" width="7.109375" style="75"/>
    <col min="16197" max="16197" width="7.109375" style="75" customWidth="1"/>
    <col min="16198" max="16384" width="7.109375" style="75"/>
  </cols>
  <sheetData>
    <row r="1" spans="2:65" ht="44.25" customHeight="1">
      <c r="B1" s="74" t="s">
        <v>172</v>
      </c>
    </row>
    <row r="2" spans="2:65" ht="44.25" customHeight="1">
      <c r="B2" s="608" t="s">
        <v>173</v>
      </c>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c r="AW2" s="608"/>
      <c r="AX2" s="608"/>
      <c r="AY2" s="608"/>
      <c r="AZ2" s="608"/>
      <c r="BA2" s="608"/>
      <c r="BB2" s="608"/>
      <c r="BC2" s="608"/>
      <c r="BD2" s="608"/>
      <c r="BE2" s="608"/>
      <c r="BF2" s="608"/>
      <c r="BG2" s="608"/>
      <c r="BH2" s="608"/>
      <c r="BI2" s="608"/>
      <c r="BJ2" s="608"/>
      <c r="BK2" s="608"/>
      <c r="BL2" s="608"/>
      <c r="BM2" s="608"/>
    </row>
    <row r="3" spans="2:65" ht="13.5" customHeight="1" thickBot="1">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row>
    <row r="4" spans="2:65" ht="33.75" customHeight="1" thickBot="1">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Z4" s="609" t="s">
        <v>110</v>
      </c>
      <c r="BA4" s="610"/>
      <c r="BB4" s="610"/>
      <c r="BC4" s="610"/>
      <c r="BD4" s="610"/>
      <c r="BE4" s="610"/>
      <c r="BF4" s="610"/>
      <c r="BG4" s="610"/>
      <c r="BH4" s="611"/>
      <c r="BI4" s="610" t="s">
        <v>174</v>
      </c>
      <c r="BJ4" s="610"/>
      <c r="BK4" s="610"/>
      <c r="BL4" s="610"/>
      <c r="BM4" s="611"/>
    </row>
    <row r="5" spans="2:65" ht="13.5" customHeight="1">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612"/>
      <c r="AG5" s="612"/>
      <c r="AH5" s="612"/>
      <c r="AI5" s="612"/>
      <c r="AJ5" s="612"/>
      <c r="AK5" s="612"/>
      <c r="AL5" s="612"/>
      <c r="AM5" s="612"/>
      <c r="AN5" s="612"/>
      <c r="AO5" s="612"/>
      <c r="AP5" s="612"/>
      <c r="AQ5" s="612"/>
      <c r="AR5" s="612"/>
      <c r="AS5" s="612"/>
      <c r="AT5" s="612"/>
      <c r="AU5" s="612"/>
      <c r="AV5" s="612"/>
      <c r="AW5" s="612"/>
      <c r="AX5" s="612"/>
      <c r="AZ5" s="77"/>
      <c r="BA5" s="77"/>
      <c r="BB5" s="77"/>
      <c r="BC5" s="77"/>
      <c r="BD5" s="77"/>
      <c r="BE5" s="77"/>
    </row>
    <row r="6" spans="2:65" ht="13.5" customHeight="1">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612"/>
      <c r="AG6" s="612"/>
      <c r="AH6" s="612"/>
      <c r="AI6" s="612"/>
      <c r="AJ6" s="612"/>
      <c r="AK6" s="612"/>
      <c r="AL6" s="612"/>
      <c r="AM6" s="612"/>
      <c r="AN6" s="612"/>
      <c r="AO6" s="612"/>
      <c r="AP6" s="612"/>
      <c r="AQ6" s="612"/>
      <c r="AR6" s="612"/>
      <c r="AS6" s="612"/>
      <c r="AT6" s="612"/>
      <c r="AU6" s="612"/>
      <c r="AV6" s="612"/>
      <c r="AW6" s="612"/>
      <c r="AX6" s="612"/>
      <c r="AY6" s="77"/>
      <c r="AZ6" s="77"/>
      <c r="BA6" s="77"/>
      <c r="BB6" s="77"/>
      <c r="BC6" s="77"/>
      <c r="BD6" s="77"/>
      <c r="BE6" s="77"/>
    </row>
    <row r="7" spans="2:65" ht="13.5" customHeight="1" thickBot="1">
      <c r="B7" s="77"/>
      <c r="C7" s="77"/>
      <c r="D7" s="77"/>
      <c r="E7" s="77"/>
      <c r="F7" s="77"/>
      <c r="G7" s="77"/>
      <c r="H7" s="78"/>
      <c r="I7" s="78"/>
      <c r="J7" s="78"/>
      <c r="K7" s="78"/>
      <c r="L7" s="78"/>
      <c r="M7" s="78"/>
      <c r="N7" s="78"/>
      <c r="O7" s="78"/>
      <c r="P7" s="78"/>
      <c r="Q7" s="78"/>
      <c r="AF7" s="612"/>
      <c r="AG7" s="612"/>
      <c r="AH7" s="612"/>
      <c r="AI7" s="612"/>
      <c r="AJ7" s="612"/>
      <c r="AK7" s="612"/>
      <c r="AL7" s="612"/>
      <c r="AM7" s="612"/>
      <c r="AN7" s="612"/>
      <c r="AO7" s="612"/>
      <c r="AP7" s="612"/>
      <c r="AQ7" s="612"/>
      <c r="AR7" s="612"/>
      <c r="AS7" s="612"/>
      <c r="AT7" s="612"/>
      <c r="AU7" s="612"/>
      <c r="AV7" s="612"/>
      <c r="AW7" s="612"/>
      <c r="AX7" s="612"/>
    </row>
    <row r="8" spans="2:65" s="79" customFormat="1" ht="44.25" customHeight="1" thickBot="1">
      <c r="B8" s="571" t="s">
        <v>175</v>
      </c>
      <c r="C8" s="538"/>
      <c r="D8" s="538"/>
      <c r="E8" s="538"/>
      <c r="F8" s="538"/>
      <c r="G8" s="538"/>
      <c r="H8" s="538"/>
      <c r="I8" s="538"/>
      <c r="J8" s="538"/>
      <c r="K8" s="538"/>
      <c r="L8" s="538"/>
      <c r="M8" s="538"/>
      <c r="N8" s="538"/>
      <c r="O8" s="538"/>
      <c r="P8" s="538"/>
      <c r="Q8" s="538"/>
      <c r="R8" s="538"/>
      <c r="S8" s="538"/>
      <c r="T8" s="538"/>
      <c r="U8" s="538"/>
      <c r="V8" s="538"/>
      <c r="W8" s="538"/>
      <c r="X8" s="538"/>
      <c r="Y8" s="539"/>
      <c r="AK8" s="80"/>
      <c r="AL8" s="80"/>
      <c r="AM8" s="80"/>
      <c r="AN8" s="80"/>
    </row>
    <row r="9" spans="2:65" s="79" customFormat="1" ht="44.25" customHeight="1" thickBot="1">
      <c r="B9" s="613" t="s">
        <v>176</v>
      </c>
      <c r="C9" s="614"/>
      <c r="D9" s="614"/>
      <c r="E9" s="614"/>
      <c r="F9" s="615"/>
      <c r="G9" s="543" t="s">
        <v>177</v>
      </c>
      <c r="H9" s="543"/>
      <c r="I9" s="543"/>
      <c r="J9" s="543"/>
      <c r="K9" s="512" t="s">
        <v>178</v>
      </c>
      <c r="L9" s="512"/>
      <c r="M9" s="512"/>
      <c r="N9" s="512"/>
      <c r="O9" s="512"/>
      <c r="P9" s="512" t="s">
        <v>179</v>
      </c>
      <c r="Q9" s="512"/>
      <c r="R9" s="512"/>
      <c r="S9" s="512"/>
      <c r="T9" s="512"/>
      <c r="U9" s="512"/>
      <c r="V9" s="512"/>
      <c r="W9" s="512"/>
      <c r="X9" s="512"/>
      <c r="Y9" s="616"/>
    </row>
    <row r="10" spans="2:65" s="79" customFormat="1" ht="44.25" customHeight="1" thickBot="1">
      <c r="B10" s="571" t="s">
        <v>180</v>
      </c>
      <c r="C10" s="600"/>
      <c r="D10" s="600"/>
      <c r="E10" s="600"/>
      <c r="F10" s="600"/>
      <c r="G10" s="600"/>
      <c r="H10" s="600"/>
      <c r="I10" s="600"/>
      <c r="J10" s="600"/>
      <c r="K10" s="600"/>
      <c r="L10" s="601"/>
      <c r="M10" s="571" t="s">
        <v>113</v>
      </c>
      <c r="N10" s="538"/>
      <c r="O10" s="538"/>
      <c r="P10" s="538"/>
      <c r="Q10" s="538"/>
      <c r="R10" s="538"/>
      <c r="S10" s="538"/>
      <c r="T10" s="538"/>
      <c r="U10" s="538"/>
      <c r="V10" s="538"/>
      <c r="W10" s="538"/>
      <c r="X10" s="538"/>
      <c r="Y10" s="538"/>
      <c r="Z10" s="538"/>
      <c r="AA10" s="539"/>
      <c r="AB10" s="602" t="s">
        <v>114</v>
      </c>
      <c r="AC10" s="603"/>
      <c r="AD10" s="603"/>
      <c r="AE10" s="603"/>
      <c r="AF10" s="603"/>
      <c r="AG10" s="603"/>
      <c r="AH10" s="603"/>
      <c r="AI10" s="603"/>
      <c r="AJ10" s="603"/>
      <c r="AK10" s="603"/>
      <c r="AL10" s="603"/>
      <c r="AM10" s="603"/>
      <c r="AN10" s="603"/>
      <c r="AO10" s="603"/>
      <c r="AP10" s="603"/>
      <c r="AQ10" s="603"/>
      <c r="AR10" s="603"/>
      <c r="AS10" s="603"/>
      <c r="AT10" s="603"/>
      <c r="AU10" s="604"/>
    </row>
    <row r="11" spans="2:65" s="79" customFormat="1" ht="44.25" customHeight="1" thickBot="1">
      <c r="B11" s="571"/>
      <c r="C11" s="538"/>
      <c r="D11" s="538"/>
      <c r="E11" s="538"/>
      <c r="F11" s="538"/>
      <c r="G11" s="538"/>
      <c r="H11" s="538"/>
      <c r="I11" s="538"/>
      <c r="J11" s="538"/>
      <c r="K11" s="538"/>
      <c r="L11" s="539"/>
      <c r="M11" s="571"/>
      <c r="N11" s="538"/>
      <c r="O11" s="538"/>
      <c r="P11" s="538"/>
      <c r="Q11" s="538"/>
      <c r="R11" s="538"/>
      <c r="S11" s="538"/>
      <c r="T11" s="538"/>
      <c r="U11" s="538"/>
      <c r="V11" s="538"/>
      <c r="W11" s="538"/>
      <c r="X11" s="538"/>
      <c r="Y11" s="538"/>
      <c r="Z11" s="538"/>
      <c r="AA11" s="539"/>
      <c r="AB11" s="605"/>
      <c r="AC11" s="606"/>
      <c r="AD11" s="606"/>
      <c r="AE11" s="606"/>
      <c r="AF11" s="606"/>
      <c r="AG11" s="606"/>
      <c r="AH11" s="606"/>
      <c r="AI11" s="606"/>
      <c r="AJ11" s="606"/>
      <c r="AK11" s="606"/>
      <c r="AL11" s="606"/>
      <c r="AM11" s="606"/>
      <c r="AN11" s="606"/>
      <c r="AO11" s="606"/>
      <c r="AP11" s="606"/>
      <c r="AQ11" s="606"/>
      <c r="AR11" s="606"/>
      <c r="AS11" s="606"/>
      <c r="AT11" s="606"/>
      <c r="AU11" s="607"/>
    </row>
    <row r="12" spans="2:65" s="81" customFormat="1" ht="29.25" customHeight="1"/>
    <row r="13" spans="2:65" s="79" customFormat="1" ht="44.25" customHeight="1" thickBot="1">
      <c r="B13" s="79" t="s">
        <v>181</v>
      </c>
    </row>
    <row r="14" spans="2:65" s="79" customFormat="1" ht="44.25" customHeight="1" thickBot="1">
      <c r="B14" s="530" t="s">
        <v>117</v>
      </c>
      <c r="C14" s="520"/>
      <c r="D14" s="520"/>
      <c r="E14" s="520"/>
      <c r="F14" s="520"/>
      <c r="G14" s="520"/>
      <c r="H14" s="528"/>
      <c r="I14" s="571" t="s">
        <v>182</v>
      </c>
      <c r="J14" s="538"/>
      <c r="K14" s="538"/>
      <c r="L14" s="538"/>
      <c r="M14" s="538"/>
      <c r="N14" s="538"/>
      <c r="O14" s="538"/>
      <c r="P14" s="538"/>
      <c r="Q14" s="538"/>
      <c r="R14" s="538"/>
      <c r="S14" s="538"/>
      <c r="T14" s="538"/>
      <c r="U14" s="538"/>
      <c r="V14" s="538"/>
      <c r="W14" s="538"/>
      <c r="X14" s="538"/>
      <c r="Y14" s="538"/>
      <c r="Z14" s="538"/>
      <c r="AA14" s="538"/>
      <c r="AB14" s="538"/>
      <c r="AC14" s="598"/>
      <c r="AD14" s="512"/>
      <c r="AE14" s="512"/>
      <c r="AF14" s="512"/>
      <c r="AG14" s="512"/>
      <c r="AH14" s="512"/>
      <c r="AI14" s="512"/>
      <c r="AJ14" s="512"/>
      <c r="AK14" s="512"/>
      <c r="AL14" s="512"/>
      <c r="AM14" s="512"/>
      <c r="AN14" s="512"/>
      <c r="AO14" s="512"/>
      <c r="AP14" s="512"/>
      <c r="AQ14" s="512"/>
      <c r="AR14" s="512"/>
      <c r="AS14" s="512"/>
      <c r="AT14" s="512"/>
      <c r="AU14" s="512"/>
    </row>
    <row r="15" spans="2:65" s="79" customFormat="1" ht="44.25" customHeight="1" thickBot="1">
      <c r="B15" s="523"/>
      <c r="C15" s="524"/>
      <c r="D15" s="524"/>
      <c r="E15" s="524"/>
      <c r="F15" s="524"/>
      <c r="G15" s="524"/>
      <c r="H15" s="529"/>
      <c r="I15" s="571" t="s">
        <v>183</v>
      </c>
      <c r="J15" s="538"/>
      <c r="K15" s="82" t="s">
        <v>184</v>
      </c>
      <c r="L15" s="82"/>
      <c r="M15" s="82"/>
      <c r="N15" s="82" t="s">
        <v>185</v>
      </c>
      <c r="O15" s="82"/>
      <c r="P15" s="82" t="s">
        <v>186</v>
      </c>
      <c r="Q15" s="82"/>
      <c r="R15" s="83" t="s">
        <v>187</v>
      </c>
      <c r="S15" s="599" t="s">
        <v>188</v>
      </c>
      <c r="T15" s="538"/>
      <c r="U15" s="82" t="s">
        <v>184</v>
      </c>
      <c r="V15" s="82"/>
      <c r="W15" s="82"/>
      <c r="X15" s="82" t="s">
        <v>185</v>
      </c>
      <c r="Y15" s="82"/>
      <c r="Z15" s="82" t="s">
        <v>186</v>
      </c>
      <c r="AA15" s="82"/>
      <c r="AB15" s="84" t="s">
        <v>187</v>
      </c>
      <c r="AC15" s="512"/>
      <c r="AD15" s="512"/>
      <c r="AE15" s="512"/>
      <c r="AF15" s="512"/>
      <c r="AG15" s="512"/>
      <c r="AH15" s="512"/>
      <c r="AI15" s="512"/>
      <c r="AJ15" s="512"/>
      <c r="AK15" s="512"/>
      <c r="AL15" s="512"/>
      <c r="AM15" s="512"/>
      <c r="AN15" s="512"/>
      <c r="AO15" s="512"/>
      <c r="AP15" s="512"/>
      <c r="AQ15" s="512"/>
      <c r="AR15" s="512"/>
      <c r="AS15" s="512"/>
      <c r="AT15" s="512"/>
      <c r="AU15" s="512"/>
    </row>
    <row r="16" spans="2:65" s="81" customFormat="1" ht="25.5" customHeight="1"/>
    <row r="17" spans="1:69" s="79" customFormat="1" ht="44.25" customHeight="1" thickBot="1">
      <c r="B17" s="79" t="s">
        <v>189</v>
      </c>
      <c r="Q17" s="85" t="s">
        <v>190</v>
      </c>
      <c r="T17" s="85"/>
    </row>
    <row r="18" spans="1:69" s="79" customFormat="1" ht="114.75" customHeight="1" thickBot="1">
      <c r="B18" s="564" t="s">
        <v>191</v>
      </c>
      <c r="C18" s="593"/>
      <c r="D18" s="593"/>
      <c r="E18" s="593"/>
      <c r="F18" s="564" t="s">
        <v>192</v>
      </c>
      <c r="G18" s="593"/>
      <c r="H18" s="593"/>
      <c r="I18" s="593"/>
      <c r="J18" s="597" t="s">
        <v>193</v>
      </c>
      <c r="K18" s="597"/>
      <c r="L18" s="597"/>
      <c r="M18" s="597"/>
      <c r="N18" s="564" t="s">
        <v>194</v>
      </c>
      <c r="O18" s="564"/>
      <c r="P18" s="564"/>
      <c r="Q18" s="564"/>
      <c r="R18" s="564" t="s">
        <v>195</v>
      </c>
      <c r="S18" s="564"/>
      <c r="T18" s="564"/>
      <c r="U18" s="564"/>
      <c r="V18" s="564" t="s">
        <v>132</v>
      </c>
      <c r="W18" s="564"/>
      <c r="X18" s="564"/>
      <c r="Y18" s="564"/>
      <c r="Z18" s="564" t="s">
        <v>133</v>
      </c>
      <c r="AA18" s="564"/>
      <c r="AB18" s="564"/>
      <c r="AC18" s="564"/>
      <c r="AD18" s="559" t="s">
        <v>196</v>
      </c>
      <c r="AE18" s="591"/>
      <c r="AF18" s="591"/>
      <c r="AG18" s="592"/>
      <c r="AH18" s="564" t="s">
        <v>135</v>
      </c>
      <c r="AI18" s="564"/>
      <c r="AJ18" s="564"/>
      <c r="AK18" s="564"/>
      <c r="AL18" s="564" t="s">
        <v>197</v>
      </c>
      <c r="AM18" s="564"/>
      <c r="AN18" s="564"/>
      <c r="AO18" s="564"/>
      <c r="AP18" s="564" t="s">
        <v>198</v>
      </c>
      <c r="AQ18" s="564"/>
      <c r="AR18" s="564"/>
      <c r="AS18" s="564"/>
      <c r="AT18" s="593" t="s">
        <v>199</v>
      </c>
      <c r="AU18" s="593"/>
      <c r="AV18" s="593"/>
      <c r="AW18" s="593"/>
      <c r="AX18" s="564" t="s">
        <v>139</v>
      </c>
      <c r="AY18" s="564"/>
      <c r="AZ18" s="564"/>
      <c r="BA18" s="564"/>
      <c r="BB18" s="564" t="s">
        <v>200</v>
      </c>
      <c r="BC18" s="564"/>
      <c r="BD18" s="564"/>
      <c r="BE18" s="564"/>
      <c r="BF18" s="559" t="s">
        <v>201</v>
      </c>
      <c r="BG18" s="591"/>
      <c r="BH18" s="591"/>
      <c r="BI18" s="592"/>
      <c r="BJ18" s="559" t="s">
        <v>142</v>
      </c>
      <c r="BK18" s="591"/>
      <c r="BL18" s="591"/>
      <c r="BM18" s="592"/>
      <c r="BN18" s="559" t="s">
        <v>202</v>
      </c>
      <c r="BO18" s="591"/>
      <c r="BP18" s="591"/>
      <c r="BQ18" s="592"/>
    </row>
    <row r="19" spans="1:69" s="81" customFormat="1" ht="135" customHeight="1" thickBot="1">
      <c r="A19" s="79"/>
      <c r="B19" s="593"/>
      <c r="C19" s="593"/>
      <c r="D19" s="593"/>
      <c r="E19" s="593"/>
      <c r="F19" s="594" t="s">
        <v>203</v>
      </c>
      <c r="G19" s="595"/>
      <c r="H19" s="595"/>
      <c r="I19" s="596"/>
      <c r="J19" s="562" t="s">
        <v>153</v>
      </c>
      <c r="K19" s="562"/>
      <c r="L19" s="562"/>
      <c r="M19" s="562"/>
      <c r="N19" s="562" t="s">
        <v>116</v>
      </c>
      <c r="O19" s="562"/>
      <c r="P19" s="562"/>
      <c r="Q19" s="562"/>
      <c r="R19" s="562" t="s">
        <v>204</v>
      </c>
      <c r="S19" s="563"/>
      <c r="T19" s="563"/>
      <c r="U19" s="563"/>
      <c r="V19" s="562" t="s">
        <v>205</v>
      </c>
      <c r="W19" s="562"/>
      <c r="X19" s="562"/>
      <c r="Y19" s="562"/>
      <c r="Z19" s="562" t="s">
        <v>112</v>
      </c>
      <c r="AA19" s="562"/>
      <c r="AB19" s="562"/>
      <c r="AC19" s="562"/>
      <c r="AD19" s="563" t="s">
        <v>153</v>
      </c>
      <c r="AE19" s="563"/>
      <c r="AF19" s="563"/>
      <c r="AG19" s="563"/>
      <c r="AH19" s="556" t="s">
        <v>154</v>
      </c>
      <c r="AI19" s="556"/>
      <c r="AJ19" s="556"/>
      <c r="AK19" s="556"/>
      <c r="AL19" s="562" t="s">
        <v>206</v>
      </c>
      <c r="AM19" s="562"/>
      <c r="AN19" s="562"/>
      <c r="AO19" s="562"/>
      <c r="AP19" s="562" t="s">
        <v>112</v>
      </c>
      <c r="AQ19" s="562"/>
      <c r="AR19" s="562"/>
      <c r="AS19" s="562"/>
      <c r="AT19" s="559" t="s">
        <v>156</v>
      </c>
      <c r="AU19" s="560"/>
      <c r="AV19" s="560"/>
      <c r="AW19" s="561"/>
      <c r="AX19" s="559" t="s">
        <v>207</v>
      </c>
      <c r="AY19" s="560"/>
      <c r="AZ19" s="560"/>
      <c r="BA19" s="561"/>
      <c r="BB19" s="535" t="s">
        <v>158</v>
      </c>
      <c r="BC19" s="535"/>
      <c r="BD19" s="535"/>
      <c r="BE19" s="535"/>
      <c r="BF19" s="549" t="s">
        <v>159</v>
      </c>
      <c r="BG19" s="550"/>
      <c r="BH19" s="550"/>
      <c r="BI19" s="557"/>
      <c r="BJ19" s="549" t="s">
        <v>159</v>
      </c>
      <c r="BK19" s="550"/>
      <c r="BL19" s="550"/>
      <c r="BM19" s="557"/>
      <c r="BN19" s="549" t="s">
        <v>159</v>
      </c>
      <c r="BO19" s="550"/>
      <c r="BP19" s="550"/>
      <c r="BQ19" s="557"/>
    </row>
    <row r="20" spans="1:69" s="81" customFormat="1" ht="35.25" customHeight="1" thickBot="1">
      <c r="B20" s="86" t="s">
        <v>208</v>
      </c>
      <c r="C20" s="580"/>
      <c r="D20" s="580"/>
      <c r="E20" s="581"/>
      <c r="F20" s="577"/>
      <c r="G20" s="578"/>
      <c r="H20" s="578"/>
      <c r="I20" s="578"/>
      <c r="J20" s="577"/>
      <c r="K20" s="577"/>
      <c r="L20" s="577"/>
      <c r="M20" s="577"/>
      <c r="N20" s="582"/>
      <c r="O20" s="582"/>
      <c r="P20" s="582"/>
      <c r="Q20" s="582"/>
      <c r="R20" s="577"/>
      <c r="S20" s="578"/>
      <c r="T20" s="578"/>
      <c r="U20" s="578"/>
      <c r="V20" s="583"/>
      <c r="W20" s="584"/>
      <c r="X20" s="584"/>
      <c r="Y20" s="585"/>
      <c r="Z20" s="577"/>
      <c r="AA20" s="577"/>
      <c r="AB20" s="577"/>
      <c r="AC20" s="577"/>
      <c r="AD20" s="578"/>
      <c r="AE20" s="578"/>
      <c r="AF20" s="578"/>
      <c r="AG20" s="578"/>
      <c r="AH20" s="577"/>
      <c r="AI20" s="577"/>
      <c r="AJ20" s="577"/>
      <c r="AK20" s="577"/>
      <c r="AL20" s="577"/>
      <c r="AM20" s="577"/>
      <c r="AN20" s="577"/>
      <c r="AO20" s="577"/>
      <c r="AP20" s="577"/>
      <c r="AQ20" s="577"/>
      <c r="AR20" s="577"/>
      <c r="AS20" s="577"/>
      <c r="AT20" s="578"/>
      <c r="AU20" s="578"/>
      <c r="AV20" s="578"/>
      <c r="AW20" s="578"/>
      <c r="AX20" s="578"/>
      <c r="AY20" s="578"/>
      <c r="AZ20" s="578"/>
      <c r="BA20" s="578"/>
      <c r="BB20" s="578"/>
      <c r="BC20" s="578"/>
      <c r="BD20" s="578"/>
      <c r="BE20" s="578"/>
      <c r="BF20" s="579"/>
      <c r="BG20" s="580"/>
      <c r="BH20" s="580"/>
      <c r="BI20" s="581"/>
      <c r="BJ20" s="579"/>
      <c r="BK20" s="580"/>
      <c r="BL20" s="580"/>
      <c r="BM20" s="581"/>
      <c r="BN20" s="579"/>
      <c r="BO20" s="580"/>
      <c r="BP20" s="580"/>
      <c r="BQ20" s="581"/>
    </row>
    <row r="21" spans="1:69" s="81" customFormat="1" ht="35.25" customHeight="1" thickBot="1">
      <c r="B21" s="86" t="s">
        <v>209</v>
      </c>
      <c r="C21" s="580"/>
      <c r="D21" s="580"/>
      <c r="E21" s="581"/>
      <c r="F21" s="577"/>
      <c r="G21" s="578"/>
      <c r="H21" s="578"/>
      <c r="I21" s="578"/>
      <c r="J21" s="577"/>
      <c r="K21" s="577"/>
      <c r="L21" s="577"/>
      <c r="M21" s="577"/>
      <c r="N21" s="577"/>
      <c r="O21" s="577"/>
      <c r="P21" s="577"/>
      <c r="Q21" s="577"/>
      <c r="R21" s="577"/>
      <c r="S21" s="578"/>
      <c r="T21" s="578"/>
      <c r="U21" s="578"/>
      <c r="V21" s="586"/>
      <c r="W21" s="576"/>
      <c r="X21" s="576"/>
      <c r="Y21" s="587"/>
      <c r="Z21" s="577"/>
      <c r="AA21" s="577"/>
      <c r="AB21" s="577"/>
      <c r="AC21" s="577"/>
      <c r="AD21" s="578"/>
      <c r="AE21" s="578"/>
      <c r="AF21" s="578"/>
      <c r="AG21" s="578"/>
      <c r="AH21" s="577"/>
      <c r="AI21" s="577"/>
      <c r="AJ21" s="577"/>
      <c r="AK21" s="577"/>
      <c r="AL21" s="577"/>
      <c r="AM21" s="577"/>
      <c r="AN21" s="577"/>
      <c r="AO21" s="577"/>
      <c r="AP21" s="577"/>
      <c r="AQ21" s="577"/>
      <c r="AR21" s="577"/>
      <c r="AS21" s="577"/>
      <c r="AT21" s="578"/>
      <c r="AU21" s="578"/>
      <c r="AV21" s="578"/>
      <c r="AW21" s="578"/>
      <c r="AX21" s="578"/>
      <c r="AY21" s="578"/>
      <c r="AZ21" s="578"/>
      <c r="BA21" s="578"/>
      <c r="BB21" s="578"/>
      <c r="BC21" s="578"/>
      <c r="BD21" s="578"/>
      <c r="BE21" s="578"/>
      <c r="BF21" s="579"/>
      <c r="BG21" s="580"/>
      <c r="BH21" s="580"/>
      <c r="BI21" s="581"/>
      <c r="BJ21" s="579"/>
      <c r="BK21" s="580"/>
      <c r="BL21" s="580"/>
      <c r="BM21" s="581"/>
      <c r="BN21" s="579"/>
      <c r="BO21" s="580"/>
      <c r="BP21" s="580"/>
      <c r="BQ21" s="581"/>
    </row>
    <row r="22" spans="1:69" s="81" customFormat="1" ht="35.25" customHeight="1" thickBot="1">
      <c r="B22" s="86" t="s">
        <v>210</v>
      </c>
      <c r="C22" s="580"/>
      <c r="D22" s="580"/>
      <c r="E22" s="581"/>
      <c r="F22" s="577"/>
      <c r="G22" s="578"/>
      <c r="H22" s="578"/>
      <c r="I22" s="578"/>
      <c r="J22" s="577"/>
      <c r="K22" s="577"/>
      <c r="L22" s="577"/>
      <c r="M22" s="577"/>
      <c r="N22" s="577"/>
      <c r="O22" s="577"/>
      <c r="P22" s="577"/>
      <c r="Q22" s="577"/>
      <c r="R22" s="577"/>
      <c r="S22" s="578"/>
      <c r="T22" s="578"/>
      <c r="U22" s="578"/>
      <c r="V22" s="588"/>
      <c r="W22" s="589"/>
      <c r="X22" s="589"/>
      <c r="Y22" s="590"/>
      <c r="Z22" s="577"/>
      <c r="AA22" s="577"/>
      <c r="AB22" s="577"/>
      <c r="AC22" s="577"/>
      <c r="AD22" s="578"/>
      <c r="AE22" s="578"/>
      <c r="AF22" s="578"/>
      <c r="AG22" s="578"/>
      <c r="AH22" s="577"/>
      <c r="AI22" s="577"/>
      <c r="AJ22" s="577"/>
      <c r="AK22" s="577"/>
      <c r="AL22" s="577"/>
      <c r="AM22" s="577"/>
      <c r="AN22" s="577"/>
      <c r="AO22" s="577"/>
      <c r="AP22" s="577"/>
      <c r="AQ22" s="577"/>
      <c r="AR22" s="577"/>
      <c r="AS22" s="577"/>
      <c r="AT22" s="578"/>
      <c r="AU22" s="578"/>
      <c r="AV22" s="578"/>
      <c r="AW22" s="578"/>
      <c r="AX22" s="578"/>
      <c r="AY22" s="578"/>
      <c r="AZ22" s="578"/>
      <c r="BA22" s="578"/>
      <c r="BB22" s="578"/>
      <c r="BC22" s="578"/>
      <c r="BD22" s="578"/>
      <c r="BE22" s="578"/>
      <c r="BF22" s="579"/>
      <c r="BG22" s="580"/>
      <c r="BH22" s="580"/>
      <c r="BI22" s="581"/>
      <c r="BJ22" s="579"/>
      <c r="BK22" s="580"/>
      <c r="BL22" s="580"/>
      <c r="BM22" s="581"/>
      <c r="BN22" s="579"/>
      <c r="BO22" s="580"/>
      <c r="BP22" s="580"/>
      <c r="BQ22" s="581"/>
    </row>
    <row r="23" spans="1:69" s="81" customFormat="1" ht="30.75" customHeight="1">
      <c r="B23" s="572"/>
      <c r="C23" s="572"/>
      <c r="D23" s="572"/>
      <c r="E23" s="572"/>
      <c r="F23" s="576"/>
      <c r="G23" s="572"/>
      <c r="H23" s="572"/>
      <c r="I23" s="572"/>
      <c r="J23" s="576"/>
      <c r="K23" s="576"/>
      <c r="L23" s="576"/>
      <c r="M23" s="576"/>
      <c r="N23" s="576"/>
      <c r="O23" s="576"/>
      <c r="P23" s="576"/>
      <c r="Q23" s="576"/>
      <c r="R23" s="576"/>
      <c r="S23" s="572"/>
      <c r="T23" s="572"/>
      <c r="U23" s="572"/>
      <c r="V23" s="576"/>
      <c r="W23" s="576"/>
      <c r="X23" s="576"/>
      <c r="Y23" s="576"/>
      <c r="Z23" s="572"/>
      <c r="AA23" s="572"/>
      <c r="AB23" s="572"/>
      <c r="AC23" s="572"/>
      <c r="AD23" s="576"/>
      <c r="AE23" s="576"/>
      <c r="AF23" s="576"/>
      <c r="AG23" s="576"/>
      <c r="AH23" s="576"/>
      <c r="AI23" s="576"/>
      <c r="AJ23" s="576"/>
      <c r="AK23" s="576"/>
      <c r="AL23" s="576"/>
      <c r="AM23" s="576"/>
      <c r="AN23" s="576"/>
      <c r="AO23" s="576"/>
      <c r="AP23" s="576"/>
      <c r="AQ23" s="576"/>
      <c r="AR23" s="576"/>
      <c r="AS23" s="576"/>
      <c r="AT23" s="572"/>
      <c r="AU23" s="572"/>
      <c r="AV23" s="572"/>
      <c r="AW23" s="572"/>
      <c r="AX23" s="572"/>
      <c r="AY23" s="572"/>
      <c r="AZ23" s="572"/>
      <c r="BA23" s="572"/>
      <c r="BB23" s="87"/>
      <c r="BC23" s="87"/>
      <c r="BD23" s="87"/>
      <c r="BE23" s="87"/>
      <c r="BF23" s="572"/>
      <c r="BG23" s="572"/>
      <c r="BH23" s="572"/>
      <c r="BI23" s="572"/>
      <c r="BJ23" s="572"/>
      <c r="BK23" s="572"/>
      <c r="BL23" s="572"/>
      <c r="BM23" s="572"/>
      <c r="BN23" s="573"/>
      <c r="BO23" s="574"/>
      <c r="BP23" s="574"/>
      <c r="BQ23" s="575"/>
    </row>
    <row r="24" spans="1:69" s="79" customFormat="1" ht="30.75" customHeight="1" thickBot="1">
      <c r="B24" s="543" t="s">
        <v>211</v>
      </c>
      <c r="C24" s="543"/>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43"/>
      <c r="AN24" s="543"/>
      <c r="AO24" s="543"/>
      <c r="AP24" s="543"/>
      <c r="AQ24" s="543"/>
      <c r="AR24" s="543"/>
      <c r="AS24" s="543"/>
      <c r="AT24" s="543"/>
      <c r="AU24" s="543"/>
      <c r="AV24" s="543"/>
      <c r="AW24" s="543"/>
      <c r="AX24" s="543"/>
      <c r="AY24" s="543"/>
      <c r="AZ24" s="543"/>
      <c r="BA24" s="543"/>
      <c r="BB24" s="543"/>
      <c r="BC24" s="543"/>
      <c r="BD24" s="543"/>
      <c r="BE24" s="543"/>
      <c r="BF24" s="543"/>
      <c r="BG24" s="543"/>
      <c r="BH24" s="543"/>
      <c r="BI24" s="543"/>
      <c r="BJ24" s="543"/>
      <c r="BK24" s="543"/>
      <c r="BL24" s="543"/>
      <c r="BM24" s="543"/>
      <c r="BN24" s="88"/>
      <c r="BO24" s="88"/>
      <c r="BP24" s="88"/>
      <c r="BQ24" s="88"/>
    </row>
    <row r="25" spans="1:69" s="79" customFormat="1" ht="96" customHeight="1" thickTop="1" thickBot="1">
      <c r="B25" s="556" t="s">
        <v>212</v>
      </c>
      <c r="C25" s="535"/>
      <c r="D25" s="535"/>
      <c r="E25" s="535"/>
      <c r="F25" s="535"/>
      <c r="G25" s="535"/>
      <c r="H25" s="535"/>
      <c r="I25" s="535"/>
      <c r="J25" s="535"/>
      <c r="K25" s="535"/>
      <c r="L25" s="535"/>
      <c r="M25" s="556" t="s">
        <v>213</v>
      </c>
      <c r="N25" s="556"/>
      <c r="O25" s="556"/>
      <c r="P25" s="556"/>
      <c r="Q25" s="556"/>
      <c r="R25" s="556"/>
      <c r="S25" s="556"/>
      <c r="T25" s="556" t="s">
        <v>214</v>
      </c>
      <c r="U25" s="556"/>
      <c r="V25" s="556"/>
      <c r="W25" s="556"/>
      <c r="X25" s="556"/>
      <c r="Y25" s="556"/>
      <c r="Z25" s="556"/>
      <c r="AA25" s="556" t="s">
        <v>215</v>
      </c>
      <c r="AB25" s="535"/>
      <c r="AC25" s="535"/>
      <c r="AD25" s="535"/>
      <c r="AE25" s="535"/>
      <c r="AF25" s="535"/>
      <c r="AG25" s="535"/>
      <c r="AH25" s="535"/>
      <c r="AI25" s="535"/>
      <c r="AJ25" s="535"/>
      <c r="AK25" s="571"/>
      <c r="AL25" s="552" t="s">
        <v>216</v>
      </c>
      <c r="AM25" s="553"/>
      <c r="AN25" s="553"/>
      <c r="AO25" s="553"/>
      <c r="AP25" s="553"/>
      <c r="AQ25" s="553"/>
      <c r="AR25" s="553"/>
      <c r="AS25" s="553"/>
      <c r="AT25" s="553"/>
      <c r="AU25" s="553"/>
      <c r="AV25" s="554"/>
      <c r="AW25" s="88"/>
      <c r="AX25" s="88"/>
      <c r="AY25" s="88"/>
      <c r="AZ25" s="88"/>
      <c r="BA25" s="88"/>
      <c r="BB25" s="88"/>
      <c r="BC25" s="88"/>
      <c r="BD25" s="88"/>
      <c r="BE25" s="88"/>
      <c r="BF25" s="88"/>
      <c r="BG25" s="88"/>
      <c r="BH25" s="88"/>
      <c r="BI25" s="88"/>
      <c r="BJ25" s="88"/>
      <c r="BK25" s="88"/>
      <c r="BL25" s="88"/>
      <c r="BM25" s="88"/>
      <c r="BN25" s="88"/>
      <c r="BO25" s="88"/>
      <c r="BP25" s="88"/>
      <c r="BQ25" s="88"/>
    </row>
    <row r="26" spans="1:69" s="79" customFormat="1" ht="35.25" customHeight="1" thickBot="1">
      <c r="B26" s="565" t="s">
        <v>217</v>
      </c>
      <c r="C26" s="566"/>
      <c r="D26" s="567">
        <f>N20</f>
        <v>0</v>
      </c>
      <c r="E26" s="567"/>
      <c r="F26" s="567"/>
      <c r="G26" s="567"/>
      <c r="H26" s="567"/>
      <c r="I26" s="567"/>
      <c r="J26" s="567"/>
      <c r="K26" s="539" t="s">
        <v>116</v>
      </c>
      <c r="L26" s="535"/>
      <c r="M26" s="568">
        <f>J20</f>
        <v>0</v>
      </c>
      <c r="N26" s="569"/>
      <c r="O26" s="569"/>
      <c r="P26" s="569"/>
      <c r="Q26" s="569"/>
      <c r="R26" s="569"/>
      <c r="S26" s="89" t="s">
        <v>218</v>
      </c>
      <c r="T26" s="556" t="s">
        <v>219</v>
      </c>
      <c r="U26" s="556"/>
      <c r="V26" s="556"/>
      <c r="W26" s="556"/>
      <c r="X26" s="556"/>
      <c r="Y26" s="556"/>
      <c r="Z26" s="556"/>
      <c r="AA26" s="536">
        <f>M26*17500</f>
        <v>0</v>
      </c>
      <c r="AB26" s="537"/>
      <c r="AC26" s="537"/>
      <c r="AD26" s="537"/>
      <c r="AE26" s="537"/>
      <c r="AF26" s="537"/>
      <c r="AG26" s="537"/>
      <c r="AH26" s="537"/>
      <c r="AI26" s="537"/>
      <c r="AJ26" s="538" t="s">
        <v>116</v>
      </c>
      <c r="AK26" s="538"/>
      <c r="AL26" s="570">
        <f>ROUNDDOWN(MIN(D26,AA26),-3)</f>
        <v>0</v>
      </c>
      <c r="AM26" s="537"/>
      <c r="AN26" s="537"/>
      <c r="AO26" s="537"/>
      <c r="AP26" s="537"/>
      <c r="AQ26" s="537"/>
      <c r="AR26" s="537"/>
      <c r="AS26" s="537"/>
      <c r="AT26" s="537"/>
      <c r="AU26" s="538" t="s">
        <v>116</v>
      </c>
      <c r="AV26" s="538"/>
      <c r="AW26" s="90"/>
      <c r="AX26" s="88"/>
      <c r="AY26" s="88"/>
      <c r="AZ26" s="88"/>
      <c r="BA26" s="91"/>
      <c r="BB26" s="91"/>
      <c r="BC26" s="91"/>
      <c r="BD26" s="91"/>
      <c r="BE26" s="91"/>
      <c r="BN26" s="88"/>
      <c r="BO26" s="88"/>
      <c r="BP26" s="88"/>
      <c r="BQ26" s="88"/>
    </row>
    <row r="27" spans="1:69" s="79" customFormat="1" ht="35.25" customHeight="1" thickBot="1">
      <c r="B27" s="565" t="s">
        <v>220</v>
      </c>
      <c r="C27" s="566"/>
      <c r="D27" s="567">
        <f>N21</f>
        <v>0</v>
      </c>
      <c r="E27" s="567"/>
      <c r="F27" s="567"/>
      <c r="G27" s="567"/>
      <c r="H27" s="567"/>
      <c r="I27" s="567"/>
      <c r="J27" s="567"/>
      <c r="K27" s="539" t="s">
        <v>116</v>
      </c>
      <c r="L27" s="535"/>
      <c r="M27" s="568">
        <f>J21</f>
        <v>0</v>
      </c>
      <c r="N27" s="569"/>
      <c r="O27" s="569"/>
      <c r="P27" s="569"/>
      <c r="Q27" s="569"/>
      <c r="R27" s="569"/>
      <c r="S27" s="89" t="s">
        <v>218</v>
      </c>
      <c r="T27" s="556" t="s">
        <v>219</v>
      </c>
      <c r="U27" s="556"/>
      <c r="V27" s="556"/>
      <c r="W27" s="556"/>
      <c r="X27" s="556"/>
      <c r="Y27" s="556"/>
      <c r="Z27" s="556"/>
      <c r="AA27" s="536">
        <f>M27*17500</f>
        <v>0</v>
      </c>
      <c r="AB27" s="537"/>
      <c r="AC27" s="537"/>
      <c r="AD27" s="537"/>
      <c r="AE27" s="537"/>
      <c r="AF27" s="537"/>
      <c r="AG27" s="537"/>
      <c r="AH27" s="537"/>
      <c r="AI27" s="537"/>
      <c r="AJ27" s="538" t="s">
        <v>116</v>
      </c>
      <c r="AK27" s="538"/>
      <c r="AL27" s="570">
        <f>ROUNDDOWN(MIN(D27,AA27),-3)</f>
        <v>0</v>
      </c>
      <c r="AM27" s="537"/>
      <c r="AN27" s="537"/>
      <c r="AO27" s="537"/>
      <c r="AP27" s="537"/>
      <c r="AQ27" s="537"/>
      <c r="AR27" s="537"/>
      <c r="AS27" s="537"/>
      <c r="AT27" s="537"/>
      <c r="AU27" s="538" t="s">
        <v>116</v>
      </c>
      <c r="AV27" s="538"/>
      <c r="AW27" s="90"/>
      <c r="AX27" s="88"/>
      <c r="AY27" s="88"/>
      <c r="AZ27" s="88"/>
      <c r="BN27" s="88"/>
      <c r="BO27" s="88"/>
      <c r="BP27" s="88"/>
      <c r="BQ27" s="88"/>
    </row>
    <row r="28" spans="1:69" s="79" customFormat="1" ht="35.25" customHeight="1" thickBot="1">
      <c r="B28" s="565" t="s">
        <v>221</v>
      </c>
      <c r="C28" s="566"/>
      <c r="D28" s="567">
        <f>N22</f>
        <v>0</v>
      </c>
      <c r="E28" s="567"/>
      <c r="F28" s="567"/>
      <c r="G28" s="567"/>
      <c r="H28" s="567"/>
      <c r="I28" s="567"/>
      <c r="J28" s="567"/>
      <c r="K28" s="539" t="s">
        <v>116</v>
      </c>
      <c r="L28" s="535"/>
      <c r="M28" s="568">
        <f>J22</f>
        <v>0</v>
      </c>
      <c r="N28" s="569"/>
      <c r="O28" s="569"/>
      <c r="P28" s="569"/>
      <c r="Q28" s="569"/>
      <c r="R28" s="569"/>
      <c r="S28" s="89" t="s">
        <v>218</v>
      </c>
      <c r="T28" s="556" t="s">
        <v>219</v>
      </c>
      <c r="U28" s="556"/>
      <c r="V28" s="556"/>
      <c r="W28" s="556"/>
      <c r="X28" s="556"/>
      <c r="Y28" s="556"/>
      <c r="Z28" s="556"/>
      <c r="AA28" s="536">
        <f>M28*17500</f>
        <v>0</v>
      </c>
      <c r="AB28" s="537"/>
      <c r="AC28" s="537"/>
      <c r="AD28" s="537"/>
      <c r="AE28" s="537"/>
      <c r="AF28" s="537"/>
      <c r="AG28" s="537"/>
      <c r="AH28" s="537"/>
      <c r="AI28" s="537"/>
      <c r="AJ28" s="538" t="s">
        <v>116</v>
      </c>
      <c r="AK28" s="538"/>
      <c r="AL28" s="518">
        <f>ROUNDDOWN(MIN(D28,AA28),-3)</f>
        <v>0</v>
      </c>
      <c r="AM28" s="519"/>
      <c r="AN28" s="519"/>
      <c r="AO28" s="519"/>
      <c r="AP28" s="519"/>
      <c r="AQ28" s="519"/>
      <c r="AR28" s="519"/>
      <c r="AS28" s="519"/>
      <c r="AT28" s="519"/>
      <c r="AU28" s="520" t="s">
        <v>116</v>
      </c>
      <c r="AV28" s="521"/>
      <c r="AW28" s="92"/>
    </row>
    <row r="29" spans="1:69" s="79" customFormat="1" ht="30.75" customHeight="1" thickTop="1">
      <c r="B29" s="93"/>
      <c r="C29" s="93"/>
      <c r="K29" s="88"/>
      <c r="L29" s="88"/>
      <c r="M29" s="94"/>
      <c r="N29" s="94"/>
      <c r="O29" s="94"/>
      <c r="P29" s="94"/>
      <c r="Q29" s="94"/>
      <c r="R29" s="94"/>
      <c r="S29" s="94"/>
      <c r="T29" s="95"/>
      <c r="U29" s="95"/>
      <c r="V29" s="95"/>
      <c r="W29" s="95"/>
      <c r="X29" s="95"/>
      <c r="Y29" s="95"/>
      <c r="Z29" s="95"/>
      <c r="AA29" s="96"/>
      <c r="AB29" s="96"/>
      <c r="AC29" s="96"/>
      <c r="AD29" s="96"/>
      <c r="AE29" s="96"/>
      <c r="AF29" s="96"/>
      <c r="AG29" s="96"/>
      <c r="AH29" s="96"/>
      <c r="AI29" s="96"/>
      <c r="AJ29" s="96"/>
      <c r="AK29" s="96"/>
      <c r="AL29" s="97"/>
      <c r="AM29" s="97"/>
      <c r="AN29" s="97"/>
      <c r="AO29" s="97"/>
      <c r="AP29" s="97"/>
      <c r="AQ29" s="97"/>
      <c r="AR29" s="97"/>
      <c r="AS29" s="97"/>
      <c r="AT29" s="97"/>
      <c r="AU29" s="97"/>
      <c r="AV29" s="97"/>
    </row>
    <row r="30" spans="1:69" s="79" customFormat="1" ht="30.75" customHeight="1" thickBot="1">
      <c r="B30" s="543" t="s">
        <v>222</v>
      </c>
      <c r="C30" s="543"/>
      <c r="D30" s="543"/>
      <c r="E30" s="543"/>
      <c r="F30" s="543"/>
      <c r="G30" s="543"/>
      <c r="H30" s="543"/>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M30" s="543"/>
      <c r="AN30" s="543"/>
      <c r="AO30" s="543"/>
      <c r="AP30" s="543"/>
      <c r="AQ30" s="543"/>
      <c r="AR30" s="543"/>
      <c r="AS30" s="543"/>
      <c r="AT30" s="543"/>
      <c r="AU30" s="543"/>
      <c r="AV30" s="543"/>
      <c r="AW30" s="543"/>
      <c r="AX30" s="543"/>
      <c r="AY30" s="543"/>
      <c r="AZ30" s="543"/>
      <c r="BA30" s="543"/>
      <c r="BB30" s="543"/>
      <c r="BC30" s="543"/>
      <c r="BD30" s="543"/>
      <c r="BE30" s="543"/>
      <c r="BF30" s="543"/>
      <c r="BG30" s="543"/>
      <c r="BH30" s="543"/>
      <c r="BI30" s="543"/>
      <c r="BJ30" s="543"/>
      <c r="BK30" s="543"/>
      <c r="BL30" s="543"/>
      <c r="BM30" s="543"/>
    </row>
    <row r="31" spans="1:69" s="79" customFormat="1" ht="96" customHeight="1" thickBot="1">
      <c r="B31" s="549" t="s">
        <v>129</v>
      </c>
      <c r="C31" s="550"/>
      <c r="D31" s="550"/>
      <c r="E31" s="550"/>
      <c r="F31" s="550"/>
      <c r="G31" s="550"/>
      <c r="H31" s="550"/>
      <c r="I31" s="557"/>
      <c r="J31" s="564" t="s">
        <v>195</v>
      </c>
      <c r="K31" s="564"/>
      <c r="L31" s="564"/>
      <c r="M31" s="564"/>
      <c r="N31" s="556" t="s">
        <v>133</v>
      </c>
      <c r="O31" s="556"/>
      <c r="P31" s="556"/>
      <c r="Q31" s="556"/>
      <c r="R31" s="546" t="s">
        <v>196</v>
      </c>
      <c r="S31" s="547"/>
      <c r="T31" s="547"/>
      <c r="U31" s="548"/>
      <c r="V31" s="556" t="s">
        <v>135</v>
      </c>
      <c r="W31" s="556"/>
      <c r="X31" s="556"/>
      <c r="Y31" s="556"/>
      <c r="Z31" s="544" t="s">
        <v>197</v>
      </c>
      <c r="AA31" s="544"/>
      <c r="AB31" s="544"/>
      <c r="AC31" s="544"/>
      <c r="AD31" s="556" t="s">
        <v>198</v>
      </c>
      <c r="AE31" s="556"/>
      <c r="AF31" s="556"/>
      <c r="AG31" s="556"/>
      <c r="AH31" s="535" t="s">
        <v>199</v>
      </c>
      <c r="AI31" s="535"/>
      <c r="AJ31" s="535"/>
      <c r="AK31" s="535"/>
      <c r="AL31" s="556" t="s">
        <v>139</v>
      </c>
      <c r="AM31" s="556"/>
      <c r="AN31" s="556"/>
      <c r="AO31" s="556"/>
      <c r="AP31" s="556" t="s">
        <v>200</v>
      </c>
      <c r="AQ31" s="556"/>
      <c r="AR31" s="556"/>
      <c r="AS31" s="556"/>
      <c r="AT31" s="549" t="s">
        <v>223</v>
      </c>
      <c r="AU31" s="550"/>
      <c r="AV31" s="550"/>
      <c r="AW31" s="557"/>
      <c r="AX31" s="556" t="s">
        <v>142</v>
      </c>
      <c r="AY31" s="556"/>
      <c r="AZ31" s="556"/>
      <c r="BA31" s="556"/>
      <c r="BB31" s="556" t="s">
        <v>224</v>
      </c>
      <c r="BC31" s="556"/>
      <c r="BD31" s="556"/>
      <c r="BE31" s="556"/>
      <c r="BF31" s="558"/>
      <c r="BG31" s="558"/>
      <c r="BH31" s="558"/>
      <c r="BI31" s="558"/>
      <c r="BJ31" s="558"/>
      <c r="BK31" s="558"/>
      <c r="BL31" s="558"/>
      <c r="BM31" s="558"/>
    </row>
    <row r="32" spans="1:69" s="79" customFormat="1" ht="129" customHeight="1" thickBot="1">
      <c r="B32" s="549"/>
      <c r="C32" s="550"/>
      <c r="D32" s="550"/>
      <c r="E32" s="550"/>
      <c r="F32" s="550"/>
      <c r="G32" s="550"/>
      <c r="H32" s="550"/>
      <c r="I32" s="557"/>
      <c r="J32" s="562" t="s">
        <v>204</v>
      </c>
      <c r="K32" s="563"/>
      <c r="L32" s="563"/>
      <c r="M32" s="563"/>
      <c r="N32" s="562" t="s">
        <v>112</v>
      </c>
      <c r="O32" s="562"/>
      <c r="P32" s="562"/>
      <c r="Q32" s="562"/>
      <c r="R32" s="563" t="s">
        <v>153</v>
      </c>
      <c r="S32" s="563"/>
      <c r="T32" s="563"/>
      <c r="U32" s="563"/>
      <c r="V32" s="556" t="s">
        <v>154</v>
      </c>
      <c r="W32" s="556"/>
      <c r="X32" s="556"/>
      <c r="Y32" s="556"/>
      <c r="Z32" s="562" t="s">
        <v>206</v>
      </c>
      <c r="AA32" s="562"/>
      <c r="AB32" s="562"/>
      <c r="AC32" s="562"/>
      <c r="AD32" s="562" t="s">
        <v>112</v>
      </c>
      <c r="AE32" s="562"/>
      <c r="AF32" s="562"/>
      <c r="AG32" s="562"/>
      <c r="AH32" s="559" t="s">
        <v>156</v>
      </c>
      <c r="AI32" s="560"/>
      <c r="AJ32" s="560"/>
      <c r="AK32" s="561"/>
      <c r="AL32" s="559" t="s">
        <v>207</v>
      </c>
      <c r="AM32" s="560"/>
      <c r="AN32" s="560"/>
      <c r="AO32" s="561"/>
      <c r="AP32" s="535" t="s">
        <v>158</v>
      </c>
      <c r="AQ32" s="535"/>
      <c r="AR32" s="535"/>
      <c r="AS32" s="535"/>
      <c r="AT32" s="556" t="s">
        <v>159</v>
      </c>
      <c r="AU32" s="535"/>
      <c r="AV32" s="535"/>
      <c r="AW32" s="535"/>
      <c r="AX32" s="556" t="s">
        <v>159</v>
      </c>
      <c r="AY32" s="535"/>
      <c r="AZ32" s="535"/>
      <c r="BA32" s="535"/>
      <c r="BB32" s="556" t="s">
        <v>159</v>
      </c>
      <c r="BC32" s="535"/>
      <c r="BD32" s="535"/>
      <c r="BE32" s="535"/>
      <c r="BF32" s="558"/>
      <c r="BG32" s="512"/>
      <c r="BH32" s="512"/>
      <c r="BI32" s="512"/>
      <c r="BJ32" s="558"/>
      <c r="BK32" s="512"/>
      <c r="BL32" s="512"/>
      <c r="BM32" s="512"/>
    </row>
    <row r="33" spans="2:65" s="79" customFormat="1" ht="35.25" customHeight="1" thickBot="1">
      <c r="B33" s="549" t="s">
        <v>225</v>
      </c>
      <c r="C33" s="550"/>
      <c r="D33" s="550"/>
      <c r="E33" s="550"/>
      <c r="F33" s="550"/>
      <c r="G33" s="550"/>
      <c r="H33" s="550"/>
      <c r="I33" s="557"/>
      <c r="J33" s="556"/>
      <c r="K33" s="535"/>
      <c r="L33" s="535"/>
      <c r="M33" s="535"/>
      <c r="N33" s="556"/>
      <c r="O33" s="556"/>
      <c r="P33" s="556"/>
      <c r="Q33" s="556"/>
      <c r="R33" s="535"/>
      <c r="S33" s="535"/>
      <c r="T33" s="535"/>
      <c r="U33" s="535"/>
      <c r="V33" s="556"/>
      <c r="W33" s="556"/>
      <c r="X33" s="556"/>
      <c r="Y33" s="556"/>
      <c r="Z33" s="556"/>
      <c r="AA33" s="556"/>
      <c r="AB33" s="556"/>
      <c r="AC33" s="556"/>
      <c r="AD33" s="556"/>
      <c r="AE33" s="556"/>
      <c r="AF33" s="556"/>
      <c r="AG33" s="556"/>
      <c r="AH33" s="535"/>
      <c r="AI33" s="535"/>
      <c r="AJ33" s="535"/>
      <c r="AK33" s="535"/>
      <c r="AL33" s="535"/>
      <c r="AM33" s="535"/>
      <c r="AN33" s="535"/>
      <c r="AO33" s="535"/>
      <c r="AP33" s="535"/>
      <c r="AQ33" s="535"/>
      <c r="AR33" s="535"/>
      <c r="AS33" s="535"/>
      <c r="AT33" s="535"/>
      <c r="AU33" s="535"/>
      <c r="AV33" s="535"/>
      <c r="AW33" s="535"/>
      <c r="AX33" s="535"/>
      <c r="AY33" s="535"/>
      <c r="AZ33" s="535"/>
      <c r="BA33" s="535"/>
      <c r="BB33" s="535"/>
      <c r="BC33" s="535"/>
      <c r="BD33" s="535"/>
      <c r="BE33" s="535"/>
      <c r="BF33" s="512"/>
      <c r="BG33" s="512"/>
      <c r="BH33" s="512"/>
      <c r="BI33" s="512"/>
      <c r="BJ33" s="512"/>
      <c r="BK33" s="512"/>
      <c r="BL33" s="512"/>
      <c r="BM33" s="512"/>
    </row>
    <row r="34" spans="2:65" s="79" customFormat="1" ht="35.25" customHeight="1" thickBot="1">
      <c r="B34" s="549" t="s">
        <v>226</v>
      </c>
      <c r="C34" s="550"/>
      <c r="D34" s="550"/>
      <c r="E34" s="550"/>
      <c r="F34" s="550"/>
      <c r="G34" s="550"/>
      <c r="H34" s="550"/>
      <c r="I34" s="557"/>
      <c r="J34" s="556"/>
      <c r="K34" s="535"/>
      <c r="L34" s="535"/>
      <c r="M34" s="535"/>
      <c r="N34" s="556"/>
      <c r="O34" s="556"/>
      <c r="P34" s="556"/>
      <c r="Q34" s="556"/>
      <c r="R34" s="535"/>
      <c r="S34" s="535"/>
      <c r="T34" s="535"/>
      <c r="U34" s="535"/>
      <c r="V34" s="556"/>
      <c r="W34" s="556"/>
      <c r="X34" s="556"/>
      <c r="Y34" s="556"/>
      <c r="Z34" s="556"/>
      <c r="AA34" s="556"/>
      <c r="AB34" s="556"/>
      <c r="AC34" s="556"/>
      <c r="AD34" s="556"/>
      <c r="AE34" s="556"/>
      <c r="AF34" s="556"/>
      <c r="AG34" s="556"/>
      <c r="AH34" s="535"/>
      <c r="AI34" s="535"/>
      <c r="AJ34" s="535"/>
      <c r="AK34" s="535"/>
      <c r="AL34" s="535"/>
      <c r="AM34" s="535"/>
      <c r="AN34" s="535"/>
      <c r="AO34" s="535"/>
      <c r="AP34" s="535"/>
      <c r="AQ34" s="535"/>
      <c r="AR34" s="535"/>
      <c r="AS34" s="535"/>
      <c r="AT34" s="535"/>
      <c r="AU34" s="535"/>
      <c r="AV34" s="535"/>
      <c r="AW34" s="535"/>
      <c r="AX34" s="535"/>
      <c r="AY34" s="535"/>
      <c r="AZ34" s="535"/>
      <c r="BA34" s="535"/>
      <c r="BB34" s="535"/>
      <c r="BC34" s="535"/>
      <c r="BD34" s="535"/>
      <c r="BE34" s="535"/>
      <c r="BF34" s="512"/>
      <c r="BG34" s="512"/>
      <c r="BH34" s="512"/>
      <c r="BI34" s="512"/>
      <c r="BJ34" s="512"/>
      <c r="BK34" s="512"/>
      <c r="BL34" s="512"/>
      <c r="BM34" s="512"/>
    </row>
    <row r="35" spans="2:65" s="79" customFormat="1" ht="30.75" customHeight="1">
      <c r="B35" s="98"/>
      <c r="C35" s="98"/>
      <c r="D35" s="98"/>
      <c r="E35" s="98"/>
      <c r="F35" s="95"/>
      <c r="G35" s="88"/>
      <c r="H35" s="88"/>
      <c r="I35" s="88"/>
      <c r="J35" s="95"/>
      <c r="K35" s="95"/>
      <c r="L35" s="95"/>
      <c r="M35" s="95"/>
      <c r="N35" s="88"/>
      <c r="O35" s="88"/>
      <c r="P35" s="88"/>
      <c r="Q35" s="88"/>
      <c r="R35" s="95"/>
      <c r="S35" s="95"/>
      <c r="T35" s="95"/>
      <c r="U35" s="95"/>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row>
    <row r="36" spans="2:65" s="79" customFormat="1" ht="30.75" customHeight="1" thickBot="1">
      <c r="B36" s="543" t="s">
        <v>227</v>
      </c>
      <c r="C36" s="543"/>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3"/>
      <c r="AF36" s="543"/>
      <c r="AG36" s="543"/>
      <c r="AH36" s="543"/>
      <c r="AI36" s="543"/>
      <c r="AJ36" s="543"/>
      <c r="AK36" s="543"/>
      <c r="AL36" s="543"/>
      <c r="AM36" s="543"/>
      <c r="AN36" s="543"/>
      <c r="AO36" s="543"/>
      <c r="AP36" s="543"/>
      <c r="AQ36" s="543"/>
      <c r="AR36" s="543"/>
      <c r="AS36" s="543"/>
      <c r="AT36" s="543"/>
      <c r="AU36" s="543"/>
      <c r="AV36" s="543"/>
      <c r="AW36" s="543"/>
      <c r="AX36" s="543"/>
      <c r="AY36" s="543"/>
      <c r="AZ36" s="543"/>
      <c r="BA36" s="543"/>
      <c r="BB36" s="543"/>
      <c r="BC36" s="543"/>
      <c r="BD36" s="543"/>
      <c r="BE36" s="543"/>
      <c r="BF36" s="543"/>
      <c r="BG36" s="543"/>
      <c r="BH36" s="543"/>
      <c r="BI36" s="543"/>
      <c r="BJ36" s="543"/>
      <c r="BK36" s="543"/>
      <c r="BL36" s="543"/>
      <c r="BM36" s="543"/>
    </row>
    <row r="37" spans="2:65" s="79" customFormat="1" ht="96" customHeight="1" thickTop="1" thickBot="1">
      <c r="B37" s="535"/>
      <c r="C37" s="535"/>
      <c r="D37" s="535"/>
      <c r="E37" s="535"/>
      <c r="F37" s="535"/>
      <c r="G37" s="535"/>
      <c r="H37" s="535"/>
      <c r="I37" s="535"/>
      <c r="J37" s="535"/>
      <c r="K37" s="535"/>
      <c r="L37" s="535"/>
      <c r="M37" s="535"/>
      <c r="N37" s="535"/>
      <c r="O37" s="544" t="s">
        <v>228</v>
      </c>
      <c r="P37" s="545"/>
      <c r="Q37" s="545"/>
      <c r="R37" s="545"/>
      <c r="S37" s="545"/>
      <c r="T37" s="545"/>
      <c r="U37" s="545"/>
      <c r="V37" s="546" t="s">
        <v>229</v>
      </c>
      <c r="W37" s="547"/>
      <c r="X37" s="548"/>
      <c r="Y37" s="549" t="s">
        <v>230</v>
      </c>
      <c r="Z37" s="550"/>
      <c r="AA37" s="550"/>
      <c r="AB37" s="550"/>
      <c r="AC37" s="550"/>
      <c r="AD37" s="550"/>
      <c r="AE37" s="551"/>
      <c r="AF37" s="552" t="s">
        <v>231</v>
      </c>
      <c r="AG37" s="553"/>
      <c r="AH37" s="553"/>
      <c r="AI37" s="553"/>
      <c r="AJ37" s="553"/>
      <c r="AK37" s="553"/>
      <c r="AL37" s="554"/>
      <c r="AM37" s="555"/>
      <c r="AN37" s="512"/>
      <c r="AO37" s="512"/>
      <c r="AP37" s="512"/>
      <c r="AQ37" s="512"/>
      <c r="AR37" s="512"/>
      <c r="AS37" s="512"/>
    </row>
    <row r="38" spans="2:65" s="79" customFormat="1" ht="35.25" customHeight="1" thickBot="1">
      <c r="B38" s="535" t="s">
        <v>232</v>
      </c>
      <c r="C38" s="535"/>
      <c r="D38" s="535"/>
      <c r="E38" s="535"/>
      <c r="F38" s="535"/>
      <c r="G38" s="535"/>
      <c r="H38" s="535"/>
      <c r="I38" s="535"/>
      <c r="J38" s="535"/>
      <c r="K38" s="535"/>
      <c r="L38" s="535"/>
      <c r="M38" s="535"/>
      <c r="N38" s="535"/>
      <c r="O38" s="536">
        <v>0</v>
      </c>
      <c r="P38" s="537"/>
      <c r="Q38" s="537"/>
      <c r="R38" s="537"/>
      <c r="S38" s="537"/>
      <c r="T38" s="538" t="s">
        <v>116</v>
      </c>
      <c r="U38" s="539"/>
      <c r="V38" s="540"/>
      <c r="W38" s="541"/>
      <c r="X38" s="542"/>
      <c r="Y38" s="99"/>
      <c r="Z38" s="537">
        <v>1030000</v>
      </c>
      <c r="AA38" s="537"/>
      <c r="AB38" s="537"/>
      <c r="AC38" s="537"/>
      <c r="AD38" s="538" t="s">
        <v>116</v>
      </c>
      <c r="AE38" s="539"/>
      <c r="AF38" s="518">
        <f>ROUNDDOWN(MIN(O38,Y38),-3)</f>
        <v>0</v>
      </c>
      <c r="AG38" s="519"/>
      <c r="AH38" s="519"/>
      <c r="AI38" s="519"/>
      <c r="AJ38" s="519"/>
      <c r="AK38" s="520" t="s">
        <v>116</v>
      </c>
      <c r="AL38" s="521"/>
      <c r="AM38" s="512"/>
      <c r="AN38" s="512"/>
      <c r="AO38" s="512"/>
      <c r="AP38" s="512"/>
      <c r="AQ38" s="512"/>
      <c r="AR38" s="512"/>
      <c r="AS38" s="512"/>
      <c r="AT38" s="100"/>
      <c r="AU38" s="100"/>
      <c r="AV38" s="100"/>
    </row>
    <row r="39" spans="2:65" s="79" customFormat="1" ht="65.25" customHeight="1" thickTop="1">
      <c r="B39" s="522" t="s">
        <v>233</v>
      </c>
      <c r="C39" s="520"/>
      <c r="D39" s="520"/>
      <c r="E39" s="520"/>
      <c r="F39" s="520"/>
      <c r="G39" s="520"/>
      <c r="H39" s="520"/>
      <c r="I39" s="520"/>
      <c r="J39" s="520"/>
      <c r="K39" s="520"/>
      <c r="L39" s="520"/>
      <c r="M39" s="520"/>
      <c r="N39" s="520"/>
      <c r="O39" s="525">
        <v>0</v>
      </c>
      <c r="P39" s="519"/>
      <c r="Q39" s="519"/>
      <c r="R39" s="519"/>
      <c r="S39" s="519"/>
      <c r="T39" s="520" t="s">
        <v>116</v>
      </c>
      <c r="U39" s="528"/>
      <c r="V39" s="530" t="s">
        <v>111</v>
      </c>
      <c r="W39" s="520"/>
      <c r="X39" s="528"/>
      <c r="Y39" s="101"/>
      <c r="Z39" s="519">
        <v>310000</v>
      </c>
      <c r="AA39" s="519"/>
      <c r="AB39" s="519"/>
      <c r="AC39" s="519"/>
      <c r="AD39" s="520" t="s">
        <v>116</v>
      </c>
      <c r="AE39" s="520"/>
      <c r="AF39" s="531">
        <f>ROUNDDOWN(MIN(O39,IF(V39="無",Z39,Z40)),-3)</f>
        <v>0</v>
      </c>
      <c r="AG39" s="532"/>
      <c r="AH39" s="532"/>
      <c r="AI39" s="532"/>
      <c r="AJ39" s="532"/>
      <c r="AK39" s="508" t="s">
        <v>116</v>
      </c>
      <c r="AL39" s="509"/>
      <c r="AM39" s="512"/>
      <c r="AN39" s="512"/>
      <c r="AO39" s="512"/>
      <c r="AP39" s="512"/>
      <c r="AQ39" s="512"/>
      <c r="AR39" s="512"/>
      <c r="AS39" s="512"/>
      <c r="AU39" s="79" t="s">
        <v>234</v>
      </c>
    </row>
    <row r="40" spans="2:65" s="79" customFormat="1" ht="65.25" customHeight="1" thickBot="1">
      <c r="B40" s="523"/>
      <c r="C40" s="524"/>
      <c r="D40" s="524"/>
      <c r="E40" s="524"/>
      <c r="F40" s="524"/>
      <c r="G40" s="524"/>
      <c r="H40" s="524"/>
      <c r="I40" s="524"/>
      <c r="J40" s="524"/>
      <c r="K40" s="524"/>
      <c r="L40" s="524"/>
      <c r="M40" s="524"/>
      <c r="N40" s="524"/>
      <c r="O40" s="526"/>
      <c r="P40" s="527"/>
      <c r="Q40" s="527"/>
      <c r="R40" s="527"/>
      <c r="S40" s="527"/>
      <c r="T40" s="524"/>
      <c r="U40" s="529"/>
      <c r="V40" s="523"/>
      <c r="W40" s="524"/>
      <c r="X40" s="529"/>
      <c r="Y40" s="102"/>
      <c r="Z40" s="513">
        <v>378000</v>
      </c>
      <c r="AA40" s="513"/>
      <c r="AB40" s="513"/>
      <c r="AC40" s="513"/>
      <c r="AD40" s="514" t="s">
        <v>235</v>
      </c>
      <c r="AE40" s="515"/>
      <c r="AF40" s="533"/>
      <c r="AG40" s="534"/>
      <c r="AH40" s="534"/>
      <c r="AI40" s="534"/>
      <c r="AJ40" s="534"/>
      <c r="AK40" s="510"/>
      <c r="AL40" s="511"/>
      <c r="AM40" s="88"/>
      <c r="AN40" s="88"/>
      <c r="AO40" s="88"/>
      <c r="AP40" s="88"/>
      <c r="AQ40" s="88"/>
      <c r="AR40" s="88"/>
      <c r="AS40" s="88"/>
    </row>
    <row r="41" spans="2:65" ht="82.5" customHeight="1">
      <c r="B41" s="516" t="s">
        <v>236</v>
      </c>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7"/>
      <c r="AK41" s="517"/>
      <c r="AL41" s="517"/>
      <c r="AM41" s="517"/>
      <c r="AN41" s="517"/>
      <c r="AO41" s="517"/>
      <c r="AP41" s="517"/>
      <c r="AQ41" s="517"/>
      <c r="AR41" s="517"/>
      <c r="AS41" s="517"/>
      <c r="AT41" s="517"/>
      <c r="AU41" s="517"/>
      <c r="AV41" s="517"/>
      <c r="AW41" s="517"/>
      <c r="AX41" s="517"/>
      <c r="AY41" s="517"/>
      <c r="AZ41" s="517"/>
      <c r="BA41" s="517"/>
      <c r="BB41" s="517"/>
      <c r="BC41" s="517"/>
      <c r="BD41" s="517"/>
      <c r="BE41" s="517"/>
      <c r="BF41" s="517"/>
      <c r="BG41" s="517"/>
      <c r="BH41" s="517"/>
      <c r="BI41" s="517"/>
      <c r="BJ41" s="517"/>
      <c r="BK41" s="517"/>
      <c r="BL41" s="517"/>
      <c r="BM41" s="517"/>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00BD7-5C9D-49AC-BFA3-8AD7CE7A25FA}">
  <dimension ref="A1:K49"/>
  <sheetViews>
    <sheetView view="pageBreakPreview" zoomScaleNormal="100" zoomScaleSheetLayoutView="100" workbookViewId="0">
      <selection sqref="A1:XFD1048576"/>
    </sheetView>
  </sheetViews>
  <sheetFormatPr defaultColWidth="9" defaultRowHeight="12"/>
  <cols>
    <col min="1" max="1" width="11.21875" style="243" customWidth="1"/>
    <col min="2" max="18" width="10" style="243" customWidth="1"/>
    <col min="19" max="16384" width="9" style="243"/>
  </cols>
  <sheetData>
    <row r="1" spans="1:11">
      <c r="A1" s="243" t="s">
        <v>485</v>
      </c>
    </row>
    <row r="2" spans="1:11" ht="18" customHeight="1">
      <c r="A2" s="451" t="s">
        <v>241</v>
      </c>
      <c r="B2" s="451"/>
      <c r="C2" s="451"/>
      <c r="D2" s="451"/>
      <c r="E2" s="451"/>
      <c r="F2" s="451"/>
      <c r="G2" s="451"/>
      <c r="H2" s="451"/>
      <c r="I2" s="451"/>
      <c r="J2" s="451"/>
      <c r="K2" s="451"/>
    </row>
    <row r="5" spans="1:11" ht="18.75" customHeight="1">
      <c r="A5" s="262" t="s">
        <v>63</v>
      </c>
      <c r="B5" s="456" t="s">
        <v>431</v>
      </c>
      <c r="C5" s="457"/>
      <c r="D5" s="457"/>
      <c r="E5" s="457"/>
      <c r="F5" s="458"/>
      <c r="G5" s="254"/>
    </row>
    <row r="6" spans="1:11" ht="12" customHeight="1">
      <c r="A6" s="240"/>
      <c r="B6" s="108"/>
      <c r="C6" s="108"/>
      <c r="D6" s="108"/>
      <c r="E6" s="108"/>
      <c r="F6" s="108"/>
    </row>
    <row r="8" spans="1:11">
      <c r="A8" s="431" t="s">
        <v>237</v>
      </c>
      <c r="B8" s="431"/>
      <c r="C8" s="431"/>
      <c r="D8" s="431" t="s">
        <v>266</v>
      </c>
      <c r="E8" s="431"/>
      <c r="F8" s="431"/>
      <c r="G8" s="431" t="s">
        <v>238</v>
      </c>
      <c r="H8" s="431"/>
      <c r="I8" s="431"/>
      <c r="J8" s="431"/>
      <c r="K8" s="431"/>
    </row>
    <row r="9" spans="1:11" ht="18.75" customHeight="1">
      <c r="A9" s="452"/>
      <c r="B9" s="452"/>
      <c r="C9" s="452"/>
      <c r="D9" s="452"/>
      <c r="E9" s="452"/>
      <c r="F9" s="452"/>
      <c r="G9" s="452"/>
      <c r="H9" s="452"/>
      <c r="I9" s="452"/>
      <c r="J9" s="452"/>
      <c r="K9" s="452"/>
    </row>
    <row r="10" spans="1:11" ht="12" customHeight="1">
      <c r="A10" s="244"/>
      <c r="B10" s="244"/>
      <c r="C10" s="244"/>
      <c r="D10" s="244"/>
      <c r="E10" s="244"/>
      <c r="F10" s="244"/>
      <c r="G10" s="244"/>
      <c r="H10" s="244"/>
      <c r="I10" s="244"/>
      <c r="J10" s="244"/>
      <c r="K10" s="244"/>
    </row>
    <row r="11" spans="1:11" ht="12" customHeight="1">
      <c r="A11" s="244"/>
      <c r="B11" s="244"/>
      <c r="C11" s="244"/>
      <c r="D11" s="244"/>
      <c r="E11" s="244"/>
      <c r="F11" s="244"/>
      <c r="G11" s="244"/>
      <c r="H11" s="244"/>
      <c r="I11" s="244"/>
      <c r="J11" s="244"/>
      <c r="K11" s="244"/>
    </row>
    <row r="12" spans="1:11">
      <c r="A12" s="243" t="s">
        <v>267</v>
      </c>
    </row>
    <row r="13" spans="1:11" ht="3.75" customHeight="1"/>
    <row r="14" spans="1:11">
      <c r="A14" s="453" t="s">
        <v>239</v>
      </c>
      <c r="B14" s="455" t="s">
        <v>242</v>
      </c>
      <c r="C14" s="455"/>
      <c r="D14" s="455"/>
      <c r="E14" s="455"/>
      <c r="F14" s="455"/>
      <c r="G14" s="455" t="s">
        <v>243</v>
      </c>
      <c r="H14" s="455"/>
      <c r="I14" s="455"/>
      <c r="J14" s="455"/>
      <c r="K14" s="455"/>
    </row>
    <row r="15" spans="1:11" ht="18.75" customHeight="1">
      <c r="A15" s="454"/>
      <c r="B15" s="261" t="s">
        <v>326</v>
      </c>
      <c r="C15" s="134" t="s">
        <v>327</v>
      </c>
      <c r="D15" s="264" t="s">
        <v>328</v>
      </c>
      <c r="E15" s="264" t="s">
        <v>329</v>
      </c>
      <c r="F15" s="135" t="s">
        <v>327</v>
      </c>
      <c r="G15" s="261" t="s">
        <v>326</v>
      </c>
      <c r="H15" s="134" t="s">
        <v>327</v>
      </c>
      <c r="I15" s="264" t="s">
        <v>328</v>
      </c>
      <c r="J15" s="264" t="s">
        <v>329</v>
      </c>
      <c r="K15" s="135" t="s">
        <v>327</v>
      </c>
    </row>
    <row r="16" spans="1:11" ht="18.75" customHeight="1">
      <c r="A16" s="262" t="s">
        <v>256</v>
      </c>
      <c r="B16" s="447"/>
      <c r="C16" s="447"/>
      <c r="D16" s="447"/>
      <c r="E16" s="447"/>
      <c r="F16" s="447"/>
      <c r="G16" s="448"/>
      <c r="H16" s="449"/>
      <c r="I16" s="449"/>
      <c r="J16" s="449"/>
      <c r="K16" s="450"/>
    </row>
    <row r="17" spans="1:11" ht="18.75" customHeight="1">
      <c r="A17" s="263" t="s">
        <v>284</v>
      </c>
      <c r="B17" s="129" t="s">
        <v>330</v>
      </c>
      <c r="C17" s="143"/>
      <c r="D17" s="130" t="s">
        <v>331</v>
      </c>
      <c r="E17" s="144"/>
      <c r="F17" s="132" t="s">
        <v>332</v>
      </c>
      <c r="G17" s="144"/>
      <c r="H17" s="131" t="s">
        <v>333</v>
      </c>
      <c r="I17" s="144"/>
      <c r="J17" s="131" t="s">
        <v>334</v>
      </c>
      <c r="K17" s="226">
        <f>C17+E17+G17+I17</f>
        <v>0</v>
      </c>
    </row>
    <row r="18" spans="1:11">
      <c r="A18" s="459" t="s">
        <v>246</v>
      </c>
      <c r="B18" s="455" t="s">
        <v>244</v>
      </c>
      <c r="C18" s="455"/>
      <c r="D18" s="455"/>
      <c r="E18" s="455"/>
      <c r="F18" s="455"/>
      <c r="G18" s="455" t="s">
        <v>245</v>
      </c>
      <c r="H18" s="455"/>
      <c r="I18" s="455"/>
      <c r="J18" s="455"/>
      <c r="K18" s="455"/>
    </row>
    <row r="19" spans="1:11" ht="18.75" customHeight="1">
      <c r="A19" s="454"/>
      <c r="B19" s="447"/>
      <c r="C19" s="447"/>
      <c r="D19" s="447"/>
      <c r="E19" s="447"/>
      <c r="F19" s="447"/>
      <c r="G19" s="447"/>
      <c r="H19" s="447"/>
      <c r="I19" s="447"/>
      <c r="J19" s="447"/>
      <c r="K19" s="447"/>
    </row>
    <row r="20" spans="1:11" ht="12" customHeight="1">
      <c r="A20" s="461" t="s">
        <v>247</v>
      </c>
      <c r="B20" s="262" t="s">
        <v>248</v>
      </c>
      <c r="C20" s="431" t="s">
        <v>249</v>
      </c>
      <c r="D20" s="431"/>
      <c r="E20" s="431"/>
      <c r="F20" s="431"/>
      <c r="G20" s="431"/>
      <c r="H20" s="431"/>
      <c r="I20" s="431"/>
      <c r="J20" s="431"/>
      <c r="K20" s="431"/>
    </row>
    <row r="21" spans="1:11">
      <c r="A21" s="461"/>
      <c r="B21" s="447"/>
      <c r="C21" s="262" t="s">
        <v>250</v>
      </c>
      <c r="D21" s="262" t="s">
        <v>251</v>
      </c>
      <c r="E21" s="262" t="s">
        <v>252</v>
      </c>
      <c r="F21" s="448" t="s">
        <v>245</v>
      </c>
      <c r="G21" s="450"/>
      <c r="H21" s="455" t="s">
        <v>253</v>
      </c>
      <c r="I21" s="455"/>
      <c r="J21" s="455"/>
      <c r="K21" s="455"/>
    </row>
    <row r="22" spans="1:11" ht="18.75" customHeight="1">
      <c r="A22" s="461"/>
      <c r="B22" s="447"/>
      <c r="C22" s="136"/>
      <c r="D22" s="137"/>
      <c r="E22" s="138"/>
      <c r="F22" s="460"/>
      <c r="G22" s="460"/>
      <c r="H22" s="241" t="s">
        <v>254</v>
      </c>
      <c r="I22" s="139"/>
      <c r="J22" s="241" t="s">
        <v>255</v>
      </c>
      <c r="K22" s="260"/>
    </row>
    <row r="23" spans="1:11" ht="18.75" customHeight="1">
      <c r="A23" s="461"/>
      <c r="B23" s="447"/>
      <c r="C23" s="136"/>
      <c r="D23" s="137"/>
      <c r="E23" s="138"/>
      <c r="F23" s="460"/>
      <c r="G23" s="460"/>
      <c r="H23" s="241" t="s">
        <v>254</v>
      </c>
      <c r="I23" s="139"/>
      <c r="J23" s="241" t="s">
        <v>255</v>
      </c>
      <c r="K23" s="260"/>
    </row>
    <row r="26" spans="1:11">
      <c r="A26" s="243" t="s">
        <v>268</v>
      </c>
    </row>
    <row r="27" spans="1:11" ht="3.75" customHeight="1"/>
    <row r="28" spans="1:11" ht="19.5" customHeight="1">
      <c r="A28" s="464" t="s">
        <v>44</v>
      </c>
      <c r="B28" s="465"/>
      <c r="C28" s="429" t="s">
        <v>487</v>
      </c>
      <c r="D28" s="472"/>
      <c r="E28" s="474" t="s">
        <v>488</v>
      </c>
      <c r="F28" s="475"/>
      <c r="G28" s="429" t="s">
        <v>489</v>
      </c>
      <c r="H28" s="472"/>
      <c r="I28" s="429" t="s">
        <v>490</v>
      </c>
      <c r="J28" s="472"/>
      <c r="K28" s="416" t="s">
        <v>240</v>
      </c>
    </row>
    <row r="29" spans="1:11" ht="24" customHeight="1">
      <c r="A29" s="466"/>
      <c r="B29" s="467"/>
      <c r="C29" s="430"/>
      <c r="D29" s="473"/>
      <c r="E29" s="476"/>
      <c r="F29" s="477"/>
      <c r="G29" s="430"/>
      <c r="H29" s="473"/>
      <c r="I29" s="430"/>
      <c r="J29" s="473"/>
      <c r="K29" s="417"/>
    </row>
    <row r="30" spans="1:11" ht="30" customHeight="1">
      <c r="A30" s="434" t="s">
        <v>336</v>
      </c>
      <c r="B30" s="435"/>
      <c r="C30" s="436"/>
      <c r="D30" s="437"/>
      <c r="E30" s="436"/>
      <c r="F30" s="437"/>
      <c r="G30" s="436"/>
      <c r="H30" s="437"/>
      <c r="I30" s="436"/>
      <c r="J30" s="437"/>
      <c r="K30" s="109" t="str">
        <f>IF(SUM(C30+E30+G30+I30)=0,"",SUM(C30+E30+G30+I30))</f>
        <v/>
      </c>
    </row>
    <row r="31" spans="1:11" ht="15" customHeight="1">
      <c r="A31" s="462" t="s">
        <v>337</v>
      </c>
      <c r="B31" s="463"/>
      <c r="C31" s="468"/>
      <c r="D31" s="469"/>
      <c r="E31" s="468"/>
      <c r="F31" s="469"/>
      <c r="G31" s="468"/>
      <c r="H31" s="469"/>
      <c r="I31" s="468"/>
      <c r="J31" s="469"/>
      <c r="K31" s="110" t="str">
        <f t="shared" ref="K31:K32" si="0">IF(SUM(C31+E31+G31+I31)=0,"",SUM(C31+E31+G31+I31))</f>
        <v/>
      </c>
    </row>
    <row r="32" spans="1:11" ht="15" customHeight="1">
      <c r="A32" s="462"/>
      <c r="B32" s="463"/>
      <c r="C32" s="470"/>
      <c r="D32" s="471"/>
      <c r="E32" s="470"/>
      <c r="F32" s="471"/>
      <c r="G32" s="470"/>
      <c r="H32" s="471"/>
      <c r="I32" s="470"/>
      <c r="J32" s="471"/>
      <c r="K32" s="111" t="str">
        <f t="shared" si="0"/>
        <v/>
      </c>
    </row>
    <row r="33" spans="1:11" ht="12" customHeight="1">
      <c r="A33" s="478" t="s">
        <v>495</v>
      </c>
      <c r="B33" s="478"/>
      <c r="C33" s="478"/>
      <c r="D33" s="478"/>
      <c r="E33" s="478"/>
      <c r="F33" s="478"/>
      <c r="G33" s="478"/>
      <c r="H33" s="478"/>
      <c r="I33" s="478"/>
      <c r="J33" s="478"/>
      <c r="K33" s="478"/>
    </row>
    <row r="35" spans="1:11">
      <c r="A35" s="243" t="s">
        <v>269</v>
      </c>
    </row>
    <row r="36" spans="1:11" ht="3.75" customHeight="1"/>
    <row r="37" spans="1:11" ht="18.75" customHeight="1">
      <c r="A37" s="418"/>
      <c r="B37" s="419"/>
      <c r="C37" s="419"/>
      <c r="D37" s="419"/>
      <c r="E37" s="419"/>
      <c r="F37" s="419"/>
      <c r="G37" s="419"/>
      <c r="H37" s="419"/>
      <c r="I37" s="419"/>
      <c r="J37" s="419"/>
      <c r="K37" s="420"/>
    </row>
    <row r="38" spans="1:11" ht="18.75" customHeight="1">
      <c r="A38" s="421"/>
      <c r="B38" s="422"/>
      <c r="C38" s="422"/>
      <c r="D38" s="422"/>
      <c r="E38" s="422"/>
      <c r="F38" s="422"/>
      <c r="G38" s="422"/>
      <c r="H38" s="422"/>
      <c r="I38" s="422"/>
      <c r="J38" s="422"/>
      <c r="K38" s="423"/>
    </row>
    <row r="39" spans="1:11" ht="18.75" customHeight="1">
      <c r="A39" s="421"/>
      <c r="B39" s="422"/>
      <c r="C39" s="422"/>
      <c r="D39" s="422"/>
      <c r="E39" s="422"/>
      <c r="F39" s="422"/>
      <c r="G39" s="422"/>
      <c r="H39" s="422"/>
      <c r="I39" s="422"/>
      <c r="J39" s="422"/>
      <c r="K39" s="423"/>
    </row>
    <row r="40" spans="1:11" ht="18.75" customHeight="1">
      <c r="A40" s="424"/>
      <c r="B40" s="425"/>
      <c r="C40" s="425"/>
      <c r="D40" s="425"/>
      <c r="E40" s="425"/>
      <c r="F40" s="425"/>
      <c r="G40" s="425"/>
      <c r="H40" s="425"/>
      <c r="I40" s="425"/>
      <c r="J40" s="425"/>
      <c r="K40" s="426"/>
    </row>
    <row r="43" spans="1:11">
      <c r="A43" s="243" t="s">
        <v>285</v>
      </c>
    </row>
    <row r="44" spans="1:11" ht="3.75" customHeight="1"/>
    <row r="45" spans="1:11" ht="18.75" customHeight="1">
      <c r="A45" s="249" t="s">
        <v>426</v>
      </c>
      <c r="B45" s="248"/>
      <c r="C45" s="248"/>
    </row>
    <row r="46" spans="1:11" ht="72" customHeight="1">
      <c r="A46" s="441" t="s">
        <v>427</v>
      </c>
      <c r="B46" s="442"/>
      <c r="C46" s="443"/>
      <c r="D46" s="246"/>
      <c r="E46" s="265"/>
      <c r="F46" s="265"/>
      <c r="G46" s="265"/>
      <c r="H46" s="265"/>
      <c r="I46" s="265"/>
    </row>
    <row r="47" spans="1:11" ht="18.75" customHeight="1">
      <c r="A47" s="444" t="s">
        <v>415</v>
      </c>
      <c r="B47" s="445"/>
      <c r="C47" s="446"/>
      <c r="D47" s="438" t="s">
        <v>418</v>
      </c>
      <c r="E47" s="439"/>
      <c r="F47" s="439"/>
      <c r="G47" s="440"/>
      <c r="H47" s="427"/>
      <c r="I47" s="428"/>
    </row>
    <row r="48" spans="1:11" ht="21" customHeight="1">
      <c r="A48" s="431" t="s">
        <v>420</v>
      </c>
      <c r="B48" s="431"/>
      <c r="C48" s="431"/>
      <c r="D48" s="447"/>
      <c r="E48" s="447"/>
    </row>
    <row r="49" ht="11.25" customHeight="1"/>
  </sheetData>
  <mergeCells count="53">
    <mergeCell ref="A46:C46"/>
    <mergeCell ref="A47:C47"/>
    <mergeCell ref="D47:G47"/>
    <mergeCell ref="H47:I47"/>
    <mergeCell ref="A48:C48"/>
    <mergeCell ref="D48:E48"/>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K28:K29"/>
    <mergeCell ref="A20:A23"/>
    <mergeCell ref="C20:K20"/>
    <mergeCell ref="B21:B23"/>
    <mergeCell ref="F21:G21"/>
    <mergeCell ref="H21:K21"/>
    <mergeCell ref="F22:G22"/>
    <mergeCell ref="F23:G23"/>
    <mergeCell ref="A28:B29"/>
    <mergeCell ref="C28:D29"/>
    <mergeCell ref="E28:F29"/>
    <mergeCell ref="G28:H29"/>
    <mergeCell ref="I28:J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F5"/>
    <mergeCell ref="A8:C8"/>
    <mergeCell ref="D8:F8"/>
    <mergeCell ref="G8:K8"/>
  </mergeCells>
  <phoneticPr fontId="5"/>
  <dataValidations count="6">
    <dataValidation type="list" allowBlank="1" showInputMessage="1" showErrorMessage="1" sqref="D48:E48" xr:uid="{BDCDDECB-F3EE-41E3-9C06-37ADB15B050F}">
      <formula1>"病床確保,発熱外来,自宅療養者等医療"</formula1>
    </dataValidation>
    <dataValidation type="list" allowBlank="1" showInputMessage="1" showErrorMessage="1" sqref="G16:K16" xr:uid="{C60996A3-B80F-47D6-8FA7-8BCA0BCF4159}">
      <formula1>"新築,移転新築,増築,改築"</formula1>
    </dataValidation>
    <dataValidation type="list" allowBlank="1" showInputMessage="1" showErrorMessage="1" sqref="K22:K23" xr:uid="{099043A6-27ED-4160-A40C-9F872D5F11A7}">
      <formula1>"転用,譲渡,交換,貸付,取壊し"</formula1>
    </dataValidation>
    <dataValidation type="list" allowBlank="1" showInputMessage="1" showErrorMessage="1" sqref="I22:I23" xr:uid="{66D919B2-9152-482B-99BA-9FCAE3172414}">
      <formula1>"有（承認済）,有（申請済）,有（申請予定）,無"</formula1>
    </dataValidation>
    <dataValidation type="list" allowBlank="1" showInputMessage="1" showErrorMessage="1" sqref="B21:B23" xr:uid="{773F500B-3F0B-46A7-B100-CFAE6DACEC39}">
      <formula1>"有,無"</formula1>
    </dataValidation>
    <dataValidation type="list" allowBlank="1" showInputMessage="1" showErrorMessage="1" sqref="B16:F16" xr:uid="{F3100729-250A-4431-91C1-30F8131B8309}">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7B150C4-C82E-4934-9636-730923388DE1}">
          <x14:formula1>
            <xm:f>'管理用（このシートは削除しないでください）'!$F$3:$F$9</xm:f>
          </x14:formula1>
          <xm:sqref>B19:K19</xm:sqref>
        </x14:dataValidation>
        <x14:dataValidation type="list" allowBlank="1" showInputMessage="1" showErrorMessage="1" xr:uid="{960ECCAF-0432-4524-84E3-1F7F842FC9E2}">
          <x14:formula1>
            <xm:f>'管理用（このシートは削除しないでください）'!$T$11:$T$12</xm:f>
          </x14:formula1>
          <xm:sqref>D46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31</vt:i4>
      </vt:variant>
    </vt:vector>
  </HeadingPairs>
  <TitlesOfParts>
    <vt:vector size="41" baseType="lpstr">
      <vt:lpstr>【記入例】(様式1) 総括表</vt:lpstr>
      <vt:lpstr>(様式1) 総括表</vt:lpstr>
      <vt:lpstr>(様式2) 事業費内訳書（病室）</vt:lpstr>
      <vt:lpstr>(様式2) 事業費内訳書（病室以外）</vt:lpstr>
      <vt:lpstr>16 新興感染症（病室）</vt:lpstr>
      <vt:lpstr>16 新興感染症（病室以外（病棟等））</vt:lpstr>
      <vt:lpstr>12-1 スプリンクラー（総括表）見直し前</vt:lpstr>
      <vt:lpstr>12-2スプリンクラー（個別計画書）見直し前</vt:lpstr>
      <vt:lpstr>16 新興感染症（病室以外（個人防護具））</vt:lpstr>
      <vt:lpstr>管理用（このシートは削除しないでください）</vt:lpstr>
      <vt:lpstr>'(様式1) 総括表'!Print_Area</vt:lpstr>
      <vt:lpstr>'(様式2) 事業費内訳書（病室）'!Print_Area</vt:lpstr>
      <vt:lpstr>'(様式2) 事業費内訳書（病室以外）'!Print_Area</vt:lpstr>
      <vt:lpstr>'【記入例】(様式1) 総括表'!Print_Area</vt:lpstr>
      <vt:lpstr>'12-1 スプリンクラー（総括表）見直し前'!Print_Area</vt:lpstr>
      <vt:lpstr>'12-2スプリンクラー（個別計画書）見直し前'!Print_Area</vt:lpstr>
      <vt:lpstr>'16 新興感染症（病室）'!Print_Area</vt:lpstr>
      <vt:lpstr>'16 新興感染症（病室以外（個人防護具））'!Print_Area</vt:lpstr>
      <vt:lpstr>'16 新興感染症（病室以外（病棟等））'!Print_Area</vt:lpstr>
      <vt:lpstr>'管理用（このシートは削除しないでください）'!Print_Area</vt:lpstr>
      <vt:lpstr>'(様式1) 総括表'!Print_Titles</vt:lpstr>
      <vt:lpstr>'(様式2) 事業費内訳書（病室）'!Print_Titles</vt:lpstr>
      <vt:lpstr>'(様式2) 事業費内訳書（病室以外）'!Print_Titles</vt:lpstr>
      <vt:lpstr>'【記入例】(様式1) 総括表'!Print_Titles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池田　しほり（医務課）</cp:lastModifiedBy>
  <cp:lastPrinted>2025-03-06T06:22:40Z</cp:lastPrinted>
  <dcterms:created xsi:type="dcterms:W3CDTF">2000-07-04T04:40:42Z</dcterms:created>
  <dcterms:modified xsi:type="dcterms:W3CDTF">2025-06-06T07:11:01Z</dcterms:modified>
</cp:coreProperties>
</file>