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fs101\Share_HDD_O\350330市町支援課_HDD\SD-149\財政担当共有フォルダー\12 普通会計決算統計\財政状況資料集\R5財政状況資料集\04　市町→\○04 多久市\"/>
    </mc:Choice>
  </mc:AlternateContent>
  <xr:revisionPtr revIDLastSave="0" documentId="13_ncr:101_{80E02D78-9B73-4598-96B6-2C548C05E722}" xr6:coauthVersionLast="47" xr6:coauthVersionMax="47" xr10:uidLastSave="{00000000-0000-0000-0000-000000000000}"/>
  <bookViews>
    <workbookView xWindow="-108" yWindow="-108" windowWidth="30936" windowHeight="167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31" i="12" l="1"/>
  <c r="AK31" i="12"/>
  <c r="AA31" i="12"/>
  <c r="V31" i="12"/>
  <c r="Q31" i="12"/>
  <c r="BG34"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W40" i="10"/>
  <c r="BW41" i="10" s="1"/>
  <c r="BW42" i="10" s="1"/>
  <c r="BW43" i="10" s="1"/>
  <c r="BE40" i="10"/>
  <c r="AM40" i="10"/>
  <c r="U40" i="10"/>
  <c r="C40" i="10"/>
  <c r="CO39" i="10"/>
  <c r="BE39" i="10"/>
  <c r="AM39" i="10"/>
  <c r="U39" i="10"/>
  <c r="C39" i="10"/>
  <c r="CO38" i="10"/>
  <c r="BE38" i="10"/>
  <c r="AM38" i="10"/>
  <c r="U38" i="10"/>
  <c r="C38" i="10"/>
  <c r="CO37" i="10"/>
  <c r="BE37" i="10"/>
  <c r="AM37" i="10"/>
  <c r="U37" i="10"/>
  <c r="C37" i="10"/>
  <c r="BE36" i="10"/>
  <c r="AM36" i="10"/>
  <c r="U36" i="10"/>
  <c r="BE35" i="10"/>
  <c r="CO34" i="10"/>
  <c r="CO35" i="10" s="1"/>
  <c r="CO36" i="10" s="1"/>
  <c r="BW34" i="10"/>
  <c r="BW35" i="10" s="1"/>
  <c r="BW36" i="10" s="1"/>
  <c r="BW37" i="10" s="1"/>
  <c r="BW38" i="10" s="1"/>
  <c r="BW39"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C36" i="10"/>
  <c r="AM34" i="10" s="1"/>
  <c r="AM35" i="10" s="1"/>
  <c r="BE34" i="10"/>
</calcChain>
</file>

<file path=xl/sharedStrings.xml><?xml version="1.0" encoding="utf-8"?>
<sst xmlns="http://schemas.openxmlformats.org/spreadsheetml/2006/main" count="1117" uniqueCount="573">
  <si>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</si>
  <si>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</si>
  <si>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</si>
  <si>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</si>
  <si>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</si>
  <si>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</si>
  <si>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</si>
  <si>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</si>
  <si>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</si>
  <si>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</si>
  <si>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</si>
  <si>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</si>
  <si>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</si>
  <si>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</si>
  <si>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</si>
  <si>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</si>
  <si>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</si>
  <si>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</si>
  <si>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</si>
  <si>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</si>
  <si>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</si>
  <si>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</si>
  <si>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</si>
  <si>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</si>
  <si>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</si>
  <si>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</si>
  <si>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</si>
  <si>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</si>
  <si>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</si>
  <si>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</si>
  <si>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</si>
  <si>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</si>
  <si>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</si>
  <si>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</si>
  <si>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</si>
  <si>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</si>
  <si>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</si>
  <si>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</si>
  <si>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</si>
  <si>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</si>
  <si>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</si>
  <si>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</si>
  <si>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</si>
  <si>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</si>
  <si>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</si>
  <si>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</si>
  <si>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</si>
  <si>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</si>
  <si>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</si>
  <si>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</si>
  <si>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</si>
  <si>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</si>
  <si>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</si>
  <si>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</si>
  <si>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</si>
  <si>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</si>
  <si>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</si>
  <si>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</si>
  <si>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</si>
  <si>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</si>
  <si>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</si>
  <si>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</si>
  <si>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</si>
  <si>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</si>
  <si>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</si>
  <si>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</si>
  <si>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</si>
  <si>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</si>
  <si>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</si>
  <si>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</si>
  <si>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</si>
  <si>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</si>
  <si>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</si>
  <si>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</si>
  <si>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</si>
  <si>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</si>
  <si>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</si>
  <si>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</si>
  <si>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</si>
  <si>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</si>
  <si>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</si>
  <si>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</si>
  <si>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</si>
  <si>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</si>
  <si>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</si>
  <si>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</si>
  <si>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</si>
  <si>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</si>
  <si>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</si>
  <si>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</si>
  <si>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</si>
  <si>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</si>
  <si>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</si>
  <si>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</si>
  <si>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多久市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</si>
  <si>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</si>
  <si>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</si>
  <si>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</si>
  <si>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</si>
  <si>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</si>
  <si>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</si>
  <si>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</si>
  <si>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</si>
  <si>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</si>
  <si>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</si>
  <si>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</si>
  <si>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</si>
  <si>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</si>
  <si>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</si>
  <si>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</si>
  <si>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</si>
  <si>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</si>
  <si>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</si>
  <si>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</si>
  <si>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</si>
  <si>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</si>
  <si>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</si>
  <si>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</si>
  <si>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</si>
  <si>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</si>
  <si>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</si>
  <si>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</si>
  <si>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</si>
  <si>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</si>
  <si>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</si>
  <si>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</si>
  <si>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</si>
  <si>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</si>
  <si>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</si>
  <si>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</si>
  <si>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</si>
  <si>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</si>
  <si>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</si>
  <si>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</si>
  <si>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</si>
  <si>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</si>
  <si>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</si>
  <si>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</si>
  <si>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</si>
  <si>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</si>
  <si>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</si>
  <si>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</si>
  <si>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6"/>
  </si>
  <si>
    <t>うち日本人(％)</t>
    <phoneticPr fontId="5"/>
  </si>
  <si>
    <t>-2.0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</si>
  <si>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</si>
  <si>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</si>
  <si>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</si>
  <si>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</si>
  <si>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</si>
  <si>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</si>
  <si>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</si>
  <si>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</si>
  <si>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</si>
  <si>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</si>
  <si>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</si>
  <si>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</si>
  <si>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</si>
  <si>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</si>
  <si>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</si>
  <si>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</si>
  <si>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</si>
  <si>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</si>
  <si>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</si>
  <si>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</si>
  <si>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</si>
  <si>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</si>
  <si>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</si>
  <si>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</si>
  <si>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</si>
  <si>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</si>
  <si>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</si>
  <si>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</si>
  <si>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</si>
  <si>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</si>
  <si>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</si>
  <si>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</si>
  <si>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</si>
  <si>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</si>
  <si>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</si>
  <si>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</si>
  <si>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</si>
  <si>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</si>
  <si>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</si>
  <si>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</si>
  <si>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</si>
  <si>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</si>
  <si>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</si>
  <si>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</si>
  <si>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</si>
  <si>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</si>
  <si>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</si>
  <si>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</si>
  <si>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</si>
  <si>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</si>
  <si>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</si>
  <si>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</si>
  <si>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</si>
  <si>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</si>
  <si>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</si>
  <si>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</si>
  <si>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</si>
  <si>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</si>
  <si>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</si>
  <si>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佐賀県多久市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</si>
  <si>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</si>
  <si>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</si>
  <si>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</si>
  <si>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</si>
  <si>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</si>
  <si>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</si>
  <si>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</si>
  <si>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</si>
  <si>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</si>
  <si>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</si>
  <si>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</si>
  <si>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</si>
  <si>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</si>
  <si>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</si>
  <si>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</si>
  <si>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</si>
  <si>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</si>
  <si>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</si>
  <si>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</si>
  <si>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</si>
  <si>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</si>
  <si>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</si>
  <si>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</si>
  <si>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</si>
  <si>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</si>
  <si>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</si>
  <si>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</si>
  <si>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</si>
  <si>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</si>
  <si>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</si>
  <si>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</si>
  <si>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</si>
  <si>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</si>
  <si>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</si>
  <si>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</si>
  <si>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</si>
  <si>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</si>
  <si>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</si>
  <si>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</si>
  <si>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</si>
  <si>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</si>
  <si>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</si>
  <si>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</si>
  <si>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</si>
  <si>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</si>
  <si>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</si>
  <si>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</si>
  <si>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</si>
  <si>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</si>
  <si>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</si>
  <si>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</si>
  <si>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</si>
  <si>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</si>
  <si>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</si>
  <si>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</si>
  <si>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</si>
  <si>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</si>
  <si>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</si>
  <si>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</si>
  <si>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</si>
  <si>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</si>
  <si>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</si>
  <si>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</si>
  <si>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</si>
  <si>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</si>
  <si>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</si>
  <si>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</si>
  <si>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</si>
  <si>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</si>
  <si>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</si>
  <si>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</si>
  <si>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</si>
  <si>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</si>
  <si>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</si>
  <si>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</si>
  <si>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</si>
  <si>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</si>
  <si>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</si>
  <si>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</si>
  <si>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</si>
  <si>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</si>
  <si>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</si>
  <si>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</si>
  <si>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</si>
  <si>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</si>
  <si>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</si>
  <si>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</si>
  <si>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</si>
  <si>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</si>
  <si>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</si>
  <si>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</si>
  <si>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</si>
  <si>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</si>
  <si>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</si>
  <si>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</si>
  <si>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</si>
  <si>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</si>
  <si>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</si>
  <si>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</si>
  <si>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</si>
  <si>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</si>
  <si>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</si>
  <si>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</si>
  <si>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</si>
  <si>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</si>
  <si>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</si>
  <si>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</si>
  <si>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</si>
  <si>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</si>
  <si>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</si>
  <si>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</si>
  <si>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</si>
  <si>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</si>
  <si>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</si>
  <si>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</si>
  <si>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</si>
  <si>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</si>
  <si>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</si>
  <si>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</si>
  <si>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</si>
  <si>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</si>
  <si>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</si>
  <si>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</si>
  <si>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</si>
  <si>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</si>
  <si>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</si>
  <si>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</si>
  <si>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</si>
  <si>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</si>
  <si>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</si>
  <si>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</si>
  <si>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</si>
  <si>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</si>
  <si>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</si>
  <si>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</si>
  <si>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</si>
  <si>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</si>
  <si>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</si>
  <si>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</si>
  <si>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</si>
  <si>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</si>
  <si>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</si>
  <si>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</si>
  <si>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</si>
  <si>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</si>
  <si>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</si>
  <si>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</si>
  <si>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</si>
  <si>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</si>
  <si>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</si>
  <si>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佐賀県多久市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</si>
  <si>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</si>
  <si>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</si>
  <si>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</si>
  <si>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</si>
  <si>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</si>
  <si>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</si>
  <si>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</si>
  <si>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</si>
  <si>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</si>
  <si>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</si>
  <si>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</si>
  <si>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</si>
  <si>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</si>
  <si>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</si>
  <si>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</si>
  <si>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</si>
  <si>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</si>
  <si>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</si>
  <si>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</si>
  <si>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</si>
  <si>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多久市給与管理物品調達特別会計</t>
    <phoneticPr fontId="5"/>
  </si>
  <si>
    <t>多久市土地区画整理事業特別会計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</si>
  <si>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</si>
  <si>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</si>
  <si>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</si>
  <si>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</si>
  <si>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</si>
  <si>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</si>
  <si>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</si>
  <si>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</si>
  <si>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</si>
  <si>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</si>
  <si>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</si>
  <si>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</si>
  <si>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</si>
  <si>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多久市国民健康保険事業特別会計</t>
    <phoneticPr fontId="5"/>
  </si>
  <si>
    <t>多久市後期高齢者医療特別会計</t>
    <phoneticPr fontId="5"/>
  </si>
  <si>
    <t>多久市病院事業会計</t>
    <phoneticPr fontId="5"/>
  </si>
  <si>
    <t>法適用企業</t>
    <phoneticPr fontId="5"/>
  </si>
  <si>
    <t>多久市下水道事業会計</t>
    <phoneticPr fontId="5"/>
  </si>
  <si>
    <t>多久市宅地造成事業特別会計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</si>
  <si>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</si>
  <si>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</si>
  <si>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</si>
  <si>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</si>
  <si>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</si>
  <si>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</si>
  <si>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</si>
  <si>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</si>
  <si>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</si>
  <si>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</si>
  <si>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</si>
  <si>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</si>
  <si>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</si>
  <si>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</si>
  <si>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</si>
  <si>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</si>
  <si>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</si>
  <si>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</si>
  <si>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</si>
  <si>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</si>
  <si>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</si>
  <si>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</si>
  <si>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</si>
  <si>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</si>
  <si>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</si>
  <si>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</si>
  <si>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</si>
  <si>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</si>
  <si>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</si>
  <si>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</si>
  <si>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</si>
  <si>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</si>
  <si>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</si>
  <si>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</si>
  <si>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</si>
  <si>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</si>
  <si>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</si>
  <si>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</si>
  <si>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</si>
  <si>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</si>
  <si>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</si>
  <si>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</si>
  <si>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</si>
  <si>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</si>
  <si>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</si>
  <si>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</si>
  <si>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</si>
  <si>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</si>
  <si>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</si>
  <si>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</si>
  <si>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</si>
  <si>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</si>
  <si>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</si>
  <si>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</si>
  <si>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</si>
  <si>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</si>
  <si>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</si>
  <si>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</si>
  <si>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</si>
  <si>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</si>
  <si>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</si>
  <si>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</si>
  <si>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</si>
  <si>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</si>
  <si>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</si>
  <si>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</si>
  <si>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</si>
  <si>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</si>
  <si>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</si>
  <si>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</si>
  <si>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</si>
  <si>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</si>
  <si>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</si>
  <si>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</si>
  <si>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</si>
  <si>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</si>
  <si>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</si>
  <si>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</si>
  <si>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</si>
  <si>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</si>
  <si>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</si>
  <si>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</si>
  <si>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</si>
  <si>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</si>
  <si>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</si>
  <si>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</si>
  <si>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</si>
  <si>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</si>
  <si>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</si>
  <si>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</si>
  <si>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</si>
  <si>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</si>
  <si>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</si>
  <si>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</si>
  <si>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</si>
  <si>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</si>
  <si>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</si>
  <si>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</si>
  <si>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</si>
  <si>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</si>
  <si>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</si>
  <si>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</si>
  <si>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</si>
  <si>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</si>
  <si>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</si>
  <si>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</si>
  <si>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</si>
  <si>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</si>
  <si>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</si>
  <si>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</si>
  <si>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</si>
  <si>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</si>
  <si>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</si>
  <si>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</si>
  <si>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</si>
  <si>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</si>
  <si>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</si>
  <si>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</si>
  <si>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</si>
  <si>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</si>
  <si>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</si>
  <si>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</si>
  <si>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</si>
  <si>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</si>
  <si>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</si>
  <si>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</si>
  <si>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</si>
  <si>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</si>
  <si>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</si>
  <si>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</si>
  <si>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</si>
  <si>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</si>
  <si>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</si>
  <si>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</si>
  <si>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</si>
  <si>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</si>
  <si>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7.78</t>
  </si>
  <si>
    <t>▲ 4.55</t>
  </si>
  <si>
    <t>多久市病院事業会計</t>
  </si>
  <si>
    <t>一般会計</t>
  </si>
  <si>
    <t>多久市国民健康保険事業特別会計</t>
  </si>
  <si>
    <t>多久市下水道事業会計</t>
  </si>
  <si>
    <t>多久市後期高齢者医療特別会計</t>
  </si>
  <si>
    <t>多久市給与管理物品調達特別会計</t>
  </si>
  <si>
    <t>多久市土地区画整理事業特別会計</t>
  </si>
  <si>
    <t>多久市宅地造成事業特別会計</t>
  </si>
  <si>
    <t>その他会計（赤字）</t>
  </si>
  <si>
    <t>▲ 1.91</t>
  </si>
  <si>
    <t>その他会計（黒字）</t>
  </si>
  <si>
    <t>R01</t>
    <phoneticPr fontId="5"/>
  </si>
  <si>
    <t>R02</t>
    <phoneticPr fontId="5"/>
  </si>
  <si>
    <t>R03</t>
    <phoneticPr fontId="5"/>
  </si>
  <si>
    <t>R04</t>
    <phoneticPr fontId="5"/>
  </si>
  <si>
    <t>R05</t>
    <phoneticPr fontId="5"/>
  </si>
  <si>
    <t>-</t>
    <phoneticPr fontId="2"/>
  </si>
  <si>
    <t>天山地区共同衛生処理場組合</t>
    <rPh sb="0" eb="2">
      <t>テンザン</t>
    </rPh>
    <rPh sb="2" eb="4">
      <t>チク</t>
    </rPh>
    <rPh sb="4" eb="6">
      <t>キョウドウ</t>
    </rPh>
    <rPh sb="6" eb="8">
      <t>エイセイ</t>
    </rPh>
    <rPh sb="8" eb="11">
      <t>ショリジョウ</t>
    </rPh>
    <rPh sb="11" eb="13">
      <t>クミアイ</t>
    </rPh>
    <phoneticPr fontId="10"/>
  </si>
  <si>
    <t>天山地区共同斎場組合</t>
    <rPh sb="0" eb="2">
      <t>テンザン</t>
    </rPh>
    <rPh sb="2" eb="4">
      <t>チク</t>
    </rPh>
    <rPh sb="4" eb="6">
      <t>キョウドウ</t>
    </rPh>
    <rPh sb="6" eb="8">
      <t>サイジョウ</t>
    </rPh>
    <rPh sb="8" eb="10">
      <t>クミアイ</t>
    </rPh>
    <phoneticPr fontId="10"/>
  </si>
  <si>
    <t>佐賀中部広域連合（普通会計）</t>
    <rPh sb="0" eb="2">
      <t>サガ</t>
    </rPh>
    <rPh sb="2" eb="4">
      <t>チュウブ</t>
    </rPh>
    <rPh sb="4" eb="6">
      <t>コウイキ</t>
    </rPh>
    <rPh sb="6" eb="8">
      <t>レンゴウ</t>
    </rPh>
    <rPh sb="9" eb="11">
      <t>フツウ</t>
    </rPh>
    <rPh sb="11" eb="13">
      <t>カイケイ</t>
    </rPh>
    <phoneticPr fontId="10"/>
  </si>
  <si>
    <t>佐賀中部広域連合（介護保険会計）</t>
    <rPh sb="0" eb="2">
      <t>サガ</t>
    </rPh>
    <rPh sb="2" eb="4">
      <t>チュウブ</t>
    </rPh>
    <rPh sb="4" eb="6">
      <t>コウイキ</t>
    </rPh>
    <rPh sb="6" eb="8">
      <t>レンゴウ</t>
    </rPh>
    <rPh sb="9" eb="11">
      <t>カイゴ</t>
    </rPh>
    <rPh sb="11" eb="13">
      <t>ホケン</t>
    </rPh>
    <rPh sb="13" eb="15">
      <t>カイケイ</t>
    </rPh>
    <phoneticPr fontId="10"/>
  </si>
  <si>
    <t>佐賀県後期高齢者医療広域連合（普通会計）</t>
    <rPh sb="0" eb="3">
      <t>サガケン</t>
    </rPh>
    <rPh sb="3" eb="8">
      <t>コウキコウレイシャ</t>
    </rPh>
    <rPh sb="8" eb="10">
      <t>イリョウ</t>
    </rPh>
    <rPh sb="10" eb="12">
      <t>コウイキ</t>
    </rPh>
    <rPh sb="12" eb="14">
      <t>レンゴウ</t>
    </rPh>
    <rPh sb="15" eb="19">
      <t>フツウカイケイ</t>
    </rPh>
    <phoneticPr fontId="10"/>
  </si>
  <si>
    <t>佐賀県後期高齢者医療広域連合（特別会計）</t>
    <rPh sb="0" eb="3">
      <t>サガケン</t>
    </rPh>
    <rPh sb="3" eb="8">
      <t>コウキコウレイシャ</t>
    </rPh>
    <rPh sb="8" eb="10">
      <t>イリョウ</t>
    </rPh>
    <rPh sb="10" eb="12">
      <t>コウイキ</t>
    </rPh>
    <rPh sb="12" eb="14">
      <t>レンゴウ</t>
    </rPh>
    <rPh sb="15" eb="17">
      <t>トクベツ</t>
    </rPh>
    <rPh sb="17" eb="19">
      <t>カイケイ</t>
    </rPh>
    <phoneticPr fontId="10"/>
  </si>
  <si>
    <t>佐賀県市町総合事務組合（一般会計）</t>
    <rPh sb="0" eb="3">
      <t>サガケン</t>
    </rPh>
    <rPh sb="3" eb="4">
      <t>シ</t>
    </rPh>
    <rPh sb="4" eb="5">
      <t>マチ</t>
    </rPh>
    <rPh sb="5" eb="7">
      <t>ソウゴウ</t>
    </rPh>
    <rPh sb="7" eb="9">
      <t>ジム</t>
    </rPh>
    <rPh sb="9" eb="11">
      <t>クミアイ</t>
    </rPh>
    <rPh sb="12" eb="14">
      <t>イッパン</t>
    </rPh>
    <rPh sb="14" eb="16">
      <t>カイケイ</t>
    </rPh>
    <phoneticPr fontId="10"/>
  </si>
  <si>
    <t>佐賀県市町総合事務組合（交通災害会計）</t>
    <rPh sb="0" eb="3">
      <t>サガケン</t>
    </rPh>
    <rPh sb="3" eb="4">
      <t>シ</t>
    </rPh>
    <rPh sb="4" eb="5">
      <t>マチ</t>
    </rPh>
    <rPh sb="5" eb="7">
      <t>ソウゴウ</t>
    </rPh>
    <rPh sb="7" eb="9">
      <t>ジム</t>
    </rPh>
    <rPh sb="9" eb="11">
      <t>クミアイ</t>
    </rPh>
    <rPh sb="12" eb="16">
      <t>コウツウサイガイ</t>
    </rPh>
    <rPh sb="16" eb="18">
      <t>カイケイ</t>
    </rPh>
    <phoneticPr fontId="10"/>
  </si>
  <si>
    <t>天山地区共同環境組合</t>
    <rPh sb="0" eb="6">
      <t>テンザンチクキョウドウ</t>
    </rPh>
    <rPh sb="6" eb="8">
      <t>カンキョウ</t>
    </rPh>
    <rPh sb="8" eb="10">
      <t>クミアイ</t>
    </rPh>
    <phoneticPr fontId="10"/>
  </si>
  <si>
    <t>多久小城医療組合</t>
    <rPh sb="0" eb="2">
      <t>タク</t>
    </rPh>
    <rPh sb="2" eb="4">
      <t>オギ</t>
    </rPh>
    <rPh sb="4" eb="6">
      <t>イリョウ</t>
    </rPh>
    <rPh sb="6" eb="8">
      <t>クミアイ</t>
    </rPh>
    <phoneticPr fontId="10"/>
  </si>
  <si>
    <t>佐賀西部広域水道企業団（末端給水会計）</t>
    <rPh sb="0" eb="2">
      <t>サガ</t>
    </rPh>
    <rPh sb="2" eb="4">
      <t>セイブ</t>
    </rPh>
    <rPh sb="4" eb="6">
      <t>コウイキ</t>
    </rPh>
    <rPh sb="6" eb="8">
      <t>スイドウ</t>
    </rPh>
    <rPh sb="8" eb="10">
      <t>キギョウ</t>
    </rPh>
    <rPh sb="10" eb="11">
      <t>ダン</t>
    </rPh>
    <rPh sb="12" eb="14">
      <t>マッタン</t>
    </rPh>
    <rPh sb="14" eb="16">
      <t>キュウスイ</t>
    </rPh>
    <rPh sb="16" eb="18">
      <t>カイケイ</t>
    </rPh>
    <phoneticPr fontId="10"/>
  </si>
  <si>
    <t>佐賀西部広域水道企業団（用水供給会計）</t>
    <rPh sb="0" eb="2">
      <t>サガ</t>
    </rPh>
    <rPh sb="2" eb="4">
      <t>セイブ</t>
    </rPh>
    <rPh sb="4" eb="6">
      <t>コウイキ</t>
    </rPh>
    <rPh sb="6" eb="8">
      <t>スイドウ</t>
    </rPh>
    <rPh sb="8" eb="10">
      <t>キギョウ</t>
    </rPh>
    <rPh sb="10" eb="11">
      <t>ダン</t>
    </rPh>
    <rPh sb="12" eb="14">
      <t>ヨウスイ</t>
    </rPh>
    <rPh sb="14" eb="16">
      <t>キョウキュウ</t>
    </rPh>
    <rPh sb="16" eb="18">
      <t>カイケイ</t>
    </rPh>
    <phoneticPr fontId="10"/>
  </si>
  <si>
    <t>-</t>
    <phoneticPr fontId="10"/>
  </si>
  <si>
    <t>多久市土地開発公社</t>
    <rPh sb="0" eb="3">
      <t>タクシ</t>
    </rPh>
    <rPh sb="3" eb="7">
      <t>トチカイハツ</t>
    </rPh>
    <rPh sb="7" eb="9">
      <t>コウシャ</t>
    </rPh>
    <phoneticPr fontId="10"/>
  </si>
  <si>
    <t>公益財団法人 孔子の里</t>
    <rPh sb="0" eb="6">
      <t>コウエキザイダンホウジン</t>
    </rPh>
    <rPh sb="7" eb="9">
      <t>コウシ</t>
    </rPh>
    <rPh sb="10" eb="11">
      <t>サト</t>
    </rPh>
    <phoneticPr fontId="10"/>
  </si>
  <si>
    <t>一般財団法人 多久市学校給食振興会</t>
    <rPh sb="0" eb="4">
      <t>イッパンザイダン</t>
    </rPh>
    <rPh sb="4" eb="6">
      <t>ホウジン</t>
    </rPh>
    <rPh sb="7" eb="10">
      <t>タクシ</t>
    </rPh>
    <rPh sb="10" eb="16">
      <t>ガッコウキュウショクシンコウ</t>
    </rPh>
    <rPh sb="16" eb="17">
      <t>カイ</t>
    </rPh>
    <phoneticPr fontId="10"/>
  </si>
  <si>
    <t>鉱害復旧施設基金</t>
    <rPh sb="0" eb="2">
      <t>コウガイ</t>
    </rPh>
    <rPh sb="2" eb="4">
      <t>フッキュウ</t>
    </rPh>
    <rPh sb="4" eb="6">
      <t>シセツ</t>
    </rPh>
    <rPh sb="6" eb="8">
      <t>キキン</t>
    </rPh>
    <phoneticPr fontId="5"/>
  </si>
  <si>
    <t>ふるさと振興基金</t>
    <rPh sb="4" eb="6">
      <t>シンコウ</t>
    </rPh>
    <rPh sb="6" eb="8">
      <t>キキン</t>
    </rPh>
    <phoneticPr fontId="10"/>
  </si>
  <si>
    <t>都市施設建設基金</t>
    <rPh sb="0" eb="2">
      <t>トシ</t>
    </rPh>
    <rPh sb="2" eb="4">
      <t>シセツ</t>
    </rPh>
    <rPh sb="4" eb="6">
      <t>ケンセツ</t>
    </rPh>
    <rPh sb="6" eb="8">
      <t>キキン</t>
    </rPh>
    <phoneticPr fontId="10"/>
  </si>
  <si>
    <t>福祉振興基金</t>
    <rPh sb="0" eb="2">
      <t>フクシ</t>
    </rPh>
    <rPh sb="2" eb="4">
      <t>シンコウ</t>
    </rPh>
    <rPh sb="4" eb="6">
      <t>キキン</t>
    </rPh>
    <phoneticPr fontId="5"/>
  </si>
  <si>
    <t>環境衛生施設建設基金</t>
    <rPh sb="0" eb="2">
      <t>カンキョウ</t>
    </rPh>
    <rPh sb="2" eb="4">
      <t>エイセイ</t>
    </rPh>
    <rPh sb="4" eb="6">
      <t>シセツ</t>
    </rPh>
    <rPh sb="6" eb="8">
      <t>ケンセツ</t>
    </rPh>
    <rPh sb="8" eb="10">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</si>
</sst>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74581</c:v>
                </c:pt>
                <c:pt idx="1">
                  <c:v>76347</c:v>
                </c:pt>
                <c:pt idx="2">
                  <c:v>96469</c:v>
                </c:pt>
                <c:pt idx="3">
                  <c:v>85743</c:v>
                </c:pt>
                <c:pt idx="4">
                  <c:v>92509</c:v>
                </c:pt>
              </c:numCache>
            </c:numRef>
          </c:val>
          <c:smooth val="0"/>
          <c:extLst>
            <c:ext xmlns:c16="http://schemas.microsoft.com/office/drawing/2014/chart" uri="{C3380CC4-5D6E-409C-BE32-E72D297353CC}">
              <c16:uniqueId val="{00000000-D436-4777-A927-CE475C6F501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68953</c:v>
                </c:pt>
                <c:pt idx="1">
                  <c:v>92250</c:v>
                </c:pt>
                <c:pt idx="2">
                  <c:v>87623</c:v>
                </c:pt>
                <c:pt idx="3">
                  <c:v>68168</c:v>
                </c:pt>
                <c:pt idx="4">
                  <c:v>57170</c:v>
                </c:pt>
              </c:numCache>
            </c:numRef>
          </c:val>
          <c:smooth val="0"/>
          <c:extLst>
            <c:ext xmlns:c16="http://schemas.microsoft.com/office/drawing/2014/chart" uri="{C3380CC4-5D6E-409C-BE32-E72D297353CC}">
              <c16:uniqueId val="{00000001-D436-4777-A927-CE475C6F501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6.61</c:v>
                </c:pt>
                <c:pt idx="1">
                  <c:v>1.88</c:v>
                </c:pt>
                <c:pt idx="2">
                  <c:v>8.75</c:v>
                </c:pt>
                <c:pt idx="3">
                  <c:v>11.17</c:v>
                </c:pt>
                <c:pt idx="4">
                  <c:v>5.25</c:v>
                </c:pt>
              </c:numCache>
            </c:numRef>
          </c:val>
          <c:extLst>
            <c:ext xmlns:c16="http://schemas.microsoft.com/office/drawing/2014/chart" uri="{C3380CC4-5D6E-409C-BE32-E72D297353CC}">
              <c16:uniqueId val="{00000000-5500-42DE-9A3D-373D28924A8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7.82</c:v>
                </c:pt>
                <c:pt idx="1">
                  <c:v>7.6</c:v>
                </c:pt>
                <c:pt idx="2">
                  <c:v>12.7</c:v>
                </c:pt>
                <c:pt idx="3">
                  <c:v>19.940000000000001</c:v>
                </c:pt>
                <c:pt idx="4">
                  <c:v>28.69</c:v>
                </c:pt>
              </c:numCache>
            </c:numRef>
          </c:val>
          <c:extLst>
            <c:ext xmlns:c16="http://schemas.microsoft.com/office/drawing/2014/chart" uri="{C3380CC4-5D6E-409C-BE32-E72D297353CC}">
              <c16:uniqueId val="{00000001-5500-42DE-9A3D-373D28924A8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-7.78</c:v>
                </c:pt>
                <c:pt idx="1">
                  <c:v>-4.55</c:v>
                </c:pt>
                <c:pt idx="2">
                  <c:v>12.55</c:v>
                </c:pt>
                <c:pt idx="3">
                  <c:v>9.5399999999999991</c:v>
                </c:pt>
                <c:pt idx="4">
                  <c:v>3.48</c:v>
                </c:pt>
              </c:numCache>
            </c:numRef>
          </c:val>
          <c:smooth val="0"/>
          <c:extLst>
            <c:ext xmlns:c16="http://schemas.microsoft.com/office/drawing/2014/chart" uri="{C3380CC4-5D6E-409C-BE32-E72D297353CC}">
              <c16:uniqueId val="{00000002-5500-42DE-9A3D-373D28924A8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10.28</c:v>
                </c:pt>
                <c:pt idx="2">
                  <c:v>#N/A</c:v>
                </c:pt>
                <c:pt idx="3">
                  <c:v>0</c:v>
                </c:pt>
                <c:pt idx="4">
                  <c:v>#N/A</c:v>
                </c:pt>
                <c:pt idx="5">
                  <c:v>0</c:v>
                </c:pt>
                <c:pt idx="6">
                  <c:v>#N/A</c:v>
                </c:pt>
                <c:pt idx="7">
                  <c:v>0.41</c:v>
                </c:pt>
                <c:pt idx="8">
                  <c:v>0</c:v>
                </c:pt>
                <c:pt idx="9">
                  <c:v>0</c:v>
                </c:pt>
              </c:numCache>
            </c:numRef>
          </c:val>
          <c:extLst>
            <c:ext xmlns:c16="http://schemas.microsoft.com/office/drawing/2014/chart" uri="{C3380CC4-5D6E-409C-BE32-E72D297353CC}">
              <c16:uniqueId val="{00000000-A2F1-48D5-8A4F-AD3865E916C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1.91</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2F1-48D5-8A4F-AD3865E916C6}"/>
            </c:ext>
          </c:extLst>
        </c:ser>
        <c:ser>
          <c:idx val="2"/>
          <c:order val="2"/>
          <c:tx>
            <c:strRef>
              <c:f>データシート!$A$29</c:f>
              <c:strCache>
                <c:ptCount val="1"/>
                <c:pt idx="0">
                  <c:v>多久市宅地造成事業特別会計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2F1-48D5-8A4F-AD3865E916C6}"/>
            </c:ext>
          </c:extLst>
        </c:ser>
        <c:ser>
          <c:idx val="3"/>
          <c:order val="3"/>
          <c:tx>
            <c:strRef>
              <c:f>データシート!$A$30</c:f>
              <c:strCache>
                <c:ptCount val="1"/>
                <c:pt idx="0">
                  <c:v>多久市土地区画整理事業特別会計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2F1-48D5-8A4F-AD3865E916C6}"/>
            </c:ext>
          </c:extLst>
        </c:ser>
        <c:ser>
          <c:idx val="4"/>
          <c:order val="4"/>
          <c:tx>
            <c:strRef>
              <c:f>データシート!$A$31</c:f>
              <c:strCache>
                <c:ptCount val="1"/>
                <c:pt idx="0">
                  <c:v>多久市給与管理物品調達特別会計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A2F1-48D5-8A4F-AD3865E916C6}"/>
            </c:ext>
          </c:extLst>
        </c:ser>
        <c:ser>
          <c:idx val="5"/>
          <c:order val="5"/>
          <c:tx>
            <c:strRef>
              <c:f>データシート!$A$32</c:f>
              <c:strCache>
                <c:ptCount val="1"/>
                <c:pt idx="0">
                  <c:v>多久市後期高齢者医療特別会計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0.01</c:v>
                </c:pt>
                <c:pt idx="4">
                  <c:v>#N/A</c:v>
                </c:pt>
                <c:pt idx="5">
                  <c:v>0</c:v>
                </c:pt>
                <c:pt idx="6">
                  <c:v>#N/A</c:v>
                </c:pt>
                <c:pt idx="7">
                  <c:v>0.01</c:v>
                </c:pt>
                <c:pt idx="8">
                  <c:v>#N/A</c:v>
                </c:pt>
                <c:pt idx="9">
                  <c:v>0.08</c:v>
                </c:pt>
              </c:numCache>
            </c:numRef>
          </c:val>
          <c:extLst>
            <c:ext xmlns:c16="http://schemas.microsoft.com/office/drawing/2014/chart" uri="{C3380CC4-5D6E-409C-BE32-E72D297353CC}">
              <c16:uniqueId val="{00000005-A2F1-48D5-8A4F-AD3865E916C6}"/>
            </c:ext>
          </c:extLst>
        </c:ser>
        <c:ser>
          <c:idx val="6"/>
          <c:order val="6"/>
          <c:tx>
            <c:strRef>
              <c:f>データシート!$A$33</c:f>
              <c:strCache>
                <c:ptCount val="1"/>
                <c:pt idx="0">
                  <c:v>多久市下水道事業会計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0.41</c:v>
                </c:pt>
              </c:numCache>
            </c:numRef>
          </c:val>
          <c:extLst>
            <c:ext xmlns:c16="http://schemas.microsoft.com/office/drawing/2014/chart" uri="{C3380CC4-5D6E-409C-BE32-E72D297353CC}">
              <c16:uniqueId val="{00000006-A2F1-48D5-8A4F-AD3865E916C6}"/>
            </c:ext>
          </c:extLst>
        </c:ser>
        <c:ser>
          <c:idx val="7"/>
          <c:order val="7"/>
          <c:tx>
            <c:strRef>
              <c:f>データシート!$A$34</c:f>
              <c:strCache>
                <c:ptCount val="1"/>
                <c:pt idx="0">
                  <c:v>多久市国民健康保険事業特別会計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1.23</c:v>
                </c:pt>
                <c:pt idx="2">
                  <c:v>#N/A</c:v>
                </c:pt>
                <c:pt idx="3">
                  <c:v>0.97</c:v>
                </c:pt>
                <c:pt idx="4">
                  <c:v>#N/A</c:v>
                </c:pt>
                <c:pt idx="5">
                  <c:v>0.55000000000000004</c:v>
                </c:pt>
                <c:pt idx="6">
                  <c:v>#N/A</c:v>
                </c:pt>
                <c:pt idx="7">
                  <c:v>0.36</c:v>
                </c:pt>
                <c:pt idx="8">
                  <c:v>#N/A</c:v>
                </c:pt>
                <c:pt idx="9">
                  <c:v>0.78</c:v>
                </c:pt>
              </c:numCache>
            </c:numRef>
          </c:val>
          <c:extLst>
            <c:ext xmlns:c16="http://schemas.microsoft.com/office/drawing/2014/chart" uri="{C3380CC4-5D6E-409C-BE32-E72D297353CC}">
              <c16:uniqueId val="{00000007-A2F1-48D5-8A4F-AD3865E916C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6.61</c:v>
                </c:pt>
                <c:pt idx="2">
                  <c:v>#N/A</c:v>
                </c:pt>
                <c:pt idx="3">
                  <c:v>1.87</c:v>
                </c:pt>
                <c:pt idx="4">
                  <c:v>#N/A</c:v>
                </c:pt>
                <c:pt idx="5">
                  <c:v>8.74</c:v>
                </c:pt>
                <c:pt idx="6">
                  <c:v>#N/A</c:v>
                </c:pt>
                <c:pt idx="7">
                  <c:v>11.17</c:v>
                </c:pt>
                <c:pt idx="8">
                  <c:v>#N/A</c:v>
                </c:pt>
                <c:pt idx="9">
                  <c:v>4.76</c:v>
                </c:pt>
              </c:numCache>
            </c:numRef>
          </c:val>
          <c:extLst>
            <c:ext xmlns:c16="http://schemas.microsoft.com/office/drawing/2014/chart" uri="{C3380CC4-5D6E-409C-BE32-E72D297353CC}">
              <c16:uniqueId val="{00000008-A2F1-48D5-8A4F-AD3865E916C6}"/>
            </c:ext>
          </c:extLst>
        </c:ser>
        <c:ser>
          <c:idx val="9"/>
          <c:order val="9"/>
          <c:tx>
            <c:strRef>
              <c:f>データシート!$A$36</c:f>
              <c:strCache>
                <c:ptCount val="1"/>
                <c:pt idx="0">
                  <c:v>多久市病院事業会計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9.32</c:v>
                </c:pt>
                <c:pt idx="2">
                  <c:v>#N/A</c:v>
                </c:pt>
                <c:pt idx="3">
                  <c:v>7.27</c:v>
                </c:pt>
                <c:pt idx="4">
                  <c:v>#N/A</c:v>
                </c:pt>
                <c:pt idx="5">
                  <c:v>7.35</c:v>
                </c:pt>
                <c:pt idx="6">
                  <c:v>#N/A</c:v>
                </c:pt>
                <c:pt idx="7">
                  <c:v>10.08</c:v>
                </c:pt>
                <c:pt idx="8">
                  <c:v>#N/A</c:v>
                </c:pt>
                <c:pt idx="9">
                  <c:v>8.3800000000000008</c:v>
                </c:pt>
              </c:numCache>
            </c:numRef>
          </c:val>
          <c:extLst>
            <c:ext xmlns:c16="http://schemas.microsoft.com/office/drawing/2014/chart" uri="{C3380CC4-5D6E-409C-BE32-E72D297353CC}">
              <c16:uniqueId val="{00000009-A2F1-48D5-8A4F-AD3865E916C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1034</c:v>
                </c:pt>
                <c:pt idx="5">
                  <c:v>993</c:v>
                </c:pt>
                <c:pt idx="8">
                  <c:v>1051</c:v>
                </c:pt>
                <c:pt idx="11">
                  <c:v>1203</c:v>
                </c:pt>
                <c:pt idx="14">
                  <c:v>1217</c:v>
                </c:pt>
              </c:numCache>
            </c:numRef>
          </c:val>
          <c:extLst>
            <c:ext xmlns:c16="http://schemas.microsoft.com/office/drawing/2014/chart" uri="{C3380CC4-5D6E-409C-BE32-E72D297353CC}">
              <c16:uniqueId val="{00000000-0B59-42B4-BCD6-267929519D6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B59-42B4-BCD6-267929519D6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B59-42B4-BCD6-267929519D6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35</c:v>
                </c:pt>
                <c:pt idx="3">
                  <c:v>71</c:v>
                </c:pt>
                <c:pt idx="6">
                  <c:v>71</c:v>
                </c:pt>
                <c:pt idx="9">
                  <c:v>72</c:v>
                </c:pt>
                <c:pt idx="12">
                  <c:v>71</c:v>
                </c:pt>
              </c:numCache>
            </c:numRef>
          </c:val>
          <c:extLst>
            <c:ext xmlns:c16="http://schemas.microsoft.com/office/drawing/2014/chart" uri="{C3380CC4-5D6E-409C-BE32-E72D297353CC}">
              <c16:uniqueId val="{00000003-0B59-42B4-BCD6-267929519D6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269</c:v>
                </c:pt>
                <c:pt idx="3">
                  <c:v>229</c:v>
                </c:pt>
                <c:pt idx="6">
                  <c:v>223</c:v>
                </c:pt>
                <c:pt idx="9">
                  <c:v>236</c:v>
                </c:pt>
                <c:pt idx="12">
                  <c:v>211</c:v>
                </c:pt>
              </c:numCache>
            </c:numRef>
          </c:val>
          <c:extLst>
            <c:ext xmlns:c16="http://schemas.microsoft.com/office/drawing/2014/chart" uri="{C3380CC4-5D6E-409C-BE32-E72D297353CC}">
              <c16:uniqueId val="{00000004-0B59-42B4-BCD6-267929519D6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B59-42B4-BCD6-267929519D6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B59-42B4-BCD6-267929519D6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1313</c:v>
                </c:pt>
                <c:pt idx="3">
                  <c:v>1276</c:v>
                </c:pt>
                <c:pt idx="6">
                  <c:v>1379</c:v>
                </c:pt>
                <c:pt idx="9">
                  <c:v>1583</c:v>
                </c:pt>
                <c:pt idx="12">
                  <c:v>1598</c:v>
                </c:pt>
              </c:numCache>
            </c:numRef>
          </c:val>
          <c:extLst>
            <c:ext xmlns:c16="http://schemas.microsoft.com/office/drawing/2014/chart" uri="{C3380CC4-5D6E-409C-BE32-E72D297353CC}">
              <c16:uniqueId val="{00000007-0B59-42B4-BCD6-267929519D6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583</c:v>
                </c:pt>
                <c:pt idx="2">
                  <c:v>#N/A</c:v>
                </c:pt>
                <c:pt idx="3">
                  <c:v>#N/A</c:v>
                </c:pt>
                <c:pt idx="4">
                  <c:v>583</c:v>
                </c:pt>
                <c:pt idx="5">
                  <c:v>#N/A</c:v>
                </c:pt>
                <c:pt idx="6">
                  <c:v>#N/A</c:v>
                </c:pt>
                <c:pt idx="7">
                  <c:v>622</c:v>
                </c:pt>
                <c:pt idx="8">
                  <c:v>#N/A</c:v>
                </c:pt>
                <c:pt idx="9">
                  <c:v>#N/A</c:v>
                </c:pt>
                <c:pt idx="10">
                  <c:v>688</c:v>
                </c:pt>
                <c:pt idx="11">
                  <c:v>#N/A</c:v>
                </c:pt>
                <c:pt idx="12">
                  <c:v>#N/A</c:v>
                </c:pt>
                <c:pt idx="13">
                  <c:v>663</c:v>
                </c:pt>
                <c:pt idx="14">
                  <c:v>#N/A</c:v>
                </c:pt>
              </c:numCache>
            </c:numRef>
          </c:val>
          <c:smooth val="0"/>
          <c:extLst>
            <c:ext xmlns:c16="http://schemas.microsoft.com/office/drawing/2014/chart" uri="{C3380CC4-5D6E-409C-BE32-E72D297353CC}">
              <c16:uniqueId val="{00000008-0B59-42B4-BCD6-267929519D6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11912</c:v>
                </c:pt>
                <c:pt idx="5">
                  <c:v>12036</c:v>
                </c:pt>
                <c:pt idx="8">
                  <c:v>11790</c:v>
                </c:pt>
                <c:pt idx="11">
                  <c:v>11203</c:v>
                </c:pt>
                <c:pt idx="14">
                  <c:v>11730</c:v>
                </c:pt>
              </c:numCache>
            </c:numRef>
          </c:val>
          <c:extLst>
            <c:ext xmlns:c16="http://schemas.microsoft.com/office/drawing/2014/chart" uri="{C3380CC4-5D6E-409C-BE32-E72D297353CC}">
              <c16:uniqueId val="{00000000-C351-463F-B14F-AC699235D2F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461</c:v>
                </c:pt>
                <c:pt idx="5">
                  <c:v>361</c:v>
                </c:pt>
                <c:pt idx="8">
                  <c:v>325</c:v>
                </c:pt>
                <c:pt idx="11">
                  <c:v>287</c:v>
                </c:pt>
                <c:pt idx="14">
                  <c:v>266</c:v>
                </c:pt>
              </c:numCache>
            </c:numRef>
          </c:val>
          <c:extLst>
            <c:ext xmlns:c16="http://schemas.microsoft.com/office/drawing/2014/chart" uri="{C3380CC4-5D6E-409C-BE32-E72D297353CC}">
              <c16:uniqueId val="{00000001-C351-463F-B14F-AC699235D2F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8309</c:v>
                </c:pt>
                <c:pt idx="5">
                  <c:v>8582</c:v>
                </c:pt>
                <c:pt idx="8">
                  <c:v>9202</c:v>
                </c:pt>
                <c:pt idx="11">
                  <c:v>10174</c:v>
                </c:pt>
                <c:pt idx="14">
                  <c:v>11419</c:v>
                </c:pt>
              </c:numCache>
            </c:numRef>
          </c:val>
          <c:extLst>
            <c:ext xmlns:c16="http://schemas.microsoft.com/office/drawing/2014/chart" uri="{C3380CC4-5D6E-409C-BE32-E72D297353CC}">
              <c16:uniqueId val="{00000002-C351-463F-B14F-AC699235D2F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51-463F-B14F-AC699235D2F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51-463F-B14F-AC699235D2F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51-463F-B14F-AC699235D2F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1717</c:v>
                </c:pt>
                <c:pt idx="3">
                  <c:v>1640</c:v>
                </c:pt>
                <c:pt idx="6">
                  <c:v>1634</c:v>
                </c:pt>
                <c:pt idx="9">
                  <c:v>1579</c:v>
                </c:pt>
                <c:pt idx="12">
                  <c:v>1586</c:v>
                </c:pt>
              </c:numCache>
            </c:numRef>
          </c:val>
          <c:extLst>
            <c:ext xmlns:c16="http://schemas.microsoft.com/office/drawing/2014/chart" uri="{C3380CC4-5D6E-409C-BE32-E72D297353CC}">
              <c16:uniqueId val="{00000006-C351-463F-B14F-AC699235D2F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182</c:v>
                </c:pt>
                <c:pt idx="3">
                  <c:v>970</c:v>
                </c:pt>
                <c:pt idx="6">
                  <c:v>864</c:v>
                </c:pt>
                <c:pt idx="9">
                  <c:v>857</c:v>
                </c:pt>
                <c:pt idx="12">
                  <c:v>1548</c:v>
                </c:pt>
              </c:numCache>
            </c:numRef>
          </c:val>
          <c:extLst>
            <c:ext xmlns:c16="http://schemas.microsoft.com/office/drawing/2014/chart" uri="{C3380CC4-5D6E-409C-BE32-E72D297353CC}">
              <c16:uniqueId val="{00000007-C351-463F-B14F-AC699235D2F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4174</c:v>
                </c:pt>
                <c:pt idx="3">
                  <c:v>3656</c:v>
                </c:pt>
                <c:pt idx="6">
                  <c:v>3517</c:v>
                </c:pt>
                <c:pt idx="9">
                  <c:v>3414</c:v>
                </c:pt>
                <c:pt idx="12">
                  <c:v>2906</c:v>
                </c:pt>
              </c:numCache>
            </c:numRef>
          </c:val>
          <c:extLst>
            <c:ext xmlns:c16="http://schemas.microsoft.com/office/drawing/2014/chart" uri="{C3380CC4-5D6E-409C-BE32-E72D297353CC}">
              <c16:uniqueId val="{00000008-C351-463F-B14F-AC699235D2F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51-463F-B14F-AC699235D2F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14568</c:v>
                </c:pt>
                <c:pt idx="3">
                  <c:v>14443</c:v>
                </c:pt>
                <c:pt idx="6">
                  <c:v>14220</c:v>
                </c:pt>
                <c:pt idx="9">
                  <c:v>13832</c:v>
                </c:pt>
                <c:pt idx="12">
                  <c:v>13545</c:v>
                </c:pt>
              </c:numCache>
            </c:numRef>
          </c:val>
          <c:extLst>
            <c:ext xmlns:c16="http://schemas.microsoft.com/office/drawing/2014/chart" uri="{C3380CC4-5D6E-409C-BE32-E72D297353CC}">
              <c16:uniqueId val="{0000000A-C351-463F-B14F-AC699235D2F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51-463F-B14F-AC699235D2F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810</c:v>
                </c:pt>
                <c:pt idx="1">
                  <c:v>1264</c:v>
                </c:pt>
                <c:pt idx="2">
                  <c:v>1858</c:v>
                </c:pt>
              </c:numCache>
            </c:numRef>
          </c:val>
          <c:extLst>
            <c:ext xmlns:c16="http://schemas.microsoft.com/office/drawing/2014/chart" uri="{C3380CC4-5D6E-409C-BE32-E72D297353CC}">
              <c16:uniqueId val="{00000000-F2F6-4241-A1F4-8614C198317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759</c:v>
                </c:pt>
                <c:pt idx="1">
                  <c:v>1009</c:v>
                </c:pt>
                <c:pt idx="2">
                  <c:v>1260</c:v>
                </c:pt>
              </c:numCache>
            </c:numRef>
          </c:val>
          <c:extLst>
            <c:ext xmlns:c16="http://schemas.microsoft.com/office/drawing/2014/chart" uri="{C3380CC4-5D6E-409C-BE32-E72D297353CC}">
              <c16:uniqueId val="{00000001-F2F6-4241-A1F4-8614C198317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7628</c:v>
                </c:pt>
                <c:pt idx="1">
                  <c:v>7969</c:v>
                </c:pt>
                <c:pt idx="2">
                  <c:v>8203</c:v>
                </c:pt>
              </c:numCache>
            </c:numRef>
          </c:val>
          <c:extLst>
            <c:ext xmlns:c16="http://schemas.microsoft.com/office/drawing/2014/chart" uri="{C3380CC4-5D6E-409C-BE32-E72D297353CC}">
              <c16:uniqueId val="{00000002-F2F6-4241-A1F4-8614C198317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佐賀県多久市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17,988
17,681
96.56
16,194,506
15,800,730
340,014
6,476,197
13,544,615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地方税は前年度より増加となったが、財政力指数については昨年度から</a:t>
          </a:r>
          <a:r>
            <a:rPr kumimoji="1" lang="en-US" altLang="ja-JP" sz="1100" b="0" i="0" baseline="0">
              <a:solidFill>
                <a:schemeClr val="dk1"/>
              </a:solidFill>
              <a:effectLst/>
              <a:latin typeface="+mn-lt"/>
              <a:ea typeface="+mn-ea"/>
              <a:cs typeface="+mn-cs"/>
            </a:rPr>
            <a:t>0.01</a:t>
          </a:r>
          <a:r>
            <a:rPr kumimoji="1" lang="ja-JP" altLang="ja-JP" sz="1100" b="0" i="0" baseline="0">
              <a:solidFill>
                <a:schemeClr val="dk1"/>
              </a:solidFill>
              <a:effectLst/>
              <a:latin typeface="+mn-lt"/>
              <a:ea typeface="+mn-ea"/>
              <a:cs typeface="+mn-cs"/>
            </a:rPr>
            <a:t>ポイント減少した。類似団体と比較して</a:t>
          </a:r>
          <a:r>
            <a:rPr kumimoji="1" lang="en-US" altLang="ja-JP" sz="1100" b="0" i="0" baseline="0">
              <a:solidFill>
                <a:schemeClr val="dk1"/>
              </a:solidFill>
              <a:effectLst/>
              <a:latin typeface="+mn-lt"/>
              <a:ea typeface="+mn-ea"/>
              <a:cs typeface="+mn-cs"/>
            </a:rPr>
            <a:t>0.02</a:t>
          </a:r>
          <a:r>
            <a:rPr kumimoji="1" lang="ja-JP" altLang="ja-JP" sz="1100" b="0" i="0" baseline="0">
              <a:solidFill>
                <a:schemeClr val="dk1"/>
              </a:solidFill>
              <a:effectLst/>
              <a:latin typeface="+mn-lt"/>
              <a:ea typeface="+mn-ea"/>
              <a:cs typeface="+mn-cs"/>
            </a:rPr>
            <a:t>ポイント下回っている。引き続き企業誘致による雇用拡大や定住奨励金制度による人口増での税収増を図りつつ、緊急に必要な事業を峻別して投資的経費を抑制するなど、歳出削減にも取り組んで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121920</xdr:rowOff>
    </xdr:from>
    <xdr:to>
      <xdr:col>23</xdr:col>
      <xdr:colOff>133350</xdr:colOff>
      <xdr:row>42</xdr:row>
      <xdr:rowOff>146050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3228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97790</xdr:rowOff>
    </xdr:from>
    <xdr:to>
      <xdr:col>19</xdr:col>
      <xdr:colOff>133350</xdr:colOff>
      <xdr:row>42</xdr:row>
      <xdr:rowOff>121920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2986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73660</xdr:rowOff>
    </xdr:from>
    <xdr:to>
      <xdr:col>15</xdr:col>
      <xdr:colOff>82550</xdr:colOff>
      <xdr:row>42</xdr:row>
      <xdr:rowOff>97790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2745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73660</xdr:rowOff>
    </xdr:from>
    <xdr:to>
      <xdr:col>11</xdr:col>
      <xdr:colOff>31750</xdr:colOff>
      <xdr:row>42</xdr:row>
      <xdr:rowOff>73660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27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78740</xdr:rowOff>
    </xdr:from>
    <xdr:to>
      <xdr:col>11</xdr:col>
      <xdr:colOff>82550</xdr:colOff>
      <xdr:row>40</xdr:row>
      <xdr:rowOff>8890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19067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78740</xdr:rowOff>
    </xdr:from>
    <xdr:to>
      <xdr:col>7</xdr:col>
      <xdr:colOff>31750</xdr:colOff>
      <xdr:row>40</xdr:row>
      <xdr:rowOff>8890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19067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71120</xdr:rowOff>
    </xdr:from>
    <xdr:to>
      <xdr:col>19</xdr:col>
      <xdr:colOff>184150</xdr:colOff>
      <xdr:row>43</xdr:row>
      <xdr:rowOff>1270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157497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46990</xdr:rowOff>
    </xdr:from>
    <xdr:to>
      <xdr:col>15</xdr:col>
      <xdr:colOff>133350</xdr:colOff>
      <xdr:row>42</xdr:row>
      <xdr:rowOff>148590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133367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22860</xdr:rowOff>
    </xdr:from>
    <xdr:to>
      <xdr:col>11</xdr:col>
      <xdr:colOff>82550</xdr:colOff>
      <xdr:row>42</xdr:row>
      <xdr:rowOff>124460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109237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22860</xdr:rowOff>
    </xdr:from>
    <xdr:to>
      <xdr:col>7</xdr:col>
      <xdr:colOff>31750</xdr:colOff>
      <xdr:row>42</xdr:row>
      <xdr:rowOff>124460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109237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経常一般財源について、歳入は臨時財政対策債</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減があったが、地方交付税</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増になったこともあり、全体では</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となった。一方歳出は</a:t>
          </a:r>
          <a:r>
            <a:rPr kumimoji="1" lang="ja-JP" altLang="en-US" sz="1100" b="0" i="0" baseline="0">
              <a:solidFill>
                <a:schemeClr val="dk1"/>
              </a:solidFill>
              <a:effectLst/>
              <a:latin typeface="+mn-lt"/>
              <a:ea typeface="+mn-ea"/>
              <a:cs typeface="+mn-cs"/>
            </a:rPr>
            <a:t>新公立病院整備に係る負担金の増</a:t>
          </a:r>
          <a:r>
            <a:rPr kumimoji="1" lang="ja-JP" altLang="ja-JP" sz="1100" b="0" i="0" baseline="0">
              <a:solidFill>
                <a:schemeClr val="dk1"/>
              </a:solidFill>
              <a:effectLst/>
              <a:latin typeface="+mn-lt"/>
              <a:ea typeface="+mn-ea"/>
              <a:cs typeface="+mn-cs"/>
            </a:rPr>
            <a:t>が要因で</a:t>
          </a:r>
          <a:r>
            <a:rPr kumimoji="1" lang="ja-JP" altLang="en-US" sz="1100" b="0" i="0" baseline="0">
              <a:solidFill>
                <a:schemeClr val="dk1"/>
              </a:solidFill>
              <a:effectLst/>
              <a:latin typeface="+mn-lt"/>
              <a:ea typeface="+mn-ea"/>
              <a:cs typeface="+mn-cs"/>
            </a:rPr>
            <a:t>補助費等</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となったが、</a:t>
          </a:r>
          <a:r>
            <a:rPr kumimoji="1" lang="ja-JP" altLang="en-US" sz="1100" b="0" i="0" baseline="0">
              <a:solidFill>
                <a:schemeClr val="dk1"/>
              </a:solidFill>
              <a:effectLst/>
              <a:latin typeface="+mn-lt"/>
              <a:ea typeface="+mn-ea"/>
              <a:cs typeface="+mn-cs"/>
            </a:rPr>
            <a:t>下水道事業が公営企業会計に変わり、繰出金が減少したことで</a:t>
          </a:r>
          <a:r>
            <a:rPr kumimoji="1" lang="ja-JP" altLang="ja-JP" sz="1100" b="0" i="0" baseline="0">
              <a:solidFill>
                <a:schemeClr val="dk1"/>
              </a:solidFill>
              <a:effectLst/>
              <a:latin typeface="+mn-lt"/>
              <a:ea typeface="+mn-ea"/>
              <a:cs typeface="+mn-cs"/>
            </a:rPr>
            <a:t>経常収支比率は</a:t>
          </a:r>
          <a:r>
            <a:rPr kumimoji="1" lang="en-US" altLang="ja-JP" sz="1100" b="0" i="0" baseline="0">
              <a:solidFill>
                <a:schemeClr val="dk1"/>
              </a:solidFill>
              <a:effectLst/>
              <a:latin typeface="+mn-lt"/>
              <a:ea typeface="+mn-ea"/>
              <a:cs typeface="+mn-cs"/>
            </a:rPr>
            <a:t>2.1</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a:t>
          </a:r>
          <a:r>
            <a:rPr kumimoji="1" lang="ja-JP" altLang="en-US" sz="1100" b="0" i="0" baseline="0">
              <a:solidFill>
                <a:schemeClr val="dk1"/>
              </a:solidFill>
              <a:effectLst/>
              <a:latin typeface="+mn-lt"/>
              <a:ea typeface="+mn-ea"/>
              <a:cs typeface="+mn-cs"/>
            </a:rPr>
            <a:t>なった。</a:t>
          </a:r>
          <a:r>
            <a:rPr kumimoji="1" lang="ja-JP" altLang="ja-JP" sz="1100" b="0" i="0" baseline="0">
              <a:solidFill>
                <a:schemeClr val="dk1"/>
              </a:solidFill>
              <a:effectLst/>
              <a:latin typeface="+mn-lt"/>
              <a:ea typeface="+mn-ea"/>
              <a:cs typeface="+mn-cs"/>
            </a:rPr>
            <a:t>類似団体平均</a:t>
          </a:r>
          <a:r>
            <a:rPr kumimoji="1" lang="ja-JP" altLang="en-US" sz="1100" b="0" i="0" baseline="0">
              <a:solidFill>
                <a:schemeClr val="dk1"/>
              </a:solidFill>
              <a:effectLst/>
              <a:latin typeface="+mn-lt"/>
              <a:ea typeface="+mn-ea"/>
              <a:cs typeface="+mn-cs"/>
            </a:rPr>
            <a:t>は</a:t>
          </a:r>
          <a:r>
            <a:rPr kumimoji="1" lang="en-US" altLang="ja-JP" sz="1100" b="0" i="0" baseline="0">
              <a:solidFill>
                <a:schemeClr val="dk1"/>
              </a:solidFill>
              <a:effectLst/>
              <a:latin typeface="+mn-lt"/>
              <a:ea typeface="+mn-ea"/>
              <a:cs typeface="+mn-cs"/>
            </a:rPr>
            <a:t>0.7</a:t>
          </a:r>
          <a:r>
            <a:rPr kumimoji="1" lang="ja-JP" altLang="ja-JP" sz="1100" b="0" i="0" baseline="0">
              <a:solidFill>
                <a:schemeClr val="dk1"/>
              </a:solidFill>
              <a:effectLst/>
              <a:latin typeface="+mn-lt"/>
              <a:ea typeface="+mn-ea"/>
              <a:cs typeface="+mn-cs"/>
            </a:rPr>
            <a:t>ポイント上回って</a:t>
          </a:r>
          <a:r>
            <a:rPr kumimoji="1" lang="ja-JP" altLang="en-US" sz="1100" b="0" i="0" baseline="0">
              <a:solidFill>
                <a:schemeClr val="dk1"/>
              </a:solidFill>
              <a:effectLst/>
              <a:latin typeface="+mn-lt"/>
              <a:ea typeface="+mn-ea"/>
              <a:cs typeface="+mn-cs"/>
            </a:rPr>
            <a:t>おり、</a:t>
          </a:r>
          <a:r>
            <a:rPr kumimoji="1" lang="ja-JP" altLang="ja-JP" sz="1100" b="0" i="0" baseline="0">
              <a:solidFill>
                <a:schemeClr val="dk1"/>
              </a:solidFill>
              <a:effectLst/>
              <a:latin typeface="+mn-lt"/>
              <a:ea typeface="+mn-ea"/>
              <a:cs typeface="+mn-cs"/>
            </a:rPr>
            <a:t>今後も地方債発行に伴う公債費の増が見込まれるため、行政評価に伴う事業の見直しを進めるとともに、第</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次多久市行政改革大綱に掲げたとおり、適切な定員管理に取り組み経常経費の削減に努める。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118473</xdr:rowOff>
    </xdr:from>
    <xdr:to>
      <xdr:col>23</xdr:col>
      <xdr:colOff>133350</xdr:colOff>
      <xdr:row>61</xdr:row>
      <xdr:rowOff>19413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40547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32294</xdr:rowOff>
    </xdr:from>
    <xdr:to>
      <xdr:col>19</xdr:col>
      <xdr:colOff>133350</xdr:colOff>
      <xdr:row>61</xdr:row>
      <xdr:rowOff>19413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319294"/>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32294</xdr:rowOff>
    </xdr:from>
    <xdr:to>
      <xdr:col>15</xdr:col>
      <xdr:colOff>82550</xdr:colOff>
      <xdr:row>62</xdr:row>
      <xdr:rowOff>13426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319294"/>
          <a:ext cx="889000" cy="32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13426</xdr:rowOff>
    </xdr:from>
    <xdr:to>
      <xdr:col>11</xdr:col>
      <xdr:colOff>31750</xdr:colOff>
      <xdr:row>62</xdr:row>
      <xdr:rowOff>116840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64332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156391</xdr:rowOff>
    </xdr:from>
    <xdr:to>
      <xdr:col>11</xdr:col>
      <xdr:colOff>82550</xdr:colOff>
      <xdr:row>60</xdr:row>
      <xdr:rowOff>86541</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27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96718</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134637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39750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2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140063</xdr:rowOff>
    </xdr:from>
    <xdr:to>
      <xdr:col>19</xdr:col>
      <xdr:colOff>184150</xdr:colOff>
      <xdr:row>61</xdr:row>
      <xdr:rowOff>70213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54990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13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152944</xdr:rowOff>
    </xdr:from>
    <xdr:to>
      <xdr:col>15</xdr:col>
      <xdr:colOff>133350</xdr:colOff>
      <xdr:row>60</xdr:row>
      <xdr:rowOff>83094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67871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35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134076</xdr:rowOff>
    </xdr:from>
    <xdr:to>
      <xdr:col>11</xdr:col>
      <xdr:colOff>82550</xdr:colOff>
      <xdr:row>62</xdr:row>
      <xdr:rowOff>64226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5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49003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67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152417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[226,283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昨年度に比べ</a:t>
          </a:r>
          <a:r>
            <a:rPr kumimoji="1" lang="en-US" altLang="ja-JP" sz="1100" b="0" i="0" baseline="0">
              <a:solidFill>
                <a:schemeClr val="dk1"/>
              </a:solidFill>
              <a:effectLst/>
              <a:latin typeface="+mn-lt"/>
              <a:ea typeface="+mn-ea"/>
              <a:cs typeface="+mn-cs"/>
            </a:rPr>
            <a:t>15,455</a:t>
          </a:r>
          <a:r>
            <a:rPr kumimoji="1" lang="ja-JP" altLang="ja-JP" sz="1100" b="0" i="0" baseline="0">
              <a:solidFill>
                <a:schemeClr val="dk1"/>
              </a:solidFill>
              <a:effectLst/>
              <a:latin typeface="+mn-lt"/>
              <a:ea typeface="+mn-ea"/>
              <a:cs typeface="+mn-cs"/>
            </a:rPr>
            <a:t>円の増額となっており、類似団体平均と比較すると</a:t>
          </a:r>
          <a:r>
            <a:rPr kumimoji="1" lang="en-US" altLang="ja-JP" sz="1100" b="0" i="0" baseline="0">
              <a:solidFill>
                <a:schemeClr val="dk1"/>
              </a:solidFill>
              <a:effectLst/>
              <a:latin typeface="+mn-lt"/>
              <a:ea typeface="+mn-ea"/>
              <a:cs typeface="+mn-cs"/>
            </a:rPr>
            <a:t>7,987</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高い</a:t>
          </a:r>
          <a:r>
            <a:rPr kumimoji="1" lang="ja-JP" altLang="ja-JP" sz="1100" b="0" i="0" baseline="0">
              <a:solidFill>
                <a:schemeClr val="dk1"/>
              </a:solidFill>
              <a:effectLst/>
              <a:latin typeface="+mn-lt"/>
              <a:ea typeface="+mn-ea"/>
              <a:cs typeface="+mn-cs"/>
            </a:rPr>
            <a:t>数値である。要因としては、人件費は</a:t>
          </a:r>
          <a:r>
            <a:rPr kumimoji="1" lang="ja-JP" altLang="en-US" sz="1100" b="0" i="0" baseline="0">
              <a:solidFill>
                <a:schemeClr val="dk1"/>
              </a:solidFill>
              <a:effectLst/>
              <a:latin typeface="+mn-lt"/>
              <a:ea typeface="+mn-ea"/>
              <a:cs typeface="+mn-cs"/>
            </a:rPr>
            <a:t>一般職員給与等の増額、</a:t>
          </a:r>
          <a:r>
            <a:rPr kumimoji="1" lang="ja-JP" altLang="ja-JP" sz="1100" b="0" i="0" baseline="0">
              <a:solidFill>
                <a:schemeClr val="dk1"/>
              </a:solidFill>
              <a:effectLst/>
              <a:latin typeface="+mn-lt"/>
              <a:ea typeface="+mn-ea"/>
              <a:cs typeface="+mn-cs"/>
            </a:rPr>
            <a:t>物件費</a:t>
          </a:r>
          <a:r>
            <a:rPr kumimoji="1" lang="ja-JP" altLang="en-US" sz="1100" b="0" i="0" baseline="0">
              <a:solidFill>
                <a:schemeClr val="dk1"/>
              </a:solidFill>
              <a:effectLst/>
              <a:latin typeface="+mn-lt"/>
              <a:ea typeface="+mn-ea"/>
              <a:cs typeface="+mn-cs"/>
            </a:rPr>
            <a:t>は物価高騰に伴い全体コスト</a:t>
          </a:r>
          <a:r>
            <a:rPr kumimoji="1" lang="ja-JP" altLang="ja-JP" sz="1100" b="0" i="0" baseline="0">
              <a:solidFill>
                <a:schemeClr val="dk1"/>
              </a:solidFill>
              <a:effectLst/>
              <a:latin typeface="+mn-lt"/>
              <a:ea typeface="+mn-ea"/>
              <a:cs typeface="+mn-cs"/>
            </a:rPr>
            <a:t>が増額していることが挙げられる。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47692</xdr:rowOff>
    </xdr:from>
    <xdr:to>
      <xdr:col>23</xdr:col>
      <xdr:colOff>133350</xdr:colOff>
      <xdr:row>82</xdr:row>
      <xdr:rowOff>74329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06592"/>
          <a:ext cx="838200" cy="2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1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24774</xdr:rowOff>
    </xdr:from>
    <xdr:to>
      <xdr:col>19</xdr:col>
      <xdr:colOff>133350</xdr:colOff>
      <xdr:row>82</xdr:row>
      <xdr:rowOff>47692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83674"/>
          <a:ext cx="889000" cy="2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4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23372</xdr:rowOff>
    </xdr:from>
    <xdr:to>
      <xdr:col>15</xdr:col>
      <xdr:colOff>82550</xdr:colOff>
      <xdr:row>82</xdr:row>
      <xdr:rowOff>24774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82272"/>
          <a:ext cx="889000" cy="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76182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15762</xdr:rowOff>
    </xdr:from>
    <xdr:to>
      <xdr:col>11</xdr:col>
      <xdr:colOff>31750</xdr:colOff>
      <xdr:row>82</xdr:row>
      <xdr:rowOff>23372</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74662"/>
          <a:ext cx="889000" cy="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82662</xdr:rowOff>
    </xdr:from>
    <xdr:to>
      <xdr:col>11</xdr:col>
      <xdr:colOff>82550</xdr:colOff>
      <xdr:row>82</xdr:row>
      <xdr:rowOff>12812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7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22989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3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54068</xdr:rowOff>
    </xdr:from>
    <xdr:to>
      <xdr:col>7</xdr:col>
      <xdr:colOff>31750</xdr:colOff>
      <xdr:row>81</xdr:row>
      <xdr:rowOff>155668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41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165845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23529</xdr:rowOff>
    </xdr:from>
    <xdr:to>
      <xdr:col>23</xdr:col>
      <xdr:colOff>184150</xdr:colOff>
      <xdr:row>82</xdr:row>
      <xdr:rowOff>125129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8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167056</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5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168342</xdr:rowOff>
    </xdr:from>
    <xdr:to>
      <xdr:col>19</xdr:col>
      <xdr:colOff>184150</xdr:colOff>
      <xdr:row>82</xdr:row>
      <xdr:rowOff>98492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108669</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824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145424</xdr:rowOff>
    </xdr:from>
    <xdr:to>
      <xdr:col>15</xdr:col>
      <xdr:colOff>133350</xdr:colOff>
      <xdr:row>82</xdr:row>
      <xdr:rowOff>75574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3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85751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801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144022</xdr:rowOff>
    </xdr:from>
    <xdr:to>
      <xdr:col>11</xdr:col>
      <xdr:colOff>82550</xdr:colOff>
      <xdr:row>82</xdr:row>
      <xdr:rowOff>74172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3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58949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17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136412</xdr:rowOff>
    </xdr:from>
    <xdr:to>
      <xdr:col>7</xdr:col>
      <xdr:colOff>31750</xdr:colOff>
      <xdr:row>82</xdr:row>
      <xdr:rowOff>66562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2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51339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10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類似団体と比べて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ポイント上回っており、昨年度より差が広がっている。高齢層の職員の割合が類似団体より高いため、数値を押し上げている状況である。</a:t>
          </a:r>
          <a:endParaRPr lang="ja-JP" altLang="ja-JP" sz="1400">
            <a:effectLst/>
          </a:endParaRPr>
        </a:p>
        <a:p>
          <a:r>
            <a:rPr kumimoji="1" lang="ja-JP" altLang="ja-JP" sz="1100">
              <a:solidFill>
                <a:schemeClr val="dk1"/>
              </a:solidFill>
              <a:effectLst/>
              <a:latin typeface="+mn-lt"/>
              <a:ea typeface="+mn-ea"/>
              <a:cs typeface="+mn-cs"/>
            </a:rPr>
            <a:t>今後も業務量を勘案しながら総人件費の抑制に努める。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155222</xdr:rowOff>
    </xdr:from>
    <xdr:to>
      <xdr:col>81</xdr:col>
      <xdr:colOff>44450</xdr:colOff>
      <xdr:row>86</xdr:row>
      <xdr:rowOff>168628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8999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86</xdr:row>
      <xdr:rowOff>155222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88651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87</xdr:row>
      <xdr:rowOff>50800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8865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131234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9669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149172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117828</xdr:rowOff>
    </xdr:from>
    <xdr:to>
      <xdr:col>81</xdr:col>
      <xdr:colOff>95250</xdr:colOff>
      <xdr:row>87</xdr:row>
      <xdr:rowOff>47978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89905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3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104422</xdr:rowOff>
    </xdr:from>
    <xdr:to>
      <xdr:col>77</xdr:col>
      <xdr:colOff>95250</xdr:colOff>
      <xdr:row>87</xdr:row>
      <xdr:rowOff>34572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19349</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3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80434</xdr:rowOff>
    </xdr:from>
    <xdr:to>
      <xdr:col>64</xdr:col>
      <xdr:colOff>152400</xdr:colOff>
      <xdr:row>88</xdr:row>
      <xdr:rowOff>10584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166811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多久市人口が昨年度と比べて</a:t>
          </a:r>
          <a:r>
            <a:rPr kumimoji="1" lang="en-US" altLang="ja-JP" sz="1100" b="0" i="0" baseline="0">
              <a:solidFill>
                <a:schemeClr val="dk1"/>
              </a:solidFill>
              <a:effectLst/>
              <a:latin typeface="+mn-lt"/>
              <a:ea typeface="+mn-ea"/>
              <a:cs typeface="+mn-cs"/>
            </a:rPr>
            <a:t>1.5</a:t>
          </a:r>
          <a:r>
            <a:rPr kumimoji="1" lang="ja-JP" altLang="ja-JP" sz="1100" b="0" i="0" baseline="0">
              <a:solidFill>
                <a:schemeClr val="dk1"/>
              </a:solidFill>
              <a:effectLst/>
              <a:latin typeface="+mn-lt"/>
              <a:ea typeface="+mn-ea"/>
              <a:cs typeface="+mn-cs"/>
            </a:rPr>
            <a:t>％減少しているため、人口</a:t>
          </a:r>
          <a:r>
            <a:rPr kumimoji="1" lang="en-US" altLang="ja-JP" sz="1100" b="0" i="0" baseline="0">
              <a:solidFill>
                <a:schemeClr val="dk1"/>
              </a:solidFill>
              <a:effectLst/>
              <a:latin typeface="+mn-lt"/>
              <a:ea typeface="+mn-ea"/>
              <a:cs typeface="+mn-cs"/>
            </a:rPr>
            <a:t>1,000</a:t>
          </a:r>
          <a:r>
            <a:rPr kumimoji="1" lang="ja-JP" altLang="ja-JP" sz="1100" b="0" i="0" baseline="0">
              <a:solidFill>
                <a:schemeClr val="dk1"/>
              </a:solidFill>
              <a:effectLst/>
              <a:latin typeface="+mn-lt"/>
              <a:ea typeface="+mn-ea"/>
              <a:cs typeface="+mn-cs"/>
            </a:rPr>
            <a:t>人当たりの職員数は当市の昨年度と比べて</a:t>
          </a:r>
          <a:r>
            <a:rPr kumimoji="1" lang="en-US" altLang="ja-JP" sz="1100" b="0" i="0" baseline="0">
              <a:solidFill>
                <a:schemeClr val="dk1"/>
              </a:solidFill>
              <a:effectLst/>
              <a:latin typeface="+mn-lt"/>
              <a:ea typeface="+mn-ea"/>
              <a:cs typeface="+mn-cs"/>
            </a:rPr>
            <a:t>0.28</a:t>
          </a:r>
          <a:r>
            <a:rPr kumimoji="1" lang="ja-JP" altLang="ja-JP" sz="1100" b="0" i="0" baseline="0">
              <a:solidFill>
                <a:schemeClr val="dk1"/>
              </a:solidFill>
              <a:effectLst/>
              <a:latin typeface="+mn-lt"/>
              <a:ea typeface="+mn-ea"/>
              <a:cs typeface="+mn-cs"/>
            </a:rPr>
            <a:t>ポイント増加している。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今後も定住奨励制度等による人口の増加や行政改革の推進を図り、適正な管理に努める。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128355</xdr:rowOff>
    </xdr:from>
    <xdr:to>
      <xdr:col>81</xdr:col>
      <xdr:colOff>44450</xdr:colOff>
      <xdr:row>60</xdr:row>
      <xdr:rowOff>150876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415355"/>
          <a:ext cx="8382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96283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83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102616</xdr:rowOff>
    </xdr:from>
    <xdr:to>
      <xdr:col>77</xdr:col>
      <xdr:colOff>44450</xdr:colOff>
      <xdr:row>60</xdr:row>
      <xdr:rowOff>128355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389616"/>
          <a:ext cx="8890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25459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83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96181</xdr:rowOff>
    </xdr:from>
    <xdr:to>
      <xdr:col>72</xdr:col>
      <xdr:colOff>203200</xdr:colOff>
      <xdr:row>60</xdr:row>
      <xdr:rowOff>102616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383181"/>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87333</xdr:rowOff>
    </xdr:from>
    <xdr:to>
      <xdr:col>68</xdr:col>
      <xdr:colOff>152400</xdr:colOff>
      <xdr:row>60</xdr:row>
      <xdr:rowOff>96181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374333"/>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107442</xdr:rowOff>
    </xdr:from>
    <xdr:to>
      <xdr:col>68</xdr:col>
      <xdr:colOff>203200</xdr:colOff>
      <xdr:row>60</xdr:row>
      <xdr:rowOff>37592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2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47769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999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89746</xdr:rowOff>
    </xdr:from>
    <xdr:to>
      <xdr:col>64</xdr:col>
      <xdr:colOff>152400</xdr:colOff>
      <xdr:row>60</xdr:row>
      <xdr:rowOff>19896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0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30073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100076</xdr:rowOff>
    </xdr:from>
    <xdr:to>
      <xdr:col>81</xdr:col>
      <xdr:colOff>95250</xdr:colOff>
      <xdr:row>61</xdr:row>
      <xdr:rowOff>30226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116603</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23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77555</xdr:rowOff>
    </xdr:from>
    <xdr:to>
      <xdr:col>77</xdr:col>
      <xdr:colOff>95250</xdr:colOff>
      <xdr:row>61</xdr:row>
      <xdr:rowOff>7705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36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17882</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133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51816</xdr:rowOff>
    </xdr:from>
    <xdr:to>
      <xdr:col>73</xdr:col>
      <xdr:colOff>44450</xdr:colOff>
      <xdr:row>60</xdr:row>
      <xdr:rowOff>153416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3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163593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10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45381</xdr:rowOff>
    </xdr:from>
    <xdr:to>
      <xdr:col>68</xdr:col>
      <xdr:colOff>203200</xdr:colOff>
      <xdr:row>60</xdr:row>
      <xdr:rowOff>146981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33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131758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418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36533</xdr:rowOff>
    </xdr:from>
    <xdr:to>
      <xdr:col>64</xdr:col>
      <xdr:colOff>152400</xdr:colOff>
      <xdr:row>60</xdr:row>
      <xdr:rowOff>138133</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3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122910</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40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実質公債費比率は昨年度と比べて</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ポイント増となっており、類似団体平均と比較しても</a:t>
          </a:r>
          <a:r>
            <a:rPr kumimoji="1" lang="en-US" altLang="ja-JP" sz="1100" b="0" i="0" baseline="0">
              <a:solidFill>
                <a:schemeClr val="dk1"/>
              </a:solidFill>
              <a:effectLst/>
              <a:latin typeface="+mn-lt"/>
              <a:ea typeface="+mn-ea"/>
              <a:cs typeface="+mn-cs"/>
            </a:rPr>
            <a:t>3.4</a:t>
          </a:r>
          <a:r>
            <a:rPr kumimoji="1" lang="ja-JP" altLang="ja-JP" sz="1100" b="0" i="0" baseline="0">
              <a:solidFill>
                <a:schemeClr val="dk1"/>
              </a:solidFill>
              <a:effectLst/>
              <a:latin typeface="+mn-lt"/>
              <a:ea typeface="+mn-ea"/>
              <a:cs typeface="+mn-cs"/>
            </a:rPr>
            <a:t>ポイント上回っている。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a:t>
          </a:r>
          <a:r>
            <a:rPr kumimoji="1" lang="ja-JP" altLang="en-US" sz="1100" b="0" i="0" baseline="0">
              <a:solidFill>
                <a:schemeClr val="dk1"/>
              </a:solidFill>
              <a:effectLst/>
              <a:latin typeface="+mn-lt"/>
              <a:ea typeface="+mn-ea"/>
              <a:cs typeface="+mn-cs"/>
            </a:rPr>
            <a:t>は弓道場建設</a:t>
          </a:r>
          <a:r>
            <a:rPr kumimoji="1" lang="ja-JP" altLang="ja-JP" sz="1100" b="0" i="0" baseline="0">
              <a:solidFill>
                <a:schemeClr val="dk1"/>
              </a:solidFill>
              <a:effectLst/>
              <a:latin typeface="+mn-lt"/>
              <a:ea typeface="+mn-ea"/>
              <a:cs typeface="+mn-cs"/>
            </a:rPr>
            <a:t>に係る償還が開始されることにより実質公債費比率の上昇が予想され、また新公立病院整備や公営住宅整備</a:t>
          </a:r>
          <a:r>
            <a:rPr kumimoji="1" lang="ja-JP" altLang="en-US" sz="1100" b="0" i="0" baseline="0">
              <a:solidFill>
                <a:schemeClr val="dk1"/>
              </a:solidFill>
              <a:effectLst/>
              <a:latin typeface="+mn-lt"/>
              <a:ea typeface="+mn-ea"/>
              <a:cs typeface="+mn-cs"/>
            </a:rPr>
            <a:t>など</a:t>
          </a:r>
          <a:r>
            <a:rPr kumimoji="1" lang="ja-JP" altLang="ja-JP" sz="1100" b="0" i="0" baseline="0">
              <a:solidFill>
                <a:schemeClr val="dk1"/>
              </a:solidFill>
              <a:effectLst/>
              <a:latin typeface="+mn-lt"/>
              <a:ea typeface="+mn-ea"/>
              <a:cs typeface="+mn-cs"/>
            </a:rPr>
            <a:t>の大型事業に係る借入計画があることから、補助事業（補助金）を有効活用し、地方債に頼らない財政運営に努める。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80328</xdr:rowOff>
    </xdr:from>
    <xdr:to>
      <xdr:col>81</xdr:col>
      <xdr:colOff>44450</xdr:colOff>
      <xdr:row>37</xdr:row>
      <xdr:rowOff>86360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42397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155169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15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72284</xdr:rowOff>
    </xdr:from>
    <xdr:to>
      <xdr:col>77</xdr:col>
      <xdr:colOff>44450</xdr:colOff>
      <xdr:row>37</xdr:row>
      <xdr:rowOff>80328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415934"/>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68263</xdr:rowOff>
    </xdr:from>
    <xdr:to>
      <xdr:col>72</xdr:col>
      <xdr:colOff>203200</xdr:colOff>
      <xdr:row>37</xdr:row>
      <xdr:rowOff>72284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411913"/>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76958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60219</xdr:rowOff>
    </xdr:from>
    <xdr:to>
      <xdr:col>68</xdr:col>
      <xdr:colOff>152400</xdr:colOff>
      <xdr:row>37</xdr:row>
      <xdr:rowOff>68263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40386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130598</xdr:rowOff>
    </xdr:from>
    <xdr:to>
      <xdr:col>68</xdr:col>
      <xdr:colOff>203200</xdr:colOff>
      <xdr:row>37</xdr:row>
      <xdr:rowOff>60748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02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70925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07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142663</xdr:rowOff>
    </xdr:from>
    <xdr:to>
      <xdr:col>64</xdr:col>
      <xdr:colOff>152400</xdr:colOff>
      <xdr:row>37</xdr:row>
      <xdr:rowOff>72813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82990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35560</xdr:rowOff>
    </xdr:from>
    <xdr:to>
      <xdr:col>81</xdr:col>
      <xdr:colOff>95250</xdr:colOff>
      <xdr:row>37</xdr:row>
      <xdr:rowOff>137160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7637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3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29528</xdr:rowOff>
    </xdr:from>
    <xdr:to>
      <xdr:col>77</xdr:col>
      <xdr:colOff>95250</xdr:colOff>
      <xdr:row>37</xdr:row>
      <xdr:rowOff>131128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115905</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45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21484</xdr:rowOff>
    </xdr:from>
    <xdr:to>
      <xdr:col>73</xdr:col>
      <xdr:colOff>44450</xdr:colOff>
      <xdr:row>37</xdr:row>
      <xdr:rowOff>123084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36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107861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45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17463</xdr:rowOff>
    </xdr:from>
    <xdr:to>
      <xdr:col>68</xdr:col>
      <xdr:colOff>203200</xdr:colOff>
      <xdr:row>37</xdr:row>
      <xdr:rowOff>119063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103840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4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3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95796</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昨年度と比較し、地方債現在高は減少、充当可能基金は増額となっており、昨年度同様に算定なしとなった。しかしながら、充当可能基金の大半を占めているのは、鉱害復旧施設基金に代表される特定目的基金である。財政調整基金及び減債基金については増額と</a:t>
          </a:r>
          <a:r>
            <a:rPr kumimoji="1" lang="ja-JP" altLang="en-US" sz="1100" b="0" i="0" baseline="0">
              <a:solidFill>
                <a:schemeClr val="dk1"/>
              </a:solidFill>
              <a:effectLst/>
              <a:latin typeface="+mn-lt"/>
              <a:ea typeface="+mn-ea"/>
              <a:cs typeface="+mn-cs"/>
            </a:rPr>
            <a:t>なっているため</a:t>
          </a:r>
          <a:r>
            <a:rPr kumimoji="1" lang="ja-JP" altLang="ja-JP" sz="1100" b="0" i="0" baseline="0">
              <a:solidFill>
                <a:schemeClr val="dk1"/>
              </a:solidFill>
              <a:effectLst/>
              <a:latin typeface="+mn-lt"/>
              <a:ea typeface="+mn-ea"/>
              <a:cs typeface="+mn-cs"/>
            </a:rPr>
            <a:t>、今後も新規・既存事業の見直しや新規発行地方債の抑制等に努める。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145136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73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122259</xdr:rowOff>
    </xdr:from>
    <xdr:to>
      <xdr:col>73</xdr:col>
      <xdr:colOff>44450</xdr:colOff>
      <xdr:row>15</xdr:row>
      <xdr:rowOff>52409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48133</xdr:rowOff>
    </xdr:from>
    <xdr:to>
      <xdr:col>68</xdr:col>
      <xdr:colOff>203200</xdr:colOff>
      <xdr:row>15</xdr:row>
      <xdr:rowOff>149733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159910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147870</xdr:rowOff>
    </xdr:from>
    <xdr:to>
      <xdr:col>64</xdr:col>
      <xdr:colOff>152400</xdr:colOff>
      <xdr:row>16</xdr:row>
      <xdr:rowOff>78020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88197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佐賀県多久市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17,988
17,681
96.56
16,194,506
15,800,730
340,014
6,476,197
13,544,615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昨年度と比べて</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減少し</a:t>
          </a:r>
          <a:r>
            <a:rPr kumimoji="1" lang="ja-JP" altLang="ja-JP" sz="1100" b="0" i="0" baseline="0">
              <a:solidFill>
                <a:schemeClr val="dk1"/>
              </a:solidFill>
              <a:effectLst/>
              <a:latin typeface="+mn-lt"/>
              <a:ea typeface="+mn-ea"/>
              <a:cs typeface="+mn-cs"/>
            </a:rPr>
            <a:t>、類似団体平均と比較すると</a:t>
          </a:r>
          <a:r>
            <a:rPr kumimoji="1" lang="en-US" altLang="ja-JP" sz="1100" b="0" i="0" baseline="0">
              <a:solidFill>
                <a:schemeClr val="dk1"/>
              </a:solidFill>
              <a:effectLst/>
              <a:latin typeface="+mn-lt"/>
              <a:ea typeface="+mn-ea"/>
              <a:cs typeface="+mn-cs"/>
            </a:rPr>
            <a:t>3.7</a:t>
          </a:r>
          <a:r>
            <a:rPr kumimoji="1" lang="ja-JP" altLang="ja-JP" sz="1100" b="0" i="0" baseline="0">
              <a:solidFill>
                <a:schemeClr val="dk1"/>
              </a:solidFill>
              <a:effectLst/>
              <a:latin typeface="+mn-lt"/>
              <a:ea typeface="+mn-ea"/>
              <a:cs typeface="+mn-cs"/>
            </a:rPr>
            <a:t>ポイント低くなっている。退職者の</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により退職手当が</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ったことが主な要因である。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今後も適正な定員管理を行い、人件費の抑制に努める。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146050</xdr:rowOff>
    </xdr:from>
    <xdr:to>
      <xdr:col>24</xdr:col>
      <xdr:colOff>25400</xdr:colOff>
      <xdr:row>35</xdr:row>
      <xdr:rowOff>168910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468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153670</xdr:rowOff>
    </xdr:from>
    <xdr:to>
      <xdr:col>19</xdr:col>
      <xdr:colOff>187325</xdr:colOff>
      <xdr:row>35</xdr:row>
      <xdr:rowOff>168910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54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153670</xdr:rowOff>
    </xdr:from>
    <xdr:to>
      <xdr:col>15</xdr:col>
      <xdr:colOff>98425</xdr:colOff>
      <xdr:row>37</xdr:row>
      <xdr:rowOff>31750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5442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31750</xdr:rowOff>
    </xdr:from>
    <xdr:to>
      <xdr:col>11</xdr:col>
      <xdr:colOff>9525</xdr:colOff>
      <xdr:row>37</xdr:row>
      <xdr:rowOff>168910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754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152400</xdr:rowOff>
    </xdr:from>
    <xdr:to>
      <xdr:col>11</xdr:col>
      <xdr:colOff>60325</xdr:colOff>
      <xdr:row>37</xdr:row>
      <xdr:rowOff>82550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92727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111777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118110</xdr:rowOff>
    </xdr:from>
    <xdr:to>
      <xdr:col>20</xdr:col>
      <xdr:colOff>38100</xdr:colOff>
      <xdr:row>36</xdr:row>
      <xdr:rowOff>48260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102870</xdr:rowOff>
    </xdr:from>
    <xdr:to>
      <xdr:col>15</xdr:col>
      <xdr:colOff>149225</xdr:colOff>
      <xdr:row>36</xdr:row>
      <xdr:rowOff>33020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43197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152400</xdr:rowOff>
    </xdr:from>
    <xdr:to>
      <xdr:col>11</xdr:col>
      <xdr:colOff>60325</xdr:colOff>
      <xdr:row>37</xdr:row>
      <xdr:rowOff>82550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67327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118110</xdr:rowOff>
    </xdr:from>
    <xdr:to>
      <xdr:col>6</xdr:col>
      <xdr:colOff>171450</xdr:colOff>
      <xdr:row>38</xdr:row>
      <xdr:rowOff>48260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33037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ここ数年は類似団体平均よりも低い数値で推移して</a:t>
          </a:r>
          <a:r>
            <a:rPr kumimoji="1" lang="ja-JP" altLang="en-US" sz="1100" b="0" i="0" baseline="0">
              <a:solidFill>
                <a:schemeClr val="dk1"/>
              </a:solidFill>
              <a:effectLst/>
              <a:latin typeface="+mn-lt"/>
              <a:ea typeface="+mn-ea"/>
              <a:cs typeface="+mn-cs"/>
            </a:rPr>
            <a:t>いるが</a:t>
          </a:r>
          <a:r>
            <a:rPr kumimoji="1" lang="ja-JP" altLang="ja-JP" sz="1100" b="0" i="0" baseline="0">
              <a:solidFill>
                <a:schemeClr val="dk1"/>
              </a:solidFill>
              <a:effectLst/>
              <a:latin typeface="+mn-lt"/>
              <a:ea typeface="+mn-ea"/>
              <a:cs typeface="+mn-cs"/>
            </a:rPr>
            <a:t>、当市の昨年度と比べると</a:t>
          </a:r>
          <a:r>
            <a:rPr kumimoji="1" lang="en-US" altLang="ja-JP" sz="1100" b="0" i="0" baseline="0">
              <a:solidFill>
                <a:schemeClr val="dk1"/>
              </a:solidFill>
              <a:effectLst/>
              <a:latin typeface="+mn-lt"/>
              <a:ea typeface="+mn-ea"/>
              <a:cs typeface="+mn-cs"/>
            </a:rPr>
            <a:t>0.2</a:t>
          </a:r>
          <a:r>
            <a:rPr kumimoji="1" lang="ja-JP" altLang="ja-JP" sz="1100" b="0" i="0" baseline="0">
              <a:solidFill>
                <a:schemeClr val="dk1"/>
              </a:solidFill>
              <a:effectLst/>
              <a:latin typeface="+mn-lt"/>
              <a:ea typeface="+mn-ea"/>
              <a:cs typeface="+mn-cs"/>
            </a:rPr>
            <a:t>ポイント増加している。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ふるさと応援寄附額が増となったことで経費も増加したことが</a:t>
          </a:r>
          <a:r>
            <a:rPr kumimoji="1" lang="ja-JP" altLang="en-US" sz="1100" b="0" i="0" baseline="0">
              <a:solidFill>
                <a:schemeClr val="dk1"/>
              </a:solidFill>
              <a:effectLst/>
              <a:latin typeface="+mn-lt"/>
              <a:ea typeface="+mn-ea"/>
              <a:cs typeface="+mn-cs"/>
            </a:rPr>
            <a:t>主な</a:t>
          </a:r>
          <a:r>
            <a:rPr kumimoji="1" lang="ja-JP" altLang="ja-JP" sz="1100" b="0" i="0" baseline="0">
              <a:solidFill>
                <a:schemeClr val="dk1"/>
              </a:solidFill>
              <a:effectLst/>
              <a:latin typeface="+mn-lt"/>
              <a:ea typeface="+mn-ea"/>
              <a:cs typeface="+mn-cs"/>
            </a:rPr>
            <a:t>要因である。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24130</xdr:rowOff>
    </xdr:from>
    <xdr:to>
      <xdr:col>82</xdr:col>
      <xdr:colOff>107950</xdr:colOff>
      <xdr:row>15</xdr:row>
      <xdr:rowOff>39370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5958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157480</xdr:rowOff>
    </xdr:from>
    <xdr:to>
      <xdr:col>78</xdr:col>
      <xdr:colOff>69850</xdr:colOff>
      <xdr:row>15</xdr:row>
      <xdr:rowOff>24130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557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157480</xdr:rowOff>
    </xdr:from>
    <xdr:to>
      <xdr:col>73</xdr:col>
      <xdr:colOff>180975</xdr:colOff>
      <xdr:row>15</xdr:row>
      <xdr:rowOff>115570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5577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115570</xdr:rowOff>
    </xdr:from>
    <xdr:to>
      <xdr:col>69</xdr:col>
      <xdr:colOff>92075</xdr:colOff>
      <xdr:row>16</xdr:row>
      <xdr:rowOff>35560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6873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128287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160020</xdr:rowOff>
    </xdr:from>
    <xdr:to>
      <xdr:col>82</xdr:col>
      <xdr:colOff>158750</xdr:colOff>
      <xdr:row>15</xdr:row>
      <xdr:rowOff>90170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5097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144780</xdr:rowOff>
    </xdr:from>
    <xdr:to>
      <xdr:col>78</xdr:col>
      <xdr:colOff>120650</xdr:colOff>
      <xdr:row>15</xdr:row>
      <xdr:rowOff>74930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85107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106680</xdr:rowOff>
    </xdr:from>
    <xdr:to>
      <xdr:col>74</xdr:col>
      <xdr:colOff>31750</xdr:colOff>
      <xdr:row>15</xdr:row>
      <xdr:rowOff>36830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47007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64770</xdr:rowOff>
    </xdr:from>
    <xdr:to>
      <xdr:col>69</xdr:col>
      <xdr:colOff>142875</xdr:colOff>
      <xdr:row>15</xdr:row>
      <xdr:rowOff>166370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156210</xdr:rowOff>
    </xdr:from>
    <xdr:to>
      <xdr:col>65</xdr:col>
      <xdr:colOff>53975</xdr:colOff>
      <xdr:row>16</xdr:row>
      <xdr:rowOff>86360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96537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昨年度と比べて</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増加となり</a:t>
          </a:r>
          <a:r>
            <a:rPr kumimoji="1" lang="ja-JP" altLang="ja-JP" sz="1100" b="0" i="0" baseline="0">
              <a:solidFill>
                <a:schemeClr val="dk1"/>
              </a:solidFill>
              <a:effectLst/>
              <a:latin typeface="+mn-lt"/>
              <a:ea typeface="+mn-ea"/>
              <a:cs typeface="+mn-cs"/>
            </a:rPr>
            <a:t>、類似団体平均と</a:t>
          </a:r>
          <a:r>
            <a:rPr kumimoji="1" lang="ja-JP" altLang="en-US" sz="1100" b="0" i="0" baseline="0">
              <a:solidFill>
                <a:schemeClr val="dk1"/>
              </a:solidFill>
              <a:effectLst/>
              <a:latin typeface="+mn-lt"/>
              <a:ea typeface="+mn-ea"/>
              <a:cs typeface="+mn-cs"/>
            </a:rPr>
            <a:t>比較すると</a:t>
          </a:r>
          <a:r>
            <a:rPr kumimoji="1" lang="en-US" altLang="ja-JP" sz="1100" b="0" i="0" baseline="0">
              <a:solidFill>
                <a:schemeClr val="dk1"/>
              </a:solidFill>
              <a:effectLst/>
              <a:latin typeface="+mn-lt"/>
              <a:ea typeface="+mn-ea"/>
              <a:cs typeface="+mn-cs"/>
            </a:rPr>
            <a:t>0.7</a:t>
          </a:r>
          <a:r>
            <a:rPr kumimoji="1" lang="ja-JP" altLang="ja-JP" sz="1100" b="0" i="0" baseline="0">
              <a:solidFill>
                <a:schemeClr val="dk1"/>
              </a:solidFill>
              <a:effectLst/>
              <a:latin typeface="+mn-lt"/>
              <a:ea typeface="+mn-ea"/>
              <a:cs typeface="+mn-cs"/>
            </a:rPr>
            <a:t>ポイント上回っている。</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した主な要因としては、</a:t>
          </a:r>
          <a:r>
            <a:rPr kumimoji="1" lang="ja-JP" altLang="en-US" sz="1100" b="0" i="0" baseline="0">
              <a:solidFill>
                <a:schemeClr val="dk1"/>
              </a:solidFill>
              <a:effectLst/>
              <a:latin typeface="+mn-lt"/>
              <a:ea typeface="+mn-ea"/>
              <a:cs typeface="+mn-cs"/>
            </a:rPr>
            <a:t>障害者・障害児支援等の増</a:t>
          </a:r>
          <a:r>
            <a:rPr kumimoji="1" lang="ja-JP" altLang="ja-JP" sz="1100" b="0" i="0" baseline="0">
              <a:solidFill>
                <a:schemeClr val="dk1"/>
              </a:solidFill>
              <a:effectLst/>
              <a:latin typeface="+mn-lt"/>
              <a:ea typeface="+mn-ea"/>
              <a:cs typeface="+mn-cs"/>
            </a:rPr>
            <a:t>である。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82550</xdr:rowOff>
    </xdr:from>
    <xdr:to>
      <xdr:col>24</xdr:col>
      <xdr:colOff>25400</xdr:colOff>
      <xdr:row>57</xdr:row>
      <xdr:rowOff>95250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55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82550</xdr:rowOff>
    </xdr:from>
    <xdr:to>
      <xdr:col>19</xdr:col>
      <xdr:colOff>187325</xdr:colOff>
      <xdr:row>58</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8552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50800</xdr:rowOff>
    </xdr:from>
    <xdr:to>
      <xdr:col>15</xdr:col>
      <xdr:colOff>98425</xdr:colOff>
      <xdr:row>59</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994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31750</xdr:rowOff>
    </xdr:from>
    <xdr:to>
      <xdr:col>11</xdr:col>
      <xdr:colOff>9525</xdr:colOff>
      <xdr:row>59</xdr:row>
      <xdr:rowOff>82550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147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16527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31750</xdr:rowOff>
    </xdr:from>
    <xdr:to>
      <xdr:col>20</xdr:col>
      <xdr:colOff>38100</xdr:colOff>
      <xdr:row>57</xdr:row>
      <xdr:rowOff>133350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118127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152400</xdr:rowOff>
    </xdr:from>
    <xdr:to>
      <xdr:col>11</xdr:col>
      <xdr:colOff>60325</xdr:colOff>
      <xdr:row>59</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67327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31750</xdr:rowOff>
    </xdr:from>
    <xdr:to>
      <xdr:col>6</xdr:col>
      <xdr:colOff>171450</xdr:colOff>
      <xdr:row>59</xdr:row>
      <xdr:rowOff>133350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118127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当市の昨年度に比べて</a:t>
          </a:r>
          <a:r>
            <a:rPr kumimoji="1" lang="en-US" altLang="ja-JP" sz="1100" b="0" i="0" baseline="0">
              <a:solidFill>
                <a:schemeClr val="dk1"/>
              </a:solidFill>
              <a:effectLst/>
              <a:latin typeface="+mn-lt"/>
              <a:ea typeface="+mn-ea"/>
              <a:cs typeface="+mn-cs"/>
            </a:rPr>
            <a:t>3.5</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しており、類似団体平均と比較しても</a:t>
          </a:r>
          <a:r>
            <a:rPr kumimoji="1" lang="en-US" altLang="ja-JP" sz="1100" b="0" i="0" baseline="0">
              <a:solidFill>
                <a:schemeClr val="dk1"/>
              </a:solidFill>
              <a:effectLst/>
              <a:latin typeface="+mn-lt"/>
              <a:ea typeface="+mn-ea"/>
              <a:cs typeface="+mn-cs"/>
            </a:rPr>
            <a:t>0.4</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下</a:t>
          </a:r>
          <a:r>
            <a:rPr kumimoji="1" lang="ja-JP" altLang="ja-JP" sz="1100" b="0" i="0" baseline="0">
              <a:solidFill>
                <a:schemeClr val="dk1"/>
              </a:solidFill>
              <a:effectLst/>
              <a:latin typeface="+mn-lt"/>
              <a:ea typeface="+mn-ea"/>
              <a:cs typeface="+mn-cs"/>
            </a:rPr>
            <a:t>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主な要因としては、</a:t>
          </a:r>
          <a:r>
            <a:rPr kumimoji="1" lang="ja-JP" altLang="en-US" sz="1100" b="0" i="0" baseline="0">
              <a:solidFill>
                <a:schemeClr val="dk1"/>
              </a:solidFill>
              <a:effectLst/>
              <a:latin typeface="+mn-lt"/>
              <a:ea typeface="+mn-ea"/>
              <a:cs typeface="+mn-cs"/>
            </a:rPr>
            <a:t>下水道事業が公営企業会計へと変わり、繰出金から補助費等になったことで</a:t>
          </a:r>
          <a:r>
            <a:rPr kumimoji="1" lang="ja-JP" altLang="ja-JP" sz="1100" b="0" i="0" baseline="0">
              <a:solidFill>
                <a:schemeClr val="dk1"/>
              </a:solidFill>
              <a:effectLst/>
              <a:latin typeface="+mn-lt"/>
              <a:ea typeface="+mn-ea"/>
              <a:cs typeface="+mn-cs"/>
            </a:rPr>
            <a:t>昨年度に比べ減少し</a:t>
          </a:r>
          <a:r>
            <a:rPr kumimoji="1" lang="ja-JP" altLang="en-US" sz="1100" b="0" i="0" baseline="0">
              <a:solidFill>
                <a:schemeClr val="dk1"/>
              </a:solidFill>
              <a:effectLst/>
              <a:latin typeface="+mn-lt"/>
              <a:ea typeface="+mn-ea"/>
              <a:cs typeface="+mn-cs"/>
            </a:rPr>
            <a:t>た。</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59</xdr:row>
      <xdr:rowOff>31750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6630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94343</xdr:rowOff>
    </xdr:from>
    <xdr:to>
      <xdr:col>78</xdr:col>
      <xdr:colOff>69850</xdr:colOff>
      <xdr:row>59</xdr:row>
      <xdr:rowOff>31750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384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94343</xdr:rowOff>
    </xdr:from>
    <xdr:to>
      <xdr:col>73</xdr:col>
      <xdr:colOff>180975</xdr:colOff>
      <xdr:row>60</xdr:row>
      <xdr:rowOff>34472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038443"/>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34472</xdr:rowOff>
    </xdr:from>
    <xdr:to>
      <xdr:col>69</xdr:col>
      <xdr:colOff>92075</xdr:colOff>
      <xdr:row>60</xdr:row>
      <xdr:rowOff>99785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3214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125185</xdr:rowOff>
    </xdr:from>
    <xdr:to>
      <xdr:col>69</xdr:col>
      <xdr:colOff>142875</xdr:colOff>
      <xdr:row>57</xdr:row>
      <xdr:rowOff>55335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65512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138793</xdr:rowOff>
    </xdr:from>
    <xdr:to>
      <xdr:col>65</xdr:col>
      <xdr:colOff>53975</xdr:colOff>
      <xdr:row>58</xdr:row>
      <xdr:rowOff>68943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1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79120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8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130827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67327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43543</xdr:rowOff>
    </xdr:from>
    <xdr:to>
      <xdr:col>74</xdr:col>
      <xdr:colOff>31750</xdr:colOff>
      <xdr:row>58</xdr:row>
      <xdr:rowOff>145143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129920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155122</xdr:rowOff>
    </xdr:from>
    <xdr:to>
      <xdr:col>69</xdr:col>
      <xdr:colOff>142875</xdr:colOff>
      <xdr:row>60</xdr:row>
      <xdr:rowOff>85272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70049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3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48985</xdr:rowOff>
    </xdr:from>
    <xdr:to>
      <xdr:col>65</xdr:col>
      <xdr:colOff>53975</xdr:colOff>
      <xdr:row>60</xdr:row>
      <xdr:rowOff>150585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3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135362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42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新公立病院建設に係る</a:t>
          </a:r>
          <a:r>
            <a:rPr kumimoji="1" lang="ja-JP" altLang="ja-JP" sz="1100" b="0" i="0" baseline="0">
              <a:solidFill>
                <a:schemeClr val="dk1"/>
              </a:solidFill>
              <a:effectLst/>
              <a:latin typeface="+mn-lt"/>
              <a:ea typeface="+mn-ea"/>
              <a:cs typeface="+mn-cs"/>
            </a:rPr>
            <a:t>負担金の増額により、当市の昨年度と比べると</a:t>
          </a:r>
          <a:r>
            <a:rPr kumimoji="1" lang="en-US" altLang="ja-JP" sz="1100" b="0" i="0" baseline="0">
              <a:solidFill>
                <a:schemeClr val="dk1"/>
              </a:solidFill>
              <a:effectLst/>
              <a:latin typeface="+mn-lt"/>
              <a:ea typeface="+mn-ea"/>
              <a:cs typeface="+mn-cs"/>
            </a:rPr>
            <a:t>1.3</a:t>
          </a:r>
          <a:r>
            <a:rPr kumimoji="1" lang="ja-JP" altLang="ja-JP" sz="1100" b="0" i="0" baseline="0">
              <a:solidFill>
                <a:schemeClr val="dk1"/>
              </a:solidFill>
              <a:effectLst/>
              <a:latin typeface="+mn-lt"/>
              <a:ea typeface="+mn-ea"/>
              <a:cs typeface="+mn-cs"/>
            </a:rPr>
            <a:t>ポイント増となり、類似団体平均を</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ポイント上回っている。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経常的な補助金や市が出資する法人等各種団体への補助金の見直しを行い削減に努める。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65278</xdr:rowOff>
    </xdr:from>
    <xdr:to>
      <xdr:col>82</xdr:col>
      <xdr:colOff>107950</xdr:colOff>
      <xdr:row>37</xdr:row>
      <xdr:rowOff>124714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40892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42418</xdr:rowOff>
    </xdr:from>
    <xdr:to>
      <xdr:col>78</xdr:col>
      <xdr:colOff>69850</xdr:colOff>
      <xdr:row>37</xdr:row>
      <xdr:rowOff>65278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860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42418</xdr:rowOff>
    </xdr:from>
    <xdr:to>
      <xdr:col>73</xdr:col>
      <xdr:colOff>180975</xdr:colOff>
      <xdr:row>37</xdr:row>
      <xdr:rowOff>83566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3860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168148</xdr:rowOff>
    </xdr:from>
    <xdr:to>
      <xdr:col>69</xdr:col>
      <xdr:colOff>92075</xdr:colOff>
      <xdr:row>37</xdr:row>
      <xdr:rowOff>83566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4034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126255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45991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14478</xdr:rowOff>
    </xdr:from>
    <xdr:to>
      <xdr:col>78</xdr:col>
      <xdr:colOff>120650</xdr:colOff>
      <xdr:row>37</xdr:row>
      <xdr:rowOff>116078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163068</xdr:rowOff>
    </xdr:from>
    <xdr:to>
      <xdr:col>74</xdr:col>
      <xdr:colOff>31750</xdr:colOff>
      <xdr:row>37</xdr:row>
      <xdr:rowOff>93218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32766</xdr:rowOff>
    </xdr:from>
    <xdr:to>
      <xdr:col>69</xdr:col>
      <xdr:colOff>142875</xdr:colOff>
      <xdr:row>37</xdr:row>
      <xdr:rowOff>134366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119143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今年度は元金分で</a:t>
          </a:r>
          <a:r>
            <a:rPr kumimoji="1" lang="en-US" altLang="ja-JP" sz="1100" b="0" i="0" baseline="0">
              <a:solidFill>
                <a:schemeClr val="dk1"/>
              </a:solidFill>
              <a:effectLst/>
              <a:latin typeface="+mn-lt"/>
              <a:ea typeface="+mn-ea"/>
              <a:cs typeface="+mn-cs"/>
            </a:rPr>
            <a:t>16,975</a:t>
          </a:r>
          <a:r>
            <a:rPr kumimoji="1" lang="ja-JP" altLang="ja-JP" sz="1100" b="0" i="0" baseline="0">
              <a:solidFill>
                <a:schemeClr val="dk1"/>
              </a:solidFill>
              <a:effectLst/>
              <a:latin typeface="+mn-lt"/>
              <a:ea typeface="+mn-ea"/>
              <a:cs typeface="+mn-cs"/>
            </a:rPr>
            <a:t>千円の増、利子分で</a:t>
          </a:r>
          <a:r>
            <a:rPr kumimoji="1" lang="en-US" altLang="ja-JP" sz="1100" b="0" i="0" baseline="0">
              <a:solidFill>
                <a:schemeClr val="dk1"/>
              </a:solidFill>
              <a:effectLst/>
              <a:latin typeface="+mn-lt"/>
              <a:ea typeface="+mn-ea"/>
              <a:cs typeface="+mn-cs"/>
            </a:rPr>
            <a:t>1,654</a:t>
          </a:r>
          <a:r>
            <a:rPr kumimoji="1" lang="ja-JP" altLang="ja-JP" sz="1100" b="0" i="0" baseline="0">
              <a:solidFill>
                <a:schemeClr val="dk1"/>
              </a:solidFill>
              <a:effectLst/>
              <a:latin typeface="+mn-lt"/>
              <a:ea typeface="+mn-ea"/>
              <a:cs typeface="+mn-cs"/>
            </a:rPr>
            <a:t>千円の減となり、公債費全体で</a:t>
          </a:r>
          <a:r>
            <a:rPr kumimoji="1" lang="en-US" altLang="ja-JP" sz="1100" b="0" i="0" baseline="0">
              <a:solidFill>
                <a:schemeClr val="dk1"/>
              </a:solidFill>
              <a:effectLst/>
              <a:latin typeface="+mn-lt"/>
              <a:ea typeface="+mn-ea"/>
              <a:cs typeface="+mn-cs"/>
            </a:rPr>
            <a:t>15,321</a:t>
          </a:r>
          <a:r>
            <a:rPr kumimoji="1" lang="ja-JP" altLang="ja-JP" sz="1100" b="0" i="0" baseline="0">
              <a:solidFill>
                <a:schemeClr val="dk1"/>
              </a:solidFill>
              <a:effectLst/>
              <a:latin typeface="+mn-lt"/>
              <a:ea typeface="+mn-ea"/>
              <a:cs typeface="+mn-cs"/>
            </a:rPr>
            <a:t>千円の増額となったため、昨年度と比べて</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ポイント増加している。今後も大型事業に係る償還が始まることにより実質公債費比率の上昇も予想され、また、新公立病院整備等の借入を予定していることから慎重な財政運営を実施して公債費の縮減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104140</xdr:rowOff>
    </xdr:from>
    <xdr:to>
      <xdr:col>24</xdr:col>
      <xdr:colOff>25400</xdr:colOff>
      <xdr:row>75</xdr:row>
      <xdr:rowOff>106045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96289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155592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37465</xdr:rowOff>
    </xdr:from>
    <xdr:to>
      <xdr:col>19</xdr:col>
      <xdr:colOff>187325</xdr:colOff>
      <xdr:row>75</xdr:row>
      <xdr:rowOff>104140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89621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37465</xdr:rowOff>
    </xdr:from>
    <xdr:to>
      <xdr:col>15</xdr:col>
      <xdr:colOff>98425</xdr:colOff>
      <xdr:row>75</xdr:row>
      <xdr:rowOff>39370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8962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39370</xdr:rowOff>
    </xdr:from>
    <xdr:to>
      <xdr:col>11</xdr:col>
      <xdr:colOff>9525</xdr:colOff>
      <xdr:row>75</xdr:row>
      <xdr:rowOff>56515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89812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99060</xdr:rowOff>
    </xdr:from>
    <xdr:to>
      <xdr:col>11</xdr:col>
      <xdr:colOff>60325</xdr:colOff>
      <xdr:row>75</xdr:row>
      <xdr:rowOff>29210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39387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99060</xdr:rowOff>
    </xdr:from>
    <xdr:to>
      <xdr:col>6</xdr:col>
      <xdr:colOff>171450</xdr:colOff>
      <xdr:row>75</xdr:row>
      <xdr:rowOff>29210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39387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55245</xdr:rowOff>
    </xdr:from>
    <xdr:to>
      <xdr:col>24</xdr:col>
      <xdr:colOff>76200</xdr:colOff>
      <xdr:row>75</xdr:row>
      <xdr:rowOff>156845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9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27322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8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53340</xdr:rowOff>
    </xdr:from>
    <xdr:to>
      <xdr:col>20</xdr:col>
      <xdr:colOff>38100</xdr:colOff>
      <xdr:row>75</xdr:row>
      <xdr:rowOff>154939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139716</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98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158115</xdr:rowOff>
    </xdr:from>
    <xdr:to>
      <xdr:col>15</xdr:col>
      <xdr:colOff>149225</xdr:colOff>
      <xdr:row>75</xdr:row>
      <xdr:rowOff>88265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8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73042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31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160020</xdr:rowOff>
    </xdr:from>
    <xdr:to>
      <xdr:col>11</xdr:col>
      <xdr:colOff>60325</xdr:colOff>
      <xdr:row>75</xdr:row>
      <xdr:rowOff>90170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74947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5715</xdr:rowOff>
    </xdr:from>
    <xdr:to>
      <xdr:col>6</xdr:col>
      <xdr:colOff>171450</xdr:colOff>
      <xdr:row>75</xdr:row>
      <xdr:rowOff>107315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92091</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5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公債費以外に係る経常収支比率は、当市の昨年度と比べると</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の主な要因は、</a:t>
          </a:r>
          <a:r>
            <a:rPr kumimoji="1" lang="ja-JP" altLang="en-US" sz="1100" b="0" i="0" baseline="0">
              <a:solidFill>
                <a:schemeClr val="dk1"/>
              </a:solidFill>
              <a:effectLst/>
              <a:latin typeface="+mn-lt"/>
              <a:ea typeface="+mn-ea"/>
              <a:cs typeface="+mn-cs"/>
            </a:rPr>
            <a:t>繰出金</a:t>
          </a:r>
          <a:r>
            <a:rPr kumimoji="1" lang="ja-JP" altLang="ja-JP" sz="1100" b="0" i="0" baseline="0">
              <a:solidFill>
                <a:schemeClr val="dk1"/>
              </a:solidFill>
              <a:effectLst/>
              <a:latin typeface="+mn-lt"/>
              <a:ea typeface="+mn-ea"/>
              <a:cs typeface="+mn-cs"/>
            </a:rPr>
            <a:t>が昨年度に比べると</a:t>
          </a:r>
          <a:r>
            <a:rPr kumimoji="1" lang="ja-JP" altLang="en-US" sz="1100" b="0" i="0" baseline="0">
              <a:solidFill>
                <a:schemeClr val="dk1"/>
              </a:solidFill>
              <a:effectLst/>
              <a:latin typeface="+mn-lt"/>
              <a:ea typeface="+mn-ea"/>
              <a:cs typeface="+mn-cs"/>
            </a:rPr>
            <a:t>減額</a:t>
          </a:r>
          <a:r>
            <a:rPr kumimoji="1" lang="ja-JP" altLang="ja-JP" sz="1100" b="0" i="0" baseline="0">
              <a:solidFill>
                <a:schemeClr val="dk1"/>
              </a:solidFill>
              <a:effectLst/>
              <a:latin typeface="+mn-lt"/>
              <a:ea typeface="+mn-ea"/>
              <a:cs typeface="+mn-cs"/>
            </a:rPr>
            <a:t>となったことである。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各分析にも掲げているとおり、今後も経常経費の軽減に向けて努める。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xdr:rowOff>
    </xdr:from>
    <xdr:to>
      <xdr:col>82</xdr:col>
      <xdr:colOff>107950</xdr:colOff>
      <xdr:row>76</xdr:row>
      <xdr:rowOff>104139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033756"/>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53848</xdr:rowOff>
    </xdr:from>
    <xdr:to>
      <xdr:col>78</xdr:col>
      <xdr:colOff>69850</xdr:colOff>
      <xdr:row>76</xdr:row>
      <xdr:rowOff>104139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08404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53848</xdr:rowOff>
    </xdr:from>
    <xdr:to>
      <xdr:col>73</xdr:col>
      <xdr:colOff>180975</xdr:colOff>
      <xdr:row>78</xdr:row>
      <xdr:rowOff>136144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084048"/>
          <a:ext cx="889000" cy="42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136144</xdr:rowOff>
    </xdr:from>
    <xdr:to>
      <xdr:col>69</xdr:col>
      <xdr:colOff>92075</xdr:colOff>
      <xdr:row>79</xdr:row>
      <xdr:rowOff>60706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50924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149352</xdr:rowOff>
    </xdr:from>
    <xdr:to>
      <xdr:col>69</xdr:col>
      <xdr:colOff>142875</xdr:colOff>
      <xdr:row>77</xdr:row>
      <xdr:rowOff>79502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89679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28194</xdr:rowOff>
    </xdr:from>
    <xdr:to>
      <xdr:col>65</xdr:col>
      <xdr:colOff>53975</xdr:colOff>
      <xdr:row>77</xdr:row>
      <xdr:rowOff>129794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139971</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124206</xdr:rowOff>
    </xdr:from>
    <xdr:to>
      <xdr:col>82</xdr:col>
      <xdr:colOff>158750</xdr:colOff>
      <xdr:row>76</xdr:row>
      <xdr:rowOff>54356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140733</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82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53339</xdr:rowOff>
    </xdr:from>
    <xdr:to>
      <xdr:col>78</xdr:col>
      <xdr:colOff>120650</xdr:colOff>
      <xdr:row>76</xdr:row>
      <xdr:rowOff>154939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xdr:rowOff>
    </xdr:from>
    <xdr:to>
      <xdr:col>74</xdr:col>
      <xdr:colOff>31750</xdr:colOff>
      <xdr:row>76</xdr:row>
      <xdr:rowOff>104648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89425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11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85344</xdr:rowOff>
    </xdr:from>
    <xdr:to>
      <xdr:col>69</xdr:col>
      <xdr:colOff>142875</xdr:colOff>
      <xdr:row>79</xdr:row>
      <xdr:rowOff>15494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271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9906</xdr:rowOff>
    </xdr:from>
    <xdr:to>
      <xdr:col>65</xdr:col>
      <xdr:colOff>53975</xdr:colOff>
      <xdr:row>79</xdr:row>
      <xdr:rowOff>111506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96283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佐賀県多久市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30150</xdr:rowOff>
    </xdr:from>
    <xdr:to>
      <xdr:col>29</xdr:col>
      <xdr:colOff>127000</xdr:colOff>
      <xdr:row>17</xdr:row>
      <xdr:rowOff>79756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92425"/>
          <a:ext cx="647700" cy="49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136716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56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79756</xdr:rowOff>
    </xdr:from>
    <xdr:to>
      <xdr:col>26</xdr:col>
      <xdr:colOff>50800</xdr:colOff>
      <xdr:row>17</xdr:row>
      <xdr:rowOff>102333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42031"/>
          <a:ext cx="698500" cy="22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104810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24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102333</xdr:rowOff>
    </xdr:from>
    <xdr:to>
      <xdr:col>22</xdr:col>
      <xdr:colOff>114300</xdr:colOff>
      <xdr:row>17</xdr:row>
      <xdr:rowOff>143710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64608"/>
          <a:ext cx="698500" cy="41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116469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80953</xdr:rowOff>
    </xdr:from>
    <xdr:to>
      <xdr:col>18</xdr:col>
      <xdr:colOff>177800</xdr:colOff>
      <xdr:row>17</xdr:row>
      <xdr:rowOff>143710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043228"/>
          <a:ext cx="698500" cy="62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78432</xdr:rowOff>
    </xdr:from>
    <xdr:to>
      <xdr:col>19</xdr:col>
      <xdr:colOff>38100</xdr:colOff>
      <xdr:row>19</xdr:row>
      <xdr:rowOff>8582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212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164809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9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131652</xdr:rowOff>
    </xdr:from>
    <xdr:to>
      <xdr:col>15</xdr:col>
      <xdr:colOff>101600</xdr:colOff>
      <xdr:row>19</xdr:row>
      <xdr:rowOff>61802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65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46579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3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150800</xdr:rowOff>
    </xdr:from>
    <xdr:to>
      <xdr:col>29</xdr:col>
      <xdr:colOff>177800</xdr:colOff>
      <xdr:row>17</xdr:row>
      <xdr:rowOff>80950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41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122877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1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28956</xdr:rowOff>
    </xdr:from>
    <xdr:to>
      <xdr:col>26</xdr:col>
      <xdr:colOff>101600</xdr:colOff>
      <xdr:row>17</xdr:row>
      <xdr:rowOff>130556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91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115333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077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51533</xdr:rowOff>
    </xdr:from>
    <xdr:to>
      <xdr:col>22</xdr:col>
      <xdr:colOff>165100</xdr:colOff>
      <xdr:row>17</xdr:row>
      <xdr:rowOff>153133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13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137910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0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92910</xdr:rowOff>
    </xdr:from>
    <xdr:to>
      <xdr:col>19</xdr:col>
      <xdr:colOff>38100</xdr:colOff>
      <xdr:row>18</xdr:row>
      <xdr:rowOff>23060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55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33237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2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30153</xdr:rowOff>
    </xdr:from>
    <xdr:to>
      <xdr:col>15</xdr:col>
      <xdr:colOff>101600</xdr:colOff>
      <xdr:row>17</xdr:row>
      <xdr:rowOff>131753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92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141930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6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20580</xdr:rowOff>
    </xdr:from>
    <xdr:to>
      <xdr:col>29</xdr:col>
      <xdr:colOff>127000</xdr:colOff>
      <xdr:row>38</xdr:row>
      <xdr:rowOff>22853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003800" y="7488180"/>
          <a:ext cx="647700" cy="2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38</xdr:row>
      <xdr:rowOff>7630</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475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20580</xdr:rowOff>
    </xdr:from>
    <xdr:to>
      <xdr:col>26</xdr:col>
      <xdr:colOff>50800</xdr:colOff>
      <xdr:row>38</xdr:row>
      <xdr:rowOff>33960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488180"/>
          <a:ext cx="698500" cy="13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87913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55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33960</xdr:rowOff>
    </xdr:from>
    <xdr:to>
      <xdr:col>22</xdr:col>
      <xdr:colOff>114300</xdr:colOff>
      <xdr:row>38</xdr:row>
      <xdr:rowOff>41677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7501560"/>
          <a:ext cx="698500" cy="7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91411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55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41677</xdr:rowOff>
    </xdr:from>
    <xdr:to>
      <xdr:col>18</xdr:col>
      <xdr:colOff>177800</xdr:colOff>
      <xdr:row>38</xdr:row>
      <xdr:rowOff>42990</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2908300" y="7509277"/>
          <a:ext cx="698500" cy="1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24990</xdr:rowOff>
    </xdr:from>
    <xdr:to>
      <xdr:col>19</xdr:col>
      <xdr:colOff>38100</xdr:colOff>
      <xdr:row>38</xdr:row>
      <xdr:rowOff>126590</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92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111367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57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23106</xdr:rowOff>
    </xdr:from>
    <xdr:to>
      <xdr:col>15</xdr:col>
      <xdr:colOff>101600</xdr:colOff>
      <xdr:row>38</xdr:row>
      <xdr:rowOff>124706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90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109483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57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314953</xdr:rowOff>
    </xdr:from>
    <xdr:to>
      <xdr:col>29</xdr:col>
      <xdr:colOff>177800</xdr:colOff>
      <xdr:row>38</xdr:row>
      <xdr:rowOff>73653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39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160030</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284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312680</xdr:rowOff>
    </xdr:from>
    <xdr:to>
      <xdr:col>26</xdr:col>
      <xdr:colOff>101600</xdr:colOff>
      <xdr:row>38</xdr:row>
      <xdr:rowOff>71380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437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81557</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20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326060</xdr:rowOff>
    </xdr:from>
    <xdr:to>
      <xdr:col>22</xdr:col>
      <xdr:colOff>165100</xdr:colOff>
      <xdr:row>38</xdr:row>
      <xdr:rowOff>84760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450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94937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21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333777</xdr:rowOff>
    </xdr:from>
    <xdr:to>
      <xdr:col>19</xdr:col>
      <xdr:colOff>38100</xdr:colOff>
      <xdr:row>38</xdr:row>
      <xdr:rowOff>92477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458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102654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22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335090</xdr:rowOff>
    </xdr:from>
    <xdr:to>
      <xdr:col>15</xdr:col>
      <xdr:colOff>101600</xdr:colOff>
      <xdr:row>38</xdr:row>
      <xdr:rowOff>93790</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459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103967</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22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佐賀県多久市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17,988
17,681
96.56
16,194,506
15,800,730
340,014
6,476,197
13,544,615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101448</xdr:rowOff>
    </xdr:from>
    <xdr:to>
      <xdr:col>24</xdr:col>
      <xdr:colOff>63500</xdr:colOff>
      <xdr:row>36</xdr:row>
      <xdr:rowOff>125962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73648"/>
          <a:ext cx="838200" cy="2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66971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67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125962</xdr:rowOff>
    </xdr:from>
    <xdr:to>
      <xdr:col>19</xdr:col>
      <xdr:colOff>177800</xdr:colOff>
      <xdr:row>37</xdr:row>
      <xdr:rowOff>29199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98162"/>
          <a:ext cx="889000" cy="7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15776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01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169505</xdr:rowOff>
    </xdr:from>
    <xdr:to>
      <xdr:col>15</xdr:col>
      <xdr:colOff>50800</xdr:colOff>
      <xdr:row>37</xdr:row>
      <xdr:rowOff>29199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341705"/>
          <a:ext cx="889000" cy="3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23330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02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169505</xdr:rowOff>
    </xdr:from>
    <xdr:to>
      <xdr:col>10</xdr:col>
      <xdr:colOff>114300</xdr:colOff>
      <xdr:row>37</xdr:row>
      <xdr:rowOff>93806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41705"/>
          <a:ext cx="889000" cy="9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135447</xdr:rowOff>
    </xdr:from>
    <xdr:to>
      <xdr:col>10</xdr:col>
      <xdr:colOff>165100</xdr:colOff>
      <xdr:row>38</xdr:row>
      <xdr:rowOff>65598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4790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56725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57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103813</xdr:rowOff>
    </xdr:from>
    <xdr:to>
      <xdr:col>6</xdr:col>
      <xdr:colOff>38100</xdr:colOff>
      <xdr:row>39</xdr:row>
      <xdr:rowOff>33963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61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25090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71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50648</xdr:rowOff>
    </xdr:from>
    <xdr:to>
      <xdr:col>24</xdr:col>
      <xdr:colOff>114300</xdr:colOff>
      <xdr:row>36</xdr:row>
      <xdr:rowOff>152248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2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29075</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01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75162</xdr:rowOff>
    </xdr:from>
    <xdr:to>
      <xdr:col>20</xdr:col>
      <xdr:colOff>38100</xdr:colOff>
      <xdr:row>37</xdr:row>
      <xdr:rowOff>5312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4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167889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634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149849</xdr:rowOff>
    </xdr:from>
    <xdr:to>
      <xdr:col>15</xdr:col>
      <xdr:colOff>101600</xdr:colOff>
      <xdr:row>37</xdr:row>
      <xdr:rowOff>79999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2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71126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1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118705</xdr:rowOff>
    </xdr:from>
    <xdr:to>
      <xdr:col>10</xdr:col>
      <xdr:colOff>165100</xdr:colOff>
      <xdr:row>37</xdr:row>
      <xdr:rowOff>48855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65382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606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43006</xdr:rowOff>
    </xdr:from>
    <xdr:to>
      <xdr:col>6</xdr:col>
      <xdr:colOff>38100</xdr:colOff>
      <xdr:row>37</xdr:row>
      <xdr:rowOff>144606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8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161133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16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159072</xdr:rowOff>
    </xdr:from>
    <xdr:to>
      <xdr:col>24</xdr:col>
      <xdr:colOff>63500</xdr:colOff>
      <xdr:row>58</xdr:row>
      <xdr:rowOff>10914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931722"/>
          <a:ext cx="838200" cy="2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116047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8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10914</xdr:rowOff>
    </xdr:from>
    <xdr:to>
      <xdr:col>19</xdr:col>
      <xdr:colOff>177800</xdr:colOff>
      <xdr:row>58</xdr:row>
      <xdr:rowOff>33827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55014"/>
          <a:ext cx="889000" cy="2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1000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30311</xdr:rowOff>
    </xdr:from>
    <xdr:to>
      <xdr:col>15</xdr:col>
      <xdr:colOff>50800</xdr:colOff>
      <xdr:row>58</xdr:row>
      <xdr:rowOff>33827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9974411"/>
          <a:ext cx="889000" cy="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23297</xdr:rowOff>
    </xdr:from>
    <xdr:to>
      <xdr:col>10</xdr:col>
      <xdr:colOff>114300</xdr:colOff>
      <xdr:row>58</xdr:row>
      <xdr:rowOff>30311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9967397"/>
          <a:ext cx="889000" cy="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24391</xdr:rowOff>
    </xdr:from>
    <xdr:to>
      <xdr:col>10</xdr:col>
      <xdr:colOff>165100</xdr:colOff>
      <xdr:row>58</xdr:row>
      <xdr:rowOff>125991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117118</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1006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25753</xdr:rowOff>
    </xdr:from>
    <xdr:to>
      <xdr:col>6</xdr:col>
      <xdr:colOff>38100</xdr:colOff>
      <xdr:row>58</xdr:row>
      <xdr:rowOff>127353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6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118480</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1006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108272</xdr:rowOff>
    </xdr:from>
    <xdr:to>
      <xdr:col>24</xdr:col>
      <xdr:colOff>114300</xdr:colOff>
      <xdr:row>58</xdr:row>
      <xdr:rowOff>38422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8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131149</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3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131564</xdr:rowOff>
    </xdr:from>
    <xdr:to>
      <xdr:col>20</xdr:col>
      <xdr:colOff>38100</xdr:colOff>
      <xdr:row>58</xdr:row>
      <xdr:rowOff>61714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0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78241</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679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154477</xdr:rowOff>
    </xdr:from>
    <xdr:to>
      <xdr:col>15</xdr:col>
      <xdr:colOff>101600</xdr:colOff>
      <xdr:row>58</xdr:row>
      <xdr:rowOff>84627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2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75754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01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150961</xdr:rowOff>
    </xdr:from>
    <xdr:to>
      <xdr:col>10</xdr:col>
      <xdr:colOff>165100</xdr:colOff>
      <xdr:row>58</xdr:row>
      <xdr:rowOff>81111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2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97638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969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143947</xdr:rowOff>
    </xdr:from>
    <xdr:to>
      <xdr:col>6</xdr:col>
      <xdr:colOff>38100</xdr:colOff>
      <xdr:row>58</xdr:row>
      <xdr:rowOff>74097</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1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90624</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69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90818</xdr:rowOff>
    </xdr:from>
    <xdr:to>
      <xdr:col>24</xdr:col>
      <xdr:colOff>63500</xdr:colOff>
      <xdr:row>78</xdr:row>
      <xdr:rowOff>137909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463918"/>
          <a:ext cx="838200" cy="4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90818</xdr:rowOff>
    </xdr:from>
    <xdr:to>
      <xdr:col>19</xdr:col>
      <xdr:colOff>177800</xdr:colOff>
      <xdr:row>78</xdr:row>
      <xdr:rowOff>93923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63918"/>
          <a:ext cx="889000" cy="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84074</xdr:rowOff>
    </xdr:from>
    <xdr:to>
      <xdr:col>15</xdr:col>
      <xdr:colOff>50800</xdr:colOff>
      <xdr:row>78</xdr:row>
      <xdr:rowOff>93923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457174"/>
          <a:ext cx="889000" cy="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84074</xdr:rowOff>
    </xdr:from>
    <xdr:to>
      <xdr:col>10</xdr:col>
      <xdr:colOff>114300</xdr:colOff>
      <xdr:row>78</xdr:row>
      <xdr:rowOff>84322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457174"/>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10909</xdr:rowOff>
    </xdr:from>
    <xdr:to>
      <xdr:col>10</xdr:col>
      <xdr:colOff>165100</xdr:colOff>
      <xdr:row>78</xdr:row>
      <xdr:rowOff>112509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129036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68059</xdr:rowOff>
    </xdr:from>
    <xdr:to>
      <xdr:col>6</xdr:col>
      <xdr:colOff>38100</xdr:colOff>
      <xdr:row>78</xdr:row>
      <xdr:rowOff>169659</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160786</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53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87109</xdr:rowOff>
    </xdr:from>
    <xdr:to>
      <xdr:col>24</xdr:col>
      <xdr:colOff>114300</xdr:colOff>
      <xdr:row>79</xdr:row>
      <xdr:rowOff>17259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6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2036</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7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40018</xdr:rowOff>
    </xdr:from>
    <xdr:to>
      <xdr:col>20</xdr:col>
      <xdr:colOff>38100</xdr:colOff>
      <xdr:row>78</xdr:row>
      <xdr:rowOff>141618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1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132745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0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43123</xdr:rowOff>
    </xdr:from>
    <xdr:to>
      <xdr:col>15</xdr:col>
      <xdr:colOff>101600</xdr:colOff>
      <xdr:row>78</xdr:row>
      <xdr:rowOff>144723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1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135850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0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33274</xdr:rowOff>
    </xdr:from>
    <xdr:to>
      <xdr:col>10</xdr:col>
      <xdr:colOff>165100</xdr:colOff>
      <xdr:row>78</xdr:row>
      <xdr:rowOff>134874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0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126001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49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33522</xdr:rowOff>
    </xdr:from>
    <xdr:to>
      <xdr:col>6</xdr:col>
      <xdr:colOff>38100</xdr:colOff>
      <xdr:row>78</xdr:row>
      <xdr:rowOff>135122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0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151649</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181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14221</xdr:rowOff>
    </xdr:from>
    <xdr:to>
      <xdr:col>24</xdr:col>
      <xdr:colOff>63500</xdr:colOff>
      <xdr:row>95</xdr:row>
      <xdr:rowOff>46774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301971"/>
          <a:ext cx="838200" cy="3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90896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7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110027</xdr:rowOff>
    </xdr:from>
    <xdr:to>
      <xdr:col>19</xdr:col>
      <xdr:colOff>177800</xdr:colOff>
      <xdr:row>95</xdr:row>
      <xdr:rowOff>14221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226327"/>
          <a:ext cx="889000" cy="7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103271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56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110027</xdr:rowOff>
    </xdr:from>
    <xdr:to>
      <xdr:col>15</xdr:col>
      <xdr:colOff>50800</xdr:colOff>
      <xdr:row>95</xdr:row>
      <xdr:rowOff>154978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226327"/>
          <a:ext cx="889000" cy="21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23330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48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154978</xdr:rowOff>
    </xdr:from>
    <xdr:to>
      <xdr:col>10</xdr:col>
      <xdr:colOff>114300</xdr:colOff>
      <xdr:row>95</xdr:row>
      <xdr:rowOff>165387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442728"/>
          <a:ext cx="889000" cy="1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80480</xdr:rowOff>
    </xdr:from>
    <xdr:to>
      <xdr:col>10</xdr:col>
      <xdr:colOff>165100</xdr:colOff>
      <xdr:row>98</xdr:row>
      <xdr:rowOff>10630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71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1757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80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91537</xdr:rowOff>
    </xdr:from>
    <xdr:to>
      <xdr:col>6</xdr:col>
      <xdr:colOff>38100</xdr:colOff>
      <xdr:row>98</xdr:row>
      <xdr:rowOff>21687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72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12814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8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167424</xdr:rowOff>
    </xdr:from>
    <xdr:to>
      <xdr:col>24</xdr:col>
      <xdr:colOff>114300</xdr:colOff>
      <xdr:row>95</xdr:row>
      <xdr:rowOff>97574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28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18851</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13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134871</xdr:rowOff>
    </xdr:from>
    <xdr:to>
      <xdr:col>20</xdr:col>
      <xdr:colOff>38100</xdr:colOff>
      <xdr:row>95</xdr:row>
      <xdr:rowOff>65021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25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81548</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6026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59227</xdr:rowOff>
    </xdr:from>
    <xdr:to>
      <xdr:col>15</xdr:col>
      <xdr:colOff>101600</xdr:colOff>
      <xdr:row>94</xdr:row>
      <xdr:rowOff>160827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17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5904</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95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104178</xdr:rowOff>
    </xdr:from>
    <xdr:to>
      <xdr:col>10</xdr:col>
      <xdr:colOff>165100</xdr:colOff>
      <xdr:row>96</xdr:row>
      <xdr:rowOff>34328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39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50855</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616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114587</xdr:rowOff>
    </xdr:from>
    <xdr:to>
      <xdr:col>6</xdr:col>
      <xdr:colOff>38100</xdr:colOff>
      <xdr:row>96</xdr:row>
      <xdr:rowOff>44737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40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61264</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61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170988</xdr:rowOff>
    </xdr:from>
    <xdr:to>
      <xdr:col>55</xdr:col>
      <xdr:colOff>0</xdr:colOff>
      <xdr:row>37</xdr:row>
      <xdr:rowOff>30067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171738"/>
          <a:ext cx="838200" cy="20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84320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5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30067</xdr:rowOff>
    </xdr:from>
    <xdr:to>
      <xdr:col>50</xdr:col>
      <xdr:colOff>114300</xdr:colOff>
      <xdr:row>37</xdr:row>
      <xdr:rowOff>78824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373717"/>
          <a:ext cx="889000" cy="4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18820</xdr:rowOff>
    </xdr:from>
    <xdr:to>
      <xdr:col>45</xdr:col>
      <xdr:colOff>177800</xdr:colOff>
      <xdr:row>37</xdr:row>
      <xdr:rowOff>78824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019570"/>
          <a:ext cx="889000" cy="40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18820</xdr:rowOff>
    </xdr:from>
    <xdr:to>
      <xdr:col>41</xdr:col>
      <xdr:colOff>50800</xdr:colOff>
      <xdr:row>36</xdr:row>
      <xdr:rowOff>112035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019570"/>
          <a:ext cx="889000" cy="26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143482</xdr:rowOff>
    </xdr:from>
    <xdr:to>
      <xdr:col>41</xdr:col>
      <xdr:colOff>101600</xdr:colOff>
      <xdr:row>35</xdr:row>
      <xdr:rowOff>73632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64759</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65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77017</xdr:rowOff>
    </xdr:from>
    <xdr:to>
      <xdr:col>36</xdr:col>
      <xdr:colOff>165100</xdr:colOff>
      <xdr:row>38</xdr:row>
      <xdr:rowOff>7167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169743</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5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120188</xdr:rowOff>
    </xdr:from>
    <xdr:to>
      <xdr:col>55</xdr:col>
      <xdr:colOff>50800</xdr:colOff>
      <xdr:row>36</xdr:row>
      <xdr:rowOff>50338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2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143065</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972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150717</xdr:rowOff>
    </xdr:from>
    <xdr:to>
      <xdr:col>50</xdr:col>
      <xdr:colOff>165100</xdr:colOff>
      <xdr:row>37</xdr:row>
      <xdr:rowOff>80867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2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71994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28024</xdr:rowOff>
    </xdr:from>
    <xdr:to>
      <xdr:col>46</xdr:col>
      <xdr:colOff>38100</xdr:colOff>
      <xdr:row>37</xdr:row>
      <xdr:rowOff>129624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7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120751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139470</xdr:rowOff>
    </xdr:from>
    <xdr:to>
      <xdr:col>41</xdr:col>
      <xdr:colOff>101600</xdr:colOff>
      <xdr:row>35</xdr:row>
      <xdr:rowOff>69620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9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86147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74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61235</xdr:rowOff>
    </xdr:from>
    <xdr:to>
      <xdr:col>36</xdr:col>
      <xdr:colOff>165100</xdr:colOff>
      <xdr:row>36</xdr:row>
      <xdr:rowOff>162835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23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7912</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008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155318</xdr:rowOff>
    </xdr:from>
    <xdr:to>
      <xdr:col>55</xdr:col>
      <xdr:colOff>0</xdr:colOff>
      <xdr:row>58</xdr:row>
      <xdr:rowOff>9010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927968"/>
          <a:ext cx="838200" cy="2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110844</xdr:rowOff>
    </xdr:from>
    <xdr:to>
      <xdr:col>50</xdr:col>
      <xdr:colOff>114300</xdr:colOff>
      <xdr:row>57</xdr:row>
      <xdr:rowOff>155318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883494"/>
          <a:ext cx="889000" cy="4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11019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6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100267</xdr:rowOff>
    </xdr:from>
    <xdr:to>
      <xdr:col>45</xdr:col>
      <xdr:colOff>177800</xdr:colOff>
      <xdr:row>57</xdr:row>
      <xdr:rowOff>110844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872917"/>
          <a:ext cx="889000" cy="1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100267</xdr:rowOff>
    </xdr:from>
    <xdr:to>
      <xdr:col>41</xdr:col>
      <xdr:colOff>50800</xdr:colOff>
      <xdr:row>57</xdr:row>
      <xdr:rowOff>153523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872917"/>
          <a:ext cx="889000" cy="5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85821</xdr:rowOff>
    </xdr:from>
    <xdr:to>
      <xdr:col>41</xdr:col>
      <xdr:colOff>101600</xdr:colOff>
      <xdr:row>58</xdr:row>
      <xdr:rowOff>15971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7098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9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89858</xdr:rowOff>
    </xdr:from>
    <xdr:to>
      <xdr:col>36</xdr:col>
      <xdr:colOff>165100</xdr:colOff>
      <xdr:row>58</xdr:row>
      <xdr:rowOff>20008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36535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63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129660</xdr:rowOff>
    </xdr:from>
    <xdr:to>
      <xdr:col>55</xdr:col>
      <xdr:colOff>50800</xdr:colOff>
      <xdr:row>58</xdr:row>
      <xdr:rowOff>59810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0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44587</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1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104518</xdr:rowOff>
    </xdr:from>
    <xdr:to>
      <xdr:col>50</xdr:col>
      <xdr:colOff>165100</xdr:colOff>
      <xdr:row>58</xdr:row>
      <xdr:rowOff>34668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7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25795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99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60044</xdr:rowOff>
    </xdr:from>
    <xdr:to>
      <xdr:col>46</xdr:col>
      <xdr:colOff>38100</xdr:colOff>
      <xdr:row>57</xdr:row>
      <xdr:rowOff>161644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3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152771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92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49467</xdr:rowOff>
    </xdr:from>
    <xdr:to>
      <xdr:col>41</xdr:col>
      <xdr:colOff>101600</xdr:colOff>
      <xdr:row>57</xdr:row>
      <xdr:rowOff>151067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2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167594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59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102723</xdr:rowOff>
    </xdr:from>
    <xdr:to>
      <xdr:col>36</xdr:col>
      <xdr:colOff>165100</xdr:colOff>
      <xdr:row>58</xdr:row>
      <xdr:rowOff>32873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7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24000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96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108280</xdr:rowOff>
    </xdr:from>
    <xdr:to>
      <xdr:col>55</xdr:col>
      <xdr:colOff>0</xdr:colOff>
      <xdr:row>77</xdr:row>
      <xdr:rowOff>169545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138480"/>
          <a:ext cx="838200" cy="2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23457</xdr:rowOff>
    </xdr:from>
    <xdr:to>
      <xdr:col>50</xdr:col>
      <xdr:colOff>114300</xdr:colOff>
      <xdr:row>76</xdr:row>
      <xdr:rowOff>108280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053657"/>
          <a:ext cx="889000" cy="8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22889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3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23457</xdr:rowOff>
    </xdr:from>
    <xdr:to>
      <xdr:col>45</xdr:col>
      <xdr:colOff>177800</xdr:colOff>
      <xdr:row>77</xdr:row>
      <xdr:rowOff>82589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053657"/>
          <a:ext cx="889000" cy="23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116019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82589</xdr:rowOff>
    </xdr:from>
    <xdr:to>
      <xdr:col>41</xdr:col>
      <xdr:colOff>50800</xdr:colOff>
      <xdr:row>78</xdr:row>
      <xdr:rowOff>146698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284239"/>
          <a:ext cx="889000" cy="2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63627</xdr:rowOff>
    </xdr:from>
    <xdr:to>
      <xdr:col>41</xdr:col>
      <xdr:colOff>101600</xdr:colOff>
      <xdr:row>77</xdr:row>
      <xdr:rowOff>165227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156354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35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72822</xdr:rowOff>
    </xdr:from>
    <xdr:to>
      <xdr:col>36</xdr:col>
      <xdr:colOff>165100</xdr:colOff>
      <xdr:row>78</xdr:row>
      <xdr:rowOff>2972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19499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118745</xdr:rowOff>
    </xdr:from>
    <xdr:to>
      <xdr:col>55</xdr:col>
      <xdr:colOff>50800</xdr:colOff>
      <xdr:row>78</xdr:row>
      <xdr:rowOff>48895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32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97172</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29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57480</xdr:rowOff>
    </xdr:from>
    <xdr:to>
      <xdr:col>50</xdr:col>
      <xdr:colOff>165100</xdr:colOff>
      <xdr:row>76</xdr:row>
      <xdr:rowOff>159080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08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4157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286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144107</xdr:rowOff>
    </xdr:from>
    <xdr:to>
      <xdr:col>46</xdr:col>
      <xdr:colOff>38100</xdr:colOff>
      <xdr:row>76</xdr:row>
      <xdr:rowOff>74256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0028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90784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77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31789</xdr:rowOff>
    </xdr:from>
    <xdr:to>
      <xdr:col>41</xdr:col>
      <xdr:colOff>101600</xdr:colOff>
      <xdr:row>77</xdr:row>
      <xdr:rowOff>133389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2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149916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00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95898</xdr:rowOff>
    </xdr:from>
    <xdr:to>
      <xdr:col>36</xdr:col>
      <xdr:colOff>165100</xdr:colOff>
      <xdr:row>79</xdr:row>
      <xdr:rowOff>26048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6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17175</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56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72062</xdr:rowOff>
    </xdr:from>
    <xdr:to>
      <xdr:col>55</xdr:col>
      <xdr:colOff>0</xdr:colOff>
      <xdr:row>98</xdr:row>
      <xdr:rowOff>73842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74162"/>
          <a:ext cx="838200" cy="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46738</xdr:rowOff>
    </xdr:from>
    <xdr:to>
      <xdr:col>50</xdr:col>
      <xdr:colOff>114300</xdr:colOff>
      <xdr:row>98</xdr:row>
      <xdr:rowOff>73842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48838"/>
          <a:ext cx="889000" cy="2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1043</xdr:rowOff>
    </xdr:from>
    <xdr:to>
      <xdr:col>45</xdr:col>
      <xdr:colOff>177800</xdr:colOff>
      <xdr:row>98</xdr:row>
      <xdr:rowOff>46738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803143"/>
          <a:ext cx="889000" cy="4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5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1043</xdr:rowOff>
    </xdr:from>
    <xdr:to>
      <xdr:col>41</xdr:col>
      <xdr:colOff>50800</xdr:colOff>
      <xdr:row>98</xdr:row>
      <xdr:rowOff>47186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03143"/>
          <a:ext cx="889000" cy="4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161345</xdr:rowOff>
    </xdr:from>
    <xdr:to>
      <xdr:col>41</xdr:col>
      <xdr:colOff>101600</xdr:colOff>
      <xdr:row>98</xdr:row>
      <xdr:rowOff>91495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82622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88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161792</xdr:rowOff>
    </xdr:from>
    <xdr:to>
      <xdr:col>36</xdr:col>
      <xdr:colOff>165100</xdr:colOff>
      <xdr:row>98</xdr:row>
      <xdr:rowOff>91942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9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108469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6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21262</xdr:rowOff>
    </xdr:from>
    <xdr:to>
      <xdr:col>55</xdr:col>
      <xdr:colOff>50800</xdr:colOff>
      <xdr:row>98</xdr:row>
      <xdr:rowOff>122862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2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107639</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3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23042</xdr:rowOff>
    </xdr:from>
    <xdr:to>
      <xdr:col>50</xdr:col>
      <xdr:colOff>165100</xdr:colOff>
      <xdr:row>98</xdr:row>
      <xdr:rowOff>124642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115769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1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167388</xdr:rowOff>
    </xdr:from>
    <xdr:to>
      <xdr:col>46</xdr:col>
      <xdr:colOff>38100</xdr:colOff>
      <xdr:row>98</xdr:row>
      <xdr:rowOff>97538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9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88665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9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121693</xdr:rowOff>
    </xdr:from>
    <xdr:to>
      <xdr:col>41</xdr:col>
      <xdr:colOff>101600</xdr:colOff>
      <xdr:row>98</xdr:row>
      <xdr:rowOff>51843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5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68370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52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167836</xdr:rowOff>
    </xdr:from>
    <xdr:to>
      <xdr:col>36</xdr:col>
      <xdr:colOff>165100</xdr:colOff>
      <xdr:row>98</xdr:row>
      <xdr:rowOff>97986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9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89113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74701</xdr:rowOff>
    </xdr:from>
    <xdr:to>
      <xdr:col>85</xdr:col>
      <xdr:colOff>127000</xdr:colOff>
      <xdr:row>38</xdr:row>
      <xdr:rowOff>91567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246901"/>
          <a:ext cx="838200" cy="35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44645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59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52438</xdr:rowOff>
    </xdr:from>
    <xdr:to>
      <xdr:col>81</xdr:col>
      <xdr:colOff>50800</xdr:colOff>
      <xdr:row>36</xdr:row>
      <xdr:rowOff>74701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5881738"/>
          <a:ext cx="889000" cy="36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145483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6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4458</xdr:rowOff>
    </xdr:from>
    <xdr:to>
      <xdr:col>76</xdr:col>
      <xdr:colOff>114300</xdr:colOff>
      <xdr:row>34</xdr:row>
      <xdr:rowOff>52438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5833758"/>
          <a:ext cx="889000" cy="4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130014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4458</xdr:rowOff>
    </xdr:from>
    <xdr:to>
      <xdr:col>71</xdr:col>
      <xdr:colOff>177800</xdr:colOff>
      <xdr:row>36</xdr:row>
      <xdr:rowOff>76517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5833758"/>
          <a:ext cx="889000" cy="41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83223</xdr:rowOff>
    </xdr:from>
    <xdr:to>
      <xdr:col>72</xdr:col>
      <xdr:colOff>38100</xdr:colOff>
      <xdr:row>39</xdr:row>
      <xdr:rowOff>13373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4500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69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83693</xdr:rowOff>
    </xdr:from>
    <xdr:to>
      <xdr:col>67</xdr:col>
      <xdr:colOff>101600</xdr:colOff>
      <xdr:row>39</xdr:row>
      <xdr:rowOff>13843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4970</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69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40767</xdr:rowOff>
    </xdr:from>
    <xdr:to>
      <xdr:col>85</xdr:col>
      <xdr:colOff>177800</xdr:colOff>
      <xdr:row>38</xdr:row>
      <xdr:rowOff>142367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5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144</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43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23901</xdr:rowOff>
    </xdr:from>
    <xdr:to>
      <xdr:col>81</xdr:col>
      <xdr:colOff>101600</xdr:colOff>
      <xdr:row>36</xdr:row>
      <xdr:rowOff>125501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19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142028</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597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1638</xdr:rowOff>
    </xdr:from>
    <xdr:to>
      <xdr:col>76</xdr:col>
      <xdr:colOff>165100</xdr:colOff>
      <xdr:row>34</xdr:row>
      <xdr:rowOff>103238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583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119765</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560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125108</xdr:rowOff>
    </xdr:from>
    <xdr:to>
      <xdr:col>72</xdr:col>
      <xdr:colOff>38100</xdr:colOff>
      <xdr:row>34</xdr:row>
      <xdr:rowOff>55258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578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71785</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555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25717</xdr:rowOff>
    </xdr:from>
    <xdr:to>
      <xdr:col>67</xdr:col>
      <xdr:colOff>101600</xdr:colOff>
      <xdr:row>36</xdr:row>
      <xdr:rowOff>127317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19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143844</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597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108062</xdr:rowOff>
    </xdr:from>
    <xdr:to>
      <xdr:col>85</xdr:col>
      <xdr:colOff>127000</xdr:colOff>
      <xdr:row>77</xdr:row>
      <xdr:rowOff>113277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09712"/>
          <a:ext cx="838200" cy="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113277</xdr:rowOff>
    </xdr:from>
    <xdr:to>
      <xdr:col>81</xdr:col>
      <xdr:colOff>50800</xdr:colOff>
      <xdr:row>77</xdr:row>
      <xdr:rowOff>141343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14927"/>
          <a:ext cx="889000" cy="2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3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141343</xdr:rowOff>
    </xdr:from>
    <xdr:to>
      <xdr:col>76</xdr:col>
      <xdr:colOff>114300</xdr:colOff>
      <xdr:row>77</xdr:row>
      <xdr:rowOff>155378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42993"/>
          <a:ext cx="889000" cy="1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35509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0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153398</xdr:rowOff>
    </xdr:from>
    <xdr:to>
      <xdr:col>71</xdr:col>
      <xdr:colOff>177800</xdr:colOff>
      <xdr:row>77</xdr:row>
      <xdr:rowOff>155378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355048"/>
          <a:ext cx="889000" cy="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134947</xdr:rowOff>
    </xdr:from>
    <xdr:to>
      <xdr:col>72</xdr:col>
      <xdr:colOff>38100</xdr:colOff>
      <xdr:row>78</xdr:row>
      <xdr:rowOff>65097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3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56224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42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142611</xdr:rowOff>
    </xdr:from>
    <xdr:to>
      <xdr:col>67</xdr:col>
      <xdr:colOff>101600</xdr:colOff>
      <xdr:row>78</xdr:row>
      <xdr:rowOff>72761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4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63888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43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57262</xdr:rowOff>
    </xdr:from>
    <xdr:to>
      <xdr:col>85</xdr:col>
      <xdr:colOff>177800</xdr:colOff>
      <xdr:row>77</xdr:row>
      <xdr:rowOff>158862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5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80139</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11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62477</xdr:rowOff>
    </xdr:from>
    <xdr:to>
      <xdr:col>81</xdr:col>
      <xdr:colOff>101600</xdr:colOff>
      <xdr:row>77</xdr:row>
      <xdr:rowOff>164077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6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9154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0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90543</xdr:rowOff>
    </xdr:from>
    <xdr:to>
      <xdr:col>76</xdr:col>
      <xdr:colOff>165100</xdr:colOff>
      <xdr:row>78</xdr:row>
      <xdr:rowOff>20693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9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11820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38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104578</xdr:rowOff>
    </xdr:from>
    <xdr:to>
      <xdr:col>72</xdr:col>
      <xdr:colOff>38100</xdr:colOff>
      <xdr:row>78</xdr:row>
      <xdr:rowOff>34728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0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51255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08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102598</xdr:rowOff>
    </xdr:from>
    <xdr:to>
      <xdr:col>67</xdr:col>
      <xdr:colOff>101600</xdr:colOff>
      <xdr:row>78</xdr:row>
      <xdr:rowOff>32748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49275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07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10235</xdr:rowOff>
    </xdr:from>
    <xdr:to>
      <xdr:col>85</xdr:col>
      <xdr:colOff>127000</xdr:colOff>
      <xdr:row>97</xdr:row>
      <xdr:rowOff>63457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640885"/>
          <a:ext cx="838200" cy="5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6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63457</xdr:rowOff>
    </xdr:from>
    <xdr:to>
      <xdr:col>81</xdr:col>
      <xdr:colOff>50800</xdr:colOff>
      <xdr:row>97</xdr:row>
      <xdr:rowOff>165635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694107"/>
          <a:ext cx="889000" cy="10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81123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88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165635</xdr:rowOff>
    </xdr:from>
    <xdr:to>
      <xdr:col>76</xdr:col>
      <xdr:colOff>114300</xdr:colOff>
      <xdr:row>98</xdr:row>
      <xdr:rowOff>26812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796285"/>
          <a:ext cx="889000" cy="3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70597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87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23631</xdr:rowOff>
    </xdr:from>
    <xdr:to>
      <xdr:col>71</xdr:col>
      <xdr:colOff>177800</xdr:colOff>
      <xdr:row>98</xdr:row>
      <xdr:rowOff>26812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825731"/>
          <a:ext cx="889000" cy="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40267</xdr:rowOff>
    </xdr:from>
    <xdr:to>
      <xdr:col>72</xdr:col>
      <xdr:colOff>38100</xdr:colOff>
      <xdr:row>98</xdr:row>
      <xdr:rowOff>141867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4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132994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3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53806</xdr:rowOff>
    </xdr:from>
    <xdr:to>
      <xdr:col>67</xdr:col>
      <xdr:colOff>101600</xdr:colOff>
      <xdr:row>98</xdr:row>
      <xdr:rowOff>155406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55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146533</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4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130885</xdr:rowOff>
    </xdr:from>
    <xdr:to>
      <xdr:col>85</xdr:col>
      <xdr:colOff>177800</xdr:colOff>
      <xdr:row>97</xdr:row>
      <xdr:rowOff>61035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59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153762</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44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12657</xdr:rowOff>
    </xdr:from>
    <xdr:to>
      <xdr:col>81</xdr:col>
      <xdr:colOff>101600</xdr:colOff>
      <xdr:row>97</xdr:row>
      <xdr:rowOff>114257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64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130784</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418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114835</xdr:rowOff>
    </xdr:from>
    <xdr:to>
      <xdr:col>76</xdr:col>
      <xdr:colOff>165100</xdr:colOff>
      <xdr:row>98</xdr:row>
      <xdr:rowOff>44985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4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61512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2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147462</xdr:rowOff>
    </xdr:from>
    <xdr:to>
      <xdr:col>72</xdr:col>
      <xdr:colOff>38100</xdr:colOff>
      <xdr:row>98</xdr:row>
      <xdr:rowOff>77612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77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94139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55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144281</xdr:rowOff>
    </xdr:from>
    <xdr:to>
      <xdr:col>67</xdr:col>
      <xdr:colOff>101600</xdr:colOff>
      <xdr:row>98</xdr:row>
      <xdr:rowOff>74431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7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90958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55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75597</xdr:rowOff>
    </xdr:from>
    <xdr:to>
      <xdr:col>116</xdr:col>
      <xdr:colOff>63500</xdr:colOff>
      <xdr:row>38</xdr:row>
      <xdr:rowOff>131775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419247"/>
          <a:ext cx="838200" cy="22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57421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57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107448</xdr:rowOff>
    </xdr:from>
    <xdr:to>
      <xdr:col>111</xdr:col>
      <xdr:colOff>177800</xdr:colOff>
      <xdr:row>38</xdr:row>
      <xdr:rowOff>131775</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22548"/>
          <a:ext cx="889000" cy="2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13111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69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107448</xdr:rowOff>
    </xdr:from>
    <xdr:to>
      <xdr:col>107</xdr:col>
      <xdr:colOff>50800</xdr:colOff>
      <xdr:row>38</xdr:row>
      <xdr:rowOff>157093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622548"/>
          <a:ext cx="889000" cy="4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17245</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70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156826</xdr:rowOff>
    </xdr:from>
    <xdr:to>
      <xdr:col>102</xdr:col>
      <xdr:colOff>114300</xdr:colOff>
      <xdr:row>38</xdr:row>
      <xdr:rowOff>157093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71926"/>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77565</xdr:rowOff>
    </xdr:from>
    <xdr:to>
      <xdr:col>102</xdr:col>
      <xdr:colOff>165100</xdr:colOff>
      <xdr:row>39</xdr:row>
      <xdr:rowOff>7715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24242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67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81928</xdr:rowOff>
    </xdr:from>
    <xdr:to>
      <xdr:col>98</xdr:col>
      <xdr:colOff>38100</xdr:colOff>
      <xdr:row>39</xdr:row>
      <xdr:rowOff>12078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9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28605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7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24797</xdr:rowOff>
    </xdr:from>
    <xdr:to>
      <xdr:col>116</xdr:col>
      <xdr:colOff>114300</xdr:colOff>
      <xdr:row>37</xdr:row>
      <xdr:rowOff>126397</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36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47674</xdr:rowOff>
    </xdr:from>
    <xdr:ext cx="534377"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21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80975</xdr:rowOff>
    </xdr:from>
    <xdr:to>
      <xdr:col>112</xdr:col>
      <xdr:colOff>38100</xdr:colOff>
      <xdr:row>39</xdr:row>
      <xdr:rowOff>11125</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59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27652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371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56648</xdr:rowOff>
    </xdr:from>
    <xdr:to>
      <xdr:col>107</xdr:col>
      <xdr:colOff>101600</xdr:colOff>
      <xdr:row>38</xdr:row>
      <xdr:rowOff>158248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57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3325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34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106293</xdr:rowOff>
    </xdr:from>
    <xdr:to>
      <xdr:col>102</xdr:col>
      <xdr:colOff>165100</xdr:colOff>
      <xdr:row>39</xdr:row>
      <xdr:rowOff>36443</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2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27570</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71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106026</xdr:rowOff>
    </xdr:from>
    <xdr:to>
      <xdr:col>98</xdr:col>
      <xdr:colOff>38100</xdr:colOff>
      <xdr:row>39</xdr:row>
      <xdr:rowOff>36176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2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27303</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713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63439</xdr:rowOff>
    </xdr:from>
    <xdr:to>
      <xdr:col>116</xdr:col>
      <xdr:colOff>63500</xdr:colOff>
      <xdr:row>58</xdr:row>
      <xdr:rowOff>64696</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1323300" y="10007539"/>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64696</xdr:rowOff>
    </xdr:from>
    <xdr:to>
      <xdr:col>111</xdr:col>
      <xdr:colOff>177800</xdr:colOff>
      <xdr:row>58</xdr:row>
      <xdr:rowOff>65839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1000879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65839</xdr:rowOff>
    </xdr:from>
    <xdr:to>
      <xdr:col>107</xdr:col>
      <xdr:colOff>50800</xdr:colOff>
      <xdr:row>58</xdr:row>
      <xdr:rowOff>66434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545300" y="10009939"/>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65588</xdr:rowOff>
    </xdr:from>
    <xdr:to>
      <xdr:col>102</xdr:col>
      <xdr:colOff>114300</xdr:colOff>
      <xdr:row>58</xdr:row>
      <xdr:rowOff>66434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10009688"/>
          <a:ext cx="8890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124470</xdr:rowOff>
    </xdr:from>
    <xdr:to>
      <xdr:col>102</xdr:col>
      <xdr:colOff>165100</xdr:colOff>
      <xdr:row>58</xdr:row>
      <xdr:rowOff>54620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9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71147</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67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147124</xdr:rowOff>
    </xdr:from>
    <xdr:to>
      <xdr:col>98</xdr:col>
      <xdr:colOff>38100</xdr:colOff>
      <xdr:row>58</xdr:row>
      <xdr:rowOff>77274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93801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69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12639</xdr:rowOff>
    </xdr:from>
    <xdr:to>
      <xdr:col>116</xdr:col>
      <xdr:colOff>114300</xdr:colOff>
      <xdr:row>58</xdr:row>
      <xdr:rowOff>114239</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99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101045</xdr:rowOff>
    </xdr:from>
    <xdr:ext cx="469744"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87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13896</xdr:rowOff>
    </xdr:from>
    <xdr:to>
      <xdr:col>112</xdr:col>
      <xdr:colOff>38100</xdr:colOff>
      <xdr:row>58</xdr:row>
      <xdr:rowOff>115496</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995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106623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10050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15039</xdr:rowOff>
    </xdr:from>
    <xdr:to>
      <xdr:col>107</xdr:col>
      <xdr:colOff>101600</xdr:colOff>
      <xdr:row>58</xdr:row>
      <xdr:rowOff>116639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995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107766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1005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15634</xdr:rowOff>
    </xdr:from>
    <xdr:to>
      <xdr:col>102</xdr:col>
      <xdr:colOff>165100</xdr:colOff>
      <xdr:row>58</xdr:row>
      <xdr:rowOff>117234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995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108361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05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14788</xdr:rowOff>
    </xdr:from>
    <xdr:to>
      <xdr:col>98</xdr:col>
      <xdr:colOff>38100</xdr:colOff>
      <xdr:row>58</xdr:row>
      <xdr:rowOff>116388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99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107515</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1005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119786</xdr:rowOff>
    </xdr:from>
    <xdr:to>
      <xdr:col>116</xdr:col>
      <xdr:colOff>63500</xdr:colOff>
      <xdr:row>77</xdr:row>
      <xdr:rowOff>84468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3149986"/>
          <a:ext cx="838200" cy="13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040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119786</xdr:rowOff>
    </xdr:from>
    <xdr:to>
      <xdr:col>111</xdr:col>
      <xdr:colOff>177800</xdr:colOff>
      <xdr:row>76</xdr:row>
      <xdr:rowOff>130035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149986"/>
          <a:ext cx="8890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123761</xdr:rowOff>
    </xdr:from>
    <xdr:to>
      <xdr:col>107</xdr:col>
      <xdr:colOff>50800</xdr:colOff>
      <xdr:row>76</xdr:row>
      <xdr:rowOff>130035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153961"/>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111582</xdr:rowOff>
    </xdr:from>
    <xdr:to>
      <xdr:col>102</xdr:col>
      <xdr:colOff>114300</xdr:colOff>
      <xdr:row>76</xdr:row>
      <xdr:rowOff>123761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3141782"/>
          <a:ext cx="889000" cy="1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165188</xdr:rowOff>
    </xdr:from>
    <xdr:to>
      <xdr:col>102</xdr:col>
      <xdr:colOff>165100</xdr:colOff>
      <xdr:row>78</xdr:row>
      <xdr:rowOff>95338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3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86465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45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99974</xdr:rowOff>
    </xdr:from>
    <xdr:to>
      <xdr:col>98</xdr:col>
      <xdr:colOff>38100</xdr:colOff>
      <xdr:row>78</xdr:row>
      <xdr:rowOff>30124</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30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21251</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39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33668</xdr:rowOff>
    </xdr:from>
    <xdr:to>
      <xdr:col>116</xdr:col>
      <xdr:colOff>114300</xdr:colOff>
      <xdr:row>77</xdr:row>
      <xdr:rowOff>135268</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23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12095</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2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68986</xdr:rowOff>
    </xdr:from>
    <xdr:to>
      <xdr:col>112</xdr:col>
      <xdr:colOff>38100</xdr:colOff>
      <xdr:row>76</xdr:row>
      <xdr:rowOff>170586</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09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15663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87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79235</xdr:rowOff>
    </xdr:from>
    <xdr:to>
      <xdr:col>107</xdr:col>
      <xdr:colOff>101600</xdr:colOff>
      <xdr:row>77</xdr:row>
      <xdr:rowOff>9385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10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25912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8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72961</xdr:rowOff>
    </xdr:from>
    <xdr:to>
      <xdr:col>102</xdr:col>
      <xdr:colOff>165100</xdr:colOff>
      <xdr:row>77</xdr:row>
      <xdr:rowOff>3111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10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19638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87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60782</xdr:rowOff>
    </xdr:from>
    <xdr:to>
      <xdr:col>98</xdr:col>
      <xdr:colOff>38100</xdr:colOff>
      <xdr:row>76</xdr:row>
      <xdr:rowOff>162382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09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7459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86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48079</xdr:rowOff>
    </xdr:from>
    <xdr:to>
      <xdr:col>102</xdr:col>
      <xdr:colOff>165100</xdr:colOff>
      <xdr:row>99</xdr:row>
      <xdr:rowOff>149679</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166206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166206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歳出決算総額は、住民一人当たり</a:t>
          </a:r>
          <a:r>
            <a:rPr kumimoji="1" lang="en-US" altLang="ja-JP" sz="1100" b="0" i="0" baseline="0">
              <a:solidFill>
                <a:schemeClr val="dk1"/>
              </a:solidFill>
              <a:effectLst/>
              <a:latin typeface="+mn-lt"/>
              <a:ea typeface="+mn-ea"/>
              <a:cs typeface="+mn-cs"/>
            </a:rPr>
            <a:t>878,403</a:t>
          </a:r>
          <a:r>
            <a:rPr kumimoji="1" lang="ja-JP" altLang="ja-JP" sz="1100" b="0" i="0" baseline="0">
              <a:solidFill>
                <a:schemeClr val="dk1"/>
              </a:solidFill>
              <a:effectLst/>
              <a:latin typeface="+mn-lt"/>
              <a:ea typeface="+mn-ea"/>
              <a:cs typeface="+mn-cs"/>
            </a:rPr>
            <a:t>円となっており、昨年度の</a:t>
          </a:r>
          <a:r>
            <a:rPr kumimoji="1" lang="en-US" altLang="ja-JP" sz="1100" b="0" i="0" baseline="0">
              <a:solidFill>
                <a:schemeClr val="dk1"/>
              </a:solidFill>
              <a:effectLst/>
              <a:latin typeface="+mn-lt"/>
              <a:ea typeface="+mn-ea"/>
              <a:cs typeface="+mn-cs"/>
            </a:rPr>
            <a:t>830,135</a:t>
          </a:r>
          <a:r>
            <a:rPr kumimoji="1" lang="ja-JP" altLang="ja-JP" sz="1100" b="0" i="0" baseline="0">
              <a:solidFill>
                <a:schemeClr val="dk1"/>
              </a:solidFill>
              <a:effectLst/>
              <a:latin typeface="+mn-lt"/>
              <a:ea typeface="+mn-ea"/>
              <a:cs typeface="+mn-cs"/>
            </a:rPr>
            <a:t>円と比べると</a:t>
          </a:r>
          <a:r>
            <a:rPr kumimoji="1" lang="en-US" altLang="ja-JP" sz="1100" b="0" i="0" baseline="0">
              <a:solidFill>
                <a:schemeClr val="dk1"/>
              </a:solidFill>
              <a:effectLst/>
              <a:latin typeface="+mn-lt"/>
              <a:ea typeface="+mn-ea"/>
              <a:cs typeface="+mn-cs"/>
            </a:rPr>
            <a:t>48,268</a:t>
          </a:r>
          <a:r>
            <a:rPr kumimoji="1" lang="ja-JP" altLang="ja-JP" sz="1100" b="0" i="0" baseline="0">
              <a:solidFill>
                <a:schemeClr val="dk1"/>
              </a:solidFill>
              <a:effectLst/>
              <a:latin typeface="+mn-lt"/>
              <a:ea typeface="+mn-ea"/>
              <a:cs typeface="+mn-cs"/>
            </a:rPr>
            <a:t>円の増額となった。主な増額要因である人件費、</a:t>
          </a:r>
          <a:r>
            <a:rPr kumimoji="1" lang="ja-JP" altLang="en-US" sz="1100" b="0" i="0" baseline="0">
              <a:solidFill>
                <a:schemeClr val="dk1"/>
              </a:solidFill>
              <a:effectLst/>
              <a:latin typeface="+mn-lt"/>
              <a:ea typeface="+mn-ea"/>
              <a:cs typeface="+mn-cs"/>
            </a:rPr>
            <a:t>補助費等、投資及び出資金、</a:t>
          </a:r>
          <a:r>
            <a:rPr kumimoji="1" lang="ja-JP" altLang="ja-JP" sz="1100" b="0" i="0" baseline="0">
              <a:solidFill>
                <a:schemeClr val="dk1"/>
              </a:solidFill>
              <a:effectLst/>
              <a:latin typeface="+mn-lt"/>
              <a:ea typeface="+mn-ea"/>
              <a:cs typeface="+mn-cs"/>
            </a:rPr>
            <a:t>物件費、公債費、積立金の合計は住民一人当たり</a:t>
          </a:r>
          <a:r>
            <a:rPr kumimoji="1" lang="en-US" altLang="ja-JP" sz="1100" b="0" i="0" baseline="0">
              <a:solidFill>
                <a:schemeClr val="dk1"/>
              </a:solidFill>
              <a:effectLst/>
              <a:latin typeface="+mn-lt"/>
              <a:ea typeface="+mn-ea"/>
              <a:cs typeface="+mn-cs"/>
            </a:rPr>
            <a:t>610,472</a:t>
          </a:r>
          <a:r>
            <a:rPr kumimoji="1" lang="ja-JP" altLang="ja-JP" sz="1100" b="0" i="0" baseline="0">
              <a:solidFill>
                <a:schemeClr val="dk1"/>
              </a:solidFill>
              <a:effectLst/>
              <a:latin typeface="+mn-lt"/>
              <a:ea typeface="+mn-ea"/>
              <a:cs typeface="+mn-cs"/>
            </a:rPr>
            <a:t>円で、当市の昨年度と比べても</a:t>
          </a:r>
          <a:r>
            <a:rPr kumimoji="1" lang="en-US" altLang="ja-JP" sz="1100" b="0" i="0" baseline="0">
              <a:solidFill>
                <a:schemeClr val="dk1"/>
              </a:solidFill>
              <a:effectLst/>
              <a:latin typeface="+mn-lt"/>
              <a:ea typeface="+mn-ea"/>
              <a:cs typeface="+mn-cs"/>
            </a:rPr>
            <a:t>105,004</a:t>
          </a:r>
          <a:r>
            <a:rPr kumimoji="1" lang="ja-JP" altLang="ja-JP" sz="1100" b="0" i="0" baseline="0">
              <a:solidFill>
                <a:schemeClr val="dk1"/>
              </a:solidFill>
              <a:effectLst/>
              <a:latin typeface="+mn-lt"/>
              <a:ea typeface="+mn-ea"/>
              <a:cs typeface="+mn-cs"/>
            </a:rPr>
            <a:t>円増額になっており、類似団体平均と比較して</a:t>
          </a:r>
          <a:r>
            <a:rPr kumimoji="1" lang="en-US" altLang="ja-JP" sz="1100" b="0" i="0" baseline="0">
              <a:solidFill>
                <a:schemeClr val="dk1"/>
              </a:solidFill>
              <a:effectLst/>
              <a:latin typeface="+mn-lt"/>
              <a:ea typeface="+mn-ea"/>
              <a:cs typeface="+mn-cs"/>
            </a:rPr>
            <a:t>166,084</a:t>
          </a:r>
          <a:r>
            <a:rPr kumimoji="1" lang="ja-JP" altLang="ja-JP" sz="1100" b="0" i="0" baseline="0">
              <a:solidFill>
                <a:schemeClr val="dk1"/>
              </a:solidFill>
              <a:effectLst/>
              <a:latin typeface="+mn-lt"/>
              <a:ea typeface="+mn-ea"/>
              <a:cs typeface="+mn-cs"/>
            </a:rPr>
            <a:t>円高い。この主な要因は</a:t>
          </a:r>
          <a:r>
            <a:rPr kumimoji="1" lang="ja-JP" altLang="en-US" sz="1100" b="0" i="0" baseline="0">
              <a:solidFill>
                <a:schemeClr val="dk1"/>
              </a:solidFill>
              <a:effectLst/>
              <a:latin typeface="+mn-lt"/>
              <a:ea typeface="+mn-ea"/>
              <a:cs typeface="+mn-cs"/>
            </a:rPr>
            <a:t>補助費等</a:t>
          </a:r>
          <a:r>
            <a:rPr kumimoji="1" lang="ja-JP" altLang="ja-JP" sz="1100" b="0" i="0" baseline="0">
              <a:solidFill>
                <a:schemeClr val="dk1"/>
              </a:solidFill>
              <a:effectLst/>
              <a:latin typeface="+mn-lt"/>
              <a:ea typeface="+mn-ea"/>
              <a:cs typeface="+mn-cs"/>
            </a:rPr>
            <a:t>の増額である。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その他、扶助費や災害復旧事業費は類似団体平均を上回っている状況である。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佐賀県多久市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17,988
17,681
96.56
16,194,506
15,800,730
340,014
6,476,197
13,544,615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1778</xdr:rowOff>
    </xdr:from>
    <xdr:to>
      <xdr:col>24</xdr:col>
      <xdr:colOff>63500</xdr:colOff>
      <xdr:row>33</xdr:row>
      <xdr:rowOff>9398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488178"/>
          <a:ext cx="8382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9398</xdr:rowOff>
    </xdr:from>
    <xdr:to>
      <xdr:col>19</xdr:col>
      <xdr:colOff>177800</xdr:colOff>
      <xdr:row>33</xdr:row>
      <xdr:rowOff>45212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667248"/>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23685</xdr:rowOff>
    </xdr:from>
    <xdr:to>
      <xdr:col>15</xdr:col>
      <xdr:colOff>50800</xdr:colOff>
      <xdr:row>33</xdr:row>
      <xdr:rowOff>45212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681535"/>
          <a:ext cx="889000" cy="2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21798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2730</xdr:rowOff>
    </xdr:from>
    <xdr:to>
      <xdr:col>10</xdr:col>
      <xdr:colOff>114300</xdr:colOff>
      <xdr:row>33</xdr:row>
      <xdr:rowOff>23685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66058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25654</xdr:rowOff>
    </xdr:from>
    <xdr:to>
      <xdr:col>10</xdr:col>
      <xdr:colOff>165100</xdr:colOff>
      <xdr:row>36</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118381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167767</xdr:rowOff>
    </xdr:from>
    <xdr:to>
      <xdr:col>6</xdr:col>
      <xdr:colOff>38100</xdr:colOff>
      <xdr:row>36</xdr:row>
      <xdr:rowOff>97917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6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89044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122428</xdr:rowOff>
    </xdr:from>
    <xdr:to>
      <xdr:col>24</xdr:col>
      <xdr:colOff>114300</xdr:colOff>
      <xdr:row>32</xdr:row>
      <xdr:rowOff>52578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4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145305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28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130048</xdr:rowOff>
    </xdr:from>
    <xdr:to>
      <xdr:col>20</xdr:col>
      <xdr:colOff>38100</xdr:colOff>
      <xdr:row>33</xdr:row>
      <xdr:rowOff>60198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1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76725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9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165862</xdr:rowOff>
    </xdr:from>
    <xdr:to>
      <xdr:col>15</xdr:col>
      <xdr:colOff>101600</xdr:colOff>
      <xdr:row>33</xdr:row>
      <xdr:rowOff>96012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5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112539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2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144335</xdr:rowOff>
    </xdr:from>
    <xdr:to>
      <xdr:col>10</xdr:col>
      <xdr:colOff>165100</xdr:colOff>
      <xdr:row>33</xdr:row>
      <xdr:rowOff>74485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3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91012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05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123380</xdr:rowOff>
    </xdr:from>
    <xdr:to>
      <xdr:col>6</xdr:col>
      <xdr:colOff>38100</xdr:colOff>
      <xdr:row>33</xdr:row>
      <xdr:rowOff>53530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0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70057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8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79859</xdr:rowOff>
    </xdr:from>
    <xdr:to>
      <xdr:col>24</xdr:col>
      <xdr:colOff>63500</xdr:colOff>
      <xdr:row>57</xdr:row>
      <xdr:rowOff>125114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52509"/>
          <a:ext cx="838200" cy="4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6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125114</xdr:rowOff>
    </xdr:from>
    <xdr:to>
      <xdr:col>19</xdr:col>
      <xdr:colOff>177800</xdr:colOff>
      <xdr:row>58</xdr:row>
      <xdr:rowOff>29101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97764"/>
          <a:ext cx="889000"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90809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3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59736</xdr:rowOff>
    </xdr:from>
    <xdr:to>
      <xdr:col>15</xdr:col>
      <xdr:colOff>50800</xdr:colOff>
      <xdr:row>58</xdr:row>
      <xdr:rowOff>29101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32386"/>
          <a:ext cx="889000" cy="14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87303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3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59736</xdr:rowOff>
    </xdr:from>
    <xdr:to>
      <xdr:col>10</xdr:col>
      <xdr:colOff>114300</xdr:colOff>
      <xdr:row>58</xdr:row>
      <xdr:rowOff>22989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32386"/>
          <a:ext cx="889000" cy="13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99571</xdr:rowOff>
    </xdr:from>
    <xdr:to>
      <xdr:col>10</xdr:col>
      <xdr:colOff>165100</xdr:colOff>
      <xdr:row>58</xdr:row>
      <xdr:rowOff>29721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7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20848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96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68631</xdr:rowOff>
    </xdr:from>
    <xdr:to>
      <xdr:col>6</xdr:col>
      <xdr:colOff>38100</xdr:colOff>
      <xdr:row>58</xdr:row>
      <xdr:rowOff>170231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1001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161358</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10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29059</xdr:rowOff>
    </xdr:from>
    <xdr:to>
      <xdr:col>24</xdr:col>
      <xdr:colOff>114300</xdr:colOff>
      <xdr:row>57</xdr:row>
      <xdr:rowOff>130659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0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51936</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5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74314</xdr:rowOff>
    </xdr:from>
    <xdr:to>
      <xdr:col>20</xdr:col>
      <xdr:colOff>38100</xdr:colOff>
      <xdr:row>58</xdr:row>
      <xdr:rowOff>4464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4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20991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2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149751</xdr:rowOff>
    </xdr:from>
    <xdr:to>
      <xdr:col>15</xdr:col>
      <xdr:colOff>101600</xdr:colOff>
      <xdr:row>58</xdr:row>
      <xdr:rowOff>79901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2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96428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97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8936</xdr:rowOff>
    </xdr:from>
    <xdr:to>
      <xdr:col>10</xdr:col>
      <xdr:colOff>165100</xdr:colOff>
      <xdr:row>57</xdr:row>
      <xdr:rowOff>110536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8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127063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5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143639</xdr:rowOff>
    </xdr:from>
    <xdr:to>
      <xdr:col>6</xdr:col>
      <xdr:colOff>38100</xdr:colOff>
      <xdr:row>58</xdr:row>
      <xdr:rowOff>73789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1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90316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69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22940</xdr:rowOff>
    </xdr:from>
    <xdr:to>
      <xdr:col>24</xdr:col>
      <xdr:colOff>63500</xdr:colOff>
      <xdr:row>75</xdr:row>
      <xdr:rowOff>87232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881690"/>
          <a:ext cx="838200" cy="6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59247</xdr:rowOff>
    </xdr:from>
    <xdr:to>
      <xdr:col>19</xdr:col>
      <xdr:colOff>177800</xdr:colOff>
      <xdr:row>75</xdr:row>
      <xdr:rowOff>87232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917997"/>
          <a:ext cx="889000" cy="2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59247</xdr:rowOff>
    </xdr:from>
    <xdr:to>
      <xdr:col>15</xdr:col>
      <xdr:colOff>50800</xdr:colOff>
      <xdr:row>75</xdr:row>
      <xdr:rowOff>167708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17997"/>
          <a:ext cx="889000" cy="10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162899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167708</xdr:rowOff>
    </xdr:from>
    <xdr:to>
      <xdr:col>10</xdr:col>
      <xdr:colOff>114300</xdr:colOff>
      <xdr:row>76</xdr:row>
      <xdr:rowOff>34799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26458"/>
          <a:ext cx="889000" cy="3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203</xdr:rowOff>
    </xdr:from>
    <xdr:to>
      <xdr:col>10</xdr:col>
      <xdr:colOff>165100</xdr:colOff>
      <xdr:row>77</xdr:row>
      <xdr:rowOff>101803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0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92930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29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24933</xdr:rowOff>
    </xdr:from>
    <xdr:to>
      <xdr:col>6</xdr:col>
      <xdr:colOff>38100</xdr:colOff>
      <xdr:row>77</xdr:row>
      <xdr:rowOff>126533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2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117660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31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143590</xdr:rowOff>
    </xdr:from>
    <xdr:to>
      <xdr:col>24</xdr:col>
      <xdr:colOff>114300</xdr:colOff>
      <xdr:row>75</xdr:row>
      <xdr:rowOff>73740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3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166467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82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36432</xdr:rowOff>
    </xdr:from>
    <xdr:to>
      <xdr:col>20</xdr:col>
      <xdr:colOff>38100</xdr:colOff>
      <xdr:row>75</xdr:row>
      <xdr:rowOff>138032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9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154559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70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8447</xdr:rowOff>
    </xdr:from>
    <xdr:to>
      <xdr:col>15</xdr:col>
      <xdr:colOff>101600</xdr:colOff>
      <xdr:row>75</xdr:row>
      <xdr:rowOff>110047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6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126574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4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116908</xdr:rowOff>
    </xdr:from>
    <xdr:to>
      <xdr:col>10</xdr:col>
      <xdr:colOff>165100</xdr:colOff>
      <xdr:row>76</xdr:row>
      <xdr:rowOff>47058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7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63585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50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155449</xdr:rowOff>
    </xdr:from>
    <xdr:to>
      <xdr:col>6</xdr:col>
      <xdr:colOff>38100</xdr:colOff>
      <xdr:row>76</xdr:row>
      <xdr:rowOff>85599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1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102127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8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29181</xdr:rowOff>
    </xdr:from>
    <xdr:to>
      <xdr:col>24</xdr:col>
      <xdr:colOff>63500</xdr:colOff>
      <xdr:row>96</xdr:row>
      <xdr:rowOff>95348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488381"/>
          <a:ext cx="838200" cy="6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99568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58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95348</xdr:rowOff>
    </xdr:from>
    <xdr:to>
      <xdr:col>19</xdr:col>
      <xdr:colOff>177800</xdr:colOff>
      <xdr:row>97</xdr:row>
      <xdr:rowOff>21591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554548"/>
          <a:ext cx="889000" cy="9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52002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6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21591</xdr:rowOff>
    </xdr:from>
    <xdr:to>
      <xdr:col>15</xdr:col>
      <xdr:colOff>50800</xdr:colOff>
      <xdr:row>97</xdr:row>
      <xdr:rowOff>67549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652241"/>
          <a:ext cx="889000" cy="4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13695</xdr:rowOff>
    </xdr:from>
    <xdr:to>
      <xdr:col>10</xdr:col>
      <xdr:colOff>114300</xdr:colOff>
      <xdr:row>97</xdr:row>
      <xdr:rowOff>67549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472895"/>
          <a:ext cx="889000" cy="22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39953</xdr:rowOff>
    </xdr:from>
    <xdr:to>
      <xdr:col>10</xdr:col>
      <xdr:colOff>165100</xdr:colOff>
      <xdr:row>97</xdr:row>
      <xdr:rowOff>141553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7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132680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76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42960</xdr:rowOff>
    </xdr:from>
    <xdr:to>
      <xdr:col>6</xdr:col>
      <xdr:colOff>38100</xdr:colOff>
      <xdr:row>97</xdr:row>
      <xdr:rowOff>144560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73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135687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76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149831</xdr:rowOff>
    </xdr:from>
    <xdr:to>
      <xdr:col>24</xdr:col>
      <xdr:colOff>114300</xdr:colOff>
      <xdr:row>96</xdr:row>
      <xdr:rowOff>79981</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43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1258</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28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44548</xdr:rowOff>
    </xdr:from>
    <xdr:to>
      <xdr:col>20</xdr:col>
      <xdr:colOff>38100</xdr:colOff>
      <xdr:row>96</xdr:row>
      <xdr:rowOff>146148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0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162675</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27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142241</xdr:rowOff>
    </xdr:from>
    <xdr:to>
      <xdr:col>15</xdr:col>
      <xdr:colOff>101600</xdr:colOff>
      <xdr:row>97</xdr:row>
      <xdr:rowOff>72391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0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63518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69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16749</xdr:rowOff>
    </xdr:from>
    <xdr:to>
      <xdr:col>10</xdr:col>
      <xdr:colOff>165100</xdr:colOff>
      <xdr:row>97</xdr:row>
      <xdr:rowOff>118349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4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134876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42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134345</xdr:rowOff>
    </xdr:from>
    <xdr:to>
      <xdr:col>6</xdr:col>
      <xdr:colOff>38100</xdr:colOff>
      <xdr:row>96</xdr:row>
      <xdr:rowOff>64495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42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81022</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30795" y="16197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82224</xdr:rowOff>
    </xdr:from>
    <xdr:to>
      <xdr:col>55</xdr:col>
      <xdr:colOff>0</xdr:colOff>
      <xdr:row>38</xdr:row>
      <xdr:rowOff>86469</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597324"/>
          <a:ext cx="8382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86469</xdr:rowOff>
    </xdr:from>
    <xdr:to>
      <xdr:col>50</xdr:col>
      <xdr:colOff>114300</xdr:colOff>
      <xdr:row>38</xdr:row>
      <xdr:rowOff>89408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601569"/>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89408</xdr:rowOff>
    </xdr:from>
    <xdr:to>
      <xdr:col>45</xdr:col>
      <xdr:colOff>177800</xdr:colOff>
      <xdr:row>38</xdr:row>
      <xdr:rowOff>90715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604508"/>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90715</xdr:rowOff>
    </xdr:from>
    <xdr:to>
      <xdr:col>41</xdr:col>
      <xdr:colOff>50800</xdr:colOff>
      <xdr:row>38</xdr:row>
      <xdr:rowOff>92347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605815"/>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36975</xdr:rowOff>
    </xdr:from>
    <xdr:to>
      <xdr:col>41</xdr:col>
      <xdr:colOff>101600</xdr:colOff>
      <xdr:row>37</xdr:row>
      <xdr:rowOff>138575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155102</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55916</xdr:rowOff>
    </xdr:from>
    <xdr:to>
      <xdr:col>36</xdr:col>
      <xdr:colOff>165100</xdr:colOff>
      <xdr:row>37</xdr:row>
      <xdr:rowOff>157516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2593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17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54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9851</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24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35669</xdr:rowOff>
    </xdr:from>
    <xdr:to>
      <xdr:col>50</xdr:col>
      <xdr:colOff>165100</xdr:colOff>
      <xdr:row>38</xdr:row>
      <xdr:rowOff>137269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55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128396</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643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38608</xdr:rowOff>
    </xdr:from>
    <xdr:to>
      <xdr:col>46</xdr:col>
      <xdr:colOff>38100</xdr:colOff>
      <xdr:row>38</xdr:row>
      <xdr:rowOff>140208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5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131335</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646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39915</xdr:rowOff>
    </xdr:from>
    <xdr:to>
      <xdr:col>41</xdr:col>
      <xdr:colOff>101600</xdr:colOff>
      <xdr:row>38</xdr:row>
      <xdr:rowOff>141515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132642</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647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41547</xdr:rowOff>
    </xdr:from>
    <xdr:to>
      <xdr:col>36</xdr:col>
      <xdr:colOff>165100</xdr:colOff>
      <xdr:row>38</xdr:row>
      <xdr:rowOff>143147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55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134274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64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142702</xdr:rowOff>
    </xdr:from>
    <xdr:to>
      <xdr:col>55</xdr:col>
      <xdr:colOff>0</xdr:colOff>
      <xdr:row>57</xdr:row>
      <xdr:rowOff>143159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915352"/>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139624</xdr:rowOff>
    </xdr:from>
    <xdr:to>
      <xdr:col>50</xdr:col>
      <xdr:colOff>114300</xdr:colOff>
      <xdr:row>57</xdr:row>
      <xdr:rowOff>143159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912274"/>
          <a:ext cx="889000" cy="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139624</xdr:rowOff>
    </xdr:from>
    <xdr:to>
      <xdr:col>45</xdr:col>
      <xdr:colOff>177800</xdr:colOff>
      <xdr:row>57</xdr:row>
      <xdr:rowOff>144013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912274"/>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11075</xdr:rowOff>
    </xdr:from>
    <xdr:to>
      <xdr:col>41</xdr:col>
      <xdr:colOff>50800</xdr:colOff>
      <xdr:row>57</xdr:row>
      <xdr:rowOff>144013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783725"/>
          <a:ext cx="889000" cy="13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3960</xdr:rowOff>
    </xdr:from>
    <xdr:to>
      <xdr:col>41</xdr:col>
      <xdr:colOff>101600</xdr:colOff>
      <xdr:row>58</xdr:row>
      <xdr:rowOff>105560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94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96687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1004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416</xdr:rowOff>
    </xdr:from>
    <xdr:to>
      <xdr:col>36</xdr:col>
      <xdr:colOff>165100</xdr:colOff>
      <xdr:row>58</xdr:row>
      <xdr:rowOff>102016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94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93143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1003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91902</xdr:rowOff>
    </xdr:from>
    <xdr:to>
      <xdr:col>55</xdr:col>
      <xdr:colOff>50800</xdr:colOff>
      <xdr:row>58</xdr:row>
      <xdr:rowOff>22052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6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70329</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4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92359</xdr:rowOff>
    </xdr:from>
    <xdr:to>
      <xdr:col>50</xdr:col>
      <xdr:colOff>165100</xdr:colOff>
      <xdr:row>58</xdr:row>
      <xdr:rowOff>22509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6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13636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5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88824</xdr:rowOff>
    </xdr:from>
    <xdr:to>
      <xdr:col>46</xdr:col>
      <xdr:colOff>38100</xdr:colOff>
      <xdr:row>58</xdr:row>
      <xdr:rowOff>18974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6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10101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5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93213</xdr:rowOff>
    </xdr:from>
    <xdr:to>
      <xdr:col>41</xdr:col>
      <xdr:colOff>101600</xdr:colOff>
      <xdr:row>58</xdr:row>
      <xdr:rowOff>23363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6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39890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64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131725</xdr:rowOff>
    </xdr:from>
    <xdr:to>
      <xdr:col>36</xdr:col>
      <xdr:colOff>165100</xdr:colOff>
      <xdr:row>57</xdr:row>
      <xdr:rowOff>61875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3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78402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50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50006</xdr:rowOff>
    </xdr:from>
    <xdr:to>
      <xdr:col>55</xdr:col>
      <xdr:colOff>0</xdr:colOff>
      <xdr:row>78</xdr:row>
      <xdr:rowOff>78527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23106"/>
          <a:ext cx="838200" cy="2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50006</xdr:rowOff>
    </xdr:from>
    <xdr:to>
      <xdr:col>50</xdr:col>
      <xdr:colOff>114300</xdr:colOff>
      <xdr:row>78</xdr:row>
      <xdr:rowOff>53093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23106"/>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42521</xdr:rowOff>
    </xdr:from>
    <xdr:to>
      <xdr:col>45</xdr:col>
      <xdr:colOff>177800</xdr:colOff>
      <xdr:row>78</xdr:row>
      <xdr:rowOff>53093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415621"/>
          <a:ext cx="889000" cy="1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42521</xdr:rowOff>
    </xdr:from>
    <xdr:to>
      <xdr:col>41</xdr:col>
      <xdr:colOff>50800</xdr:colOff>
      <xdr:row>78</xdr:row>
      <xdr:rowOff>85234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15621"/>
          <a:ext cx="889000" cy="4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155766</xdr:rowOff>
    </xdr:from>
    <xdr:to>
      <xdr:col>41</xdr:col>
      <xdr:colOff>101600</xdr:colOff>
      <xdr:row>78</xdr:row>
      <xdr:rowOff>85916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5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102443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3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20613</xdr:rowOff>
    </xdr:from>
    <xdr:to>
      <xdr:col>36</xdr:col>
      <xdr:colOff>165100</xdr:colOff>
      <xdr:row>78</xdr:row>
      <xdr:rowOff>122213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138740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6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27727</xdr:rowOff>
    </xdr:from>
    <xdr:to>
      <xdr:col>55</xdr:col>
      <xdr:colOff>50800</xdr:colOff>
      <xdr:row>78</xdr:row>
      <xdr:rowOff>129327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0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114104</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1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170656</xdr:rowOff>
    </xdr:from>
    <xdr:to>
      <xdr:col>50</xdr:col>
      <xdr:colOff>165100</xdr:colOff>
      <xdr:row>78</xdr:row>
      <xdr:rowOff>100806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7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91933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2293</xdr:rowOff>
    </xdr:from>
    <xdr:to>
      <xdr:col>46</xdr:col>
      <xdr:colOff>38100</xdr:colOff>
      <xdr:row>78</xdr:row>
      <xdr:rowOff>103893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7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95020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163171</xdr:rowOff>
    </xdr:from>
    <xdr:to>
      <xdr:col>41</xdr:col>
      <xdr:colOff>101600</xdr:colOff>
      <xdr:row>78</xdr:row>
      <xdr:rowOff>93321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6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84448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5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34434</xdr:rowOff>
    </xdr:from>
    <xdr:to>
      <xdr:col>36</xdr:col>
      <xdr:colOff>165100</xdr:colOff>
      <xdr:row>78</xdr:row>
      <xdr:rowOff>136034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0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127161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50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11881</xdr:rowOff>
    </xdr:from>
    <xdr:to>
      <xdr:col>55</xdr:col>
      <xdr:colOff>0</xdr:colOff>
      <xdr:row>97</xdr:row>
      <xdr:rowOff>37767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642531"/>
          <a:ext cx="838200" cy="2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141101</xdr:rowOff>
    </xdr:from>
    <xdr:to>
      <xdr:col>50</xdr:col>
      <xdr:colOff>114300</xdr:colOff>
      <xdr:row>97</xdr:row>
      <xdr:rowOff>37767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600301"/>
          <a:ext cx="889000" cy="6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141101</xdr:rowOff>
    </xdr:from>
    <xdr:to>
      <xdr:col>45</xdr:col>
      <xdr:colOff>177800</xdr:colOff>
      <xdr:row>96</xdr:row>
      <xdr:rowOff>162316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600301"/>
          <a:ext cx="889000" cy="2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162316</xdr:rowOff>
    </xdr:from>
    <xdr:to>
      <xdr:col>41</xdr:col>
      <xdr:colOff>50800</xdr:colOff>
      <xdr:row>97</xdr:row>
      <xdr:rowOff>48747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621516"/>
          <a:ext cx="889000" cy="5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45162</xdr:rowOff>
    </xdr:from>
    <xdr:to>
      <xdr:col>41</xdr:col>
      <xdr:colOff>101600</xdr:colOff>
      <xdr:row>96</xdr:row>
      <xdr:rowOff>146762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0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163289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7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114702</xdr:rowOff>
    </xdr:from>
    <xdr:to>
      <xdr:col>36</xdr:col>
      <xdr:colOff>165100</xdr:colOff>
      <xdr:row>97</xdr:row>
      <xdr:rowOff>44852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7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61379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34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132531</xdr:rowOff>
    </xdr:from>
    <xdr:to>
      <xdr:col>55</xdr:col>
      <xdr:colOff>50800</xdr:colOff>
      <xdr:row>97</xdr:row>
      <xdr:rowOff>62681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59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110958</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57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158417</xdr:rowOff>
    </xdr:from>
    <xdr:to>
      <xdr:col>50</xdr:col>
      <xdr:colOff>165100</xdr:colOff>
      <xdr:row>97</xdr:row>
      <xdr:rowOff>88567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1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79694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71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90301</xdr:rowOff>
    </xdr:from>
    <xdr:to>
      <xdr:col>46</xdr:col>
      <xdr:colOff>38100</xdr:colOff>
      <xdr:row>97</xdr:row>
      <xdr:rowOff>20451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54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11578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64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111516</xdr:rowOff>
    </xdr:from>
    <xdr:to>
      <xdr:col>41</xdr:col>
      <xdr:colOff>101600</xdr:colOff>
      <xdr:row>97</xdr:row>
      <xdr:rowOff>41666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57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32793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66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169397</xdr:rowOff>
    </xdr:from>
    <xdr:to>
      <xdr:col>36</xdr:col>
      <xdr:colOff>165100</xdr:colOff>
      <xdr:row>97</xdr:row>
      <xdr:rowOff>99547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62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90674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72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162514</xdr:rowOff>
    </xdr:from>
    <xdr:to>
      <xdr:col>85</xdr:col>
      <xdr:colOff>127000</xdr:colOff>
      <xdr:row>35</xdr:row>
      <xdr:rowOff>167658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163264"/>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170413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82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167658</xdr:rowOff>
    </xdr:from>
    <xdr:to>
      <xdr:col>81</xdr:col>
      <xdr:colOff>50800</xdr:colOff>
      <xdr:row>35</xdr:row>
      <xdr:rowOff>167955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168408"/>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126766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78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59530</xdr:rowOff>
    </xdr:from>
    <xdr:to>
      <xdr:col>76</xdr:col>
      <xdr:colOff>114300</xdr:colOff>
      <xdr:row>35</xdr:row>
      <xdr:rowOff>167955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060280"/>
          <a:ext cx="889000" cy="10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106397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7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59530</xdr:rowOff>
    </xdr:from>
    <xdr:to>
      <xdr:col>71</xdr:col>
      <xdr:colOff>177800</xdr:colOff>
      <xdr:row>35</xdr:row>
      <xdr:rowOff>150261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060280"/>
          <a:ext cx="889000" cy="9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92855</xdr:rowOff>
    </xdr:from>
    <xdr:to>
      <xdr:col>72</xdr:col>
      <xdr:colOff>38100</xdr:colOff>
      <xdr:row>36</xdr:row>
      <xdr:rowOff>23005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0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14132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18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125705</xdr:rowOff>
    </xdr:from>
    <xdr:to>
      <xdr:col>67</xdr:col>
      <xdr:colOff>101600</xdr:colOff>
      <xdr:row>36</xdr:row>
      <xdr:rowOff>55855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12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46982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21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111714</xdr:rowOff>
    </xdr:from>
    <xdr:to>
      <xdr:col>85</xdr:col>
      <xdr:colOff>177800</xdr:colOff>
      <xdr:row>36</xdr:row>
      <xdr:rowOff>41864</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11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90141</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09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116858</xdr:rowOff>
    </xdr:from>
    <xdr:to>
      <xdr:col>81</xdr:col>
      <xdr:colOff>101600</xdr:colOff>
      <xdr:row>36</xdr:row>
      <xdr:rowOff>47008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11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38135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21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117155</xdr:rowOff>
    </xdr:from>
    <xdr:to>
      <xdr:col>76</xdr:col>
      <xdr:colOff>165100</xdr:colOff>
      <xdr:row>36</xdr:row>
      <xdr:rowOff>47305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11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38432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21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8730</xdr:rowOff>
    </xdr:from>
    <xdr:to>
      <xdr:col>72</xdr:col>
      <xdr:colOff>38100</xdr:colOff>
      <xdr:row>35</xdr:row>
      <xdr:rowOff>110330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0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126857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78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99461</xdr:rowOff>
    </xdr:from>
    <xdr:to>
      <xdr:col>67</xdr:col>
      <xdr:colOff>101600</xdr:colOff>
      <xdr:row>36</xdr:row>
      <xdr:rowOff>29611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10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46138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87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666</xdr:rowOff>
    </xdr:from>
    <xdr:to>
      <xdr:col>85</xdr:col>
      <xdr:colOff>127000</xdr:colOff>
      <xdr:row>57</xdr:row>
      <xdr:rowOff>21587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773316"/>
          <a:ext cx="838200" cy="2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104427</xdr:rowOff>
    </xdr:from>
    <xdr:to>
      <xdr:col>81</xdr:col>
      <xdr:colOff>50800</xdr:colOff>
      <xdr:row>57</xdr:row>
      <xdr:rowOff>21587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705627"/>
          <a:ext cx="889000" cy="8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104427</xdr:rowOff>
    </xdr:from>
    <xdr:to>
      <xdr:col>76</xdr:col>
      <xdr:colOff>114300</xdr:colOff>
      <xdr:row>56</xdr:row>
      <xdr:rowOff>156502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705627"/>
          <a:ext cx="889000" cy="5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52372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82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156502</xdr:rowOff>
    </xdr:from>
    <xdr:to>
      <xdr:col>71</xdr:col>
      <xdr:colOff>177800</xdr:colOff>
      <xdr:row>57</xdr:row>
      <xdr:rowOff>108524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757702"/>
          <a:ext cx="889000" cy="12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149196</xdr:rowOff>
    </xdr:from>
    <xdr:to>
      <xdr:col>72</xdr:col>
      <xdr:colOff>38100</xdr:colOff>
      <xdr:row>57</xdr:row>
      <xdr:rowOff>79346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5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70473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84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170176</xdr:rowOff>
    </xdr:from>
    <xdr:to>
      <xdr:col>67</xdr:col>
      <xdr:colOff>101600</xdr:colOff>
      <xdr:row>57</xdr:row>
      <xdr:rowOff>100326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7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116853</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54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121316</xdr:rowOff>
    </xdr:from>
    <xdr:to>
      <xdr:col>85</xdr:col>
      <xdr:colOff>177800</xdr:colOff>
      <xdr:row>57</xdr:row>
      <xdr:rowOff>51466</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2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99743</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0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142237</xdr:rowOff>
    </xdr:from>
    <xdr:to>
      <xdr:col>81</xdr:col>
      <xdr:colOff>101600</xdr:colOff>
      <xdr:row>57</xdr:row>
      <xdr:rowOff>72387</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74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63514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83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53627</xdr:rowOff>
    </xdr:from>
    <xdr:to>
      <xdr:col>76</xdr:col>
      <xdr:colOff>165100</xdr:colOff>
      <xdr:row>56</xdr:row>
      <xdr:rowOff>155227</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65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304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43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105702</xdr:rowOff>
    </xdr:from>
    <xdr:to>
      <xdr:col>72</xdr:col>
      <xdr:colOff>38100</xdr:colOff>
      <xdr:row>57</xdr:row>
      <xdr:rowOff>35852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70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52379</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48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57724</xdr:rowOff>
    </xdr:from>
    <xdr:to>
      <xdr:col>67</xdr:col>
      <xdr:colOff>101600</xdr:colOff>
      <xdr:row>57</xdr:row>
      <xdr:rowOff>159324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83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150451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92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74701</xdr:rowOff>
    </xdr:from>
    <xdr:to>
      <xdr:col>85</xdr:col>
      <xdr:colOff>127000</xdr:colOff>
      <xdr:row>78</xdr:row>
      <xdr:rowOff>91567</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104901"/>
          <a:ext cx="838200" cy="35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44645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417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52439</xdr:rowOff>
    </xdr:from>
    <xdr:to>
      <xdr:col>81</xdr:col>
      <xdr:colOff>50800</xdr:colOff>
      <xdr:row>76</xdr:row>
      <xdr:rowOff>74701</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2739739"/>
          <a:ext cx="889000" cy="36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145470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51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4458</xdr:rowOff>
    </xdr:from>
    <xdr:to>
      <xdr:col>76</xdr:col>
      <xdr:colOff>114300</xdr:colOff>
      <xdr:row>74</xdr:row>
      <xdr:rowOff>52439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2691758"/>
          <a:ext cx="889000" cy="4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130015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50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4458</xdr:rowOff>
    </xdr:from>
    <xdr:to>
      <xdr:col>71</xdr:col>
      <xdr:colOff>177800</xdr:colOff>
      <xdr:row>76</xdr:row>
      <xdr:rowOff>76518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2691758"/>
          <a:ext cx="889000" cy="4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83172</xdr:rowOff>
    </xdr:from>
    <xdr:to>
      <xdr:col>72</xdr:col>
      <xdr:colOff>38100</xdr:colOff>
      <xdr:row>79</xdr:row>
      <xdr:rowOff>13322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4449</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548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83579</xdr:rowOff>
    </xdr:from>
    <xdr:to>
      <xdr:col>67</xdr:col>
      <xdr:colOff>101600</xdr:colOff>
      <xdr:row>79</xdr:row>
      <xdr:rowOff>13729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4856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79428" y="13549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40767</xdr:rowOff>
    </xdr:from>
    <xdr:to>
      <xdr:col>85</xdr:col>
      <xdr:colOff>177800</xdr:colOff>
      <xdr:row>78</xdr:row>
      <xdr:rowOff>142367</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41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144</xdr:rowOff>
    </xdr:from>
    <xdr:ext cx="469744"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20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23901</xdr:rowOff>
    </xdr:from>
    <xdr:to>
      <xdr:col>81</xdr:col>
      <xdr:colOff>101600</xdr:colOff>
      <xdr:row>76</xdr:row>
      <xdr:rowOff>125501</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05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142029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14111" y="1282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1639</xdr:rowOff>
    </xdr:from>
    <xdr:to>
      <xdr:col>76</xdr:col>
      <xdr:colOff>165100</xdr:colOff>
      <xdr:row>74</xdr:row>
      <xdr:rowOff>103239</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268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119766</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25111" y="1246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125108</xdr:rowOff>
    </xdr:from>
    <xdr:to>
      <xdr:col>72</xdr:col>
      <xdr:colOff>38100</xdr:colOff>
      <xdr:row>74</xdr:row>
      <xdr:rowOff>55258</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264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71785</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241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25718</xdr:rowOff>
    </xdr:from>
    <xdr:to>
      <xdr:col>67</xdr:col>
      <xdr:colOff>101600</xdr:colOff>
      <xdr:row>76</xdr:row>
      <xdr:rowOff>127318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05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143845</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283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108062</xdr:rowOff>
    </xdr:from>
    <xdr:to>
      <xdr:col>85</xdr:col>
      <xdr:colOff>127000</xdr:colOff>
      <xdr:row>97</xdr:row>
      <xdr:rowOff>113277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738712"/>
          <a:ext cx="838200" cy="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69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113277</xdr:rowOff>
    </xdr:from>
    <xdr:to>
      <xdr:col>81</xdr:col>
      <xdr:colOff>50800</xdr:colOff>
      <xdr:row>97</xdr:row>
      <xdr:rowOff>141343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743927"/>
          <a:ext cx="889000" cy="2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141343</xdr:rowOff>
    </xdr:from>
    <xdr:to>
      <xdr:col>76</xdr:col>
      <xdr:colOff>114300</xdr:colOff>
      <xdr:row>97</xdr:row>
      <xdr:rowOff>155378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771993"/>
          <a:ext cx="889000" cy="1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35501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4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153398</xdr:rowOff>
    </xdr:from>
    <xdr:to>
      <xdr:col>71</xdr:col>
      <xdr:colOff>177800</xdr:colOff>
      <xdr:row>97</xdr:row>
      <xdr:rowOff>155378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814300" y="16784048"/>
          <a:ext cx="889000" cy="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134931</xdr:rowOff>
    </xdr:from>
    <xdr:to>
      <xdr:col>72</xdr:col>
      <xdr:colOff>38100</xdr:colOff>
      <xdr:row>98</xdr:row>
      <xdr:rowOff>65081</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6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56208</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85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142611</xdr:rowOff>
    </xdr:from>
    <xdr:to>
      <xdr:col>67</xdr:col>
      <xdr:colOff>101600</xdr:colOff>
      <xdr:row>98</xdr:row>
      <xdr:rowOff>72761</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7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63888</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86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57262</xdr:rowOff>
    </xdr:from>
    <xdr:to>
      <xdr:col>85</xdr:col>
      <xdr:colOff>177800</xdr:colOff>
      <xdr:row>97</xdr:row>
      <xdr:rowOff>158862</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68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80139</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53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62477</xdr:rowOff>
    </xdr:from>
    <xdr:to>
      <xdr:col>81</xdr:col>
      <xdr:colOff>101600</xdr:colOff>
      <xdr:row>97</xdr:row>
      <xdr:rowOff>164077</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69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9154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46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90543</xdr:rowOff>
    </xdr:from>
    <xdr:to>
      <xdr:col>76</xdr:col>
      <xdr:colOff>165100</xdr:colOff>
      <xdr:row>98</xdr:row>
      <xdr:rowOff>20693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72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11820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81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104578</xdr:rowOff>
    </xdr:from>
    <xdr:to>
      <xdr:col>72</xdr:col>
      <xdr:colOff>38100</xdr:colOff>
      <xdr:row>98</xdr:row>
      <xdr:rowOff>34728</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73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51255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51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102598</xdr:rowOff>
    </xdr:from>
    <xdr:to>
      <xdr:col>67</xdr:col>
      <xdr:colOff>101600</xdr:colOff>
      <xdr:row>98</xdr:row>
      <xdr:rowOff>32748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49275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50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162306</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1323300" y="5820156"/>
          <a:ext cx="838200" cy="91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120921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636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54102</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569202"/>
          <a:ext cx="889000" cy="16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54102</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18656300" y="6569202"/>
          <a:ext cx="889000" cy="16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148590</xdr:rowOff>
    </xdr:from>
    <xdr:to>
      <xdr:col>102</xdr:col>
      <xdr:colOff>165100</xdr:colOff>
      <xdr:row>39</xdr:row>
      <xdr:rowOff>78740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69867</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756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161544</xdr:rowOff>
    </xdr:from>
    <xdr:to>
      <xdr:col>98</xdr:col>
      <xdr:colOff>38100</xdr:colOff>
      <xdr:row>39</xdr:row>
      <xdr:rowOff>91694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7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108221</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99333" y="6451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111506</xdr:rowOff>
    </xdr:from>
    <xdr:to>
      <xdr:col>116</xdr:col>
      <xdr:colOff>114300</xdr:colOff>
      <xdr:row>34</xdr:row>
      <xdr:rowOff>41656</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576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134383</xdr:rowOff>
    </xdr:from>
    <xdr:ext cx="469744"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562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3302</xdr:rowOff>
    </xdr:from>
    <xdr:to>
      <xdr:col>102</xdr:col>
      <xdr:colOff>165100</xdr:colOff>
      <xdr:row>38</xdr:row>
      <xdr:rowOff>104902</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51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121429</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10428" y="629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48078</xdr:rowOff>
    </xdr:from>
    <xdr:to>
      <xdr:col>102</xdr:col>
      <xdr:colOff>165100</xdr:colOff>
      <xdr:row>59</xdr:row>
      <xdr:rowOff>149678</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166205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166205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議会費については、当市の昨年度と比べると</a:t>
          </a:r>
          <a:r>
            <a:rPr kumimoji="1" lang="en-US" altLang="ja-JP" sz="1100" b="0" i="0" baseline="0">
              <a:solidFill>
                <a:schemeClr val="dk1"/>
              </a:solidFill>
              <a:effectLst/>
              <a:latin typeface="+mn-lt"/>
              <a:ea typeface="+mn-ea"/>
              <a:cs typeface="+mn-cs"/>
            </a:rPr>
            <a:t>940</a:t>
          </a:r>
          <a:r>
            <a:rPr kumimoji="1" lang="ja-JP" altLang="ja-JP" sz="1100" b="0" i="0" baseline="0">
              <a:solidFill>
                <a:schemeClr val="dk1"/>
              </a:solidFill>
              <a:effectLst/>
              <a:latin typeface="+mn-lt"/>
              <a:ea typeface="+mn-ea"/>
              <a:cs typeface="+mn-cs"/>
            </a:rPr>
            <a:t>円の増額となっているが、類似団体平均と比較すると例年高い水準で推移している。これは人口に対して議員数が多いことが要因と考えられる。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住民一人当たりのコストが増加した主なものは総務費、衛生費である。総務費のコスト増の主な要因は、ふるさと振興基金積立金による増であり、昨年度と比較すると</a:t>
          </a:r>
          <a:r>
            <a:rPr kumimoji="1" lang="en-US" altLang="ja-JP" sz="1100" b="0" i="0" baseline="0">
              <a:solidFill>
                <a:schemeClr val="dk1"/>
              </a:solidFill>
              <a:effectLst/>
              <a:latin typeface="+mn-lt"/>
              <a:ea typeface="+mn-ea"/>
              <a:cs typeface="+mn-cs"/>
            </a:rPr>
            <a:t>35,634</a:t>
          </a:r>
          <a:r>
            <a:rPr kumimoji="1" lang="ja-JP" altLang="ja-JP" sz="1100" b="0" i="0" baseline="0">
              <a:solidFill>
                <a:schemeClr val="dk1"/>
              </a:solidFill>
              <a:effectLst/>
              <a:latin typeface="+mn-lt"/>
              <a:ea typeface="+mn-ea"/>
              <a:cs typeface="+mn-cs"/>
            </a:rPr>
            <a:t>円の増額となり、衛生費では、新公立病院整備事業等により増額となり、昨年度と比較して額</a:t>
          </a:r>
          <a:r>
            <a:rPr kumimoji="1" lang="en-US" altLang="ja-JP" sz="1100" b="0" i="0" baseline="0">
              <a:solidFill>
                <a:schemeClr val="dk1"/>
              </a:solidFill>
              <a:effectLst/>
              <a:latin typeface="+mn-lt"/>
              <a:ea typeface="+mn-ea"/>
              <a:cs typeface="+mn-cs"/>
            </a:rPr>
            <a:t>14,472</a:t>
          </a:r>
          <a:r>
            <a:rPr kumimoji="1" lang="ja-JP" altLang="ja-JP" sz="1100" b="0" i="0" baseline="0">
              <a:solidFill>
                <a:schemeClr val="dk1"/>
              </a:solidFill>
              <a:effectLst/>
              <a:latin typeface="+mn-lt"/>
              <a:ea typeface="+mn-ea"/>
              <a:cs typeface="+mn-cs"/>
            </a:rPr>
            <a:t>円の増額となった。また、住民一人当たりコストが減少した主なものは災害復旧費であり、当市の昨年度と比べると</a:t>
          </a:r>
          <a:r>
            <a:rPr kumimoji="1" lang="en-US" altLang="ja-JP" sz="1100" b="0" i="0" baseline="0">
              <a:solidFill>
                <a:schemeClr val="dk1"/>
              </a:solidFill>
              <a:effectLst/>
              <a:latin typeface="+mn-lt"/>
              <a:ea typeface="+mn-ea"/>
              <a:cs typeface="+mn-cs"/>
            </a:rPr>
            <a:t>28,328</a:t>
          </a:r>
          <a:r>
            <a:rPr kumimoji="1" lang="ja-JP" altLang="ja-JP" sz="1100" b="0" i="0" baseline="0">
              <a:solidFill>
                <a:schemeClr val="dk1"/>
              </a:solidFill>
              <a:effectLst/>
              <a:latin typeface="+mn-lt"/>
              <a:ea typeface="+mn-ea"/>
              <a:cs typeface="+mn-cs"/>
            </a:rPr>
            <a:t>円の減額となった。主に、</a:t>
          </a:r>
          <a:r>
            <a:rPr kumimoji="1" lang="ja-JP" altLang="en-US" sz="1100" b="0" i="0" baseline="0">
              <a:solidFill>
                <a:schemeClr val="dk1"/>
              </a:solidFill>
              <a:effectLst/>
              <a:latin typeface="+mn-lt"/>
              <a:ea typeface="+mn-ea"/>
              <a:cs typeface="+mn-cs"/>
            </a:rPr>
            <a:t>過年発生災害復旧事業費の</a:t>
          </a:r>
          <a:r>
            <a:rPr kumimoji="1" lang="ja-JP" altLang="ja-JP" sz="1100" b="0" i="0" baseline="0">
              <a:solidFill>
                <a:schemeClr val="dk1"/>
              </a:solidFill>
              <a:effectLst/>
              <a:latin typeface="+mn-lt"/>
              <a:ea typeface="+mn-ea"/>
              <a:cs typeface="+mn-cs"/>
            </a:rPr>
            <a:t>減額</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要因となった。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佐賀県多久市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財政調整基金残高は、適切な財源の確保と歳出の精査や災害に係る経費が減少してきたこともあり、</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年連続で積立てることができた。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前年度と比較し、実質収支額が約</a:t>
          </a:r>
          <a:r>
            <a:rPr kumimoji="1" lang="en-US" altLang="ja-JP" sz="1100" b="0" i="0" baseline="0">
              <a:solidFill>
                <a:schemeClr val="dk1"/>
              </a:solidFill>
              <a:effectLst/>
              <a:latin typeface="+mn-lt"/>
              <a:ea typeface="+mn-ea"/>
              <a:cs typeface="+mn-cs"/>
            </a:rPr>
            <a:t>3.7</a:t>
          </a:r>
          <a:r>
            <a:rPr kumimoji="1" lang="ja-JP" altLang="ja-JP" sz="1100" b="0" i="0" baseline="0">
              <a:solidFill>
                <a:schemeClr val="dk1"/>
              </a:solidFill>
              <a:effectLst/>
              <a:latin typeface="+mn-lt"/>
              <a:ea typeface="+mn-ea"/>
              <a:cs typeface="+mn-cs"/>
            </a:rPr>
            <a:t>億円の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、標準財政規模に占める割合では</a:t>
          </a:r>
          <a:r>
            <a:rPr kumimoji="1" lang="en-US" altLang="ja-JP" sz="1100" b="0" i="0" baseline="0">
              <a:solidFill>
                <a:schemeClr val="dk1"/>
              </a:solidFill>
              <a:effectLst/>
              <a:latin typeface="+mn-lt"/>
              <a:ea typeface="+mn-ea"/>
              <a:cs typeface="+mn-cs"/>
            </a:rPr>
            <a:t>5.92</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となっており、実質単年度収支は標準財政規模に占める割合は</a:t>
          </a:r>
          <a:r>
            <a:rPr kumimoji="1" lang="en-US" altLang="ja-JP" sz="1100" b="0" i="0" baseline="0">
              <a:solidFill>
                <a:schemeClr val="dk1"/>
              </a:solidFill>
              <a:effectLst/>
              <a:latin typeface="+mn-lt"/>
              <a:ea typeface="+mn-ea"/>
              <a:cs typeface="+mn-cs"/>
            </a:rPr>
            <a:t>6.06</a:t>
          </a:r>
          <a:r>
            <a:rPr kumimoji="1" lang="ja-JP" altLang="ja-JP" sz="1100" b="0" i="0" baseline="0">
              <a:solidFill>
                <a:schemeClr val="dk1"/>
              </a:solidFill>
              <a:effectLst/>
              <a:latin typeface="+mn-lt"/>
              <a:ea typeface="+mn-ea"/>
              <a:cs typeface="+mn-cs"/>
            </a:rPr>
            <a:t>ポイント減となった。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佐賀県多久市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年度の広域化に向けて、平成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年度より国民健康保険事業特別会計の赤字解消のために一般会計から臨時の繰出しを行ったことにより、平成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年度以降は国民健康保険事業特別会計の赤字は解消された。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他の会計については、令和元年度に公共下水道事業特別会計と農業集落排水事業特別会計で赤字となったが、翌年度から解消された。</a:t>
          </a:r>
          <a:r>
            <a:rPr kumimoji="1" lang="ja-JP" altLang="en-US" sz="1100" b="0" i="0" baseline="0">
              <a:solidFill>
                <a:schemeClr val="dk1"/>
              </a:solidFill>
              <a:effectLst/>
              <a:latin typeface="+mn-lt"/>
              <a:ea typeface="+mn-ea"/>
              <a:cs typeface="+mn-cs"/>
            </a:rPr>
            <a:t>また、</a:t>
          </a:r>
          <a:r>
            <a:rPr kumimoji="1" lang="ja-JP" altLang="ja-JP" sz="1100" b="0" i="0" baseline="0">
              <a:solidFill>
                <a:schemeClr val="dk1"/>
              </a:solidFill>
              <a:effectLst/>
              <a:latin typeface="+mn-lt"/>
              <a:ea typeface="+mn-ea"/>
              <a:cs typeface="+mn-cs"/>
            </a:rPr>
            <a:t>公共下水道事業特別会計</a:t>
          </a:r>
          <a:r>
            <a:rPr kumimoji="1" lang="ja-JP" altLang="en-US" sz="1100" b="0" i="0" baseline="0">
              <a:solidFill>
                <a:schemeClr val="dk1"/>
              </a:solidFill>
              <a:effectLst/>
              <a:latin typeface="+mn-lt"/>
              <a:ea typeface="+mn-ea"/>
              <a:cs typeface="+mn-cs"/>
            </a:rPr>
            <a:t>及び</a:t>
          </a:r>
          <a:r>
            <a:rPr kumimoji="1" lang="ja-JP" altLang="ja-JP" sz="1100" b="0" i="0" baseline="0">
              <a:solidFill>
                <a:schemeClr val="dk1"/>
              </a:solidFill>
              <a:effectLst/>
              <a:latin typeface="+mn-lt"/>
              <a:ea typeface="+mn-ea"/>
              <a:cs typeface="+mn-cs"/>
            </a:rPr>
            <a:t>農業集落排水事業特別会計</a:t>
          </a:r>
          <a:r>
            <a:rPr kumimoji="1" lang="ja-JP" altLang="en-US" sz="1100" b="0" i="0" baseline="0">
              <a:solidFill>
                <a:schemeClr val="dk1"/>
              </a:solidFill>
              <a:effectLst/>
              <a:latin typeface="+mn-lt"/>
              <a:ea typeface="+mn-ea"/>
              <a:cs typeface="+mn-cs"/>
            </a:rPr>
            <a:t>については、令和</a:t>
          </a:r>
          <a:r>
            <a:rPr kumimoji="1" lang="en-US" altLang="ja-JP" sz="1100" b="0" i="0" baseline="0">
              <a:solidFill>
                <a:schemeClr val="dk1"/>
              </a:solidFill>
              <a:effectLst/>
              <a:latin typeface="+mn-lt"/>
              <a:ea typeface="+mn-ea"/>
              <a:cs typeface="+mn-cs"/>
            </a:rPr>
            <a:t>5</a:t>
          </a:r>
          <a:r>
            <a:rPr kumimoji="1" lang="ja-JP" altLang="en-US" sz="1100" b="0" i="0" baseline="0">
              <a:solidFill>
                <a:schemeClr val="dk1"/>
              </a:solidFill>
              <a:effectLst/>
              <a:latin typeface="+mn-lt"/>
              <a:ea typeface="+mn-ea"/>
              <a:cs typeface="+mn-cs"/>
            </a:rPr>
            <a:t>年度から多久市下水事業会計に変わった。</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佐賀県多久市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大規模な令和元年度災害復旧事業</a:t>
          </a:r>
          <a:r>
            <a:rPr kumimoji="1" lang="ja-JP" altLang="ja-JP" sz="1100" b="0" i="0" baseline="0">
              <a:solidFill>
                <a:schemeClr val="dk1"/>
              </a:solidFill>
              <a:effectLst/>
              <a:latin typeface="+mn-lt"/>
              <a:ea typeface="+mn-ea"/>
              <a:cs typeface="+mn-cs"/>
            </a:rPr>
            <a:t>の償還開始に伴い、償還金は元金</a:t>
          </a:r>
          <a:r>
            <a:rPr kumimoji="1" lang="en-US" altLang="ja-JP" sz="1100" b="0" i="0" baseline="0">
              <a:solidFill>
                <a:schemeClr val="dk1"/>
              </a:solidFill>
              <a:effectLst/>
              <a:latin typeface="+mn-lt"/>
              <a:ea typeface="+mn-ea"/>
              <a:cs typeface="+mn-cs"/>
            </a:rPr>
            <a:t>16,975</a:t>
          </a:r>
          <a:r>
            <a:rPr kumimoji="1" lang="ja-JP" altLang="ja-JP" sz="1100" b="0" i="0" baseline="0">
              <a:solidFill>
                <a:schemeClr val="dk1"/>
              </a:solidFill>
              <a:effectLst/>
              <a:latin typeface="+mn-lt"/>
              <a:ea typeface="+mn-ea"/>
              <a:cs typeface="+mn-cs"/>
            </a:rPr>
            <a:t>千円増額、利子が</a:t>
          </a:r>
          <a:r>
            <a:rPr kumimoji="1" lang="en-US" altLang="ja-JP" sz="1100" b="0" i="0" baseline="0">
              <a:solidFill>
                <a:schemeClr val="dk1"/>
              </a:solidFill>
              <a:effectLst/>
              <a:latin typeface="+mn-lt"/>
              <a:ea typeface="+mn-ea"/>
              <a:cs typeface="+mn-cs"/>
            </a:rPr>
            <a:t>1,654</a:t>
          </a:r>
          <a:r>
            <a:rPr kumimoji="1" lang="ja-JP" altLang="ja-JP" sz="1100" b="0" i="0" baseline="0">
              <a:solidFill>
                <a:schemeClr val="dk1"/>
              </a:solidFill>
              <a:effectLst/>
              <a:latin typeface="+mn-lt"/>
              <a:ea typeface="+mn-ea"/>
              <a:cs typeface="+mn-cs"/>
            </a:rPr>
            <a:t>千円の減額で合計</a:t>
          </a:r>
          <a:r>
            <a:rPr kumimoji="1" lang="en-US" altLang="ja-JP" sz="1100" b="0" i="0" baseline="0">
              <a:solidFill>
                <a:schemeClr val="dk1"/>
              </a:solidFill>
              <a:effectLst/>
              <a:latin typeface="+mn-lt"/>
              <a:ea typeface="+mn-ea"/>
              <a:cs typeface="+mn-cs"/>
            </a:rPr>
            <a:t>15,321</a:t>
          </a:r>
          <a:r>
            <a:rPr kumimoji="1" lang="ja-JP" altLang="ja-JP" sz="1100" b="0" i="0" baseline="0">
              <a:solidFill>
                <a:schemeClr val="dk1"/>
              </a:solidFill>
              <a:effectLst/>
              <a:latin typeface="+mn-lt"/>
              <a:ea typeface="+mn-ea"/>
              <a:cs typeface="+mn-cs"/>
            </a:rPr>
            <a:t>千円の増額となった。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大型事業（学校跡地跡施設整備、弓道場整備等）に係る償還が開始になることにより実質公債費比率の上昇も予想され、さらに、新公立病院整備等の大型事業も進んでいることから補助制度や基金を効率的に活用し過度に地方債に依存することがない財政運営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満期一括償還地方債は発行していない。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佐賀県多久市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昨年度に引き続き算定なしとなった。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将来負担額について今年度</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減少となり、充当可能財源等は増加となった。その結果、前年度と比較すると将来負担比率の分子は</a:t>
          </a:r>
          <a:r>
            <a:rPr kumimoji="1" lang="en-US" altLang="ja-JP" sz="1100" b="0" i="0" baseline="0">
              <a:solidFill>
                <a:schemeClr val="dk1"/>
              </a:solidFill>
              <a:effectLst/>
              <a:latin typeface="+mn-lt"/>
              <a:ea typeface="+mn-ea"/>
              <a:cs typeface="+mn-cs"/>
            </a:rPr>
            <a:t>1,848</a:t>
          </a:r>
          <a:r>
            <a:rPr kumimoji="1" lang="ja-JP" altLang="ja-JP" sz="1100" b="0" i="0" baseline="0">
              <a:solidFill>
                <a:schemeClr val="dk1"/>
              </a:solidFill>
              <a:effectLst/>
              <a:latin typeface="+mn-lt"/>
              <a:ea typeface="+mn-ea"/>
              <a:cs typeface="+mn-cs"/>
            </a:rPr>
            <a:t>百万円の減額となった。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年度の充当可能財源として、財政調整基金については</a:t>
          </a:r>
          <a:r>
            <a:rPr kumimoji="1" lang="en-US" altLang="ja-JP" sz="1100" b="0" i="0" baseline="0">
              <a:solidFill>
                <a:schemeClr val="dk1"/>
              </a:solidFill>
              <a:effectLst/>
              <a:latin typeface="+mn-lt"/>
              <a:ea typeface="+mn-ea"/>
              <a:cs typeface="+mn-cs"/>
            </a:rPr>
            <a:t>593,985</a:t>
          </a:r>
          <a:r>
            <a:rPr kumimoji="1" lang="ja-JP" altLang="ja-JP" sz="1100" b="0" i="0" baseline="0">
              <a:solidFill>
                <a:schemeClr val="dk1"/>
              </a:solidFill>
              <a:effectLst/>
              <a:latin typeface="+mn-lt"/>
              <a:ea typeface="+mn-ea"/>
              <a:cs typeface="+mn-cs"/>
            </a:rPr>
            <a:t>千円増額、減債基金</a:t>
          </a:r>
          <a:r>
            <a:rPr kumimoji="1" lang="en-US" altLang="ja-JP" sz="1100" b="0" i="0" baseline="0">
              <a:solidFill>
                <a:schemeClr val="dk1"/>
              </a:solidFill>
              <a:effectLst/>
              <a:latin typeface="+mn-lt"/>
              <a:ea typeface="+mn-ea"/>
              <a:cs typeface="+mn-cs"/>
            </a:rPr>
            <a:t>250,604</a:t>
          </a:r>
          <a:r>
            <a:rPr kumimoji="1" lang="ja-JP" altLang="ja-JP" sz="1100" b="0" i="0" baseline="0">
              <a:solidFill>
                <a:schemeClr val="dk1"/>
              </a:solidFill>
              <a:effectLst/>
              <a:latin typeface="+mn-lt"/>
              <a:ea typeface="+mn-ea"/>
              <a:cs typeface="+mn-cs"/>
            </a:rPr>
            <a:t>千円増額、退職基金</a:t>
          </a:r>
          <a:r>
            <a:rPr kumimoji="1" lang="en-US" altLang="ja-JP" sz="1100" b="0" i="0" baseline="0">
              <a:solidFill>
                <a:schemeClr val="dk1"/>
              </a:solidFill>
              <a:effectLst/>
              <a:latin typeface="+mn-lt"/>
              <a:ea typeface="+mn-ea"/>
              <a:cs typeface="+mn-cs"/>
            </a:rPr>
            <a:t>106,226</a:t>
          </a:r>
          <a:r>
            <a:rPr kumimoji="1" lang="ja-JP" altLang="ja-JP" sz="1100" b="0" i="0" baseline="0">
              <a:solidFill>
                <a:schemeClr val="dk1"/>
              </a:solidFill>
              <a:effectLst/>
              <a:latin typeface="+mn-lt"/>
              <a:ea typeface="+mn-ea"/>
              <a:cs typeface="+mn-cs"/>
            </a:rPr>
            <a:t>千円</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額となっている。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充当可能財源の多くは、鉱害復旧施設基金に代表される特定目的基金であるため、引き続き新規発行地方債の抑制を図り、将来世代への負担を先送りすることがないよう努める。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佐賀県多久市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災害復旧事業費に対する国県支出金が想定よりも増えたことや、繰越していた災害復旧事業費が大きく減少したことなどが要因で財政調整基金は</a:t>
          </a:r>
          <a:r>
            <a:rPr kumimoji="1" lang="en-US" altLang="ja-JP" sz="1100" b="0" i="0" baseline="0">
              <a:solidFill>
                <a:schemeClr val="dk1"/>
              </a:solidFill>
              <a:effectLst/>
              <a:latin typeface="+mn-lt"/>
              <a:ea typeface="+mn-ea"/>
              <a:cs typeface="+mn-cs"/>
            </a:rPr>
            <a:t>5.9</a:t>
          </a:r>
          <a:r>
            <a:rPr kumimoji="1" lang="ja-JP" altLang="ja-JP" sz="1100" b="0" i="0" baseline="0">
              <a:solidFill>
                <a:schemeClr val="dk1"/>
              </a:solidFill>
              <a:effectLst/>
              <a:latin typeface="+mn-lt"/>
              <a:ea typeface="+mn-ea"/>
              <a:cs typeface="+mn-cs"/>
            </a:rPr>
            <a:t>億円の積立、減債基金</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億円の積立、ふるさと応援寄附額の増加等により、基金全体としては約</a:t>
          </a:r>
          <a:r>
            <a:rPr kumimoji="1" lang="en-US" altLang="ja-JP" sz="1100" b="0" i="0" baseline="0">
              <a:solidFill>
                <a:schemeClr val="dk1"/>
              </a:solidFill>
              <a:effectLst/>
              <a:latin typeface="+mn-lt"/>
              <a:ea typeface="+mn-ea"/>
              <a:cs typeface="+mn-cs"/>
            </a:rPr>
            <a:t>10.8</a:t>
          </a:r>
          <a:r>
            <a:rPr kumimoji="1" lang="ja-JP" altLang="ja-JP" sz="1100" b="0" i="0" baseline="0">
              <a:solidFill>
                <a:schemeClr val="dk1"/>
              </a:solidFill>
              <a:effectLst/>
              <a:latin typeface="+mn-lt"/>
              <a:ea typeface="+mn-ea"/>
              <a:cs typeface="+mn-cs"/>
            </a:rPr>
            <a:t>億円の増額となった。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既に実施している大型事業（学校跡地跡施設整備、ごみ処理施設整備等）に係る償還が数年で開始されることから財政調整基金や減債基金の取崩しも予想されるため、中長期的には減少傾向にある。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・鉱害復旧施設基金：臨時石炭鉱害復旧法（昭和</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年法律第</a:t>
          </a:r>
          <a:r>
            <a:rPr kumimoji="1" lang="en-US" altLang="ja-JP" sz="1100" b="0" i="0" baseline="0">
              <a:solidFill>
                <a:schemeClr val="dk1"/>
              </a:solidFill>
              <a:effectLst/>
              <a:latin typeface="+mn-lt"/>
              <a:ea typeface="+mn-ea"/>
              <a:cs typeface="+mn-cs"/>
            </a:rPr>
            <a:t>295</a:t>
          </a:r>
          <a:r>
            <a:rPr kumimoji="1" lang="ja-JP" altLang="ja-JP" sz="1100" b="0" i="0" baseline="0">
              <a:solidFill>
                <a:schemeClr val="dk1"/>
              </a:solidFill>
              <a:effectLst/>
              <a:latin typeface="+mn-lt"/>
              <a:ea typeface="+mn-ea"/>
              <a:cs typeface="+mn-cs"/>
            </a:rPr>
            <a:t>号）に基づき設置された多久市鉱害復旧施設の適正な運用及び管理に関する資金</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・福祉振興基金：当市内の団体又は個人が行う福祉振興事業活動を助長し、市民福祉の振興及び高齢者保健福祉の増進を図る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・ふるさと振興基金：令和元年度からふるさと応援寄附の実績が伸びていることにより積立額が増加</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・鉱害復旧施設基金：鉱害復旧施設の適正な運用及び管理費用を基金利子額が上回ったことによる差額分の増額</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・環境衛生施設建設基金：旧ごみ処理施設の除却費用として必要額を取崩すことを検討。</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普通交付税の増による歳入総額の増や歳出の精査による単独費の削減等の要因で、昨年度から</a:t>
          </a:r>
          <a:r>
            <a:rPr kumimoji="1" lang="en-US" altLang="ja-JP" sz="1100" b="0" i="0" baseline="0">
              <a:solidFill>
                <a:schemeClr val="dk1"/>
              </a:solidFill>
              <a:effectLst/>
              <a:latin typeface="+mn-lt"/>
              <a:ea typeface="+mn-ea"/>
              <a:cs typeface="+mn-cs"/>
            </a:rPr>
            <a:t>5.9</a:t>
          </a:r>
          <a:r>
            <a:rPr kumimoji="1" lang="ja-JP" altLang="ja-JP" sz="1100" b="0" i="0" baseline="0">
              <a:solidFill>
                <a:schemeClr val="dk1"/>
              </a:solidFill>
              <a:effectLst/>
              <a:latin typeface="+mn-lt"/>
              <a:ea typeface="+mn-ea"/>
              <a:cs typeface="+mn-cs"/>
            </a:rPr>
            <a:t>億円積立てることができた。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大規模災害への備えや人口減少による市税の減等のため、余剰金についてはできる限りで積み立てることとしている。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普通交付税の増による歳入総額の増や歳出の精査による単独費の削減等の要因で、昨年度から</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億円積立てることができた。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今後も償還金が増加するため、基金残高は減少すると予想される。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16194506</v>
      </c>
      <c r="BO4" s="371"/>
      <c r="BP4" s="371"/>
      <c r="BQ4" s="371"/>
      <c r="BR4" s="371"/>
      <c r="BS4" s="371"/>
      <c r="BT4" s="371"/>
      <c r="BU4" s="372"/>
      <c r="BV4" s="370">
        <v>16001124</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5.3</v>
      </c>
      <c r="CU4" s="377"/>
      <c r="CV4" s="377"/>
      <c r="CW4" s="377"/>
      <c r="CX4" s="377"/>
      <c r="CY4" s="377"/>
      <c r="CZ4" s="377"/>
      <c r="DA4" s="378"/>
      <c r="DB4" s="376">
        <v>11.2</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15800730</v>
      </c>
      <c r="BO5" s="408"/>
      <c r="BP5" s="408"/>
      <c r="BQ5" s="408"/>
      <c r="BR5" s="408"/>
      <c r="BS5" s="408"/>
      <c r="BT5" s="408"/>
      <c r="BU5" s="409"/>
      <c r="BV5" s="407">
        <v>15179036</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93.7</v>
      </c>
      <c r="CU5" s="405"/>
      <c r="CV5" s="405"/>
      <c r="CW5" s="405"/>
      <c r="CX5" s="405"/>
      <c r="CY5" s="405"/>
      <c r="CZ5" s="405"/>
      <c r="DA5" s="406"/>
      <c r="DB5" s="404">
        <v>95.8</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393776</v>
      </c>
      <c r="BO6" s="408"/>
      <c r="BP6" s="408"/>
      <c r="BQ6" s="408"/>
      <c r="BR6" s="408"/>
      <c r="BS6" s="408"/>
      <c r="BT6" s="408"/>
      <c r="BU6" s="409"/>
      <c r="BV6" s="407">
        <v>822088</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94.2</v>
      </c>
      <c r="CU6" s="445"/>
      <c r="CV6" s="445"/>
      <c r="CW6" s="445"/>
      <c r="CX6" s="445"/>
      <c r="CY6" s="445"/>
      <c r="CZ6" s="445"/>
      <c r="DA6" s="446"/>
      <c r="DB6" s="444">
        <v>97</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53762</v>
      </c>
      <c r="BO7" s="408"/>
      <c r="BP7" s="408"/>
      <c r="BQ7" s="408"/>
      <c r="BR7" s="408"/>
      <c r="BS7" s="408"/>
      <c r="BT7" s="408"/>
      <c r="BU7" s="409"/>
      <c r="BV7" s="407">
        <v>113513</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6476197</v>
      </c>
      <c r="CU7" s="408"/>
      <c r="CV7" s="408"/>
      <c r="CW7" s="408"/>
      <c r="CX7" s="408"/>
      <c r="CY7" s="408"/>
      <c r="CZ7" s="408"/>
      <c r="DA7" s="409"/>
      <c r="DB7" s="407">
        <v>6340732</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340014</v>
      </c>
      <c r="BO8" s="408"/>
      <c r="BP8" s="408"/>
      <c r="BQ8" s="408"/>
      <c r="BR8" s="408"/>
      <c r="BS8" s="408"/>
      <c r="BT8" s="408"/>
      <c r="BU8" s="409"/>
      <c r="BV8" s="407">
        <v>708575</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0.35</v>
      </c>
      <c r="CU8" s="448"/>
      <c r="CV8" s="448"/>
      <c r="CW8" s="448"/>
      <c r="CX8" s="448"/>
      <c r="CY8" s="448"/>
      <c r="CZ8" s="448"/>
      <c r="DA8" s="449"/>
      <c r="DB8" s="447">
        <v>0.36</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18295</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-368561</v>
      </c>
      <c r="BO9" s="408"/>
      <c r="BP9" s="408"/>
      <c r="BQ9" s="408"/>
      <c r="BR9" s="408"/>
      <c r="BS9" s="408"/>
      <c r="BT9" s="408"/>
      <c r="BU9" s="409"/>
      <c r="BV9" s="407">
        <v>150783</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17.2</v>
      </c>
      <c r="CU9" s="405"/>
      <c r="CV9" s="405"/>
      <c r="CW9" s="405"/>
      <c r="CX9" s="405"/>
      <c r="CY9" s="405"/>
      <c r="CZ9" s="405"/>
      <c r="DA9" s="406"/>
      <c r="DB9" s="404">
        <v>16.8</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19749</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593985</v>
      </c>
      <c r="BO10" s="408"/>
      <c r="BP10" s="408"/>
      <c r="BQ10" s="408"/>
      <c r="BR10" s="408"/>
      <c r="BS10" s="408"/>
      <c r="BT10" s="408"/>
      <c r="BU10" s="409"/>
      <c r="BV10" s="407">
        <v>454182</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17988</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17681</v>
      </c>
      <c r="S13" s="492"/>
      <c r="T13" s="492"/>
      <c r="U13" s="492"/>
      <c r="V13" s="493"/>
      <c r="W13" s="423" t="s">
        <v>131</v>
      </c>
      <c r="X13" s="424"/>
      <c r="Y13" s="424"/>
      <c r="Z13" s="424"/>
      <c r="AA13" s="424"/>
      <c r="AB13" s="414"/>
      <c r="AC13" s="458">
        <v>705</v>
      </c>
      <c r="AD13" s="459"/>
      <c r="AE13" s="459"/>
      <c r="AF13" s="459"/>
      <c r="AG13" s="501"/>
      <c r="AH13" s="458">
        <v>823</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225424</v>
      </c>
      <c r="BO13" s="408"/>
      <c r="BP13" s="408"/>
      <c r="BQ13" s="408"/>
      <c r="BR13" s="408"/>
      <c r="BS13" s="408"/>
      <c r="BT13" s="408"/>
      <c r="BU13" s="409"/>
      <c r="BV13" s="407">
        <v>604965</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12.4</v>
      </c>
      <c r="CU13" s="405"/>
      <c r="CV13" s="405"/>
      <c r="CW13" s="405"/>
      <c r="CX13" s="405"/>
      <c r="CY13" s="405"/>
      <c r="CZ13" s="405"/>
      <c r="DA13" s="406"/>
      <c r="DB13" s="404">
        <v>12.1</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18285</v>
      </c>
      <c r="S14" s="492"/>
      <c r="T14" s="492"/>
      <c r="U14" s="492"/>
      <c r="V14" s="493"/>
      <c r="W14" s="397"/>
      <c r="X14" s="398"/>
      <c r="Y14" s="398"/>
      <c r="Z14" s="398"/>
      <c r="AA14" s="398"/>
      <c r="AB14" s="387"/>
      <c r="AC14" s="494">
        <v>8</v>
      </c>
      <c r="AD14" s="495"/>
      <c r="AE14" s="495"/>
      <c r="AF14" s="495"/>
      <c r="AG14" s="496"/>
      <c r="AH14" s="494">
        <v>8.6999999999999993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18042</v>
      </c>
      <c r="S15" s="492"/>
      <c r="T15" s="492"/>
      <c r="U15" s="492"/>
      <c r="V15" s="493"/>
      <c r="W15" s="423" t="s">
        <v>137</v>
      </c>
      <c r="X15" s="424"/>
      <c r="Y15" s="424"/>
      <c r="Z15" s="424"/>
      <c r="AA15" s="424"/>
      <c r="AB15" s="414"/>
      <c r="AC15" s="458">
        <v>2410</v>
      </c>
      <c r="AD15" s="459"/>
      <c r="AE15" s="459"/>
      <c r="AF15" s="459"/>
      <c r="AG15" s="501"/>
      <c r="AH15" s="458">
        <v>2652</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2085887</v>
      </c>
      <c r="BO15" s="371"/>
      <c r="BP15" s="371"/>
      <c r="BQ15" s="371"/>
      <c r="BR15" s="371"/>
      <c r="BS15" s="371"/>
      <c r="BT15" s="371"/>
      <c r="BU15" s="372"/>
      <c r="BV15" s="370">
        <v>2056533</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27.4</v>
      </c>
      <c r="AD16" s="495"/>
      <c r="AE16" s="495"/>
      <c r="AF16" s="495"/>
      <c r="AG16" s="496"/>
      <c r="AH16" s="494">
        <v>28.1</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5926680</v>
      </c>
      <c r="BO16" s="408"/>
      <c r="BP16" s="408"/>
      <c r="BQ16" s="408"/>
      <c r="BR16" s="408"/>
      <c r="BS16" s="408"/>
      <c r="BT16" s="408"/>
      <c r="BU16" s="409"/>
      <c r="BV16" s="407">
        <v>5747060</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5690</v>
      </c>
      <c r="AD17" s="459"/>
      <c r="AE17" s="459"/>
      <c r="AF17" s="459"/>
      <c r="AG17" s="501"/>
      <c r="AH17" s="458">
        <v>5949</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2597894</v>
      </c>
      <c r="BO17" s="408"/>
      <c r="BP17" s="408"/>
      <c r="BQ17" s="408"/>
      <c r="BR17" s="408"/>
      <c r="BS17" s="408"/>
      <c r="BT17" s="408"/>
      <c r="BU17" s="409"/>
      <c r="BV17" s="407">
        <v>2569640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96.56</v>
      </c>
      <c r="M18" s="531"/>
      <c r="N18" s="531"/>
      <c r="O18" s="531"/>
      <c r="P18" s="531"/>
      <c r="Q18" s="531"/>
      <c r="R18" s="532"/>
      <c r="S18" s="532"/>
      <c r="T18" s="532"/>
      <c r="U18" s="532"/>
      <c r="V18" s="533"/>
      <c r="W18" s="425"/>
      <c r="X18" s="426"/>
      <c r="Y18" s="426"/>
      <c r="Z18" s="426"/>
      <c r="AA18" s="426"/>
      <c r="AB18" s="417"/>
      <c r="AC18" s="534">
        <v>64.599999999999994</v>
      </c>
      <c r="AD18" s="535"/>
      <c r="AE18" s="535"/>
      <c r="AF18" s="535"/>
      <c r="AG18" s="536"/>
      <c r="AH18" s="534">
        <v>63.1</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6110368</v>
      </c>
      <c r="BO18" s="408"/>
      <c r="BP18" s="408"/>
      <c r="BQ18" s="408"/>
      <c r="BR18" s="408"/>
      <c r="BS18" s="408"/>
      <c r="BT18" s="408"/>
      <c r="BU18" s="409"/>
      <c r="BV18" s="407">
        <v>6125256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189</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9031337</v>
      </c>
      <c r="BO19" s="408"/>
      <c r="BP19" s="408"/>
      <c r="BQ19" s="408"/>
      <c r="BR19" s="408"/>
      <c r="BS19" s="408"/>
      <c r="BT19" s="408"/>
      <c r="BU19" s="409"/>
      <c r="BV19" s="407">
        <v>9082277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6773</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13544615</v>
      </c>
      <c r="BO22" s="371"/>
      <c r="BP22" s="371"/>
      <c r="BQ22" s="371"/>
      <c r="BR22" s="371"/>
      <c r="BS22" s="371"/>
      <c r="BT22" s="371"/>
      <c r="BU22" s="372"/>
      <c r="BV22" s="370">
        <v>13831930</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12989040</v>
      </c>
      <c r="BO23" s="408"/>
      <c r="BP23" s="408"/>
      <c r="BQ23" s="408"/>
      <c r="BR23" s="408"/>
      <c r="BS23" s="408"/>
      <c r="BT23" s="408"/>
      <c r="BU23" s="409"/>
      <c r="BV23" s="407">
        <v>13239177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8130</v>
      </c>
      <c r="R24" s="459"/>
      <c r="S24" s="459"/>
      <c r="T24" s="459"/>
      <c r="U24" s="459"/>
      <c r="V24" s="501"/>
      <c r="W24" s="553"/>
      <c r="X24" s="554"/>
      <c r="Y24" s="555"/>
      <c r="Z24" s="457" t="s">
        <v>162</v>
      </c>
      <c r="AA24" s="437"/>
      <c r="AB24" s="437"/>
      <c r="AC24" s="437"/>
      <c r="AD24" s="437"/>
      <c r="AE24" s="437"/>
      <c r="AF24" s="437"/>
      <c r="AG24" s="438"/>
      <c r="AH24" s="458">
        <v>187</v>
      </c>
      <c r="AI24" s="459"/>
      <c r="AJ24" s="459"/>
      <c r="AK24" s="459"/>
      <c r="AL24" s="501"/>
      <c r="AM24" s="458">
        <v>581009</v>
      </c>
      <c r="AN24" s="459"/>
      <c r="AO24" s="459"/>
      <c r="AP24" s="459"/>
      <c r="AQ24" s="459"/>
      <c r="AR24" s="501"/>
      <c r="AS24" s="458">
        <v>3107</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10501219</v>
      </c>
      <c r="BO24" s="408"/>
      <c r="BP24" s="408"/>
      <c r="BQ24" s="408"/>
      <c r="BR24" s="408"/>
      <c r="BS24" s="408"/>
      <c r="BT24" s="408"/>
      <c r="BU24" s="409"/>
      <c r="BV24" s="407">
        <v>10479623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6520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5338360</v>
      </c>
      <c r="BO25" s="371"/>
      <c r="BP25" s="371"/>
      <c r="BQ25" s="371"/>
      <c r="BR25" s="371"/>
      <c r="BS25" s="371"/>
      <c r="BT25" s="371"/>
      <c r="BU25" s="372"/>
      <c r="BV25" s="370">
        <v>1912051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5710</v>
      </c>
      <c r="R26" s="459"/>
      <c r="S26" s="459"/>
      <c r="T26" s="459"/>
      <c r="U26" s="459"/>
      <c r="V26" s="501"/>
      <c r="W26" s="553"/>
      <c r="X26" s="554"/>
      <c r="Y26" s="555"/>
      <c r="Z26" s="457" t="s">
        <v>168</v>
      </c>
      <c r="AA26" s="559"/>
      <c r="AB26" s="559"/>
      <c r="AC26" s="559"/>
      <c r="AD26" s="559"/>
      <c r="AE26" s="559"/>
      <c r="AF26" s="559"/>
      <c r="AG26" s="560"/>
      <c r="AH26" s="458">
        <v>2</v>
      </c>
      <c r="AI26" s="459"/>
      <c r="AJ26" s="459"/>
      <c r="AK26" s="459"/>
      <c r="AL26" s="501"/>
      <c r="AM26" s="458" t="s">
        <v>169</v>
      </c>
      <c r="AN26" s="459"/>
      <c r="AO26" s="459"/>
      <c r="AP26" s="459"/>
      <c r="AQ26" s="459"/>
      <c r="AR26" s="501"/>
      <c r="AS26" s="458" t="s">
        <v>169</v>
      </c>
      <c r="AT26" s="459"/>
      <c r="AU26" s="459"/>
      <c r="AV26" s="459"/>
      <c r="AW26" s="459"/>
      <c r="AX26" s="460"/>
      <c r="AY26" s="410" t="s">
        <v>170</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171</v>
      </c>
      <c r="F27" s="437"/>
      <c r="G27" s="437"/>
      <c r="H27" s="437"/>
      <c r="I27" s="437"/>
      <c r="J27" s="437"/>
      <c r="K27" s="438"/>
      <c r="L27" s="458">
        <v>1</v>
      </c>
      <c r="M27" s="459"/>
      <c r="N27" s="459"/>
      <c r="O27" s="459"/>
      <c r="P27" s="501"/>
      <c r="Q27" s="458">
        <v>4410</v>
      </c>
      <c r="R27" s="459"/>
      <c r="S27" s="459"/>
      <c r="T27" s="459"/>
      <c r="U27" s="459"/>
      <c r="V27" s="501"/>
      <c r="W27" s="553"/>
      <c r="X27" s="554"/>
      <c r="Y27" s="555"/>
      <c r="Z27" s="457" t="s">
        <v>172</v>
      </c>
      <c r="AA27" s="437"/>
      <c r="AB27" s="437"/>
      <c r="AC27" s="437"/>
      <c r="AD27" s="437"/>
      <c r="AE27" s="437"/>
      <c r="AF27" s="437"/>
      <c r="AG27" s="438"/>
      <c r="AH27" s="458">
        <v>3</v>
      </c>
      <c r="AI27" s="459"/>
      <c r="AJ27" s="459"/>
      <c r="AK27" s="459"/>
      <c r="AL27" s="501"/>
      <c r="AM27" s="458">
        <v>11805</v>
      </c>
      <c r="AN27" s="459"/>
      <c r="AO27" s="459"/>
      <c r="AP27" s="459"/>
      <c r="AQ27" s="459"/>
      <c r="AR27" s="501"/>
      <c r="AS27" s="458">
        <v>3935</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v>353523</v>
      </c>
      <c r="BO27" s="527"/>
      <c r="BP27" s="527"/>
      <c r="BQ27" s="527"/>
      <c r="BR27" s="527"/>
      <c r="BS27" s="527"/>
      <c r="BT27" s="527"/>
      <c r="BU27" s="528"/>
      <c r="BV27" s="526">
        <v>353463</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174</v>
      </c>
      <c r="F28" s="437"/>
      <c r="G28" s="437"/>
      <c r="H28" s="437"/>
      <c r="I28" s="437"/>
      <c r="J28" s="437"/>
      <c r="K28" s="438"/>
      <c r="L28" s="458">
        <v>1</v>
      </c>
      <c r="M28" s="459"/>
      <c r="N28" s="459"/>
      <c r="O28" s="459"/>
      <c r="P28" s="501"/>
      <c r="Q28" s="458">
        <v>3710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1858060</v>
      </c>
      <c r="BO28" s="371"/>
      <c r="BP28" s="371"/>
      <c r="BQ28" s="371"/>
      <c r="BR28" s="371"/>
      <c r="BS28" s="371"/>
      <c r="BT28" s="371"/>
      <c r="BU28" s="372"/>
      <c r="BV28" s="370">
        <v>1264075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177</v>
      </c>
      <c r="F29" s="437"/>
      <c r="G29" s="437"/>
      <c r="H29" s="437"/>
      <c r="I29" s="437"/>
      <c r="J29" s="437"/>
      <c r="K29" s="438"/>
      <c r="L29" s="458">
        <v>13</v>
      </c>
      <c r="M29" s="459"/>
      <c r="N29" s="459"/>
      <c r="O29" s="459"/>
      <c r="P29" s="501"/>
      <c r="Q29" s="458">
        <v>3450</v>
      </c>
      <c r="R29" s="459"/>
      <c r="S29" s="459"/>
      <c r="T29" s="459"/>
      <c r="U29" s="459"/>
      <c r="V29" s="501"/>
      <c r="W29" s="556"/>
      <c r="X29" s="557"/>
      <c r="Y29" s="558"/>
      <c r="Z29" s="457" t="s">
        <v>178</v>
      </c>
      <c r="AA29" s="437"/>
      <c r="AB29" s="437"/>
      <c r="AC29" s="437"/>
      <c r="AD29" s="437"/>
      <c r="AE29" s="437"/>
      <c r="AF29" s="437"/>
      <c r="AG29" s="438"/>
      <c r="AH29" s="458">
        <v>190</v>
      </c>
      <c r="AI29" s="459"/>
      <c r="AJ29" s="459"/>
      <c r="AK29" s="459"/>
      <c r="AL29" s="501"/>
      <c r="AM29" s="458">
        <v>592814</v>
      </c>
      <c r="AN29" s="459"/>
      <c r="AO29" s="459"/>
      <c r="AP29" s="459"/>
      <c r="AQ29" s="459"/>
      <c r="AR29" s="501"/>
      <c r="AS29" s="458">
        <v>3120</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1260041</v>
      </c>
      <c r="BO29" s="408"/>
      <c r="BP29" s="408"/>
      <c r="BQ29" s="408"/>
      <c r="BR29" s="408"/>
      <c r="BS29" s="408"/>
      <c r="BT29" s="408"/>
      <c r="BU29" s="409"/>
      <c r="BV29" s="407">
        <v>1009437</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98.3</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8202505</v>
      </c>
      <c r="BO30" s="527"/>
      <c r="BP30" s="527"/>
      <c r="BQ30" s="527"/>
      <c r="BR30" s="527"/>
      <c r="BS30" s="527"/>
      <c r="BT30" s="527"/>
      <c r="BU30" s="528"/>
      <c r="BV30" s="526">
        <v>7969466</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多久市国民健康保険事業特別会計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IF('各会計、関係団体の財政状況及び健全化判断比率'!B30="","",'各会計、関係団体の財政状況及び健全化判断比率'!B30)</f>
        <v>多久市病院事業会計</v>
      </c>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IF('各会計、関係団体の財政状況及び健全化判断比率'!B32="","",'各会計、関係団体の財政状況及び健全化判断比率'!B32)</f>
        <v>多久市宅地造成事業特別会計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天山地区共同衛生処理場組合</v>
      </c>
      <c r="BZ34" s="598"/>
      <c r="CA34" s="598"/>
      <c r="CB34" s="598"/>
      <c r="CC34" s="598"/>
      <c r="CD34" s="598"/>
      <c r="CE34" s="598"/>
      <c r="CF34" s="598"/>
      <c r="CG34" s="598"/>
      <c r="CH34" s="598"/>
      <c r="CI34" s="598"/>
      <c r="CJ34" s="598"/>
      <c r="CK34" s="598"/>
      <c r="CL34" s="598"/>
      <c r="CM34" s="598"/>
      <c r="CN34" s="181"/>
      <c r="CO34" s="597">
        <f>IF(CQ34="","",MAX(C34:D43,U34:V43,AM34:AN43,BE34:BF43,BW34:BX43)+1)</f>
        <v>19</v>
      </c>
      <c r="CP34" s="597"/>
      <c r="CQ34" s="598" t="str">
        <f>IF('各会計、関係団体の財政状況及び健全化判断比率'!BS7="","",'各会計、関係団体の財政状況及び健全化判断比率'!BS7)</f>
        <v>多久市土地開発公社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多久市給与管理物品調達特別会計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多久市後期高齢者医療特別会計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IF('各会計、関係団体の財政状況及び健全化判断比率'!B31="","",'各会計、関係団体の財政状況及び健全化判断比率'!B31)</f>
        <v>多久市下水道事業会計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天山地区共同斎場組合</v>
      </c>
      <c r="BZ35" s="598"/>
      <c r="CA35" s="598"/>
      <c r="CB35" s="598"/>
      <c r="CC35" s="598"/>
      <c r="CD35" s="598"/>
      <c r="CE35" s="598"/>
      <c r="CF35" s="598"/>
      <c r="CG35" s="598"/>
      <c r="CH35" s="598"/>
      <c r="CI35" s="598"/>
      <c r="CJ35" s="598"/>
      <c r="CK35" s="598"/>
      <c r="CL35" s="598"/>
      <c r="CM35" s="598"/>
      <c r="CN35" s="181"/>
      <c r="CO35" s="597">
        <f t="shared" ref="CO35:CO43" si="3">IF(CQ35="","",CO34+1)</f>
        <v>20</v>
      </c>
      <c r="CP35" s="597"/>
      <c r="CQ35" s="598" t="str">
        <f>IF('各会計、関係団体の財政状況及び健全化判断比率'!BS8="","",'各会計、関係団体の財政状況及び健全化判断比率'!BS8)</f>
        <v>公益財団法人 孔子の里</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f>IF(E36="","",C35+1)</f>
        <v>3</v>
      </c>
      <c r="D36" s="597"/>
      <c r="E36" s="598" t="str">
        <f>IF('各会計、関係団体の財政状況及び健全化判断比率'!B9="","",'各会計、関係団体の財政状況及び健全化判断比率'!B9)</f>
        <v>多久市土地区画整理事業特別会計</v>
      </c>
      <c r="F36" s="598"/>
      <c r="G36" s="598"/>
      <c r="H36" s="598"/>
      <c r="I36" s="598"/>
      <c r="J36" s="598"/>
      <c r="K36" s="598"/>
      <c r="L36" s="598"/>
      <c r="M36" s="598"/>
      <c r="N36" s="598"/>
      <c r="O36" s="598"/>
      <c r="P36" s="598"/>
      <c r="Q36" s="598"/>
      <c r="R36" s="598"/>
      <c r="S36" s="598"/>
      <c r="T36" s="181"/>
      <c r="U36" s="597" t="str">
        <f t="shared" ref="U36:U43" si="4">IF(W36="","",U35+1)</f>
        <v/>
      </c>
      <c r="V36" s="597"/>
      <c r="W36" s="598"/>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佐賀中部広域連合（普通会計）</v>
      </c>
      <c r="BZ36" s="598"/>
      <c r="CA36" s="598"/>
      <c r="CB36" s="598"/>
      <c r="CC36" s="598"/>
      <c r="CD36" s="598"/>
      <c r="CE36" s="598"/>
      <c r="CF36" s="598"/>
      <c r="CG36" s="598"/>
      <c r="CH36" s="598"/>
      <c r="CI36" s="598"/>
      <c r="CJ36" s="598"/>
      <c r="CK36" s="598"/>
      <c r="CL36" s="598"/>
      <c r="CM36" s="598"/>
      <c r="CN36" s="181"/>
      <c r="CO36" s="597">
        <f t="shared" si="3"/>
        <v>21</v>
      </c>
      <c r="CP36" s="597"/>
      <c r="CQ36" s="598" t="str">
        <f>IF('各会計、関係団体の財政状況及び健全化判断比率'!BS9="","",'各会計、関係団体の財政状況及び健全化判断比率'!BS9)</f>
        <v>一般財団法人 多久市学校給食振興会</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佐賀中部広域連合（介護保険会計）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佐賀県後期高齢者医療広域連合（普通会計）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佐賀県後期高齢者医療広域連合（特別会計）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佐賀県市町総合事務組合（一般会計）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16</v>
      </c>
      <c r="BX41" s="597"/>
      <c r="BY41" s="598" t="str">
        <f>IF('各会計、関係団体の財政状況及び健全化判断比率'!B75="","",'各会計、関係団体の財政状況及び健全化判断比率'!B75)</f>
        <v>佐賀県市町総合事務組合（交通災害会計）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17</v>
      </c>
      <c r="BX42" s="597"/>
      <c r="BY42" s="598" t="str">
        <f>IF('各会計、関係団体の財政状況及び健全化判断比率'!B76="","",'各会計、関係団体の財政状況及び健全化判断比率'!B76)</f>
        <v>天山地区共同環境組合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18</v>
      </c>
      <c r="BX43" s="597"/>
      <c r="BY43" s="598" t="str">
        <f>IF('各会計、関係団体の財政状況及び健全化判断比率'!B77="","",'各会計、関係団体の財政状況及び健全化判断比率'!B77)</f>
        <v>多久小城医療組合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O9vGnId5lkAYBJjx34V3a2yBEzST8KJsSD/7RDI+M9fPjTrFsduDB7eqsbS8M1zVi/n7ymx8uFKkDS2BO2Chug==" saltValue="VI4i6FngjLx8HqVULdd+L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216</v>
      </c>
      <c r="C5" s="610"/>
      <c r="D5" s="610"/>
      <c r="E5" s="610"/>
      <c r="F5" s="610"/>
      <c r="G5" s="610"/>
      <c r="H5" s="610"/>
      <c r="I5" s="610"/>
      <c r="J5" s="610"/>
      <c r="K5" s="610"/>
      <c r="L5" s="610"/>
      <c r="M5" s="610"/>
      <c r="N5" s="610"/>
      <c r="O5" s="610"/>
      <c r="P5" s="610"/>
      <c r="Q5" s="611"/>
      <c r="R5" s="612">
        <v>1939570</v>
      </c>
      <c r="S5" s="613"/>
      <c r="T5" s="613"/>
      <c r="U5" s="613"/>
      <c r="V5" s="613"/>
      <c r="W5" s="613"/>
      <c r="X5" s="613"/>
      <c r="Y5" s="614"/>
      <c r="Z5" s="615">
        <v>12</v>
      </c>
      <c r="AA5" s="615"/>
      <c r="AB5" s="615"/>
      <c r="AC5" s="615"/>
      <c r="AD5" s="616">
        <v>1939570</v>
      </c>
      <c r="AE5" s="616"/>
      <c r="AF5" s="616"/>
      <c r="AG5" s="616"/>
      <c r="AH5" s="616"/>
      <c r="AI5" s="616"/>
      <c r="AJ5" s="616"/>
      <c r="AK5" s="616"/>
      <c r="AL5" s="617">
        <v>29.9</v>
      </c>
      <c r="AM5" s="618"/>
      <c r="AN5" s="618"/>
      <c r="AO5" s="619"/>
      <c r="AP5" s="609" t="s">
        <v>217</v>
      </c>
      <c r="AQ5" s="610"/>
      <c r="AR5" s="610"/>
      <c r="AS5" s="610"/>
      <c r="AT5" s="610"/>
      <c r="AU5" s="610"/>
      <c r="AV5" s="610"/>
      <c r="AW5" s="610"/>
      <c r="AX5" s="610"/>
      <c r="AY5" s="610"/>
      <c r="AZ5" s="610"/>
      <c r="BA5" s="610"/>
      <c r="BB5" s="610"/>
      <c r="BC5" s="610"/>
      <c r="BD5" s="610"/>
      <c r="BE5" s="610"/>
      <c r="BF5" s="611"/>
      <c r="BG5" s="623">
        <v>1936459</v>
      </c>
      <c r="BH5" s="624"/>
      <c r="BI5" s="624"/>
      <c r="BJ5" s="624"/>
      <c r="BK5" s="624"/>
      <c r="BL5" s="624"/>
      <c r="BM5" s="624"/>
      <c r="BN5" s="625"/>
      <c r="BO5" s="626">
        <v>99.8</v>
      </c>
      <c r="BP5" s="626"/>
      <c r="BQ5" s="626"/>
      <c r="BR5" s="626"/>
      <c r="BS5" s="627">
        <v>15730</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2">
      <c r="B6" s="620" t="s">
        <v>221</v>
      </c>
      <c r="C6" s="621"/>
      <c r="D6" s="621"/>
      <c r="E6" s="621"/>
      <c r="F6" s="621"/>
      <c r="G6" s="621"/>
      <c r="H6" s="621"/>
      <c r="I6" s="621"/>
      <c r="J6" s="621"/>
      <c r="K6" s="621"/>
      <c r="L6" s="621"/>
      <c r="M6" s="621"/>
      <c r="N6" s="621"/>
      <c r="O6" s="621"/>
      <c r="P6" s="621"/>
      <c r="Q6" s="622"/>
      <c r="R6" s="623">
        <v>119814</v>
      </c>
      <c r="S6" s="624"/>
      <c r="T6" s="624"/>
      <c r="U6" s="624"/>
      <c r="V6" s="624"/>
      <c r="W6" s="624"/>
      <c r="X6" s="624"/>
      <c r="Y6" s="625"/>
      <c r="Z6" s="626">
        <v>0.7</v>
      </c>
      <c r="AA6" s="626"/>
      <c r="AB6" s="626"/>
      <c r="AC6" s="626"/>
      <c r="AD6" s="627">
        <v>119814</v>
      </c>
      <c r="AE6" s="627"/>
      <c r="AF6" s="627"/>
      <c r="AG6" s="627"/>
      <c r="AH6" s="627"/>
      <c r="AI6" s="627"/>
      <c r="AJ6" s="627"/>
      <c r="AK6" s="627"/>
      <c r="AL6" s="628">
        <v>1.8</v>
      </c>
      <c r="AM6" s="629"/>
      <c r="AN6" s="629"/>
      <c r="AO6" s="630"/>
      <c r="AP6" s="620" t="s">
        <v>222</v>
      </c>
      <c r="AQ6" s="621"/>
      <c r="AR6" s="621"/>
      <c r="AS6" s="621"/>
      <c r="AT6" s="621"/>
      <c r="AU6" s="621"/>
      <c r="AV6" s="621"/>
      <c r="AW6" s="621"/>
      <c r="AX6" s="621"/>
      <c r="AY6" s="621"/>
      <c r="AZ6" s="621"/>
      <c r="BA6" s="621"/>
      <c r="BB6" s="621"/>
      <c r="BC6" s="621"/>
      <c r="BD6" s="621"/>
      <c r="BE6" s="621"/>
      <c r="BF6" s="622"/>
      <c r="BG6" s="623">
        <v>1936459</v>
      </c>
      <c r="BH6" s="624"/>
      <c r="BI6" s="624"/>
      <c r="BJ6" s="624"/>
      <c r="BK6" s="624"/>
      <c r="BL6" s="624"/>
      <c r="BM6" s="624"/>
      <c r="BN6" s="625"/>
      <c r="BO6" s="626">
        <v>99.8</v>
      </c>
      <c r="BP6" s="626"/>
      <c r="BQ6" s="626"/>
      <c r="BR6" s="626"/>
      <c r="BS6" s="627">
        <v>15730</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153333</v>
      </c>
      <c r="CS6" s="624"/>
      <c r="CT6" s="624"/>
      <c r="CU6" s="624"/>
      <c r="CV6" s="624"/>
      <c r="CW6" s="624"/>
      <c r="CX6" s="624"/>
      <c r="CY6" s="625"/>
      <c r="CZ6" s="617">
        <v>1</v>
      </c>
      <c r="DA6" s="618"/>
      <c r="DB6" s="618"/>
      <c r="DC6" s="634"/>
      <c r="DD6" s="632" t="s">
        <v>122</v>
      </c>
      <c r="DE6" s="624"/>
      <c r="DF6" s="624"/>
      <c r="DG6" s="624"/>
      <c r="DH6" s="624"/>
      <c r="DI6" s="624"/>
      <c r="DJ6" s="624"/>
      <c r="DK6" s="624"/>
      <c r="DL6" s="624"/>
      <c r="DM6" s="624"/>
      <c r="DN6" s="624"/>
      <c r="DO6" s="624"/>
      <c r="DP6" s="625"/>
      <c r="DQ6" s="632">
        <v>153333</v>
      </c>
      <c r="DR6" s="624"/>
      <c r="DS6" s="624"/>
      <c r="DT6" s="624"/>
      <c r="DU6" s="624"/>
      <c r="DV6" s="624"/>
      <c r="DW6" s="624"/>
      <c r="DX6" s="624"/>
      <c r="DY6" s="624"/>
      <c r="DZ6" s="624"/>
      <c r="EA6" s="624"/>
      <c r="EB6" s="624"/>
      <c r="EC6" s="633"/>
    </row>
    <row r="7" spans="2:143" ht="11.25" customHeight="1" x14ac:dyDescent="0.2">
      <c r="B7" s="620" t="s">
        <v>224</v>
      </c>
      <c r="C7" s="621"/>
      <c r="D7" s="621"/>
      <c r="E7" s="621"/>
      <c r="F7" s="621"/>
      <c r="G7" s="621"/>
      <c r="H7" s="621"/>
      <c r="I7" s="621"/>
      <c r="J7" s="621"/>
      <c r="K7" s="621"/>
      <c r="L7" s="621"/>
      <c r="M7" s="621"/>
      <c r="N7" s="621"/>
      <c r="O7" s="621"/>
      <c r="P7" s="621"/>
      <c r="Q7" s="622"/>
      <c r="R7" s="623">
        <v>565</v>
      </c>
      <c r="S7" s="624"/>
      <c r="T7" s="624"/>
      <c r="U7" s="624"/>
      <c r="V7" s="624"/>
      <c r="W7" s="624"/>
      <c r="X7" s="624"/>
      <c r="Y7" s="625"/>
      <c r="Z7" s="626">
        <v>0</v>
      </c>
      <c r="AA7" s="626"/>
      <c r="AB7" s="626"/>
      <c r="AC7" s="626"/>
      <c r="AD7" s="627">
        <v>565</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756564</v>
      </c>
      <c r="BH7" s="624"/>
      <c r="BI7" s="624"/>
      <c r="BJ7" s="624"/>
      <c r="BK7" s="624"/>
      <c r="BL7" s="624"/>
      <c r="BM7" s="624"/>
      <c r="BN7" s="625"/>
      <c r="BO7" s="626">
        <v>39</v>
      </c>
      <c r="BP7" s="626"/>
      <c r="BQ7" s="626"/>
      <c r="BR7" s="626"/>
      <c r="BS7" s="627">
        <v>15730</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4355234</v>
      </c>
      <c r="CS7" s="624"/>
      <c r="CT7" s="624"/>
      <c r="CU7" s="624"/>
      <c r="CV7" s="624"/>
      <c r="CW7" s="624"/>
      <c r="CX7" s="624"/>
      <c r="CY7" s="625"/>
      <c r="CZ7" s="626">
        <v>27.6</v>
      </c>
      <c r="DA7" s="626"/>
      <c r="DB7" s="626"/>
      <c r="DC7" s="626"/>
      <c r="DD7" s="632">
        <v>1912</v>
      </c>
      <c r="DE7" s="624"/>
      <c r="DF7" s="624"/>
      <c r="DG7" s="624"/>
      <c r="DH7" s="624"/>
      <c r="DI7" s="624"/>
      <c r="DJ7" s="624"/>
      <c r="DK7" s="624"/>
      <c r="DL7" s="624"/>
      <c r="DM7" s="624"/>
      <c r="DN7" s="624"/>
      <c r="DO7" s="624"/>
      <c r="DP7" s="625"/>
      <c r="DQ7" s="632">
        <v>1892578</v>
      </c>
      <c r="DR7" s="624"/>
      <c r="DS7" s="624"/>
      <c r="DT7" s="624"/>
      <c r="DU7" s="624"/>
      <c r="DV7" s="624"/>
      <c r="DW7" s="624"/>
      <c r="DX7" s="624"/>
      <c r="DY7" s="624"/>
      <c r="DZ7" s="624"/>
      <c r="EA7" s="624"/>
      <c r="EB7" s="624"/>
      <c r="EC7" s="633"/>
    </row>
    <row r="8" spans="2:143" ht="11.25" customHeight="1" x14ac:dyDescent="0.2">
      <c r="B8" s="620" t="s">
        <v>227</v>
      </c>
      <c r="C8" s="621"/>
      <c r="D8" s="621"/>
      <c r="E8" s="621"/>
      <c r="F8" s="621"/>
      <c r="G8" s="621"/>
      <c r="H8" s="621"/>
      <c r="I8" s="621"/>
      <c r="J8" s="621"/>
      <c r="K8" s="621"/>
      <c r="L8" s="621"/>
      <c r="M8" s="621"/>
      <c r="N8" s="621"/>
      <c r="O8" s="621"/>
      <c r="P8" s="621"/>
      <c r="Q8" s="622"/>
      <c r="R8" s="623">
        <v>6564</v>
      </c>
      <c r="S8" s="624"/>
      <c r="T8" s="624"/>
      <c r="U8" s="624"/>
      <c r="V8" s="624"/>
      <c r="W8" s="624"/>
      <c r="X8" s="624"/>
      <c r="Y8" s="625"/>
      <c r="Z8" s="626">
        <v>0</v>
      </c>
      <c r="AA8" s="626"/>
      <c r="AB8" s="626"/>
      <c r="AC8" s="626"/>
      <c r="AD8" s="627">
        <v>6564</v>
      </c>
      <c r="AE8" s="627"/>
      <c r="AF8" s="627"/>
      <c r="AG8" s="627"/>
      <c r="AH8" s="627"/>
      <c r="AI8" s="627"/>
      <c r="AJ8" s="627"/>
      <c r="AK8" s="627"/>
      <c r="AL8" s="628">
        <v>0.1</v>
      </c>
      <c r="AM8" s="629"/>
      <c r="AN8" s="629"/>
      <c r="AO8" s="630"/>
      <c r="AP8" s="620" t="s">
        <v>228</v>
      </c>
      <c r="AQ8" s="621"/>
      <c r="AR8" s="621"/>
      <c r="AS8" s="621"/>
      <c r="AT8" s="621"/>
      <c r="AU8" s="621"/>
      <c r="AV8" s="621"/>
      <c r="AW8" s="621"/>
      <c r="AX8" s="621"/>
      <c r="AY8" s="621"/>
      <c r="AZ8" s="621"/>
      <c r="BA8" s="621"/>
      <c r="BB8" s="621"/>
      <c r="BC8" s="621"/>
      <c r="BD8" s="621"/>
      <c r="BE8" s="621"/>
      <c r="BF8" s="622"/>
      <c r="BG8" s="623">
        <v>30785</v>
      </c>
      <c r="BH8" s="624"/>
      <c r="BI8" s="624"/>
      <c r="BJ8" s="624"/>
      <c r="BK8" s="624"/>
      <c r="BL8" s="624"/>
      <c r="BM8" s="624"/>
      <c r="BN8" s="625"/>
      <c r="BO8" s="626">
        <v>1.6</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4281833</v>
      </c>
      <c r="CS8" s="624"/>
      <c r="CT8" s="624"/>
      <c r="CU8" s="624"/>
      <c r="CV8" s="624"/>
      <c r="CW8" s="624"/>
      <c r="CX8" s="624"/>
      <c r="CY8" s="625"/>
      <c r="CZ8" s="626">
        <v>27.1</v>
      </c>
      <c r="DA8" s="626"/>
      <c r="DB8" s="626"/>
      <c r="DC8" s="626"/>
      <c r="DD8" s="632">
        <v>85</v>
      </c>
      <c r="DE8" s="624"/>
      <c r="DF8" s="624"/>
      <c r="DG8" s="624"/>
      <c r="DH8" s="624"/>
      <c r="DI8" s="624"/>
      <c r="DJ8" s="624"/>
      <c r="DK8" s="624"/>
      <c r="DL8" s="624"/>
      <c r="DM8" s="624"/>
      <c r="DN8" s="624"/>
      <c r="DO8" s="624"/>
      <c r="DP8" s="625"/>
      <c r="DQ8" s="632">
        <v>1964600</v>
      </c>
      <c r="DR8" s="624"/>
      <c r="DS8" s="624"/>
      <c r="DT8" s="624"/>
      <c r="DU8" s="624"/>
      <c r="DV8" s="624"/>
      <c r="DW8" s="624"/>
      <c r="DX8" s="624"/>
      <c r="DY8" s="624"/>
      <c r="DZ8" s="624"/>
      <c r="EA8" s="624"/>
      <c r="EB8" s="624"/>
      <c r="EC8" s="633"/>
    </row>
    <row r="9" spans="2:143" ht="11.25" customHeight="1" x14ac:dyDescent="0.2">
      <c r="B9" s="620" t="s">
        <v>230</v>
      </c>
      <c r="C9" s="621"/>
      <c r="D9" s="621"/>
      <c r="E9" s="621"/>
      <c r="F9" s="621"/>
      <c r="G9" s="621"/>
      <c r="H9" s="621"/>
      <c r="I9" s="621"/>
      <c r="J9" s="621"/>
      <c r="K9" s="621"/>
      <c r="L9" s="621"/>
      <c r="M9" s="621"/>
      <c r="N9" s="621"/>
      <c r="O9" s="621"/>
      <c r="P9" s="621"/>
      <c r="Q9" s="622"/>
      <c r="R9" s="623">
        <v>7401</v>
      </c>
      <c r="S9" s="624"/>
      <c r="T9" s="624"/>
      <c r="U9" s="624"/>
      <c r="V9" s="624"/>
      <c r="W9" s="624"/>
      <c r="X9" s="624"/>
      <c r="Y9" s="625"/>
      <c r="Z9" s="626">
        <v>0</v>
      </c>
      <c r="AA9" s="626"/>
      <c r="AB9" s="626"/>
      <c r="AC9" s="626"/>
      <c r="AD9" s="627">
        <v>7401</v>
      </c>
      <c r="AE9" s="627"/>
      <c r="AF9" s="627"/>
      <c r="AG9" s="627"/>
      <c r="AH9" s="627"/>
      <c r="AI9" s="627"/>
      <c r="AJ9" s="627"/>
      <c r="AK9" s="627"/>
      <c r="AL9" s="628">
        <v>0.1</v>
      </c>
      <c r="AM9" s="629"/>
      <c r="AN9" s="629"/>
      <c r="AO9" s="630"/>
      <c r="AP9" s="620" t="s">
        <v>231</v>
      </c>
      <c r="AQ9" s="621"/>
      <c r="AR9" s="621"/>
      <c r="AS9" s="621"/>
      <c r="AT9" s="621"/>
      <c r="AU9" s="621"/>
      <c r="AV9" s="621"/>
      <c r="AW9" s="621"/>
      <c r="AX9" s="621"/>
      <c r="AY9" s="621"/>
      <c r="AZ9" s="621"/>
      <c r="BA9" s="621"/>
      <c r="BB9" s="621"/>
      <c r="BC9" s="621"/>
      <c r="BD9" s="621"/>
      <c r="BE9" s="621"/>
      <c r="BF9" s="622"/>
      <c r="BG9" s="623">
        <v>622637</v>
      </c>
      <c r="BH9" s="624"/>
      <c r="BI9" s="624"/>
      <c r="BJ9" s="624"/>
      <c r="BK9" s="624"/>
      <c r="BL9" s="624"/>
      <c r="BM9" s="624"/>
      <c r="BN9" s="625"/>
      <c r="BO9" s="626">
        <v>32.1</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1783915</v>
      </c>
      <c r="CS9" s="624"/>
      <c r="CT9" s="624"/>
      <c r="CU9" s="624"/>
      <c r="CV9" s="624"/>
      <c r="CW9" s="624"/>
      <c r="CX9" s="624"/>
      <c r="CY9" s="625"/>
      <c r="CZ9" s="626">
        <v>11.3</v>
      </c>
      <c r="DA9" s="626"/>
      <c r="DB9" s="626"/>
      <c r="DC9" s="626"/>
      <c r="DD9" s="632">
        <v>8806</v>
      </c>
      <c r="DE9" s="624"/>
      <c r="DF9" s="624"/>
      <c r="DG9" s="624"/>
      <c r="DH9" s="624"/>
      <c r="DI9" s="624"/>
      <c r="DJ9" s="624"/>
      <c r="DK9" s="624"/>
      <c r="DL9" s="624"/>
      <c r="DM9" s="624"/>
      <c r="DN9" s="624"/>
      <c r="DO9" s="624"/>
      <c r="DP9" s="625"/>
      <c r="DQ9" s="632">
        <v>933743</v>
      </c>
      <c r="DR9" s="624"/>
      <c r="DS9" s="624"/>
      <c r="DT9" s="624"/>
      <c r="DU9" s="624"/>
      <c r="DV9" s="624"/>
      <c r="DW9" s="624"/>
      <c r="DX9" s="624"/>
      <c r="DY9" s="624"/>
      <c r="DZ9" s="624"/>
      <c r="EA9" s="624"/>
      <c r="EB9" s="624"/>
      <c r="EC9" s="633"/>
    </row>
    <row r="10" spans="2:143" ht="11.25" customHeight="1" x14ac:dyDescent="0.2">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48086</v>
      </c>
      <c r="BH10" s="624"/>
      <c r="BI10" s="624"/>
      <c r="BJ10" s="624"/>
      <c r="BK10" s="624"/>
      <c r="BL10" s="624"/>
      <c r="BM10" s="624"/>
      <c r="BN10" s="625"/>
      <c r="BO10" s="626">
        <v>2.5</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10367</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206</v>
      </c>
      <c r="DR10" s="624"/>
      <c r="DS10" s="624"/>
      <c r="DT10" s="624"/>
      <c r="DU10" s="624"/>
      <c r="DV10" s="624"/>
      <c r="DW10" s="624"/>
      <c r="DX10" s="624"/>
      <c r="DY10" s="624"/>
      <c r="DZ10" s="624"/>
      <c r="EA10" s="624"/>
      <c r="EB10" s="624"/>
      <c r="EC10" s="633"/>
    </row>
    <row r="11" spans="2:143" ht="11.25" customHeight="1" x14ac:dyDescent="0.2">
      <c r="B11" s="620" t="s">
        <v>236</v>
      </c>
      <c r="C11" s="621"/>
      <c r="D11" s="621"/>
      <c r="E11" s="621"/>
      <c r="F11" s="621"/>
      <c r="G11" s="621"/>
      <c r="H11" s="621"/>
      <c r="I11" s="621"/>
      <c r="J11" s="621"/>
      <c r="K11" s="621"/>
      <c r="L11" s="621"/>
      <c r="M11" s="621"/>
      <c r="N11" s="621"/>
      <c r="O11" s="621"/>
      <c r="P11" s="621"/>
      <c r="Q11" s="622"/>
      <c r="R11" s="623">
        <v>440440</v>
      </c>
      <c r="S11" s="624"/>
      <c r="T11" s="624"/>
      <c r="U11" s="624"/>
      <c r="V11" s="624"/>
      <c r="W11" s="624"/>
      <c r="X11" s="624"/>
      <c r="Y11" s="625"/>
      <c r="Z11" s="628">
        <v>2.7</v>
      </c>
      <c r="AA11" s="629"/>
      <c r="AB11" s="629"/>
      <c r="AC11" s="635"/>
      <c r="AD11" s="632">
        <v>440440</v>
      </c>
      <c r="AE11" s="624"/>
      <c r="AF11" s="624"/>
      <c r="AG11" s="624"/>
      <c r="AH11" s="624"/>
      <c r="AI11" s="624"/>
      <c r="AJ11" s="624"/>
      <c r="AK11" s="625"/>
      <c r="AL11" s="628">
        <v>6.8</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55056</v>
      </c>
      <c r="BH11" s="624"/>
      <c r="BI11" s="624"/>
      <c r="BJ11" s="624"/>
      <c r="BK11" s="624"/>
      <c r="BL11" s="624"/>
      <c r="BM11" s="624"/>
      <c r="BN11" s="625"/>
      <c r="BO11" s="626">
        <v>2.8</v>
      </c>
      <c r="BP11" s="626"/>
      <c r="BQ11" s="626"/>
      <c r="BR11" s="626"/>
      <c r="BS11" s="627">
        <v>15730</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577531</v>
      </c>
      <c r="CS11" s="624"/>
      <c r="CT11" s="624"/>
      <c r="CU11" s="624"/>
      <c r="CV11" s="624"/>
      <c r="CW11" s="624"/>
      <c r="CX11" s="624"/>
      <c r="CY11" s="625"/>
      <c r="CZ11" s="626">
        <v>3.7</v>
      </c>
      <c r="DA11" s="626"/>
      <c r="DB11" s="626"/>
      <c r="DC11" s="626"/>
      <c r="DD11" s="632">
        <v>180465</v>
      </c>
      <c r="DE11" s="624"/>
      <c r="DF11" s="624"/>
      <c r="DG11" s="624"/>
      <c r="DH11" s="624"/>
      <c r="DI11" s="624"/>
      <c r="DJ11" s="624"/>
      <c r="DK11" s="624"/>
      <c r="DL11" s="624"/>
      <c r="DM11" s="624"/>
      <c r="DN11" s="624"/>
      <c r="DO11" s="624"/>
      <c r="DP11" s="625"/>
      <c r="DQ11" s="632">
        <v>247041</v>
      </c>
      <c r="DR11" s="624"/>
      <c r="DS11" s="624"/>
      <c r="DT11" s="624"/>
      <c r="DU11" s="624"/>
      <c r="DV11" s="624"/>
      <c r="DW11" s="624"/>
      <c r="DX11" s="624"/>
      <c r="DY11" s="624"/>
      <c r="DZ11" s="624"/>
      <c r="EA11" s="624"/>
      <c r="EB11" s="624"/>
      <c r="EC11" s="633"/>
    </row>
    <row r="12" spans="2:143" ht="11.25" customHeight="1" x14ac:dyDescent="0.2">
      <c r="B12" s="620" t="s">
        <v>239</v>
      </c>
      <c r="C12" s="621"/>
      <c r="D12" s="621"/>
      <c r="E12" s="621"/>
      <c r="F12" s="621"/>
      <c r="G12" s="621"/>
      <c r="H12" s="621"/>
      <c r="I12" s="621"/>
      <c r="J12" s="621"/>
      <c r="K12" s="621"/>
      <c r="L12" s="621"/>
      <c r="M12" s="621"/>
      <c r="N12" s="621"/>
      <c r="O12" s="621"/>
      <c r="P12" s="621"/>
      <c r="Q12" s="622"/>
      <c r="R12" s="623">
        <v>34921</v>
      </c>
      <c r="S12" s="624"/>
      <c r="T12" s="624"/>
      <c r="U12" s="624"/>
      <c r="V12" s="624"/>
      <c r="W12" s="624"/>
      <c r="X12" s="624"/>
      <c r="Y12" s="625"/>
      <c r="Z12" s="626">
        <v>0.2</v>
      </c>
      <c r="AA12" s="626"/>
      <c r="AB12" s="626"/>
      <c r="AC12" s="626"/>
      <c r="AD12" s="627">
        <v>34921</v>
      </c>
      <c r="AE12" s="627"/>
      <c r="AF12" s="627"/>
      <c r="AG12" s="627"/>
      <c r="AH12" s="627"/>
      <c r="AI12" s="627"/>
      <c r="AJ12" s="627"/>
      <c r="AK12" s="627"/>
      <c r="AL12" s="628">
        <v>0.5</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941736</v>
      </c>
      <c r="BH12" s="624"/>
      <c r="BI12" s="624"/>
      <c r="BJ12" s="624"/>
      <c r="BK12" s="624"/>
      <c r="BL12" s="624"/>
      <c r="BM12" s="624"/>
      <c r="BN12" s="625"/>
      <c r="BO12" s="626">
        <v>48.6</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240678</v>
      </c>
      <c r="CS12" s="624"/>
      <c r="CT12" s="624"/>
      <c r="CU12" s="624"/>
      <c r="CV12" s="624"/>
      <c r="CW12" s="624"/>
      <c r="CX12" s="624"/>
      <c r="CY12" s="625"/>
      <c r="CZ12" s="626">
        <v>1.5</v>
      </c>
      <c r="DA12" s="626"/>
      <c r="DB12" s="626"/>
      <c r="DC12" s="626"/>
      <c r="DD12" s="632">
        <v>18404</v>
      </c>
      <c r="DE12" s="624"/>
      <c r="DF12" s="624"/>
      <c r="DG12" s="624"/>
      <c r="DH12" s="624"/>
      <c r="DI12" s="624"/>
      <c r="DJ12" s="624"/>
      <c r="DK12" s="624"/>
      <c r="DL12" s="624"/>
      <c r="DM12" s="624"/>
      <c r="DN12" s="624"/>
      <c r="DO12" s="624"/>
      <c r="DP12" s="625"/>
      <c r="DQ12" s="632">
        <v>170225</v>
      </c>
      <c r="DR12" s="624"/>
      <c r="DS12" s="624"/>
      <c r="DT12" s="624"/>
      <c r="DU12" s="624"/>
      <c r="DV12" s="624"/>
      <c r="DW12" s="624"/>
      <c r="DX12" s="624"/>
      <c r="DY12" s="624"/>
      <c r="DZ12" s="624"/>
      <c r="EA12" s="624"/>
      <c r="EB12" s="624"/>
      <c r="EC12" s="633"/>
    </row>
    <row r="13" spans="2:143" ht="11.25" customHeight="1" x14ac:dyDescent="0.2">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937644</v>
      </c>
      <c r="BH13" s="624"/>
      <c r="BI13" s="624"/>
      <c r="BJ13" s="624"/>
      <c r="BK13" s="624"/>
      <c r="BL13" s="624"/>
      <c r="BM13" s="624"/>
      <c r="BN13" s="625"/>
      <c r="BO13" s="626">
        <v>48.3</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886347</v>
      </c>
      <c r="CS13" s="624"/>
      <c r="CT13" s="624"/>
      <c r="CU13" s="624"/>
      <c r="CV13" s="624"/>
      <c r="CW13" s="624"/>
      <c r="CX13" s="624"/>
      <c r="CY13" s="625"/>
      <c r="CZ13" s="626">
        <v>5.6</v>
      </c>
      <c r="DA13" s="626"/>
      <c r="DB13" s="626"/>
      <c r="DC13" s="626"/>
      <c r="DD13" s="632">
        <v>365665</v>
      </c>
      <c r="DE13" s="624"/>
      <c r="DF13" s="624"/>
      <c r="DG13" s="624"/>
      <c r="DH13" s="624"/>
      <c r="DI13" s="624"/>
      <c r="DJ13" s="624"/>
      <c r="DK13" s="624"/>
      <c r="DL13" s="624"/>
      <c r="DM13" s="624"/>
      <c r="DN13" s="624"/>
      <c r="DO13" s="624"/>
      <c r="DP13" s="625"/>
      <c r="DQ13" s="632">
        <v>428870</v>
      </c>
      <c r="DR13" s="624"/>
      <c r="DS13" s="624"/>
      <c r="DT13" s="624"/>
      <c r="DU13" s="624"/>
      <c r="DV13" s="624"/>
      <c r="DW13" s="624"/>
      <c r="DX13" s="624"/>
      <c r="DY13" s="624"/>
      <c r="DZ13" s="624"/>
      <c r="EA13" s="624"/>
      <c r="EB13" s="624"/>
      <c r="EC13" s="633"/>
    </row>
    <row r="14" spans="2:143" ht="11.25" customHeight="1" x14ac:dyDescent="0.2">
      <c r="B14" s="620" t="s">
        <v>245</v>
      </c>
      <c r="C14" s="621"/>
      <c r="D14" s="621"/>
      <c r="E14" s="621"/>
      <c r="F14" s="621"/>
      <c r="G14" s="621"/>
      <c r="H14" s="621"/>
      <c r="I14" s="621"/>
      <c r="J14" s="621"/>
      <c r="K14" s="621"/>
      <c r="L14" s="621"/>
      <c r="M14" s="621"/>
      <c r="N14" s="621"/>
      <c r="O14" s="621"/>
      <c r="P14" s="621"/>
      <c r="Q14" s="622"/>
      <c r="R14" s="623">
        <v>708</v>
      </c>
      <c r="S14" s="624"/>
      <c r="T14" s="624"/>
      <c r="U14" s="624"/>
      <c r="V14" s="624"/>
      <c r="W14" s="624"/>
      <c r="X14" s="624"/>
      <c r="Y14" s="625"/>
      <c r="Z14" s="626">
        <v>0</v>
      </c>
      <c r="AA14" s="626"/>
      <c r="AB14" s="626"/>
      <c r="AC14" s="626"/>
      <c r="AD14" s="627">
        <v>708</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82773</v>
      </c>
      <c r="BH14" s="624"/>
      <c r="BI14" s="624"/>
      <c r="BJ14" s="624"/>
      <c r="BK14" s="624"/>
      <c r="BL14" s="624"/>
      <c r="BM14" s="624"/>
      <c r="BN14" s="625"/>
      <c r="BO14" s="626">
        <v>4.3</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386781</v>
      </c>
      <c r="CS14" s="624"/>
      <c r="CT14" s="624"/>
      <c r="CU14" s="624"/>
      <c r="CV14" s="624"/>
      <c r="CW14" s="624"/>
      <c r="CX14" s="624"/>
      <c r="CY14" s="625"/>
      <c r="CZ14" s="626">
        <v>2.4</v>
      </c>
      <c r="DA14" s="626"/>
      <c r="DB14" s="626"/>
      <c r="DC14" s="626"/>
      <c r="DD14" s="632">
        <v>23695</v>
      </c>
      <c r="DE14" s="624"/>
      <c r="DF14" s="624"/>
      <c r="DG14" s="624"/>
      <c r="DH14" s="624"/>
      <c r="DI14" s="624"/>
      <c r="DJ14" s="624"/>
      <c r="DK14" s="624"/>
      <c r="DL14" s="624"/>
      <c r="DM14" s="624"/>
      <c r="DN14" s="624"/>
      <c r="DO14" s="624"/>
      <c r="DP14" s="625"/>
      <c r="DQ14" s="632">
        <v>345551</v>
      </c>
      <c r="DR14" s="624"/>
      <c r="DS14" s="624"/>
      <c r="DT14" s="624"/>
      <c r="DU14" s="624"/>
      <c r="DV14" s="624"/>
      <c r="DW14" s="624"/>
      <c r="DX14" s="624"/>
      <c r="DY14" s="624"/>
      <c r="DZ14" s="624"/>
      <c r="EA14" s="624"/>
      <c r="EB14" s="624"/>
      <c r="EC14" s="633"/>
    </row>
    <row r="15" spans="2:143" ht="11.25" customHeight="1" x14ac:dyDescent="0.2">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155386</v>
      </c>
      <c r="BH15" s="624"/>
      <c r="BI15" s="624"/>
      <c r="BJ15" s="624"/>
      <c r="BK15" s="624"/>
      <c r="BL15" s="624"/>
      <c r="BM15" s="624"/>
      <c r="BN15" s="625"/>
      <c r="BO15" s="626">
        <v>8</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1221568</v>
      </c>
      <c r="CS15" s="624"/>
      <c r="CT15" s="624"/>
      <c r="CU15" s="624"/>
      <c r="CV15" s="624"/>
      <c r="CW15" s="624"/>
      <c r="CX15" s="624"/>
      <c r="CY15" s="625"/>
      <c r="CZ15" s="626">
        <v>7.7</v>
      </c>
      <c r="DA15" s="626"/>
      <c r="DB15" s="626"/>
      <c r="DC15" s="626"/>
      <c r="DD15" s="632">
        <v>300336</v>
      </c>
      <c r="DE15" s="624"/>
      <c r="DF15" s="624"/>
      <c r="DG15" s="624"/>
      <c r="DH15" s="624"/>
      <c r="DI15" s="624"/>
      <c r="DJ15" s="624"/>
      <c r="DK15" s="624"/>
      <c r="DL15" s="624"/>
      <c r="DM15" s="624"/>
      <c r="DN15" s="624"/>
      <c r="DO15" s="624"/>
      <c r="DP15" s="625"/>
      <c r="DQ15" s="632">
        <v>748375</v>
      </c>
      <c r="DR15" s="624"/>
      <c r="DS15" s="624"/>
      <c r="DT15" s="624"/>
      <c r="DU15" s="624"/>
      <c r="DV15" s="624"/>
      <c r="DW15" s="624"/>
      <c r="DX15" s="624"/>
      <c r="DY15" s="624"/>
      <c r="DZ15" s="624"/>
      <c r="EA15" s="624"/>
      <c r="EB15" s="624"/>
      <c r="EC15" s="633"/>
    </row>
    <row r="16" spans="2:143" ht="11.25" customHeight="1" x14ac:dyDescent="0.2">
      <c r="B16" s="620" t="s">
        <v>251</v>
      </c>
      <c r="C16" s="621"/>
      <c r="D16" s="621"/>
      <c r="E16" s="621"/>
      <c r="F16" s="621"/>
      <c r="G16" s="621"/>
      <c r="H16" s="621"/>
      <c r="I16" s="621"/>
      <c r="J16" s="621"/>
      <c r="K16" s="621"/>
      <c r="L16" s="621"/>
      <c r="M16" s="621"/>
      <c r="N16" s="621"/>
      <c r="O16" s="621"/>
      <c r="P16" s="621"/>
      <c r="Q16" s="622"/>
      <c r="R16" s="623">
        <v>9788</v>
      </c>
      <c r="S16" s="624"/>
      <c r="T16" s="624"/>
      <c r="U16" s="624"/>
      <c r="V16" s="624"/>
      <c r="W16" s="624"/>
      <c r="X16" s="624"/>
      <c r="Y16" s="625"/>
      <c r="Z16" s="626">
        <v>0.1</v>
      </c>
      <c r="AA16" s="626"/>
      <c r="AB16" s="626"/>
      <c r="AC16" s="626"/>
      <c r="AD16" s="627">
        <v>9788</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176094</v>
      </c>
      <c r="CS16" s="624"/>
      <c r="CT16" s="624"/>
      <c r="CU16" s="624"/>
      <c r="CV16" s="624"/>
      <c r="CW16" s="624"/>
      <c r="CX16" s="624"/>
      <c r="CY16" s="625"/>
      <c r="CZ16" s="626">
        <v>1.1000000000000001</v>
      </c>
      <c r="DA16" s="626"/>
      <c r="DB16" s="626"/>
      <c r="DC16" s="626"/>
      <c r="DD16" s="632" t="s">
        <v>122</v>
      </c>
      <c r="DE16" s="624"/>
      <c r="DF16" s="624"/>
      <c r="DG16" s="624"/>
      <c r="DH16" s="624"/>
      <c r="DI16" s="624"/>
      <c r="DJ16" s="624"/>
      <c r="DK16" s="624"/>
      <c r="DL16" s="624"/>
      <c r="DM16" s="624"/>
      <c r="DN16" s="624"/>
      <c r="DO16" s="624"/>
      <c r="DP16" s="625"/>
      <c r="DQ16" s="632">
        <v>66557</v>
      </c>
      <c r="DR16" s="624"/>
      <c r="DS16" s="624"/>
      <c r="DT16" s="624"/>
      <c r="DU16" s="624"/>
      <c r="DV16" s="624"/>
      <c r="DW16" s="624"/>
      <c r="DX16" s="624"/>
      <c r="DY16" s="624"/>
      <c r="DZ16" s="624"/>
      <c r="EA16" s="624"/>
      <c r="EB16" s="624"/>
      <c r="EC16" s="633"/>
    </row>
    <row r="17" spans="2:133" ht="11.25" customHeight="1" x14ac:dyDescent="0.2">
      <c r="B17" s="620" t="s">
        <v>254</v>
      </c>
      <c r="C17" s="621"/>
      <c r="D17" s="621"/>
      <c r="E17" s="621"/>
      <c r="F17" s="621"/>
      <c r="G17" s="621"/>
      <c r="H17" s="621"/>
      <c r="I17" s="621"/>
      <c r="J17" s="621"/>
      <c r="K17" s="621"/>
      <c r="L17" s="621"/>
      <c r="M17" s="621"/>
      <c r="N17" s="621"/>
      <c r="O17" s="621"/>
      <c r="P17" s="621"/>
      <c r="Q17" s="622"/>
      <c r="R17" s="623">
        <v>37652</v>
      </c>
      <c r="S17" s="624"/>
      <c r="T17" s="624"/>
      <c r="U17" s="624"/>
      <c r="V17" s="624"/>
      <c r="W17" s="624"/>
      <c r="X17" s="624"/>
      <c r="Y17" s="625"/>
      <c r="Z17" s="626">
        <v>0.2</v>
      </c>
      <c r="AA17" s="626"/>
      <c r="AB17" s="626"/>
      <c r="AC17" s="626"/>
      <c r="AD17" s="627">
        <v>37652</v>
      </c>
      <c r="AE17" s="627"/>
      <c r="AF17" s="627"/>
      <c r="AG17" s="627"/>
      <c r="AH17" s="627"/>
      <c r="AI17" s="627"/>
      <c r="AJ17" s="627"/>
      <c r="AK17" s="627"/>
      <c r="AL17" s="628">
        <v>0.6</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1598046</v>
      </c>
      <c r="CS17" s="624"/>
      <c r="CT17" s="624"/>
      <c r="CU17" s="624"/>
      <c r="CV17" s="624"/>
      <c r="CW17" s="624"/>
      <c r="CX17" s="624"/>
      <c r="CY17" s="625"/>
      <c r="CZ17" s="626">
        <v>10.1</v>
      </c>
      <c r="DA17" s="626"/>
      <c r="DB17" s="626"/>
      <c r="DC17" s="626"/>
      <c r="DD17" s="632" t="s">
        <v>122</v>
      </c>
      <c r="DE17" s="624"/>
      <c r="DF17" s="624"/>
      <c r="DG17" s="624"/>
      <c r="DH17" s="624"/>
      <c r="DI17" s="624"/>
      <c r="DJ17" s="624"/>
      <c r="DK17" s="624"/>
      <c r="DL17" s="624"/>
      <c r="DM17" s="624"/>
      <c r="DN17" s="624"/>
      <c r="DO17" s="624"/>
      <c r="DP17" s="625"/>
      <c r="DQ17" s="632">
        <v>1557479</v>
      </c>
      <c r="DR17" s="624"/>
      <c r="DS17" s="624"/>
      <c r="DT17" s="624"/>
      <c r="DU17" s="624"/>
      <c r="DV17" s="624"/>
      <c r="DW17" s="624"/>
      <c r="DX17" s="624"/>
      <c r="DY17" s="624"/>
      <c r="DZ17" s="624"/>
      <c r="EA17" s="624"/>
      <c r="EB17" s="624"/>
      <c r="EC17" s="633"/>
    </row>
    <row r="18" spans="2:133" ht="11.25" customHeight="1" x14ac:dyDescent="0.2">
      <c r="B18" s="620" t="s">
        <v>257</v>
      </c>
      <c r="C18" s="621"/>
      <c r="D18" s="621"/>
      <c r="E18" s="621"/>
      <c r="F18" s="621"/>
      <c r="G18" s="621"/>
      <c r="H18" s="621"/>
      <c r="I18" s="621"/>
      <c r="J18" s="621"/>
      <c r="K18" s="621"/>
      <c r="L18" s="621"/>
      <c r="M18" s="621"/>
      <c r="N18" s="621"/>
      <c r="O18" s="621"/>
      <c r="P18" s="621"/>
      <c r="Q18" s="622"/>
      <c r="R18" s="623">
        <v>13132</v>
      </c>
      <c r="S18" s="624"/>
      <c r="T18" s="624"/>
      <c r="U18" s="624"/>
      <c r="V18" s="624"/>
      <c r="W18" s="624"/>
      <c r="X18" s="624"/>
      <c r="Y18" s="625"/>
      <c r="Z18" s="626">
        <v>0.1</v>
      </c>
      <c r="AA18" s="626"/>
      <c r="AB18" s="626"/>
      <c r="AC18" s="626"/>
      <c r="AD18" s="627">
        <v>13132</v>
      </c>
      <c r="AE18" s="627"/>
      <c r="AF18" s="627"/>
      <c r="AG18" s="627"/>
      <c r="AH18" s="627"/>
      <c r="AI18" s="627"/>
      <c r="AJ18" s="627"/>
      <c r="AK18" s="627"/>
      <c r="AL18" s="628">
        <v>0.2</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v>129003</v>
      </c>
      <c r="CS18" s="624"/>
      <c r="CT18" s="624"/>
      <c r="CU18" s="624"/>
      <c r="CV18" s="624"/>
      <c r="CW18" s="624"/>
      <c r="CX18" s="624"/>
      <c r="CY18" s="625"/>
      <c r="CZ18" s="626">
        <v>0.8</v>
      </c>
      <c r="DA18" s="626"/>
      <c r="DB18" s="626"/>
      <c r="DC18" s="626"/>
      <c r="DD18" s="632">
        <v>129003</v>
      </c>
      <c r="DE18" s="624"/>
      <c r="DF18" s="624"/>
      <c r="DG18" s="624"/>
      <c r="DH18" s="624"/>
      <c r="DI18" s="624"/>
      <c r="DJ18" s="624"/>
      <c r="DK18" s="624"/>
      <c r="DL18" s="624"/>
      <c r="DM18" s="624"/>
      <c r="DN18" s="624"/>
      <c r="DO18" s="624"/>
      <c r="DP18" s="625"/>
      <c r="DQ18" s="632">
        <v>129003</v>
      </c>
      <c r="DR18" s="624"/>
      <c r="DS18" s="624"/>
      <c r="DT18" s="624"/>
      <c r="DU18" s="624"/>
      <c r="DV18" s="624"/>
      <c r="DW18" s="624"/>
      <c r="DX18" s="624"/>
      <c r="DY18" s="624"/>
      <c r="DZ18" s="624"/>
      <c r="EA18" s="624"/>
      <c r="EB18" s="624"/>
      <c r="EC18" s="633"/>
    </row>
    <row r="19" spans="2:133" ht="11.25" customHeight="1" x14ac:dyDescent="0.2">
      <c r="B19" s="620" t="s">
        <v>260</v>
      </c>
      <c r="C19" s="621"/>
      <c r="D19" s="621"/>
      <c r="E19" s="621"/>
      <c r="F19" s="621"/>
      <c r="G19" s="621"/>
      <c r="H19" s="621"/>
      <c r="I19" s="621"/>
      <c r="J19" s="621"/>
      <c r="K19" s="621"/>
      <c r="L19" s="621"/>
      <c r="M19" s="621"/>
      <c r="N19" s="621"/>
      <c r="O19" s="621"/>
      <c r="P19" s="621"/>
      <c r="Q19" s="622"/>
      <c r="R19" s="623">
        <v>12129</v>
      </c>
      <c r="S19" s="624"/>
      <c r="T19" s="624"/>
      <c r="U19" s="624"/>
      <c r="V19" s="624"/>
      <c r="W19" s="624"/>
      <c r="X19" s="624"/>
      <c r="Y19" s="625"/>
      <c r="Z19" s="626">
        <v>0.1</v>
      </c>
      <c r="AA19" s="626"/>
      <c r="AB19" s="626"/>
      <c r="AC19" s="626"/>
      <c r="AD19" s="627">
        <v>12129</v>
      </c>
      <c r="AE19" s="627"/>
      <c r="AF19" s="627"/>
      <c r="AG19" s="627"/>
      <c r="AH19" s="627"/>
      <c r="AI19" s="627"/>
      <c r="AJ19" s="627"/>
      <c r="AK19" s="627"/>
      <c r="AL19" s="628">
        <v>0.2</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3111</v>
      </c>
      <c r="BH19" s="624"/>
      <c r="BI19" s="624"/>
      <c r="BJ19" s="624"/>
      <c r="BK19" s="624"/>
      <c r="BL19" s="624"/>
      <c r="BM19" s="624"/>
      <c r="BN19" s="625"/>
      <c r="BO19" s="626">
        <v>0.2</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263</v>
      </c>
      <c r="C20" s="637"/>
      <c r="D20" s="637"/>
      <c r="E20" s="637"/>
      <c r="F20" s="637"/>
      <c r="G20" s="637"/>
      <c r="H20" s="637"/>
      <c r="I20" s="637"/>
      <c r="J20" s="637"/>
      <c r="K20" s="637"/>
      <c r="L20" s="637"/>
      <c r="M20" s="637"/>
      <c r="N20" s="637"/>
      <c r="O20" s="637"/>
      <c r="P20" s="637"/>
      <c r="Q20" s="638"/>
      <c r="R20" s="623">
        <v>1003</v>
      </c>
      <c r="S20" s="624"/>
      <c r="T20" s="624"/>
      <c r="U20" s="624"/>
      <c r="V20" s="624"/>
      <c r="W20" s="624"/>
      <c r="X20" s="624"/>
      <c r="Y20" s="625"/>
      <c r="Z20" s="626">
        <v>0</v>
      </c>
      <c r="AA20" s="626"/>
      <c r="AB20" s="626"/>
      <c r="AC20" s="626"/>
      <c r="AD20" s="627">
        <v>1003</v>
      </c>
      <c r="AE20" s="627"/>
      <c r="AF20" s="627"/>
      <c r="AG20" s="627"/>
      <c r="AH20" s="627"/>
      <c r="AI20" s="627"/>
      <c r="AJ20" s="627"/>
      <c r="AK20" s="627"/>
      <c r="AL20" s="628">
        <v>0</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3111</v>
      </c>
      <c r="BH20" s="624"/>
      <c r="BI20" s="624"/>
      <c r="BJ20" s="624"/>
      <c r="BK20" s="624"/>
      <c r="BL20" s="624"/>
      <c r="BM20" s="624"/>
      <c r="BN20" s="625"/>
      <c r="BO20" s="626">
        <v>0.2</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15800730</v>
      </c>
      <c r="CS20" s="624"/>
      <c r="CT20" s="624"/>
      <c r="CU20" s="624"/>
      <c r="CV20" s="624"/>
      <c r="CW20" s="624"/>
      <c r="CX20" s="624"/>
      <c r="CY20" s="625"/>
      <c r="CZ20" s="626">
        <v>100</v>
      </c>
      <c r="DA20" s="626"/>
      <c r="DB20" s="626"/>
      <c r="DC20" s="626"/>
      <c r="DD20" s="632">
        <v>1028371</v>
      </c>
      <c r="DE20" s="624"/>
      <c r="DF20" s="624"/>
      <c r="DG20" s="624"/>
      <c r="DH20" s="624"/>
      <c r="DI20" s="624"/>
      <c r="DJ20" s="624"/>
      <c r="DK20" s="624"/>
      <c r="DL20" s="624"/>
      <c r="DM20" s="624"/>
      <c r="DN20" s="624"/>
      <c r="DO20" s="624"/>
      <c r="DP20" s="625"/>
      <c r="DQ20" s="632">
        <v>8637561</v>
      </c>
      <c r="DR20" s="624"/>
      <c r="DS20" s="624"/>
      <c r="DT20" s="624"/>
      <c r="DU20" s="624"/>
      <c r="DV20" s="624"/>
      <c r="DW20" s="624"/>
      <c r="DX20" s="624"/>
      <c r="DY20" s="624"/>
      <c r="DZ20" s="624"/>
      <c r="EA20" s="624"/>
      <c r="EB20" s="624"/>
      <c r="EC20" s="633"/>
    </row>
    <row r="21" spans="2:133" ht="11.25" customHeight="1" x14ac:dyDescent="0.2">
      <c r="B21" s="620" t="s">
        <v>266</v>
      </c>
      <c r="C21" s="621"/>
      <c r="D21" s="621"/>
      <c r="E21" s="621"/>
      <c r="F21" s="621"/>
      <c r="G21" s="621"/>
      <c r="H21" s="621"/>
      <c r="I21" s="621"/>
      <c r="J21" s="621"/>
      <c r="K21" s="621"/>
      <c r="L21" s="621"/>
      <c r="M21" s="621"/>
      <c r="N21" s="621"/>
      <c r="O21" s="621"/>
      <c r="P21" s="621"/>
      <c r="Q21" s="622"/>
      <c r="R21" s="623">
        <v>5031547</v>
      </c>
      <c r="S21" s="624"/>
      <c r="T21" s="624"/>
      <c r="U21" s="624"/>
      <c r="V21" s="624"/>
      <c r="W21" s="624"/>
      <c r="X21" s="624"/>
      <c r="Y21" s="625"/>
      <c r="Z21" s="626">
        <v>31.1</v>
      </c>
      <c r="AA21" s="626"/>
      <c r="AB21" s="626"/>
      <c r="AC21" s="626"/>
      <c r="AD21" s="627">
        <v>3840793</v>
      </c>
      <c r="AE21" s="627"/>
      <c r="AF21" s="627"/>
      <c r="AG21" s="627"/>
      <c r="AH21" s="627"/>
      <c r="AI21" s="627"/>
      <c r="AJ21" s="627"/>
      <c r="AK21" s="627"/>
      <c r="AL21" s="628">
        <v>59.2</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3111</v>
      </c>
      <c r="BH21" s="624"/>
      <c r="BI21" s="624"/>
      <c r="BJ21" s="624"/>
      <c r="BK21" s="624"/>
      <c r="BL21" s="624"/>
      <c r="BM21" s="624"/>
      <c r="BN21" s="625"/>
      <c r="BO21" s="626">
        <v>0.2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268</v>
      </c>
      <c r="C22" s="621"/>
      <c r="D22" s="621"/>
      <c r="E22" s="621"/>
      <c r="F22" s="621"/>
      <c r="G22" s="621"/>
      <c r="H22" s="621"/>
      <c r="I22" s="621"/>
      <c r="J22" s="621"/>
      <c r="K22" s="621"/>
      <c r="L22" s="621"/>
      <c r="M22" s="621"/>
      <c r="N22" s="621"/>
      <c r="O22" s="621"/>
      <c r="P22" s="621"/>
      <c r="Q22" s="622"/>
      <c r="R22" s="623">
        <v>3840793</v>
      </c>
      <c r="S22" s="624"/>
      <c r="T22" s="624"/>
      <c r="U22" s="624"/>
      <c r="V22" s="624"/>
      <c r="W22" s="624"/>
      <c r="X22" s="624"/>
      <c r="Y22" s="625"/>
      <c r="Z22" s="626">
        <v>23.7</v>
      </c>
      <c r="AA22" s="626"/>
      <c r="AB22" s="626"/>
      <c r="AC22" s="626"/>
      <c r="AD22" s="627">
        <v>3840793</v>
      </c>
      <c r="AE22" s="627"/>
      <c r="AF22" s="627"/>
      <c r="AG22" s="627"/>
      <c r="AH22" s="627"/>
      <c r="AI22" s="627"/>
      <c r="AJ22" s="627"/>
      <c r="AK22" s="627"/>
      <c r="AL22" s="628">
        <v>59.2</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271</v>
      </c>
      <c r="C23" s="621"/>
      <c r="D23" s="621"/>
      <c r="E23" s="621"/>
      <c r="F23" s="621"/>
      <c r="G23" s="621"/>
      <c r="H23" s="621"/>
      <c r="I23" s="621"/>
      <c r="J23" s="621"/>
      <c r="K23" s="621"/>
      <c r="L23" s="621"/>
      <c r="M23" s="621"/>
      <c r="N23" s="621"/>
      <c r="O23" s="621"/>
      <c r="P23" s="621"/>
      <c r="Q23" s="622"/>
      <c r="R23" s="623">
        <v>1190754</v>
      </c>
      <c r="S23" s="624"/>
      <c r="T23" s="624"/>
      <c r="U23" s="624"/>
      <c r="V23" s="624"/>
      <c r="W23" s="624"/>
      <c r="X23" s="624"/>
      <c r="Y23" s="625"/>
      <c r="Z23" s="626">
        <v>7.4</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2">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6035844</v>
      </c>
      <c r="CS24" s="613"/>
      <c r="CT24" s="613"/>
      <c r="CU24" s="613"/>
      <c r="CV24" s="613"/>
      <c r="CW24" s="613"/>
      <c r="CX24" s="613"/>
      <c r="CY24" s="614"/>
      <c r="CZ24" s="617">
        <v>38.200000000000003</v>
      </c>
      <c r="DA24" s="618"/>
      <c r="DB24" s="618"/>
      <c r="DC24" s="634"/>
      <c r="DD24" s="655">
        <v>3791780</v>
      </c>
      <c r="DE24" s="613"/>
      <c r="DF24" s="613"/>
      <c r="DG24" s="613"/>
      <c r="DH24" s="613"/>
      <c r="DI24" s="613"/>
      <c r="DJ24" s="613"/>
      <c r="DK24" s="614"/>
      <c r="DL24" s="655">
        <v>3562390</v>
      </c>
      <c r="DM24" s="613"/>
      <c r="DN24" s="613"/>
      <c r="DO24" s="613"/>
      <c r="DP24" s="613"/>
      <c r="DQ24" s="613"/>
      <c r="DR24" s="613"/>
      <c r="DS24" s="613"/>
      <c r="DT24" s="613"/>
      <c r="DU24" s="613"/>
      <c r="DV24" s="614"/>
      <c r="DW24" s="617">
        <v>54.6</v>
      </c>
      <c r="DX24" s="618"/>
      <c r="DY24" s="618"/>
      <c r="DZ24" s="618"/>
      <c r="EA24" s="618"/>
      <c r="EB24" s="618"/>
      <c r="EC24" s="619"/>
    </row>
    <row r="25" spans="2:133" ht="11.25" customHeight="1" x14ac:dyDescent="0.2">
      <c r="B25" s="620" t="s">
        <v>281</v>
      </c>
      <c r="C25" s="621"/>
      <c r="D25" s="621"/>
      <c r="E25" s="621"/>
      <c r="F25" s="621"/>
      <c r="G25" s="621"/>
      <c r="H25" s="621"/>
      <c r="I25" s="621"/>
      <c r="J25" s="621"/>
      <c r="K25" s="621"/>
      <c r="L25" s="621"/>
      <c r="M25" s="621"/>
      <c r="N25" s="621"/>
      <c r="O25" s="621"/>
      <c r="P25" s="621"/>
      <c r="Q25" s="622"/>
      <c r="R25" s="623">
        <v>7642102</v>
      </c>
      <c r="S25" s="624"/>
      <c r="T25" s="624"/>
      <c r="U25" s="624"/>
      <c r="V25" s="624"/>
      <c r="W25" s="624"/>
      <c r="X25" s="624"/>
      <c r="Y25" s="625"/>
      <c r="Z25" s="626">
        <v>47.2</v>
      </c>
      <c r="AA25" s="626"/>
      <c r="AB25" s="626"/>
      <c r="AC25" s="626"/>
      <c r="AD25" s="627">
        <v>6451348</v>
      </c>
      <c r="AE25" s="627"/>
      <c r="AF25" s="627"/>
      <c r="AG25" s="627"/>
      <c r="AH25" s="627"/>
      <c r="AI25" s="627"/>
      <c r="AJ25" s="627"/>
      <c r="AK25" s="627"/>
      <c r="AL25" s="628">
        <v>99.5</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1924972</v>
      </c>
      <c r="CS25" s="656"/>
      <c r="CT25" s="656"/>
      <c r="CU25" s="656"/>
      <c r="CV25" s="656"/>
      <c r="CW25" s="656"/>
      <c r="CX25" s="656"/>
      <c r="CY25" s="657"/>
      <c r="CZ25" s="628">
        <v>12.2</v>
      </c>
      <c r="DA25" s="653"/>
      <c r="DB25" s="653"/>
      <c r="DC25" s="658"/>
      <c r="DD25" s="632">
        <v>1608785</v>
      </c>
      <c r="DE25" s="656"/>
      <c r="DF25" s="656"/>
      <c r="DG25" s="656"/>
      <c r="DH25" s="656"/>
      <c r="DI25" s="656"/>
      <c r="DJ25" s="656"/>
      <c r="DK25" s="657"/>
      <c r="DL25" s="632">
        <v>1404210</v>
      </c>
      <c r="DM25" s="656"/>
      <c r="DN25" s="656"/>
      <c r="DO25" s="656"/>
      <c r="DP25" s="656"/>
      <c r="DQ25" s="656"/>
      <c r="DR25" s="656"/>
      <c r="DS25" s="656"/>
      <c r="DT25" s="656"/>
      <c r="DU25" s="656"/>
      <c r="DV25" s="657"/>
      <c r="DW25" s="628">
        <v>21.5</v>
      </c>
      <c r="DX25" s="653"/>
      <c r="DY25" s="653"/>
      <c r="DZ25" s="653"/>
      <c r="EA25" s="653"/>
      <c r="EB25" s="653"/>
      <c r="EC25" s="654"/>
    </row>
    <row r="26" spans="2:133" ht="11.25" customHeight="1" x14ac:dyDescent="0.2">
      <c r="B26" s="620" t="s">
        <v>284</v>
      </c>
      <c r="C26" s="621"/>
      <c r="D26" s="621"/>
      <c r="E26" s="621"/>
      <c r="F26" s="621"/>
      <c r="G26" s="621"/>
      <c r="H26" s="621"/>
      <c r="I26" s="621"/>
      <c r="J26" s="621"/>
      <c r="K26" s="621"/>
      <c r="L26" s="621"/>
      <c r="M26" s="621"/>
      <c r="N26" s="621"/>
      <c r="O26" s="621"/>
      <c r="P26" s="621"/>
      <c r="Q26" s="622"/>
      <c r="R26" s="623">
        <v>2152</v>
      </c>
      <c r="S26" s="624"/>
      <c r="T26" s="624"/>
      <c r="U26" s="624"/>
      <c r="V26" s="624"/>
      <c r="W26" s="624"/>
      <c r="X26" s="624"/>
      <c r="Y26" s="625"/>
      <c r="Z26" s="626">
        <v>0</v>
      </c>
      <c r="AA26" s="626"/>
      <c r="AB26" s="626"/>
      <c r="AC26" s="626"/>
      <c r="AD26" s="627">
        <v>2152</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1084754</v>
      </c>
      <c r="CS26" s="624"/>
      <c r="CT26" s="624"/>
      <c r="CU26" s="624"/>
      <c r="CV26" s="624"/>
      <c r="CW26" s="624"/>
      <c r="CX26" s="624"/>
      <c r="CY26" s="625"/>
      <c r="CZ26" s="628">
        <v>6.9</v>
      </c>
      <c r="DA26" s="653"/>
      <c r="DB26" s="653"/>
      <c r="DC26" s="658"/>
      <c r="DD26" s="632">
        <v>974191</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287</v>
      </c>
      <c r="C27" s="621"/>
      <c r="D27" s="621"/>
      <c r="E27" s="621"/>
      <c r="F27" s="621"/>
      <c r="G27" s="621"/>
      <c r="H27" s="621"/>
      <c r="I27" s="621"/>
      <c r="J27" s="621"/>
      <c r="K27" s="621"/>
      <c r="L27" s="621"/>
      <c r="M27" s="621"/>
      <c r="N27" s="621"/>
      <c r="O27" s="621"/>
      <c r="P27" s="621"/>
      <c r="Q27" s="622"/>
      <c r="R27" s="623">
        <v>185624</v>
      </c>
      <c r="S27" s="624"/>
      <c r="T27" s="624"/>
      <c r="U27" s="624"/>
      <c r="V27" s="624"/>
      <c r="W27" s="624"/>
      <c r="X27" s="624"/>
      <c r="Y27" s="625"/>
      <c r="Z27" s="626">
        <v>1.1000000000000001</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1939570</v>
      </c>
      <c r="BH27" s="624"/>
      <c r="BI27" s="624"/>
      <c r="BJ27" s="624"/>
      <c r="BK27" s="624"/>
      <c r="BL27" s="624"/>
      <c r="BM27" s="624"/>
      <c r="BN27" s="625"/>
      <c r="BO27" s="626">
        <v>100</v>
      </c>
      <c r="BP27" s="626"/>
      <c r="BQ27" s="626"/>
      <c r="BR27" s="626"/>
      <c r="BS27" s="627">
        <v>15730</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2512826</v>
      </c>
      <c r="CS27" s="656"/>
      <c r="CT27" s="656"/>
      <c r="CU27" s="656"/>
      <c r="CV27" s="656"/>
      <c r="CW27" s="656"/>
      <c r="CX27" s="656"/>
      <c r="CY27" s="657"/>
      <c r="CZ27" s="628">
        <v>15.9</v>
      </c>
      <c r="DA27" s="653"/>
      <c r="DB27" s="653"/>
      <c r="DC27" s="658"/>
      <c r="DD27" s="632">
        <v>625516</v>
      </c>
      <c r="DE27" s="656"/>
      <c r="DF27" s="656"/>
      <c r="DG27" s="656"/>
      <c r="DH27" s="656"/>
      <c r="DI27" s="656"/>
      <c r="DJ27" s="656"/>
      <c r="DK27" s="657"/>
      <c r="DL27" s="632">
        <v>600701</v>
      </c>
      <c r="DM27" s="656"/>
      <c r="DN27" s="656"/>
      <c r="DO27" s="656"/>
      <c r="DP27" s="656"/>
      <c r="DQ27" s="656"/>
      <c r="DR27" s="656"/>
      <c r="DS27" s="656"/>
      <c r="DT27" s="656"/>
      <c r="DU27" s="656"/>
      <c r="DV27" s="657"/>
      <c r="DW27" s="628">
        <v>9.1999999999999993</v>
      </c>
      <c r="DX27" s="653"/>
      <c r="DY27" s="653"/>
      <c r="DZ27" s="653"/>
      <c r="EA27" s="653"/>
      <c r="EB27" s="653"/>
      <c r="EC27" s="654"/>
    </row>
    <row r="28" spans="2:133" ht="11.25" customHeight="1" x14ac:dyDescent="0.2">
      <c r="B28" s="620" t="s">
        <v>290</v>
      </c>
      <c r="C28" s="621"/>
      <c r="D28" s="621"/>
      <c r="E28" s="621"/>
      <c r="F28" s="621"/>
      <c r="G28" s="621"/>
      <c r="H28" s="621"/>
      <c r="I28" s="621"/>
      <c r="J28" s="621"/>
      <c r="K28" s="621"/>
      <c r="L28" s="621"/>
      <c r="M28" s="621"/>
      <c r="N28" s="621"/>
      <c r="O28" s="621"/>
      <c r="P28" s="621"/>
      <c r="Q28" s="622"/>
      <c r="R28" s="623">
        <v>105144</v>
      </c>
      <c r="S28" s="624"/>
      <c r="T28" s="624"/>
      <c r="U28" s="624"/>
      <c r="V28" s="624"/>
      <c r="W28" s="624"/>
      <c r="X28" s="624"/>
      <c r="Y28" s="625"/>
      <c r="Z28" s="626">
        <v>0.6</v>
      </c>
      <c r="AA28" s="626"/>
      <c r="AB28" s="626"/>
      <c r="AC28" s="626"/>
      <c r="AD28" s="627">
        <v>22436</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1598046</v>
      </c>
      <c r="CS28" s="624"/>
      <c r="CT28" s="624"/>
      <c r="CU28" s="624"/>
      <c r="CV28" s="624"/>
      <c r="CW28" s="624"/>
      <c r="CX28" s="624"/>
      <c r="CY28" s="625"/>
      <c r="CZ28" s="628">
        <v>10.1</v>
      </c>
      <c r="DA28" s="653"/>
      <c r="DB28" s="653"/>
      <c r="DC28" s="658"/>
      <c r="DD28" s="632">
        <v>1557479</v>
      </c>
      <c r="DE28" s="624"/>
      <c r="DF28" s="624"/>
      <c r="DG28" s="624"/>
      <c r="DH28" s="624"/>
      <c r="DI28" s="624"/>
      <c r="DJ28" s="624"/>
      <c r="DK28" s="625"/>
      <c r="DL28" s="632">
        <v>1557479</v>
      </c>
      <c r="DM28" s="624"/>
      <c r="DN28" s="624"/>
      <c r="DO28" s="624"/>
      <c r="DP28" s="624"/>
      <c r="DQ28" s="624"/>
      <c r="DR28" s="624"/>
      <c r="DS28" s="624"/>
      <c r="DT28" s="624"/>
      <c r="DU28" s="624"/>
      <c r="DV28" s="625"/>
      <c r="DW28" s="628">
        <v>23.9</v>
      </c>
      <c r="DX28" s="653"/>
      <c r="DY28" s="653"/>
      <c r="DZ28" s="653"/>
      <c r="EA28" s="653"/>
      <c r="EB28" s="653"/>
      <c r="EC28" s="654"/>
    </row>
    <row r="29" spans="2:133" ht="11.25" customHeight="1" x14ac:dyDescent="0.2">
      <c r="B29" s="620" t="s">
        <v>292</v>
      </c>
      <c r="C29" s="621"/>
      <c r="D29" s="621"/>
      <c r="E29" s="621"/>
      <c r="F29" s="621"/>
      <c r="G29" s="621"/>
      <c r="H29" s="621"/>
      <c r="I29" s="621"/>
      <c r="J29" s="621"/>
      <c r="K29" s="621"/>
      <c r="L29" s="621"/>
      <c r="M29" s="621"/>
      <c r="N29" s="621"/>
      <c r="O29" s="621"/>
      <c r="P29" s="621"/>
      <c r="Q29" s="622"/>
      <c r="R29" s="623">
        <v>40400</v>
      </c>
      <c r="S29" s="624"/>
      <c r="T29" s="624"/>
      <c r="U29" s="624"/>
      <c r="V29" s="624"/>
      <c r="W29" s="624"/>
      <c r="X29" s="624"/>
      <c r="Y29" s="625"/>
      <c r="Z29" s="626">
        <v>0.2</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1598046</v>
      </c>
      <c r="CS29" s="656"/>
      <c r="CT29" s="656"/>
      <c r="CU29" s="656"/>
      <c r="CV29" s="656"/>
      <c r="CW29" s="656"/>
      <c r="CX29" s="656"/>
      <c r="CY29" s="657"/>
      <c r="CZ29" s="628">
        <v>10.1</v>
      </c>
      <c r="DA29" s="653"/>
      <c r="DB29" s="653"/>
      <c r="DC29" s="658"/>
      <c r="DD29" s="632">
        <v>1557479</v>
      </c>
      <c r="DE29" s="656"/>
      <c r="DF29" s="656"/>
      <c r="DG29" s="656"/>
      <c r="DH29" s="656"/>
      <c r="DI29" s="656"/>
      <c r="DJ29" s="656"/>
      <c r="DK29" s="657"/>
      <c r="DL29" s="632">
        <v>1557479</v>
      </c>
      <c r="DM29" s="656"/>
      <c r="DN29" s="656"/>
      <c r="DO29" s="656"/>
      <c r="DP29" s="656"/>
      <c r="DQ29" s="656"/>
      <c r="DR29" s="656"/>
      <c r="DS29" s="656"/>
      <c r="DT29" s="656"/>
      <c r="DU29" s="656"/>
      <c r="DV29" s="657"/>
      <c r="DW29" s="628">
        <v>23.9</v>
      </c>
      <c r="DX29" s="653"/>
      <c r="DY29" s="653"/>
      <c r="DZ29" s="653"/>
      <c r="EA29" s="653"/>
      <c r="EB29" s="653"/>
      <c r="EC29" s="654"/>
    </row>
    <row r="30" spans="2:133" ht="11.25" customHeight="1" x14ac:dyDescent="0.2">
      <c r="B30" s="620" t="s">
        <v>294</v>
      </c>
      <c r="C30" s="621"/>
      <c r="D30" s="621"/>
      <c r="E30" s="621"/>
      <c r="F30" s="621"/>
      <c r="G30" s="621"/>
      <c r="H30" s="621"/>
      <c r="I30" s="621"/>
      <c r="J30" s="621"/>
      <c r="K30" s="621"/>
      <c r="L30" s="621"/>
      <c r="M30" s="621"/>
      <c r="N30" s="621"/>
      <c r="O30" s="621"/>
      <c r="P30" s="621"/>
      <c r="Q30" s="622"/>
      <c r="R30" s="623">
        <v>1851594</v>
      </c>
      <c r="S30" s="624"/>
      <c r="T30" s="624"/>
      <c r="U30" s="624"/>
      <c r="V30" s="624"/>
      <c r="W30" s="624"/>
      <c r="X30" s="624"/>
      <c r="Y30" s="625"/>
      <c r="Z30" s="626">
        <v>11.4</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1560935</v>
      </c>
      <c r="CS30" s="624"/>
      <c r="CT30" s="624"/>
      <c r="CU30" s="624"/>
      <c r="CV30" s="624"/>
      <c r="CW30" s="624"/>
      <c r="CX30" s="624"/>
      <c r="CY30" s="625"/>
      <c r="CZ30" s="628">
        <v>9.9</v>
      </c>
      <c r="DA30" s="653"/>
      <c r="DB30" s="653"/>
      <c r="DC30" s="658"/>
      <c r="DD30" s="632">
        <v>1520763</v>
      </c>
      <c r="DE30" s="624"/>
      <c r="DF30" s="624"/>
      <c r="DG30" s="624"/>
      <c r="DH30" s="624"/>
      <c r="DI30" s="624"/>
      <c r="DJ30" s="624"/>
      <c r="DK30" s="625"/>
      <c r="DL30" s="632">
        <v>1520763</v>
      </c>
      <c r="DM30" s="624"/>
      <c r="DN30" s="624"/>
      <c r="DO30" s="624"/>
      <c r="DP30" s="624"/>
      <c r="DQ30" s="624"/>
      <c r="DR30" s="624"/>
      <c r="DS30" s="624"/>
      <c r="DT30" s="624"/>
      <c r="DU30" s="624"/>
      <c r="DV30" s="625"/>
      <c r="DW30" s="628">
        <v>23.3</v>
      </c>
      <c r="DX30" s="653"/>
      <c r="DY30" s="653"/>
      <c r="DZ30" s="653"/>
      <c r="EA30" s="653"/>
      <c r="EB30" s="653"/>
      <c r="EC30" s="654"/>
    </row>
    <row r="31" spans="2:133" ht="11.25" customHeight="1" x14ac:dyDescent="0.2">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99</v>
      </c>
      <c r="BH31" s="667"/>
      <c r="BI31" s="667"/>
      <c r="BJ31" s="667"/>
      <c r="BK31" s="667"/>
      <c r="BL31" s="667"/>
      <c r="BM31" s="618">
        <v>97.5</v>
      </c>
      <c r="BN31" s="667"/>
      <c r="BO31" s="667"/>
      <c r="BP31" s="667"/>
      <c r="BQ31" s="668"/>
      <c r="BR31" s="670">
        <v>99.1</v>
      </c>
      <c r="BS31" s="667"/>
      <c r="BT31" s="667"/>
      <c r="BU31" s="667"/>
      <c r="BV31" s="667"/>
      <c r="BW31" s="667"/>
      <c r="BX31" s="618">
        <v>97.6</v>
      </c>
      <c r="BY31" s="667"/>
      <c r="BZ31" s="667"/>
      <c r="CA31" s="667"/>
      <c r="CB31" s="668"/>
      <c r="CD31" s="663"/>
      <c r="CE31" s="664"/>
      <c r="CF31" s="620" t="s">
        <v>301</v>
      </c>
      <c r="CG31" s="621"/>
      <c r="CH31" s="621"/>
      <c r="CI31" s="621"/>
      <c r="CJ31" s="621"/>
      <c r="CK31" s="621"/>
      <c r="CL31" s="621"/>
      <c r="CM31" s="621"/>
      <c r="CN31" s="621"/>
      <c r="CO31" s="621"/>
      <c r="CP31" s="621"/>
      <c r="CQ31" s="622"/>
      <c r="CR31" s="623">
        <v>37111</v>
      </c>
      <c r="CS31" s="656"/>
      <c r="CT31" s="656"/>
      <c r="CU31" s="656"/>
      <c r="CV31" s="656"/>
      <c r="CW31" s="656"/>
      <c r="CX31" s="656"/>
      <c r="CY31" s="657"/>
      <c r="CZ31" s="628">
        <v>0.2</v>
      </c>
      <c r="DA31" s="653"/>
      <c r="DB31" s="653"/>
      <c r="DC31" s="658"/>
      <c r="DD31" s="632">
        <v>36716</v>
      </c>
      <c r="DE31" s="656"/>
      <c r="DF31" s="656"/>
      <c r="DG31" s="656"/>
      <c r="DH31" s="656"/>
      <c r="DI31" s="656"/>
      <c r="DJ31" s="656"/>
      <c r="DK31" s="657"/>
      <c r="DL31" s="632">
        <v>36716</v>
      </c>
      <c r="DM31" s="656"/>
      <c r="DN31" s="656"/>
      <c r="DO31" s="656"/>
      <c r="DP31" s="656"/>
      <c r="DQ31" s="656"/>
      <c r="DR31" s="656"/>
      <c r="DS31" s="656"/>
      <c r="DT31" s="656"/>
      <c r="DU31" s="656"/>
      <c r="DV31" s="657"/>
      <c r="DW31" s="628">
        <v>0.6</v>
      </c>
      <c r="DX31" s="653"/>
      <c r="DY31" s="653"/>
      <c r="DZ31" s="653"/>
      <c r="EA31" s="653"/>
      <c r="EB31" s="653"/>
      <c r="EC31" s="654"/>
    </row>
    <row r="32" spans="2:133" ht="11.25" customHeight="1" x14ac:dyDescent="0.2">
      <c r="B32" s="620" t="s">
        <v>302</v>
      </c>
      <c r="C32" s="621"/>
      <c r="D32" s="621"/>
      <c r="E32" s="621"/>
      <c r="F32" s="621"/>
      <c r="G32" s="621"/>
      <c r="H32" s="621"/>
      <c r="I32" s="621"/>
      <c r="J32" s="621"/>
      <c r="K32" s="621"/>
      <c r="L32" s="621"/>
      <c r="M32" s="621"/>
      <c r="N32" s="621"/>
      <c r="O32" s="621"/>
      <c r="P32" s="621"/>
      <c r="Q32" s="622"/>
      <c r="R32" s="623">
        <v>1073086</v>
      </c>
      <c r="S32" s="624"/>
      <c r="T32" s="624"/>
      <c r="U32" s="624"/>
      <c r="V32" s="624"/>
      <c r="W32" s="624"/>
      <c r="X32" s="624"/>
      <c r="Y32" s="625"/>
      <c r="Z32" s="626">
        <v>6.6</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303</v>
      </c>
      <c r="AX32" s="620" t="s">
        <v>304</v>
      </c>
      <c r="AY32" s="621"/>
      <c r="AZ32" s="621"/>
      <c r="BA32" s="621"/>
      <c r="BB32" s="621"/>
      <c r="BC32" s="621"/>
      <c r="BD32" s="621"/>
      <c r="BE32" s="621"/>
      <c r="BF32" s="622"/>
      <c r="BG32" s="680">
        <v>98.8</v>
      </c>
      <c r="BH32" s="656"/>
      <c r="BI32" s="656"/>
      <c r="BJ32" s="656"/>
      <c r="BK32" s="656"/>
      <c r="BL32" s="656"/>
      <c r="BM32" s="629">
        <v>97.3</v>
      </c>
      <c r="BN32" s="656"/>
      <c r="BO32" s="656"/>
      <c r="BP32" s="656"/>
      <c r="BQ32" s="669"/>
      <c r="BR32" s="680">
        <v>99</v>
      </c>
      <c r="BS32" s="656"/>
      <c r="BT32" s="656"/>
      <c r="BU32" s="656"/>
      <c r="BV32" s="656"/>
      <c r="BW32" s="656"/>
      <c r="BX32" s="629">
        <v>97.4</v>
      </c>
      <c r="BY32" s="656"/>
      <c r="BZ32" s="656"/>
      <c r="CA32" s="656"/>
      <c r="CB32" s="669"/>
      <c r="CD32" s="665"/>
      <c r="CE32" s="666"/>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2">
      <c r="B33" s="620" t="s">
        <v>306</v>
      </c>
      <c r="C33" s="621"/>
      <c r="D33" s="621"/>
      <c r="E33" s="621"/>
      <c r="F33" s="621"/>
      <c r="G33" s="621"/>
      <c r="H33" s="621"/>
      <c r="I33" s="621"/>
      <c r="J33" s="621"/>
      <c r="K33" s="621"/>
      <c r="L33" s="621"/>
      <c r="M33" s="621"/>
      <c r="N33" s="621"/>
      <c r="O33" s="621"/>
      <c r="P33" s="621"/>
      <c r="Q33" s="622"/>
      <c r="R33" s="623">
        <v>215231</v>
      </c>
      <c r="S33" s="624"/>
      <c r="T33" s="624"/>
      <c r="U33" s="624"/>
      <c r="V33" s="624"/>
      <c r="W33" s="624"/>
      <c r="X33" s="624"/>
      <c r="Y33" s="625"/>
      <c r="Z33" s="626">
        <v>1.3</v>
      </c>
      <c r="AA33" s="626"/>
      <c r="AB33" s="626"/>
      <c r="AC33" s="626"/>
      <c r="AD33" s="627">
        <v>5906</v>
      </c>
      <c r="AE33" s="627"/>
      <c r="AF33" s="627"/>
      <c r="AG33" s="627"/>
      <c r="AH33" s="627"/>
      <c r="AI33" s="627"/>
      <c r="AJ33" s="627"/>
      <c r="AK33" s="627"/>
      <c r="AL33" s="628">
        <v>0.1</v>
      </c>
      <c r="AM33" s="629"/>
      <c r="AN33" s="629"/>
      <c r="AO33" s="630"/>
      <c r="AP33" s="675"/>
      <c r="AQ33" s="676"/>
      <c r="AR33" s="676"/>
      <c r="AS33" s="676"/>
      <c r="AT33" s="679"/>
      <c r="AU33" s="219"/>
      <c r="AV33" s="219"/>
      <c r="AW33" s="219"/>
      <c r="AX33" s="644" t="s">
        <v>307</v>
      </c>
      <c r="AY33" s="645"/>
      <c r="AZ33" s="645"/>
      <c r="BA33" s="645"/>
      <c r="BB33" s="645"/>
      <c r="BC33" s="645"/>
      <c r="BD33" s="645"/>
      <c r="BE33" s="645"/>
      <c r="BF33" s="646"/>
      <c r="BG33" s="681">
        <v>99</v>
      </c>
      <c r="BH33" s="682"/>
      <c r="BI33" s="682"/>
      <c r="BJ33" s="682"/>
      <c r="BK33" s="682"/>
      <c r="BL33" s="682"/>
      <c r="BM33" s="683">
        <v>97.4</v>
      </c>
      <c r="BN33" s="682"/>
      <c r="BO33" s="682"/>
      <c r="BP33" s="682"/>
      <c r="BQ33" s="684"/>
      <c r="BR33" s="681">
        <v>99.1</v>
      </c>
      <c r="BS33" s="682"/>
      <c r="BT33" s="682"/>
      <c r="BU33" s="682"/>
      <c r="BV33" s="682"/>
      <c r="BW33" s="682"/>
      <c r="BX33" s="683">
        <v>97.4</v>
      </c>
      <c r="BY33" s="682"/>
      <c r="BZ33" s="682"/>
      <c r="CA33" s="682"/>
      <c r="CB33" s="684"/>
      <c r="CD33" s="620" t="s">
        <v>308</v>
      </c>
      <c r="CE33" s="621"/>
      <c r="CF33" s="621"/>
      <c r="CG33" s="621"/>
      <c r="CH33" s="621"/>
      <c r="CI33" s="621"/>
      <c r="CJ33" s="621"/>
      <c r="CK33" s="621"/>
      <c r="CL33" s="621"/>
      <c r="CM33" s="621"/>
      <c r="CN33" s="621"/>
      <c r="CO33" s="621"/>
      <c r="CP33" s="621"/>
      <c r="CQ33" s="622"/>
      <c r="CR33" s="623">
        <v>8560421</v>
      </c>
      <c r="CS33" s="656"/>
      <c r="CT33" s="656"/>
      <c r="CU33" s="656"/>
      <c r="CV33" s="656"/>
      <c r="CW33" s="656"/>
      <c r="CX33" s="656"/>
      <c r="CY33" s="657"/>
      <c r="CZ33" s="628">
        <v>54.2</v>
      </c>
      <c r="DA33" s="653"/>
      <c r="DB33" s="653"/>
      <c r="DC33" s="658"/>
      <c r="DD33" s="632">
        <v>4536531</v>
      </c>
      <c r="DE33" s="656"/>
      <c r="DF33" s="656"/>
      <c r="DG33" s="656"/>
      <c r="DH33" s="656"/>
      <c r="DI33" s="656"/>
      <c r="DJ33" s="656"/>
      <c r="DK33" s="657"/>
      <c r="DL33" s="632">
        <v>2547978</v>
      </c>
      <c r="DM33" s="656"/>
      <c r="DN33" s="656"/>
      <c r="DO33" s="656"/>
      <c r="DP33" s="656"/>
      <c r="DQ33" s="656"/>
      <c r="DR33" s="656"/>
      <c r="DS33" s="656"/>
      <c r="DT33" s="656"/>
      <c r="DU33" s="656"/>
      <c r="DV33" s="657"/>
      <c r="DW33" s="628">
        <v>39.1</v>
      </c>
      <c r="DX33" s="653"/>
      <c r="DY33" s="653"/>
      <c r="DZ33" s="653"/>
      <c r="EA33" s="653"/>
      <c r="EB33" s="653"/>
      <c r="EC33" s="654"/>
    </row>
    <row r="34" spans="2:133" ht="11.25" customHeight="1" x14ac:dyDescent="0.2">
      <c r="B34" s="620" t="s">
        <v>309</v>
      </c>
      <c r="C34" s="621"/>
      <c r="D34" s="621"/>
      <c r="E34" s="621"/>
      <c r="F34" s="621"/>
      <c r="G34" s="621"/>
      <c r="H34" s="621"/>
      <c r="I34" s="621"/>
      <c r="J34" s="621"/>
      <c r="K34" s="621"/>
      <c r="L34" s="621"/>
      <c r="M34" s="621"/>
      <c r="N34" s="621"/>
      <c r="O34" s="621"/>
      <c r="P34" s="621"/>
      <c r="Q34" s="622"/>
      <c r="R34" s="623">
        <v>1466991</v>
      </c>
      <c r="S34" s="624"/>
      <c r="T34" s="624"/>
      <c r="U34" s="624"/>
      <c r="V34" s="624"/>
      <c r="W34" s="624"/>
      <c r="X34" s="624"/>
      <c r="Y34" s="625"/>
      <c r="Z34" s="626">
        <v>9.1</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2155522</v>
      </c>
      <c r="CS34" s="624"/>
      <c r="CT34" s="624"/>
      <c r="CU34" s="624"/>
      <c r="CV34" s="624"/>
      <c r="CW34" s="624"/>
      <c r="CX34" s="624"/>
      <c r="CY34" s="625"/>
      <c r="CZ34" s="628">
        <v>13.6</v>
      </c>
      <c r="DA34" s="653"/>
      <c r="DB34" s="653"/>
      <c r="DC34" s="658"/>
      <c r="DD34" s="632">
        <v>886207</v>
      </c>
      <c r="DE34" s="624"/>
      <c r="DF34" s="624"/>
      <c r="DG34" s="624"/>
      <c r="DH34" s="624"/>
      <c r="DI34" s="624"/>
      <c r="DJ34" s="624"/>
      <c r="DK34" s="625"/>
      <c r="DL34" s="632">
        <v>658871</v>
      </c>
      <c r="DM34" s="624"/>
      <c r="DN34" s="624"/>
      <c r="DO34" s="624"/>
      <c r="DP34" s="624"/>
      <c r="DQ34" s="624"/>
      <c r="DR34" s="624"/>
      <c r="DS34" s="624"/>
      <c r="DT34" s="624"/>
      <c r="DU34" s="624"/>
      <c r="DV34" s="625"/>
      <c r="DW34" s="628">
        <v>10.1</v>
      </c>
      <c r="DX34" s="653"/>
      <c r="DY34" s="653"/>
      <c r="DZ34" s="653"/>
      <c r="EA34" s="653"/>
      <c r="EB34" s="653"/>
      <c r="EC34" s="654"/>
    </row>
    <row r="35" spans="2:133" ht="11.25" customHeight="1" x14ac:dyDescent="0.2">
      <c r="B35" s="620" t="s">
        <v>311</v>
      </c>
      <c r="C35" s="621"/>
      <c r="D35" s="621"/>
      <c r="E35" s="621"/>
      <c r="F35" s="621"/>
      <c r="G35" s="621"/>
      <c r="H35" s="621"/>
      <c r="I35" s="621"/>
      <c r="J35" s="621"/>
      <c r="K35" s="621"/>
      <c r="L35" s="621"/>
      <c r="M35" s="621"/>
      <c r="N35" s="621"/>
      <c r="O35" s="621"/>
      <c r="P35" s="621"/>
      <c r="Q35" s="622"/>
      <c r="R35" s="623">
        <v>1295586</v>
      </c>
      <c r="S35" s="624"/>
      <c r="T35" s="624"/>
      <c r="U35" s="624"/>
      <c r="V35" s="624"/>
      <c r="W35" s="624"/>
      <c r="X35" s="624"/>
      <c r="Y35" s="625"/>
      <c r="Z35" s="626">
        <v>8</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73638</v>
      </c>
      <c r="CS35" s="656"/>
      <c r="CT35" s="656"/>
      <c r="CU35" s="656"/>
      <c r="CV35" s="656"/>
      <c r="CW35" s="656"/>
      <c r="CX35" s="656"/>
      <c r="CY35" s="657"/>
      <c r="CZ35" s="628">
        <v>0.5</v>
      </c>
      <c r="DA35" s="653"/>
      <c r="DB35" s="653"/>
      <c r="DC35" s="658"/>
      <c r="DD35" s="632">
        <v>56950</v>
      </c>
      <c r="DE35" s="656"/>
      <c r="DF35" s="656"/>
      <c r="DG35" s="656"/>
      <c r="DH35" s="656"/>
      <c r="DI35" s="656"/>
      <c r="DJ35" s="656"/>
      <c r="DK35" s="657"/>
      <c r="DL35" s="632">
        <v>56950</v>
      </c>
      <c r="DM35" s="656"/>
      <c r="DN35" s="656"/>
      <c r="DO35" s="656"/>
      <c r="DP35" s="656"/>
      <c r="DQ35" s="656"/>
      <c r="DR35" s="656"/>
      <c r="DS35" s="656"/>
      <c r="DT35" s="656"/>
      <c r="DU35" s="656"/>
      <c r="DV35" s="657"/>
      <c r="DW35" s="628">
        <v>0.9</v>
      </c>
      <c r="DX35" s="653"/>
      <c r="DY35" s="653"/>
      <c r="DZ35" s="653"/>
      <c r="EA35" s="653"/>
      <c r="EB35" s="653"/>
      <c r="EC35" s="654"/>
    </row>
    <row r="36" spans="2:133" ht="11.25" customHeight="1" x14ac:dyDescent="0.2">
      <c r="B36" s="620" t="s">
        <v>315</v>
      </c>
      <c r="C36" s="621"/>
      <c r="D36" s="621"/>
      <c r="E36" s="621"/>
      <c r="F36" s="621"/>
      <c r="G36" s="621"/>
      <c r="H36" s="621"/>
      <c r="I36" s="621"/>
      <c r="J36" s="621"/>
      <c r="K36" s="621"/>
      <c r="L36" s="621"/>
      <c r="M36" s="621"/>
      <c r="N36" s="621"/>
      <c r="O36" s="621"/>
      <c r="P36" s="621"/>
      <c r="Q36" s="622"/>
      <c r="R36" s="623">
        <v>822088</v>
      </c>
      <c r="S36" s="624"/>
      <c r="T36" s="624"/>
      <c r="U36" s="624"/>
      <c r="V36" s="624"/>
      <c r="W36" s="624"/>
      <c r="X36" s="624"/>
      <c r="Y36" s="625"/>
      <c r="Z36" s="626">
        <v>5.0999999999999996</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1507184</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50557</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2640417</v>
      </c>
      <c r="CS36" s="624"/>
      <c r="CT36" s="624"/>
      <c r="CU36" s="624"/>
      <c r="CV36" s="624"/>
      <c r="CW36" s="624"/>
      <c r="CX36" s="624"/>
      <c r="CY36" s="625"/>
      <c r="CZ36" s="628">
        <v>16.7</v>
      </c>
      <c r="DA36" s="653"/>
      <c r="DB36" s="653"/>
      <c r="DC36" s="658"/>
      <c r="DD36" s="632">
        <v>1682448</v>
      </c>
      <c r="DE36" s="624"/>
      <c r="DF36" s="624"/>
      <c r="DG36" s="624"/>
      <c r="DH36" s="624"/>
      <c r="DI36" s="624"/>
      <c r="DJ36" s="624"/>
      <c r="DK36" s="625"/>
      <c r="DL36" s="632">
        <v>1053870</v>
      </c>
      <c r="DM36" s="624"/>
      <c r="DN36" s="624"/>
      <c r="DO36" s="624"/>
      <c r="DP36" s="624"/>
      <c r="DQ36" s="624"/>
      <c r="DR36" s="624"/>
      <c r="DS36" s="624"/>
      <c r="DT36" s="624"/>
      <c r="DU36" s="624"/>
      <c r="DV36" s="625"/>
      <c r="DW36" s="628">
        <v>16.2</v>
      </c>
      <c r="DX36" s="653"/>
      <c r="DY36" s="653"/>
      <c r="DZ36" s="653"/>
      <c r="EA36" s="653"/>
      <c r="EB36" s="653"/>
      <c r="EC36" s="654"/>
    </row>
    <row r="37" spans="2:133" ht="11.25" customHeight="1" x14ac:dyDescent="0.2">
      <c r="B37" s="620" t="s">
        <v>319</v>
      </c>
      <c r="C37" s="621"/>
      <c r="D37" s="621"/>
      <c r="E37" s="621"/>
      <c r="F37" s="621"/>
      <c r="G37" s="621"/>
      <c r="H37" s="621"/>
      <c r="I37" s="621"/>
      <c r="J37" s="621"/>
      <c r="K37" s="621"/>
      <c r="L37" s="621"/>
      <c r="M37" s="621"/>
      <c r="N37" s="621"/>
      <c r="O37" s="621"/>
      <c r="P37" s="621"/>
      <c r="Q37" s="622"/>
      <c r="R37" s="623">
        <v>220888</v>
      </c>
      <c r="S37" s="624"/>
      <c r="T37" s="624"/>
      <c r="U37" s="624"/>
      <c r="V37" s="624"/>
      <c r="W37" s="624"/>
      <c r="X37" s="624"/>
      <c r="Y37" s="625"/>
      <c r="Z37" s="626">
        <v>1.4</v>
      </c>
      <c r="AA37" s="626"/>
      <c r="AB37" s="626"/>
      <c r="AC37" s="626"/>
      <c r="AD37" s="627">
        <v>1520</v>
      </c>
      <c r="AE37" s="627"/>
      <c r="AF37" s="627"/>
      <c r="AG37" s="627"/>
      <c r="AH37" s="627"/>
      <c r="AI37" s="627"/>
      <c r="AJ37" s="627"/>
      <c r="AK37" s="627"/>
      <c r="AL37" s="628">
        <v>0</v>
      </c>
      <c r="AM37" s="629"/>
      <c r="AN37" s="629"/>
      <c r="AO37" s="630"/>
      <c r="AQ37" s="686" t="s">
        <v>320</v>
      </c>
      <c r="AR37" s="687"/>
      <c r="AS37" s="687"/>
      <c r="AT37" s="687"/>
      <c r="AU37" s="687"/>
      <c r="AV37" s="687"/>
      <c r="AW37" s="687"/>
      <c r="AX37" s="687"/>
      <c r="AY37" s="688"/>
      <c r="AZ37" s="623">
        <v>248837</v>
      </c>
      <c r="BA37" s="624"/>
      <c r="BB37" s="624"/>
      <c r="BC37" s="624"/>
      <c r="BD37" s="656"/>
      <c r="BE37" s="656"/>
      <c r="BF37" s="669"/>
      <c r="BG37" s="620" t="s">
        <v>321</v>
      </c>
      <c r="BH37" s="621"/>
      <c r="BI37" s="621"/>
      <c r="BJ37" s="621"/>
      <c r="BK37" s="621"/>
      <c r="BL37" s="621"/>
      <c r="BM37" s="621"/>
      <c r="BN37" s="621"/>
      <c r="BO37" s="621"/>
      <c r="BP37" s="621"/>
      <c r="BQ37" s="621"/>
      <c r="BR37" s="621"/>
      <c r="BS37" s="621"/>
      <c r="BT37" s="621"/>
      <c r="BU37" s="622"/>
      <c r="BV37" s="623">
        <v>9871</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1269507</v>
      </c>
      <c r="CS37" s="656"/>
      <c r="CT37" s="656"/>
      <c r="CU37" s="656"/>
      <c r="CV37" s="656"/>
      <c r="CW37" s="656"/>
      <c r="CX37" s="656"/>
      <c r="CY37" s="657"/>
      <c r="CZ37" s="628">
        <v>8</v>
      </c>
      <c r="DA37" s="653"/>
      <c r="DB37" s="653"/>
      <c r="DC37" s="658"/>
      <c r="DD37" s="632">
        <v>610367</v>
      </c>
      <c r="DE37" s="656"/>
      <c r="DF37" s="656"/>
      <c r="DG37" s="656"/>
      <c r="DH37" s="656"/>
      <c r="DI37" s="656"/>
      <c r="DJ37" s="656"/>
      <c r="DK37" s="657"/>
      <c r="DL37" s="632">
        <v>543232</v>
      </c>
      <c r="DM37" s="656"/>
      <c r="DN37" s="656"/>
      <c r="DO37" s="656"/>
      <c r="DP37" s="656"/>
      <c r="DQ37" s="656"/>
      <c r="DR37" s="656"/>
      <c r="DS37" s="656"/>
      <c r="DT37" s="656"/>
      <c r="DU37" s="656"/>
      <c r="DV37" s="657"/>
      <c r="DW37" s="628">
        <v>8.3000000000000007</v>
      </c>
      <c r="DX37" s="653"/>
      <c r="DY37" s="653"/>
      <c r="DZ37" s="653"/>
      <c r="EA37" s="653"/>
      <c r="EB37" s="653"/>
      <c r="EC37" s="654"/>
    </row>
    <row r="38" spans="2:133" ht="11.25" customHeight="1" x14ac:dyDescent="0.2">
      <c r="B38" s="620" t="s">
        <v>323</v>
      </c>
      <c r="C38" s="621"/>
      <c r="D38" s="621"/>
      <c r="E38" s="621"/>
      <c r="F38" s="621"/>
      <c r="G38" s="621"/>
      <c r="H38" s="621"/>
      <c r="I38" s="621"/>
      <c r="J38" s="621"/>
      <c r="K38" s="621"/>
      <c r="L38" s="621"/>
      <c r="M38" s="621"/>
      <c r="N38" s="621"/>
      <c r="O38" s="621"/>
      <c r="P38" s="621"/>
      <c r="Q38" s="622"/>
      <c r="R38" s="623">
        <v>1273620</v>
      </c>
      <c r="S38" s="624"/>
      <c r="T38" s="624"/>
      <c r="U38" s="624"/>
      <c r="V38" s="624"/>
      <c r="W38" s="624"/>
      <c r="X38" s="624"/>
      <c r="Y38" s="625"/>
      <c r="Z38" s="626">
        <v>7.9</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216056</v>
      </c>
      <c r="BA38" s="624"/>
      <c r="BB38" s="624"/>
      <c r="BC38" s="624"/>
      <c r="BD38" s="656"/>
      <c r="BE38" s="656"/>
      <c r="BF38" s="669"/>
      <c r="BG38" s="620" t="s">
        <v>325</v>
      </c>
      <c r="BH38" s="621"/>
      <c r="BI38" s="621"/>
      <c r="BJ38" s="621"/>
      <c r="BK38" s="621"/>
      <c r="BL38" s="621"/>
      <c r="BM38" s="621"/>
      <c r="BN38" s="621"/>
      <c r="BO38" s="621"/>
      <c r="BP38" s="621"/>
      <c r="BQ38" s="621"/>
      <c r="BR38" s="621"/>
      <c r="BS38" s="621"/>
      <c r="BT38" s="621"/>
      <c r="BU38" s="622"/>
      <c r="BV38" s="623">
        <v>2456</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968630</v>
      </c>
      <c r="CS38" s="624"/>
      <c r="CT38" s="624"/>
      <c r="CU38" s="624"/>
      <c r="CV38" s="624"/>
      <c r="CW38" s="624"/>
      <c r="CX38" s="624"/>
      <c r="CY38" s="625"/>
      <c r="CZ38" s="628">
        <v>6.1</v>
      </c>
      <c r="DA38" s="653"/>
      <c r="DB38" s="653"/>
      <c r="DC38" s="658"/>
      <c r="DD38" s="632">
        <v>803705</v>
      </c>
      <c r="DE38" s="624"/>
      <c r="DF38" s="624"/>
      <c r="DG38" s="624"/>
      <c r="DH38" s="624"/>
      <c r="DI38" s="624"/>
      <c r="DJ38" s="624"/>
      <c r="DK38" s="625"/>
      <c r="DL38" s="632">
        <v>749376</v>
      </c>
      <c r="DM38" s="624"/>
      <c r="DN38" s="624"/>
      <c r="DO38" s="624"/>
      <c r="DP38" s="624"/>
      <c r="DQ38" s="624"/>
      <c r="DR38" s="624"/>
      <c r="DS38" s="624"/>
      <c r="DT38" s="624"/>
      <c r="DU38" s="624"/>
      <c r="DV38" s="625"/>
      <c r="DW38" s="628">
        <v>11.5</v>
      </c>
      <c r="DX38" s="653"/>
      <c r="DY38" s="653"/>
      <c r="DZ38" s="653"/>
      <c r="EA38" s="653"/>
      <c r="EB38" s="653"/>
      <c r="EC38" s="654"/>
    </row>
    <row r="39" spans="2:133" ht="11.25" customHeight="1" x14ac:dyDescent="0.2">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v>73661</v>
      </c>
      <c r="BA39" s="624"/>
      <c r="BB39" s="624"/>
      <c r="BC39" s="624"/>
      <c r="BD39" s="656"/>
      <c r="BE39" s="656"/>
      <c r="BF39" s="669"/>
      <c r="BG39" s="620" t="s">
        <v>329</v>
      </c>
      <c r="BH39" s="621"/>
      <c r="BI39" s="621"/>
      <c r="BJ39" s="621"/>
      <c r="BK39" s="621"/>
      <c r="BL39" s="621"/>
      <c r="BM39" s="621"/>
      <c r="BN39" s="621"/>
      <c r="BO39" s="621"/>
      <c r="BP39" s="621"/>
      <c r="BQ39" s="621"/>
      <c r="BR39" s="621"/>
      <c r="BS39" s="621"/>
      <c r="BT39" s="621"/>
      <c r="BU39" s="622"/>
      <c r="BV39" s="623">
        <v>3654</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2367840</v>
      </c>
      <c r="CS39" s="656"/>
      <c r="CT39" s="656"/>
      <c r="CU39" s="656"/>
      <c r="CV39" s="656"/>
      <c r="CW39" s="656"/>
      <c r="CX39" s="656"/>
      <c r="CY39" s="657"/>
      <c r="CZ39" s="628">
        <v>15</v>
      </c>
      <c r="DA39" s="653"/>
      <c r="DB39" s="653"/>
      <c r="DC39" s="658"/>
      <c r="DD39" s="632">
        <v>853447</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2">
      <c r="B40" s="620" t="s">
        <v>331</v>
      </c>
      <c r="C40" s="621"/>
      <c r="D40" s="621"/>
      <c r="E40" s="621"/>
      <c r="F40" s="621"/>
      <c r="G40" s="621"/>
      <c r="H40" s="621"/>
      <c r="I40" s="621"/>
      <c r="J40" s="621"/>
      <c r="K40" s="621"/>
      <c r="L40" s="621"/>
      <c r="M40" s="621"/>
      <c r="N40" s="621"/>
      <c r="O40" s="621"/>
      <c r="P40" s="621"/>
      <c r="Q40" s="622"/>
      <c r="R40" s="623">
        <v>37510</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v>7160</v>
      </c>
      <c r="BA40" s="624"/>
      <c r="BB40" s="624"/>
      <c r="BC40" s="624"/>
      <c r="BD40" s="656"/>
      <c r="BE40" s="656"/>
      <c r="BF40" s="669"/>
      <c r="BG40" s="673" t="s">
        <v>333</v>
      </c>
      <c r="BH40" s="674"/>
      <c r="BI40" s="674"/>
      <c r="BJ40" s="674"/>
      <c r="BK40" s="674"/>
      <c r="BL40" s="223"/>
      <c r="BM40" s="621" t="s">
        <v>334</v>
      </c>
      <c r="BN40" s="621"/>
      <c r="BO40" s="621"/>
      <c r="BP40" s="621"/>
      <c r="BQ40" s="621"/>
      <c r="BR40" s="621"/>
      <c r="BS40" s="621"/>
      <c r="BT40" s="621"/>
      <c r="BU40" s="622"/>
      <c r="BV40" s="623">
        <v>92</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354374</v>
      </c>
      <c r="CS40" s="624"/>
      <c r="CT40" s="624"/>
      <c r="CU40" s="624"/>
      <c r="CV40" s="624"/>
      <c r="CW40" s="624"/>
      <c r="CX40" s="624"/>
      <c r="CY40" s="625"/>
      <c r="CZ40" s="628">
        <v>2.2000000000000002</v>
      </c>
      <c r="DA40" s="653"/>
      <c r="DB40" s="653"/>
      <c r="DC40" s="658"/>
      <c r="DD40" s="632">
        <v>253774</v>
      </c>
      <c r="DE40" s="624"/>
      <c r="DF40" s="624"/>
      <c r="DG40" s="624"/>
      <c r="DH40" s="624"/>
      <c r="DI40" s="624"/>
      <c r="DJ40" s="624"/>
      <c r="DK40" s="625"/>
      <c r="DL40" s="632">
        <v>28911</v>
      </c>
      <c r="DM40" s="624"/>
      <c r="DN40" s="624"/>
      <c r="DO40" s="624"/>
      <c r="DP40" s="624"/>
      <c r="DQ40" s="624"/>
      <c r="DR40" s="624"/>
      <c r="DS40" s="624"/>
      <c r="DT40" s="624"/>
      <c r="DU40" s="624"/>
      <c r="DV40" s="625"/>
      <c r="DW40" s="628">
        <v>0.4</v>
      </c>
      <c r="DX40" s="653"/>
      <c r="DY40" s="653"/>
      <c r="DZ40" s="653"/>
      <c r="EA40" s="653"/>
      <c r="EB40" s="653"/>
      <c r="EC40" s="654"/>
    </row>
    <row r="41" spans="2:133" ht="11.25" customHeight="1" x14ac:dyDescent="0.2">
      <c r="B41" s="644" t="s">
        <v>336</v>
      </c>
      <c r="C41" s="645"/>
      <c r="D41" s="645"/>
      <c r="E41" s="645"/>
      <c r="F41" s="645"/>
      <c r="G41" s="645"/>
      <c r="H41" s="645"/>
      <c r="I41" s="645"/>
      <c r="J41" s="645"/>
      <c r="K41" s="645"/>
      <c r="L41" s="645"/>
      <c r="M41" s="645"/>
      <c r="N41" s="645"/>
      <c r="O41" s="645"/>
      <c r="P41" s="645"/>
      <c r="Q41" s="646"/>
      <c r="R41" s="695">
        <v>16194506</v>
      </c>
      <c r="S41" s="696"/>
      <c r="T41" s="696"/>
      <c r="U41" s="696"/>
      <c r="V41" s="696"/>
      <c r="W41" s="696"/>
      <c r="X41" s="696"/>
      <c r="Y41" s="700"/>
      <c r="Z41" s="701">
        <v>100</v>
      </c>
      <c r="AA41" s="701"/>
      <c r="AB41" s="701"/>
      <c r="AC41" s="701"/>
      <c r="AD41" s="702">
        <v>6483362</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225740</v>
      </c>
      <c r="BA41" s="624"/>
      <c r="BB41" s="624"/>
      <c r="BC41" s="624"/>
      <c r="BD41" s="656"/>
      <c r="BE41" s="656"/>
      <c r="BF41" s="669"/>
      <c r="BG41" s="673"/>
      <c r="BH41" s="674"/>
      <c r="BI41" s="674"/>
      <c r="BJ41" s="674"/>
      <c r="BK41" s="674"/>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340</v>
      </c>
      <c r="AR42" s="693"/>
      <c r="AS42" s="693"/>
      <c r="AT42" s="693"/>
      <c r="AU42" s="693"/>
      <c r="AV42" s="693"/>
      <c r="AW42" s="693"/>
      <c r="AX42" s="693"/>
      <c r="AY42" s="694"/>
      <c r="AZ42" s="695">
        <v>735730</v>
      </c>
      <c r="BA42" s="696"/>
      <c r="BB42" s="696"/>
      <c r="BC42" s="696"/>
      <c r="BD42" s="682"/>
      <c r="BE42" s="682"/>
      <c r="BF42" s="684"/>
      <c r="BG42" s="675"/>
      <c r="BH42" s="676"/>
      <c r="BI42" s="676"/>
      <c r="BJ42" s="676"/>
      <c r="BK42" s="676"/>
      <c r="BL42" s="224"/>
      <c r="BM42" s="645" t="s">
        <v>341</v>
      </c>
      <c r="BN42" s="645"/>
      <c r="BO42" s="645"/>
      <c r="BP42" s="645"/>
      <c r="BQ42" s="645"/>
      <c r="BR42" s="645"/>
      <c r="BS42" s="645"/>
      <c r="BT42" s="645"/>
      <c r="BU42" s="646"/>
      <c r="BV42" s="695">
        <v>532</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1204465</v>
      </c>
      <c r="CS42" s="656"/>
      <c r="CT42" s="656"/>
      <c r="CU42" s="656"/>
      <c r="CV42" s="656"/>
      <c r="CW42" s="656"/>
      <c r="CX42" s="656"/>
      <c r="CY42" s="657"/>
      <c r="CZ42" s="628">
        <v>7.6</v>
      </c>
      <c r="DA42" s="653"/>
      <c r="DB42" s="653"/>
      <c r="DC42" s="658"/>
      <c r="DD42" s="632">
        <v>309250</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343</v>
      </c>
      <c r="CD43" s="620" t="s">
        <v>344</v>
      </c>
      <c r="CE43" s="621"/>
      <c r="CF43" s="621"/>
      <c r="CG43" s="621"/>
      <c r="CH43" s="621"/>
      <c r="CI43" s="621"/>
      <c r="CJ43" s="621"/>
      <c r="CK43" s="621"/>
      <c r="CL43" s="621"/>
      <c r="CM43" s="621"/>
      <c r="CN43" s="621"/>
      <c r="CO43" s="621"/>
      <c r="CP43" s="621"/>
      <c r="CQ43" s="622"/>
      <c r="CR43" s="623">
        <v>26898</v>
      </c>
      <c r="CS43" s="656"/>
      <c r="CT43" s="656"/>
      <c r="CU43" s="656"/>
      <c r="CV43" s="656"/>
      <c r="CW43" s="656"/>
      <c r="CX43" s="656"/>
      <c r="CY43" s="657"/>
      <c r="CZ43" s="628">
        <v>0.2</v>
      </c>
      <c r="DA43" s="653"/>
      <c r="DB43" s="653"/>
      <c r="DC43" s="658"/>
      <c r="DD43" s="632">
        <v>26898</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1028371</v>
      </c>
      <c r="CS44" s="624"/>
      <c r="CT44" s="624"/>
      <c r="CU44" s="624"/>
      <c r="CV44" s="624"/>
      <c r="CW44" s="624"/>
      <c r="CX44" s="624"/>
      <c r="CY44" s="625"/>
      <c r="CZ44" s="628">
        <v>6.5</v>
      </c>
      <c r="DA44" s="629"/>
      <c r="DB44" s="629"/>
      <c r="DC44" s="635"/>
      <c r="DD44" s="632">
        <v>242693</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286184</v>
      </c>
      <c r="CS45" s="656"/>
      <c r="CT45" s="656"/>
      <c r="CU45" s="656"/>
      <c r="CV45" s="656"/>
      <c r="CW45" s="656"/>
      <c r="CX45" s="656"/>
      <c r="CY45" s="657"/>
      <c r="CZ45" s="628">
        <v>1.8</v>
      </c>
      <c r="DA45" s="653"/>
      <c r="DB45" s="653"/>
      <c r="DC45" s="658"/>
      <c r="DD45" s="632">
        <v>28988</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349</v>
      </c>
      <c r="CG46" s="621"/>
      <c r="CH46" s="621"/>
      <c r="CI46" s="621"/>
      <c r="CJ46" s="621"/>
      <c r="CK46" s="621"/>
      <c r="CL46" s="621"/>
      <c r="CM46" s="621"/>
      <c r="CN46" s="621"/>
      <c r="CO46" s="621"/>
      <c r="CP46" s="621"/>
      <c r="CQ46" s="622"/>
      <c r="CR46" s="623">
        <v>723380</v>
      </c>
      <c r="CS46" s="624"/>
      <c r="CT46" s="624"/>
      <c r="CU46" s="624"/>
      <c r="CV46" s="624"/>
      <c r="CW46" s="624"/>
      <c r="CX46" s="624"/>
      <c r="CY46" s="625"/>
      <c r="CZ46" s="628">
        <v>4.5999999999999996</v>
      </c>
      <c r="DA46" s="629"/>
      <c r="DB46" s="629"/>
      <c r="DC46" s="635"/>
      <c r="DD46" s="632">
        <v>202748</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350</v>
      </c>
      <c r="CG47" s="621"/>
      <c r="CH47" s="621"/>
      <c r="CI47" s="621"/>
      <c r="CJ47" s="621"/>
      <c r="CK47" s="621"/>
      <c r="CL47" s="621"/>
      <c r="CM47" s="621"/>
      <c r="CN47" s="621"/>
      <c r="CO47" s="621"/>
      <c r="CP47" s="621"/>
      <c r="CQ47" s="622"/>
      <c r="CR47" s="623">
        <v>176094</v>
      </c>
      <c r="CS47" s="656"/>
      <c r="CT47" s="656"/>
      <c r="CU47" s="656"/>
      <c r="CV47" s="656"/>
      <c r="CW47" s="656"/>
      <c r="CX47" s="656"/>
      <c r="CY47" s="657"/>
      <c r="CZ47" s="628">
        <v>1.1000000000000001</v>
      </c>
      <c r="DA47" s="653"/>
      <c r="DB47" s="653"/>
      <c r="DC47" s="658"/>
      <c r="DD47" s="632">
        <v>66557</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5"/>
      <c r="CE48" s="666"/>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352</v>
      </c>
      <c r="CE49" s="645"/>
      <c r="CF49" s="645"/>
      <c r="CG49" s="645"/>
      <c r="CH49" s="645"/>
      <c r="CI49" s="645"/>
      <c r="CJ49" s="645"/>
      <c r="CK49" s="645"/>
      <c r="CL49" s="645"/>
      <c r="CM49" s="645"/>
      <c r="CN49" s="645"/>
      <c r="CO49" s="645"/>
      <c r="CP49" s="645"/>
      <c r="CQ49" s="646"/>
      <c r="CR49" s="695">
        <v>15800730</v>
      </c>
      <c r="CS49" s="682"/>
      <c r="CT49" s="682"/>
      <c r="CU49" s="682"/>
      <c r="CV49" s="682"/>
      <c r="CW49" s="682"/>
      <c r="CX49" s="682"/>
      <c r="CY49" s="711"/>
      <c r="CZ49" s="703">
        <v>100</v>
      </c>
      <c r="DA49" s="712"/>
      <c r="DB49" s="712"/>
      <c r="DC49" s="713"/>
      <c r="DD49" s="714">
        <v>8637561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0ZpvVc+Bx4JPJy8O9gA2AJzj8v5oEZDEfcTzRF/a9lrBalknXN8WcXD7jWDMjwK5ZDVHjVLOo4SrUiC1deq/YQ==" saltValue="YM9nD4pT2j/TTT8yJST+/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U20" sqref="AU20:AY20"/>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375</v>
      </c>
      <c r="C7" s="750"/>
      <c r="D7" s="750"/>
      <c r="E7" s="750"/>
      <c r="F7" s="750"/>
      <c r="G7" s="750"/>
      <c r="H7" s="750"/>
      <c r="I7" s="750"/>
      <c r="J7" s="750"/>
      <c r="K7" s="750"/>
      <c r="L7" s="750"/>
      <c r="M7" s="750"/>
      <c r="N7" s="750"/>
      <c r="O7" s="750"/>
      <c r="P7" s="751"/>
      <c r="Q7" s="752">
        <v>16274</v>
      </c>
      <c r="R7" s="753"/>
      <c r="S7" s="753"/>
      <c r="T7" s="753"/>
      <c r="U7" s="753"/>
      <c r="V7" s="753">
        <v>15881</v>
      </c>
      <c r="W7" s="753"/>
      <c r="X7" s="753"/>
      <c r="Y7" s="753"/>
      <c r="Z7" s="753"/>
      <c r="AA7" s="753">
        <v>393</v>
      </c>
      <c r="AB7" s="753"/>
      <c r="AC7" s="753"/>
      <c r="AD7" s="753"/>
      <c r="AE7" s="754"/>
      <c r="AF7" s="755">
        <v>308</v>
      </c>
      <c r="AG7" s="756"/>
      <c r="AH7" s="756"/>
      <c r="AI7" s="756"/>
      <c r="AJ7" s="757"/>
      <c r="AK7" s="758">
        <v>1296</v>
      </c>
      <c r="AL7" s="759"/>
      <c r="AM7" s="759"/>
      <c r="AN7" s="759"/>
      <c r="AO7" s="759"/>
      <c r="AP7" s="759">
        <v>12948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565</v>
      </c>
      <c r="BT7" s="747"/>
      <c r="BU7" s="747"/>
      <c r="BV7" s="747"/>
      <c r="BW7" s="747"/>
      <c r="BX7" s="747"/>
      <c r="BY7" s="747"/>
      <c r="BZ7" s="747"/>
      <c r="CA7" s="747"/>
      <c r="CB7" s="747"/>
      <c r="CC7" s="747"/>
      <c r="CD7" s="747"/>
      <c r="CE7" s="747"/>
      <c r="CF7" s="747"/>
      <c r="CG7" s="762"/>
      <c r="CH7" s="743">
        <v>0</v>
      </c>
      <c r="CI7" s="744"/>
      <c r="CJ7" s="744"/>
      <c r="CK7" s="744"/>
      <c r="CL7" s="745"/>
      <c r="CM7" s="743">
        <v>15</v>
      </c>
      <c r="CN7" s="744"/>
      <c r="CO7" s="744"/>
      <c r="CP7" s="744"/>
      <c r="CQ7" s="745"/>
      <c r="CR7" s="743">
        <v>10</v>
      </c>
      <c r="CS7" s="744"/>
      <c r="CT7" s="744"/>
      <c r="CU7" s="744"/>
      <c r="CV7" s="745"/>
      <c r="CW7" s="743" t="s">
        <v>564</v>
      </c>
      <c r="CX7" s="744"/>
      <c r="CY7" s="744"/>
      <c r="CZ7" s="744"/>
      <c r="DA7" s="745"/>
      <c r="DB7" s="743" t="s">
        <v>564</v>
      </c>
      <c r="DC7" s="744"/>
      <c r="DD7" s="744"/>
      <c r="DE7" s="744"/>
      <c r="DF7" s="745"/>
      <c r="DG7" s="743" t="s">
        <v>564</v>
      </c>
      <c r="DH7" s="744"/>
      <c r="DI7" s="744"/>
      <c r="DJ7" s="744"/>
      <c r="DK7" s="745"/>
      <c r="DL7" s="743" t="s">
        <v>564</v>
      </c>
      <c r="DM7" s="744"/>
      <c r="DN7" s="744"/>
      <c r="DO7" s="744"/>
      <c r="DP7" s="745"/>
      <c r="DQ7" s="743" t="s">
        <v>564</v>
      </c>
      <c r="DR7" s="744"/>
      <c r="DS7" s="744"/>
      <c r="DT7" s="744"/>
      <c r="DU7" s="745"/>
      <c r="DV7" s="746"/>
      <c r="DW7" s="747"/>
      <c r="DX7" s="747"/>
      <c r="DY7" s="747"/>
      <c r="DZ7" s="748"/>
      <c r="EA7" s="234"/>
    </row>
    <row r="8" spans="1:131" s="235" customFormat="1" ht="26.25" customHeight="1" x14ac:dyDescent="0.2">
      <c r="A8" s="238">
        <v>2</v>
      </c>
      <c r="B8" s="780" t="s">
        <v>376</v>
      </c>
      <c r="C8" s="781"/>
      <c r="D8" s="781"/>
      <c r="E8" s="781"/>
      <c r="F8" s="781"/>
      <c r="G8" s="781"/>
      <c r="H8" s="781"/>
      <c r="I8" s="781"/>
      <c r="J8" s="781"/>
      <c r="K8" s="781"/>
      <c r="L8" s="781"/>
      <c r="M8" s="781"/>
      <c r="N8" s="781"/>
      <c r="O8" s="781"/>
      <c r="P8" s="782"/>
      <c r="Q8" s="783">
        <v>1712</v>
      </c>
      <c r="R8" s="784"/>
      <c r="S8" s="784"/>
      <c r="T8" s="784"/>
      <c r="U8" s="784"/>
      <c r="V8" s="784">
        <v>1712</v>
      </c>
      <c r="W8" s="784"/>
      <c r="X8" s="784"/>
      <c r="Y8" s="784"/>
      <c r="Z8" s="784"/>
      <c r="AA8" s="784" t="s">
        <v>551</v>
      </c>
      <c r="AB8" s="784"/>
      <c r="AC8" s="784"/>
      <c r="AD8" s="784"/>
      <c r="AE8" s="785"/>
      <c r="AF8" s="786" t="s">
        <v>122</v>
      </c>
      <c r="AG8" s="787"/>
      <c r="AH8" s="787"/>
      <c r="AI8" s="787"/>
      <c r="AJ8" s="788"/>
      <c r="AK8" s="769" t="s">
        <v>551</v>
      </c>
      <c r="AL8" s="770"/>
      <c r="AM8" s="770"/>
      <c r="AN8" s="770"/>
      <c r="AO8" s="770"/>
      <c r="AP8" s="770" t="s">
        <v>551</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566</v>
      </c>
      <c r="BT8" s="774"/>
      <c r="BU8" s="774"/>
      <c r="BV8" s="774"/>
      <c r="BW8" s="774"/>
      <c r="BX8" s="774"/>
      <c r="BY8" s="774"/>
      <c r="BZ8" s="774"/>
      <c r="CA8" s="774"/>
      <c r="CB8" s="774"/>
      <c r="CC8" s="774"/>
      <c r="CD8" s="774"/>
      <c r="CE8" s="774"/>
      <c r="CF8" s="774"/>
      <c r="CG8" s="775"/>
      <c r="CH8" s="776">
        <v>0</v>
      </c>
      <c r="CI8" s="777"/>
      <c r="CJ8" s="777"/>
      <c r="CK8" s="777"/>
      <c r="CL8" s="778"/>
      <c r="CM8" s="776">
        <v>312</v>
      </c>
      <c r="CN8" s="777"/>
      <c r="CO8" s="777"/>
      <c r="CP8" s="777"/>
      <c r="CQ8" s="778"/>
      <c r="CR8" s="776">
        <v>271</v>
      </c>
      <c r="CS8" s="777"/>
      <c r="CT8" s="777"/>
      <c r="CU8" s="777"/>
      <c r="CV8" s="778"/>
      <c r="CW8" s="776">
        <v>9</v>
      </c>
      <c r="CX8" s="777"/>
      <c r="CY8" s="777"/>
      <c r="CZ8" s="777"/>
      <c r="DA8" s="778"/>
      <c r="DB8" s="776" t="s">
        <v>564</v>
      </c>
      <c r="DC8" s="777"/>
      <c r="DD8" s="777"/>
      <c r="DE8" s="777"/>
      <c r="DF8" s="778"/>
      <c r="DG8" s="776" t="s">
        <v>564</v>
      </c>
      <c r="DH8" s="777"/>
      <c r="DI8" s="777"/>
      <c r="DJ8" s="777"/>
      <c r="DK8" s="778"/>
      <c r="DL8" s="776" t="s">
        <v>564</v>
      </c>
      <c r="DM8" s="777"/>
      <c r="DN8" s="777"/>
      <c r="DO8" s="777"/>
      <c r="DP8" s="778"/>
      <c r="DQ8" s="776" t="s">
        <v>564</v>
      </c>
      <c r="DR8" s="777"/>
      <c r="DS8" s="777"/>
      <c r="DT8" s="777"/>
      <c r="DU8" s="778"/>
      <c r="DV8" s="773"/>
      <c r="DW8" s="774"/>
      <c r="DX8" s="774"/>
      <c r="DY8" s="774"/>
      <c r="DZ8" s="779"/>
      <c r="EA8" s="234"/>
    </row>
    <row r="9" spans="1:131" s="235" customFormat="1" ht="26.25" customHeight="1" x14ac:dyDescent="0.2">
      <c r="A9" s="238">
        <v>3</v>
      </c>
      <c r="B9" s="780" t="s">
        <v>377</v>
      </c>
      <c r="C9" s="781"/>
      <c r="D9" s="781"/>
      <c r="E9" s="781"/>
      <c r="F9" s="781"/>
      <c r="G9" s="781"/>
      <c r="H9" s="781"/>
      <c r="I9" s="781"/>
      <c r="J9" s="781"/>
      <c r="K9" s="781"/>
      <c r="L9" s="781"/>
      <c r="M9" s="781"/>
      <c r="N9" s="781"/>
      <c r="O9" s="781"/>
      <c r="P9" s="782"/>
      <c r="Q9" s="783">
        <v>180</v>
      </c>
      <c r="R9" s="784"/>
      <c r="S9" s="784"/>
      <c r="T9" s="784"/>
      <c r="U9" s="784"/>
      <c r="V9" s="784">
        <v>180</v>
      </c>
      <c r="W9" s="784"/>
      <c r="X9" s="784"/>
      <c r="Y9" s="784"/>
      <c r="Z9" s="784"/>
      <c r="AA9" s="784" t="s">
        <v>551</v>
      </c>
      <c r="AB9" s="784"/>
      <c r="AC9" s="784"/>
      <c r="AD9" s="784"/>
      <c r="AE9" s="785"/>
      <c r="AF9" s="786" t="s">
        <v>122</v>
      </c>
      <c r="AG9" s="787"/>
      <c r="AH9" s="787"/>
      <c r="AI9" s="787"/>
      <c r="AJ9" s="788"/>
      <c r="AK9" s="769">
        <v>158</v>
      </c>
      <c r="AL9" s="770"/>
      <c r="AM9" s="770"/>
      <c r="AN9" s="770"/>
      <c r="AO9" s="770"/>
      <c r="AP9" s="770">
        <v>596</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567</v>
      </c>
      <c r="BT9" s="774"/>
      <c r="BU9" s="774"/>
      <c r="BV9" s="774"/>
      <c r="BW9" s="774"/>
      <c r="BX9" s="774"/>
      <c r="BY9" s="774"/>
      <c r="BZ9" s="774"/>
      <c r="CA9" s="774"/>
      <c r="CB9" s="774"/>
      <c r="CC9" s="774"/>
      <c r="CD9" s="774"/>
      <c r="CE9" s="774"/>
      <c r="CF9" s="774"/>
      <c r="CG9" s="775"/>
      <c r="CH9" s="776">
        <v>8</v>
      </c>
      <c r="CI9" s="777"/>
      <c r="CJ9" s="777"/>
      <c r="CK9" s="777"/>
      <c r="CL9" s="778"/>
      <c r="CM9" s="776">
        <v>24</v>
      </c>
      <c r="CN9" s="777"/>
      <c r="CO9" s="777"/>
      <c r="CP9" s="777"/>
      <c r="CQ9" s="778"/>
      <c r="CR9" s="776">
        <v>4</v>
      </c>
      <c r="CS9" s="777"/>
      <c r="CT9" s="777"/>
      <c r="CU9" s="777"/>
      <c r="CV9" s="778"/>
      <c r="CW9" s="776">
        <v>74</v>
      </c>
      <c r="CX9" s="777"/>
      <c r="CY9" s="777"/>
      <c r="CZ9" s="777"/>
      <c r="DA9" s="778"/>
      <c r="DB9" s="776" t="s">
        <v>564</v>
      </c>
      <c r="DC9" s="777"/>
      <c r="DD9" s="777"/>
      <c r="DE9" s="777"/>
      <c r="DF9" s="778"/>
      <c r="DG9" s="776" t="s">
        <v>564</v>
      </c>
      <c r="DH9" s="777"/>
      <c r="DI9" s="777"/>
      <c r="DJ9" s="777"/>
      <c r="DK9" s="778"/>
      <c r="DL9" s="776" t="s">
        <v>564</v>
      </c>
      <c r="DM9" s="777"/>
      <c r="DN9" s="777"/>
      <c r="DO9" s="777"/>
      <c r="DP9" s="778"/>
      <c r="DQ9" s="776" t="s">
        <v>564</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378</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379</v>
      </c>
      <c r="B23" s="789" t="s">
        <v>380</v>
      </c>
      <c r="C23" s="790"/>
      <c r="D23" s="790"/>
      <c r="E23" s="790"/>
      <c r="F23" s="790"/>
      <c r="G23" s="790"/>
      <c r="H23" s="790"/>
      <c r="I23" s="790"/>
      <c r="J23" s="790"/>
      <c r="K23" s="790"/>
      <c r="L23" s="790"/>
      <c r="M23" s="790"/>
      <c r="N23" s="790"/>
      <c r="O23" s="790"/>
      <c r="P23" s="791"/>
      <c r="Q23" s="792">
        <v>17906</v>
      </c>
      <c r="R23" s="793"/>
      <c r="S23" s="793"/>
      <c r="T23" s="793"/>
      <c r="U23" s="793"/>
      <c r="V23" s="793">
        <v>17513</v>
      </c>
      <c r="W23" s="793"/>
      <c r="X23" s="793"/>
      <c r="Y23" s="793"/>
      <c r="Z23" s="793"/>
      <c r="AA23" s="793">
        <v>393</v>
      </c>
      <c r="AB23" s="793"/>
      <c r="AC23" s="793"/>
      <c r="AD23" s="793"/>
      <c r="AE23" s="794"/>
      <c r="AF23" s="795">
        <v>308</v>
      </c>
      <c r="AG23" s="793"/>
      <c r="AH23" s="793"/>
      <c r="AI23" s="793"/>
      <c r="AJ23" s="796"/>
      <c r="AK23" s="797"/>
      <c r="AL23" s="798"/>
      <c r="AM23" s="798"/>
      <c r="AN23" s="798"/>
      <c r="AO23" s="798"/>
      <c r="AP23" s="793">
        <v>13544</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381</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382</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358</v>
      </c>
      <c r="B26" s="728"/>
      <c r="C26" s="728"/>
      <c r="D26" s="728"/>
      <c r="E26" s="728"/>
      <c r="F26" s="728"/>
      <c r="G26" s="728"/>
      <c r="H26" s="728"/>
      <c r="I26" s="728"/>
      <c r="J26" s="728"/>
      <c r="K26" s="728"/>
      <c r="L26" s="728"/>
      <c r="M26" s="728"/>
      <c r="N26" s="728"/>
      <c r="O26" s="728"/>
      <c r="P26" s="729"/>
      <c r="Q26" s="733" t="s">
        <v>383</v>
      </c>
      <c r="R26" s="734"/>
      <c r="S26" s="734"/>
      <c r="T26" s="734"/>
      <c r="U26" s="735"/>
      <c r="V26" s="733" t="s">
        <v>384</v>
      </c>
      <c r="W26" s="734"/>
      <c r="X26" s="734"/>
      <c r="Y26" s="734"/>
      <c r="Z26" s="735"/>
      <c r="AA26" s="733" t="s">
        <v>385</v>
      </c>
      <c r="AB26" s="734"/>
      <c r="AC26" s="734"/>
      <c r="AD26" s="734"/>
      <c r="AE26" s="734"/>
      <c r="AF26" s="814" t="s">
        <v>386</v>
      </c>
      <c r="AG26" s="815"/>
      <c r="AH26" s="815"/>
      <c r="AI26" s="815"/>
      <c r="AJ26" s="816"/>
      <c r="AK26" s="734" t="s">
        <v>387</v>
      </c>
      <c r="AL26" s="734"/>
      <c r="AM26" s="734"/>
      <c r="AN26" s="734"/>
      <c r="AO26" s="735"/>
      <c r="AP26" s="733" t="s">
        <v>388</v>
      </c>
      <c r="AQ26" s="734"/>
      <c r="AR26" s="734"/>
      <c r="AS26" s="734"/>
      <c r="AT26" s="735"/>
      <c r="AU26" s="733" t="s">
        <v>389</v>
      </c>
      <c r="AV26" s="734"/>
      <c r="AW26" s="734"/>
      <c r="AX26" s="734"/>
      <c r="AY26" s="735"/>
      <c r="AZ26" s="733" t="s">
        <v>390</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391</v>
      </c>
      <c r="C28" s="750"/>
      <c r="D28" s="750"/>
      <c r="E28" s="750"/>
      <c r="F28" s="750"/>
      <c r="G28" s="750"/>
      <c r="H28" s="750"/>
      <c r="I28" s="750"/>
      <c r="J28" s="750"/>
      <c r="K28" s="750"/>
      <c r="L28" s="750"/>
      <c r="M28" s="750"/>
      <c r="N28" s="750"/>
      <c r="O28" s="750"/>
      <c r="P28" s="751"/>
      <c r="Q28" s="822">
        <v>2712</v>
      </c>
      <c r="R28" s="823"/>
      <c r="S28" s="823"/>
      <c r="T28" s="823"/>
      <c r="U28" s="823"/>
      <c r="V28" s="823">
        <v>2662</v>
      </c>
      <c r="W28" s="823"/>
      <c r="X28" s="823"/>
      <c r="Y28" s="823"/>
      <c r="Z28" s="823"/>
      <c r="AA28" s="823">
        <v>50</v>
      </c>
      <c r="AB28" s="823"/>
      <c r="AC28" s="823"/>
      <c r="AD28" s="823"/>
      <c r="AE28" s="824"/>
      <c r="AF28" s="825">
        <v>51</v>
      </c>
      <c r="AG28" s="823"/>
      <c r="AH28" s="823"/>
      <c r="AI28" s="823"/>
      <c r="AJ28" s="826"/>
      <c r="AK28" s="827">
        <v>226</v>
      </c>
      <c r="AL28" s="828"/>
      <c r="AM28" s="828"/>
      <c r="AN28" s="828"/>
      <c r="AO28" s="828"/>
      <c r="AP28" s="828" t="s">
        <v>551</v>
      </c>
      <c r="AQ28" s="828"/>
      <c r="AR28" s="828"/>
      <c r="AS28" s="828"/>
      <c r="AT28" s="828"/>
      <c r="AU28" s="828" t="s">
        <v>551</v>
      </c>
      <c r="AV28" s="828"/>
      <c r="AW28" s="828"/>
      <c r="AX28" s="828"/>
      <c r="AY28" s="828"/>
      <c r="AZ28" s="829" t="s">
        <v>551</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392</v>
      </c>
      <c r="C29" s="781"/>
      <c r="D29" s="781"/>
      <c r="E29" s="781"/>
      <c r="F29" s="781"/>
      <c r="G29" s="781"/>
      <c r="H29" s="781"/>
      <c r="I29" s="781"/>
      <c r="J29" s="781"/>
      <c r="K29" s="781"/>
      <c r="L29" s="781"/>
      <c r="M29" s="781"/>
      <c r="N29" s="781"/>
      <c r="O29" s="781"/>
      <c r="P29" s="782"/>
      <c r="Q29" s="783">
        <v>303</v>
      </c>
      <c r="R29" s="784"/>
      <c r="S29" s="784"/>
      <c r="T29" s="784"/>
      <c r="U29" s="784"/>
      <c r="V29" s="784">
        <v>297</v>
      </c>
      <c r="W29" s="784"/>
      <c r="X29" s="784"/>
      <c r="Y29" s="784"/>
      <c r="Z29" s="784"/>
      <c r="AA29" s="784">
        <v>6</v>
      </c>
      <c r="AB29" s="784"/>
      <c r="AC29" s="784"/>
      <c r="AD29" s="784"/>
      <c r="AE29" s="785"/>
      <c r="AF29" s="786">
        <v>5</v>
      </c>
      <c r="AG29" s="787"/>
      <c r="AH29" s="787"/>
      <c r="AI29" s="787"/>
      <c r="AJ29" s="788"/>
      <c r="AK29" s="834">
        <v>100</v>
      </c>
      <c r="AL29" s="830"/>
      <c r="AM29" s="830"/>
      <c r="AN29" s="830"/>
      <c r="AO29" s="830"/>
      <c r="AP29" s="830" t="s">
        <v>551</v>
      </c>
      <c r="AQ29" s="830"/>
      <c r="AR29" s="830"/>
      <c r="AS29" s="830"/>
      <c r="AT29" s="830"/>
      <c r="AU29" s="830" t="s">
        <v>551</v>
      </c>
      <c r="AV29" s="830"/>
      <c r="AW29" s="830"/>
      <c r="AX29" s="830"/>
      <c r="AY29" s="830"/>
      <c r="AZ29" s="831" t="s">
        <v>551</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393</v>
      </c>
      <c r="C30" s="781"/>
      <c r="D30" s="781"/>
      <c r="E30" s="781"/>
      <c r="F30" s="781"/>
      <c r="G30" s="781"/>
      <c r="H30" s="781"/>
      <c r="I30" s="781"/>
      <c r="J30" s="781"/>
      <c r="K30" s="781"/>
      <c r="L30" s="781"/>
      <c r="M30" s="781"/>
      <c r="N30" s="781"/>
      <c r="O30" s="781"/>
      <c r="P30" s="782"/>
      <c r="Q30" s="783">
        <v>1270</v>
      </c>
      <c r="R30" s="784"/>
      <c r="S30" s="784"/>
      <c r="T30" s="784"/>
      <c r="U30" s="784"/>
      <c r="V30" s="784">
        <v>1366</v>
      </c>
      <c r="W30" s="784"/>
      <c r="X30" s="784"/>
      <c r="Y30" s="784"/>
      <c r="Z30" s="784"/>
      <c r="AA30" s="784">
        <v>-96</v>
      </c>
      <c r="AB30" s="784"/>
      <c r="AC30" s="784"/>
      <c r="AD30" s="784"/>
      <c r="AE30" s="785"/>
      <c r="AF30" s="786">
        <v>543</v>
      </c>
      <c r="AG30" s="787"/>
      <c r="AH30" s="787"/>
      <c r="AI30" s="787"/>
      <c r="AJ30" s="788"/>
      <c r="AK30" s="834">
        <v>216</v>
      </c>
      <c r="AL30" s="830"/>
      <c r="AM30" s="830"/>
      <c r="AN30" s="830"/>
      <c r="AO30" s="830"/>
      <c r="AP30" s="830">
        <v>108</v>
      </c>
      <c r="AQ30" s="830"/>
      <c r="AR30" s="830"/>
      <c r="AS30" s="830"/>
      <c r="AT30" s="830"/>
      <c r="AU30" s="830">
        <v>68</v>
      </c>
      <c r="AV30" s="830"/>
      <c r="AW30" s="830"/>
      <c r="AX30" s="830"/>
      <c r="AY30" s="830"/>
      <c r="AZ30" s="831" t="s">
        <v>551</v>
      </c>
      <c r="BA30" s="831"/>
      <c r="BB30" s="831"/>
      <c r="BC30" s="831"/>
      <c r="BD30" s="831"/>
      <c r="BE30" s="832" t="s">
        <v>394</v>
      </c>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395</v>
      </c>
      <c r="C31" s="781"/>
      <c r="D31" s="781"/>
      <c r="E31" s="781"/>
      <c r="F31" s="781"/>
      <c r="G31" s="781"/>
      <c r="H31" s="781"/>
      <c r="I31" s="781"/>
      <c r="J31" s="781"/>
      <c r="K31" s="781"/>
      <c r="L31" s="781"/>
      <c r="M31" s="781"/>
      <c r="N31" s="781"/>
      <c r="O31" s="781"/>
      <c r="P31" s="782"/>
      <c r="Q31" s="783">
        <f>425+74</f>
        <v>499</v>
      </c>
      <c r="R31" s="784"/>
      <c r="S31" s="784"/>
      <c r="T31" s="784"/>
      <c r="U31" s="784"/>
      <c r="V31" s="784">
        <f>390+86</f>
        <v>476</v>
      </c>
      <c r="W31" s="784"/>
      <c r="X31" s="784"/>
      <c r="Y31" s="784"/>
      <c r="Z31" s="784"/>
      <c r="AA31" s="784">
        <f>35-12</f>
        <v>23</v>
      </c>
      <c r="AB31" s="784"/>
      <c r="AC31" s="784"/>
      <c r="AD31" s="784"/>
      <c r="AE31" s="785"/>
      <c r="AF31" s="786">
        <v>27</v>
      </c>
      <c r="AG31" s="787"/>
      <c r="AH31" s="787"/>
      <c r="AI31" s="787"/>
      <c r="AJ31" s="788"/>
      <c r="AK31" s="834">
        <f>205+44</f>
        <v>249</v>
      </c>
      <c r="AL31" s="830"/>
      <c r="AM31" s="830"/>
      <c r="AN31" s="830"/>
      <c r="AO31" s="830"/>
      <c r="AP31" s="830">
        <f>3342+403</f>
        <v>3745</v>
      </c>
      <c r="AQ31" s="830"/>
      <c r="AR31" s="830"/>
      <c r="AS31" s="830"/>
      <c r="AT31" s="830"/>
      <c r="AU31" s="830">
        <v>2832</v>
      </c>
      <c r="AV31" s="830"/>
      <c r="AW31" s="830"/>
      <c r="AX31" s="830"/>
      <c r="AY31" s="830"/>
      <c r="AZ31" s="831" t="s">
        <v>551</v>
      </c>
      <c r="BA31" s="831"/>
      <c r="BB31" s="831"/>
      <c r="BC31" s="831"/>
      <c r="BD31" s="831"/>
      <c r="BE31" s="832" t="s">
        <v>394</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396</v>
      </c>
      <c r="C32" s="781"/>
      <c r="D32" s="781"/>
      <c r="E32" s="781"/>
      <c r="F32" s="781"/>
      <c r="G32" s="781"/>
      <c r="H32" s="781"/>
      <c r="I32" s="781"/>
      <c r="J32" s="781"/>
      <c r="K32" s="781"/>
      <c r="L32" s="781"/>
      <c r="M32" s="781"/>
      <c r="N32" s="781"/>
      <c r="O32" s="781"/>
      <c r="P32" s="782"/>
      <c r="Q32" s="783">
        <v>7</v>
      </c>
      <c r="R32" s="784"/>
      <c r="S32" s="784"/>
      <c r="T32" s="784"/>
      <c r="U32" s="784"/>
      <c r="V32" s="784">
        <v>7</v>
      </c>
      <c r="W32" s="784"/>
      <c r="X32" s="784"/>
      <c r="Y32" s="784"/>
      <c r="Z32" s="784"/>
      <c r="AA32" s="784" t="s">
        <v>551</v>
      </c>
      <c r="AB32" s="784"/>
      <c r="AC32" s="784"/>
      <c r="AD32" s="784"/>
      <c r="AE32" s="785"/>
      <c r="AF32" s="786" t="s">
        <v>122</v>
      </c>
      <c r="AG32" s="787"/>
      <c r="AH32" s="787"/>
      <c r="AI32" s="787"/>
      <c r="AJ32" s="788"/>
      <c r="AK32" s="834">
        <v>7</v>
      </c>
      <c r="AL32" s="830"/>
      <c r="AM32" s="830"/>
      <c r="AN32" s="830"/>
      <c r="AO32" s="830"/>
      <c r="AP32" s="830">
        <v>6</v>
      </c>
      <c r="AQ32" s="830"/>
      <c r="AR32" s="830"/>
      <c r="AS32" s="830"/>
      <c r="AT32" s="830"/>
      <c r="AU32" s="830">
        <v>6</v>
      </c>
      <c r="AV32" s="830"/>
      <c r="AW32" s="830"/>
      <c r="AX32" s="830"/>
      <c r="AY32" s="830"/>
      <c r="AZ32" s="831" t="s">
        <v>551</v>
      </c>
      <c r="BA32" s="831"/>
      <c r="BB32" s="831"/>
      <c r="BC32" s="831"/>
      <c r="BD32" s="831"/>
      <c r="BE32" s="832" t="s">
        <v>397</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398</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379</v>
      </c>
      <c r="B63" s="789" t="s">
        <v>399</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626</v>
      </c>
      <c r="AG63" s="844"/>
      <c r="AH63" s="844"/>
      <c r="AI63" s="844"/>
      <c r="AJ63" s="845"/>
      <c r="AK63" s="846"/>
      <c r="AL63" s="841"/>
      <c r="AM63" s="841"/>
      <c r="AN63" s="841"/>
      <c r="AO63" s="841"/>
      <c r="AP63" s="844">
        <v>3859</v>
      </c>
      <c r="AQ63" s="844"/>
      <c r="AR63" s="844"/>
      <c r="AS63" s="844"/>
      <c r="AT63" s="844"/>
      <c r="AU63" s="844">
        <v>2906</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401</v>
      </c>
      <c r="B66" s="728"/>
      <c r="C66" s="728"/>
      <c r="D66" s="728"/>
      <c r="E66" s="728"/>
      <c r="F66" s="728"/>
      <c r="G66" s="728"/>
      <c r="H66" s="728"/>
      <c r="I66" s="728"/>
      <c r="J66" s="728"/>
      <c r="K66" s="728"/>
      <c r="L66" s="728"/>
      <c r="M66" s="728"/>
      <c r="N66" s="728"/>
      <c r="O66" s="728"/>
      <c r="P66" s="729"/>
      <c r="Q66" s="733" t="s">
        <v>383</v>
      </c>
      <c r="R66" s="734"/>
      <c r="S66" s="734"/>
      <c r="T66" s="734"/>
      <c r="U66" s="735"/>
      <c r="V66" s="733" t="s">
        <v>384</v>
      </c>
      <c r="W66" s="734"/>
      <c r="X66" s="734"/>
      <c r="Y66" s="734"/>
      <c r="Z66" s="735"/>
      <c r="AA66" s="733" t="s">
        <v>385</v>
      </c>
      <c r="AB66" s="734"/>
      <c r="AC66" s="734"/>
      <c r="AD66" s="734"/>
      <c r="AE66" s="735"/>
      <c r="AF66" s="854" t="s">
        <v>386</v>
      </c>
      <c r="AG66" s="815"/>
      <c r="AH66" s="815"/>
      <c r="AI66" s="815"/>
      <c r="AJ66" s="855"/>
      <c r="AK66" s="733" t="s">
        <v>387</v>
      </c>
      <c r="AL66" s="728"/>
      <c r="AM66" s="728"/>
      <c r="AN66" s="728"/>
      <c r="AO66" s="729"/>
      <c r="AP66" s="733" t="s">
        <v>388</v>
      </c>
      <c r="AQ66" s="734"/>
      <c r="AR66" s="734"/>
      <c r="AS66" s="734"/>
      <c r="AT66" s="735"/>
      <c r="AU66" s="733" t="s">
        <v>402</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552</v>
      </c>
      <c r="C68" s="870"/>
      <c r="D68" s="870"/>
      <c r="E68" s="870"/>
      <c r="F68" s="870"/>
      <c r="G68" s="870"/>
      <c r="H68" s="870"/>
      <c r="I68" s="870"/>
      <c r="J68" s="870"/>
      <c r="K68" s="870"/>
      <c r="L68" s="870"/>
      <c r="M68" s="870"/>
      <c r="N68" s="870"/>
      <c r="O68" s="870"/>
      <c r="P68" s="871"/>
      <c r="Q68" s="872">
        <v>370</v>
      </c>
      <c r="R68" s="866"/>
      <c r="S68" s="866"/>
      <c r="T68" s="866"/>
      <c r="U68" s="866"/>
      <c r="V68" s="866">
        <v>321</v>
      </c>
      <c r="W68" s="866"/>
      <c r="X68" s="866"/>
      <c r="Y68" s="866"/>
      <c r="Z68" s="866"/>
      <c r="AA68" s="866">
        <v>49</v>
      </c>
      <c r="AB68" s="866"/>
      <c r="AC68" s="866"/>
      <c r="AD68" s="866"/>
      <c r="AE68" s="866"/>
      <c r="AF68" s="866">
        <v>41</v>
      </c>
      <c r="AG68" s="866"/>
      <c r="AH68" s="866"/>
      <c r="AI68" s="866"/>
      <c r="AJ68" s="866"/>
      <c r="AK68" s="866" t="s">
        <v>551</v>
      </c>
      <c r="AL68" s="866"/>
      <c r="AM68" s="866"/>
      <c r="AN68" s="866"/>
      <c r="AO68" s="866"/>
      <c r="AP68" s="866" t="s">
        <v>564</v>
      </c>
      <c r="AQ68" s="866"/>
      <c r="AR68" s="866"/>
      <c r="AS68" s="866"/>
      <c r="AT68" s="866"/>
      <c r="AU68" s="866" t="s">
        <v>564</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553</v>
      </c>
      <c r="C69" s="874"/>
      <c r="D69" s="874"/>
      <c r="E69" s="874"/>
      <c r="F69" s="874"/>
      <c r="G69" s="874"/>
      <c r="H69" s="874"/>
      <c r="I69" s="874"/>
      <c r="J69" s="874"/>
      <c r="K69" s="874"/>
      <c r="L69" s="874"/>
      <c r="M69" s="874"/>
      <c r="N69" s="874"/>
      <c r="O69" s="874"/>
      <c r="P69" s="875"/>
      <c r="Q69" s="876">
        <v>69</v>
      </c>
      <c r="R69" s="830"/>
      <c r="S69" s="830"/>
      <c r="T69" s="830"/>
      <c r="U69" s="830"/>
      <c r="V69" s="830">
        <v>66</v>
      </c>
      <c r="W69" s="830"/>
      <c r="X69" s="830"/>
      <c r="Y69" s="830"/>
      <c r="Z69" s="830"/>
      <c r="AA69" s="830">
        <v>4</v>
      </c>
      <c r="AB69" s="830"/>
      <c r="AC69" s="830"/>
      <c r="AD69" s="830"/>
      <c r="AE69" s="830"/>
      <c r="AF69" s="830">
        <v>4</v>
      </c>
      <c r="AG69" s="830"/>
      <c r="AH69" s="830"/>
      <c r="AI69" s="830"/>
      <c r="AJ69" s="830"/>
      <c r="AK69" s="830">
        <v>4</v>
      </c>
      <c r="AL69" s="830"/>
      <c r="AM69" s="830"/>
      <c r="AN69" s="830"/>
      <c r="AO69" s="830"/>
      <c r="AP69" s="830" t="s">
        <v>564</v>
      </c>
      <c r="AQ69" s="830"/>
      <c r="AR69" s="830"/>
      <c r="AS69" s="830"/>
      <c r="AT69" s="830"/>
      <c r="AU69" s="830" t="s">
        <v>564</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554</v>
      </c>
      <c r="C70" s="874"/>
      <c r="D70" s="874"/>
      <c r="E70" s="874"/>
      <c r="F70" s="874"/>
      <c r="G70" s="874"/>
      <c r="H70" s="874"/>
      <c r="I70" s="874"/>
      <c r="J70" s="874"/>
      <c r="K70" s="874"/>
      <c r="L70" s="874"/>
      <c r="M70" s="874"/>
      <c r="N70" s="874"/>
      <c r="O70" s="874"/>
      <c r="P70" s="875"/>
      <c r="Q70" s="876">
        <v>5646</v>
      </c>
      <c r="R70" s="830"/>
      <c r="S70" s="830"/>
      <c r="T70" s="830"/>
      <c r="U70" s="830"/>
      <c r="V70" s="830">
        <v>5513</v>
      </c>
      <c r="W70" s="830"/>
      <c r="X70" s="830"/>
      <c r="Y70" s="830"/>
      <c r="Z70" s="830"/>
      <c r="AA70" s="830">
        <v>133</v>
      </c>
      <c r="AB70" s="830"/>
      <c r="AC70" s="830"/>
      <c r="AD70" s="830"/>
      <c r="AE70" s="830"/>
      <c r="AF70" s="830">
        <v>184</v>
      </c>
      <c r="AG70" s="830"/>
      <c r="AH70" s="830"/>
      <c r="AI70" s="830"/>
      <c r="AJ70" s="830"/>
      <c r="AK70" s="830">
        <v>149</v>
      </c>
      <c r="AL70" s="830"/>
      <c r="AM70" s="830"/>
      <c r="AN70" s="830"/>
      <c r="AO70" s="830"/>
      <c r="AP70" s="830">
        <v>3823</v>
      </c>
      <c r="AQ70" s="830"/>
      <c r="AR70" s="830"/>
      <c r="AS70" s="830"/>
      <c r="AT70" s="830"/>
      <c r="AU70" s="830">
        <v>208</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555</v>
      </c>
      <c r="C71" s="874"/>
      <c r="D71" s="874"/>
      <c r="E71" s="874"/>
      <c r="F71" s="874"/>
      <c r="G71" s="874"/>
      <c r="H71" s="874"/>
      <c r="I71" s="874"/>
      <c r="J71" s="874"/>
      <c r="K71" s="874"/>
      <c r="L71" s="874"/>
      <c r="M71" s="874"/>
      <c r="N71" s="874"/>
      <c r="O71" s="874"/>
      <c r="P71" s="875"/>
      <c r="Q71" s="876">
        <v>33882</v>
      </c>
      <c r="R71" s="830"/>
      <c r="S71" s="830"/>
      <c r="T71" s="830"/>
      <c r="U71" s="830"/>
      <c r="V71" s="830">
        <v>32690</v>
      </c>
      <c r="W71" s="830"/>
      <c r="X71" s="830"/>
      <c r="Y71" s="830"/>
      <c r="Z71" s="830"/>
      <c r="AA71" s="830">
        <v>1192</v>
      </c>
      <c r="AB71" s="830"/>
      <c r="AC71" s="830"/>
      <c r="AD71" s="830"/>
      <c r="AE71" s="830"/>
      <c r="AF71" s="830">
        <v>1140</v>
      </c>
      <c r="AG71" s="830"/>
      <c r="AH71" s="830"/>
      <c r="AI71" s="830"/>
      <c r="AJ71" s="830"/>
      <c r="AK71" s="830">
        <v>5281</v>
      </c>
      <c r="AL71" s="830"/>
      <c r="AM71" s="830"/>
      <c r="AN71" s="830"/>
      <c r="AO71" s="830"/>
      <c r="AP71" s="830" t="s">
        <v>564</v>
      </c>
      <c r="AQ71" s="830"/>
      <c r="AR71" s="830"/>
      <c r="AS71" s="830"/>
      <c r="AT71" s="830"/>
      <c r="AU71" s="830" t="s">
        <v>564</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556</v>
      </c>
      <c r="C72" s="874"/>
      <c r="D72" s="874"/>
      <c r="E72" s="874"/>
      <c r="F72" s="874"/>
      <c r="G72" s="874"/>
      <c r="H72" s="874"/>
      <c r="I72" s="874"/>
      <c r="J72" s="874"/>
      <c r="K72" s="874"/>
      <c r="L72" s="874"/>
      <c r="M72" s="874"/>
      <c r="N72" s="874"/>
      <c r="O72" s="874"/>
      <c r="P72" s="875"/>
      <c r="Q72" s="876">
        <v>124</v>
      </c>
      <c r="R72" s="830"/>
      <c r="S72" s="830"/>
      <c r="T72" s="830"/>
      <c r="U72" s="830"/>
      <c r="V72" s="830">
        <v>119</v>
      </c>
      <c r="W72" s="830"/>
      <c r="X72" s="830"/>
      <c r="Y72" s="830"/>
      <c r="Z72" s="830"/>
      <c r="AA72" s="830">
        <v>5</v>
      </c>
      <c r="AB72" s="830"/>
      <c r="AC72" s="830"/>
      <c r="AD72" s="830"/>
      <c r="AE72" s="830"/>
      <c r="AF72" s="830">
        <v>5</v>
      </c>
      <c r="AG72" s="830"/>
      <c r="AH72" s="830"/>
      <c r="AI72" s="830"/>
      <c r="AJ72" s="830"/>
      <c r="AK72" s="830">
        <v>40</v>
      </c>
      <c r="AL72" s="830"/>
      <c r="AM72" s="830"/>
      <c r="AN72" s="830"/>
      <c r="AO72" s="830"/>
      <c r="AP72" s="830" t="s">
        <v>564</v>
      </c>
      <c r="AQ72" s="830"/>
      <c r="AR72" s="830"/>
      <c r="AS72" s="830"/>
      <c r="AT72" s="830"/>
      <c r="AU72" s="830" t="s">
        <v>564</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557</v>
      </c>
      <c r="C73" s="874"/>
      <c r="D73" s="874"/>
      <c r="E73" s="874"/>
      <c r="F73" s="874"/>
      <c r="G73" s="874"/>
      <c r="H73" s="874"/>
      <c r="I73" s="874"/>
      <c r="J73" s="874"/>
      <c r="K73" s="874"/>
      <c r="L73" s="874"/>
      <c r="M73" s="874"/>
      <c r="N73" s="874"/>
      <c r="O73" s="874"/>
      <c r="P73" s="875"/>
      <c r="Q73" s="876">
        <v>138788</v>
      </c>
      <c r="R73" s="830"/>
      <c r="S73" s="830"/>
      <c r="T73" s="830"/>
      <c r="U73" s="830"/>
      <c r="V73" s="830">
        <v>136779</v>
      </c>
      <c r="W73" s="830"/>
      <c r="X73" s="830"/>
      <c r="Y73" s="830"/>
      <c r="Z73" s="830"/>
      <c r="AA73" s="830">
        <v>2009</v>
      </c>
      <c r="AB73" s="830"/>
      <c r="AC73" s="830"/>
      <c r="AD73" s="830"/>
      <c r="AE73" s="830"/>
      <c r="AF73" s="830">
        <v>1914</v>
      </c>
      <c r="AG73" s="830"/>
      <c r="AH73" s="830"/>
      <c r="AI73" s="830"/>
      <c r="AJ73" s="830"/>
      <c r="AK73" s="830">
        <v>1048</v>
      </c>
      <c r="AL73" s="830"/>
      <c r="AM73" s="830"/>
      <c r="AN73" s="830"/>
      <c r="AO73" s="830"/>
      <c r="AP73" s="830" t="s">
        <v>564</v>
      </c>
      <c r="AQ73" s="830"/>
      <c r="AR73" s="830"/>
      <c r="AS73" s="830"/>
      <c r="AT73" s="830"/>
      <c r="AU73" s="830" t="s">
        <v>564</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558</v>
      </c>
      <c r="C74" s="874"/>
      <c r="D74" s="874"/>
      <c r="E74" s="874"/>
      <c r="F74" s="874"/>
      <c r="G74" s="874"/>
      <c r="H74" s="874"/>
      <c r="I74" s="874"/>
      <c r="J74" s="874"/>
      <c r="K74" s="874"/>
      <c r="L74" s="874"/>
      <c r="M74" s="874"/>
      <c r="N74" s="874"/>
      <c r="O74" s="874"/>
      <c r="P74" s="875"/>
      <c r="Q74" s="876">
        <v>2773</v>
      </c>
      <c r="R74" s="830"/>
      <c r="S74" s="830"/>
      <c r="T74" s="830"/>
      <c r="U74" s="830"/>
      <c r="V74" s="830">
        <v>2573</v>
      </c>
      <c r="W74" s="830"/>
      <c r="X74" s="830"/>
      <c r="Y74" s="830"/>
      <c r="Z74" s="830"/>
      <c r="AA74" s="830">
        <v>200</v>
      </c>
      <c r="AB74" s="830"/>
      <c r="AC74" s="830"/>
      <c r="AD74" s="830"/>
      <c r="AE74" s="830"/>
      <c r="AF74" s="830">
        <v>200</v>
      </c>
      <c r="AG74" s="830"/>
      <c r="AH74" s="830"/>
      <c r="AI74" s="830"/>
      <c r="AJ74" s="830"/>
      <c r="AK74" s="830">
        <v>13</v>
      </c>
      <c r="AL74" s="830"/>
      <c r="AM74" s="830"/>
      <c r="AN74" s="830"/>
      <c r="AO74" s="830"/>
      <c r="AP74" s="830" t="s">
        <v>564</v>
      </c>
      <c r="AQ74" s="830"/>
      <c r="AR74" s="830"/>
      <c r="AS74" s="830"/>
      <c r="AT74" s="830"/>
      <c r="AU74" s="830" t="s">
        <v>564</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559</v>
      </c>
      <c r="C75" s="874"/>
      <c r="D75" s="874"/>
      <c r="E75" s="874"/>
      <c r="F75" s="874"/>
      <c r="G75" s="874"/>
      <c r="H75" s="874"/>
      <c r="I75" s="874"/>
      <c r="J75" s="874"/>
      <c r="K75" s="874"/>
      <c r="L75" s="874"/>
      <c r="M75" s="874"/>
      <c r="N75" s="874"/>
      <c r="O75" s="874"/>
      <c r="P75" s="875"/>
      <c r="Q75" s="877">
        <v>23</v>
      </c>
      <c r="R75" s="878"/>
      <c r="S75" s="878"/>
      <c r="T75" s="878"/>
      <c r="U75" s="834"/>
      <c r="V75" s="879">
        <v>18</v>
      </c>
      <c r="W75" s="878"/>
      <c r="X75" s="878"/>
      <c r="Y75" s="878"/>
      <c r="Z75" s="834"/>
      <c r="AA75" s="879">
        <v>6</v>
      </c>
      <c r="AB75" s="878"/>
      <c r="AC75" s="878"/>
      <c r="AD75" s="878"/>
      <c r="AE75" s="834"/>
      <c r="AF75" s="879">
        <v>6</v>
      </c>
      <c r="AG75" s="878"/>
      <c r="AH75" s="878"/>
      <c r="AI75" s="878"/>
      <c r="AJ75" s="834"/>
      <c r="AK75" s="879">
        <v>5</v>
      </c>
      <c r="AL75" s="878"/>
      <c r="AM75" s="878"/>
      <c r="AN75" s="878"/>
      <c r="AO75" s="834"/>
      <c r="AP75" s="879" t="s">
        <v>564</v>
      </c>
      <c r="AQ75" s="878"/>
      <c r="AR75" s="878"/>
      <c r="AS75" s="878"/>
      <c r="AT75" s="834"/>
      <c r="AU75" s="879" t="s">
        <v>564</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t="s">
        <v>560</v>
      </c>
      <c r="C76" s="874"/>
      <c r="D76" s="874"/>
      <c r="E76" s="874"/>
      <c r="F76" s="874"/>
      <c r="G76" s="874"/>
      <c r="H76" s="874"/>
      <c r="I76" s="874"/>
      <c r="J76" s="874"/>
      <c r="K76" s="874"/>
      <c r="L76" s="874"/>
      <c r="M76" s="874"/>
      <c r="N76" s="874"/>
      <c r="O76" s="874"/>
      <c r="P76" s="875"/>
      <c r="Q76" s="877">
        <v>401</v>
      </c>
      <c r="R76" s="878"/>
      <c r="S76" s="878"/>
      <c r="T76" s="878"/>
      <c r="U76" s="834"/>
      <c r="V76" s="879">
        <v>388</v>
      </c>
      <c r="W76" s="878"/>
      <c r="X76" s="878"/>
      <c r="Y76" s="878"/>
      <c r="Z76" s="834"/>
      <c r="AA76" s="879">
        <v>13</v>
      </c>
      <c r="AB76" s="878"/>
      <c r="AC76" s="878"/>
      <c r="AD76" s="878"/>
      <c r="AE76" s="834"/>
      <c r="AF76" s="879">
        <v>13</v>
      </c>
      <c r="AG76" s="878"/>
      <c r="AH76" s="878"/>
      <c r="AI76" s="878"/>
      <c r="AJ76" s="834"/>
      <c r="AK76" s="879" t="s">
        <v>551</v>
      </c>
      <c r="AL76" s="878"/>
      <c r="AM76" s="878"/>
      <c r="AN76" s="878"/>
      <c r="AO76" s="834"/>
      <c r="AP76" s="879" t="s">
        <v>564</v>
      </c>
      <c r="AQ76" s="878"/>
      <c r="AR76" s="878"/>
      <c r="AS76" s="878"/>
      <c r="AT76" s="834"/>
      <c r="AU76" s="879" t="s">
        <v>564</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t="s">
        <v>561</v>
      </c>
      <c r="C77" s="874"/>
      <c r="D77" s="874"/>
      <c r="E77" s="874"/>
      <c r="F77" s="874"/>
      <c r="G77" s="874"/>
      <c r="H77" s="874"/>
      <c r="I77" s="874"/>
      <c r="J77" s="874"/>
      <c r="K77" s="874"/>
      <c r="L77" s="874"/>
      <c r="M77" s="874"/>
      <c r="N77" s="874"/>
      <c r="O77" s="874"/>
      <c r="P77" s="875"/>
      <c r="Q77" s="877">
        <v>2138</v>
      </c>
      <c r="R77" s="878"/>
      <c r="S77" s="878"/>
      <c r="T77" s="878"/>
      <c r="U77" s="834"/>
      <c r="V77" s="879">
        <v>2130</v>
      </c>
      <c r="W77" s="878"/>
      <c r="X77" s="878"/>
      <c r="Y77" s="878"/>
      <c r="Z77" s="834"/>
      <c r="AA77" s="879">
        <v>8</v>
      </c>
      <c r="AB77" s="878"/>
      <c r="AC77" s="878"/>
      <c r="AD77" s="878"/>
      <c r="AE77" s="834"/>
      <c r="AF77" s="879">
        <v>8</v>
      </c>
      <c r="AG77" s="878"/>
      <c r="AH77" s="878"/>
      <c r="AI77" s="878"/>
      <c r="AJ77" s="834"/>
      <c r="AK77" s="879" t="s">
        <v>551</v>
      </c>
      <c r="AL77" s="878"/>
      <c r="AM77" s="878"/>
      <c r="AN77" s="878"/>
      <c r="AO77" s="834"/>
      <c r="AP77" s="879">
        <v>1394</v>
      </c>
      <c r="AQ77" s="878"/>
      <c r="AR77" s="878"/>
      <c r="AS77" s="878"/>
      <c r="AT77" s="834"/>
      <c r="AU77" s="879">
        <v>930</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t="s">
        <v>562</v>
      </c>
      <c r="C78" s="874"/>
      <c r="D78" s="874"/>
      <c r="E78" s="874"/>
      <c r="F78" s="874"/>
      <c r="G78" s="874"/>
      <c r="H78" s="874"/>
      <c r="I78" s="874"/>
      <c r="J78" s="874"/>
      <c r="K78" s="874"/>
      <c r="L78" s="874"/>
      <c r="M78" s="874"/>
      <c r="N78" s="874"/>
      <c r="O78" s="874"/>
      <c r="P78" s="875"/>
      <c r="Q78" s="876">
        <v>3680</v>
      </c>
      <c r="R78" s="830"/>
      <c r="S78" s="830"/>
      <c r="T78" s="830"/>
      <c r="U78" s="830"/>
      <c r="V78" s="830">
        <v>3842</v>
      </c>
      <c r="W78" s="830"/>
      <c r="X78" s="830"/>
      <c r="Y78" s="830"/>
      <c r="Z78" s="830"/>
      <c r="AA78" s="830">
        <v>-162</v>
      </c>
      <c r="AB78" s="830"/>
      <c r="AC78" s="830"/>
      <c r="AD78" s="830"/>
      <c r="AE78" s="830"/>
      <c r="AF78" s="830">
        <v>3907</v>
      </c>
      <c r="AG78" s="830"/>
      <c r="AH78" s="830"/>
      <c r="AI78" s="830"/>
      <c r="AJ78" s="830"/>
      <c r="AK78" s="830">
        <v>362</v>
      </c>
      <c r="AL78" s="830"/>
      <c r="AM78" s="830"/>
      <c r="AN78" s="830"/>
      <c r="AO78" s="830"/>
      <c r="AP78" s="830">
        <v>4339</v>
      </c>
      <c r="AQ78" s="830"/>
      <c r="AR78" s="830"/>
      <c r="AS78" s="830"/>
      <c r="AT78" s="830"/>
      <c r="AU78" s="830">
        <v>410</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t="s">
        <v>563</v>
      </c>
      <c r="C79" s="874"/>
      <c r="D79" s="874"/>
      <c r="E79" s="874"/>
      <c r="F79" s="874"/>
      <c r="G79" s="874"/>
      <c r="H79" s="874"/>
      <c r="I79" s="874"/>
      <c r="J79" s="874"/>
      <c r="K79" s="874"/>
      <c r="L79" s="874"/>
      <c r="M79" s="874"/>
      <c r="N79" s="874"/>
      <c r="O79" s="874"/>
      <c r="P79" s="875"/>
      <c r="Q79" s="876">
        <v>1531</v>
      </c>
      <c r="R79" s="830"/>
      <c r="S79" s="830"/>
      <c r="T79" s="830"/>
      <c r="U79" s="830"/>
      <c r="V79" s="830">
        <v>1475</v>
      </c>
      <c r="W79" s="830"/>
      <c r="X79" s="830"/>
      <c r="Y79" s="830"/>
      <c r="Z79" s="830"/>
      <c r="AA79" s="830">
        <v>56</v>
      </c>
      <c r="AB79" s="830"/>
      <c r="AC79" s="830"/>
      <c r="AD79" s="830"/>
      <c r="AE79" s="830"/>
      <c r="AF79" s="830">
        <v>4391</v>
      </c>
      <c r="AG79" s="830"/>
      <c r="AH79" s="830"/>
      <c r="AI79" s="830"/>
      <c r="AJ79" s="830"/>
      <c r="AK79" s="830">
        <v>1</v>
      </c>
      <c r="AL79" s="830"/>
      <c r="AM79" s="830"/>
      <c r="AN79" s="830"/>
      <c r="AO79" s="830"/>
      <c r="AP79" s="830">
        <v>2319</v>
      </c>
      <c r="AQ79" s="830"/>
      <c r="AR79" s="830"/>
      <c r="AS79" s="830"/>
      <c r="AT79" s="830"/>
      <c r="AU79" s="830" t="s">
        <v>564</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379</v>
      </c>
      <c r="B88" s="789" t="s">
        <v>403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11813</v>
      </c>
      <c r="AG88" s="844"/>
      <c r="AH88" s="844"/>
      <c r="AI88" s="844"/>
      <c r="AJ88" s="844"/>
      <c r="AK88" s="841"/>
      <c r="AL88" s="841"/>
      <c r="AM88" s="841"/>
      <c r="AN88" s="841"/>
      <c r="AO88" s="841"/>
      <c r="AP88" s="844">
        <v>11875</v>
      </c>
      <c r="AQ88" s="844"/>
      <c r="AR88" s="844"/>
      <c r="AS88" s="844"/>
      <c r="AT88" s="844"/>
      <c r="AU88" s="844">
        <v>1548</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789" t="s">
        <v>404</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285</v>
      </c>
      <c r="CS102" s="852"/>
      <c r="CT102" s="852"/>
      <c r="CU102" s="852"/>
      <c r="CV102" s="891"/>
      <c r="CW102" s="890">
        <v>83</v>
      </c>
      <c r="CX102" s="852"/>
      <c r="CY102" s="852"/>
      <c r="CZ102" s="852"/>
      <c r="DA102" s="891"/>
      <c r="DB102" s="890" t="s">
        <v>551</v>
      </c>
      <c r="DC102" s="852"/>
      <c r="DD102" s="852"/>
      <c r="DE102" s="852"/>
      <c r="DF102" s="891"/>
      <c r="DG102" s="890" t="s">
        <v>551</v>
      </c>
      <c r="DH102" s="852"/>
      <c r="DI102" s="852"/>
      <c r="DJ102" s="852"/>
      <c r="DK102" s="891"/>
      <c r="DL102" s="890" t="s">
        <v>551</v>
      </c>
      <c r="DM102" s="852"/>
      <c r="DN102" s="852"/>
      <c r="DO102" s="852"/>
      <c r="DP102" s="891"/>
      <c r="DQ102" s="890" t="s">
        <v>551</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411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412</v>
      </c>
      <c r="AB109" s="893"/>
      <c r="AC109" s="893"/>
      <c r="AD109" s="893"/>
      <c r="AE109" s="894"/>
      <c r="AF109" s="892" t="s">
        <v>413</v>
      </c>
      <c r="AG109" s="893"/>
      <c r="AH109" s="893"/>
      <c r="AI109" s="893"/>
      <c r="AJ109" s="894"/>
      <c r="AK109" s="892" t="s">
        <v>295</v>
      </c>
      <c r="AL109" s="893"/>
      <c r="AM109" s="893"/>
      <c r="AN109" s="893"/>
      <c r="AO109" s="894"/>
      <c r="AP109" s="892" t="s">
        <v>414</v>
      </c>
      <c r="AQ109" s="893"/>
      <c r="AR109" s="893"/>
      <c r="AS109" s="893"/>
      <c r="AT109" s="895"/>
      <c r="AU109" s="912" t="s">
        <v>411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412</v>
      </c>
      <c r="BR109" s="893"/>
      <c r="BS109" s="893"/>
      <c r="BT109" s="893"/>
      <c r="BU109" s="894"/>
      <c r="BV109" s="892" t="s">
        <v>413</v>
      </c>
      <c r="BW109" s="893"/>
      <c r="BX109" s="893"/>
      <c r="BY109" s="893"/>
      <c r="BZ109" s="894"/>
      <c r="CA109" s="892" t="s">
        <v>295</v>
      </c>
      <c r="CB109" s="893"/>
      <c r="CC109" s="893"/>
      <c r="CD109" s="893"/>
      <c r="CE109" s="894"/>
      <c r="CF109" s="913" t="s">
        <v>414</v>
      </c>
      <c r="CG109" s="913"/>
      <c r="CH109" s="913"/>
      <c r="CI109" s="913"/>
      <c r="CJ109" s="913"/>
      <c r="CK109" s="892" t="s">
        <v>415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412</v>
      </c>
      <c r="DH109" s="893"/>
      <c r="DI109" s="893"/>
      <c r="DJ109" s="893"/>
      <c r="DK109" s="894"/>
      <c r="DL109" s="892" t="s">
        <v>413</v>
      </c>
      <c r="DM109" s="893"/>
      <c r="DN109" s="893"/>
      <c r="DO109" s="893"/>
      <c r="DP109" s="894"/>
      <c r="DQ109" s="892" t="s">
        <v>295</v>
      </c>
      <c r="DR109" s="893"/>
      <c r="DS109" s="893"/>
      <c r="DT109" s="893"/>
      <c r="DU109" s="894"/>
      <c r="DV109" s="892" t="s">
        <v>414</v>
      </c>
      <c r="DW109" s="893"/>
      <c r="DX109" s="893"/>
      <c r="DY109" s="893"/>
      <c r="DZ109" s="895"/>
    </row>
    <row r="110" spans="1:131" s="230" customFormat="1" ht="26.25" customHeight="1" x14ac:dyDescent="0.2">
      <c r="A110" s="896" t="s">
        <v>416</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1379330</v>
      </c>
      <c r="AB110" s="900"/>
      <c r="AC110" s="900"/>
      <c r="AD110" s="900"/>
      <c r="AE110" s="901"/>
      <c r="AF110" s="902">
        <v>1582725</v>
      </c>
      <c r="AG110" s="900"/>
      <c r="AH110" s="900"/>
      <c r="AI110" s="900"/>
      <c r="AJ110" s="901"/>
      <c r="AK110" s="902">
        <v>1598046</v>
      </c>
      <c r="AL110" s="900"/>
      <c r="AM110" s="900"/>
      <c r="AN110" s="900"/>
      <c r="AO110" s="901"/>
      <c r="AP110" s="903">
        <v>30.2</v>
      </c>
      <c r="AQ110" s="904"/>
      <c r="AR110" s="904"/>
      <c r="AS110" s="904"/>
      <c r="AT110" s="905"/>
      <c r="AU110" s="906" t="s">
        <v>69</v>
      </c>
      <c r="AV110" s="907"/>
      <c r="AW110" s="907"/>
      <c r="AX110" s="907"/>
      <c r="AY110" s="907"/>
      <c r="AZ110" s="929" t="s">
        <v>417</v>
      </c>
      <c r="BA110" s="897"/>
      <c r="BB110" s="897"/>
      <c r="BC110" s="897"/>
      <c r="BD110" s="897"/>
      <c r="BE110" s="897"/>
      <c r="BF110" s="897"/>
      <c r="BG110" s="897"/>
      <c r="BH110" s="897"/>
      <c r="BI110" s="897"/>
      <c r="BJ110" s="897"/>
      <c r="BK110" s="897"/>
      <c r="BL110" s="897"/>
      <c r="BM110" s="897"/>
      <c r="BN110" s="897"/>
      <c r="BO110" s="897"/>
      <c r="BP110" s="898"/>
      <c r="BQ110" s="930">
        <v>14220354</v>
      </c>
      <c r="BR110" s="931"/>
      <c r="BS110" s="931"/>
      <c r="BT110" s="931"/>
      <c r="BU110" s="931"/>
      <c r="BV110" s="931">
        <v>13831930</v>
      </c>
      <c r="BW110" s="931"/>
      <c r="BX110" s="931"/>
      <c r="BY110" s="931"/>
      <c r="BZ110" s="931"/>
      <c r="CA110" s="931">
        <v>13544615</v>
      </c>
      <c r="CB110" s="931"/>
      <c r="CC110" s="931"/>
      <c r="CD110" s="931"/>
      <c r="CE110" s="931"/>
      <c r="CF110" s="944">
        <v>255.5</v>
      </c>
      <c r="CG110" s="945"/>
      <c r="CH110" s="945"/>
      <c r="CI110" s="945"/>
      <c r="CJ110" s="945"/>
      <c r="CK110" s="946" t="s">
        <v>418</v>
      </c>
      <c r="CL110" s="947"/>
      <c r="CM110" s="929" t="s">
        <v>419</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420</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421</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422</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423</v>
      </c>
      <c r="B112" s="953"/>
      <c r="C112" s="923" t="s">
        <v>424</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425</v>
      </c>
      <c r="BA112" s="923"/>
      <c r="BB112" s="923"/>
      <c r="BC112" s="923"/>
      <c r="BD112" s="923"/>
      <c r="BE112" s="923"/>
      <c r="BF112" s="923"/>
      <c r="BG112" s="923"/>
      <c r="BH112" s="923"/>
      <c r="BI112" s="923"/>
      <c r="BJ112" s="923"/>
      <c r="BK112" s="923"/>
      <c r="BL112" s="923"/>
      <c r="BM112" s="923"/>
      <c r="BN112" s="923"/>
      <c r="BO112" s="923"/>
      <c r="BP112" s="924"/>
      <c r="BQ112" s="925">
        <v>3517426</v>
      </c>
      <c r="BR112" s="926"/>
      <c r="BS112" s="926"/>
      <c r="BT112" s="926"/>
      <c r="BU112" s="926"/>
      <c r="BV112" s="926">
        <v>3413812</v>
      </c>
      <c r="BW112" s="926"/>
      <c r="BX112" s="926"/>
      <c r="BY112" s="926"/>
      <c r="BZ112" s="926"/>
      <c r="CA112" s="926">
        <v>2906269</v>
      </c>
      <c r="CB112" s="926"/>
      <c r="CC112" s="926"/>
      <c r="CD112" s="926"/>
      <c r="CE112" s="926"/>
      <c r="CF112" s="920">
        <v>54.8</v>
      </c>
      <c r="CG112" s="921"/>
      <c r="CH112" s="921"/>
      <c r="CI112" s="921"/>
      <c r="CJ112" s="921"/>
      <c r="CK112" s="948"/>
      <c r="CL112" s="949"/>
      <c r="CM112" s="922" t="s">
        <v>426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427</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222715</v>
      </c>
      <c r="AB113" s="938"/>
      <c r="AC113" s="938"/>
      <c r="AD113" s="938"/>
      <c r="AE113" s="939"/>
      <c r="AF113" s="940">
        <v>236000</v>
      </c>
      <c r="AG113" s="938"/>
      <c r="AH113" s="938"/>
      <c r="AI113" s="938"/>
      <c r="AJ113" s="939"/>
      <c r="AK113" s="940">
        <v>210633</v>
      </c>
      <c r="AL113" s="938"/>
      <c r="AM113" s="938"/>
      <c r="AN113" s="938"/>
      <c r="AO113" s="939"/>
      <c r="AP113" s="941">
        <v>4</v>
      </c>
      <c r="AQ113" s="942"/>
      <c r="AR113" s="942"/>
      <c r="AS113" s="942"/>
      <c r="AT113" s="943"/>
      <c r="AU113" s="908"/>
      <c r="AV113" s="909"/>
      <c r="AW113" s="909"/>
      <c r="AX113" s="909"/>
      <c r="AY113" s="909"/>
      <c r="AZ113" s="922" t="s">
        <v>428</v>
      </c>
      <c r="BA113" s="923"/>
      <c r="BB113" s="923"/>
      <c r="BC113" s="923"/>
      <c r="BD113" s="923"/>
      <c r="BE113" s="923"/>
      <c r="BF113" s="923"/>
      <c r="BG113" s="923"/>
      <c r="BH113" s="923"/>
      <c r="BI113" s="923"/>
      <c r="BJ113" s="923"/>
      <c r="BK113" s="923"/>
      <c r="BL113" s="923"/>
      <c r="BM113" s="923"/>
      <c r="BN113" s="923"/>
      <c r="BO113" s="923"/>
      <c r="BP113" s="924"/>
      <c r="BQ113" s="925">
        <v>864044</v>
      </c>
      <c r="BR113" s="926"/>
      <c r="BS113" s="926"/>
      <c r="BT113" s="926"/>
      <c r="BU113" s="926"/>
      <c r="BV113" s="926">
        <v>856745</v>
      </c>
      <c r="BW113" s="926"/>
      <c r="BX113" s="926"/>
      <c r="BY113" s="926"/>
      <c r="BZ113" s="926"/>
      <c r="CA113" s="926">
        <v>1548286</v>
      </c>
      <c r="CB113" s="926"/>
      <c r="CC113" s="926"/>
      <c r="CD113" s="926"/>
      <c r="CE113" s="926"/>
      <c r="CF113" s="920">
        <v>29.2</v>
      </c>
      <c r="CG113" s="921"/>
      <c r="CH113" s="921"/>
      <c r="CI113" s="921"/>
      <c r="CJ113" s="921"/>
      <c r="CK113" s="948"/>
      <c r="CL113" s="949"/>
      <c r="CM113" s="922" t="s">
        <v>429</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430</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70821</v>
      </c>
      <c r="AB114" s="959"/>
      <c r="AC114" s="959"/>
      <c r="AD114" s="959"/>
      <c r="AE114" s="960"/>
      <c r="AF114" s="961">
        <v>71694</v>
      </c>
      <c r="AG114" s="959"/>
      <c r="AH114" s="959"/>
      <c r="AI114" s="959"/>
      <c r="AJ114" s="960"/>
      <c r="AK114" s="961">
        <v>71442</v>
      </c>
      <c r="AL114" s="959"/>
      <c r="AM114" s="959"/>
      <c r="AN114" s="959"/>
      <c r="AO114" s="960"/>
      <c r="AP114" s="962">
        <v>1.3</v>
      </c>
      <c r="AQ114" s="963"/>
      <c r="AR114" s="963"/>
      <c r="AS114" s="963"/>
      <c r="AT114" s="964"/>
      <c r="AU114" s="908"/>
      <c r="AV114" s="909"/>
      <c r="AW114" s="909"/>
      <c r="AX114" s="909"/>
      <c r="AY114" s="909"/>
      <c r="AZ114" s="922" t="s">
        <v>431</v>
      </c>
      <c r="BA114" s="923"/>
      <c r="BB114" s="923"/>
      <c r="BC114" s="923"/>
      <c r="BD114" s="923"/>
      <c r="BE114" s="923"/>
      <c r="BF114" s="923"/>
      <c r="BG114" s="923"/>
      <c r="BH114" s="923"/>
      <c r="BI114" s="923"/>
      <c r="BJ114" s="923"/>
      <c r="BK114" s="923"/>
      <c r="BL114" s="923"/>
      <c r="BM114" s="923"/>
      <c r="BN114" s="923"/>
      <c r="BO114" s="923"/>
      <c r="BP114" s="924"/>
      <c r="BQ114" s="925">
        <v>1634044</v>
      </c>
      <c r="BR114" s="926"/>
      <c r="BS114" s="926"/>
      <c r="BT114" s="926"/>
      <c r="BU114" s="926"/>
      <c r="BV114" s="926">
        <v>1579182</v>
      </c>
      <c r="BW114" s="926"/>
      <c r="BX114" s="926"/>
      <c r="BY114" s="926"/>
      <c r="BZ114" s="926"/>
      <c r="CA114" s="926">
        <v>1585674</v>
      </c>
      <c r="CB114" s="926"/>
      <c r="CC114" s="926"/>
      <c r="CD114" s="926"/>
      <c r="CE114" s="926"/>
      <c r="CF114" s="920">
        <v>29.9</v>
      </c>
      <c r="CG114" s="921"/>
      <c r="CH114" s="921"/>
      <c r="CI114" s="921"/>
      <c r="CJ114" s="921"/>
      <c r="CK114" s="948"/>
      <c r="CL114" s="949"/>
      <c r="CM114" s="922" t="s">
        <v>432</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434</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435</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436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437</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438</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439</v>
      </c>
      <c r="Z117" s="894"/>
      <c r="AA117" s="978">
        <v>1672866</v>
      </c>
      <c r="AB117" s="979"/>
      <c r="AC117" s="979"/>
      <c r="AD117" s="979"/>
      <c r="AE117" s="980"/>
      <c r="AF117" s="981">
        <v>1890419</v>
      </c>
      <c r="AG117" s="979"/>
      <c r="AH117" s="979"/>
      <c r="AI117" s="979"/>
      <c r="AJ117" s="980"/>
      <c r="AK117" s="981">
        <v>1880121</v>
      </c>
      <c r="AL117" s="979"/>
      <c r="AM117" s="979"/>
      <c r="AN117" s="979"/>
      <c r="AO117" s="980"/>
      <c r="AP117" s="982"/>
      <c r="AQ117" s="983"/>
      <c r="AR117" s="983"/>
      <c r="AS117" s="983"/>
      <c r="AT117" s="984"/>
      <c r="AU117" s="908"/>
      <c r="AV117" s="909"/>
      <c r="AW117" s="909"/>
      <c r="AX117" s="909"/>
      <c r="AY117" s="909"/>
      <c r="AZ117" s="974" t="s">
        <v>440</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441</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412</v>
      </c>
      <c r="AB118" s="893"/>
      <c r="AC118" s="893"/>
      <c r="AD118" s="893"/>
      <c r="AE118" s="894"/>
      <c r="AF118" s="892" t="s">
        <v>413</v>
      </c>
      <c r="AG118" s="893"/>
      <c r="AH118" s="893"/>
      <c r="AI118" s="893"/>
      <c r="AJ118" s="894"/>
      <c r="AK118" s="892" t="s">
        <v>295</v>
      </c>
      <c r="AL118" s="893"/>
      <c r="AM118" s="893"/>
      <c r="AN118" s="893"/>
      <c r="AO118" s="894"/>
      <c r="AP118" s="970" t="s">
        <v>414</v>
      </c>
      <c r="AQ118" s="971"/>
      <c r="AR118" s="971"/>
      <c r="AS118" s="971"/>
      <c r="AT118" s="972"/>
      <c r="AU118" s="908"/>
      <c r="AV118" s="909"/>
      <c r="AW118" s="909"/>
      <c r="AX118" s="909"/>
      <c r="AY118" s="909"/>
      <c r="AZ118" s="973" t="s">
        <v>442</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443</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418</v>
      </c>
      <c r="B119" s="947"/>
      <c r="C119" s="929" t="s">
        <v>419</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444</v>
      </c>
      <c r="BP119" s="1005"/>
      <c r="BQ119" s="999">
        <v>20235868</v>
      </c>
      <c r="BR119" s="1000"/>
      <c r="BS119" s="1000"/>
      <c r="BT119" s="1000"/>
      <c r="BU119" s="1000"/>
      <c r="BV119" s="1000">
        <v>19681669</v>
      </c>
      <c r="BW119" s="1000"/>
      <c r="BX119" s="1000"/>
      <c r="BY119" s="1000"/>
      <c r="BZ119" s="1000"/>
      <c r="CA119" s="1000">
        <v>19584844</v>
      </c>
      <c r="CB119" s="1000"/>
      <c r="CC119" s="1000"/>
      <c r="CD119" s="1000"/>
      <c r="CE119" s="1000"/>
      <c r="CF119" s="1001"/>
      <c r="CG119" s="1002"/>
      <c r="CH119" s="1002"/>
      <c r="CI119" s="1002"/>
      <c r="CJ119" s="1003"/>
      <c r="CK119" s="950"/>
      <c r="CL119" s="951"/>
      <c r="CM119" s="973" t="s">
        <v>445</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2">
      <c r="A120" s="1057"/>
      <c r="B120" s="949"/>
      <c r="C120" s="922" t="s">
        <v>422</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446</v>
      </c>
      <c r="AV120" s="992"/>
      <c r="AW120" s="992"/>
      <c r="AX120" s="992"/>
      <c r="AY120" s="993"/>
      <c r="AZ120" s="929" t="s">
        <v>447</v>
      </c>
      <c r="BA120" s="897"/>
      <c r="BB120" s="897"/>
      <c r="BC120" s="897"/>
      <c r="BD120" s="897"/>
      <c r="BE120" s="897"/>
      <c r="BF120" s="897"/>
      <c r="BG120" s="897"/>
      <c r="BH120" s="897"/>
      <c r="BI120" s="897"/>
      <c r="BJ120" s="897"/>
      <c r="BK120" s="897"/>
      <c r="BL120" s="897"/>
      <c r="BM120" s="897"/>
      <c r="BN120" s="897"/>
      <c r="BO120" s="897"/>
      <c r="BP120" s="898"/>
      <c r="BQ120" s="930">
        <v>9201839</v>
      </c>
      <c r="BR120" s="931"/>
      <c r="BS120" s="931"/>
      <c r="BT120" s="931"/>
      <c r="BU120" s="931"/>
      <c r="BV120" s="931">
        <v>10173658</v>
      </c>
      <c r="BW120" s="931"/>
      <c r="BX120" s="931"/>
      <c r="BY120" s="931"/>
      <c r="BZ120" s="931"/>
      <c r="CA120" s="931">
        <v>11418934</v>
      </c>
      <c r="CB120" s="931"/>
      <c r="CC120" s="931"/>
      <c r="CD120" s="931"/>
      <c r="CE120" s="931"/>
      <c r="CF120" s="944">
        <v>215.4</v>
      </c>
      <c r="CG120" s="945"/>
      <c r="CH120" s="945"/>
      <c r="CI120" s="945"/>
      <c r="CJ120" s="945"/>
      <c r="CK120" s="1006" t="s">
        <v>448</v>
      </c>
      <c r="CL120" s="1007"/>
      <c r="CM120" s="1007"/>
      <c r="CN120" s="1007"/>
      <c r="CO120" s="1008"/>
      <c r="CP120" s="1014" t="s">
        <v>395</v>
      </c>
      <c r="CQ120" s="1015"/>
      <c r="CR120" s="1015"/>
      <c r="CS120" s="1015"/>
      <c r="CT120" s="1015"/>
      <c r="CU120" s="1015"/>
      <c r="CV120" s="1015"/>
      <c r="CW120" s="1015"/>
      <c r="CX120" s="1015"/>
      <c r="CY120" s="1015"/>
      <c r="CZ120" s="1015"/>
      <c r="DA120" s="1015"/>
      <c r="DB120" s="1015"/>
      <c r="DC120" s="1015"/>
      <c r="DD120" s="1015"/>
      <c r="DE120" s="1015"/>
      <c r="DF120" s="1016"/>
      <c r="DG120" s="930" t="s">
        <v>122</v>
      </c>
      <c r="DH120" s="931"/>
      <c r="DI120" s="931"/>
      <c r="DJ120" s="931"/>
      <c r="DK120" s="931"/>
      <c r="DL120" s="931" t="s">
        <v>122</v>
      </c>
      <c r="DM120" s="931"/>
      <c r="DN120" s="931"/>
      <c r="DO120" s="931"/>
      <c r="DP120" s="931"/>
      <c r="DQ120" s="931">
        <v>2831606</v>
      </c>
      <c r="DR120" s="931"/>
      <c r="DS120" s="931"/>
      <c r="DT120" s="931"/>
      <c r="DU120" s="931"/>
      <c r="DV120" s="932">
        <v>53.4</v>
      </c>
      <c r="DW120" s="932"/>
      <c r="DX120" s="932"/>
      <c r="DY120" s="932"/>
      <c r="DZ120" s="933"/>
    </row>
    <row r="121" spans="1:130" s="230" customFormat="1" ht="26.25" customHeight="1" x14ac:dyDescent="0.2">
      <c r="A121" s="1057"/>
      <c r="B121" s="949"/>
      <c r="C121" s="974" t="s">
        <v>449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450</v>
      </c>
      <c r="BA121" s="923"/>
      <c r="BB121" s="923"/>
      <c r="BC121" s="923"/>
      <c r="BD121" s="923"/>
      <c r="BE121" s="923"/>
      <c r="BF121" s="923"/>
      <c r="BG121" s="923"/>
      <c r="BH121" s="923"/>
      <c r="BI121" s="923"/>
      <c r="BJ121" s="923"/>
      <c r="BK121" s="923"/>
      <c r="BL121" s="923"/>
      <c r="BM121" s="923"/>
      <c r="BN121" s="923"/>
      <c r="BO121" s="923"/>
      <c r="BP121" s="924"/>
      <c r="BQ121" s="925">
        <v>325376</v>
      </c>
      <c r="BR121" s="926"/>
      <c r="BS121" s="926"/>
      <c r="BT121" s="926"/>
      <c r="BU121" s="926"/>
      <c r="BV121" s="926">
        <v>286889</v>
      </c>
      <c r="BW121" s="926"/>
      <c r="BX121" s="926"/>
      <c r="BY121" s="926"/>
      <c r="BZ121" s="926"/>
      <c r="CA121" s="926">
        <v>266130</v>
      </c>
      <c r="CB121" s="926"/>
      <c r="CC121" s="926"/>
      <c r="CD121" s="926"/>
      <c r="CE121" s="926"/>
      <c r="CF121" s="920">
        <v>5</v>
      </c>
      <c r="CG121" s="921"/>
      <c r="CH121" s="921"/>
      <c r="CI121" s="921"/>
      <c r="CJ121" s="921"/>
      <c r="CK121" s="1009"/>
      <c r="CL121" s="1010"/>
      <c r="CM121" s="1010"/>
      <c r="CN121" s="1010"/>
      <c r="CO121" s="1011"/>
      <c r="CP121" s="1019" t="s">
        <v>393</v>
      </c>
      <c r="CQ121" s="1020"/>
      <c r="CR121" s="1020"/>
      <c r="CS121" s="1020"/>
      <c r="CT121" s="1020"/>
      <c r="CU121" s="1020"/>
      <c r="CV121" s="1020"/>
      <c r="CW121" s="1020"/>
      <c r="CX121" s="1020"/>
      <c r="CY121" s="1020"/>
      <c r="CZ121" s="1020"/>
      <c r="DA121" s="1020"/>
      <c r="DB121" s="1020"/>
      <c r="DC121" s="1020"/>
      <c r="DD121" s="1020"/>
      <c r="DE121" s="1020"/>
      <c r="DF121" s="1021"/>
      <c r="DG121" s="925">
        <v>108070</v>
      </c>
      <c r="DH121" s="926"/>
      <c r="DI121" s="926"/>
      <c r="DJ121" s="926"/>
      <c r="DK121" s="926"/>
      <c r="DL121" s="926">
        <v>89056</v>
      </c>
      <c r="DM121" s="926"/>
      <c r="DN121" s="926"/>
      <c r="DO121" s="926"/>
      <c r="DP121" s="926"/>
      <c r="DQ121" s="926">
        <v>68340</v>
      </c>
      <c r="DR121" s="926"/>
      <c r="DS121" s="926"/>
      <c r="DT121" s="926"/>
      <c r="DU121" s="926"/>
      <c r="DV121" s="927">
        <v>1.3</v>
      </c>
      <c r="DW121" s="927"/>
      <c r="DX121" s="927"/>
      <c r="DY121" s="927"/>
      <c r="DZ121" s="928"/>
    </row>
    <row r="122" spans="1:130" s="230" customFormat="1" ht="26.25" customHeight="1" x14ac:dyDescent="0.2">
      <c r="A122" s="1057"/>
      <c r="B122" s="949"/>
      <c r="C122" s="922" t="s">
        <v>432</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451</v>
      </c>
      <c r="BA122" s="965"/>
      <c r="BB122" s="965"/>
      <c r="BC122" s="965"/>
      <c r="BD122" s="965"/>
      <c r="BE122" s="965"/>
      <c r="BF122" s="965"/>
      <c r="BG122" s="965"/>
      <c r="BH122" s="965"/>
      <c r="BI122" s="965"/>
      <c r="BJ122" s="965"/>
      <c r="BK122" s="965"/>
      <c r="BL122" s="965"/>
      <c r="BM122" s="965"/>
      <c r="BN122" s="965"/>
      <c r="BO122" s="965"/>
      <c r="BP122" s="966"/>
      <c r="BQ122" s="999">
        <v>11790405</v>
      </c>
      <c r="BR122" s="1000"/>
      <c r="BS122" s="1000"/>
      <c r="BT122" s="1000"/>
      <c r="BU122" s="1000"/>
      <c r="BV122" s="1000">
        <v>11203347</v>
      </c>
      <c r="BW122" s="1000"/>
      <c r="BX122" s="1000"/>
      <c r="BY122" s="1000"/>
      <c r="BZ122" s="1000"/>
      <c r="CA122" s="1000">
        <v>11729550</v>
      </c>
      <c r="CB122" s="1000"/>
      <c r="CC122" s="1000"/>
      <c r="CD122" s="1000"/>
      <c r="CE122" s="1000"/>
      <c r="CF122" s="1017">
        <v>221.3</v>
      </c>
      <c r="CG122" s="1018"/>
      <c r="CH122" s="1018"/>
      <c r="CI122" s="1018"/>
      <c r="CJ122" s="1018"/>
      <c r="CK122" s="1009"/>
      <c r="CL122" s="1010"/>
      <c r="CM122" s="1010"/>
      <c r="CN122" s="1010"/>
      <c r="CO122" s="1011"/>
      <c r="CP122" s="1019" t="s">
        <v>396</v>
      </c>
      <c r="CQ122" s="1020"/>
      <c r="CR122" s="1020"/>
      <c r="CS122" s="1020"/>
      <c r="CT122" s="1020"/>
      <c r="CU122" s="1020"/>
      <c r="CV122" s="1020"/>
      <c r="CW122" s="1020"/>
      <c r="CX122" s="1020"/>
      <c r="CY122" s="1020"/>
      <c r="CZ122" s="1020"/>
      <c r="DA122" s="1020"/>
      <c r="DB122" s="1020"/>
      <c r="DC122" s="1020"/>
      <c r="DD122" s="1020"/>
      <c r="DE122" s="1020"/>
      <c r="DF122" s="1021"/>
      <c r="DG122" s="925">
        <v>10507</v>
      </c>
      <c r="DH122" s="926"/>
      <c r="DI122" s="926"/>
      <c r="DJ122" s="926"/>
      <c r="DK122" s="926"/>
      <c r="DL122" s="926">
        <v>8418</v>
      </c>
      <c r="DM122" s="926"/>
      <c r="DN122" s="926"/>
      <c r="DO122" s="926"/>
      <c r="DP122" s="926"/>
      <c r="DQ122" s="926">
        <v>6323</v>
      </c>
      <c r="DR122" s="926"/>
      <c r="DS122" s="926"/>
      <c r="DT122" s="926"/>
      <c r="DU122" s="926"/>
      <c r="DV122" s="927">
        <v>0.1</v>
      </c>
      <c r="DW122" s="927"/>
      <c r="DX122" s="927"/>
      <c r="DY122" s="927"/>
      <c r="DZ122" s="928"/>
    </row>
    <row r="123" spans="1:130" s="230" customFormat="1" ht="26.25" customHeight="1" x14ac:dyDescent="0.2">
      <c r="A123" s="1057"/>
      <c r="B123" s="949"/>
      <c r="C123" s="922" t="s">
        <v>438</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452</v>
      </c>
      <c r="BP123" s="1005"/>
      <c r="BQ123" s="1063">
        <v>21317620</v>
      </c>
      <c r="BR123" s="1064"/>
      <c r="BS123" s="1064"/>
      <c r="BT123" s="1064"/>
      <c r="BU123" s="1064"/>
      <c r="BV123" s="1064">
        <v>21663894</v>
      </c>
      <c r="BW123" s="1064"/>
      <c r="BX123" s="1064"/>
      <c r="BY123" s="1064"/>
      <c r="BZ123" s="1064"/>
      <c r="CA123" s="1064">
        <v>23414614</v>
      </c>
      <c r="CB123" s="1064"/>
      <c r="CC123" s="1064"/>
      <c r="CD123" s="1064"/>
      <c r="CE123" s="1064"/>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25">
      <c r="A124" s="1057"/>
      <c r="B124" s="949"/>
      <c r="C124" s="922" t="s">
        <v>441</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453</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454</v>
      </c>
      <c r="CQ124" s="1020"/>
      <c r="CR124" s="1020"/>
      <c r="CS124" s="1020"/>
      <c r="CT124" s="1020"/>
      <c r="CU124" s="1020"/>
      <c r="CV124" s="1020"/>
      <c r="CW124" s="1020"/>
      <c r="CX124" s="1020"/>
      <c r="CY124" s="1020"/>
      <c r="CZ124" s="1020"/>
      <c r="DA124" s="1020"/>
      <c r="DB124" s="1020"/>
      <c r="DC124" s="1020"/>
      <c r="DD124" s="1020"/>
      <c r="DE124" s="1020"/>
      <c r="DF124" s="1021"/>
      <c r="DG124" s="1004">
        <v>3398849</v>
      </c>
      <c r="DH124" s="986"/>
      <c r="DI124" s="986"/>
      <c r="DJ124" s="986"/>
      <c r="DK124" s="987"/>
      <c r="DL124" s="985">
        <v>3316338</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443</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455</v>
      </c>
      <c r="CL125" s="1007"/>
      <c r="CM125" s="1007"/>
      <c r="CN125" s="1007"/>
      <c r="CO125" s="1008"/>
      <c r="CP125" s="929" t="s">
        <v>456</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445</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457</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458</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459</v>
      </c>
      <c r="AY127" s="1032"/>
      <c r="AZ127" s="1032"/>
      <c r="BA127" s="1032"/>
      <c r="BB127" s="1032"/>
      <c r="BC127" s="1032"/>
      <c r="BD127" s="1032"/>
      <c r="BE127" s="1033"/>
      <c r="BF127" s="1034" t="s">
        <v>460</v>
      </c>
      <c r="BG127" s="1032"/>
      <c r="BH127" s="1032"/>
      <c r="BI127" s="1032"/>
      <c r="BJ127" s="1032"/>
      <c r="BK127" s="1032"/>
      <c r="BL127" s="1033"/>
      <c r="BM127" s="1034" t="s">
        <v>461</v>
      </c>
      <c r="BN127" s="1032"/>
      <c r="BO127" s="1032"/>
      <c r="BP127" s="1032"/>
      <c r="BQ127" s="1032"/>
      <c r="BR127" s="1032"/>
      <c r="BS127" s="1033"/>
      <c r="BT127" s="1034" t="s">
        <v>462</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463</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464</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465</v>
      </c>
      <c r="X128" s="1043"/>
      <c r="Y128" s="1043"/>
      <c r="Z128" s="1044"/>
      <c r="AA128" s="1045">
        <v>50797</v>
      </c>
      <c r="AB128" s="1046"/>
      <c r="AC128" s="1046"/>
      <c r="AD128" s="1046"/>
      <c r="AE128" s="1047"/>
      <c r="AF128" s="1048">
        <v>57694</v>
      </c>
      <c r="AG128" s="1046"/>
      <c r="AH128" s="1046"/>
      <c r="AI128" s="1046"/>
      <c r="AJ128" s="1047"/>
      <c r="AK128" s="1048">
        <v>40567</v>
      </c>
      <c r="AL128" s="1046"/>
      <c r="AM128" s="1046"/>
      <c r="AN128" s="1046"/>
      <c r="AO128" s="1047"/>
      <c r="AP128" s="1049"/>
      <c r="AQ128" s="1050"/>
      <c r="AR128" s="1050"/>
      <c r="AS128" s="1050"/>
      <c r="AT128" s="1051"/>
      <c r="AU128" s="232"/>
      <c r="AV128" s="232"/>
      <c r="AW128" s="232"/>
      <c r="AX128" s="896" t="s">
        <v>466</v>
      </c>
      <c r="AY128" s="897"/>
      <c r="AZ128" s="897"/>
      <c r="BA128" s="897"/>
      <c r="BB128" s="897"/>
      <c r="BC128" s="897"/>
      <c r="BD128" s="897"/>
      <c r="BE128" s="898"/>
      <c r="BF128" s="1052" t="s">
        <v>122</v>
      </c>
      <c r="BG128" s="1053"/>
      <c r="BH128" s="1053"/>
      <c r="BI128" s="1053"/>
      <c r="BJ128" s="1053"/>
      <c r="BK128" s="1053"/>
      <c r="BL128" s="1054"/>
      <c r="BM128" s="1052">
        <v>14.24</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467</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468</v>
      </c>
      <c r="X129" s="1071"/>
      <c r="Y129" s="1071"/>
      <c r="Z129" s="1072"/>
      <c r="AA129" s="958">
        <v>6378169</v>
      </c>
      <c r="AB129" s="959"/>
      <c r="AC129" s="959"/>
      <c r="AD129" s="959"/>
      <c r="AE129" s="960"/>
      <c r="AF129" s="961">
        <v>6340732</v>
      </c>
      <c r="AG129" s="959"/>
      <c r="AH129" s="959"/>
      <c r="AI129" s="959"/>
      <c r="AJ129" s="960"/>
      <c r="AK129" s="961">
        <v>6476197</v>
      </c>
      <c r="AL129" s="959"/>
      <c r="AM129" s="959"/>
      <c r="AN129" s="959"/>
      <c r="AO129" s="960"/>
      <c r="AP129" s="1073"/>
      <c r="AQ129" s="1074"/>
      <c r="AR129" s="1074"/>
      <c r="AS129" s="1074"/>
      <c r="AT129" s="1075"/>
      <c r="AU129" s="233"/>
      <c r="AV129" s="233"/>
      <c r="AW129" s="233"/>
      <c r="AX129" s="1065" t="s">
        <v>469</v>
      </c>
      <c r="AY129" s="923"/>
      <c r="AZ129" s="923"/>
      <c r="BA129" s="923"/>
      <c r="BB129" s="923"/>
      <c r="BC129" s="923"/>
      <c r="BD129" s="923"/>
      <c r="BE129" s="924"/>
      <c r="BF129" s="1066" t="s">
        <v>122</v>
      </c>
      <c r="BG129" s="1067"/>
      <c r="BH129" s="1067"/>
      <c r="BI129" s="1067"/>
      <c r="BJ129" s="1067"/>
      <c r="BK129" s="1067"/>
      <c r="BL129" s="1068"/>
      <c r="BM129" s="1066">
        <v>19.239999999999998</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470</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471</v>
      </c>
      <c r="X130" s="1071"/>
      <c r="Y130" s="1071"/>
      <c r="Z130" s="1072"/>
      <c r="AA130" s="958">
        <v>1000187</v>
      </c>
      <c r="AB130" s="959"/>
      <c r="AC130" s="959"/>
      <c r="AD130" s="959"/>
      <c r="AE130" s="960"/>
      <c r="AF130" s="961">
        <v>1145635</v>
      </c>
      <c r="AG130" s="959"/>
      <c r="AH130" s="959"/>
      <c r="AI130" s="959"/>
      <c r="AJ130" s="960"/>
      <c r="AK130" s="961">
        <v>1175954</v>
      </c>
      <c r="AL130" s="959"/>
      <c r="AM130" s="959"/>
      <c r="AN130" s="959"/>
      <c r="AO130" s="960"/>
      <c r="AP130" s="1073"/>
      <c r="AQ130" s="1074"/>
      <c r="AR130" s="1074"/>
      <c r="AS130" s="1074"/>
      <c r="AT130" s="1075"/>
      <c r="AU130" s="233"/>
      <c r="AV130" s="233"/>
      <c r="AW130" s="233"/>
      <c r="AX130" s="1065" t="s">
        <v>472</v>
      </c>
      <c r="AY130" s="923"/>
      <c r="AZ130" s="923"/>
      <c r="BA130" s="923"/>
      <c r="BB130" s="923"/>
      <c r="BC130" s="923"/>
      <c r="BD130" s="923"/>
      <c r="BE130" s="924"/>
      <c r="BF130" s="1101">
        <v>12.4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473</v>
      </c>
      <c r="X131" s="1108"/>
      <c r="Y131" s="1108"/>
      <c r="Z131" s="1109"/>
      <c r="AA131" s="1004">
        <v>5377982</v>
      </c>
      <c r="AB131" s="986"/>
      <c r="AC131" s="986"/>
      <c r="AD131" s="986"/>
      <c r="AE131" s="987"/>
      <c r="AF131" s="985">
        <v>5195097</v>
      </c>
      <c r="AG131" s="986"/>
      <c r="AH131" s="986"/>
      <c r="AI131" s="986"/>
      <c r="AJ131" s="987"/>
      <c r="AK131" s="985">
        <v>5300243</v>
      </c>
      <c r="AL131" s="986"/>
      <c r="AM131" s="986"/>
      <c r="AN131" s="986"/>
      <c r="AO131" s="987"/>
      <c r="AP131" s="1110"/>
      <c r="AQ131" s="1111"/>
      <c r="AR131" s="1111"/>
      <c r="AS131" s="1111"/>
      <c r="AT131" s="1112"/>
      <c r="AU131" s="233"/>
      <c r="AV131" s="233"/>
      <c r="AW131" s="233"/>
      <c r="AX131" s="1083" t="s">
        <v>474</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475</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476</v>
      </c>
      <c r="W132" s="1094"/>
      <c r="X132" s="1094"/>
      <c r="Y132" s="1094"/>
      <c r="Z132" s="1095"/>
      <c r="AA132" s="1096">
        <v>11.56348236</v>
      </c>
      <c r="AB132" s="1097"/>
      <c r="AC132" s="1097"/>
      <c r="AD132" s="1097"/>
      <c r="AE132" s="1098"/>
      <c r="AF132" s="1099">
        <v>13.225739580000001</v>
      </c>
      <c r="AG132" s="1097"/>
      <c r="AH132" s="1097"/>
      <c r="AI132" s="1097"/>
      <c r="AJ132" s="1098"/>
      <c r="AK132" s="1099">
        <v>12.520180679999999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477</v>
      </c>
      <c r="W133" s="1077"/>
      <c r="X133" s="1077"/>
      <c r="Y133" s="1077"/>
      <c r="Z133" s="1078"/>
      <c r="AA133" s="1079">
        <v>11.7</v>
      </c>
      <c r="AB133" s="1080"/>
      <c r="AC133" s="1080"/>
      <c r="AD133" s="1080"/>
      <c r="AE133" s="1081"/>
      <c r="AF133" s="1079">
        <v>12.1</v>
      </c>
      <c r="AG133" s="1080"/>
      <c r="AH133" s="1080"/>
      <c r="AI133" s="1080"/>
      <c r="AJ133" s="1081"/>
      <c r="AK133" s="1079">
        <v>12.4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7TN/iSaqUHZIDiTpjeFbX7oPRmBkFjFto8F4rPwbpddAA4BnzgJGQMcXKKvDMqLEi5A5wO0POQczMfy8Ho7Rg==" saltValue="f8UFpsWudvwEsjMNDb5k7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Layout" zoomScaleNormal="85" zoomScaleSheetLayoutView="85" workbookViewId="0">
      <selection sqref="A1:A1048576"/>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478</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4NsGlyMZPt5jfNhtCiaz5T0lET70tUorPzKPxjR6ClOFWsOjyQgwhyICZpTEavLb0R8O4M8VNvvedqNqNyavFg==" saltValue="mTo8mK1oigoIvFVbkXzXb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WDYQn4Mjk+4PS6vthQDOCCxA0HlR+WajPlkWBN+Tlc251LaJac60Aelcoy3rlIxrFxK/+V9yudRLLX1lZJs/9g==" saltValue="gCAtqYR9kEInBiEx5ejds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15"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481</v>
      </c>
      <c r="AP7" s="272"/>
      <c r="AQ7" s="273" t="s">
        <v>482</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483</v>
      </c>
      <c r="AQ8" s="279" t="s">
        <v>484</v>
      </c>
      <c r="AR8" s="280" t="s">
        <v>485</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486</v>
      </c>
      <c r="AL9" s="1117"/>
      <c r="AM9" s="1117"/>
      <c r="AN9" s="1118"/>
      <c r="AO9" s="281">
        <v>1924972</v>
      </c>
      <c r="AP9" s="281">
        <v>107014</v>
      </c>
      <c r="AQ9" s="282">
        <v>107616</v>
      </c>
      <c r="AR9" s="283">
        <v>-0.6</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487</v>
      </c>
      <c r="AL10" s="1117"/>
      <c r="AM10" s="1117"/>
      <c r="AN10" s="1118"/>
      <c r="AO10" s="284">
        <v>259288</v>
      </c>
      <c r="AP10" s="284">
        <v>14414</v>
      </c>
      <c r="AQ10" s="285">
        <v>10095</v>
      </c>
      <c r="AR10" s="286">
        <v>42.8</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488</v>
      </c>
      <c r="AL11" s="1117"/>
      <c r="AM11" s="1117"/>
      <c r="AN11" s="1118"/>
      <c r="AO11" s="284" t="s">
        <v>489</v>
      </c>
      <c r="AP11" s="284" t="s">
        <v>489</v>
      </c>
      <c r="AQ11" s="285">
        <v>1704</v>
      </c>
      <c r="AR11" s="286" t="s">
        <v>489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490</v>
      </c>
      <c r="AL12" s="1117"/>
      <c r="AM12" s="1117"/>
      <c r="AN12" s="1118"/>
      <c r="AO12" s="284" t="s">
        <v>489</v>
      </c>
      <c r="AP12" s="284" t="s">
        <v>489</v>
      </c>
      <c r="AQ12" s="285">
        <v>7</v>
      </c>
      <c r="AR12" s="286" t="s">
        <v>489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491</v>
      </c>
      <c r="AL13" s="1117"/>
      <c r="AM13" s="1117"/>
      <c r="AN13" s="1118"/>
      <c r="AO13" s="284" t="s">
        <v>489</v>
      </c>
      <c r="AP13" s="284" t="s">
        <v>489</v>
      </c>
      <c r="AQ13" s="285">
        <v>4110</v>
      </c>
      <c r="AR13" s="286" t="s">
        <v>489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492</v>
      </c>
      <c r="AL14" s="1117"/>
      <c r="AM14" s="1117"/>
      <c r="AN14" s="1118"/>
      <c r="AO14" s="284">
        <v>26898</v>
      </c>
      <c r="AP14" s="284">
        <v>1495</v>
      </c>
      <c r="AQ14" s="285">
        <v>2451</v>
      </c>
      <c r="AR14" s="286">
        <v>-39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493</v>
      </c>
      <c r="AL15" s="1120"/>
      <c r="AM15" s="1120"/>
      <c r="AN15" s="1121"/>
      <c r="AO15" s="284">
        <v>-110657</v>
      </c>
      <c r="AP15" s="284">
        <v>-6152</v>
      </c>
      <c r="AQ15" s="285">
        <v>-6399</v>
      </c>
      <c r="AR15" s="286">
        <v>-3.9</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2100501</v>
      </c>
      <c r="AP16" s="284">
        <v>116772</v>
      </c>
      <c r="AQ16" s="285">
        <v>119584</v>
      </c>
      <c r="AR16" s="286">
        <v>-2.4</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498</v>
      </c>
      <c r="AL21" s="1123"/>
      <c r="AM21" s="1123"/>
      <c r="AN21" s="1124"/>
      <c r="AO21" s="297">
        <v>10.56</v>
      </c>
      <c r="AP21" s="298">
        <v>10.86</v>
      </c>
      <c r="AQ21" s="299">
        <v>-0.3</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499</v>
      </c>
      <c r="AL22" s="1123"/>
      <c r="AM22" s="1123"/>
      <c r="AN22" s="1124"/>
      <c r="AO22" s="302">
        <v>98.3</v>
      </c>
      <c r="AP22" s="303">
        <v>97.3</v>
      </c>
      <c r="AQ22" s="304">
        <v>1</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500</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481</v>
      </c>
      <c r="AP30" s="272"/>
      <c r="AQ30" s="273" t="s">
        <v>482</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483</v>
      </c>
      <c r="AQ31" s="279" t="s">
        <v>484</v>
      </c>
      <c r="AR31" s="280" t="s">
        <v>485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503</v>
      </c>
      <c r="AL32" s="1131"/>
      <c r="AM32" s="1131"/>
      <c r="AN32" s="1132"/>
      <c r="AO32" s="312">
        <v>1598046</v>
      </c>
      <c r="AP32" s="312">
        <v>88840</v>
      </c>
      <c r="AQ32" s="313">
        <v>75090</v>
      </c>
      <c r="AR32" s="314">
        <v>18.3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504</v>
      </c>
      <c r="AL33" s="1131"/>
      <c r="AM33" s="1131"/>
      <c r="AN33" s="1132"/>
      <c r="AO33" s="312" t="s">
        <v>489</v>
      </c>
      <c r="AP33" s="312" t="s">
        <v>489</v>
      </c>
      <c r="AQ33" s="313" t="s">
        <v>489</v>
      </c>
      <c r="AR33" s="314" t="s">
        <v>489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505</v>
      </c>
      <c r="AL34" s="1131"/>
      <c r="AM34" s="1131"/>
      <c r="AN34" s="1132"/>
      <c r="AO34" s="312" t="s">
        <v>489</v>
      </c>
      <c r="AP34" s="312" t="s">
        <v>489</v>
      </c>
      <c r="AQ34" s="313">
        <v>1</v>
      </c>
      <c r="AR34" s="314" t="s">
        <v>489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506</v>
      </c>
      <c r="AL35" s="1131"/>
      <c r="AM35" s="1131"/>
      <c r="AN35" s="1132"/>
      <c r="AO35" s="312">
        <v>210633</v>
      </c>
      <c r="AP35" s="312">
        <v>11710</v>
      </c>
      <c r="AQ35" s="313">
        <v>17211</v>
      </c>
      <c r="AR35" s="314">
        <v>-32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507</v>
      </c>
      <c r="AL36" s="1131"/>
      <c r="AM36" s="1131"/>
      <c r="AN36" s="1132"/>
      <c r="AO36" s="312">
        <v>71442</v>
      </c>
      <c r="AP36" s="312">
        <v>3972</v>
      </c>
      <c r="AQ36" s="313">
        <v>2478</v>
      </c>
      <c r="AR36" s="314">
        <v>60.3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508</v>
      </c>
      <c r="AL37" s="1131"/>
      <c r="AM37" s="1131"/>
      <c r="AN37" s="1132"/>
      <c r="AO37" s="312" t="s">
        <v>489</v>
      </c>
      <c r="AP37" s="312" t="s">
        <v>489</v>
      </c>
      <c r="AQ37" s="313">
        <v>654</v>
      </c>
      <c r="AR37" s="314" t="s">
        <v>489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509</v>
      </c>
      <c r="AL38" s="1134"/>
      <c r="AM38" s="1134"/>
      <c r="AN38" s="1135"/>
      <c r="AO38" s="315" t="s">
        <v>489</v>
      </c>
      <c r="AP38" s="315" t="s">
        <v>489</v>
      </c>
      <c r="AQ38" s="316">
        <v>4</v>
      </c>
      <c r="AR38" s="304" t="s">
        <v>489</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510</v>
      </c>
      <c r="AL39" s="1134"/>
      <c r="AM39" s="1134"/>
      <c r="AN39" s="1135"/>
      <c r="AO39" s="312">
        <v>-40567</v>
      </c>
      <c r="AP39" s="312">
        <v>-2255</v>
      </c>
      <c r="AQ39" s="313">
        <v>-3502</v>
      </c>
      <c r="AR39" s="314">
        <v>-35.6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511</v>
      </c>
      <c r="AL40" s="1131"/>
      <c r="AM40" s="1131"/>
      <c r="AN40" s="1132"/>
      <c r="AO40" s="312">
        <v>-1175954</v>
      </c>
      <c r="AP40" s="312">
        <v>-65374</v>
      </c>
      <c r="AQ40" s="313">
        <v>-63750</v>
      </c>
      <c r="AR40" s="314">
        <v>2.5</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663600</v>
      </c>
      <c r="AP41" s="312">
        <v>36891</v>
      </c>
      <c r="AQ41" s="313">
        <v>28185</v>
      </c>
      <c r="AR41" s="314">
        <v>30.9</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481</v>
      </c>
      <c r="AN49" s="1127" t="s">
        <v>514</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515</v>
      </c>
      <c r="AO50" s="329" t="s">
        <v>516</v>
      </c>
      <c r="AP50" s="330" t="s">
        <v>517</v>
      </c>
      <c r="AQ50" s="331" t="s">
        <v>518</v>
      </c>
      <c r="AR50" s="332" t="s">
        <v>519</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1312181</v>
      </c>
      <c r="AN51" s="334">
        <v>68953</v>
      </c>
      <c r="AO51" s="335">
        <v>-16.600000000000001</v>
      </c>
      <c r="AP51" s="336">
        <v>74581</v>
      </c>
      <c r="AQ51" s="337">
        <v>7</v>
      </c>
      <c r="AR51" s="338">
        <v>-23.6</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518383</v>
      </c>
      <c r="AN52" s="342">
        <v>27240</v>
      </c>
      <c r="AO52" s="343">
        <v>-17.399999999999999</v>
      </c>
      <c r="AP52" s="344">
        <v>41563</v>
      </c>
      <c r="AQ52" s="345">
        <v>6.8</v>
      </c>
      <c r="AR52" s="346">
        <v>-24.2</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1727018</v>
      </c>
      <c r="AN53" s="334">
        <v>92250</v>
      </c>
      <c r="AO53" s="335">
        <v>33.799999999999997</v>
      </c>
      <c r="AP53" s="336">
        <v>76347</v>
      </c>
      <c r="AQ53" s="337">
        <v>2.4</v>
      </c>
      <c r="AR53" s="338">
        <v>31.4</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664937</v>
      </c>
      <c r="AN54" s="342">
        <v>35518</v>
      </c>
      <c r="AO54" s="343">
        <v>30.4</v>
      </c>
      <c r="AP54" s="344">
        <v>41762</v>
      </c>
      <c r="AQ54" s="345">
        <v>0.5</v>
      </c>
      <c r="AR54" s="346">
        <v>29.9</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1627066</v>
      </c>
      <c r="AN55" s="334">
        <v>87623</v>
      </c>
      <c r="AO55" s="335">
        <v>-5</v>
      </c>
      <c r="AP55" s="336">
        <v>96469</v>
      </c>
      <c r="AQ55" s="337">
        <v>26.4</v>
      </c>
      <c r="AR55" s="338">
        <v>-31.4</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389195</v>
      </c>
      <c r="AN56" s="342">
        <v>20959</v>
      </c>
      <c r="AO56" s="343">
        <v>-41</v>
      </c>
      <c r="AP56" s="344">
        <v>49775</v>
      </c>
      <c r="AQ56" s="345">
        <v>19.2</v>
      </c>
      <c r="AR56" s="346">
        <v>-60.2</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1246460</v>
      </c>
      <c r="AN57" s="334">
        <v>68168</v>
      </c>
      <c r="AO57" s="335">
        <v>-22.2</v>
      </c>
      <c r="AP57" s="336">
        <v>85743</v>
      </c>
      <c r="AQ57" s="337">
        <v>-11.1</v>
      </c>
      <c r="AR57" s="338">
        <v>-11.1</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938769</v>
      </c>
      <c r="AN58" s="342">
        <v>51341</v>
      </c>
      <c r="AO58" s="343">
        <v>145</v>
      </c>
      <c r="AP58" s="344">
        <v>45231</v>
      </c>
      <c r="AQ58" s="345">
        <v>-9.1</v>
      </c>
      <c r="AR58" s="346">
        <v>154.1</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1028371</v>
      </c>
      <c r="AN59" s="334">
        <v>57170</v>
      </c>
      <c r="AO59" s="335">
        <v>-16.100000000000001</v>
      </c>
      <c r="AP59" s="336">
        <v>92509</v>
      </c>
      <c r="AQ59" s="337">
        <v>7.9</v>
      </c>
      <c r="AR59" s="338">
        <v>-24</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723380</v>
      </c>
      <c r="AN60" s="342">
        <v>40215</v>
      </c>
      <c r="AO60" s="343">
        <v>-21.7</v>
      </c>
      <c r="AP60" s="344">
        <v>52274</v>
      </c>
      <c r="AQ60" s="345">
        <v>15.6</v>
      </c>
      <c r="AR60" s="346">
        <v>-37.299999999999997</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1388219</v>
      </c>
      <c r="AN61" s="349">
        <v>74833</v>
      </c>
      <c r="AO61" s="350">
        <v>-5.2</v>
      </c>
      <c r="AP61" s="351">
        <v>85130</v>
      </c>
      <c r="AQ61" s="352">
        <v>6.5</v>
      </c>
      <c r="AR61" s="338">
        <v>-11.7</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646933</v>
      </c>
      <c r="AN62" s="342">
        <v>35055</v>
      </c>
      <c r="AO62" s="343">
        <v>19.100000000000001</v>
      </c>
      <c r="AP62" s="344">
        <v>46121</v>
      </c>
      <c r="AQ62" s="345">
        <v>6.6</v>
      </c>
      <c r="AR62" s="346">
        <v>12.5</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ONdPhxy56Q1+IrllkCtnV2owJAwwFGLUHFE3mg/9RBs7wap30m2QGE0sWlNDSIItLItQfqKnGOQw5GJEpt9FYw==" saltValue="DhT62vPjCmIHpLESdD3oc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election activeCell="BF47" sqref="BF47"/>
    </sheetView>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478</v>
      </c>
    </row>
    <row r="121" spans="125:125" ht="13.5" hidden="1" customHeight="1" x14ac:dyDescent="0.2">
      <c r="DU121" s="259"/>
    </row>
  </sheetData>
  <sheetProtection algorithmName="SHA-512" hashValue="at+COQw7+HX5STDZSSS5YFtEItqMHrSkEs8Dd+1MLMtlASVQsBDe/N+App7Vg/3OFtPVuJM2xRmLNuNZssqbXg==" saltValue="fWgURcUT5875NTmhmhA2b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8"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478</v>
      </c>
    </row>
  </sheetData>
  <sheetProtection algorithmName="SHA-512" hashValue="relMwMCFpvd945pbr2LwWQyO+X8a+u4gUleKZ5pKnvQwyOL++VSZjvFMhPa97sREVVlnGSfgq6LIdP+MKcp1jg==" saltValue="NxNcH7UxHwCI15cK9PHLs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3" zoomScale="90" zoomScaleNormal="9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2">
      <c r="B47" s="10"/>
      <c r="C47" s="1139" t="s">
        <v>3</v>
      </c>
      <c r="D47" s="1139"/>
      <c r="E47" s="1140"/>
      <c r="F47" s="11">
        <v>7.82</v>
      </c>
      <c r="G47" s="12">
        <v>7.6</v>
      </c>
      <c r="H47" s="12">
        <v>12.7</v>
      </c>
      <c r="I47" s="12">
        <v>19.940000000000001</v>
      </c>
      <c r="J47" s="13">
        <v>28.69</v>
      </c>
    </row>
    <row r="48" spans="2:10" ht="57.75" customHeight="1" x14ac:dyDescent="0.2">
      <c r="B48" s="14"/>
      <c r="C48" s="1141" t="s">
        <v>4</v>
      </c>
      <c r="D48" s="1141"/>
      <c r="E48" s="1142"/>
      <c r="F48" s="15">
        <v>6.61</v>
      </c>
      <c r="G48" s="16">
        <v>1.88</v>
      </c>
      <c r="H48" s="16">
        <v>8.75</v>
      </c>
      <c r="I48" s="16">
        <v>11.17</v>
      </c>
      <c r="J48" s="17">
        <v>5.25</v>
      </c>
    </row>
    <row r="49" spans="2:10" ht="57.75" customHeight="1" thickBot="1" x14ac:dyDescent="0.25">
      <c r="B49" s="18"/>
      <c r="C49" s="1143" t="s">
        <v>5</v>
      </c>
      <c r="D49" s="1143"/>
      <c r="E49" s="1144"/>
      <c r="F49" s="19" t="s">
        <v>533</v>
      </c>
      <c r="G49" s="20" t="s">
        <v>534</v>
      </c>
      <c r="H49" s="20">
        <v>12.55</v>
      </c>
      <c r="I49" s="20">
        <v>9.5399999999999991</v>
      </c>
      <c r="J49" s="21">
        <v>3.48</v>
      </c>
    </row>
    <row r="50" spans="2:10" ht="13.2" x14ac:dyDescent="0.2"/>
  </sheetData>
  <sheetProtection algorithmName="SHA-512" hashValue="+a3Gm6E+9O8Xx0HSmsiMC1m8OljWGzha5tIfIhGM6Lkrw23QinfgByyYqNyNn+o54J50M1N74fCfgSrYsgoq7w==" saltValue="74gM2Se72NpOHvLTeI8j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8" zoomScale="80" zoomScaleNormal="8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51" t="s">
        <v>535</v>
      </c>
      <c r="D34" s="1151"/>
      <c r="E34" s="1152"/>
      <c r="F34" s="32">
        <v>9.32</v>
      </c>
      <c r="G34" s="33">
        <v>7.27</v>
      </c>
      <c r="H34" s="33">
        <v>7.35</v>
      </c>
      <c r="I34" s="33">
        <v>10.08</v>
      </c>
      <c r="J34" s="34">
        <v>8.3800000000000008</v>
      </c>
      <c r="K34" s="22"/>
      <c r="L34" s="22"/>
      <c r="M34" s="22"/>
      <c r="N34" s="22"/>
      <c r="O34" s="22"/>
      <c r="P34" s="22"/>
    </row>
    <row r="35" spans="1:16" ht="39" customHeight="1" x14ac:dyDescent="0.2">
      <c r="A35" s="22"/>
      <c r="B35" s="35"/>
      <c r="C35" s="1145" t="s">
        <v>536</v>
      </c>
      <c r="D35" s="1146"/>
      <c r="E35" s="1147"/>
      <c r="F35" s="36">
        <v>6.61</v>
      </c>
      <c r="G35" s="37">
        <v>1.87</v>
      </c>
      <c r="H35" s="37">
        <v>8.74</v>
      </c>
      <c r="I35" s="37">
        <v>11.17</v>
      </c>
      <c r="J35" s="38">
        <v>4.76</v>
      </c>
      <c r="K35" s="22"/>
      <c r="L35" s="22"/>
      <c r="M35" s="22"/>
      <c r="N35" s="22"/>
      <c r="O35" s="22"/>
      <c r="P35" s="22"/>
    </row>
    <row r="36" spans="1:16" ht="39" customHeight="1" x14ac:dyDescent="0.2">
      <c r="A36" s="22"/>
      <c r="B36" s="35"/>
      <c r="C36" s="1145" t="s">
        <v>537</v>
      </c>
      <c r="D36" s="1146"/>
      <c r="E36" s="1147"/>
      <c r="F36" s="36">
        <v>1.23</v>
      </c>
      <c r="G36" s="37">
        <v>0.97</v>
      </c>
      <c r="H36" s="37">
        <v>0.55000000000000004</v>
      </c>
      <c r="I36" s="37">
        <v>0.36</v>
      </c>
      <c r="J36" s="38">
        <v>0.78</v>
      </c>
      <c r="K36" s="22"/>
      <c r="L36" s="22"/>
      <c r="M36" s="22"/>
      <c r="N36" s="22"/>
      <c r="O36" s="22"/>
      <c r="P36" s="22"/>
    </row>
    <row r="37" spans="1:16" ht="39" customHeight="1" x14ac:dyDescent="0.2">
      <c r="A37" s="22"/>
      <c r="B37" s="35"/>
      <c r="C37" s="1145" t="s">
        <v>538</v>
      </c>
      <c r="D37" s="1146"/>
      <c r="E37" s="1147"/>
      <c r="F37" s="36" t="s">
        <v>489</v>
      </c>
      <c r="G37" s="37" t="s">
        <v>489</v>
      </c>
      <c r="H37" s="37" t="s">
        <v>489</v>
      </c>
      <c r="I37" s="37" t="s">
        <v>489</v>
      </c>
      <c r="J37" s="38">
        <v>0.41</v>
      </c>
      <c r="K37" s="22"/>
      <c r="L37" s="22"/>
      <c r="M37" s="22"/>
      <c r="N37" s="22"/>
      <c r="O37" s="22"/>
      <c r="P37" s="22"/>
    </row>
    <row r="38" spans="1:16" ht="39" customHeight="1" x14ac:dyDescent="0.2">
      <c r="A38" s="22"/>
      <c r="B38" s="35"/>
      <c r="C38" s="1145" t="s">
        <v>539</v>
      </c>
      <c r="D38" s="1146"/>
      <c r="E38" s="1147"/>
      <c r="F38" s="36">
        <v>0</v>
      </c>
      <c r="G38" s="37">
        <v>0.01</v>
      </c>
      <c r="H38" s="37">
        <v>0</v>
      </c>
      <c r="I38" s="37">
        <v>0.01</v>
      </c>
      <c r="J38" s="38">
        <v>0.08</v>
      </c>
      <c r="K38" s="22"/>
      <c r="L38" s="22"/>
      <c r="M38" s="22"/>
      <c r="N38" s="22"/>
      <c r="O38" s="22"/>
      <c r="P38" s="22"/>
    </row>
    <row r="39" spans="1:16" ht="39" customHeight="1" x14ac:dyDescent="0.2">
      <c r="A39" s="22"/>
      <c r="B39" s="35"/>
      <c r="C39" s="1145" t="s">
        <v>540</v>
      </c>
      <c r="D39" s="1146"/>
      <c r="E39" s="1147"/>
      <c r="F39" s="36">
        <v>0</v>
      </c>
      <c r="G39" s="37">
        <v>0</v>
      </c>
      <c r="H39" s="37">
        <v>0</v>
      </c>
      <c r="I39" s="37">
        <v>0</v>
      </c>
      <c r="J39" s="38">
        <v>0</v>
      </c>
      <c r="K39" s="22"/>
      <c r="L39" s="22"/>
      <c r="M39" s="22"/>
      <c r="N39" s="22"/>
      <c r="O39" s="22"/>
      <c r="P39" s="22"/>
    </row>
    <row r="40" spans="1:16" ht="39" customHeight="1" x14ac:dyDescent="0.2">
      <c r="A40" s="22"/>
      <c r="B40" s="35"/>
      <c r="C40" s="1145" t="s">
        <v>541</v>
      </c>
      <c r="D40" s="1146"/>
      <c r="E40" s="1147"/>
      <c r="F40" s="36">
        <v>0</v>
      </c>
      <c r="G40" s="37">
        <v>0</v>
      </c>
      <c r="H40" s="37">
        <v>0</v>
      </c>
      <c r="I40" s="37">
        <v>0</v>
      </c>
      <c r="J40" s="38">
        <v>0</v>
      </c>
      <c r="K40" s="22"/>
      <c r="L40" s="22"/>
      <c r="M40" s="22"/>
      <c r="N40" s="22"/>
      <c r="O40" s="22"/>
      <c r="P40" s="22"/>
    </row>
    <row r="41" spans="1:16" ht="39" customHeight="1" x14ac:dyDescent="0.2">
      <c r="A41" s="22"/>
      <c r="B41" s="35"/>
      <c r="C41" s="1145" t="s">
        <v>542</v>
      </c>
      <c r="D41" s="1146"/>
      <c r="E41" s="1147"/>
      <c r="F41" s="36">
        <v>0</v>
      </c>
      <c r="G41" s="37">
        <v>0</v>
      </c>
      <c r="H41" s="37">
        <v>0</v>
      </c>
      <c r="I41" s="37">
        <v>0</v>
      </c>
      <c r="J41" s="38">
        <v>0</v>
      </c>
      <c r="K41" s="22"/>
      <c r="L41" s="22"/>
      <c r="M41" s="22"/>
      <c r="N41" s="22"/>
      <c r="O41" s="22"/>
      <c r="P41" s="22"/>
    </row>
    <row r="42" spans="1:16" ht="39" customHeight="1" x14ac:dyDescent="0.2">
      <c r="A42" s="22"/>
      <c r="B42" s="39"/>
      <c r="C42" s="1145" t="s">
        <v>543</v>
      </c>
      <c r="D42" s="1146"/>
      <c r="E42" s="1147"/>
      <c r="F42" s="36" t="s">
        <v>544</v>
      </c>
      <c r="G42" s="37" t="s">
        <v>489</v>
      </c>
      <c r="H42" s="37" t="s">
        <v>489</v>
      </c>
      <c r="I42" s="37" t="s">
        <v>489</v>
      </c>
      <c r="J42" s="38" t="s">
        <v>489</v>
      </c>
      <c r="K42" s="22"/>
      <c r="L42" s="22"/>
      <c r="M42" s="22"/>
      <c r="N42" s="22"/>
      <c r="O42" s="22"/>
      <c r="P42" s="22"/>
    </row>
    <row r="43" spans="1:16" ht="39" customHeight="1" thickBot="1" x14ac:dyDescent="0.25">
      <c r="A43" s="22"/>
      <c r="B43" s="40"/>
      <c r="C43" s="1148" t="s">
        <v>545</v>
      </c>
      <c r="D43" s="1149"/>
      <c r="E43" s="1150"/>
      <c r="F43" s="41">
        <v>10.28</v>
      </c>
      <c r="G43" s="42">
        <v>0</v>
      </c>
      <c r="H43" s="42">
        <v>0</v>
      </c>
      <c r="I43" s="42">
        <v>0.41</v>
      </c>
      <c r="J43" s="43" t="s">
        <v>489</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8JaQeVjlN9dat/PgwvqxVYzyFbO1+SzZ9DtlZrHBOA8UA2s++NBu+4LzgTz0HvdzIR0J71I2KbraNwB2fHPWfg==" saltValue="aXBv5JLbUFrfvCx5dxHp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F4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1313</v>
      </c>
      <c r="L45" s="60">
        <v>1276</v>
      </c>
      <c r="M45" s="60">
        <v>1379</v>
      </c>
      <c r="N45" s="60">
        <v>1583</v>
      </c>
      <c r="O45" s="61">
        <v>1598</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489</v>
      </c>
      <c r="L46" s="64" t="s">
        <v>489</v>
      </c>
      <c r="M46" s="64" t="s">
        <v>489</v>
      </c>
      <c r="N46" s="64" t="s">
        <v>489</v>
      </c>
      <c r="O46" s="65" t="s">
        <v>489</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489</v>
      </c>
      <c r="L47" s="64" t="s">
        <v>489</v>
      </c>
      <c r="M47" s="64" t="s">
        <v>489</v>
      </c>
      <c r="N47" s="64" t="s">
        <v>489</v>
      </c>
      <c r="O47" s="65" t="s">
        <v>489</v>
      </c>
      <c r="P47" s="48"/>
      <c r="Q47" s="48"/>
      <c r="R47" s="48"/>
      <c r="S47" s="48"/>
      <c r="T47" s="48"/>
      <c r="U47" s="48"/>
    </row>
    <row r="48" spans="1:21" ht="30.75" customHeight="1" x14ac:dyDescent="0.2">
      <c r="A48" s="48"/>
      <c r="B48" s="1155"/>
      <c r="C48" s="1156"/>
      <c r="D48" s="62"/>
      <c r="E48" s="1161" t="s">
        <v>13</v>
      </c>
      <c r="F48" s="1161"/>
      <c r="G48" s="1161"/>
      <c r="H48" s="1161"/>
      <c r="I48" s="1161"/>
      <c r="J48" s="1162"/>
      <c r="K48" s="63">
        <v>269</v>
      </c>
      <c r="L48" s="64">
        <v>229</v>
      </c>
      <c r="M48" s="64">
        <v>223</v>
      </c>
      <c r="N48" s="64">
        <v>236</v>
      </c>
      <c r="O48" s="65">
        <v>211</v>
      </c>
      <c r="P48" s="48"/>
      <c r="Q48" s="48"/>
      <c r="R48" s="48"/>
      <c r="S48" s="48"/>
      <c r="T48" s="48"/>
      <c r="U48" s="48"/>
    </row>
    <row r="49" spans="1:21" ht="30.75" customHeight="1" x14ac:dyDescent="0.2">
      <c r="A49" s="48"/>
      <c r="B49" s="1155"/>
      <c r="C49" s="1156"/>
      <c r="D49" s="62"/>
      <c r="E49" s="1161" t="s">
        <v>14</v>
      </c>
      <c r="F49" s="1161"/>
      <c r="G49" s="1161"/>
      <c r="H49" s="1161"/>
      <c r="I49" s="1161"/>
      <c r="J49" s="1162"/>
      <c r="K49" s="63">
        <v>35</v>
      </c>
      <c r="L49" s="64">
        <v>71</v>
      </c>
      <c r="M49" s="64">
        <v>71</v>
      </c>
      <c r="N49" s="64">
        <v>72</v>
      </c>
      <c r="O49" s="65">
        <v>71</v>
      </c>
      <c r="P49" s="48"/>
      <c r="Q49" s="48"/>
      <c r="R49" s="48"/>
      <c r="S49" s="48"/>
      <c r="T49" s="48"/>
      <c r="U49" s="48"/>
    </row>
    <row r="50" spans="1:21" ht="30.75" customHeight="1" x14ac:dyDescent="0.2">
      <c r="A50" s="48"/>
      <c r="B50" s="1155"/>
      <c r="C50" s="1156"/>
      <c r="D50" s="62"/>
      <c r="E50" s="1161" t="s">
        <v>15</v>
      </c>
      <c r="F50" s="1161"/>
      <c r="G50" s="1161"/>
      <c r="H50" s="1161"/>
      <c r="I50" s="1161"/>
      <c r="J50" s="1162"/>
      <c r="K50" s="63" t="s">
        <v>489</v>
      </c>
      <c r="L50" s="64" t="s">
        <v>489</v>
      </c>
      <c r="M50" s="64" t="s">
        <v>489</v>
      </c>
      <c r="N50" s="64" t="s">
        <v>489</v>
      </c>
      <c r="O50" s="65" t="s">
        <v>489</v>
      </c>
      <c r="P50" s="48"/>
      <c r="Q50" s="48"/>
      <c r="R50" s="48"/>
      <c r="S50" s="48"/>
      <c r="T50" s="48"/>
      <c r="U50" s="48"/>
    </row>
    <row r="51" spans="1:21" ht="30.75" customHeight="1" x14ac:dyDescent="0.2">
      <c r="A51" s="48"/>
      <c r="B51" s="1157"/>
      <c r="C51" s="1158"/>
      <c r="D51" s="66"/>
      <c r="E51" s="1161" t="s">
        <v>16</v>
      </c>
      <c r="F51" s="1161"/>
      <c r="G51" s="1161"/>
      <c r="H51" s="1161"/>
      <c r="I51" s="1161"/>
      <c r="J51" s="1162"/>
      <c r="K51" s="63">
        <v>0</v>
      </c>
      <c r="L51" s="64" t="s">
        <v>489</v>
      </c>
      <c r="M51" s="64" t="s">
        <v>489</v>
      </c>
      <c r="N51" s="64" t="s">
        <v>489</v>
      </c>
      <c r="O51" s="65" t="s">
        <v>489</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1034</v>
      </c>
      <c r="L52" s="64">
        <v>993</v>
      </c>
      <c r="M52" s="64">
        <v>1051</v>
      </c>
      <c r="N52" s="64">
        <v>1203</v>
      </c>
      <c r="O52" s="65">
        <v>1217</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583</v>
      </c>
      <c r="L53" s="69">
        <v>583</v>
      </c>
      <c r="M53" s="69">
        <v>622</v>
      </c>
      <c r="N53" s="69">
        <v>688</v>
      </c>
      <c r="O53" s="70">
        <v>663</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z967CIx5JnUZQjFV7dgpcQU/UpWa0P2w9qKYmmhV+KunBexn67Niipm0qzgMXFqCdeKojThg4xC2fr7h/Ny0g==" saltValue="R7WZ9KI33vGNND3rv8kP+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0" zoomScale="80" zoomScaleNormal="8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528</v>
      </c>
      <c r="J40" s="103" t="s">
        <v>529</v>
      </c>
      <c r="K40" s="103" t="s">
        <v>530</v>
      </c>
      <c r="L40" s="103" t="s">
        <v>531</v>
      </c>
      <c r="M40" s="104" t="s">
        <v>532</v>
      </c>
    </row>
    <row r="41" spans="2:13" ht="27.75" customHeight="1" x14ac:dyDescent="0.2">
      <c r="B41" s="1184" t="s">
        <v>30</v>
      </c>
      <c r="C41" s="1185"/>
      <c r="D41" s="105"/>
      <c r="E41" s="1190" t="s">
        <v>31</v>
      </c>
      <c r="F41" s="1190"/>
      <c r="G41" s="1190"/>
      <c r="H41" s="1191"/>
      <c r="I41" s="355">
        <v>14568</v>
      </c>
      <c r="J41" s="356">
        <v>14443</v>
      </c>
      <c r="K41" s="356">
        <v>14220</v>
      </c>
      <c r="L41" s="356">
        <v>13832</v>
      </c>
      <c r="M41" s="357">
        <v>13545</v>
      </c>
    </row>
    <row r="42" spans="2:13" ht="27.75" customHeight="1" x14ac:dyDescent="0.2">
      <c r="B42" s="1186"/>
      <c r="C42" s="1187"/>
      <c r="D42" s="106"/>
      <c r="E42" s="1192" t="s">
        <v>32</v>
      </c>
      <c r="F42" s="1192"/>
      <c r="G42" s="1192"/>
      <c r="H42" s="1193"/>
      <c r="I42" s="358" t="s">
        <v>489</v>
      </c>
      <c r="J42" s="359" t="s">
        <v>489</v>
      </c>
      <c r="K42" s="359" t="s">
        <v>489</v>
      </c>
      <c r="L42" s="359" t="s">
        <v>489</v>
      </c>
      <c r="M42" s="360" t="s">
        <v>489</v>
      </c>
    </row>
    <row r="43" spans="2:13" ht="27.75" customHeight="1" x14ac:dyDescent="0.2">
      <c r="B43" s="1186"/>
      <c r="C43" s="1187"/>
      <c r="D43" s="106"/>
      <c r="E43" s="1192" t="s">
        <v>33</v>
      </c>
      <c r="F43" s="1192"/>
      <c r="G43" s="1192"/>
      <c r="H43" s="1193"/>
      <c r="I43" s="358">
        <v>4174</v>
      </c>
      <c r="J43" s="359">
        <v>3656</v>
      </c>
      <c r="K43" s="359">
        <v>3517</v>
      </c>
      <c r="L43" s="359">
        <v>3414</v>
      </c>
      <c r="M43" s="360">
        <v>2906</v>
      </c>
    </row>
    <row r="44" spans="2:13" ht="27.75" customHeight="1" x14ac:dyDescent="0.2">
      <c r="B44" s="1186"/>
      <c r="C44" s="1187"/>
      <c r="D44" s="106"/>
      <c r="E44" s="1192" t="s">
        <v>34</v>
      </c>
      <c r="F44" s="1192"/>
      <c r="G44" s="1192"/>
      <c r="H44" s="1193"/>
      <c r="I44" s="358">
        <v>182</v>
      </c>
      <c r="J44" s="359">
        <v>970</v>
      </c>
      <c r="K44" s="359">
        <v>864</v>
      </c>
      <c r="L44" s="359">
        <v>857</v>
      </c>
      <c r="M44" s="360">
        <v>1548</v>
      </c>
    </row>
    <row r="45" spans="2:13" ht="27.75" customHeight="1" x14ac:dyDescent="0.2">
      <c r="B45" s="1186"/>
      <c r="C45" s="1187"/>
      <c r="D45" s="106"/>
      <c r="E45" s="1192" t="s">
        <v>35</v>
      </c>
      <c r="F45" s="1192"/>
      <c r="G45" s="1192"/>
      <c r="H45" s="1193"/>
      <c r="I45" s="358">
        <v>1717</v>
      </c>
      <c r="J45" s="359">
        <v>1640</v>
      </c>
      <c r="K45" s="359">
        <v>1634</v>
      </c>
      <c r="L45" s="359">
        <v>1579</v>
      </c>
      <c r="M45" s="360">
        <v>1586</v>
      </c>
    </row>
    <row r="46" spans="2:13" ht="27.75" customHeight="1" x14ac:dyDescent="0.2">
      <c r="B46" s="1186"/>
      <c r="C46" s="1187"/>
      <c r="D46" s="107"/>
      <c r="E46" s="1192" t="s">
        <v>36</v>
      </c>
      <c r="F46" s="1192"/>
      <c r="G46" s="1192"/>
      <c r="H46" s="1193"/>
      <c r="I46" s="358" t="s">
        <v>489</v>
      </c>
      <c r="J46" s="359" t="s">
        <v>489</v>
      </c>
      <c r="K46" s="359" t="s">
        <v>489</v>
      </c>
      <c r="L46" s="359" t="s">
        <v>489</v>
      </c>
      <c r="M46" s="360" t="s">
        <v>489</v>
      </c>
    </row>
    <row r="47" spans="2:13" ht="27.75" customHeight="1" x14ac:dyDescent="0.2">
      <c r="B47" s="1186"/>
      <c r="C47" s="1187"/>
      <c r="D47" s="108"/>
      <c r="E47" s="1194" t="s">
        <v>37</v>
      </c>
      <c r="F47" s="1195"/>
      <c r="G47" s="1195"/>
      <c r="H47" s="1196"/>
      <c r="I47" s="358" t="s">
        <v>489</v>
      </c>
      <c r="J47" s="359" t="s">
        <v>489</v>
      </c>
      <c r="K47" s="359" t="s">
        <v>489</v>
      </c>
      <c r="L47" s="359" t="s">
        <v>489</v>
      </c>
      <c r="M47" s="360" t="s">
        <v>489</v>
      </c>
    </row>
    <row r="48" spans="2:13" ht="27.75" customHeight="1" x14ac:dyDescent="0.2">
      <c r="B48" s="1186"/>
      <c r="C48" s="1187"/>
      <c r="D48" s="106"/>
      <c r="E48" s="1192" t="s">
        <v>38</v>
      </c>
      <c r="F48" s="1192"/>
      <c r="G48" s="1192"/>
      <c r="H48" s="1193"/>
      <c r="I48" s="358" t="s">
        <v>489</v>
      </c>
      <c r="J48" s="359" t="s">
        <v>489</v>
      </c>
      <c r="K48" s="359" t="s">
        <v>489</v>
      </c>
      <c r="L48" s="359" t="s">
        <v>489</v>
      </c>
      <c r="M48" s="360" t="s">
        <v>489</v>
      </c>
    </row>
    <row r="49" spans="2:13" ht="27.75" customHeight="1" x14ac:dyDescent="0.2">
      <c r="B49" s="1188"/>
      <c r="C49" s="1189"/>
      <c r="D49" s="106"/>
      <c r="E49" s="1192" t="s">
        <v>39</v>
      </c>
      <c r="F49" s="1192"/>
      <c r="G49" s="1192"/>
      <c r="H49" s="1193"/>
      <c r="I49" s="358" t="s">
        <v>489</v>
      </c>
      <c r="J49" s="359" t="s">
        <v>489</v>
      </c>
      <c r="K49" s="359" t="s">
        <v>489</v>
      </c>
      <c r="L49" s="359" t="s">
        <v>489</v>
      </c>
      <c r="M49" s="360" t="s">
        <v>489</v>
      </c>
    </row>
    <row r="50" spans="2:13" ht="27.75" customHeight="1" x14ac:dyDescent="0.2">
      <c r="B50" s="1197" t="s">
        <v>40</v>
      </c>
      <c r="C50" s="1198"/>
      <c r="D50" s="109"/>
      <c r="E50" s="1192" t="s">
        <v>41</v>
      </c>
      <c r="F50" s="1192"/>
      <c r="G50" s="1192"/>
      <c r="H50" s="1193"/>
      <c r="I50" s="358">
        <v>8309</v>
      </c>
      <c r="J50" s="359">
        <v>8582</v>
      </c>
      <c r="K50" s="359">
        <v>9202</v>
      </c>
      <c r="L50" s="359">
        <v>10174</v>
      </c>
      <c r="M50" s="360">
        <v>11419</v>
      </c>
    </row>
    <row r="51" spans="2:13" ht="27.75" customHeight="1" x14ac:dyDescent="0.2">
      <c r="B51" s="1186"/>
      <c r="C51" s="1187"/>
      <c r="D51" s="106"/>
      <c r="E51" s="1192" t="s">
        <v>42</v>
      </c>
      <c r="F51" s="1192"/>
      <c r="G51" s="1192"/>
      <c r="H51" s="1193"/>
      <c r="I51" s="358">
        <v>461</v>
      </c>
      <c r="J51" s="359">
        <v>361</v>
      </c>
      <c r="K51" s="359">
        <v>325</v>
      </c>
      <c r="L51" s="359">
        <v>287</v>
      </c>
      <c r="M51" s="360">
        <v>266</v>
      </c>
    </row>
    <row r="52" spans="2:13" ht="27.75" customHeight="1" x14ac:dyDescent="0.2">
      <c r="B52" s="1188"/>
      <c r="C52" s="1189"/>
      <c r="D52" s="106"/>
      <c r="E52" s="1192" t="s">
        <v>43</v>
      </c>
      <c r="F52" s="1192"/>
      <c r="G52" s="1192"/>
      <c r="H52" s="1193"/>
      <c r="I52" s="358">
        <v>11912</v>
      </c>
      <c r="J52" s="359">
        <v>12036</v>
      </c>
      <c r="K52" s="359">
        <v>11790</v>
      </c>
      <c r="L52" s="359">
        <v>11203</v>
      </c>
      <c r="M52" s="360">
        <v>11730</v>
      </c>
    </row>
    <row r="53" spans="2:13" ht="27.75" customHeight="1" thickBot="1" x14ac:dyDescent="0.25">
      <c r="B53" s="1199" t="s">
        <v>19</v>
      </c>
      <c r="C53" s="1200"/>
      <c r="D53" s="110"/>
      <c r="E53" s="1201" t="s">
        <v>44</v>
      </c>
      <c r="F53" s="1201"/>
      <c r="G53" s="1201"/>
      <c r="H53" s="1202"/>
      <c r="I53" s="361">
        <v>-41</v>
      </c>
      <c r="J53" s="362">
        <v>-269</v>
      </c>
      <c r="K53" s="362">
        <v>-1082</v>
      </c>
      <c r="L53" s="362">
        <v>-1982</v>
      </c>
      <c r="M53" s="363">
        <v>-3830</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u+sQl42viks+EMbJjN5TejwDRGX2xRd8qYos/1NCVisCzWknTzvEB5ATwObOvuuavrvB8ZCUxQUKwPob9qpDcA==" saltValue="0lDkREbNLBq1WSFYxDtIf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58" zoomScale="60" zoomScaleNormal="6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530</v>
      </c>
      <c r="G54" s="119" t="s">
        <v>531</v>
      </c>
      <c r="H54" s="120" t="s">
        <v>532</v>
      </c>
    </row>
    <row r="55" spans="2:8" ht="52.5" customHeight="1" x14ac:dyDescent="0.2">
      <c r="B55" s="121"/>
      <c r="C55" s="1211" t="s">
        <v>46</v>
      </c>
      <c r="D55" s="1211"/>
      <c r="E55" s="1212"/>
      <c r="F55" s="122">
        <v>810</v>
      </c>
      <c r="G55" s="122">
        <v>1264</v>
      </c>
      <c r="H55" s="123">
        <v>1858</v>
      </c>
    </row>
    <row r="56" spans="2:8" ht="52.5" customHeight="1" x14ac:dyDescent="0.2">
      <c r="B56" s="124"/>
      <c r="C56" s="1213" t="s">
        <v>47</v>
      </c>
      <c r="D56" s="1213"/>
      <c r="E56" s="1214"/>
      <c r="F56" s="125">
        <v>759</v>
      </c>
      <c r="G56" s="125">
        <v>1009</v>
      </c>
      <c r="H56" s="126">
        <v>1260</v>
      </c>
    </row>
    <row r="57" spans="2:8" ht="53.25" customHeight="1" x14ac:dyDescent="0.2">
      <c r="B57" s="124"/>
      <c r="C57" s="1215" t="s">
        <v>48</v>
      </c>
      <c r="D57" s="1215"/>
      <c r="E57" s="1216"/>
      <c r="F57" s="127">
        <v>7628</v>
      </c>
      <c r="G57" s="127">
        <v>7969</v>
      </c>
      <c r="H57" s="128">
        <v>8203</v>
      </c>
    </row>
    <row r="58" spans="2:8" ht="45.75" customHeight="1" x14ac:dyDescent="0.2">
      <c r="B58" s="129"/>
      <c r="C58" s="1203" t="s">
        <v>568</v>
      </c>
      <c r="D58" s="1204"/>
      <c r="E58" s="1205"/>
      <c r="F58" s="130">
        <v>4825</v>
      </c>
      <c r="G58" s="130">
        <v>4828</v>
      </c>
      <c r="H58" s="131">
        <v>4851</v>
      </c>
    </row>
    <row r="59" spans="2:8" ht="45.75" customHeight="1" x14ac:dyDescent="0.2">
      <c r="B59" s="129"/>
      <c r="C59" s="1203" t="s">
        <v>569</v>
      </c>
      <c r="D59" s="1204"/>
      <c r="E59" s="1205"/>
      <c r="F59" s="130">
        <v>1092</v>
      </c>
      <c r="G59" s="130">
        <v>1323</v>
      </c>
      <c r="H59" s="131">
        <v>1633</v>
      </c>
    </row>
    <row r="60" spans="2:8" ht="45.75" customHeight="1" x14ac:dyDescent="0.2">
      <c r="B60" s="129"/>
      <c r="C60" s="1203" t="s">
        <v>570</v>
      </c>
      <c r="D60" s="1204"/>
      <c r="E60" s="1205"/>
      <c r="F60" s="130">
        <v>589</v>
      </c>
      <c r="G60" s="130">
        <v>589</v>
      </c>
      <c r="H60" s="131">
        <v>589</v>
      </c>
    </row>
    <row r="61" spans="2:8" ht="45.75" customHeight="1" x14ac:dyDescent="0.2">
      <c r="B61" s="129"/>
      <c r="C61" s="1203" t="s">
        <v>571</v>
      </c>
      <c r="D61" s="1204"/>
      <c r="E61" s="1205"/>
      <c r="F61" s="130">
        <v>321</v>
      </c>
      <c r="G61" s="130">
        <v>322</v>
      </c>
      <c r="H61" s="131">
        <v>323</v>
      </c>
    </row>
    <row r="62" spans="2:8" ht="45.75" customHeight="1" thickBot="1" x14ac:dyDescent="0.25">
      <c r="B62" s="132"/>
      <c r="C62" s="1206" t="s">
        <v>572</v>
      </c>
      <c r="D62" s="1207"/>
      <c r="E62" s="1208"/>
      <c r="F62" s="133">
        <v>311</v>
      </c>
      <c r="G62" s="133">
        <v>311</v>
      </c>
      <c r="H62" s="134">
        <v>311</v>
      </c>
    </row>
    <row r="63" spans="2:8" ht="52.5" customHeight="1" thickBot="1" x14ac:dyDescent="0.25">
      <c r="B63" s="135"/>
      <c r="C63" s="1209" t="s">
        <v>49</v>
      </c>
      <c r="D63" s="1209"/>
      <c r="E63" s="1210"/>
      <c r="F63" s="136">
        <v>9196</v>
      </c>
      <c r="G63" s="136">
        <v>10243</v>
      </c>
      <c r="H63" s="137">
        <v>11321</v>
      </c>
    </row>
    <row r="64" spans="2:8" ht="13.2" x14ac:dyDescent="0.2"/>
  </sheetData>
  <sheetProtection algorithmName="SHA-512" hashValue="/Dmirt3i/G1gtdpNvwmUcYPXxFZN0pSEEdga3NjfkIzMsm1tnNrzSPwcCwBa0bCkXZydSg7Ey5FNIVrGeXmvlQ==" saltValue="Y7/mQYf4kntZAGtRXnZT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527</v>
      </c>
      <c r="G2" s="151"/>
      <c r="H2" s="152"/>
    </row>
    <row r="3" spans="1:8" x14ac:dyDescent="0.2">
      <c r="A3" s="148" t="s">
        <v>520</v>
      </c>
      <c r="B3" s="153"/>
      <c r="C3" s="154"/>
      <c r="D3" s="155">
        <v>68953</v>
      </c>
      <c r="E3" s="156"/>
      <c r="F3" s="157">
        <v>74581</v>
      </c>
      <c r="G3" s="158"/>
      <c r="H3" s="159"/>
    </row>
    <row r="4" spans="1:8" x14ac:dyDescent="0.2">
      <c r="A4" s="160"/>
      <c r="B4" s="161"/>
      <c r="C4" s="162"/>
      <c r="D4" s="163">
        <v>27240</v>
      </c>
      <c r="E4" s="164"/>
      <c r="F4" s="165">
        <v>41563</v>
      </c>
      <c r="G4" s="166"/>
      <c r="H4" s="167"/>
    </row>
    <row r="5" spans="1:8" x14ac:dyDescent="0.2">
      <c r="A5" s="148" t="s">
        <v>522</v>
      </c>
      <c r="B5" s="153"/>
      <c r="C5" s="154"/>
      <c r="D5" s="155">
        <v>92250</v>
      </c>
      <c r="E5" s="156"/>
      <c r="F5" s="157">
        <v>76347</v>
      </c>
      <c r="G5" s="158"/>
      <c r="H5" s="159"/>
    </row>
    <row r="6" spans="1:8" x14ac:dyDescent="0.2">
      <c r="A6" s="160"/>
      <c r="B6" s="161"/>
      <c r="C6" s="162"/>
      <c r="D6" s="163">
        <v>35518</v>
      </c>
      <c r="E6" s="164"/>
      <c r="F6" s="165">
        <v>41762</v>
      </c>
      <c r="G6" s="166"/>
      <c r="H6" s="167"/>
    </row>
    <row r="7" spans="1:8" x14ac:dyDescent="0.2">
      <c r="A7" s="148" t="s">
        <v>523</v>
      </c>
      <c r="B7" s="153"/>
      <c r="C7" s="154"/>
      <c r="D7" s="155">
        <v>87623</v>
      </c>
      <c r="E7" s="156"/>
      <c r="F7" s="157">
        <v>96469</v>
      </c>
      <c r="G7" s="158"/>
      <c r="H7" s="159"/>
    </row>
    <row r="8" spans="1:8" x14ac:dyDescent="0.2">
      <c r="A8" s="160"/>
      <c r="B8" s="161"/>
      <c r="C8" s="162"/>
      <c r="D8" s="163">
        <v>20959</v>
      </c>
      <c r="E8" s="164"/>
      <c r="F8" s="165">
        <v>49775</v>
      </c>
      <c r="G8" s="166"/>
      <c r="H8" s="167"/>
    </row>
    <row r="9" spans="1:8" x14ac:dyDescent="0.2">
      <c r="A9" s="148" t="s">
        <v>524</v>
      </c>
      <c r="B9" s="153"/>
      <c r="C9" s="154"/>
      <c r="D9" s="155">
        <v>68168</v>
      </c>
      <c r="E9" s="156"/>
      <c r="F9" s="157">
        <v>85743</v>
      </c>
      <c r="G9" s="158"/>
      <c r="H9" s="159"/>
    </row>
    <row r="10" spans="1:8" x14ac:dyDescent="0.2">
      <c r="A10" s="160"/>
      <c r="B10" s="161"/>
      <c r="C10" s="162"/>
      <c r="D10" s="163">
        <v>51341</v>
      </c>
      <c r="E10" s="164"/>
      <c r="F10" s="165">
        <v>45231</v>
      </c>
      <c r="G10" s="166"/>
      <c r="H10" s="167"/>
    </row>
    <row r="11" spans="1:8" x14ac:dyDescent="0.2">
      <c r="A11" s="148" t="s">
        <v>525</v>
      </c>
      <c r="B11" s="153"/>
      <c r="C11" s="154"/>
      <c r="D11" s="155">
        <v>57170</v>
      </c>
      <c r="E11" s="156"/>
      <c r="F11" s="157">
        <v>92509</v>
      </c>
      <c r="G11" s="158"/>
      <c r="H11" s="159"/>
    </row>
    <row r="12" spans="1:8" x14ac:dyDescent="0.2">
      <c r="A12" s="160"/>
      <c r="B12" s="161"/>
      <c r="C12" s="168"/>
      <c r="D12" s="163">
        <v>40215</v>
      </c>
      <c r="E12" s="164"/>
      <c r="F12" s="165">
        <v>52274</v>
      </c>
      <c r="G12" s="166"/>
      <c r="H12" s="167"/>
    </row>
    <row r="13" spans="1:8" x14ac:dyDescent="0.2">
      <c r="A13" s="148"/>
      <c r="B13" s="153"/>
      <c r="C13" s="169"/>
      <c r="D13" s="170">
        <v>74833</v>
      </c>
      <c r="E13" s="171"/>
      <c r="F13" s="172">
        <v>85130</v>
      </c>
      <c r="G13" s="173"/>
      <c r="H13" s="159"/>
    </row>
    <row r="14" spans="1:8" x14ac:dyDescent="0.2">
      <c r="A14" s="160"/>
      <c r="B14" s="161"/>
      <c r="C14" s="162"/>
      <c r="D14" s="163">
        <v>35055</v>
      </c>
      <c r="E14" s="164"/>
      <c r="F14" s="165">
        <v>46121</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6.61</v>
      </c>
      <c r="C19" s="174">
        <f>ROUND(VALUE(SUBSTITUTE(実質収支比率等に係る経年分析!G$48,"▲","-")),2)</f>
        <v>1.88</v>
      </c>
      <c r="D19" s="174">
        <f>ROUND(VALUE(SUBSTITUTE(実質収支比率等に係る経年分析!H$48,"▲","-")),2)</f>
        <v>8.75</v>
      </c>
      <c r="E19" s="174">
        <f>ROUND(VALUE(SUBSTITUTE(実質収支比率等に係る経年分析!I$48,"▲","-")),2)</f>
        <v>11.17</v>
      </c>
      <c r="F19" s="174">
        <f>ROUND(VALUE(SUBSTITUTE(実質収支比率等に係る経年分析!J$48,"▲","-")),2)</f>
        <v>5.25</v>
      </c>
    </row>
    <row r="20" spans="1:11" x14ac:dyDescent="0.2">
      <c r="A20" s="174" t="s">
        <v>53</v>
      </c>
      <c r="B20" s="174">
        <f>ROUND(VALUE(SUBSTITUTE(実質収支比率等に係る経年分析!F$47,"▲","-")),2)</f>
        <v>7.82</v>
      </c>
      <c r="C20" s="174">
        <f>ROUND(VALUE(SUBSTITUTE(実質収支比率等に係る経年分析!G$47,"▲","-")),2)</f>
        <v>7.6</v>
      </c>
      <c r="D20" s="174">
        <f>ROUND(VALUE(SUBSTITUTE(実質収支比率等に係る経年分析!H$47,"▲","-")),2)</f>
        <v>12.7</v>
      </c>
      <c r="E20" s="174">
        <f>ROUND(VALUE(SUBSTITUTE(実質収支比率等に係る経年分析!I$47,"▲","-")),2)</f>
        <v>19.940000000000001</v>
      </c>
      <c r="F20" s="174">
        <f>ROUND(VALUE(SUBSTITUTE(実質収支比率等に係る経年分析!J$47,"▲","-")),2)</f>
        <v>28.69</v>
      </c>
    </row>
    <row r="21" spans="1:11" x14ac:dyDescent="0.2">
      <c r="A21" s="174" t="s">
        <v>54</v>
      </c>
      <c r="B21" s="174">
        <f>IF(ISNUMBER(VALUE(SUBSTITUTE(実質収支比率等に係る経年分析!F$49,"▲","-"))),ROUND(VALUE(SUBSTITUTE(実質収支比率等に係る経年分析!F$49,"▲","-")),2),NA())</f>
        <v>-7.78</v>
      </c>
      <c r="C21" s="174">
        <f>IF(ISNUMBER(VALUE(SUBSTITUTE(実質収支比率等に係る経年分析!G$49,"▲","-"))),ROUND(VALUE(SUBSTITUTE(実質収支比率等に係る経年分析!G$49,"▲","-")),2),NA())</f>
        <v>-4.55</v>
      </c>
      <c r="D21" s="174">
        <f>IF(ISNUMBER(VALUE(SUBSTITUTE(実質収支比率等に係る経年分析!H$49,"▲","-"))),ROUND(VALUE(SUBSTITUTE(実質収支比率等に係る経年分析!H$49,"▲","-")),2),NA())</f>
        <v>12.55</v>
      </c>
      <c r="E21" s="174">
        <f>IF(ISNUMBER(VALUE(SUBSTITUTE(実質収支比率等に係る経年分析!I$49,"▲","-"))),ROUND(VALUE(SUBSTITUTE(実質収支比率等に係る経年分析!I$49,"▲","-")),2),NA())</f>
        <v>9.5399999999999991</v>
      </c>
      <c r="F21" s="174">
        <f>IF(ISNUMBER(VALUE(SUBSTITUTE(実質収支比率等に係る経年分析!J$49,"▲","-"))),ROUND(VALUE(SUBSTITUTE(実質収支比率等に係る経年分析!J$49,"▲","-")),2),NA())</f>
        <v>3.48</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10.28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0.41</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f>IF(ROUND(VALUE(SUBSTITUTE(連結実質赤字比率に係る赤字・黒字の構成分析!F$42,"▲", "-")), 2) &lt; 0, ABS(ROUND(VALUE(SUBSTITUTE(連結実質赤字比率に係る赤字・黒字の構成分析!F$42,"▲", "-")), 2)), NA())</f>
        <v>1.91</v>
      </c>
      <c r="C28" s="175" t="e">
        <f>IF(ROUND(VALUE(SUBSTITUTE(連結実質赤字比率に係る赤字・黒字の構成分析!F$42,"▲", "-")), 2) &gt;= 0, ABS(ROUND(VALUE(SUBSTITUTE(連結実質赤字比率に係る赤字・黒字の構成分析!F$42,"▲", "-")), 2)), NA())</f>
        <v>#N/A</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多久市宅地造成事業特別会計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多久市土地区画整理事業特別会計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多久市給与管理物品調達特別会計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多久市後期高齢者医療特別会計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0.08</v>
      </c>
    </row>
    <row r="33" spans="1:16" x14ac:dyDescent="0.2">
      <c r="A33" s="175" t="str">
        <f>IF(連結実質赤字比率に係る赤字・黒字の構成分析!C$37="",NA(),連結実質赤字比率に係る赤字・黒字の構成分析!C$37)</f>
        <v>多久市下水道事業会計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#VALUE!</v>
      </c>
      <c r="G33" s="175" t="e">
        <f>IF(ROUND(VALUE(SUBSTITUTE(連結実質赤字比率に係る赤字・黒字の構成分析!H$37,"▲", "-")), 2) &gt;= 0, ABS(ROUND(VALUE(SUBSTITUTE(連結実質赤字比率に係る赤字・黒字の構成分析!H$37,"▲", "-")), 2)), NA())</f>
        <v>#VALUE!</v>
      </c>
      <c r="H33" s="175" t="e">
        <f>IF(ROUND(VALUE(SUBSTITUTE(連結実質赤字比率に係る赤字・黒字の構成分析!I$37,"▲", "-")), 2) &lt; 0, ABS(ROUND(VALUE(SUBSTITUTE(連結実質赤字比率に係る赤字・黒字の構成分析!I$37,"▲", "-")), 2)), NA())</f>
        <v>#VALUE!</v>
      </c>
      <c r="I33" s="175" t="e">
        <f>IF(ROUND(VALUE(SUBSTITUTE(連結実質赤字比率に係る赤字・黒字の構成分析!I$37,"▲", "-")), 2) &gt;= 0, ABS(ROUND(VALUE(SUBSTITUTE(連結実質赤字比率に係る赤字・黒字の構成分析!I$37,"▲", "-")), 2)), NA())</f>
        <v>#VALUE!</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0.41</v>
      </c>
    </row>
    <row r="34" spans="1:16" x14ac:dyDescent="0.2">
      <c r="A34" s="175" t="str">
        <f>IF(連結実質赤字比率に係る赤字・黒字の構成分析!C$36="",NA(),連結実質赤字比率に係る赤字・黒字の構成分析!C$36)</f>
        <v>多久市国民健康保険事業特別会計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1.23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0.97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0.55000000000000004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0.36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0.78</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6.61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1.87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8.74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11.17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4.76</v>
      </c>
    </row>
    <row r="36" spans="1:16" x14ac:dyDescent="0.2">
      <c r="A36" s="175" t="str">
        <f>IF(連結実質赤字比率に係る赤字・黒字の構成分析!C$34="",NA(),連結実質赤字比率に係る赤字・黒字の構成分析!C$34)</f>
        <v>多久市病院事業会計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9.32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7.27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7.35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10.08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8.3800000000000008</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1034</v>
      </c>
      <c r="E42" s="176"/>
      <c r="F42" s="176"/>
      <c r="G42" s="176">
        <f>'実質公債費比率（分子）の構造'!L$52</f>
        <v>993</v>
      </c>
      <c r="H42" s="176"/>
      <c r="I42" s="176"/>
      <c r="J42" s="176">
        <f>'実質公債費比率（分子）の構造'!M$52</f>
        <v>1051</v>
      </c>
      <c r="K42" s="176"/>
      <c r="L42" s="176"/>
      <c r="M42" s="176">
        <f>'実質公債費比率（分子）の構造'!N$52</f>
        <v>1203</v>
      </c>
      <c r="N42" s="176"/>
      <c r="O42" s="176"/>
      <c r="P42" s="176">
        <f>'実質公債費比率（分子）の構造'!O$52</f>
        <v>1217</v>
      </c>
    </row>
    <row r="43" spans="1:16" x14ac:dyDescent="0.2">
      <c r="A43" s="176" t="s">
        <v>16</v>
      </c>
      <c r="B43" s="176">
        <f>'実質公債費比率（分子）の構造'!K$51</f>
        <v>0</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35</v>
      </c>
      <c r="C45" s="176"/>
      <c r="D45" s="176"/>
      <c r="E45" s="176">
        <f>'実質公債費比率（分子）の構造'!L$49</f>
        <v>71</v>
      </c>
      <c r="F45" s="176"/>
      <c r="G45" s="176"/>
      <c r="H45" s="176">
        <f>'実質公債費比率（分子）の構造'!M$49</f>
        <v>71</v>
      </c>
      <c r="I45" s="176"/>
      <c r="J45" s="176"/>
      <c r="K45" s="176">
        <f>'実質公債費比率（分子）の構造'!N$49</f>
        <v>72</v>
      </c>
      <c r="L45" s="176"/>
      <c r="M45" s="176"/>
      <c r="N45" s="176">
        <f>'実質公債費比率（分子）の構造'!O$49</f>
        <v>71</v>
      </c>
      <c r="O45" s="176"/>
      <c r="P45" s="176"/>
    </row>
    <row r="46" spans="1:16" x14ac:dyDescent="0.2">
      <c r="A46" s="176" t="s">
        <v>64</v>
      </c>
      <c r="B46" s="176">
        <f>'実質公債費比率（分子）の構造'!K$48</f>
        <v>269</v>
      </c>
      <c r="C46" s="176"/>
      <c r="D46" s="176"/>
      <c r="E46" s="176">
        <f>'実質公債費比率（分子）の構造'!L$48</f>
        <v>229</v>
      </c>
      <c r="F46" s="176"/>
      <c r="G46" s="176"/>
      <c r="H46" s="176">
        <f>'実質公債費比率（分子）の構造'!M$48</f>
        <v>223</v>
      </c>
      <c r="I46" s="176"/>
      <c r="J46" s="176"/>
      <c r="K46" s="176">
        <f>'実質公債費比率（分子）の構造'!N$48</f>
        <v>236</v>
      </c>
      <c r="L46" s="176"/>
      <c r="M46" s="176"/>
      <c r="N46" s="176">
        <f>'実質公債費比率（分子）の構造'!O$48</f>
        <v>211</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1313</v>
      </c>
      <c r="C49" s="176"/>
      <c r="D49" s="176"/>
      <c r="E49" s="176">
        <f>'実質公債費比率（分子）の構造'!L$45</f>
        <v>1276</v>
      </c>
      <c r="F49" s="176"/>
      <c r="G49" s="176"/>
      <c r="H49" s="176">
        <f>'実質公債費比率（分子）の構造'!M$45</f>
        <v>1379</v>
      </c>
      <c r="I49" s="176"/>
      <c r="J49" s="176"/>
      <c r="K49" s="176">
        <f>'実質公債費比率（分子）の構造'!N$45</f>
        <v>1583</v>
      </c>
      <c r="L49" s="176"/>
      <c r="M49" s="176"/>
      <c r="N49" s="176">
        <f>'実質公債費比率（分子）の構造'!O$45</f>
        <v>1598</v>
      </c>
      <c r="O49" s="176"/>
      <c r="P49" s="176"/>
    </row>
    <row r="50" spans="1:16" x14ac:dyDescent="0.2">
      <c r="A50" s="176" t="s">
        <v>67</v>
      </c>
      <c r="B50" s="176" t="e">
        <f>NA()</f>
        <v>#N/A</v>
      </c>
      <c r="C50" s="176">
        <f>IF(ISNUMBER('実質公債費比率（分子）の構造'!K$53),'実質公債費比率（分子）の構造'!K$53,NA())</f>
        <v>583</v>
      </c>
      <c r="D50" s="176" t="e">
        <f>NA()</f>
        <v>#N/A</v>
      </c>
      <c r="E50" s="176" t="e">
        <f>NA()</f>
        <v>#N/A</v>
      </c>
      <c r="F50" s="176">
        <f>IF(ISNUMBER('実質公債費比率（分子）の構造'!L$53),'実質公債費比率（分子）の構造'!L$53,NA())</f>
        <v>583</v>
      </c>
      <c r="G50" s="176" t="e">
        <f>NA()</f>
        <v>#N/A</v>
      </c>
      <c r="H50" s="176" t="e">
        <f>NA()</f>
        <v>#N/A</v>
      </c>
      <c r="I50" s="176">
        <f>IF(ISNUMBER('実質公債費比率（分子）の構造'!M$53),'実質公債費比率（分子）の構造'!M$53,NA())</f>
        <v>622</v>
      </c>
      <c r="J50" s="176" t="e">
        <f>NA()</f>
        <v>#N/A</v>
      </c>
      <c r="K50" s="176" t="e">
        <f>NA()</f>
        <v>#N/A</v>
      </c>
      <c r="L50" s="176">
        <f>IF(ISNUMBER('実質公債費比率（分子）の構造'!N$53),'実質公債費比率（分子）の構造'!N$53,NA())</f>
        <v>688</v>
      </c>
      <c r="M50" s="176" t="e">
        <f>NA()</f>
        <v>#N/A</v>
      </c>
      <c r="N50" s="176" t="e">
        <f>NA()</f>
        <v>#N/A</v>
      </c>
      <c r="O50" s="176">
        <f>IF(ISNUMBER('実質公債費比率（分子）の構造'!O$53),'実質公債費比率（分子）の構造'!O$53,NA())</f>
        <v>663</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11912</v>
      </c>
      <c r="E56" s="175"/>
      <c r="F56" s="175"/>
      <c r="G56" s="175">
        <f>'将来負担比率（分子）の構造'!J$52</f>
        <v>12036</v>
      </c>
      <c r="H56" s="175"/>
      <c r="I56" s="175"/>
      <c r="J56" s="175">
        <f>'将来負担比率（分子）の構造'!K$52</f>
        <v>11790</v>
      </c>
      <c r="K56" s="175"/>
      <c r="L56" s="175"/>
      <c r="M56" s="175">
        <f>'将来負担比率（分子）の構造'!L$52</f>
        <v>11203</v>
      </c>
      <c r="N56" s="175"/>
      <c r="O56" s="175"/>
      <c r="P56" s="175">
        <f>'将来負担比率（分子）の構造'!M$52</f>
        <v>11730</v>
      </c>
    </row>
    <row r="57" spans="1:16" x14ac:dyDescent="0.2">
      <c r="A57" s="175" t="s">
        <v>42</v>
      </c>
      <c r="B57" s="175"/>
      <c r="C57" s="175"/>
      <c r="D57" s="175">
        <f>'将来負担比率（分子）の構造'!I$51</f>
        <v>461</v>
      </c>
      <c r="E57" s="175"/>
      <c r="F57" s="175"/>
      <c r="G57" s="175">
        <f>'将来負担比率（分子）の構造'!J$51</f>
        <v>361</v>
      </c>
      <c r="H57" s="175"/>
      <c r="I57" s="175"/>
      <c r="J57" s="175">
        <f>'将来負担比率（分子）の構造'!K$51</f>
        <v>325</v>
      </c>
      <c r="K57" s="175"/>
      <c r="L57" s="175"/>
      <c r="M57" s="175">
        <f>'将来負担比率（分子）の構造'!L$51</f>
        <v>287</v>
      </c>
      <c r="N57" s="175"/>
      <c r="O57" s="175"/>
      <c r="P57" s="175">
        <f>'将来負担比率（分子）の構造'!M$51</f>
        <v>266</v>
      </c>
    </row>
    <row r="58" spans="1:16" x14ac:dyDescent="0.2">
      <c r="A58" s="175" t="s">
        <v>41</v>
      </c>
      <c r="B58" s="175"/>
      <c r="C58" s="175"/>
      <c r="D58" s="175">
        <f>'将来負担比率（分子）の構造'!I$50</f>
        <v>8309</v>
      </c>
      <c r="E58" s="175"/>
      <c r="F58" s="175"/>
      <c r="G58" s="175">
        <f>'将来負担比率（分子）の構造'!J$50</f>
        <v>8582</v>
      </c>
      <c r="H58" s="175"/>
      <c r="I58" s="175"/>
      <c r="J58" s="175">
        <f>'将来負担比率（分子）の構造'!K$50</f>
        <v>9202</v>
      </c>
      <c r="K58" s="175"/>
      <c r="L58" s="175"/>
      <c r="M58" s="175">
        <f>'将来負担比率（分子）の構造'!L$50</f>
        <v>10174</v>
      </c>
      <c r="N58" s="175"/>
      <c r="O58" s="175"/>
      <c r="P58" s="175">
        <f>'将来負担比率（分子）の構造'!M$50</f>
        <v>11419</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1717</v>
      </c>
      <c r="C62" s="175"/>
      <c r="D62" s="175"/>
      <c r="E62" s="175">
        <f>'将来負担比率（分子）の構造'!J$45</f>
        <v>1640</v>
      </c>
      <c r="F62" s="175"/>
      <c r="G62" s="175"/>
      <c r="H62" s="175">
        <f>'将来負担比率（分子）の構造'!K$45</f>
        <v>1634</v>
      </c>
      <c r="I62" s="175"/>
      <c r="J62" s="175"/>
      <c r="K62" s="175">
        <f>'将来負担比率（分子）の構造'!L$45</f>
        <v>1579</v>
      </c>
      <c r="L62" s="175"/>
      <c r="M62" s="175"/>
      <c r="N62" s="175">
        <f>'将来負担比率（分子）の構造'!M$45</f>
        <v>1586</v>
      </c>
      <c r="O62" s="175"/>
      <c r="P62" s="175"/>
    </row>
    <row r="63" spans="1:16" x14ac:dyDescent="0.2">
      <c r="A63" s="175" t="s">
        <v>34</v>
      </c>
      <c r="B63" s="175">
        <f>'将来負担比率（分子）の構造'!I$44</f>
        <v>182</v>
      </c>
      <c r="C63" s="175"/>
      <c r="D63" s="175"/>
      <c r="E63" s="175">
        <f>'将来負担比率（分子）の構造'!J$44</f>
        <v>970</v>
      </c>
      <c r="F63" s="175"/>
      <c r="G63" s="175"/>
      <c r="H63" s="175">
        <f>'将来負担比率（分子）の構造'!K$44</f>
        <v>864</v>
      </c>
      <c r="I63" s="175"/>
      <c r="J63" s="175"/>
      <c r="K63" s="175">
        <f>'将来負担比率（分子）の構造'!L$44</f>
        <v>857</v>
      </c>
      <c r="L63" s="175"/>
      <c r="M63" s="175"/>
      <c r="N63" s="175">
        <f>'将来負担比率（分子）の構造'!M$44</f>
        <v>1548</v>
      </c>
      <c r="O63" s="175"/>
      <c r="P63" s="175"/>
    </row>
    <row r="64" spans="1:16" x14ac:dyDescent="0.2">
      <c r="A64" s="175" t="s">
        <v>33</v>
      </c>
      <c r="B64" s="175">
        <f>'将来負担比率（分子）の構造'!I$43</f>
        <v>4174</v>
      </c>
      <c r="C64" s="175"/>
      <c r="D64" s="175"/>
      <c r="E64" s="175">
        <f>'将来負担比率（分子）の構造'!J$43</f>
        <v>3656</v>
      </c>
      <c r="F64" s="175"/>
      <c r="G64" s="175"/>
      <c r="H64" s="175">
        <f>'将来負担比率（分子）の構造'!K$43</f>
        <v>3517</v>
      </c>
      <c r="I64" s="175"/>
      <c r="J64" s="175"/>
      <c r="K64" s="175">
        <f>'将来負担比率（分子）の構造'!L$43</f>
        <v>3414</v>
      </c>
      <c r="L64" s="175"/>
      <c r="M64" s="175"/>
      <c r="N64" s="175">
        <f>'将来負担比率（分子）の構造'!M$43</f>
        <v>2906</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14568</v>
      </c>
      <c r="C66" s="175"/>
      <c r="D66" s="175"/>
      <c r="E66" s="175">
        <f>'将来負担比率（分子）の構造'!J$41</f>
        <v>14443</v>
      </c>
      <c r="F66" s="175"/>
      <c r="G66" s="175"/>
      <c r="H66" s="175">
        <f>'将来負担比率（分子）の構造'!K$41</f>
        <v>14220</v>
      </c>
      <c r="I66" s="175"/>
      <c r="J66" s="175"/>
      <c r="K66" s="175">
        <f>'将来負担比率（分子）の構造'!L$41</f>
        <v>13832</v>
      </c>
      <c r="L66" s="175"/>
      <c r="M66" s="175"/>
      <c r="N66" s="175">
        <f>'将来負担比率（分子）の構造'!M$41</f>
        <v>13545</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810</v>
      </c>
      <c r="C72" s="179">
        <f>基金残高に係る経年分析!G55</f>
        <v>1264</v>
      </c>
      <c r="D72" s="179">
        <f>基金残高に係る経年分析!H55</f>
        <v>1858</v>
      </c>
    </row>
    <row r="73" spans="1:16" x14ac:dyDescent="0.2">
      <c r="A73" s="178" t="s">
        <v>74</v>
      </c>
      <c r="B73" s="179">
        <f>基金残高に係る経年分析!F56</f>
        <v>759</v>
      </c>
      <c r="C73" s="179">
        <f>基金残高に係る経年分析!G56</f>
        <v>1009</v>
      </c>
      <c r="D73" s="179">
        <f>基金残高に係る経年分析!H56</f>
        <v>1260</v>
      </c>
    </row>
    <row r="74" spans="1:16" x14ac:dyDescent="0.2">
      <c r="A74" s="178" t="s">
        <v>75</v>
      </c>
      <c r="B74" s="179">
        <f>基金残高に係る経年分析!F57</f>
        <v>7628</v>
      </c>
      <c r="C74" s="179">
        <f>基金残高に係る経年分析!G57</f>
        <v>7969</v>
      </c>
      <c r="D74" s="179">
        <f>基金残高に係る経年分析!H57</f>
        <v>8203</v>
      </c>
    </row>
  </sheetData>
  <sheetProtection algorithmName="SHA-512" hashValue="VGSGPj1bwVeNNvKjN2rNZnZR5/C1oBPlqG3oDg2xRAf+tBVeUu0Q2Y80ETYwvpvKtcNXJczavtO8fN85Pjnljw==" saltValue="3in4YgRormSz+6XjWwwqK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中野　健太朗（市町支援課）</cp:lastModifiedBy>
  <cp:lastPrinted>2025-03-24T02:54:48Z</cp:lastPrinted>
  <dcterms:created xsi:type="dcterms:W3CDTF">2025-02-19T05:01:02Z</dcterms:created>
  <dcterms:modified xsi:type="dcterms:W3CDTF">2025-03-24T02:54:52Z</dcterms:modified>
  <cp:category/>
</cp:coreProperties>
</file>