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_HDD_O\200500健康増進課_HDD\SD-500（感染症対策担当）\32感染症予防計画\R5感染症予防計画改定\07施設設備整備補助\R8\04_補助金\00_事業計画書\00_照会（県→医療機関）\"/>
    </mc:Choice>
  </mc:AlternateContent>
  <xr:revisionPtr revIDLastSave="0" documentId="13_ncr:1_{D0DA5DAE-1772-45E6-A2DE-B8E1BA0FDAE4}" xr6:coauthVersionLast="47" xr6:coauthVersionMax="47" xr10:uidLastSave="{00000000-0000-0000-0000-000000000000}"/>
  <bookViews>
    <workbookView xWindow="38280" yWindow="5085" windowWidth="29040" windowHeight="15720" tabRatio="832" firstSheet="2" activeTab="2" xr2:uid="{00000000-000D-0000-FFFF-FFFF00000000}"/>
  </bookViews>
  <sheets>
    <sheet name="【記入例】(様式1) 総括表" sheetId="3" state="hidden" r:id="rId1"/>
    <sheet name="(様式1) 総括表" sheetId="50" state="hidden" r:id="rId2"/>
    <sheet name="(様式2) 事業費内訳書（病室）" sheetId="47" r:id="rId3"/>
    <sheet name="(様式2) 事業費内訳書（病室以外）" sheetId="52" r:id="rId4"/>
    <sheet name="１４ 新興感染症（病室）" sheetId="34" r:id="rId5"/>
    <sheet name="１４ 新興感染症（病室以外（病棟等））" sheetId="49" r:id="rId6"/>
    <sheet name="１４ 新興感染症（病室以外（個人防護具））" sheetId="51" r:id="rId7"/>
    <sheet name="管理用（このシートは削除しないでください）" sheetId="9" r:id="rId8"/>
  </sheets>
  <definedNames>
    <definedName name="_xlnm._FilterDatabase" localSheetId="1" hidden="1">'(様式1) 総括表'!$B$6:$U$27</definedName>
    <definedName name="_xlnm._FilterDatabase" localSheetId="0" hidden="1">'【記入例】(様式1) 総括表'!$B$6:$U$11</definedName>
    <definedName name="_xlnm.Print_Area" localSheetId="1">'(様式1) 総括表'!$A$1:$Z$44</definedName>
    <definedName name="_xlnm.Print_Area" localSheetId="2">'(様式2) 事業費内訳書（病室）'!$A$1:$U$61</definedName>
    <definedName name="_xlnm.Print_Area" localSheetId="3">'(様式2) 事業費内訳書（病室以外）'!$A$1:$U$65</definedName>
    <definedName name="_xlnm.Print_Area" localSheetId="0">'【記入例】(様式1) 総括表'!$A$1:$Z$28</definedName>
    <definedName name="_xlnm.Print_Area" localSheetId="4">'１４ 新興感染症（病室）'!$A$1:$K$50</definedName>
    <definedName name="_xlnm.Print_Area" localSheetId="6">'１４ 新興感染症（病室以外（個人防護具））'!$A$1:$K$49</definedName>
    <definedName name="_xlnm.Print_Area" localSheetId="5">'１４ 新興感染症（病室以外（病棟等））'!$A$1:$K$49</definedName>
    <definedName name="_xlnm.Print_Area" localSheetId="7">'管理用（このシートは削除しないでください）'!$A$1:$V$64</definedName>
    <definedName name="_xlnm.Print_Titles" localSheetId="1">'(様式1) 総括表'!$1:$6</definedName>
    <definedName name="_xlnm.Print_Titles" localSheetId="2">'(様式2) 事業費内訳書（病室）'!$A:$C</definedName>
    <definedName name="_xlnm.Print_Titles" localSheetId="3">'(様式2) 事業費内訳書（病室以外）'!$A:$C</definedName>
    <definedName name="_xlnm.Print_Titles" localSheetId="0">'【記入例】(様式1) 総括表'!$1:$6</definedName>
    <definedName name="へき地医療拠点病院施設整備事業">'管理用（このシートは削除しないでください）'!$M$4:$M$7</definedName>
    <definedName name="へき地診療所施設整備事業">'管理用（このシートは削除しないでください）'!$H$4:$H$8</definedName>
    <definedName name="へき地保健指導所施設整備事業">'管理用（このシートは削除しないでください）'!$J$4:$J$6</definedName>
    <definedName name="医師臨床研修病院研修医環境整備事業">'管理用（このシートは削除しないでください）'!$N$4</definedName>
    <definedName name="院内感染対策施設整備事業">'管理用（このシートは削除しないでください）'!$S$4</definedName>
    <definedName name="過疎地域等特定診療所施設整備事業">'管理用（このシートは削除しないでください）'!$I$4:$I$7</definedName>
    <definedName name="研修医のための研修施設整備事業">'管理用（このシートは削除しないでください）'!$K$4</definedName>
    <definedName name="産科医療機関施設整備事業">'管理用（このシートは削除しないでください）'!#REF!</definedName>
    <definedName name="死亡時画像診断システム施設整備事業">'管理用（このシートは削除しないでください）'!$Q$4</definedName>
    <definedName name="新興感染症区分">'管理用（このシートは削除しないでください）'!$T$3:$U$3</definedName>
    <definedName name="南海トラフ地震に係る津波避難対策緊急事業">'管理用（このシートは削除しないでください）'!$R$4:$R$5</definedName>
    <definedName name="病室の感染対策に係る整備">'管理用（このシートは削除しないでください）'!$T$4</definedName>
    <definedName name="病室の感染対策に係る整備以外">'管理用（このシートは削除しないでください）'!$U$4:$U$5</definedName>
    <definedName name="分娩取扱施設施設整備事業">'管理用（このシートは削除しないでください）'!$P$4:$P$5</definedName>
    <definedName name="補助事業名">'管理用（このシートは削除しないでください）'!$H$3:$U$3</definedName>
    <definedName name="有床診療所等スプリンクラー等施設整備事業">'管理用（このシートは削除しないでください）'!#REF!</definedName>
    <definedName name="離島等患者宿泊施設施設整備事業">'管理用（このシートは削除しないでください）'!$O$4</definedName>
    <definedName name="臨床研修病院施設整備事業">'管理用（このシートは削除しないでください）'!$L$4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3" l="1"/>
  <c r="Q11" i="3" s="1"/>
  <c r="Q9" i="3"/>
  <c r="Q10" i="3"/>
  <c r="Q7" i="3"/>
  <c r="Q7" i="50"/>
  <c r="T26" i="50"/>
  <c r="T8" i="50"/>
  <c r="T9" i="50"/>
  <c r="T10" i="50"/>
  <c r="T11" i="50"/>
  <c r="T12" i="50"/>
  <c r="T13" i="50"/>
  <c r="T14" i="50"/>
  <c r="T15" i="50"/>
  <c r="T16" i="50"/>
  <c r="T17" i="50"/>
  <c r="T18" i="50"/>
  <c r="T19" i="50"/>
  <c r="T20" i="50"/>
  <c r="T21" i="50"/>
  <c r="T22" i="50"/>
  <c r="T23" i="50"/>
  <c r="T24" i="50"/>
  <c r="T25" i="50"/>
  <c r="T7" i="50"/>
  <c r="P7" i="50"/>
  <c r="P25" i="50"/>
  <c r="Q25" i="50" s="1"/>
  <c r="P8" i="50"/>
  <c r="Q8" i="50" s="1"/>
  <c r="P9" i="50"/>
  <c r="P10" i="50"/>
  <c r="P11" i="50"/>
  <c r="P12" i="50"/>
  <c r="Q12" i="50" s="1"/>
  <c r="P13" i="50"/>
  <c r="P14" i="50"/>
  <c r="P15" i="50"/>
  <c r="P16" i="50"/>
  <c r="Q16" i="50" s="1"/>
  <c r="P17" i="50"/>
  <c r="P18" i="50"/>
  <c r="P19" i="50"/>
  <c r="P20" i="50"/>
  <c r="Q20" i="50" s="1"/>
  <c r="P21" i="50"/>
  <c r="P22" i="50"/>
  <c r="P23" i="50"/>
  <c r="P24" i="50"/>
  <c r="Q24" i="50" s="1"/>
  <c r="P26" i="50"/>
  <c r="M7" i="50"/>
  <c r="Q9" i="50"/>
  <c r="Q10" i="50"/>
  <c r="Q11" i="50"/>
  <c r="Q13" i="50"/>
  <c r="Q14" i="50"/>
  <c r="Q15" i="50"/>
  <c r="Q17" i="50"/>
  <c r="Q18" i="50"/>
  <c r="Q19" i="50"/>
  <c r="Q21" i="50"/>
  <c r="Q22" i="50"/>
  <c r="Q23" i="50"/>
  <c r="Q26" i="50"/>
  <c r="U33" i="52" l="1"/>
  <c r="R33" i="52"/>
  <c r="O33" i="52"/>
  <c r="L33" i="52"/>
  <c r="I33" i="52"/>
  <c r="F33" i="52"/>
  <c r="E32" i="52"/>
  <c r="E31" i="52"/>
  <c r="E29" i="52"/>
  <c r="U65" i="52" l="1"/>
  <c r="R65" i="52"/>
  <c r="O65" i="52"/>
  <c r="L65" i="52"/>
  <c r="I65" i="52"/>
  <c r="F65" i="52"/>
  <c r="T57" i="52"/>
  <c r="Q57" i="52"/>
  <c r="N57" i="52"/>
  <c r="K57" i="52"/>
  <c r="H57" i="52"/>
  <c r="E57" i="52"/>
  <c r="U56" i="52"/>
  <c r="T56" i="52"/>
  <c r="R56" i="52"/>
  <c r="Q56" i="52"/>
  <c r="O56" i="52"/>
  <c r="N56" i="52"/>
  <c r="L56" i="52"/>
  <c r="K56" i="52"/>
  <c r="I56" i="52"/>
  <c r="H56" i="52"/>
  <c r="F56" i="52"/>
  <c r="E56" i="52"/>
  <c r="T55" i="52"/>
  <c r="Q55" i="52"/>
  <c r="N55" i="52"/>
  <c r="K55" i="52"/>
  <c r="H55" i="52"/>
  <c r="E55" i="52"/>
  <c r="T54" i="52"/>
  <c r="Q54" i="52"/>
  <c r="N54" i="52"/>
  <c r="K54" i="52"/>
  <c r="H54" i="52"/>
  <c r="E54" i="52"/>
  <c r="T53" i="52"/>
  <c r="Q53" i="52"/>
  <c r="N53" i="52"/>
  <c r="K53" i="52"/>
  <c r="H53" i="52"/>
  <c r="E53" i="52"/>
  <c r="T52" i="52"/>
  <c r="Q52" i="52"/>
  <c r="N52" i="52"/>
  <c r="K52" i="52"/>
  <c r="H52" i="52"/>
  <c r="E52" i="52"/>
  <c r="T51" i="52"/>
  <c r="Q51" i="52"/>
  <c r="N51" i="52"/>
  <c r="K51" i="52"/>
  <c r="H51" i="52"/>
  <c r="E51" i="52"/>
  <c r="T45" i="52"/>
  <c r="Q45" i="52"/>
  <c r="N45" i="52"/>
  <c r="K45" i="52"/>
  <c r="H45" i="52"/>
  <c r="E45" i="52"/>
  <c r="T44" i="52"/>
  <c r="Q44" i="52"/>
  <c r="N44" i="52"/>
  <c r="K44" i="52"/>
  <c r="H44" i="52"/>
  <c r="E44" i="52"/>
  <c r="T43" i="52"/>
  <c r="Q43" i="52"/>
  <c r="N43" i="52"/>
  <c r="K43" i="52"/>
  <c r="H43" i="52"/>
  <c r="E43" i="52"/>
  <c r="T42" i="52"/>
  <c r="Q42" i="52"/>
  <c r="N42" i="52"/>
  <c r="K42" i="52"/>
  <c r="H42" i="52"/>
  <c r="E42" i="52"/>
  <c r="T41" i="52"/>
  <c r="Q41" i="52"/>
  <c r="N41" i="52"/>
  <c r="K41" i="52"/>
  <c r="H41" i="52"/>
  <c r="E41" i="52"/>
  <c r="T40" i="52"/>
  <c r="Q40" i="52"/>
  <c r="N40" i="52"/>
  <c r="K40" i="52"/>
  <c r="H40" i="52"/>
  <c r="E40" i="52"/>
  <c r="U39" i="52"/>
  <c r="T39" i="52"/>
  <c r="R39" i="52"/>
  <c r="Q39" i="52"/>
  <c r="O39" i="52"/>
  <c r="N39" i="52"/>
  <c r="L39" i="52"/>
  <c r="K39" i="52"/>
  <c r="I39" i="52"/>
  <c r="H39" i="52"/>
  <c r="F39" i="52"/>
  <c r="E39" i="52"/>
  <c r="T38" i="52"/>
  <c r="Q38" i="52"/>
  <c r="N38" i="52"/>
  <c r="K38" i="52"/>
  <c r="H38" i="52"/>
  <c r="E38" i="52"/>
  <c r="T37" i="52"/>
  <c r="Q37" i="52"/>
  <c r="N37" i="52"/>
  <c r="K37" i="52"/>
  <c r="H37" i="52"/>
  <c r="E37" i="52"/>
  <c r="T36" i="52"/>
  <c r="Q36" i="52"/>
  <c r="N36" i="52"/>
  <c r="K36" i="52"/>
  <c r="H36" i="52"/>
  <c r="E36" i="52"/>
  <c r="T35" i="52"/>
  <c r="Q35" i="52"/>
  <c r="N35" i="52"/>
  <c r="K35" i="52"/>
  <c r="H35" i="52"/>
  <c r="E35" i="52"/>
  <c r="T34" i="52"/>
  <c r="Q34" i="52"/>
  <c r="N34" i="52"/>
  <c r="K34" i="52"/>
  <c r="H34" i="52"/>
  <c r="E34" i="52"/>
  <c r="U40" i="52"/>
  <c r="U57" i="52" s="1"/>
  <c r="T33" i="52"/>
  <c r="R40" i="52"/>
  <c r="R57" i="52" s="1"/>
  <c r="Q33" i="52"/>
  <c r="O8" i="52"/>
  <c r="U8" i="52" s="1"/>
  <c r="N33" i="52"/>
  <c r="L40" i="52"/>
  <c r="L57" i="52" s="1"/>
  <c r="K33" i="52"/>
  <c r="I40" i="52"/>
  <c r="I57" i="52" s="1"/>
  <c r="H33" i="52"/>
  <c r="F40" i="52"/>
  <c r="F57" i="52" s="1"/>
  <c r="F66" i="52" s="1"/>
  <c r="E33" i="52"/>
  <c r="T28" i="52"/>
  <c r="Q28" i="52"/>
  <c r="N28" i="52"/>
  <c r="K28" i="52"/>
  <c r="H28" i="52"/>
  <c r="E28" i="52"/>
  <c r="T27" i="52"/>
  <c r="Q27" i="52"/>
  <c r="N27" i="52"/>
  <c r="K27" i="52"/>
  <c r="H27" i="52"/>
  <c r="E27" i="52"/>
  <c r="T26" i="52"/>
  <c r="Q26" i="52"/>
  <c r="N26" i="52"/>
  <c r="K26" i="52"/>
  <c r="H26" i="52"/>
  <c r="E26" i="52"/>
  <c r="T25" i="52"/>
  <c r="Q25" i="52"/>
  <c r="N25" i="52"/>
  <c r="K25" i="52"/>
  <c r="H25" i="52"/>
  <c r="E25" i="52"/>
  <c r="T24" i="52"/>
  <c r="Q24" i="52"/>
  <c r="N24" i="52"/>
  <c r="K24" i="52"/>
  <c r="H24" i="52"/>
  <c r="E24" i="52"/>
  <c r="T23" i="52"/>
  <c r="Q23" i="52"/>
  <c r="N23" i="52"/>
  <c r="K23" i="52"/>
  <c r="H23" i="52"/>
  <c r="E23" i="52"/>
  <c r="T22" i="52"/>
  <c r="Q22" i="52"/>
  <c r="N22" i="52"/>
  <c r="K22" i="52"/>
  <c r="H22" i="52"/>
  <c r="E22" i="52"/>
  <c r="T21" i="52"/>
  <c r="Q21" i="52"/>
  <c r="N21" i="52"/>
  <c r="K21" i="52"/>
  <c r="H21" i="52"/>
  <c r="E21" i="52"/>
  <c r="T20" i="52"/>
  <c r="Q20" i="52"/>
  <c r="N20" i="52"/>
  <c r="K20" i="52"/>
  <c r="H20" i="52"/>
  <c r="E20" i="52"/>
  <c r="T19" i="52"/>
  <c r="Q19" i="52"/>
  <c r="N19" i="52"/>
  <c r="K19" i="52"/>
  <c r="H19" i="52"/>
  <c r="E19" i="52"/>
  <c r="T18" i="52"/>
  <c r="Q18" i="52"/>
  <c r="N18" i="52"/>
  <c r="H18" i="52"/>
  <c r="E18" i="52"/>
  <c r="T17" i="52"/>
  <c r="Q17" i="52"/>
  <c r="N17" i="52"/>
  <c r="K17" i="52"/>
  <c r="H17" i="52"/>
  <c r="E17" i="52"/>
  <c r="T16" i="52"/>
  <c r="Q16" i="52"/>
  <c r="N16" i="52"/>
  <c r="K16" i="52"/>
  <c r="H16" i="52"/>
  <c r="E16" i="52"/>
  <c r="T15" i="52"/>
  <c r="Q15" i="52"/>
  <c r="N15" i="52"/>
  <c r="K15" i="52"/>
  <c r="H15" i="52"/>
  <c r="E15" i="52"/>
  <c r="T14" i="52"/>
  <c r="Q14" i="52"/>
  <c r="N14" i="52"/>
  <c r="K14" i="52"/>
  <c r="H14" i="52"/>
  <c r="E14" i="52"/>
  <c r="T13" i="52"/>
  <c r="Q13" i="52"/>
  <c r="N13" i="52"/>
  <c r="K13" i="52"/>
  <c r="H13" i="52"/>
  <c r="E13" i="52"/>
  <c r="T12" i="52"/>
  <c r="Q12" i="52"/>
  <c r="N12" i="52"/>
  <c r="K12" i="52"/>
  <c r="H12" i="52"/>
  <c r="E12" i="52"/>
  <c r="R8" i="52"/>
  <c r="I8" i="52"/>
  <c r="L8" i="52" s="1"/>
  <c r="K32" i="51"/>
  <c r="K31" i="51"/>
  <c r="K30" i="51"/>
  <c r="K17" i="51"/>
  <c r="O40" i="52" l="1"/>
  <c r="O57" i="52" s="1"/>
  <c r="S27" i="50"/>
  <c r="N27" i="50"/>
  <c r="J27" i="50"/>
  <c r="I27" i="50"/>
  <c r="S11" i="3" l="1"/>
  <c r="N11" i="3"/>
  <c r="J11" i="3"/>
  <c r="I11" i="3"/>
  <c r="AA10" i="3"/>
  <c r="AB10" i="3"/>
  <c r="AC10" i="3"/>
  <c r="AD10" i="3"/>
  <c r="AE10" i="3"/>
  <c r="P10" i="3"/>
  <c r="R10" i="3" s="1"/>
  <c r="M10" i="3"/>
  <c r="K10" i="3"/>
  <c r="K9" i="3"/>
  <c r="M9" i="3"/>
  <c r="P9" i="3"/>
  <c r="R9" i="3" s="1"/>
  <c r="AA9" i="3"/>
  <c r="AB9" i="3"/>
  <c r="AC9" i="3"/>
  <c r="AD9" i="3"/>
  <c r="AE9" i="3"/>
  <c r="AE26" i="50"/>
  <c r="AD26" i="50"/>
  <c r="AC26" i="50"/>
  <c r="AB26" i="50"/>
  <c r="AA26" i="50"/>
  <c r="U26" i="50"/>
  <c r="R26" i="50"/>
  <c r="M26" i="50"/>
  <c r="K26" i="50"/>
  <c r="AE25" i="50"/>
  <c r="AD25" i="50"/>
  <c r="AC25" i="50"/>
  <c r="AB25" i="50"/>
  <c r="AA25" i="50"/>
  <c r="U25" i="50"/>
  <c r="R25" i="50"/>
  <c r="M25" i="50"/>
  <c r="K25" i="50"/>
  <c r="AE24" i="50"/>
  <c r="AD24" i="50"/>
  <c r="AC24" i="50"/>
  <c r="AB24" i="50"/>
  <c r="AA24" i="50"/>
  <c r="U24" i="50"/>
  <c r="R24" i="50"/>
  <c r="M24" i="50"/>
  <c r="K24" i="50"/>
  <c r="AE23" i="50"/>
  <c r="AD23" i="50"/>
  <c r="AC23" i="50"/>
  <c r="AB23" i="50"/>
  <c r="AA23" i="50"/>
  <c r="U23" i="50"/>
  <c r="R23" i="50"/>
  <c r="M23" i="50"/>
  <c r="K23" i="50"/>
  <c r="AE22" i="50"/>
  <c r="AD22" i="50"/>
  <c r="AC22" i="50"/>
  <c r="AB22" i="50"/>
  <c r="AA22" i="50"/>
  <c r="U22" i="50"/>
  <c r="R22" i="50"/>
  <c r="M22" i="50"/>
  <c r="K22" i="50"/>
  <c r="AE21" i="50"/>
  <c r="AD21" i="50"/>
  <c r="AC21" i="50"/>
  <c r="AB21" i="50"/>
  <c r="AA21" i="50"/>
  <c r="U21" i="50"/>
  <c r="R21" i="50"/>
  <c r="M21" i="50"/>
  <c r="K21" i="50"/>
  <c r="AE20" i="50"/>
  <c r="AD20" i="50"/>
  <c r="AC20" i="50"/>
  <c r="AB20" i="50"/>
  <c r="AA20" i="50"/>
  <c r="U20" i="50"/>
  <c r="R20" i="50"/>
  <c r="M20" i="50"/>
  <c r="K20" i="50"/>
  <c r="AE19" i="50"/>
  <c r="AD19" i="50"/>
  <c r="AC19" i="50"/>
  <c r="AB19" i="50"/>
  <c r="AA19" i="50"/>
  <c r="U19" i="50"/>
  <c r="R19" i="50"/>
  <c r="M19" i="50"/>
  <c r="K19" i="50"/>
  <c r="AE18" i="50"/>
  <c r="AD18" i="50"/>
  <c r="AC18" i="50"/>
  <c r="AB18" i="50"/>
  <c r="AA18" i="50"/>
  <c r="U18" i="50"/>
  <c r="R18" i="50"/>
  <c r="M18" i="50"/>
  <c r="K18" i="50"/>
  <c r="AE17" i="50"/>
  <c r="AD17" i="50"/>
  <c r="AC17" i="50"/>
  <c r="AB17" i="50"/>
  <c r="AA17" i="50"/>
  <c r="U17" i="50"/>
  <c r="R17" i="50"/>
  <c r="M17" i="50"/>
  <c r="K17" i="50"/>
  <c r="AE16" i="50"/>
  <c r="AD16" i="50"/>
  <c r="AC16" i="50"/>
  <c r="AB16" i="50"/>
  <c r="AA16" i="50"/>
  <c r="U16" i="50"/>
  <c r="R16" i="50"/>
  <c r="M16" i="50"/>
  <c r="K16" i="50"/>
  <c r="AE15" i="50"/>
  <c r="AD15" i="50"/>
  <c r="AC15" i="50"/>
  <c r="AB15" i="50"/>
  <c r="AA15" i="50"/>
  <c r="U15" i="50"/>
  <c r="R15" i="50"/>
  <c r="M15" i="50"/>
  <c r="K15" i="50"/>
  <c r="AE14" i="50"/>
  <c r="AD14" i="50"/>
  <c r="AC14" i="50"/>
  <c r="AB14" i="50"/>
  <c r="AA14" i="50"/>
  <c r="U14" i="50"/>
  <c r="R14" i="50"/>
  <c r="M14" i="50"/>
  <c r="K14" i="50"/>
  <c r="AE13" i="50"/>
  <c r="AD13" i="50"/>
  <c r="AC13" i="50"/>
  <c r="AB13" i="50"/>
  <c r="AA13" i="50"/>
  <c r="U13" i="50"/>
  <c r="R13" i="50"/>
  <c r="M13" i="50"/>
  <c r="K13" i="50"/>
  <c r="AE12" i="50"/>
  <c r="AD12" i="50"/>
  <c r="AC12" i="50"/>
  <c r="AB12" i="50"/>
  <c r="AA12" i="50"/>
  <c r="U12" i="50"/>
  <c r="R12" i="50"/>
  <c r="M12" i="50"/>
  <c r="K12" i="50"/>
  <c r="AE11" i="50"/>
  <c r="AD11" i="50"/>
  <c r="AC11" i="50"/>
  <c r="AB11" i="50"/>
  <c r="AA11" i="50"/>
  <c r="U11" i="50"/>
  <c r="R11" i="50"/>
  <c r="M11" i="50"/>
  <c r="K11" i="50"/>
  <c r="AE10" i="50"/>
  <c r="AD10" i="50"/>
  <c r="AC10" i="50"/>
  <c r="AB10" i="50"/>
  <c r="AA10" i="50"/>
  <c r="U10" i="50"/>
  <c r="R10" i="50"/>
  <c r="M10" i="50"/>
  <c r="K10" i="50"/>
  <c r="AE9" i="50"/>
  <c r="AD9" i="50"/>
  <c r="AC9" i="50"/>
  <c r="AB9" i="50"/>
  <c r="AA9" i="50"/>
  <c r="U9" i="50"/>
  <c r="R9" i="50"/>
  <c r="M9" i="50"/>
  <c r="K9" i="50"/>
  <c r="AE8" i="50"/>
  <c r="AD8" i="50"/>
  <c r="AC8" i="50"/>
  <c r="AB8" i="50"/>
  <c r="AA8" i="50"/>
  <c r="R8" i="50"/>
  <c r="M8" i="50"/>
  <c r="K8" i="50"/>
  <c r="AE7" i="50"/>
  <c r="AD7" i="50"/>
  <c r="AC7" i="50"/>
  <c r="AB7" i="50"/>
  <c r="AA7" i="50"/>
  <c r="K7" i="50"/>
  <c r="K27" i="50" s="1"/>
  <c r="P8" i="3"/>
  <c r="P7" i="3"/>
  <c r="R7" i="50" l="1"/>
  <c r="R27" i="50" s="1"/>
  <c r="Q27" i="50"/>
  <c r="T10" i="3"/>
  <c r="U10" i="3" s="1"/>
  <c r="T9" i="3"/>
  <c r="U9" i="3" s="1"/>
  <c r="U8" i="50"/>
  <c r="T27" i="50"/>
  <c r="U7" i="50" l="1"/>
  <c r="U27" i="50" s="1"/>
  <c r="AA8" i="3" l="1"/>
  <c r="K32" i="49"/>
  <c r="K31" i="49"/>
  <c r="K30" i="49"/>
  <c r="K17" i="49"/>
  <c r="K33" i="34"/>
  <c r="K32" i="34"/>
  <c r="K31" i="34"/>
  <c r="K30" i="34"/>
  <c r="M7" i="3"/>
  <c r="K7" i="3"/>
  <c r="R7" i="3" l="1"/>
  <c r="R61" i="47"/>
  <c r="Q53" i="47"/>
  <c r="R52" i="47"/>
  <c r="Q52" i="47"/>
  <c r="Q51" i="47"/>
  <c r="Q50" i="47"/>
  <c r="Q49" i="47"/>
  <c r="Q48" i="47"/>
  <c r="Q47" i="47"/>
  <c r="Q41" i="47"/>
  <c r="Q40" i="47"/>
  <c r="Q39" i="47"/>
  <c r="Q38" i="47"/>
  <c r="Q37" i="47"/>
  <c r="Q36" i="47"/>
  <c r="R35" i="47"/>
  <c r="Q35" i="47"/>
  <c r="Q34" i="47"/>
  <c r="Q33" i="47"/>
  <c r="Q32" i="47"/>
  <c r="Q31" i="47"/>
  <c r="Q30" i="47"/>
  <c r="R29" i="47"/>
  <c r="R36" i="47" s="1"/>
  <c r="R53" i="47" s="1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T18" i="47"/>
  <c r="T11" i="47"/>
  <c r="T13" i="47"/>
  <c r="T14" i="47"/>
  <c r="T15" i="47"/>
  <c r="T16" i="47"/>
  <c r="T17" i="47"/>
  <c r="T19" i="47"/>
  <c r="T20" i="47"/>
  <c r="T21" i="47"/>
  <c r="T22" i="47"/>
  <c r="T23" i="47"/>
  <c r="T24" i="47"/>
  <c r="T25" i="47"/>
  <c r="T26" i="47"/>
  <c r="T27" i="47"/>
  <c r="T28" i="47"/>
  <c r="T29" i="47"/>
  <c r="U29" i="47"/>
  <c r="U36" i="47" s="1"/>
  <c r="U53" i="47" s="1"/>
  <c r="T30" i="47"/>
  <c r="T31" i="47"/>
  <c r="T32" i="47"/>
  <c r="T33" i="47"/>
  <c r="T34" i="47"/>
  <c r="T35" i="47"/>
  <c r="U35" i="47"/>
  <c r="T36" i="47"/>
  <c r="T37" i="47"/>
  <c r="T38" i="47"/>
  <c r="T39" i="47"/>
  <c r="T40" i="47"/>
  <c r="T41" i="47"/>
  <c r="T47" i="47"/>
  <c r="T48" i="47"/>
  <c r="T49" i="47"/>
  <c r="T50" i="47"/>
  <c r="T51" i="47"/>
  <c r="T52" i="47"/>
  <c r="U52" i="47"/>
  <c r="T53" i="47"/>
  <c r="U61" i="47"/>
  <c r="O61" i="47"/>
  <c r="N53" i="47"/>
  <c r="O52" i="47"/>
  <c r="N52" i="47"/>
  <c r="N51" i="47"/>
  <c r="N50" i="47"/>
  <c r="N49" i="47"/>
  <c r="N48" i="47"/>
  <c r="N47" i="47"/>
  <c r="N41" i="47"/>
  <c r="N40" i="47"/>
  <c r="N39" i="47"/>
  <c r="N38" i="47"/>
  <c r="N37" i="47"/>
  <c r="N36" i="47"/>
  <c r="O35" i="47"/>
  <c r="N35" i="47"/>
  <c r="N34" i="47"/>
  <c r="N33" i="47"/>
  <c r="N32" i="47"/>
  <c r="N31" i="47"/>
  <c r="N30" i="47"/>
  <c r="O29" i="47"/>
  <c r="O36" i="47" s="1"/>
  <c r="O53" i="47" s="1"/>
  <c r="N29" i="47"/>
  <c r="N28" i="47"/>
  <c r="N27" i="47"/>
  <c r="N26" i="47"/>
  <c r="N25" i="47"/>
  <c r="N24" i="47"/>
  <c r="N23" i="47"/>
  <c r="N22" i="47"/>
  <c r="N21" i="47"/>
  <c r="N20" i="47"/>
  <c r="N19" i="47"/>
  <c r="N18" i="47"/>
  <c r="N17" i="47"/>
  <c r="N16" i="47"/>
  <c r="N15" i="47"/>
  <c r="N14" i="47"/>
  <c r="N13" i="47"/>
  <c r="N11" i="47"/>
  <c r="L61" i="47"/>
  <c r="I61" i="47"/>
  <c r="F61" i="47"/>
  <c r="K53" i="47"/>
  <c r="H53" i="47"/>
  <c r="E53" i="47"/>
  <c r="L52" i="47"/>
  <c r="K52" i="47"/>
  <c r="I52" i="47"/>
  <c r="H52" i="47"/>
  <c r="E52" i="47"/>
  <c r="K51" i="47"/>
  <c r="H51" i="47"/>
  <c r="E51" i="47"/>
  <c r="K50" i="47"/>
  <c r="H50" i="47"/>
  <c r="E50" i="47"/>
  <c r="K49" i="47"/>
  <c r="H49" i="47"/>
  <c r="E49" i="47"/>
  <c r="K48" i="47"/>
  <c r="H48" i="47"/>
  <c r="E48" i="47"/>
  <c r="K47" i="47"/>
  <c r="H47" i="47"/>
  <c r="E47" i="47"/>
  <c r="K41" i="47"/>
  <c r="H41" i="47"/>
  <c r="E41" i="47"/>
  <c r="K40" i="47"/>
  <c r="H40" i="47"/>
  <c r="E40" i="47"/>
  <c r="K39" i="47"/>
  <c r="H39" i="47"/>
  <c r="E39" i="47"/>
  <c r="K38" i="47"/>
  <c r="H38" i="47"/>
  <c r="E38" i="47"/>
  <c r="K37" i="47"/>
  <c r="H37" i="47"/>
  <c r="E37" i="47"/>
  <c r="B37" i="47"/>
  <c r="K36" i="47"/>
  <c r="H36" i="47"/>
  <c r="E36" i="47"/>
  <c r="L35" i="47"/>
  <c r="K35" i="47"/>
  <c r="I35" i="47"/>
  <c r="H35" i="47"/>
  <c r="E35" i="47"/>
  <c r="K34" i="47"/>
  <c r="H34" i="47"/>
  <c r="E34" i="47"/>
  <c r="K33" i="47"/>
  <c r="H33" i="47"/>
  <c r="E33" i="47"/>
  <c r="K32" i="47"/>
  <c r="H32" i="47"/>
  <c r="E32" i="47"/>
  <c r="K31" i="47"/>
  <c r="H31" i="47"/>
  <c r="E31" i="47"/>
  <c r="K30" i="47"/>
  <c r="H30" i="47"/>
  <c r="F35" i="47"/>
  <c r="E30" i="47"/>
  <c r="L29" i="47"/>
  <c r="K29" i="47"/>
  <c r="I29" i="47"/>
  <c r="H29" i="47"/>
  <c r="E29" i="47"/>
  <c r="K28" i="47"/>
  <c r="H28" i="47"/>
  <c r="E28" i="47"/>
  <c r="K27" i="47"/>
  <c r="H27" i="47"/>
  <c r="E27" i="47"/>
  <c r="K26" i="47"/>
  <c r="H26" i="47"/>
  <c r="E26" i="47"/>
  <c r="K25" i="47"/>
  <c r="H25" i="47"/>
  <c r="E25" i="47"/>
  <c r="K24" i="47"/>
  <c r="H24" i="47"/>
  <c r="E24" i="47"/>
  <c r="K23" i="47"/>
  <c r="H23" i="47"/>
  <c r="E23" i="47"/>
  <c r="K22" i="47"/>
  <c r="H22" i="47"/>
  <c r="E22" i="47"/>
  <c r="K21" i="47"/>
  <c r="H21" i="47"/>
  <c r="E21" i="47"/>
  <c r="K20" i="47"/>
  <c r="H20" i="47"/>
  <c r="E20" i="47"/>
  <c r="K19" i="47"/>
  <c r="H19" i="47"/>
  <c r="E19" i="47"/>
  <c r="H18" i="47"/>
  <c r="E18" i="47"/>
  <c r="K17" i="47"/>
  <c r="H17" i="47"/>
  <c r="E17" i="47"/>
  <c r="K16" i="47"/>
  <c r="H16" i="47"/>
  <c r="E16" i="47"/>
  <c r="K15" i="47"/>
  <c r="H15" i="47"/>
  <c r="E15" i="47"/>
  <c r="K14" i="47"/>
  <c r="H14" i="47"/>
  <c r="E14" i="47"/>
  <c r="K13" i="47"/>
  <c r="H13" i="47"/>
  <c r="E13" i="47"/>
  <c r="K11" i="47"/>
  <c r="H11" i="47"/>
  <c r="E11" i="47"/>
  <c r="L36" i="47" l="1"/>
  <c r="L53" i="47" s="1"/>
  <c r="I36" i="47"/>
  <c r="I53" i="47" s="1"/>
  <c r="R8" i="47"/>
  <c r="O8" i="47"/>
  <c r="U8" i="47" s="1"/>
  <c r="F29" i="47"/>
  <c r="F36" i="47" s="1"/>
  <c r="F52" i="47"/>
  <c r="F53" i="47" l="1"/>
  <c r="F62" i="47" s="1"/>
  <c r="I8" i="47"/>
  <c r="L8" i="47" s="1"/>
  <c r="AE8" i="3" l="1"/>
  <c r="AD8" i="3"/>
  <c r="AC8" i="3"/>
  <c r="AB8" i="3"/>
  <c r="AD7" i="3"/>
  <c r="AC7" i="3"/>
  <c r="AB7" i="3"/>
  <c r="AE7" i="3"/>
  <c r="AA7" i="3"/>
  <c r="T7" i="3" l="1"/>
  <c r="M8" i="3"/>
  <c r="K8" i="3"/>
  <c r="K11" i="3" s="1"/>
  <c r="U7" i="3" l="1"/>
  <c r="R8" i="3"/>
  <c r="K17" i="34"/>
  <c r="T8" i="3" l="1"/>
  <c r="R11" i="3"/>
  <c r="U8" i="3" l="1"/>
  <c r="U11" i="3" s="1"/>
  <c r="T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I4" authorId="0" shapeId="0" xr:uid="{29C62494-B557-444E-84FC-67C7FDBC5B41}">
      <text>
        <r>
          <rPr>
            <sz val="11"/>
            <color indexed="81"/>
            <rFont val="ＭＳ Ｐゴシック"/>
            <family val="3"/>
            <charset val="128"/>
          </rPr>
          <t>消費税込みの額を記載すること</t>
        </r>
      </text>
    </comment>
    <comment ref="S4" authorId="0" shapeId="0" xr:uid="{87C8B901-EBDF-4ADC-8BBA-CEF0AD644EBE}">
      <text>
        <r>
          <rPr>
            <sz val="11"/>
            <color indexed="81"/>
            <rFont val="ＭＳ Ｐゴシック"/>
            <family val="3"/>
            <charset val="128"/>
          </rPr>
          <t>・必ず記載すること
・都道府県自らが実施主体の場合は「-」（半角ハイフン）を入力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齊木 大悟(saiki-daigo.oe8)</author>
  </authors>
  <commentList>
    <comment ref="I4" authorId="0" shapeId="0" xr:uid="{9264B0B7-D5D7-4618-A5AD-7FFC2D285358}">
      <text>
        <r>
          <rPr>
            <sz val="11"/>
            <color indexed="81"/>
            <rFont val="ＭＳ Ｐゴシック"/>
            <family val="3"/>
            <charset val="128"/>
          </rPr>
          <t>消費税込みの額を記載すること</t>
        </r>
      </text>
    </comment>
    <comment ref="J4" authorId="1" shapeId="0" xr:uid="{E81FE427-F0D1-4DE6-A5E4-90AD450D6174}">
      <text>
        <r>
          <rPr>
            <b/>
            <sz val="9"/>
            <color indexed="81"/>
            <rFont val="MS P ゴシック"/>
            <family val="3"/>
            <charset val="128"/>
          </rPr>
          <t>借入金は含めない</t>
        </r>
      </text>
    </comment>
    <comment ref="S4" authorId="0" shapeId="0" xr:uid="{6FF63F39-907C-472A-9AA5-17BD5C8D3803}">
      <text>
        <r>
          <rPr>
            <sz val="11"/>
            <color indexed="81"/>
            <rFont val="ＭＳ Ｐゴシック"/>
            <family val="3"/>
            <charset val="128"/>
          </rPr>
          <t>・必ず記載すること
・都道府県自らが実施主体の場合は「-」（半角ハイフン）を入力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M7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年度欄が不足する場合は適宜追加すること</t>
        </r>
      </text>
    </comment>
    <comment ref="C1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改修工事の場合は
&lt;改修工事&gt;を選択</t>
        </r>
      </text>
    </comment>
    <comment ref="C14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&lt;建築工事&gt;の場合は、
さらに工事種別を選択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M7" authorId="0" shapeId="0" xr:uid="{3BA92845-DDFE-4339-9993-E0FCF61DF89C}">
      <text>
        <r>
          <rPr>
            <sz val="9"/>
            <color indexed="81"/>
            <rFont val="ＭＳ Ｐゴシック"/>
            <family val="3"/>
            <charset val="128"/>
          </rPr>
          <t>年度欄が不足する場合は適宜追加すること</t>
        </r>
      </text>
    </comment>
    <comment ref="C13" authorId="0" shapeId="0" xr:uid="{BED289ED-E534-42E1-8FEE-6307E28C970E}">
      <text>
        <r>
          <rPr>
            <sz val="9"/>
            <color indexed="81"/>
            <rFont val="ＭＳ Ｐゴシック"/>
            <family val="3"/>
            <charset val="128"/>
          </rPr>
          <t>改修工事の場合は
&lt;改修工事&gt;を選択</t>
        </r>
      </text>
    </comment>
    <comment ref="C14" authorId="0" shapeId="0" xr:uid="{680D51E1-A994-4C7D-885A-1D0B00A54074}">
      <text>
        <r>
          <rPr>
            <sz val="9"/>
            <color indexed="81"/>
            <rFont val="ＭＳ Ｐゴシック"/>
            <family val="3"/>
            <charset val="128"/>
          </rPr>
          <t>&lt;建築工事&gt;の場合は、
さらに工事種別を選択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川端 剛史(kawabata-tsuyoshi)</author>
  </authors>
  <commentList>
    <comment ref="B15" authorId="0" shapeId="0" xr:uid="{00000000-0006-0000-0700-000001000000}">
      <text>
        <r>
          <rPr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国または都道府県の指示を待たずに事業に着手した場合、原則、交付の対象とならないので留意すること。
※前年度において国庫補助金を受け、当該年度においても継続整備される事業は除く</t>
        </r>
      </text>
    </comment>
    <comment ref="C17" authorId="0" shapeId="0" xr:uid="{00000000-0006-0000-0700-000002000000}">
      <text>
        <r>
          <rPr>
            <sz val="9"/>
            <color indexed="81"/>
            <rFont val="ＭＳ Ｐゴシック"/>
            <family val="3"/>
            <charset val="128"/>
          </rPr>
          <t>数値を入力</t>
        </r>
      </text>
    </comment>
    <comment ref="K22" authorId="0" shapeId="0" xr:uid="{00000000-0006-0000-0700-000003000000}">
      <text>
        <r>
          <rPr>
            <sz val="9"/>
            <color indexed="81"/>
            <rFont val="ＭＳ Ｐゴシック"/>
            <family val="3"/>
            <charset val="128"/>
          </rPr>
          <t>「転用」
　補助対象財産の所有者の変更を伴わない目的外使用
「譲渡」
　補助対象財産の所有者の変更
「交換」
　補助対象財産と他人の所有する財産との交換
「貸付」
　補助対象財産の所有者の変更を伴わない使用者の変更
「取壊し」
　補助対象財産（施設）の使用を止め、取り壊すこと</t>
        </r>
      </text>
    </comment>
    <comment ref="C31" authorId="0" shapeId="0" xr:uid="{61ADD6A2-25B6-46B6-A35C-27C0CAFEB942}">
      <text>
        <r>
          <rPr>
            <sz val="9"/>
            <color indexed="81"/>
            <rFont val="ＭＳ Ｐゴシック"/>
            <family val="3"/>
            <charset val="128"/>
          </rPr>
          <t>上段：補助対象部分を再掲で記載</t>
        </r>
      </text>
    </comment>
    <comment ref="C32" authorId="0" shapeId="0" xr:uid="{99928C0C-A8A3-403B-94FC-092A5C319545}">
      <text>
        <r>
          <rPr>
            <sz val="9"/>
            <color indexed="81"/>
            <rFont val="ＭＳ Ｐゴシック"/>
            <family val="3"/>
            <charset val="128"/>
          </rPr>
          <t>下段：補助対象部分も含めた面積を記載</t>
        </r>
      </text>
    </comment>
    <comment ref="D49" authorId="1" shapeId="0" xr:uid="{4FDF77E3-8BE5-4364-87BC-D2BF38387993}">
      <text>
        <r>
          <rPr>
            <sz val="9"/>
            <color indexed="81"/>
            <rFont val="MS P ゴシック"/>
            <family val="3"/>
            <charset val="128"/>
          </rPr>
          <t>病室の整備は、「病床確保」のみが対象のため固定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川端 剛史(kawabata-tsuyoshi)</author>
  </authors>
  <commentList>
    <comment ref="B15" authorId="0" shapeId="0" xr:uid="{6196C9FE-2A6F-4C8B-A589-E45B78ED519B}">
      <text>
        <r>
          <rPr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国または都道府県の指示を待たずに事業に着手した場合、原則、交付の対象とならないので留意すること。
※前年度において国庫補助金を受け、当該年度においても継続整備される事業は除く</t>
        </r>
      </text>
    </comment>
    <comment ref="C17" authorId="0" shapeId="0" xr:uid="{4B0025DA-332B-455C-BFA2-38CAB13CB32A}">
      <text>
        <r>
          <rPr>
            <sz val="9"/>
            <color indexed="81"/>
            <rFont val="ＭＳ Ｐゴシック"/>
            <family val="3"/>
            <charset val="128"/>
          </rPr>
          <t>数値を入力</t>
        </r>
      </text>
    </comment>
    <comment ref="K22" authorId="0" shapeId="0" xr:uid="{35EBCFBB-4608-4A4F-B435-4814CE51C9A7}">
      <text>
        <r>
          <rPr>
            <sz val="9"/>
            <color indexed="81"/>
            <rFont val="ＭＳ Ｐゴシック"/>
            <family val="3"/>
            <charset val="128"/>
          </rPr>
          <t>「転用」
　補助対象財産の所有者の変更を伴わない目的外使用
「譲渡」
　補助対象財産の所有者の変更
「交換」
　補助対象財産と他人の所有する財産との交換
「貸付」
　補助対象財産の所有者の変更を伴わない使用者の変更
「取壊し」
　補助対象財産（施設）の使用を止め、取り壊すこと</t>
        </r>
      </text>
    </comment>
    <comment ref="C31" authorId="0" shapeId="0" xr:uid="{38D0FD66-F1F4-4B11-99D7-CF25DD05808A}">
      <text>
        <r>
          <rPr>
            <sz val="9"/>
            <color indexed="81"/>
            <rFont val="ＭＳ Ｐゴシック"/>
            <family val="3"/>
            <charset val="128"/>
          </rPr>
          <t>上段：補助対象部分を再掲で記載</t>
        </r>
      </text>
    </comment>
    <comment ref="C32" authorId="0" shapeId="0" xr:uid="{26238C8F-B47F-44C2-A77A-11D4277186B4}">
      <text>
        <r>
          <rPr>
            <sz val="9"/>
            <color indexed="81"/>
            <rFont val="ＭＳ Ｐゴシック"/>
            <family val="3"/>
            <charset val="128"/>
          </rPr>
          <t>下段：補助対象部分も含めた面積を記載</t>
        </r>
      </text>
    </comment>
    <comment ref="D48" authorId="1" shapeId="0" xr:uid="{953566DE-8AA3-40D2-A7C3-8BB7AD52E16E}">
      <text>
        <r>
          <rPr>
            <sz val="9"/>
            <color indexed="81"/>
            <rFont val="MS P ゴシック"/>
            <family val="3"/>
            <charset val="128"/>
          </rPr>
          <t>病棟等の整備は、「病床確保」のみが対象のため固定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B15" authorId="0" shapeId="0" xr:uid="{9F777C39-5EA2-4AC1-8516-2AEB4D3C55C3}">
      <text>
        <r>
          <rPr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国または都道府県の指示を待たずに事業に着手した場合、原則、交付の対象とならないので留意すること。
※前年度において国庫補助金を受け、当該年度においても継続整備される事業は除く</t>
        </r>
      </text>
    </comment>
    <comment ref="C17" authorId="0" shapeId="0" xr:uid="{8988A8EA-778E-49FA-AC6C-63F0662D16C3}">
      <text>
        <r>
          <rPr>
            <sz val="9"/>
            <color indexed="81"/>
            <rFont val="ＭＳ Ｐゴシック"/>
            <family val="3"/>
            <charset val="128"/>
          </rPr>
          <t>数値を入力</t>
        </r>
      </text>
    </comment>
    <comment ref="K22" authorId="0" shapeId="0" xr:uid="{4220A1F0-2B31-47E0-9BE8-6F9F3650F100}">
      <text>
        <r>
          <rPr>
            <sz val="9"/>
            <color indexed="81"/>
            <rFont val="ＭＳ Ｐゴシック"/>
            <family val="3"/>
            <charset val="128"/>
          </rPr>
          <t>「転用」
　補助対象財産の所有者の変更を伴わない目的外使用
「譲渡」
　補助対象財産の所有者の変更
「交換」
　補助対象財産と他人の所有する財産との交換
「貸付」
　補助対象財産の所有者の変更を伴わない使用者の変更
「取壊し」
　補助対象財産（施設）の使用を止め、取り壊すこと</t>
        </r>
      </text>
    </comment>
    <comment ref="C31" authorId="0" shapeId="0" xr:uid="{0123B01E-3272-4A14-88E3-E0AF1D17E43D}">
      <text>
        <r>
          <rPr>
            <sz val="9"/>
            <color indexed="81"/>
            <rFont val="ＭＳ Ｐゴシック"/>
            <family val="3"/>
            <charset val="128"/>
          </rPr>
          <t>上段：補助対象部分を再掲で記載</t>
        </r>
      </text>
    </comment>
    <comment ref="C32" authorId="0" shapeId="0" xr:uid="{92B12887-9ABF-4EC5-BB5C-D9A2B2E80904}">
      <text>
        <r>
          <rPr>
            <sz val="9"/>
            <color indexed="81"/>
            <rFont val="ＭＳ Ｐゴシック"/>
            <family val="3"/>
            <charset val="128"/>
          </rPr>
          <t>下段：補助対象部分も含めた面積を記載</t>
        </r>
      </text>
    </comment>
  </commentList>
</comments>
</file>

<file path=xl/sharedStrings.xml><?xml version="1.0" encoding="utf-8"?>
<sst xmlns="http://schemas.openxmlformats.org/spreadsheetml/2006/main" count="875" uniqueCount="375">
  <si>
    <t>Ａ</t>
  </si>
  <si>
    <t>Ｂ</t>
  </si>
  <si>
    <t>Ａ－Ｂ＝Ｃ</t>
  </si>
  <si>
    <t>Ｄ</t>
  </si>
  <si>
    <t>Ｅ</t>
  </si>
  <si>
    <t>Ｆ</t>
  </si>
  <si>
    <t>Ｇ</t>
  </si>
  <si>
    <t>Ｈ</t>
  </si>
  <si>
    <t>Ｉ</t>
  </si>
  <si>
    <t>都道府県</t>
  </si>
  <si>
    <t>補助事業者名</t>
  </si>
  <si>
    <t>施　設　名</t>
  </si>
  <si>
    <t>総事業費</t>
  </si>
  <si>
    <t>差引事業費</t>
  </si>
  <si>
    <t>対象経費の支出予定額</t>
  </si>
  <si>
    <t>基　　　準　　　額</t>
  </si>
  <si>
    <t>所　在　地</t>
  </si>
  <si>
    <t>単価</t>
  </si>
  <si>
    <t>金額</t>
  </si>
  <si>
    <t>市町村名</t>
  </si>
  <si>
    <t>円</t>
  </si>
  <si>
    <t>開　設　者</t>
    <phoneticPr fontId="5"/>
  </si>
  <si>
    <t>選　定　額</t>
    <phoneticPr fontId="5"/>
  </si>
  <si>
    <t xml:space="preserve">                                                                                                            </t>
  </si>
  <si>
    <t>施設名</t>
  </si>
  <si>
    <t>年      度      別      内      訳</t>
  </si>
  <si>
    <t xml:space="preserve">     ㎡</t>
  </si>
  <si>
    <t xml:space="preserve">      </t>
  </si>
  <si>
    <t xml:space="preserve">     円</t>
  </si>
  <si>
    <t xml:space="preserve">       </t>
  </si>
  <si>
    <t xml:space="preserve">    円</t>
  </si>
  <si>
    <t xml:space="preserve">    ㎡</t>
  </si>
  <si>
    <t xml:space="preserve">      円</t>
  </si>
  <si>
    <t>事業財源内訳</t>
  </si>
  <si>
    <t>国庫補助金</t>
  </si>
  <si>
    <t>市町村補助金</t>
  </si>
  <si>
    <t>地方債</t>
  </si>
  <si>
    <t>借入金</t>
  </si>
  <si>
    <t>自己財源</t>
  </si>
  <si>
    <t xml:space="preserve"> </t>
  </si>
  <si>
    <t xml:space="preserve">     </t>
  </si>
  <si>
    <t>（記入上の注意）</t>
  </si>
  <si>
    <t>区分</t>
    <rPh sb="0" eb="2">
      <t>クブン</t>
    </rPh>
    <phoneticPr fontId="5"/>
  </si>
  <si>
    <t>費目</t>
    <phoneticPr fontId="5"/>
  </si>
  <si>
    <t>員数</t>
    <phoneticPr fontId="5"/>
  </si>
  <si>
    <t>単価</t>
    <phoneticPr fontId="5"/>
  </si>
  <si>
    <t>金額</t>
    <phoneticPr fontId="5"/>
  </si>
  <si>
    <t>補助対象事業分</t>
    <rPh sb="0" eb="2">
      <t>ホジョ</t>
    </rPh>
    <rPh sb="2" eb="4">
      <t>タイショウ</t>
    </rPh>
    <rPh sb="4" eb="7">
      <t>ジギョウブン</t>
    </rPh>
    <phoneticPr fontId="5"/>
  </si>
  <si>
    <t>補助対象事業外分</t>
    <rPh sb="0" eb="2">
      <t>ホジョ</t>
    </rPh>
    <rPh sb="2" eb="4">
      <t>タイショウ</t>
    </rPh>
    <rPh sb="4" eb="6">
      <t>ジギョウ</t>
    </rPh>
    <rPh sb="6" eb="7">
      <t>ガイ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</si>
  <si>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</si>
  <si>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補助対象外経費</t>
    <rPh sb="0" eb="2">
      <t>ホジョ</t>
    </rPh>
    <rPh sb="2" eb="5">
      <t>タイショウガイ</t>
    </rPh>
    <rPh sb="5" eb="7">
      <t>ケイヒ</t>
    </rPh>
    <phoneticPr fontId="5"/>
  </si>
  <si>
    <t>事業区分</t>
    <phoneticPr fontId="5"/>
  </si>
  <si>
    <t>・</t>
  </si>
  <si>
    <t>・</t>
    <phoneticPr fontId="5"/>
  </si>
  <si>
    <t xml:space="preserve"> &lt;附帯工事&gt;</t>
    <phoneticPr fontId="5"/>
  </si>
  <si>
    <t xml:space="preserve"> &lt;附帯工事&gt;         </t>
    <phoneticPr fontId="5"/>
  </si>
  <si>
    <t>合計（総事業費）</t>
    <rPh sb="0" eb="2">
      <t>ゴウケイ</t>
    </rPh>
    <rPh sb="3" eb="4">
      <t>ソウ</t>
    </rPh>
    <rPh sb="4" eb="7">
      <t>ジギョウヒ</t>
    </rPh>
    <phoneticPr fontId="5"/>
  </si>
  <si>
    <t xml:space="preserve">計         </t>
    <phoneticPr fontId="5"/>
  </si>
  <si>
    <t>小　計</t>
    <phoneticPr fontId="5"/>
  </si>
  <si>
    <t>合　計</t>
    <rPh sb="0" eb="1">
      <t>ゴウ</t>
    </rPh>
    <rPh sb="2" eb="3">
      <t>ケイ</t>
    </rPh>
    <phoneticPr fontId="5"/>
  </si>
  <si>
    <t>総　合　計</t>
    <rPh sb="0" eb="1">
      <t>フサ</t>
    </rPh>
    <rPh sb="2" eb="3">
      <t>ゴウ</t>
    </rPh>
    <rPh sb="4" eb="5">
      <t>ケイ</t>
    </rPh>
    <phoneticPr fontId="5"/>
  </si>
  <si>
    <t>事業区分</t>
    <rPh sb="0" eb="2">
      <t>ジギョウ</t>
    </rPh>
    <rPh sb="2" eb="4">
      <t>クブン</t>
    </rPh>
    <phoneticPr fontId="5"/>
  </si>
  <si>
    <t>施工内容</t>
    <rPh sb="0" eb="2">
      <t>セコウ</t>
    </rPh>
    <rPh sb="2" eb="4">
      <t>ナイヨウ</t>
    </rPh>
    <phoneticPr fontId="5"/>
  </si>
  <si>
    <t>構造</t>
    <rPh sb="0" eb="2">
      <t>コウゾウ</t>
    </rPh>
    <phoneticPr fontId="5"/>
  </si>
  <si>
    <t>鉄骨鉄筋コンクリート造</t>
    <rPh sb="0" eb="2">
      <t>テッコツ</t>
    </rPh>
    <rPh sb="2" eb="4">
      <t>テッキン</t>
    </rPh>
    <phoneticPr fontId="5"/>
  </si>
  <si>
    <t>鉄筋コンクリート造</t>
    <rPh sb="0" eb="2">
      <t>テッキン</t>
    </rPh>
    <phoneticPr fontId="5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</si>
  <si>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5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</si>
  <si>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5"/>
  </si>
  <si>
    <t>ブロック造</t>
    <rPh sb="4" eb="5">
      <t>ヅク</t>
    </rPh>
    <phoneticPr fontId="5"/>
  </si>
  <si>
    <t>木造</t>
    <rPh sb="0" eb="2">
      <t>モクゾウ</t>
    </rPh>
    <phoneticPr fontId="5"/>
  </si>
  <si>
    <t>プレハブ造</t>
    <rPh sb="4" eb="5">
      <t>ツク</t>
    </rPh>
    <phoneticPr fontId="5"/>
  </si>
  <si>
    <t>←「事業区分」はプルダウンから選択</t>
    <rPh sb="2" eb="4">
      <t>ジギョウ</t>
    </rPh>
    <rPh sb="4" eb="6">
      <t>クブン</t>
    </rPh>
    <rPh sb="15" eb="17">
      <t>センタク</t>
    </rPh>
    <phoneticPr fontId="5"/>
  </si>
  <si>
    <t>外分」とは当該事業の補助金の交付の対象としない部分（財産処分の制限がかからない部分）を指す。</t>
    <phoneticPr fontId="5"/>
  </si>
  <si>
    <t xml:space="preserve">      　</t>
    <phoneticPr fontId="5"/>
  </si>
  <si>
    <t>なお、単年度事業の場合には、「総事業」欄のみに記入すること。</t>
    <phoneticPr fontId="5"/>
  </si>
  <si>
    <t>　　　　各合計欄の金額は自動計算
　　　　「員数（㎡）」部分は個別に入力</t>
    <rPh sb="4" eb="5">
      <t>カク</t>
    </rPh>
    <rPh sb="5" eb="7">
      <t>ゴウケイ</t>
    </rPh>
    <rPh sb="7" eb="8">
      <t>ラン</t>
    </rPh>
    <rPh sb="9" eb="11">
      <t>キンガク</t>
    </rPh>
    <rPh sb="12" eb="14">
      <t>ジドウ</t>
    </rPh>
    <rPh sb="14" eb="16">
      <t>ケイサン</t>
    </rPh>
    <rPh sb="22" eb="24">
      <t>インスウ</t>
    </rPh>
    <rPh sb="28" eb="30">
      <t>ブブン</t>
    </rPh>
    <rPh sb="31" eb="33">
      <t>コベツ</t>
    </rPh>
    <rPh sb="34" eb="36">
      <t>ニュウリョク</t>
    </rPh>
    <phoneticPr fontId="5"/>
  </si>
  <si>
    <t>（４）はさらに、事業の種別により新築、改築、増築、改修等に区分すること。</t>
    <phoneticPr fontId="5"/>
  </si>
  <si>
    <t xml:space="preserve">    </t>
    <phoneticPr fontId="5"/>
  </si>
  <si>
    <t xml:space="preserve"> なお、事業の種別は次による。</t>
    <phoneticPr fontId="5"/>
  </si>
  <si>
    <t xml:space="preserve">     </t>
    <phoneticPr fontId="5"/>
  </si>
  <si>
    <t xml:space="preserve">   </t>
    <phoneticPr fontId="5"/>
  </si>
  <si>
    <t>補助対象事業分の備考欄の「整備病床数」は、補助対象事業分に含まれる病床数を記入すること。</t>
    <phoneticPr fontId="5"/>
  </si>
  <si>
    <t>全体の事業が３か年以上にわたる計画の場合には、「年度別内訳」欄を適宜増やして作成すること。</t>
    <phoneticPr fontId="5"/>
  </si>
  <si>
    <t>（１）</t>
    <phoneticPr fontId="5"/>
  </si>
  <si>
    <t>（２）</t>
    <phoneticPr fontId="5"/>
  </si>
  <si>
    <t>（３）</t>
    <phoneticPr fontId="5"/>
  </si>
  <si>
    <t>（４）</t>
    <phoneticPr fontId="5"/>
  </si>
  <si>
    <t>（５）</t>
    <phoneticPr fontId="5"/>
  </si>
  <si>
    <t>（６）</t>
    <phoneticPr fontId="5"/>
  </si>
  <si>
    <t>（７）</t>
    <phoneticPr fontId="5"/>
  </si>
  <si>
    <t>「事業区分」には、医療施設等施設整備費補助金交付要綱の５（交付額の算定方法）の表の「１区分」欄に定める事業区分を、</t>
    <phoneticPr fontId="5"/>
  </si>
  <si>
    <t>「補助対象事業分」とは当該事業の補助金の交付の対象とする部分（財産処分の制限がかかる部分）を指し、「補助対象事業</t>
    <phoneticPr fontId="5"/>
  </si>
  <si>
    <t>「補助対象外経費」とは補助対象事業分のうち、医療施設等施設整備費補助金交付要綱に定める（交付の対象外費用）に該</t>
    <phoneticPr fontId="5"/>
  </si>
  <si>
    <t>　　新　　築：新たに建物を建築する場合</t>
    <phoneticPr fontId="5"/>
  </si>
  <si>
    <t>　　改　　築：従前の建物を取りこわして、これと位置・構造・規模がほぼ同程度のものを建築する場合</t>
    <phoneticPr fontId="5"/>
  </si>
  <si>
    <t>　　増　　築：敷地内の既存の建物を建て増しする場合で、敷地内に別に建物を新築する場合を含む</t>
    <phoneticPr fontId="5"/>
  </si>
  <si>
    <t>有</t>
  </si>
  <si>
    <t>-</t>
  </si>
  <si>
    <t>団体名（開設者）</t>
    <rPh sb="0" eb="3">
      <t>ダンタイメイ</t>
    </rPh>
    <rPh sb="4" eb="7">
      <t>カイセツシャ</t>
    </rPh>
    <phoneticPr fontId="5"/>
  </si>
  <si>
    <t>所在地</t>
    <rPh sb="0" eb="3">
      <t>ショザイチ</t>
    </rPh>
    <phoneticPr fontId="5"/>
  </si>
  <si>
    <t>整備事業期間</t>
    <rPh sb="0" eb="2">
      <t>セイビ</t>
    </rPh>
    <rPh sb="2" eb="4">
      <t>ジギョウ</t>
    </rPh>
    <rPh sb="4" eb="6">
      <t>キカン</t>
    </rPh>
    <phoneticPr fontId="5"/>
  </si>
  <si>
    <t>合計</t>
    <rPh sb="0" eb="2">
      <t>ゴウケイ</t>
    </rPh>
    <phoneticPr fontId="5"/>
  </si>
  <si>
    <t>施設整備事業計画書</t>
    <rPh sb="0" eb="2">
      <t>シセツ</t>
    </rPh>
    <rPh sb="2" eb="4">
      <t>セイビ</t>
    </rPh>
    <rPh sb="4" eb="6">
      <t>ジギョウ</t>
    </rPh>
    <rPh sb="6" eb="9">
      <t>ケイカクショ</t>
    </rPh>
    <phoneticPr fontId="5"/>
  </si>
  <si>
    <t>全体事業</t>
    <rPh sb="0" eb="2">
      <t>ゼンタイ</t>
    </rPh>
    <rPh sb="2" eb="4">
      <t>ジギョウ</t>
    </rPh>
    <phoneticPr fontId="5"/>
  </si>
  <si>
    <t>補助対象部門に係る当該年度予定事業</t>
    <rPh sb="0" eb="2">
      <t>ホジョ</t>
    </rPh>
    <rPh sb="2" eb="4">
      <t>タイショウ</t>
    </rPh>
    <rPh sb="4" eb="6">
      <t>ブモン</t>
    </rPh>
    <rPh sb="7" eb="8">
      <t>カカ</t>
    </rPh>
    <rPh sb="9" eb="11">
      <t>トウガイ</t>
    </rPh>
    <rPh sb="11" eb="13">
      <t>ネンド</t>
    </rPh>
    <rPh sb="13" eb="15">
      <t>ヨテイ</t>
    </rPh>
    <rPh sb="15" eb="17">
      <t>ジギョウ</t>
    </rPh>
    <phoneticPr fontId="5"/>
  </si>
  <si>
    <t>既設分</t>
    <rPh sb="0" eb="2">
      <t>キセツ</t>
    </rPh>
    <rPh sb="2" eb="3">
      <t>ブン</t>
    </rPh>
    <phoneticPr fontId="5"/>
  </si>
  <si>
    <t>補助対象部門</t>
    <rPh sb="0" eb="2">
      <t>ホジョ</t>
    </rPh>
    <rPh sb="2" eb="4">
      <t>タイショウ</t>
    </rPh>
    <rPh sb="4" eb="6">
      <t>ブモン</t>
    </rPh>
    <phoneticPr fontId="5"/>
  </si>
  <si>
    <t>構造の種類
（主たる構造）</t>
    <rPh sb="0" eb="2">
      <t>コウゾウ</t>
    </rPh>
    <rPh sb="3" eb="5">
      <t>シュルイ</t>
    </rPh>
    <phoneticPr fontId="5"/>
  </si>
  <si>
    <t>過去の当該事業への国庫補助の有無</t>
    <rPh sb="0" eb="2">
      <t>カコ</t>
    </rPh>
    <rPh sb="3" eb="5">
      <t>トウガイ</t>
    </rPh>
    <rPh sb="5" eb="7">
      <t>ジギョウ</t>
    </rPh>
    <rPh sb="9" eb="11">
      <t>コッコ</t>
    </rPh>
    <rPh sb="11" eb="13">
      <t>ホジョ</t>
    </rPh>
    <rPh sb="14" eb="16">
      <t>ウム</t>
    </rPh>
    <phoneticPr fontId="5"/>
  </si>
  <si>
    <t>有無</t>
    <rPh sb="0" eb="2">
      <t>ウム</t>
    </rPh>
    <phoneticPr fontId="5"/>
  </si>
  <si>
    <t>有りの場合</t>
    <rPh sb="0" eb="1">
      <t>ア</t>
    </rPh>
    <rPh sb="3" eb="5">
      <t>バアイ</t>
    </rPh>
    <phoneticPr fontId="5"/>
  </si>
  <si>
    <t>補助年度</t>
    <rPh sb="0" eb="2">
      <t>ホジョ</t>
    </rPh>
    <rPh sb="2" eb="4">
      <t>ネンド</t>
    </rPh>
    <phoneticPr fontId="5"/>
  </si>
  <si>
    <t>補助面積</t>
    <rPh sb="0" eb="2">
      <t>ホジョ</t>
    </rPh>
    <rPh sb="2" eb="4">
      <t>メンセキ</t>
    </rPh>
    <phoneticPr fontId="5"/>
  </si>
  <si>
    <t>補助金額</t>
    <rPh sb="0" eb="2">
      <t>ホジョ</t>
    </rPh>
    <rPh sb="2" eb="4">
      <t>キンガク</t>
    </rPh>
    <phoneticPr fontId="5"/>
  </si>
  <si>
    <t>今回整備に伴う国庫補助財産処分</t>
    <rPh sb="0" eb="2">
      <t>コンカイ</t>
    </rPh>
    <rPh sb="2" eb="4">
      <t>セイビ</t>
    </rPh>
    <rPh sb="5" eb="6">
      <t>トモナ</t>
    </rPh>
    <rPh sb="7" eb="9">
      <t>コッコ</t>
    </rPh>
    <rPh sb="9" eb="11">
      <t>ホジョ</t>
    </rPh>
    <rPh sb="11" eb="13">
      <t>ザイサン</t>
    </rPh>
    <rPh sb="13" eb="15">
      <t>ショブン</t>
    </rPh>
    <phoneticPr fontId="5"/>
  </si>
  <si>
    <t>有無：</t>
    <rPh sb="0" eb="2">
      <t>ウム</t>
    </rPh>
    <phoneticPr fontId="5"/>
  </si>
  <si>
    <t>内容：</t>
    <rPh sb="0" eb="2">
      <t>ナイヨウ</t>
    </rPh>
    <phoneticPr fontId="5"/>
  </si>
  <si>
    <t>事業の種別</t>
    <rPh sb="0" eb="2">
      <t>ジギョウ</t>
    </rPh>
    <rPh sb="3" eb="5">
      <t>シュベツ</t>
    </rPh>
    <phoneticPr fontId="5"/>
  </si>
  <si>
    <t>特定地域振興法の指定状況</t>
    <rPh sb="0" eb="2">
      <t>トクテイ</t>
    </rPh>
    <rPh sb="2" eb="4">
      <t>チイキ</t>
    </rPh>
    <rPh sb="4" eb="7">
      <t>シンコウホウ</t>
    </rPh>
    <rPh sb="8" eb="10">
      <t>シテイ</t>
    </rPh>
    <rPh sb="10" eb="12">
      <t>ジョウキョウ</t>
    </rPh>
    <phoneticPr fontId="5"/>
  </si>
  <si>
    <t>「過疎」</t>
    <rPh sb="1" eb="3">
      <t>カソ</t>
    </rPh>
    <phoneticPr fontId="5"/>
  </si>
  <si>
    <t>「離島」</t>
    <rPh sb="1" eb="3">
      <t>リトウ</t>
    </rPh>
    <phoneticPr fontId="5"/>
  </si>
  <si>
    <t>「豪雪」</t>
    <rPh sb="1" eb="3">
      <t>ゴウセツ</t>
    </rPh>
    <phoneticPr fontId="5"/>
  </si>
  <si>
    <t>「特豪」</t>
    <rPh sb="1" eb="2">
      <t>トク</t>
    </rPh>
    <rPh sb="2" eb="3">
      <t>ゴウ</t>
    </rPh>
    <phoneticPr fontId="5"/>
  </si>
  <si>
    <t>「山村」</t>
    <rPh sb="1" eb="3">
      <t>サンソン</t>
    </rPh>
    <phoneticPr fontId="5"/>
  </si>
  <si>
    <t>「奄美」</t>
    <rPh sb="1" eb="3">
      <t>アマミ</t>
    </rPh>
    <phoneticPr fontId="5"/>
  </si>
  <si>
    <t>「小笠原」</t>
    <rPh sb="1" eb="4">
      <t>オガサワラ</t>
    </rPh>
    <phoneticPr fontId="5"/>
  </si>
  <si>
    <t>「半島」</t>
    <rPh sb="1" eb="3">
      <t>ハントウ</t>
    </rPh>
    <phoneticPr fontId="5"/>
  </si>
  <si>
    <t>施設名</t>
    <rPh sb="0" eb="2">
      <t>シセツ</t>
    </rPh>
    <rPh sb="2" eb="3">
      <t>メイ</t>
    </rPh>
    <phoneticPr fontId="5"/>
  </si>
  <si>
    <t>１．整備事業計画等の概要</t>
    <rPh sb="2" eb="4">
      <t>セイビ</t>
    </rPh>
    <rPh sb="4" eb="6">
      <t>ジギョウ</t>
    </rPh>
    <rPh sb="6" eb="8">
      <t>ケイカク</t>
    </rPh>
    <rPh sb="8" eb="9">
      <t>トウ</t>
    </rPh>
    <rPh sb="10" eb="12">
      <t>ガイヨウ</t>
    </rPh>
    <phoneticPr fontId="5"/>
  </si>
  <si>
    <t>２．整備事業の概要</t>
    <rPh sb="2" eb="4">
      <t>セイビ</t>
    </rPh>
    <rPh sb="4" eb="6">
      <t>ジギョウ</t>
    </rPh>
    <rPh sb="7" eb="9">
      <t>ガイヨウ</t>
    </rPh>
    <phoneticPr fontId="5"/>
  </si>
  <si>
    <t>３．整備事業の必要性（具体的に記載）</t>
    <rPh sb="2" eb="4">
      <t>セイビ</t>
    </rPh>
    <rPh sb="4" eb="6">
      <t>ジギョウ</t>
    </rPh>
    <rPh sb="7" eb="10">
      <t>ヒツヨウセイ</t>
    </rPh>
    <rPh sb="11" eb="14">
      <t>グタイテキ</t>
    </rPh>
    <rPh sb="15" eb="17">
      <t>キサイ</t>
    </rPh>
    <phoneticPr fontId="5"/>
  </si>
  <si>
    <t>(4) 沖縄振興特別措置法 第3条第3号の指定地域</t>
    <rPh sb="4" eb="6">
      <t>オキナワ</t>
    </rPh>
    <rPh sb="6" eb="8">
      <t>シンコウ</t>
    </rPh>
    <rPh sb="8" eb="10">
      <t>トクベツ</t>
    </rPh>
    <rPh sb="10" eb="13">
      <t>ソチホウ</t>
    </rPh>
    <rPh sb="14" eb="15">
      <t>ダイ</t>
    </rPh>
    <rPh sb="16" eb="17">
      <t>ジョウ</t>
    </rPh>
    <rPh sb="17" eb="18">
      <t>ダイ</t>
    </rPh>
    <rPh sb="19" eb="20">
      <t>ゴウ</t>
    </rPh>
    <rPh sb="21" eb="23">
      <t>シテイ</t>
    </rPh>
    <rPh sb="23" eb="25">
      <t>チイキ</t>
    </rPh>
    <phoneticPr fontId="5"/>
  </si>
  <si>
    <t>「沖縄離島」</t>
    <rPh sb="1" eb="3">
      <t>オキナワ</t>
    </rPh>
    <rPh sb="3" eb="5">
      <t>リトウ</t>
    </rPh>
    <phoneticPr fontId="5"/>
  </si>
  <si>
    <t>(6) 豪雪地帯対策特別措置法 第2条第1項の指定地域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5"/>
  </si>
  <si>
    <t>(7) 豪雪地帯対策特別措置法 第2条第2項の指定地域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5"/>
  </si>
  <si>
    <t>(8) 山村振興法 第7条第1項の指定地域</t>
    <rPh sb="4" eb="6">
      <t>サンソン</t>
    </rPh>
    <rPh sb="6" eb="9">
      <t>シンコウホウ</t>
    </rPh>
    <phoneticPr fontId="5"/>
  </si>
  <si>
    <t>(9) 半島振興法 第2条第1項の指定地域</t>
    <rPh sb="4" eb="6">
      <t>ハントウ</t>
    </rPh>
    <rPh sb="6" eb="9">
      <t>シンコウホウ</t>
    </rPh>
    <phoneticPr fontId="5"/>
  </si>
  <si>
    <t>(10) 該当なし</t>
    <rPh sb="5" eb="7">
      <t>ガイトウ</t>
    </rPh>
    <phoneticPr fontId="5"/>
  </si>
  <si>
    <t>(2) 奄美群島振興開発特別措置法第1条の地域</t>
    <rPh sb="4" eb="6">
      <t>アマミ</t>
    </rPh>
    <rPh sb="6" eb="8">
      <t>グントウ</t>
    </rPh>
    <rPh sb="8" eb="10">
      <t>シンコウ</t>
    </rPh>
    <rPh sb="10" eb="12">
      <t>カイハツ</t>
    </rPh>
    <rPh sb="12" eb="14">
      <t>トクベツ</t>
    </rPh>
    <rPh sb="14" eb="17">
      <t>ソチホウ</t>
    </rPh>
    <rPh sb="17" eb="18">
      <t>ダイ</t>
    </rPh>
    <rPh sb="19" eb="20">
      <t>ジョウ</t>
    </rPh>
    <phoneticPr fontId="5"/>
  </si>
  <si>
    <t>(3) 小笠原諸島振興開発特別措置法 第4条第1項の地域</t>
    <rPh sb="4" eb="7">
      <t>オガサワラ</t>
    </rPh>
    <rPh sb="7" eb="9">
      <t>ショトウ</t>
    </rPh>
    <rPh sb="9" eb="11">
      <t>シンコウ</t>
    </rPh>
    <rPh sb="11" eb="13">
      <t>カイハツ</t>
    </rPh>
    <rPh sb="13" eb="15">
      <t>トクベツ</t>
    </rPh>
    <rPh sb="15" eb="18">
      <t>ソチホウ</t>
    </rPh>
    <phoneticPr fontId="5"/>
  </si>
  <si>
    <t>新築</t>
    <rPh sb="0" eb="2">
      <t>シンチク</t>
    </rPh>
    <phoneticPr fontId="5"/>
  </si>
  <si>
    <t>移転新築</t>
    <rPh sb="0" eb="2">
      <t>イテン</t>
    </rPh>
    <rPh sb="2" eb="4">
      <t>シンチク</t>
    </rPh>
    <phoneticPr fontId="5"/>
  </si>
  <si>
    <t>改築</t>
    <rPh sb="0" eb="2">
      <t>カイチク</t>
    </rPh>
    <phoneticPr fontId="5"/>
  </si>
  <si>
    <t>増築</t>
    <rPh sb="0" eb="2">
      <t>ゾウチク</t>
    </rPh>
    <phoneticPr fontId="5"/>
  </si>
  <si>
    <t>改修</t>
    <rPh sb="0" eb="2">
      <t>カイシュウ</t>
    </rPh>
    <phoneticPr fontId="5"/>
  </si>
  <si>
    <t>許可病床数</t>
    <rPh sb="0" eb="2">
      <t>キョカ</t>
    </rPh>
    <rPh sb="2" eb="5">
      <t>ビョウショウスウ</t>
    </rPh>
    <phoneticPr fontId="5"/>
  </si>
  <si>
    <t>４．実施要綱への適合状況等</t>
    <rPh sb="2" eb="4">
      <t>ジッシ</t>
    </rPh>
    <rPh sb="4" eb="6">
      <t>ヨウコウ</t>
    </rPh>
    <rPh sb="8" eb="10">
      <t>テキゴウ</t>
    </rPh>
    <rPh sb="10" eb="12">
      <t>ジョウキョウ</t>
    </rPh>
    <rPh sb="12" eb="13">
      <t>トウ</t>
    </rPh>
    <phoneticPr fontId="5"/>
  </si>
  <si>
    <t>設置主体</t>
    <rPh sb="0" eb="2">
      <t>セッチ</t>
    </rPh>
    <rPh sb="2" eb="4">
      <t>シュタイ</t>
    </rPh>
    <phoneticPr fontId="5"/>
  </si>
  <si>
    <t>01 独立行政法人</t>
    <rPh sb="3" eb="5">
      <t>ドクリツ</t>
    </rPh>
    <rPh sb="5" eb="7">
      <t>ギョウセイ</t>
    </rPh>
    <rPh sb="7" eb="9">
      <t>ホウジン</t>
    </rPh>
    <phoneticPr fontId="5"/>
  </si>
  <si>
    <t>02 国立大学法人</t>
    <rPh sb="3" eb="5">
      <t>コクリツ</t>
    </rPh>
    <rPh sb="5" eb="7">
      <t>ダイガク</t>
    </rPh>
    <rPh sb="7" eb="9">
      <t>ホウジン</t>
    </rPh>
    <phoneticPr fontId="5"/>
  </si>
  <si>
    <t>03 国立研究開発法人</t>
    <rPh sb="3" eb="5">
      <t>コクリツ</t>
    </rPh>
    <rPh sb="5" eb="7">
      <t>ケンキュウ</t>
    </rPh>
    <rPh sb="7" eb="9">
      <t>カイハツ</t>
    </rPh>
    <rPh sb="9" eb="11">
      <t>ホウジン</t>
    </rPh>
    <phoneticPr fontId="5"/>
  </si>
  <si>
    <t>04 都道府県</t>
    <rPh sb="3" eb="7">
      <t>トドウフケン</t>
    </rPh>
    <phoneticPr fontId="5"/>
  </si>
  <si>
    <t>05 市町村</t>
    <rPh sb="3" eb="6">
      <t>シチョウソン</t>
    </rPh>
    <phoneticPr fontId="5"/>
  </si>
  <si>
    <t>06 地方独立行政法人</t>
    <rPh sb="3" eb="5">
      <t>チホウ</t>
    </rPh>
    <rPh sb="5" eb="7">
      <t>ドクリツ</t>
    </rPh>
    <rPh sb="7" eb="9">
      <t>ギョウセイ</t>
    </rPh>
    <rPh sb="9" eb="11">
      <t>ホウジン</t>
    </rPh>
    <phoneticPr fontId="5"/>
  </si>
  <si>
    <t>07 日本赤十字社</t>
    <rPh sb="3" eb="5">
      <t>ニホン</t>
    </rPh>
    <rPh sb="5" eb="9">
      <t>セキジュウジシャ</t>
    </rPh>
    <phoneticPr fontId="5"/>
  </si>
  <si>
    <t>08 済生会</t>
    <rPh sb="3" eb="6">
      <t>サイセイカイ</t>
    </rPh>
    <phoneticPr fontId="5"/>
  </si>
  <si>
    <t>09 北海道社会事業協会</t>
    <rPh sb="3" eb="6">
      <t>ホッカイドウ</t>
    </rPh>
    <rPh sb="6" eb="8">
      <t>シャカイ</t>
    </rPh>
    <rPh sb="8" eb="10">
      <t>ジギョウ</t>
    </rPh>
    <rPh sb="10" eb="12">
      <t>キョウカイ</t>
    </rPh>
    <phoneticPr fontId="5"/>
  </si>
  <si>
    <t>10 厚生連</t>
    <rPh sb="3" eb="6">
      <t>コウセイレン</t>
    </rPh>
    <phoneticPr fontId="5"/>
  </si>
  <si>
    <t>11 国民健康保険団体連合会</t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phoneticPr fontId="5"/>
  </si>
  <si>
    <t>12 健康保険組合及びその連合会</t>
    <rPh sb="3" eb="5">
      <t>ケンコウ</t>
    </rPh>
    <rPh sb="5" eb="7">
      <t>ホケン</t>
    </rPh>
    <rPh sb="7" eb="9">
      <t>クミアイ</t>
    </rPh>
    <rPh sb="9" eb="10">
      <t>オヨ</t>
    </rPh>
    <rPh sb="13" eb="16">
      <t>レンゴウカイ</t>
    </rPh>
    <phoneticPr fontId="5"/>
  </si>
  <si>
    <t>13 共済組合及びその連合会</t>
    <rPh sb="3" eb="5">
      <t>キョウサイ</t>
    </rPh>
    <rPh sb="5" eb="7">
      <t>クミアイ</t>
    </rPh>
    <rPh sb="7" eb="8">
      <t>オヨ</t>
    </rPh>
    <rPh sb="11" eb="14">
      <t>レンゴウカイ</t>
    </rPh>
    <phoneticPr fontId="5"/>
  </si>
  <si>
    <t>14 国民健康保険組合</t>
    <rPh sb="3" eb="5">
      <t>コクミン</t>
    </rPh>
    <rPh sb="5" eb="7">
      <t>ケンコウ</t>
    </rPh>
    <rPh sb="7" eb="9">
      <t>ホケン</t>
    </rPh>
    <rPh sb="9" eb="11">
      <t>クミアイ</t>
    </rPh>
    <phoneticPr fontId="5"/>
  </si>
  <si>
    <t>15 公益法人</t>
    <rPh sb="3" eb="5">
      <t>コウエキ</t>
    </rPh>
    <rPh sb="5" eb="7">
      <t>ホウジン</t>
    </rPh>
    <phoneticPr fontId="5"/>
  </si>
  <si>
    <t>16 医療法人</t>
    <rPh sb="3" eb="5">
      <t>イリョウ</t>
    </rPh>
    <rPh sb="5" eb="7">
      <t>ホウジン</t>
    </rPh>
    <phoneticPr fontId="5"/>
  </si>
  <si>
    <t>17 私立学校法人</t>
    <rPh sb="3" eb="5">
      <t>シリツ</t>
    </rPh>
    <rPh sb="5" eb="7">
      <t>ガッコウ</t>
    </rPh>
    <rPh sb="7" eb="9">
      <t>ホウジン</t>
    </rPh>
    <phoneticPr fontId="5"/>
  </si>
  <si>
    <t>18 社会福祉法人</t>
    <rPh sb="3" eb="5">
      <t>シャカイ</t>
    </rPh>
    <rPh sb="5" eb="7">
      <t>フクシ</t>
    </rPh>
    <rPh sb="7" eb="9">
      <t>ホウジン</t>
    </rPh>
    <phoneticPr fontId="5"/>
  </si>
  <si>
    <t>19 医療生協</t>
    <rPh sb="3" eb="5">
      <t>イリョウ</t>
    </rPh>
    <rPh sb="5" eb="7">
      <t>セイキョウ</t>
    </rPh>
    <phoneticPr fontId="5"/>
  </si>
  <si>
    <t>20 会社</t>
    <rPh sb="3" eb="5">
      <t>カイシャ</t>
    </rPh>
    <phoneticPr fontId="5"/>
  </si>
  <si>
    <t>21 その他の法人</t>
    <rPh sb="5" eb="6">
      <t>タ</t>
    </rPh>
    <rPh sb="7" eb="9">
      <t>ホウジン</t>
    </rPh>
    <phoneticPr fontId="5"/>
  </si>
  <si>
    <t>22 個人</t>
    <rPh sb="3" eb="5">
      <t>コジン</t>
    </rPh>
    <phoneticPr fontId="5"/>
  </si>
  <si>
    <t>所在する地域</t>
    <rPh sb="0" eb="2">
      <t>ショザイ</t>
    </rPh>
    <rPh sb="4" eb="6">
      <t>チイキ</t>
    </rPh>
    <phoneticPr fontId="5"/>
  </si>
  <si>
    <t>（ア）離島振興法 第2条第1項の指定地域</t>
    <rPh sb="3" eb="5">
      <t>リトウ</t>
    </rPh>
    <rPh sb="5" eb="8">
      <t>シンコウホウ</t>
    </rPh>
    <phoneticPr fontId="5"/>
  </si>
  <si>
    <t>（イ）奄美群島振興開発特別措置法第1条の地域</t>
    <rPh sb="3" eb="5">
      <t>アマミ</t>
    </rPh>
    <rPh sb="5" eb="7">
      <t>グントウ</t>
    </rPh>
    <rPh sb="7" eb="9">
      <t>シンコウ</t>
    </rPh>
    <rPh sb="9" eb="11">
      <t>カイハツ</t>
    </rPh>
    <rPh sb="11" eb="13">
      <t>トクベツ</t>
    </rPh>
    <rPh sb="13" eb="16">
      <t>ソチホウ</t>
    </rPh>
    <rPh sb="16" eb="17">
      <t>ダイ</t>
    </rPh>
    <rPh sb="18" eb="19">
      <t>ジョウ</t>
    </rPh>
    <phoneticPr fontId="5"/>
  </si>
  <si>
    <t>（ウ）小笠原諸島振興開発特別措置法 第4条第1項の地域</t>
    <rPh sb="3" eb="6">
      <t>オガサワラ</t>
    </rPh>
    <rPh sb="6" eb="8">
      <t>ショトウ</t>
    </rPh>
    <rPh sb="8" eb="10">
      <t>シンコウ</t>
    </rPh>
    <rPh sb="10" eb="12">
      <t>カイハツ</t>
    </rPh>
    <rPh sb="12" eb="14">
      <t>トクベツ</t>
    </rPh>
    <rPh sb="14" eb="17">
      <t>ソチホウ</t>
    </rPh>
    <phoneticPr fontId="5"/>
  </si>
  <si>
    <t>（エ）沖縄振興特別措置法 第3条第3号の指定地域</t>
    <rPh sb="3" eb="5">
      <t>オキナワ</t>
    </rPh>
    <rPh sb="5" eb="7">
      <t>シンコウ</t>
    </rPh>
    <rPh sb="7" eb="9">
      <t>トクベツ</t>
    </rPh>
    <rPh sb="9" eb="12">
      <t>ソチホウ</t>
    </rPh>
    <rPh sb="13" eb="14">
      <t>ダイ</t>
    </rPh>
    <rPh sb="15" eb="16">
      <t>ジョウ</t>
    </rPh>
    <rPh sb="16" eb="17">
      <t>ダイ</t>
    </rPh>
    <rPh sb="18" eb="19">
      <t>ゴウ</t>
    </rPh>
    <rPh sb="20" eb="22">
      <t>シテイ</t>
    </rPh>
    <rPh sb="22" eb="24">
      <t>チイキ</t>
    </rPh>
    <phoneticPr fontId="5"/>
  </si>
  <si>
    <t>ア　前年度末において、分娩を取り扱う病院の数が１以下であり、かつ、分娩を取り扱う診療所の数が２以下である二次医療圏</t>
    <rPh sb="2" eb="5">
      <t>ゼンネンド</t>
    </rPh>
    <rPh sb="5" eb="6">
      <t>マツ</t>
    </rPh>
    <rPh sb="11" eb="13">
      <t>ブンベン</t>
    </rPh>
    <rPh sb="14" eb="15">
      <t>ト</t>
    </rPh>
    <rPh sb="16" eb="17">
      <t>アツカ</t>
    </rPh>
    <rPh sb="18" eb="20">
      <t>ビョウイン</t>
    </rPh>
    <rPh sb="21" eb="22">
      <t>カズ</t>
    </rPh>
    <rPh sb="24" eb="26">
      <t>イカ</t>
    </rPh>
    <rPh sb="33" eb="35">
      <t>ブンベン</t>
    </rPh>
    <rPh sb="36" eb="37">
      <t>ト</t>
    </rPh>
    <rPh sb="38" eb="39">
      <t>アツカ</t>
    </rPh>
    <rPh sb="40" eb="43">
      <t>シンリョウジョ</t>
    </rPh>
    <rPh sb="44" eb="45">
      <t>カズ</t>
    </rPh>
    <rPh sb="47" eb="49">
      <t>イカ</t>
    </rPh>
    <rPh sb="52" eb="54">
      <t>ニジ</t>
    </rPh>
    <rPh sb="54" eb="57">
      <t>イリョウケン</t>
    </rPh>
    <phoneticPr fontId="5"/>
  </si>
  <si>
    <t>イ　以下に該当する地域で、かつ、他に産科医療機関のない離島</t>
    <rPh sb="2" eb="4">
      <t>イカ</t>
    </rPh>
    <rPh sb="5" eb="7">
      <t>ガイトウ</t>
    </rPh>
    <rPh sb="9" eb="11">
      <t>チイキ</t>
    </rPh>
    <rPh sb="16" eb="17">
      <t>タ</t>
    </rPh>
    <rPh sb="18" eb="20">
      <t>サンカ</t>
    </rPh>
    <rPh sb="20" eb="22">
      <t>イリョウ</t>
    </rPh>
    <rPh sb="22" eb="24">
      <t>キカン</t>
    </rPh>
    <rPh sb="27" eb="29">
      <t>リトウ</t>
    </rPh>
    <phoneticPr fontId="5"/>
  </si>
  <si>
    <t>うち浴室
及びトイレ</t>
    <rPh sb="2" eb="4">
      <t>ヨクシツ</t>
    </rPh>
    <rPh sb="5" eb="6">
      <t>オヨ</t>
    </rPh>
    <phoneticPr fontId="5"/>
  </si>
  <si>
    <t>　※個室欄が不足する場合は適宜追加すること</t>
    <rPh sb="2" eb="4">
      <t>コシツ</t>
    </rPh>
    <rPh sb="4" eb="5">
      <t>ラン</t>
    </rPh>
    <rPh sb="6" eb="8">
      <t>フソク</t>
    </rPh>
    <rPh sb="10" eb="12">
      <t>バアイ</t>
    </rPh>
    <rPh sb="13" eb="15">
      <t>テキギ</t>
    </rPh>
    <rPh sb="15" eb="17">
      <t>ツイカ</t>
    </rPh>
    <phoneticPr fontId="5"/>
  </si>
  <si>
    <t>その他</t>
    <rPh sb="2" eb="3">
      <t>タ</t>
    </rPh>
    <phoneticPr fontId="5"/>
  </si>
  <si>
    <t>着工</t>
    <rPh sb="0" eb="2">
      <t>チャッコウ</t>
    </rPh>
    <phoneticPr fontId="5"/>
  </si>
  <si>
    <t>　　年　月　日</t>
    <phoneticPr fontId="5"/>
  </si>
  <si>
    <t xml:space="preserve"> ～ </t>
    <phoneticPr fontId="5"/>
  </si>
  <si>
    <t>竣工</t>
    <phoneticPr fontId="5"/>
  </si>
  <si>
    <t>一般：</t>
    <rPh sb="0" eb="2">
      <t>イッパン</t>
    </rPh>
    <phoneticPr fontId="5"/>
  </si>
  <si>
    <t>精神：</t>
    <phoneticPr fontId="5"/>
  </si>
  <si>
    <t>結核：</t>
    <phoneticPr fontId="5"/>
  </si>
  <si>
    <t>感染症：</t>
    <phoneticPr fontId="5"/>
  </si>
  <si>
    <t>合計：</t>
    <phoneticPr fontId="5"/>
  </si>
  <si>
    <t>事業区分</t>
    <rPh sb="0" eb="2">
      <t>ジギョウ</t>
    </rPh>
    <phoneticPr fontId="5"/>
  </si>
  <si>
    <t>現在（㎡）</t>
    <rPh sb="0" eb="2">
      <t>ゲンザイ</t>
    </rPh>
    <phoneticPr fontId="5"/>
  </si>
  <si>
    <t>整備後（㎡）</t>
    <rPh sb="0" eb="2">
      <t>セイビ</t>
    </rPh>
    <rPh sb="2" eb="3">
      <t>ゴ</t>
    </rPh>
    <phoneticPr fontId="5"/>
  </si>
  <si>
    <t>都道府県補助金</t>
    <rPh sb="0" eb="4">
      <t>トドウフケン</t>
    </rPh>
    <phoneticPr fontId="5"/>
  </si>
  <si>
    <t>年度間の金額の按分は支払額ではなく進捗率により行うこと。</t>
    <phoneticPr fontId="5"/>
  </si>
  <si>
    <t>　　移転新築：現在建物が存在する敷地とは別の敷地に新たに建物を建築し、かつ、現在の建物の機能を移転する場合</t>
    <phoneticPr fontId="5"/>
  </si>
  <si>
    <t>　　改　　修：建物の主要構造部分を取りこわさない模様替及び内部改修</t>
    <phoneticPr fontId="5"/>
  </si>
  <si>
    <r>
      <t>（注）この総括表は、事業単位毎に、それぞれ別葉に作成すること。なお、作成にあたっては</t>
    </r>
    <r>
      <rPr>
        <u/>
        <sz val="14"/>
        <rFont val="ＭＳ Ｐゴシック"/>
        <family val="3"/>
        <charset val="128"/>
      </rPr>
      <t>優先順位の高いもの</t>
    </r>
    <r>
      <rPr>
        <sz val="14"/>
        <rFont val="ＭＳ Ｐゴシック"/>
        <family val="3"/>
        <charset val="128"/>
      </rPr>
      <t>から順に入力すること。</t>
    </r>
    <rPh sb="1" eb="2">
      <t>チュウ</t>
    </rPh>
    <rPh sb="5" eb="7">
      <t>ソウカツ</t>
    </rPh>
    <rPh sb="7" eb="8">
      <t>ヒョウ</t>
    </rPh>
    <rPh sb="10" eb="12">
      <t>ジギョウ</t>
    </rPh>
    <rPh sb="12" eb="14">
      <t>タンイ</t>
    </rPh>
    <rPh sb="14" eb="15">
      <t>マイ</t>
    </rPh>
    <rPh sb="21" eb="22">
      <t>ベツ</t>
    </rPh>
    <rPh sb="22" eb="23">
      <t>ハ</t>
    </rPh>
    <rPh sb="24" eb="26">
      <t>サクセイ</t>
    </rPh>
    <rPh sb="34" eb="36">
      <t>サクセイ</t>
    </rPh>
    <rPh sb="42" eb="44">
      <t>ユウセン</t>
    </rPh>
    <rPh sb="44" eb="46">
      <t>ジュンイ</t>
    </rPh>
    <rPh sb="47" eb="48">
      <t>タカ</t>
    </rPh>
    <rPh sb="53" eb="54">
      <t>ジュン</t>
    </rPh>
    <rPh sb="55" eb="57">
      <t>ニュウリョク</t>
    </rPh>
    <phoneticPr fontId="5"/>
  </si>
  <si>
    <t>Ⅰ．「選定額」欄は、(D)と(E)とを比較して少ない方の額を記入すること。</t>
    <phoneticPr fontId="5"/>
  </si>
  <si>
    <t>Ⅱ．「国庫補助基本額」欄は、次により記入すること。</t>
    <phoneticPr fontId="5"/>
  </si>
  <si>
    <t>Ⅲ．「国庫補助所要額」欄は、次により記入すること。ただし、算出された額に1,000円未満の端数が生じた場合にはこれを切捨てるものとする。</t>
    <phoneticPr fontId="5"/>
  </si>
  <si>
    <t>様式１　補助対象部分</t>
    <rPh sb="0" eb="2">
      <t>ヨウシキ</t>
    </rPh>
    <rPh sb="4" eb="6">
      <t>ホジョ</t>
    </rPh>
    <rPh sb="6" eb="8">
      <t>タイショウ</t>
    </rPh>
    <rPh sb="8" eb="10">
      <t>ブブン</t>
    </rPh>
    <phoneticPr fontId="5"/>
  </si>
  <si>
    <t>診療所</t>
    <rPh sb="0" eb="3">
      <t>シンリョウジョ</t>
    </rPh>
    <phoneticPr fontId="5"/>
  </si>
  <si>
    <t>医師住宅</t>
    <rPh sb="0" eb="2">
      <t>イシ</t>
    </rPh>
    <rPh sb="2" eb="4">
      <t>ジュウタク</t>
    </rPh>
    <phoneticPr fontId="5"/>
  </si>
  <si>
    <t>看護師住宅</t>
    <rPh sb="0" eb="3">
      <t>カンゴシ</t>
    </rPh>
    <rPh sb="3" eb="5">
      <t>ジュウタク</t>
    </rPh>
    <phoneticPr fontId="5"/>
  </si>
  <si>
    <t>歯科医師住宅</t>
    <rPh sb="0" eb="4">
      <t>シカイシ</t>
    </rPh>
    <rPh sb="4" eb="6">
      <t>ジュウタク</t>
    </rPh>
    <phoneticPr fontId="5"/>
  </si>
  <si>
    <t>ヘリポート</t>
    <phoneticPr fontId="5"/>
  </si>
  <si>
    <t>指導部門及び住宅部門</t>
    <rPh sb="0" eb="2">
      <t>シドウ</t>
    </rPh>
    <rPh sb="2" eb="4">
      <t>ブモン</t>
    </rPh>
    <rPh sb="4" eb="5">
      <t>オヨ</t>
    </rPh>
    <rPh sb="6" eb="8">
      <t>ジュウタク</t>
    </rPh>
    <rPh sb="8" eb="10">
      <t>ブモン</t>
    </rPh>
    <phoneticPr fontId="5"/>
  </si>
  <si>
    <t>指導部門</t>
    <rPh sb="0" eb="2">
      <t>シドウ</t>
    </rPh>
    <rPh sb="2" eb="4">
      <t>ブモン</t>
    </rPh>
    <phoneticPr fontId="5"/>
  </si>
  <si>
    <t>住宅部門</t>
    <rPh sb="0" eb="2">
      <t>ジュウタク</t>
    </rPh>
    <rPh sb="2" eb="4">
      <t>ブモン</t>
    </rPh>
    <phoneticPr fontId="5"/>
  </si>
  <si>
    <t>診療部門</t>
    <rPh sb="0" eb="2">
      <t>シンリョウ</t>
    </rPh>
    <rPh sb="2" eb="4">
      <t>ブモン</t>
    </rPh>
    <phoneticPr fontId="5"/>
  </si>
  <si>
    <t>宿泊施設</t>
    <rPh sb="0" eb="2">
      <t>シュクハク</t>
    </rPh>
    <rPh sb="2" eb="4">
      <t>シセツ</t>
    </rPh>
    <phoneticPr fontId="5"/>
  </si>
  <si>
    <t>－</t>
    <phoneticPr fontId="5"/>
  </si>
  <si>
    <t>へき地医療拠点病院</t>
    <rPh sb="2" eb="3">
      <t>チ</t>
    </rPh>
    <rPh sb="3" eb="5">
      <t>イリョウ</t>
    </rPh>
    <rPh sb="5" eb="7">
      <t>キョテン</t>
    </rPh>
    <rPh sb="7" eb="9">
      <t>ビョウイン</t>
    </rPh>
    <phoneticPr fontId="5"/>
  </si>
  <si>
    <t>へき地診療所</t>
    <rPh sb="2" eb="3">
      <t>チ</t>
    </rPh>
    <rPh sb="3" eb="6">
      <t>シンリョウジョ</t>
    </rPh>
    <phoneticPr fontId="5"/>
  </si>
  <si>
    <t>へき地診療所施設整備事業</t>
    <phoneticPr fontId="5"/>
  </si>
  <si>
    <t>過疎地域等特定診療所施設整備事業</t>
    <phoneticPr fontId="5"/>
  </si>
  <si>
    <t>へき地保健指導所施設整備事業</t>
    <phoneticPr fontId="5"/>
  </si>
  <si>
    <t>研修医のための研修施設整備事業</t>
    <phoneticPr fontId="5"/>
  </si>
  <si>
    <t>臨床研修病院施設整備事業</t>
    <phoneticPr fontId="5"/>
  </si>
  <si>
    <t>へき地医療拠点病院施設整備事業</t>
    <phoneticPr fontId="5"/>
  </si>
  <si>
    <t>医師臨床研修病院研修医環境整備事業</t>
    <phoneticPr fontId="5"/>
  </si>
  <si>
    <t>離島等患者宿泊施設施設整備事業</t>
    <phoneticPr fontId="5"/>
  </si>
  <si>
    <t>分娩取扱施設施設整備事業</t>
    <phoneticPr fontId="5"/>
  </si>
  <si>
    <t>南海トラフ地震に係る津波避難対策緊急事業</t>
    <phoneticPr fontId="5"/>
  </si>
  <si>
    <t>様式１　計算式</t>
    <rPh sb="0" eb="2">
      <t>ヨウシキ</t>
    </rPh>
    <rPh sb="4" eb="6">
      <t>ケイサン</t>
    </rPh>
    <rPh sb="6" eb="7">
      <t>シキ</t>
    </rPh>
    <phoneticPr fontId="5"/>
  </si>
  <si>
    <t>分類</t>
    <rPh sb="0" eb="2">
      <t>ブンルイ</t>
    </rPh>
    <phoneticPr fontId="5"/>
  </si>
  <si>
    <t>国庫補助
基本額係数</t>
    <rPh sb="0" eb="2">
      <t>コッコ</t>
    </rPh>
    <rPh sb="2" eb="4">
      <t>ホジョ</t>
    </rPh>
    <rPh sb="5" eb="8">
      <t>キホンガク</t>
    </rPh>
    <rPh sb="8" eb="10">
      <t>ケイスウ</t>
    </rPh>
    <phoneticPr fontId="5"/>
  </si>
  <si>
    <t>再分類</t>
    <rPh sb="0" eb="3">
      <t>サイブンルイ</t>
    </rPh>
    <phoneticPr fontId="5"/>
  </si>
  <si>
    <t>国庫補助
所要額係数
（直接、都道府県）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チョクセツ</t>
    </rPh>
    <rPh sb="15" eb="19">
      <t>トドウフケン</t>
    </rPh>
    <phoneticPr fontId="5"/>
  </si>
  <si>
    <t>国庫補助
所要額係数
（間接）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カンセツ</t>
    </rPh>
    <phoneticPr fontId="5"/>
  </si>
  <si>
    <t>へき地診療所施設整備事業</t>
  </si>
  <si>
    <t>b</t>
  </si>
  <si>
    <t>過疎地域等特定診療所施設整備事業</t>
  </si>
  <si>
    <t>A</t>
  </si>
  <si>
    <t>へき地保健指導所施設整備事業</t>
  </si>
  <si>
    <t>研修医のための研修施設整備事業</t>
  </si>
  <si>
    <t>-</t>
    <phoneticPr fontId="5"/>
  </si>
  <si>
    <t>臨床研修病院施設整備事業</t>
  </si>
  <si>
    <t>へき地医療拠点病院施設整備事業</t>
  </si>
  <si>
    <t>医師臨床研修病院研修医環境整備事業</t>
  </si>
  <si>
    <t>b</t>
    <phoneticPr fontId="5"/>
  </si>
  <si>
    <t>離島等患者宿泊施設施設整備事業</t>
  </si>
  <si>
    <t>分娩取扱施設施設整備事業</t>
  </si>
  <si>
    <t>院内感染対策施設整備事業</t>
  </si>
  <si>
    <t>総事業（100%）</t>
    <phoneticPr fontId="5"/>
  </si>
  <si>
    <t>施設整備事業費内訳書</t>
    <phoneticPr fontId="5"/>
  </si>
  <si>
    <t>記載すること。</t>
    <phoneticPr fontId="5"/>
  </si>
  <si>
    <t>当する経費及び交付要綱に定める（交付額の算定方法）において対象経費とされていない経費を指す。</t>
    <rPh sb="5" eb="6">
      <t>オヨ</t>
    </rPh>
    <phoneticPr fontId="5"/>
  </si>
  <si>
    <t>また、「補助対象経費」とは補助対象事業分のうち、交付要綱に定める（交付額の算定方法）において対象経費とされている経費を指す。</t>
    <phoneticPr fontId="5"/>
  </si>
  <si>
    <t>補助対象事業分の「費目」欄は、医療施設等施設整備費補助金交付要綱５の表の「３対象経費」に定める各部門に区分して記入すること。</t>
    <phoneticPr fontId="5"/>
  </si>
  <si>
    <t>&lt;改修工事&gt;</t>
  </si>
  <si>
    <t>　（改築）</t>
  </si>
  <si>
    <t>令和○年度</t>
    <rPh sb="0" eb="2">
      <t>レイワ</t>
    </rPh>
    <rPh sb="3" eb="5">
      <t>ネンド</t>
    </rPh>
    <phoneticPr fontId="5"/>
  </si>
  <si>
    <t>(5) 過疎地域の持続的発展の支援に関する特別措置法 第20条第1項第1号の地域</t>
    <rPh sb="4" eb="6">
      <t>カソ</t>
    </rPh>
    <rPh sb="6" eb="8">
      <t>チイキ</t>
    </rPh>
    <rPh sb="9" eb="12">
      <t>ジゾクテキ</t>
    </rPh>
    <rPh sb="12" eb="14">
      <t>ハッテン</t>
    </rPh>
    <rPh sb="15" eb="17">
      <t>シエン</t>
    </rPh>
    <rPh sb="18" eb="19">
      <t>カン</t>
    </rPh>
    <rPh sb="21" eb="23">
      <t>トクベツ</t>
    </rPh>
    <rPh sb="23" eb="26">
      <t>ソチホウ</t>
    </rPh>
    <rPh sb="27" eb="28">
      <t>ダイ</t>
    </rPh>
    <rPh sb="30" eb="31">
      <t>ジョウ</t>
    </rPh>
    <rPh sb="31" eb="32">
      <t>ダイ</t>
    </rPh>
    <rPh sb="33" eb="34">
      <t>コウ</t>
    </rPh>
    <rPh sb="34" eb="35">
      <t>ダイ</t>
    </rPh>
    <rPh sb="36" eb="37">
      <t>ゴウ</t>
    </rPh>
    <rPh sb="38" eb="40">
      <t>チイキ</t>
    </rPh>
    <phoneticPr fontId="5"/>
  </si>
  <si>
    <t>(1) 離島振興法 第10条第1項第1号の指定地域</t>
    <rPh sb="4" eb="6">
      <t>リトウ</t>
    </rPh>
    <rPh sb="6" eb="9">
      <t>シンコウホウ</t>
    </rPh>
    <rPh sb="17" eb="18">
      <t>ダイ</t>
    </rPh>
    <rPh sb="19" eb="20">
      <t>ゴウ</t>
    </rPh>
    <phoneticPr fontId="5"/>
  </si>
  <si>
    <t>（２）（１）が無の場合の、協定締結予定時期</t>
    <rPh sb="7" eb="8">
      <t>ム</t>
    </rPh>
    <rPh sb="9" eb="11">
      <t>バアイ</t>
    </rPh>
    <rPh sb="13" eb="15">
      <t>キョウテイ</t>
    </rPh>
    <rPh sb="15" eb="17">
      <t>テイケツ</t>
    </rPh>
    <rPh sb="17" eb="19">
      <t>ヨテイ</t>
    </rPh>
    <rPh sb="19" eb="21">
      <t>ジキ</t>
    </rPh>
    <phoneticPr fontId="5"/>
  </si>
  <si>
    <t>有</t>
    <rPh sb="0" eb="1">
      <t>アリ</t>
    </rPh>
    <phoneticPr fontId="5"/>
  </si>
  <si>
    <t>無</t>
    <rPh sb="0" eb="1">
      <t>ナ</t>
    </rPh>
    <phoneticPr fontId="5"/>
  </si>
  <si>
    <t>年　月　日</t>
    <rPh sb="0" eb="1">
      <t>ネン</t>
    </rPh>
    <rPh sb="2" eb="3">
      <t>ツキ</t>
    </rPh>
    <rPh sb="4" eb="5">
      <t>ニチ</t>
    </rPh>
    <phoneticPr fontId="5"/>
  </si>
  <si>
    <t>専用の陰圧装置､空調設備等付属設備</t>
    <rPh sb="0" eb="2">
      <t>センヨウ</t>
    </rPh>
    <rPh sb="3" eb="5">
      <t>インアツ</t>
    </rPh>
    <rPh sb="5" eb="7">
      <t>ソウチ</t>
    </rPh>
    <rPh sb="8" eb="10">
      <t>クウチョウ</t>
    </rPh>
    <rPh sb="10" eb="12">
      <t>セツビ</t>
    </rPh>
    <rPh sb="12" eb="13">
      <t>トウ</t>
    </rPh>
    <rPh sb="13" eb="15">
      <t>フゾク</t>
    </rPh>
    <rPh sb="15" eb="17">
      <t>セツビ</t>
    </rPh>
    <phoneticPr fontId="5"/>
  </si>
  <si>
    <t>（３）協定の内容</t>
    <rPh sb="3" eb="5">
      <t>キョウテイ</t>
    </rPh>
    <rPh sb="6" eb="8">
      <t>ナイヨウ</t>
    </rPh>
    <phoneticPr fontId="5"/>
  </si>
  <si>
    <t>○○県</t>
    <rPh sb="2" eb="3">
      <t>ケン</t>
    </rPh>
    <phoneticPr fontId="5"/>
  </si>
  <si>
    <t>○○病院</t>
    <rPh sb="2" eb="4">
      <t>ビョウイン</t>
    </rPh>
    <phoneticPr fontId="5"/>
  </si>
  <si>
    <t>医療法人○○会</t>
    <rPh sb="0" eb="2">
      <t>イリョウ</t>
    </rPh>
    <rPh sb="2" eb="4">
      <t>ホウジン</t>
    </rPh>
    <rPh sb="6" eb="7">
      <t>カイ</t>
    </rPh>
    <phoneticPr fontId="5"/>
  </si>
  <si>
    <t>○○市</t>
    <rPh sb="2" eb="3">
      <t>シ</t>
    </rPh>
    <phoneticPr fontId="5"/>
  </si>
  <si>
    <t>例</t>
    <rPh sb="0" eb="1">
      <t>レイ</t>
    </rPh>
    <phoneticPr fontId="5"/>
  </si>
  <si>
    <t>感染症法に基づく医療措置協定の締結状況</t>
    <rPh sb="0" eb="4">
      <t>カンセンショウホウ</t>
    </rPh>
    <rPh sb="5" eb="6">
      <t>モト</t>
    </rPh>
    <rPh sb="8" eb="10">
      <t>イリョウ</t>
    </rPh>
    <rPh sb="10" eb="12">
      <t>ソチ</t>
    </rPh>
    <rPh sb="12" eb="14">
      <t>キョウテイ</t>
    </rPh>
    <rPh sb="15" eb="17">
      <t>テイケツ</t>
    </rPh>
    <rPh sb="17" eb="19">
      <t>ジョウキョウ</t>
    </rPh>
    <phoneticPr fontId="5"/>
  </si>
  <si>
    <t>（１）協定締結の有無</t>
    <rPh sb="3" eb="5">
      <t>キョウテイ</t>
    </rPh>
    <rPh sb="5" eb="7">
      <t>テイケツ</t>
    </rPh>
    <rPh sb="8" eb="10">
      <t>ウム</t>
    </rPh>
    <phoneticPr fontId="5"/>
  </si>
  <si>
    <t>病床確保</t>
  </si>
  <si>
    <t>新興感染症対応力強化事業（病室の感染対策に係る整備以外）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rPh sb="25" eb="27">
      <t>イガイ</t>
    </rPh>
    <phoneticPr fontId="5"/>
  </si>
  <si>
    <r>
      <t>新興感染症対応力強化事業（病室の感染</t>
    </r>
    <r>
      <rPr>
        <sz val="11"/>
        <rFont val="ＭＳ Ｐゴシック"/>
        <family val="3"/>
        <charset val="128"/>
      </rPr>
      <t>対策に係る整備）</t>
    </r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phoneticPr fontId="5"/>
  </si>
  <si>
    <t>病棟等</t>
  </si>
  <si>
    <t>病室</t>
  </si>
  <si>
    <t>寄附金</t>
    <rPh sb="0" eb="2">
      <t>キフ</t>
    </rPh>
    <phoneticPr fontId="5"/>
  </si>
  <si>
    <t>室数/面積</t>
  </si>
  <si>
    <t>室数/面積</t>
    <phoneticPr fontId="5"/>
  </si>
  <si>
    <t>室/㎡</t>
    <rPh sb="0" eb="1">
      <t>シツ</t>
    </rPh>
    <phoneticPr fontId="5"/>
  </si>
  <si>
    <t>a</t>
  </si>
  <si>
    <t>令和○年度</t>
    <rPh sb="0" eb="2">
      <t>レイワ</t>
    </rPh>
    <phoneticPr fontId="5"/>
  </si>
  <si>
    <t>－</t>
  </si>
  <si>
    <t>病室</t>
    <rPh sb="0" eb="2">
      <t>ビョウシツ</t>
    </rPh>
    <phoneticPr fontId="5"/>
  </si>
  <si>
    <t>病棟等</t>
    <rPh sb="0" eb="2">
      <t>ビョウトウ</t>
    </rPh>
    <rPh sb="2" eb="3">
      <t>トウ</t>
    </rPh>
    <phoneticPr fontId="5"/>
  </si>
  <si>
    <t>個人防護具</t>
    <rPh sb="0" eb="2">
      <t>コジン</t>
    </rPh>
    <rPh sb="2" eb="4">
      <t>ボウゴ</t>
    </rPh>
    <rPh sb="4" eb="5">
      <t>グ</t>
    </rPh>
    <phoneticPr fontId="5"/>
  </si>
  <si>
    <t>新興感染症対応力強化事業（病室の感染対策に係る整備）</t>
  </si>
  <si>
    <t>病室の感染対策に係る整備</t>
    <rPh sb="0" eb="2">
      <t>ビョウシツ</t>
    </rPh>
    <rPh sb="3" eb="5">
      <t>カンセン</t>
    </rPh>
    <rPh sb="5" eb="7">
      <t>タイサク</t>
    </rPh>
    <rPh sb="8" eb="9">
      <t>カカ</t>
    </rPh>
    <rPh sb="10" eb="12">
      <t>セイビ</t>
    </rPh>
    <phoneticPr fontId="5"/>
  </si>
  <si>
    <t>病室の感染対策に係る整備以外</t>
    <rPh sb="0" eb="2">
      <t>ビョウシツ</t>
    </rPh>
    <rPh sb="3" eb="5">
      <t>カンセン</t>
    </rPh>
    <rPh sb="5" eb="7">
      <t>タイサク</t>
    </rPh>
    <rPh sb="8" eb="9">
      <t>カカ</t>
    </rPh>
    <rPh sb="10" eb="12">
      <t>セイビ</t>
    </rPh>
    <rPh sb="12" eb="14">
      <t>イガイ</t>
    </rPh>
    <phoneticPr fontId="5"/>
  </si>
  <si>
    <t>新興感染症対応力強化事業（病室の感染対策に係る整備以外）</t>
  </si>
  <si>
    <t>県番</t>
    <rPh sb="0" eb="2">
      <t>ケンバン</t>
    </rPh>
    <phoneticPr fontId="5"/>
  </si>
  <si>
    <t>別紙</t>
    <rPh sb="0" eb="2">
      <t>ベッシ</t>
    </rPh>
    <phoneticPr fontId="5"/>
  </si>
  <si>
    <t>○○年度</t>
    <phoneticPr fontId="5"/>
  </si>
  <si>
    <t>県内番</t>
    <rPh sb="0" eb="3">
      <t>ケンナイバン</t>
    </rPh>
    <phoneticPr fontId="5"/>
  </si>
  <si>
    <t>抵　当　権</t>
    <rPh sb="0" eb="1">
      <t>テイ</t>
    </rPh>
    <rPh sb="2" eb="3">
      <t>トウ</t>
    </rPh>
    <rPh sb="4" eb="5">
      <t>ケン</t>
    </rPh>
    <phoneticPr fontId="4"/>
  </si>
  <si>
    <t>工事計画
年数</t>
    <rPh sb="0" eb="2">
      <t>コウジ</t>
    </rPh>
    <rPh sb="2" eb="4">
      <t>ケイカク</t>
    </rPh>
    <rPh sb="5" eb="7">
      <t>ネンスウ</t>
    </rPh>
    <phoneticPr fontId="4"/>
  </si>
  <si>
    <t>都道府県
補助額</t>
    <phoneticPr fontId="5"/>
  </si>
  <si>
    <t>国庫補助
基本額</t>
    <phoneticPr fontId="5"/>
  </si>
  <si>
    <t>国庫補助
所要額</t>
    <phoneticPr fontId="5"/>
  </si>
  <si>
    <t>補助対象
部分</t>
    <rPh sb="0" eb="2">
      <t>ホジョ</t>
    </rPh>
    <rPh sb="2" eb="4">
      <t>タイショウ</t>
    </rPh>
    <rPh sb="5" eb="7">
      <t>ブブン</t>
    </rPh>
    <phoneticPr fontId="5"/>
  </si>
  <si>
    <t>寄附金
その他の
収入額</t>
    <rPh sb="0" eb="2">
      <t>キフ</t>
    </rPh>
    <rPh sb="2" eb="3">
      <t>キン</t>
    </rPh>
    <phoneticPr fontId="5"/>
  </si>
  <si>
    <t>無</t>
  </si>
  <si>
    <t>単年</t>
  </si>
  <si>
    <t>複数年</t>
  </si>
  <si>
    <t>個人防護具</t>
  </si>
  <si>
    <t>○○県立病院</t>
    <rPh sb="2" eb="4">
      <t>ケンリツ</t>
    </rPh>
    <rPh sb="4" eb="6">
      <t>ビョウイン</t>
    </rPh>
    <phoneticPr fontId="5"/>
  </si>
  <si>
    <t>○○県知事</t>
    <rPh sb="2" eb="5">
      <t>ケンチジ</t>
    </rPh>
    <phoneticPr fontId="5"/>
  </si>
  <si>
    <t>○○診療所</t>
    <rPh sb="2" eb="5">
      <t>シンリョウジョ</t>
    </rPh>
    <phoneticPr fontId="5"/>
  </si>
  <si>
    <t>○○　○○</t>
    <phoneticPr fontId="5"/>
  </si>
  <si>
    <t>○○町</t>
    <rPh sb="2" eb="3">
      <t>チョウ</t>
    </rPh>
    <phoneticPr fontId="5"/>
  </si>
  <si>
    <t xml:space="preserve"> (1)　交付要綱５(交付額の算定方法)（1）に掲げる事業･･･(C)と(F)とを比較して少ない方の額</t>
    <phoneticPr fontId="5"/>
  </si>
  <si>
    <t xml:space="preserve"> (2)　　　　　　　　　　 〃　　　　　　　　　（2）に掲げる事業･･･(C)と(F)と(G)とを比較してもっとも少ない額</t>
    <phoneticPr fontId="5"/>
  </si>
  <si>
    <t xml:space="preserve"> (3)　　　　　　　　　　 〃　　　　　　　　　（3）に掲げる事業･･･(C)と(F)とを比較して少ない方の額に３分の２を乗じて得た額と(G)とを比較して少ない方の額</t>
    <phoneticPr fontId="5"/>
  </si>
  <si>
    <t xml:space="preserve"> (4)　　　　　　　　　　 〃　　　　　　　　　（4）に掲げる事業･･･(C)と(F)とを比較して少ない方の額に補助率を乗じて得た額と(G)とを比較して少ない方の額</t>
    <phoneticPr fontId="5"/>
  </si>
  <si>
    <t xml:space="preserve"> (5)　　　　　　　　　　 〃　　　　　　　　　（5）に掲げる事業･･･(C)と(F)とを比較して少ない方の額に４分の３を乗じて得た額と(G)とを比較して少ない方の額</t>
    <phoneticPr fontId="5"/>
  </si>
  <si>
    <t xml:space="preserve"> (2)　交付要綱５（2）及び（3）に掲げる事業･･･(H)欄に記載された額に２分の１を乗じて得た額</t>
    <phoneticPr fontId="5"/>
  </si>
  <si>
    <t xml:space="preserve"> (1)　交付要綱５（1）に掲げる事業･･･････････(H)欄に記載された額に補助率を乗じて得た額</t>
    <phoneticPr fontId="5"/>
  </si>
  <si>
    <t xml:space="preserve"> (3)　交付要綱５（4）に掲げる事業･･･････････(H)欄に記載された額</t>
    <phoneticPr fontId="5"/>
  </si>
  <si>
    <t xml:space="preserve"> (6)　　　　　　　　　　 〃　　　　　　　　　（6）に掲げる事業･･･(C)と(F)とを比較して少ない方の額に２分の１を乗じて得た額と(G)とを比較して少ない方の額</t>
    <phoneticPr fontId="5"/>
  </si>
  <si>
    <t xml:space="preserve"> (4)　交付要綱５（5）及び（6）に掲げる事業･･･(H)欄に記載された額に３分の２を乗じて得た額</t>
    <rPh sb="13" eb="14">
      <t>オヨ</t>
    </rPh>
    <phoneticPr fontId="5"/>
  </si>
  <si>
    <t>　※病棟等欄が不足する場合は適宜追加すること</t>
    <rPh sb="2" eb="4">
      <t>ビョウトウ</t>
    </rPh>
    <rPh sb="4" eb="5">
      <t>トウ</t>
    </rPh>
    <rPh sb="5" eb="6">
      <t>ラン</t>
    </rPh>
    <rPh sb="7" eb="9">
      <t>フソク</t>
    </rPh>
    <rPh sb="11" eb="13">
      <t>バアイ</t>
    </rPh>
    <rPh sb="14" eb="16">
      <t>テキギ</t>
    </rPh>
    <rPh sb="16" eb="18">
      <t>ツイカ</t>
    </rPh>
    <phoneticPr fontId="5"/>
  </si>
  <si>
    <t>個人防護具保管施設１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5"/>
  </si>
  <si>
    <t>個人防護具保管施設２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5"/>
  </si>
  <si>
    <t>個人防護具保管施設３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5"/>
  </si>
  <si>
    <t>個人防護具保管施設４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5"/>
  </si>
  <si>
    <t>病棟等１の感染対策
に係る整備面積</t>
    <rPh sb="0" eb="2">
      <t>ビョウトウ</t>
    </rPh>
    <rPh sb="2" eb="3">
      <t>トウ</t>
    </rPh>
    <rPh sb="5" eb="7">
      <t>カンセン</t>
    </rPh>
    <rPh sb="7" eb="9">
      <t>タイサク</t>
    </rPh>
    <rPh sb="11" eb="12">
      <t>カカ</t>
    </rPh>
    <rPh sb="13" eb="15">
      <t>セイビ</t>
    </rPh>
    <rPh sb="15" eb="17">
      <t>メンセキ</t>
    </rPh>
    <phoneticPr fontId="5"/>
  </si>
  <si>
    <t>病棟等２の感染対策
に係る整備面積</t>
    <rPh sb="0" eb="2">
      <t>ビョウトウ</t>
    </rPh>
    <rPh sb="2" eb="3">
      <t>トウ</t>
    </rPh>
    <rPh sb="5" eb="7">
      <t>カンセン</t>
    </rPh>
    <rPh sb="7" eb="9">
      <t>タイサク</t>
    </rPh>
    <rPh sb="11" eb="12">
      <t>カカ</t>
    </rPh>
    <rPh sb="13" eb="15">
      <t>セイビ</t>
    </rPh>
    <rPh sb="15" eb="17">
      <t>メンセキ</t>
    </rPh>
    <phoneticPr fontId="5"/>
  </si>
  <si>
    <t>病棟等３の感染対策
に係る整備面積</t>
    <phoneticPr fontId="5"/>
  </si>
  <si>
    <t>病棟等４の感染対策
に係る整備面積</t>
    <phoneticPr fontId="5"/>
  </si>
  <si>
    <t>　※個人防護具保管施設欄が不足する場合は適宜追加すること</t>
    <rPh sb="2" eb="4">
      <t>コジン</t>
    </rPh>
    <rPh sb="4" eb="6">
      <t>ボウゴ</t>
    </rPh>
    <rPh sb="6" eb="7">
      <t>グ</t>
    </rPh>
    <rPh sb="7" eb="9">
      <t>ホカン</t>
    </rPh>
    <rPh sb="9" eb="11">
      <t>シセツ</t>
    </rPh>
    <rPh sb="11" eb="12">
      <t>ラン</t>
    </rPh>
    <rPh sb="13" eb="15">
      <t>フソク</t>
    </rPh>
    <rPh sb="17" eb="19">
      <t>バアイ</t>
    </rPh>
    <rPh sb="20" eb="22">
      <t>テキギ</t>
    </rPh>
    <rPh sb="22" eb="24">
      <t>ツイカ</t>
    </rPh>
    <phoneticPr fontId="5"/>
  </si>
  <si>
    <t>個室１の面積</t>
    <rPh sb="0" eb="2">
      <t>コシツ</t>
    </rPh>
    <rPh sb="4" eb="6">
      <t>メンセキ</t>
    </rPh>
    <phoneticPr fontId="5"/>
  </si>
  <si>
    <t>個室２の面積</t>
    <rPh sb="0" eb="2">
      <t>コシツ</t>
    </rPh>
    <rPh sb="4" eb="6">
      <t>メンセキ</t>
    </rPh>
    <phoneticPr fontId="5"/>
  </si>
  <si>
    <t>個室３の面積</t>
    <rPh sb="0" eb="2">
      <t>コシツ</t>
    </rPh>
    <rPh sb="4" eb="6">
      <t>メンセキ</t>
    </rPh>
    <phoneticPr fontId="5"/>
  </si>
  <si>
    <t>個室４の面積</t>
    <rPh sb="0" eb="2">
      <t>コシツ</t>
    </rPh>
    <rPh sb="4" eb="6">
      <t>メンセキ</t>
    </rPh>
    <phoneticPr fontId="5"/>
  </si>
  <si>
    <t>【○○棟】</t>
    <rPh sb="3" eb="4">
      <t>トウ</t>
    </rPh>
    <phoneticPr fontId="5"/>
  </si>
  <si>
    <t>&lt;建築工事&gt;</t>
  </si>
  <si>
    <t>　（建築）</t>
    <rPh sb="2" eb="4">
      <t>ケンチク</t>
    </rPh>
    <phoneticPr fontId="5"/>
  </si>
  <si>
    <t xml:space="preserve"> &lt;附帯工事&gt;</t>
  </si>
  <si>
    <t>・個人防護具保管施設の整備</t>
    <rPh sb="1" eb="3">
      <t>コジン</t>
    </rPh>
    <rPh sb="3" eb="5">
      <t>ボウゴ</t>
    </rPh>
    <rPh sb="5" eb="6">
      <t>グ</t>
    </rPh>
    <rPh sb="6" eb="8">
      <t>ホカン</t>
    </rPh>
    <rPh sb="8" eb="10">
      <t>シセツ</t>
    </rPh>
    <rPh sb="11" eb="13">
      <t>セイビ</t>
    </rPh>
    <phoneticPr fontId="5"/>
  </si>
  <si>
    <t>・病室の感染対策に係る整備</t>
    <rPh sb="1" eb="3">
      <t>ビョウシツ</t>
    </rPh>
    <rPh sb="4" eb="6">
      <t>カンセン</t>
    </rPh>
    <rPh sb="6" eb="8">
      <t>タイサク</t>
    </rPh>
    <rPh sb="9" eb="10">
      <t>カカ</t>
    </rPh>
    <rPh sb="11" eb="13">
      <t>セイビ</t>
    </rPh>
    <phoneticPr fontId="5"/>
  </si>
  <si>
    <t>　（新築）</t>
  </si>
  <si>
    <t>　（改築）</t>
    <rPh sb="2" eb="4">
      <t>カイチク</t>
    </rPh>
    <phoneticPr fontId="5"/>
  </si>
  <si>
    <t>・病棟等の感染対策に係る整備</t>
    <rPh sb="1" eb="3">
      <t>ビョウトウ</t>
    </rPh>
    <rPh sb="3" eb="4">
      <t>トウ</t>
    </rPh>
    <rPh sb="5" eb="7">
      <t>カンセン</t>
    </rPh>
    <rPh sb="7" eb="9">
      <t>タイサク</t>
    </rPh>
    <rPh sb="10" eb="11">
      <t>カカ</t>
    </rPh>
    <rPh sb="12" eb="14">
      <t>セイビ</t>
    </rPh>
    <phoneticPr fontId="5"/>
  </si>
  <si>
    <t>様式２（病室）</t>
    <rPh sb="4" eb="6">
      <t>ビョウシツ</t>
    </rPh>
    <phoneticPr fontId="5"/>
  </si>
  <si>
    <t>様式２（病室以外）</t>
    <rPh sb="4" eb="6">
      <t>ビョウシツ</t>
    </rPh>
    <rPh sb="6" eb="8">
      <t>イガイ</t>
    </rPh>
    <phoneticPr fontId="5"/>
  </si>
  <si>
    <t>令和８年度（令和７年度からの繰越分）医療施設等施設整備費補助金交付申請総括表（新興感染症対応力強化）</t>
    <rPh sb="0" eb="2">
      <t>レイワ</t>
    </rPh>
    <rPh sb="3" eb="5">
      <t>ネンド</t>
    </rPh>
    <rPh sb="6" eb="8">
      <t>レイワ</t>
    </rPh>
    <rPh sb="9" eb="10">
      <t>ネン</t>
    </rPh>
    <rPh sb="10" eb="11">
      <t>ド</t>
    </rPh>
    <rPh sb="14" eb="16">
      <t>クリコシ</t>
    </rPh>
    <rPh sb="16" eb="17">
      <t>ブン</t>
    </rPh>
    <rPh sb="31" eb="33">
      <t>コウフ</t>
    </rPh>
    <rPh sb="33" eb="35">
      <t>シンセイ</t>
    </rPh>
    <rPh sb="35" eb="37">
      <t>ソウカツ</t>
    </rPh>
    <rPh sb="37" eb="38">
      <t>ヒョウ</t>
    </rPh>
    <rPh sb="39" eb="40">
      <t>シン</t>
    </rPh>
    <rPh sb="40" eb="41">
      <t>コウ</t>
    </rPh>
    <rPh sb="41" eb="44">
      <t>カンセンショウ</t>
    </rPh>
    <rPh sb="44" eb="47">
      <t>タイオウリョク</t>
    </rPh>
    <rPh sb="47" eb="49">
      <t>キョウカ</t>
    </rPh>
    <phoneticPr fontId="5"/>
  </si>
  <si>
    <t>(1) へき地診療所施設整備事業</t>
  </si>
  <si>
    <t>(2) 過疎地域等特定診療所施設整備事業</t>
  </si>
  <si>
    <t>(3) へき地保健指導所施設整備事業</t>
  </si>
  <si>
    <t>(4) 研修医のための研修施設整備事業</t>
  </si>
  <si>
    <t>(5) 臨床研修病院施設整備事業</t>
  </si>
  <si>
    <t>(6) へき地医療拠点病院施設整備事業</t>
  </si>
  <si>
    <t>(7) 医師臨床研修病院研修医環境整備事業</t>
  </si>
  <si>
    <t>(8) 離島等患者宿泊施設施設整備事業</t>
  </si>
  <si>
    <t>(９) 分娩取扱施設施設整備事業</t>
  </si>
  <si>
    <t>(10) 解剖・死亡時画像診断等施設整備事業</t>
  </si>
  <si>
    <t>(11) 南海トラフ地震に係る津波避難対策緊急事業</t>
  </si>
  <si>
    <t>(12) 院内感染対策施設整備事業</t>
  </si>
  <si>
    <t>(13) 医療施設ブロック塀改修等施設整備事業</t>
  </si>
  <si>
    <t>c</t>
  </si>
  <si>
    <t>解剖・死亡時画像診断等施設整備事業</t>
  </si>
  <si>
    <t>南海トラフ地震に係る津波避難対策緊急事業</t>
  </si>
  <si>
    <t>医療施設ブロック塀改修等施設整備事業</t>
  </si>
  <si>
    <t>診療部門（病棟）</t>
    <rPh sb="0" eb="2">
      <t>シンリョウ</t>
    </rPh>
    <rPh sb="2" eb="4">
      <t>ブモン</t>
    </rPh>
    <rPh sb="5" eb="7">
      <t>ビョウトウ</t>
    </rPh>
    <phoneticPr fontId="5"/>
  </si>
  <si>
    <t>診療部門（診療棟）</t>
    <rPh sb="0" eb="2">
      <t>シンリョウ</t>
    </rPh>
    <rPh sb="2" eb="4">
      <t>ブモン</t>
    </rPh>
    <rPh sb="5" eb="8">
      <t>シンリョウトウ</t>
    </rPh>
    <phoneticPr fontId="5"/>
  </si>
  <si>
    <t>医師住宅</t>
  </si>
  <si>
    <t>歯科医師住宅</t>
  </si>
  <si>
    <t>解剖・死亡時画像診断等施設整備事業</t>
    <phoneticPr fontId="5"/>
  </si>
  <si>
    <t>(14) 新興感染症対応力強化事業（病室の感染対策に係る整備）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phoneticPr fontId="5"/>
  </si>
  <si>
    <t>(14) 新興感染症対応力強化事業（病室の感染対策に係る整備以外）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rPh sb="30" eb="32">
      <t>イガイ</t>
    </rPh>
    <phoneticPr fontId="5"/>
  </si>
  <si>
    <t>様式３－１４（病室以外（個人防護具））</t>
    <rPh sb="0" eb="2">
      <t>ヨウシキ</t>
    </rPh>
    <rPh sb="7" eb="9">
      <t>ビョウシツ</t>
    </rPh>
    <rPh sb="9" eb="11">
      <t>イガイ</t>
    </rPh>
    <rPh sb="12" eb="14">
      <t>コジン</t>
    </rPh>
    <rPh sb="14" eb="16">
      <t>ボウゴ</t>
    </rPh>
    <rPh sb="16" eb="17">
      <t>グ</t>
    </rPh>
    <phoneticPr fontId="5"/>
  </si>
  <si>
    <t>（14）新興感染症対応力強化事業（病室の感染対策に係る整備以外）</t>
    <rPh sb="4" eb="6">
      <t>シンコウ</t>
    </rPh>
    <rPh sb="6" eb="9">
      <t>カンセンショウ</t>
    </rPh>
    <rPh sb="9" eb="11">
      <t>タイオウ</t>
    </rPh>
    <rPh sb="11" eb="12">
      <t>リョク</t>
    </rPh>
    <rPh sb="12" eb="14">
      <t>キョウカ</t>
    </rPh>
    <rPh sb="14" eb="16">
      <t>ジギョウ</t>
    </rPh>
    <rPh sb="17" eb="19">
      <t>ビョウシツ</t>
    </rPh>
    <rPh sb="20" eb="22">
      <t>カンセン</t>
    </rPh>
    <rPh sb="22" eb="24">
      <t>タイサク</t>
    </rPh>
    <rPh sb="25" eb="26">
      <t>カカ</t>
    </rPh>
    <rPh sb="27" eb="29">
      <t>セイビ</t>
    </rPh>
    <rPh sb="29" eb="31">
      <t>イガイ</t>
    </rPh>
    <phoneticPr fontId="5"/>
  </si>
  <si>
    <t>様式３－１４（病室）</t>
    <rPh sb="0" eb="2">
      <t>ヨウシキ</t>
    </rPh>
    <rPh sb="7" eb="9">
      <t>ビョウシツ</t>
    </rPh>
    <phoneticPr fontId="5"/>
  </si>
  <si>
    <t>（14）新興感染症対応力強化事業（病室の感染対策に係る整備）</t>
    <rPh sb="4" eb="6">
      <t>シンコウ</t>
    </rPh>
    <rPh sb="6" eb="9">
      <t>カンセンショウ</t>
    </rPh>
    <rPh sb="9" eb="11">
      <t>タイオウ</t>
    </rPh>
    <rPh sb="11" eb="12">
      <t>リョク</t>
    </rPh>
    <rPh sb="12" eb="14">
      <t>キョウカ</t>
    </rPh>
    <rPh sb="14" eb="16">
      <t>ジギョウ</t>
    </rPh>
    <rPh sb="17" eb="19">
      <t>ビョウシツ</t>
    </rPh>
    <rPh sb="20" eb="22">
      <t>カンセン</t>
    </rPh>
    <rPh sb="22" eb="24">
      <t>タイサク</t>
    </rPh>
    <rPh sb="25" eb="26">
      <t>カカ</t>
    </rPh>
    <rPh sb="27" eb="29">
      <t>セイビ</t>
    </rPh>
    <phoneticPr fontId="5"/>
  </si>
  <si>
    <t>様式３－１４（病室以外（病棟等））</t>
    <rPh sb="0" eb="2">
      <t>ヨウシキ</t>
    </rPh>
    <rPh sb="7" eb="9">
      <t>ビョウシツ</t>
    </rPh>
    <rPh sb="9" eb="11">
      <t>イガイ</t>
    </rPh>
    <rPh sb="12" eb="14">
      <t>ビョウトウ</t>
    </rPh>
    <rPh sb="14" eb="15">
      <t>トウ</t>
    </rPh>
    <phoneticPr fontId="5"/>
  </si>
  <si>
    <t>（１４）新興感染症対応力強化事業（病室の感染対策に係る整備以外）</t>
    <rPh sb="4" eb="6">
      <t>シンコウ</t>
    </rPh>
    <rPh sb="6" eb="9">
      <t>カンセンショウ</t>
    </rPh>
    <rPh sb="9" eb="11">
      <t>タイオウ</t>
    </rPh>
    <rPh sb="11" eb="12">
      <t>リョク</t>
    </rPh>
    <rPh sb="12" eb="14">
      <t>キョウカ</t>
    </rPh>
    <rPh sb="14" eb="16">
      <t>ジギョウ</t>
    </rPh>
    <rPh sb="17" eb="19">
      <t>ビョウシツ</t>
    </rPh>
    <rPh sb="20" eb="22">
      <t>カンセン</t>
    </rPh>
    <rPh sb="22" eb="24">
      <t>タイサク</t>
    </rPh>
    <rPh sb="25" eb="26">
      <t>カカ</t>
    </rPh>
    <rPh sb="27" eb="29">
      <t>セイビ</t>
    </rPh>
    <rPh sb="29" eb="31">
      <t>イガイ</t>
    </rPh>
    <phoneticPr fontId="5"/>
  </si>
  <si>
    <t>進捗率（％）</t>
    <rPh sb="0" eb="3">
      <t>シンチョクリツ</t>
    </rPh>
    <phoneticPr fontId="5"/>
  </si>
  <si>
    <t>寄附金
その他の
収入額</t>
    <rPh sb="0" eb="2">
      <t>キフ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</si>
</sst>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\(@\)"/>
    <numFmt numFmtId="177" formatCode="#,##0;&quot;△ &quot;#,##0"/>
    <numFmt numFmtId="178" formatCode="#,##0.00;&quot;△ &quot;#,##0.00"/>
    <numFmt numFmtId="179" formatCode="#,##0_ "/>
    <numFmt numFmtId="180" formatCode="#,##0.00&quot;㎡&quot;"/>
    <numFmt numFmtId="181" formatCode="\(#,##0.00&quot;㎡&quot;\)"/>
    <numFmt numFmtId="182" formatCode="@&quot;年度&quot;"/>
    <numFmt numFmtId="183" formatCode="#,###&quot;千円&quot;"/>
    <numFmt numFmtId="184" formatCode="#&quot;床&quot;"/>
    <numFmt numFmtId="185" formatCode="#,##0.00_ "/>
    <numFmt numFmtId="186" formatCode="\(###&quot;%&quot;\)"/>
    <numFmt numFmtId="187" formatCode="#,###"/>
    <numFmt numFmtId="188" formatCode="#,###.00"/>
    <numFmt numFmtId="189" formatCode="[$]ggge&quot;年&quot;m&quot;月&quot;d&quot;日&quot;;@" x16r2:formatCode16="[$-ja-JP-x-gannen]ggge&quot;年&quot;m&quot;月&quot;d&quot;日&quot;;@"/>
  </numFmts>
  <fonts count="3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9.5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ゴシック"/>
      <family val="3"/>
      <charset val="128"/>
    </font>
    <font>
      <sz val="9"/>
      <name val="ＭＳ ゴシック"/>
      <family val="3"/>
      <charset val="128"/>
    </font>
    <font>
      <u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14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22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9" fillId="0" borderId="0">
      <alignment vertical="center"/>
    </xf>
    <xf numFmtId="0" fontId="1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38" fontId="2" fillId="0" borderId="0" applyFont="0" applyFill="0" applyBorder="0" applyAlignment="0" applyProtection="0"/>
  </cellStyleXfs>
  <cellXfs count="376">
    <xf numFmtId="0" fontId="0" fillId="0" borderId="0" xfId="0"/>
    <xf numFmtId="38" fontId="3" fillId="0" borderId="0" xfId="1" applyFont="1"/>
    <xf numFmtId="38" fontId="3" fillId="0" borderId="0" xfId="1" applyFont="1" applyAlignment="1">
      <alignment vertical="center"/>
    </xf>
    <xf numFmtId="57" fontId="3" fillId="0" borderId="6" xfId="1" applyNumberFormat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0" xfId="1" applyFont="1" applyFill="1" applyAlignment="1">
      <alignment vertical="center"/>
    </xf>
    <xf numFmtId="57" fontId="3" fillId="0" borderId="8" xfId="1" applyNumberFormat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vertical="center"/>
    </xf>
    <xf numFmtId="38" fontId="3" fillId="0" borderId="0" xfId="1" applyFont="1" applyFill="1" applyBorder="1"/>
    <xf numFmtId="38" fontId="3" fillId="0" borderId="0" xfId="1" applyFont="1" applyFill="1" applyBorder="1" applyAlignment="1">
      <alignment horizontal="left" vertical="center" wrapText="1"/>
    </xf>
    <xf numFmtId="38" fontId="3" fillId="0" borderId="6" xfId="1" applyFont="1" applyBorder="1" applyAlignment="1">
      <alignment horizontal="center" vertical="center" wrapText="1"/>
    </xf>
    <xf numFmtId="0" fontId="6" fillId="0" borderId="0" xfId="0" applyFont="1"/>
    <xf numFmtId="0" fontId="7" fillId="0" borderId="8" xfId="0" applyFont="1" applyBorder="1" applyAlignment="1">
      <alignment horizontal="center" vertical="center"/>
    </xf>
    <xf numFmtId="0" fontId="9" fillId="0" borderId="0" xfId="2">
      <alignment vertical="center"/>
    </xf>
    <xf numFmtId="0" fontId="9" fillId="2" borderId="0" xfId="2" applyFill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3" fillId="0" borderId="0" xfId="0" applyFont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14" fillId="0" borderId="0" xfId="0" applyFont="1"/>
    <xf numFmtId="0" fontId="10" fillId="0" borderId="31" xfId="0" applyFont="1" applyBorder="1" applyAlignment="1">
      <alignment vertical="center" wrapText="1"/>
    </xf>
    <xf numFmtId="0" fontId="10" fillId="0" borderId="35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 wrapText="1"/>
    </xf>
    <xf numFmtId="0" fontId="10" fillId="0" borderId="18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right"/>
    </xf>
    <xf numFmtId="0" fontId="20" fillId="0" borderId="0" xfId="0" applyFont="1" applyAlignment="1">
      <alignment vertical="center"/>
    </xf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right" vertical="center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180" fontId="20" fillId="0" borderId="13" xfId="0" applyNumberFormat="1" applyFont="1" applyBorder="1" applyAlignment="1">
      <alignment vertical="center"/>
    </xf>
    <xf numFmtId="181" fontId="20" fillId="0" borderId="1" xfId="0" applyNumberFormat="1" applyFont="1" applyBorder="1" applyAlignment="1">
      <alignment vertical="center"/>
    </xf>
    <xf numFmtId="180" fontId="20" fillId="0" borderId="6" xfId="0" applyNumberFormat="1" applyFont="1" applyBorder="1" applyAlignment="1">
      <alignment vertical="center"/>
    </xf>
    <xf numFmtId="0" fontId="20" fillId="0" borderId="3" xfId="0" applyFont="1" applyBorder="1" applyAlignment="1">
      <alignment horizontal="left" vertical="center" shrinkToFit="1"/>
    </xf>
    <xf numFmtId="0" fontId="20" fillId="0" borderId="4" xfId="0" applyFont="1" applyBorder="1" applyAlignment="1">
      <alignment vertical="center" wrapText="1" shrinkToFit="1"/>
    </xf>
    <xf numFmtId="0" fontId="9" fillId="0" borderId="13" xfId="2" applyBorder="1">
      <alignment vertical="center"/>
    </xf>
    <xf numFmtId="0" fontId="9" fillId="2" borderId="13" xfId="2" applyFill="1" applyBorder="1">
      <alignment vertical="center"/>
    </xf>
    <xf numFmtId="0" fontId="9" fillId="0" borderId="0" xfId="2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0" fillId="0" borderId="12" xfId="0" applyFont="1" applyBorder="1" applyAlignment="1">
      <alignment horizontal="right" vertical="center" shrinkToFit="1"/>
    </xf>
    <xf numFmtId="0" fontId="20" fillId="0" borderId="0" xfId="0" applyFont="1" applyAlignment="1">
      <alignment horizontal="right" vertical="center"/>
    </xf>
    <xf numFmtId="0" fontId="20" fillId="0" borderId="55" xfId="0" applyFont="1" applyBorder="1" applyAlignment="1">
      <alignment horizontal="right" vertical="center" shrinkToFit="1"/>
    </xf>
    <xf numFmtId="184" fontId="20" fillId="0" borderId="55" xfId="0" applyNumberFormat="1" applyFont="1" applyBorder="1" applyAlignment="1">
      <alignment horizontal="right" vertical="center" shrinkToFit="1"/>
    </xf>
    <xf numFmtId="0" fontId="20" fillId="0" borderId="8" xfId="0" applyFont="1" applyBorder="1" applyAlignment="1">
      <alignment horizontal="center" vertical="center"/>
    </xf>
    <xf numFmtId="57" fontId="20" fillId="4" borderId="55" xfId="0" applyNumberFormat="1" applyFont="1" applyFill="1" applyBorder="1" applyAlignment="1">
      <alignment horizontal="center" vertical="center" shrinkToFit="1"/>
    </xf>
    <xf numFmtId="57" fontId="20" fillId="4" borderId="56" xfId="0" applyNumberFormat="1" applyFont="1" applyFill="1" applyBorder="1" applyAlignment="1">
      <alignment horizontal="center" vertical="center" shrinkToFit="1"/>
    </xf>
    <xf numFmtId="182" fontId="20" fillId="4" borderId="13" xfId="0" applyNumberFormat="1" applyFont="1" applyFill="1" applyBorder="1" applyAlignment="1">
      <alignment horizontal="center" vertical="center"/>
    </xf>
    <xf numFmtId="180" fontId="20" fillId="4" borderId="13" xfId="0" applyNumberFormat="1" applyFont="1" applyFill="1" applyBorder="1" applyAlignment="1">
      <alignment vertical="center"/>
    </xf>
    <xf numFmtId="183" fontId="20" fillId="4" borderId="13" xfId="0" applyNumberFormat="1" applyFont="1" applyFill="1" applyBorder="1" applyAlignment="1">
      <alignment vertical="center"/>
    </xf>
    <xf numFmtId="0" fontId="20" fillId="4" borderId="13" xfId="0" applyFont="1" applyFill="1" applyBorder="1" applyAlignment="1">
      <alignment horizontal="center" vertical="center" shrinkToFit="1"/>
    </xf>
    <xf numFmtId="0" fontId="20" fillId="4" borderId="13" xfId="0" applyFont="1" applyFill="1" applyBorder="1" applyAlignment="1">
      <alignment horizontal="center" vertical="center"/>
    </xf>
    <xf numFmtId="180" fontId="20" fillId="4" borderId="56" xfId="0" applyNumberFormat="1" applyFont="1" applyFill="1" applyBorder="1" applyAlignment="1">
      <alignment vertical="center"/>
    </xf>
    <xf numFmtId="180" fontId="20" fillId="4" borderId="6" xfId="0" applyNumberFormat="1" applyFont="1" applyFill="1" applyBorder="1" applyAlignment="1">
      <alignment vertical="center"/>
    </xf>
    <xf numFmtId="184" fontId="20" fillId="4" borderId="0" xfId="0" applyNumberFormat="1" applyFont="1" applyFill="1" applyAlignment="1">
      <alignment horizontal="center" vertical="center"/>
    </xf>
    <xf numFmtId="184" fontId="20" fillId="4" borderId="55" xfId="0" applyNumberFormat="1" applyFont="1" applyFill="1" applyBorder="1" applyAlignment="1">
      <alignment horizontal="center" vertical="center" shrinkToFit="1"/>
    </xf>
    <xf numFmtId="178" fontId="10" fillId="0" borderId="36" xfId="0" applyNumberFormat="1" applyFont="1" applyBorder="1" applyAlignment="1">
      <alignment horizontal="right" vertical="center" shrinkToFit="1"/>
    </xf>
    <xf numFmtId="178" fontId="10" fillId="0" borderId="6" xfId="0" applyNumberFormat="1" applyFont="1" applyBorder="1" applyAlignment="1">
      <alignment horizontal="right" vertical="center" shrinkToFit="1"/>
    </xf>
    <xf numFmtId="179" fontId="10" fillId="0" borderId="20" xfId="0" applyNumberFormat="1" applyFont="1" applyBorder="1" applyAlignment="1">
      <alignment horizontal="right" vertical="center" shrinkToFit="1"/>
    </xf>
    <xf numFmtId="177" fontId="10" fillId="0" borderId="6" xfId="0" applyNumberFormat="1" applyFont="1" applyBorder="1" applyAlignment="1">
      <alignment horizontal="right" vertical="center" shrinkToFit="1"/>
    </xf>
    <xf numFmtId="177" fontId="10" fillId="0" borderId="20" xfId="0" applyNumberFormat="1" applyFont="1" applyBorder="1" applyAlignment="1">
      <alignment horizontal="right" vertical="center" shrinkToFit="1"/>
    </xf>
    <xf numFmtId="186" fontId="10" fillId="0" borderId="56" xfId="0" applyNumberFormat="1" applyFont="1" applyBorder="1" applyAlignment="1">
      <alignment horizontal="left" vertical="center" wrapText="1"/>
    </xf>
    <xf numFmtId="186" fontId="10" fillId="0" borderId="33" xfId="0" applyNumberFormat="1" applyFont="1" applyBorder="1" applyAlignment="1">
      <alignment horizontal="left" vertical="center" wrapText="1"/>
    </xf>
    <xf numFmtId="0" fontId="10" fillId="4" borderId="26" xfId="0" applyFont="1" applyFill="1" applyBorder="1" applyAlignment="1">
      <alignment vertical="center" wrapText="1"/>
    </xf>
    <xf numFmtId="0" fontId="25" fillId="0" borderId="0" xfId="0" applyFont="1"/>
    <xf numFmtId="0" fontId="10" fillId="4" borderId="32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5" xfId="0" applyFont="1" applyFill="1" applyBorder="1" applyAlignment="1">
      <alignment vertical="center" wrapText="1"/>
    </xf>
    <xf numFmtId="0" fontId="10" fillId="4" borderId="34" xfId="0" applyFont="1" applyFill="1" applyBorder="1" applyAlignment="1">
      <alignment vertical="center" wrapText="1"/>
    </xf>
    <xf numFmtId="0" fontId="11" fillId="3" borderId="0" xfId="0" applyFont="1" applyFill="1"/>
    <xf numFmtId="0" fontId="9" fillId="3" borderId="0" xfId="0" applyFont="1" applyFill="1"/>
    <xf numFmtId="0" fontId="18" fillId="0" borderId="0" xfId="0" applyFont="1"/>
    <xf numFmtId="0" fontId="0" fillId="0" borderId="0" xfId="0" applyAlignment="1">
      <alignment vertical="center"/>
    </xf>
    <xf numFmtId="12" fontId="0" fillId="0" borderId="0" xfId="0" applyNumberForma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5" borderId="13" xfId="2" applyFill="1" applyBorder="1">
      <alignment vertical="center"/>
    </xf>
    <xf numFmtId="0" fontId="9" fillId="5" borderId="0" xfId="2" applyFill="1">
      <alignment vertical="center"/>
    </xf>
    <xf numFmtId="0" fontId="0" fillId="5" borderId="0" xfId="0" applyFill="1" applyAlignment="1">
      <alignment vertical="center"/>
    </xf>
    <xf numFmtId="0" fontId="27" fillId="5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2" fontId="0" fillId="5" borderId="0" xfId="0" applyNumberFormat="1" applyFill="1" applyAlignment="1">
      <alignment horizontal="center" vertical="center"/>
    </xf>
    <xf numFmtId="0" fontId="9" fillId="5" borderId="0" xfId="2" applyFill="1" applyAlignment="1">
      <alignment vertical="center" wrapText="1"/>
    </xf>
    <xf numFmtId="12" fontId="3" fillId="0" borderId="0" xfId="1" applyNumberFormat="1" applyFont="1" applyFill="1" applyBorder="1" applyAlignment="1">
      <alignment horizontal="left" vertical="center" wrapText="1"/>
    </xf>
    <xf numFmtId="181" fontId="20" fillId="4" borderId="60" xfId="0" applyNumberFormat="1" applyFont="1" applyFill="1" applyBorder="1" applyAlignment="1">
      <alignment vertical="center"/>
    </xf>
    <xf numFmtId="181" fontId="20" fillId="4" borderId="61" xfId="0" applyNumberFormat="1" applyFont="1" applyFill="1" applyBorder="1" applyAlignment="1">
      <alignment vertical="center"/>
    </xf>
    <xf numFmtId="187" fontId="10" fillId="0" borderId="6" xfId="0" applyNumberFormat="1" applyFont="1" applyBorder="1" applyAlignment="1">
      <alignment horizontal="right" vertical="center" shrinkToFit="1"/>
    </xf>
    <xf numFmtId="187" fontId="10" fillId="4" borderId="20" xfId="0" applyNumberFormat="1" applyFont="1" applyFill="1" applyBorder="1" applyAlignment="1">
      <alignment horizontal="right" vertical="center" shrinkToFit="1"/>
    </xf>
    <xf numFmtId="187" fontId="10" fillId="4" borderId="36" xfId="0" applyNumberFormat="1" applyFont="1" applyFill="1" applyBorder="1" applyAlignment="1">
      <alignment horizontal="right" vertical="center" shrinkToFit="1"/>
    </xf>
    <xf numFmtId="187" fontId="10" fillId="4" borderId="6" xfId="0" applyNumberFormat="1" applyFont="1" applyFill="1" applyBorder="1" applyAlignment="1">
      <alignment horizontal="right" vertical="center" shrinkToFit="1"/>
    </xf>
    <xf numFmtId="187" fontId="10" fillId="0" borderId="36" xfId="0" applyNumberFormat="1" applyFont="1" applyBorder="1" applyAlignment="1">
      <alignment horizontal="right" vertical="center" shrinkToFit="1"/>
    </xf>
    <xf numFmtId="187" fontId="10" fillId="0" borderId="20" xfId="0" applyNumberFormat="1" applyFont="1" applyBorder="1" applyAlignment="1">
      <alignment horizontal="right" vertical="center" shrinkToFit="1"/>
    </xf>
    <xf numFmtId="187" fontId="14" fillId="0" borderId="6" xfId="0" applyNumberFormat="1" applyFont="1" applyBorder="1" applyAlignment="1">
      <alignment vertical="center" shrinkToFit="1"/>
    </xf>
    <xf numFmtId="187" fontId="14" fillId="4" borderId="6" xfId="0" applyNumberFormat="1" applyFont="1" applyFill="1" applyBorder="1" applyAlignment="1">
      <alignment vertical="center" shrinkToFit="1"/>
    </xf>
    <xf numFmtId="187" fontId="14" fillId="0" borderId="36" xfId="0" applyNumberFormat="1" applyFont="1" applyBorder="1" applyAlignment="1">
      <alignment vertical="center" shrinkToFit="1"/>
    </xf>
    <xf numFmtId="187" fontId="14" fillId="4" borderId="36" xfId="0" applyNumberFormat="1" applyFont="1" applyFill="1" applyBorder="1" applyAlignment="1">
      <alignment vertical="center" shrinkToFit="1"/>
    </xf>
    <xf numFmtId="187" fontId="14" fillId="4" borderId="20" xfId="0" applyNumberFormat="1" applyFont="1" applyFill="1" applyBorder="1" applyAlignment="1">
      <alignment vertical="center" shrinkToFit="1"/>
    </xf>
    <xf numFmtId="187" fontId="16" fillId="4" borderId="19" xfId="0" applyNumberFormat="1" applyFont="1" applyFill="1" applyBorder="1" applyAlignment="1">
      <alignment vertical="center" shrinkToFit="1"/>
    </xf>
    <xf numFmtId="187" fontId="10" fillId="0" borderId="13" xfId="0" applyNumberFormat="1" applyFont="1" applyBorder="1" applyAlignment="1">
      <alignment vertical="center" shrinkToFit="1"/>
    </xf>
    <xf numFmtId="187" fontId="10" fillId="0" borderId="29" xfId="0" applyNumberFormat="1" applyFont="1" applyBorder="1" applyAlignment="1">
      <alignment vertical="center" shrinkToFit="1"/>
    </xf>
    <xf numFmtId="187" fontId="10" fillId="4" borderId="19" xfId="0" applyNumberFormat="1" applyFont="1" applyFill="1" applyBorder="1" applyAlignment="1">
      <alignment vertical="center" shrinkToFit="1"/>
    </xf>
    <xf numFmtId="187" fontId="10" fillId="4" borderId="13" xfId="0" applyNumberFormat="1" applyFont="1" applyFill="1" applyBorder="1" applyAlignment="1">
      <alignment vertical="center" shrinkToFit="1"/>
    </xf>
    <xf numFmtId="187" fontId="10" fillId="4" borderId="27" xfId="0" applyNumberFormat="1" applyFont="1" applyFill="1" applyBorder="1" applyAlignment="1">
      <alignment vertical="center" shrinkToFit="1"/>
    </xf>
    <xf numFmtId="187" fontId="10" fillId="0" borderId="1" xfId="0" applyNumberFormat="1" applyFont="1" applyBorder="1" applyAlignment="1">
      <alignment vertical="center" shrinkToFit="1"/>
    </xf>
    <xf numFmtId="187" fontId="10" fillId="4" borderId="32" xfId="0" applyNumberFormat="1" applyFont="1" applyFill="1" applyBorder="1" applyAlignment="1">
      <alignment vertical="center" shrinkToFit="1"/>
    </xf>
    <xf numFmtId="187" fontId="10" fillId="4" borderId="1" xfId="0" applyNumberFormat="1" applyFont="1" applyFill="1" applyBorder="1" applyAlignment="1">
      <alignment vertical="center" shrinkToFit="1"/>
    </xf>
    <xf numFmtId="187" fontId="10" fillId="4" borderId="36" xfId="0" applyNumberFormat="1" applyFont="1" applyFill="1" applyBorder="1" applyAlignment="1">
      <alignment vertical="center" shrinkToFit="1"/>
    </xf>
    <xf numFmtId="187" fontId="10" fillId="0" borderId="6" xfId="0" applyNumberFormat="1" applyFont="1" applyBorder="1" applyAlignment="1">
      <alignment vertical="center" shrinkToFit="1"/>
    </xf>
    <xf numFmtId="187" fontId="10" fillId="4" borderId="20" xfId="0" applyNumberFormat="1" applyFont="1" applyFill="1" applyBorder="1" applyAlignment="1">
      <alignment vertical="center" shrinkToFit="1"/>
    </xf>
    <xf numFmtId="187" fontId="10" fillId="4" borderId="6" xfId="0" applyNumberFormat="1" applyFont="1" applyFill="1" applyBorder="1" applyAlignment="1">
      <alignment vertical="center" shrinkToFit="1"/>
    </xf>
    <xf numFmtId="187" fontId="10" fillId="4" borderId="43" xfId="0" applyNumberFormat="1" applyFont="1" applyFill="1" applyBorder="1" applyAlignment="1">
      <alignment vertical="center" shrinkToFit="1"/>
    </xf>
    <xf numFmtId="187" fontId="10" fillId="0" borderId="8" xfId="0" applyNumberFormat="1" applyFont="1" applyBorder="1" applyAlignment="1">
      <alignment vertical="center" shrinkToFit="1"/>
    </xf>
    <xf numFmtId="187" fontId="10" fillId="4" borderId="25" xfId="0" applyNumberFormat="1" applyFont="1" applyFill="1" applyBorder="1" applyAlignment="1">
      <alignment vertical="center" shrinkToFit="1"/>
    </xf>
    <xf numFmtId="187" fontId="10" fillId="4" borderId="8" xfId="0" applyNumberFormat="1" applyFont="1" applyFill="1" applyBorder="1" applyAlignment="1">
      <alignment vertical="center" shrinkToFit="1"/>
    </xf>
    <xf numFmtId="187" fontId="10" fillId="0" borderId="27" xfId="0" applyNumberFormat="1" applyFont="1" applyBorder="1" applyAlignment="1">
      <alignment vertical="center" shrinkToFit="1"/>
    </xf>
    <xf numFmtId="187" fontId="10" fillId="0" borderId="32" xfId="0" applyNumberFormat="1" applyFont="1" applyBorder="1" applyAlignment="1">
      <alignment vertical="center" shrinkToFit="1"/>
    </xf>
    <xf numFmtId="187" fontId="10" fillId="0" borderId="36" xfId="0" applyNumberFormat="1" applyFont="1" applyBorder="1" applyAlignment="1">
      <alignment vertical="center" shrinkToFit="1"/>
    </xf>
    <xf numFmtId="187" fontId="10" fillId="0" borderId="20" xfId="0" applyNumberFormat="1" applyFont="1" applyBorder="1" applyAlignment="1">
      <alignment vertical="center" shrinkToFit="1"/>
    </xf>
    <xf numFmtId="187" fontId="10" fillId="4" borderId="21" xfId="0" applyNumberFormat="1" applyFont="1" applyFill="1" applyBorder="1" applyAlignment="1">
      <alignment vertical="center" shrinkToFit="1"/>
    </xf>
    <xf numFmtId="187" fontId="10" fillId="0" borderId="23" xfId="0" applyNumberFormat="1" applyFont="1" applyBorder="1" applyAlignment="1">
      <alignment vertical="center" shrinkToFit="1"/>
    </xf>
    <xf numFmtId="187" fontId="10" fillId="0" borderId="30" xfId="0" applyNumberFormat="1" applyFont="1" applyBorder="1" applyAlignment="1">
      <alignment vertical="center" shrinkToFit="1"/>
    </xf>
    <xf numFmtId="187" fontId="10" fillId="4" borderId="23" xfId="0" applyNumberFormat="1" applyFont="1" applyFill="1" applyBorder="1" applyAlignment="1">
      <alignment vertical="center" shrinkToFit="1"/>
    </xf>
    <xf numFmtId="187" fontId="10" fillId="4" borderId="18" xfId="0" applyNumberFormat="1" applyFont="1" applyFill="1" applyBorder="1" applyAlignment="1">
      <alignment vertical="center" shrinkToFit="1"/>
    </xf>
    <xf numFmtId="187" fontId="10" fillId="4" borderId="17" xfId="0" applyNumberFormat="1" applyFont="1" applyFill="1" applyBorder="1" applyAlignment="1">
      <alignment vertical="center" shrinkToFit="1"/>
    </xf>
    <xf numFmtId="187" fontId="10" fillId="0" borderId="50" xfId="0" applyNumberFormat="1" applyFont="1" applyBorder="1" applyAlignment="1">
      <alignment vertical="center" shrinkToFit="1"/>
    </xf>
    <xf numFmtId="187" fontId="10" fillId="0" borderId="51" xfId="0" applyNumberFormat="1" applyFont="1" applyBorder="1" applyAlignment="1">
      <alignment vertical="center" shrinkToFit="1"/>
    </xf>
    <xf numFmtId="3" fontId="10" fillId="0" borderId="6" xfId="0" applyNumberFormat="1" applyFont="1" applyBorder="1" applyAlignment="1">
      <alignment horizontal="right" vertical="center" shrinkToFi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0" fillId="4" borderId="14" xfId="0" applyFont="1" applyFill="1" applyBorder="1" applyAlignment="1">
      <alignment vertical="center" wrapText="1"/>
    </xf>
    <xf numFmtId="184" fontId="23" fillId="0" borderId="56" xfId="0" applyNumberFormat="1" applyFont="1" applyBorder="1" applyAlignment="1">
      <alignment horizontal="center" vertical="center" shrinkToFit="1"/>
    </xf>
    <xf numFmtId="185" fontId="24" fillId="4" borderId="36" xfId="0" applyNumberFormat="1" applyFont="1" applyFill="1" applyBorder="1" applyAlignment="1">
      <alignment vertical="center" shrinkToFit="1"/>
    </xf>
    <xf numFmtId="185" fontId="10" fillId="4" borderId="36" xfId="0" applyNumberFormat="1" applyFont="1" applyFill="1" applyBorder="1" applyAlignment="1">
      <alignment horizontal="right" vertical="center" shrinkToFit="1"/>
    </xf>
    <xf numFmtId="185" fontId="10" fillId="4" borderId="6" xfId="0" applyNumberFormat="1" applyFont="1" applyFill="1" applyBorder="1" applyAlignment="1">
      <alignment horizontal="right" vertical="center" shrinkToFit="1"/>
    </xf>
    <xf numFmtId="185" fontId="14" fillId="4" borderId="6" xfId="0" applyNumberFormat="1" applyFont="1" applyFill="1" applyBorder="1" applyAlignment="1">
      <alignment vertical="center" shrinkToFit="1"/>
    </xf>
    <xf numFmtId="188" fontId="10" fillId="4" borderId="36" xfId="0" applyNumberFormat="1" applyFont="1" applyFill="1" applyBorder="1" applyAlignment="1">
      <alignment horizontal="right" vertical="center" shrinkToFit="1"/>
    </xf>
    <xf numFmtId="188" fontId="10" fillId="0" borderId="6" xfId="0" applyNumberFormat="1" applyFont="1" applyBorder="1" applyAlignment="1">
      <alignment horizontal="right" vertical="center" shrinkToFit="1"/>
    </xf>
    <xf numFmtId="188" fontId="14" fillId="0" borderId="0" xfId="0" applyNumberFormat="1" applyFont="1" applyAlignment="1">
      <alignment vertical="center" shrinkToFit="1"/>
    </xf>
    <xf numFmtId="40" fontId="10" fillId="4" borderId="36" xfId="1" applyNumberFormat="1" applyFont="1" applyFill="1" applyBorder="1" applyAlignment="1">
      <alignment horizontal="right" vertical="center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4" borderId="1" xfId="0" applyFont="1" applyFill="1" applyBorder="1" applyAlignment="1">
      <alignment vertical="center"/>
    </xf>
    <xf numFmtId="38" fontId="3" fillId="0" borderId="0" xfId="1" applyFont="1" applyFill="1" applyAlignment="1"/>
    <xf numFmtId="0" fontId="20" fillId="0" borderId="10" xfId="0" applyFont="1" applyBorder="1" applyAlignment="1">
      <alignment vertical="center"/>
    </xf>
    <xf numFmtId="0" fontId="11" fillId="7" borderId="0" xfId="2" applyFont="1" applyFill="1">
      <alignment vertical="center"/>
    </xf>
    <xf numFmtId="0" fontId="11" fillId="5" borderId="0" xfId="2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38" fontId="3" fillId="0" borderId="0" xfId="1" applyFont="1" applyFill="1" applyBorder="1" applyAlignment="1">
      <alignment horizontal="center" vertical="center" wrapText="1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38" fontId="3" fillId="0" borderId="0" xfId="1" applyFont="1" applyAlignment="1">
      <alignment horizontal="center" vertical="center" textRotation="255"/>
    </xf>
    <xf numFmtId="0" fontId="21" fillId="0" borderId="0" xfId="0" applyFont="1" applyAlignment="1">
      <alignment vertical="center"/>
    </xf>
    <xf numFmtId="38" fontId="3" fillId="0" borderId="17" xfId="1" applyFont="1" applyBorder="1" applyAlignment="1">
      <alignment vertical="center"/>
    </xf>
    <xf numFmtId="38" fontId="3" fillId="0" borderId="20" xfId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57" fontId="3" fillId="6" borderId="63" xfId="1" applyNumberFormat="1" applyFont="1" applyFill="1" applyBorder="1" applyAlignment="1">
      <alignment horizontal="left" vertical="center" wrapText="1"/>
    </xf>
    <xf numFmtId="57" fontId="3" fillId="6" borderId="65" xfId="1" applyNumberFormat="1" applyFont="1" applyFill="1" applyBorder="1" applyAlignment="1">
      <alignment horizontal="left" vertical="center" wrapText="1"/>
    </xf>
    <xf numFmtId="57" fontId="32" fillId="0" borderId="0" xfId="1" applyNumberFormat="1" applyFont="1" applyFill="1" applyBorder="1" applyAlignment="1"/>
    <xf numFmtId="57" fontId="4" fillId="0" borderId="0" xfId="1" applyNumberFormat="1" applyFont="1" applyFill="1" applyBorder="1" applyAlignment="1"/>
    <xf numFmtId="38" fontId="3" fillId="0" borderId="0" xfId="1" applyFont="1" applyFill="1" applyBorder="1" applyAlignment="1"/>
    <xf numFmtId="57" fontId="3" fillId="0" borderId="35" xfId="1" applyNumberFormat="1" applyFont="1" applyBorder="1" applyAlignment="1">
      <alignment horizontal="center" vertical="center"/>
    </xf>
    <xf numFmtId="57" fontId="3" fillId="0" borderId="17" xfId="1" applyNumberFormat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176" fontId="3" fillId="0" borderId="54" xfId="0" applyNumberFormat="1" applyFont="1" applyBorder="1" applyAlignment="1">
      <alignment vertical="center"/>
    </xf>
    <xf numFmtId="176" fontId="3" fillId="0" borderId="16" xfId="0" applyNumberFormat="1" applyFont="1" applyBorder="1" applyAlignment="1">
      <alignment vertical="center"/>
    </xf>
    <xf numFmtId="57" fontId="3" fillId="0" borderId="43" xfId="1" applyNumberFormat="1" applyFont="1" applyFill="1" applyBorder="1" applyAlignment="1">
      <alignment horizontal="center" vertical="center"/>
    </xf>
    <xf numFmtId="38" fontId="22" fillId="6" borderId="67" xfId="1" applyFont="1" applyFill="1" applyBorder="1" applyAlignment="1">
      <alignment horizontal="left" vertical="center" wrapText="1"/>
    </xf>
    <xf numFmtId="38" fontId="3" fillId="6" borderId="67" xfId="1" applyFont="1" applyFill="1" applyBorder="1" applyAlignment="1">
      <alignment horizontal="center" vertical="center" shrinkToFit="1"/>
    </xf>
    <xf numFmtId="38" fontId="3" fillId="6" borderId="67" xfId="1" applyFont="1" applyFill="1" applyBorder="1" applyAlignment="1">
      <alignment horizontal="left" vertical="center" shrinkToFit="1"/>
    </xf>
    <xf numFmtId="177" fontId="3" fillId="0" borderId="67" xfId="1" applyNumberFormat="1" applyFont="1" applyFill="1" applyBorder="1" applyAlignment="1">
      <alignment vertical="center" shrinkToFit="1"/>
    </xf>
    <xf numFmtId="177" fontId="30" fillId="6" borderId="67" xfId="0" applyNumberFormat="1" applyFont="1" applyFill="1" applyBorder="1" applyAlignment="1">
      <alignment vertical="center" shrinkToFit="1"/>
    </xf>
    <xf numFmtId="57" fontId="3" fillId="6" borderId="67" xfId="1" applyNumberFormat="1" applyFont="1" applyFill="1" applyBorder="1" applyAlignment="1">
      <alignment horizontal="left" vertical="center" wrapText="1"/>
    </xf>
    <xf numFmtId="38" fontId="22" fillId="6" borderId="63" xfId="1" applyFont="1" applyFill="1" applyBorder="1" applyAlignment="1">
      <alignment horizontal="left" vertical="center" wrapText="1"/>
    </xf>
    <xf numFmtId="38" fontId="3" fillId="6" borderId="63" xfId="1" applyFont="1" applyFill="1" applyBorder="1" applyAlignment="1">
      <alignment horizontal="center" vertical="center" shrinkToFit="1"/>
    </xf>
    <xf numFmtId="38" fontId="3" fillId="6" borderId="63" xfId="1" applyFont="1" applyFill="1" applyBorder="1" applyAlignment="1">
      <alignment horizontal="left" vertical="center" shrinkToFit="1"/>
    </xf>
    <xf numFmtId="177" fontId="3" fillId="6" borderId="63" xfId="1" applyNumberFormat="1" applyFont="1" applyFill="1" applyBorder="1" applyAlignment="1">
      <alignment vertical="center" shrinkToFit="1"/>
    </xf>
    <xf numFmtId="177" fontId="3" fillId="0" borderId="63" xfId="1" applyNumberFormat="1" applyFont="1" applyFill="1" applyBorder="1" applyAlignment="1">
      <alignment vertical="center" shrinkToFit="1"/>
    </xf>
    <xf numFmtId="38" fontId="22" fillId="6" borderId="65" xfId="1" applyFont="1" applyFill="1" applyBorder="1" applyAlignment="1">
      <alignment horizontal="left" vertical="center" wrapText="1"/>
    </xf>
    <xf numFmtId="38" fontId="3" fillId="6" borderId="65" xfId="1" applyFont="1" applyFill="1" applyBorder="1" applyAlignment="1">
      <alignment horizontal="center" vertical="center" shrinkToFit="1"/>
    </xf>
    <xf numFmtId="38" fontId="3" fillId="6" borderId="65" xfId="1" applyFont="1" applyFill="1" applyBorder="1" applyAlignment="1">
      <alignment horizontal="left" vertical="center" shrinkToFit="1"/>
    </xf>
    <xf numFmtId="177" fontId="3" fillId="0" borderId="69" xfId="1" applyNumberFormat="1" applyFont="1" applyFill="1" applyBorder="1" applyAlignment="1">
      <alignment vertical="center" shrinkToFit="1"/>
    </xf>
    <xf numFmtId="177" fontId="3" fillId="0" borderId="71" xfId="1" applyNumberFormat="1" applyFont="1" applyFill="1" applyBorder="1" applyAlignment="1">
      <alignment vertical="center" shrinkToFit="1"/>
    </xf>
    <xf numFmtId="177" fontId="3" fillId="0" borderId="72" xfId="1" applyNumberFormat="1" applyFont="1" applyFill="1" applyBorder="1" applyAlignment="1">
      <alignment vertical="center" shrinkToFit="1"/>
    </xf>
    <xf numFmtId="38" fontId="3" fillId="0" borderId="70" xfId="1" applyFont="1" applyFill="1" applyBorder="1" applyAlignment="1">
      <alignment horizontal="center" vertical="center" shrinkToFit="1"/>
    </xf>
    <xf numFmtId="177" fontId="3" fillId="0" borderId="71" xfId="1" applyNumberFormat="1" applyFont="1" applyFill="1" applyBorder="1" applyAlignment="1">
      <alignment horizontal="center" vertical="center" shrinkToFit="1"/>
    </xf>
    <xf numFmtId="178" fontId="3" fillId="0" borderId="71" xfId="1" applyNumberFormat="1" applyFont="1" applyFill="1" applyBorder="1" applyAlignment="1">
      <alignment horizontal="center" vertical="center" shrinkToFit="1"/>
    </xf>
    <xf numFmtId="38" fontId="3" fillId="0" borderId="17" xfId="1" applyFont="1" applyFill="1" applyBorder="1" applyAlignment="1">
      <alignment horizontal="center" vertical="center"/>
    </xf>
    <xf numFmtId="176" fontId="3" fillId="0" borderId="17" xfId="0" applyNumberFormat="1" applyFont="1" applyBorder="1" applyAlignment="1">
      <alignment horizontal="right" vertical="center"/>
    </xf>
    <xf numFmtId="57" fontId="3" fillId="0" borderId="36" xfId="1" applyNumberFormat="1" applyFont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40" fontId="3" fillId="0" borderId="8" xfId="1" applyNumberFormat="1" applyFont="1" applyFill="1" applyBorder="1" applyAlignment="1">
      <alignment horizontal="center" vertical="center"/>
    </xf>
    <xf numFmtId="40" fontId="3" fillId="0" borderId="13" xfId="1" applyNumberFormat="1" applyFont="1" applyFill="1" applyBorder="1" applyAlignment="1">
      <alignment horizontal="center" vertical="center"/>
    </xf>
    <xf numFmtId="38" fontId="3" fillId="0" borderId="13" xfId="1" applyFont="1" applyFill="1" applyBorder="1" applyAlignment="1">
      <alignment horizontal="right"/>
    </xf>
    <xf numFmtId="0" fontId="3" fillId="6" borderId="67" xfId="0" applyFont="1" applyFill="1" applyBorder="1" applyAlignment="1">
      <alignment horizontal="left" vertical="center" wrapText="1"/>
    </xf>
    <xf numFmtId="177" fontId="3" fillId="6" borderId="67" xfId="1" applyNumberFormat="1" applyFont="1" applyFill="1" applyBorder="1" applyAlignment="1">
      <alignment vertical="center" shrinkToFit="1"/>
    </xf>
    <xf numFmtId="178" fontId="3" fillId="6" borderId="67" xfId="1" applyNumberFormat="1" applyFont="1" applyFill="1" applyBorder="1" applyAlignment="1">
      <alignment vertical="center" shrinkToFit="1"/>
    </xf>
    <xf numFmtId="0" fontId="3" fillId="6" borderId="63" xfId="0" applyFont="1" applyFill="1" applyBorder="1" applyAlignment="1">
      <alignment horizontal="left" vertical="center" wrapText="1"/>
    </xf>
    <xf numFmtId="178" fontId="3" fillId="6" borderId="63" xfId="1" applyNumberFormat="1" applyFont="1" applyFill="1" applyBorder="1" applyAlignment="1">
      <alignment vertical="center" shrinkToFit="1"/>
    </xf>
    <xf numFmtId="0" fontId="3" fillId="6" borderId="65" xfId="0" applyFont="1" applyFill="1" applyBorder="1" applyAlignment="1">
      <alignment horizontal="left" vertical="center" wrapText="1"/>
    </xf>
    <xf numFmtId="38" fontId="3" fillId="6" borderId="69" xfId="1" applyFont="1" applyFill="1" applyBorder="1" applyAlignment="1">
      <alignment horizontal="left" vertical="center" shrinkToFit="1"/>
    </xf>
    <xf numFmtId="177" fontId="3" fillId="6" borderId="69" xfId="1" applyNumberFormat="1" applyFont="1" applyFill="1" applyBorder="1" applyAlignment="1">
      <alignment vertical="center" shrinkToFit="1"/>
    </xf>
    <xf numFmtId="178" fontId="3" fillId="6" borderId="69" xfId="1" applyNumberFormat="1" applyFont="1" applyFill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176" fontId="3" fillId="0" borderId="76" xfId="0" applyNumberFormat="1" applyFont="1" applyBorder="1" applyAlignment="1">
      <alignment vertical="center"/>
    </xf>
    <xf numFmtId="0" fontId="3" fillId="6" borderId="69" xfId="0" applyFont="1" applyFill="1" applyBorder="1" applyAlignment="1">
      <alignment horizontal="left" vertical="center" wrapText="1"/>
    </xf>
    <xf numFmtId="38" fontId="22" fillId="6" borderId="69" xfId="1" applyFont="1" applyFill="1" applyBorder="1" applyAlignment="1">
      <alignment horizontal="left" vertical="center" wrapText="1"/>
    </xf>
    <xf numFmtId="38" fontId="3" fillId="6" borderId="69" xfId="1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wrapText="1"/>
    </xf>
    <xf numFmtId="38" fontId="3" fillId="0" borderId="16" xfId="1" applyFont="1" applyFill="1" applyBorder="1" applyAlignment="1">
      <alignment horizontal="left" vertical="center" wrapText="1"/>
    </xf>
    <xf numFmtId="0" fontId="3" fillId="0" borderId="16" xfId="1" applyNumberFormat="1" applyFont="1" applyFill="1" applyBorder="1" applyAlignment="1">
      <alignment horizontal="center" vertical="center" wrapText="1"/>
    </xf>
    <xf numFmtId="38" fontId="3" fillId="0" borderId="31" xfId="1" applyFont="1" applyFill="1" applyBorder="1" applyAlignment="1">
      <alignment horizontal="left" vertical="center" shrinkToFit="1"/>
    </xf>
    <xf numFmtId="57" fontId="3" fillId="6" borderId="69" xfId="1" applyNumberFormat="1" applyFont="1" applyFill="1" applyBorder="1" applyAlignment="1">
      <alignment horizontal="left" vertical="center" wrapText="1"/>
    </xf>
    <xf numFmtId="57" fontId="3" fillId="0" borderId="53" xfId="1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38" fontId="3" fillId="0" borderId="0" xfId="1" applyFont="1" applyFill="1" applyAlignment="1">
      <alignment horizontal="center"/>
    </xf>
    <xf numFmtId="38" fontId="3" fillId="0" borderId="18" xfId="1" applyFont="1" applyBorder="1" applyAlignment="1">
      <alignment horizontal="center" vertical="center"/>
    </xf>
    <xf numFmtId="57" fontId="3" fillId="6" borderId="67" xfId="1" applyNumberFormat="1" applyFont="1" applyFill="1" applyBorder="1" applyAlignment="1">
      <alignment horizontal="center" vertical="center" wrapText="1"/>
    </xf>
    <xf numFmtId="57" fontId="3" fillId="6" borderId="63" xfId="1" applyNumberFormat="1" applyFont="1" applyFill="1" applyBorder="1" applyAlignment="1">
      <alignment horizontal="center" vertical="center" wrapText="1"/>
    </xf>
    <xf numFmtId="57" fontId="3" fillId="6" borderId="65" xfId="1" applyNumberFormat="1" applyFont="1" applyFill="1" applyBorder="1" applyAlignment="1">
      <alignment horizontal="center" vertical="center" wrapText="1"/>
    </xf>
    <xf numFmtId="57" fontId="3" fillId="0" borderId="16" xfId="1" applyNumberFormat="1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6" borderId="74" xfId="0" applyFont="1" applyFill="1" applyBorder="1" applyAlignment="1">
      <alignment horizontal="center" vertical="center" wrapText="1"/>
    </xf>
    <xf numFmtId="0" fontId="3" fillId="6" borderId="7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right"/>
    </xf>
    <xf numFmtId="57" fontId="3" fillId="0" borderId="13" xfId="1" applyNumberFormat="1" applyFont="1" applyFill="1" applyBorder="1" applyAlignment="1">
      <alignment horizontal="right"/>
    </xf>
    <xf numFmtId="38" fontId="3" fillId="0" borderId="13" xfId="1" applyFont="1" applyFill="1" applyBorder="1" applyAlignment="1">
      <alignment horizontal="right" wrapText="1"/>
    </xf>
    <xf numFmtId="0" fontId="3" fillId="6" borderId="77" xfId="0" applyFont="1" applyFill="1" applyBorder="1" applyAlignment="1">
      <alignment horizontal="center" vertical="center" wrapText="1"/>
    </xf>
    <xf numFmtId="57" fontId="3" fillId="6" borderId="69" xfId="1" applyNumberFormat="1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vertical="center" wrapText="1"/>
    </xf>
    <xf numFmtId="0" fontId="10" fillId="0" borderId="36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right" vertical="center" wrapText="1"/>
    </xf>
    <xf numFmtId="187" fontId="14" fillId="0" borderId="20" xfId="0" applyNumberFormat="1" applyFont="1" applyBorder="1" applyAlignment="1">
      <alignment vertical="center" shrinkToFit="1"/>
    </xf>
    <xf numFmtId="38" fontId="3" fillId="0" borderId="29" xfId="1" applyFont="1" applyFill="1" applyBorder="1" applyAlignment="1">
      <alignment horizontal="center" wrapText="1"/>
    </xf>
    <xf numFmtId="9" fontId="3" fillId="6" borderId="78" xfId="1" applyNumberFormat="1" applyFont="1" applyFill="1" applyBorder="1" applyAlignment="1">
      <alignment horizontal="left" vertical="center" wrapText="1"/>
    </xf>
    <xf numFmtId="9" fontId="3" fillId="6" borderId="64" xfId="1" applyNumberFormat="1" applyFont="1" applyFill="1" applyBorder="1" applyAlignment="1">
      <alignment horizontal="left" vertical="center" wrapText="1"/>
    </xf>
    <xf numFmtId="9" fontId="3" fillId="6" borderId="66" xfId="1" applyNumberFormat="1" applyFont="1" applyFill="1" applyBorder="1" applyAlignment="1">
      <alignment horizontal="left" vertical="center" wrapText="1"/>
    </xf>
    <xf numFmtId="0" fontId="6" fillId="7" borderId="0" xfId="0" applyFont="1" applyFill="1"/>
    <xf numFmtId="38" fontId="3" fillId="7" borderId="0" xfId="1" applyFont="1" applyFill="1"/>
    <xf numFmtId="38" fontId="3" fillId="7" borderId="0" xfId="1" applyFont="1" applyFill="1" applyBorder="1" applyAlignment="1">
      <alignment horizontal="center" vertical="center"/>
    </xf>
    <xf numFmtId="38" fontId="3" fillId="7" borderId="0" xfId="1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/>
    </xf>
    <xf numFmtId="38" fontId="3" fillId="7" borderId="0" xfId="1" applyFont="1" applyFill="1" applyBorder="1" applyAlignment="1">
      <alignment horizontal="center" wrapText="1"/>
    </xf>
    <xf numFmtId="9" fontId="3" fillId="7" borderId="0" xfId="1" applyNumberFormat="1" applyFont="1" applyFill="1" applyBorder="1" applyAlignment="1">
      <alignment horizontal="left" vertical="center" wrapText="1"/>
    </xf>
    <xf numFmtId="38" fontId="3" fillId="7" borderId="0" xfId="1" applyFont="1" applyFill="1" applyBorder="1" applyAlignment="1">
      <alignment horizontal="left" vertical="center" wrapText="1"/>
    </xf>
    <xf numFmtId="38" fontId="3" fillId="0" borderId="5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38" fontId="3" fillId="0" borderId="12" xfId="1" applyFont="1" applyFill="1" applyBorder="1" applyAlignment="1">
      <alignment horizontal="right" wrapText="1"/>
    </xf>
    <xf numFmtId="57" fontId="3" fillId="6" borderId="79" xfId="1" applyNumberFormat="1" applyFont="1" applyFill="1" applyBorder="1" applyAlignment="1">
      <alignment horizontal="center" vertical="center" wrapText="1"/>
    </xf>
    <xf numFmtId="57" fontId="3" fillId="6" borderId="80" xfId="1" applyNumberFormat="1" applyFont="1" applyFill="1" applyBorder="1" applyAlignment="1">
      <alignment horizontal="center" vertical="center" wrapText="1"/>
    </xf>
    <xf numFmtId="57" fontId="3" fillId="6" borderId="81" xfId="1" applyNumberFormat="1" applyFont="1" applyFill="1" applyBorder="1" applyAlignment="1">
      <alignment horizontal="center" vertical="center" wrapText="1"/>
    </xf>
    <xf numFmtId="57" fontId="3" fillId="6" borderId="82" xfId="1" applyNumberFormat="1" applyFont="1" applyFill="1" applyBorder="1" applyAlignment="1">
      <alignment horizontal="center" vertical="center" wrapText="1"/>
    </xf>
    <xf numFmtId="38" fontId="3" fillId="0" borderId="68" xfId="1" applyFont="1" applyFill="1" applyBorder="1" applyAlignment="1">
      <alignment horizontal="center" wrapText="1"/>
    </xf>
    <xf numFmtId="40" fontId="3" fillId="0" borderId="8" xfId="1" applyNumberFormat="1" applyFont="1" applyBorder="1" applyAlignment="1">
      <alignment horizontal="center" vertical="center" wrapText="1"/>
    </xf>
    <xf numFmtId="187" fontId="10" fillId="0" borderId="45" xfId="0" applyNumberFormat="1" applyFont="1" applyBorder="1" applyAlignment="1">
      <alignment vertical="center" shrinkToFit="1"/>
    </xf>
    <xf numFmtId="187" fontId="10" fillId="0" borderId="47" xfId="0" applyNumberFormat="1" applyFont="1" applyBorder="1" applyAlignment="1">
      <alignment vertical="center" shrinkToFit="1"/>
    </xf>
    <xf numFmtId="187" fontId="10" fillId="0" borderId="49" xfId="0" applyNumberFormat="1" applyFont="1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4" borderId="59" xfId="0" applyFont="1" applyFill="1" applyBorder="1" applyAlignment="1">
      <alignment horizontal="right" vertical="center" wrapText="1"/>
    </xf>
    <xf numFmtId="0" fontId="10" fillId="4" borderId="55" xfId="0" applyFont="1" applyFill="1" applyBorder="1" applyAlignment="1">
      <alignment horizontal="right" vertical="center" wrapText="1"/>
    </xf>
    <xf numFmtId="0" fontId="10" fillId="4" borderId="12" xfId="0" applyFont="1" applyFill="1" applyBorder="1" applyAlignment="1">
      <alignment horizontal="right" vertical="center" wrapText="1"/>
    </xf>
    <xf numFmtId="187" fontId="10" fillId="0" borderId="44" xfId="0" applyNumberFormat="1" applyFont="1" applyBorder="1" applyAlignment="1">
      <alignment vertical="center" shrinkToFit="1"/>
    </xf>
    <xf numFmtId="187" fontId="10" fillId="0" borderId="46" xfId="0" applyNumberFormat="1" applyFont="1" applyBorder="1" applyAlignment="1">
      <alignment vertical="center" shrinkToFit="1"/>
    </xf>
    <xf numFmtId="187" fontId="10" fillId="0" borderId="48" xfId="0" applyNumberFormat="1" applyFont="1" applyBorder="1" applyAlignment="1">
      <alignment vertical="center" shrinkToFit="1"/>
    </xf>
    <xf numFmtId="0" fontId="14" fillId="0" borderId="42" xfId="0" applyFont="1" applyBorder="1" applyAlignment="1">
      <alignment vertical="center" shrinkToFit="1"/>
    </xf>
    <xf numFmtId="0" fontId="14" fillId="0" borderId="39" xfId="0" applyFont="1" applyBorder="1" applyAlignment="1">
      <alignment vertical="center" shrinkToFit="1"/>
    </xf>
    <xf numFmtId="0" fontId="14" fillId="0" borderId="40" xfId="0" applyFont="1" applyBorder="1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textRotation="255" wrapText="1"/>
    </xf>
    <xf numFmtId="0" fontId="10" fillId="0" borderId="19" xfId="0" applyFont="1" applyBorder="1" applyAlignment="1">
      <alignment horizontal="center" vertical="center" textRotation="255" wrapText="1"/>
    </xf>
    <xf numFmtId="0" fontId="10" fillId="0" borderId="21" xfId="0" applyFont="1" applyBorder="1" applyAlignment="1">
      <alignment horizontal="center" vertical="center" textRotation="255" wrapText="1"/>
    </xf>
    <xf numFmtId="0" fontId="10" fillId="0" borderId="16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4" fillId="0" borderId="5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textRotation="255" wrapText="1"/>
    </xf>
    <xf numFmtId="0" fontId="10" fillId="4" borderId="0" xfId="0" applyFont="1" applyFill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textRotation="255" wrapText="1"/>
    </xf>
    <xf numFmtId="0" fontId="10" fillId="0" borderId="13" xfId="0" applyFont="1" applyBorder="1" applyAlignment="1">
      <alignment horizontal="center" vertical="center" textRotation="255" wrapText="1"/>
    </xf>
    <xf numFmtId="0" fontId="10" fillId="0" borderId="3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textRotation="255" wrapText="1"/>
    </xf>
    <xf numFmtId="0" fontId="20" fillId="0" borderId="2" xfId="0" applyFont="1" applyBorder="1" applyAlignment="1">
      <alignment horizontal="center" vertical="center" wrapText="1" shrinkToFit="1"/>
    </xf>
    <xf numFmtId="0" fontId="20" fillId="0" borderId="9" xfId="0" applyFont="1" applyBorder="1" applyAlignment="1">
      <alignment horizontal="center" vertical="center" wrapText="1" shrinkToFit="1"/>
    </xf>
    <xf numFmtId="0" fontId="20" fillId="0" borderId="12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4" borderId="13" xfId="0" applyFont="1" applyFill="1" applyBorder="1" applyAlignment="1">
      <alignment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/>
    </xf>
    <xf numFmtId="0" fontId="20" fillId="4" borderId="13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4" borderId="13" xfId="0" applyFont="1" applyFill="1" applyBorder="1" applyAlignment="1">
      <alignment vertical="center" shrinkToFit="1"/>
    </xf>
    <xf numFmtId="0" fontId="20" fillId="0" borderId="1" xfId="0" applyFont="1" applyBorder="1" applyAlignment="1">
      <alignment horizontal="center" vertical="center"/>
    </xf>
    <xf numFmtId="0" fontId="20" fillId="0" borderId="12" xfId="0" applyFont="1" applyBorder="1" applyAlignment="1">
      <alignment vertical="center" shrinkToFit="1"/>
    </xf>
    <xf numFmtId="0" fontId="20" fillId="0" borderId="55" xfId="0" applyFont="1" applyBorder="1" applyAlignment="1">
      <alignment vertical="center" shrinkToFit="1"/>
    </xf>
    <xf numFmtId="0" fontId="20" fillId="0" borderId="56" xfId="0" applyFont="1" applyBorder="1" applyAlignment="1">
      <alignment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vertical="center" wrapText="1"/>
    </xf>
    <xf numFmtId="0" fontId="20" fillId="4" borderId="3" xfId="0" applyFont="1" applyFill="1" applyBorder="1" applyAlignment="1">
      <alignment vertical="center" wrapText="1"/>
    </xf>
    <xf numFmtId="0" fontId="20" fillId="4" borderId="4" xfId="0" applyFont="1" applyFill="1" applyBorder="1" applyAlignment="1">
      <alignment vertical="center" wrapText="1"/>
    </xf>
    <xf numFmtId="0" fontId="20" fillId="4" borderId="5" xfId="0" applyFont="1" applyFill="1" applyBorder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7" xfId="0" applyFont="1" applyFill="1" applyBorder="1" applyAlignment="1">
      <alignment vertical="center" wrapText="1"/>
    </xf>
    <xf numFmtId="0" fontId="20" fillId="4" borderId="9" xfId="0" applyFont="1" applyFill="1" applyBorder="1" applyAlignment="1">
      <alignment vertical="center" wrapText="1"/>
    </xf>
    <xf numFmtId="0" fontId="20" fillId="4" borderId="10" xfId="0" applyFont="1" applyFill="1" applyBorder="1" applyAlignment="1">
      <alignment vertical="center" wrapText="1"/>
    </xf>
    <xf numFmtId="0" fontId="20" fillId="4" borderId="11" xfId="0" applyFont="1" applyFill="1" applyBorder="1" applyAlignment="1">
      <alignment vertical="center" wrapText="1"/>
    </xf>
    <xf numFmtId="0" fontId="20" fillId="0" borderId="5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7" borderId="13" xfId="0" applyFont="1" applyFill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180" fontId="20" fillId="4" borderId="12" xfId="0" applyNumberFormat="1" applyFont="1" applyFill="1" applyBorder="1" applyAlignment="1">
      <alignment horizontal="center" vertical="center"/>
    </xf>
    <xf numFmtId="180" fontId="20" fillId="4" borderId="56" xfId="0" applyNumberFormat="1" applyFont="1" applyFill="1" applyBorder="1" applyAlignment="1">
      <alignment horizontal="center" vertical="center"/>
    </xf>
    <xf numFmtId="189" fontId="20" fillId="4" borderId="12" xfId="0" applyNumberFormat="1" applyFont="1" applyFill="1" applyBorder="1" applyAlignment="1">
      <alignment horizontal="center" vertical="center"/>
    </xf>
    <xf numFmtId="189" fontId="20" fillId="4" borderId="55" xfId="0" applyNumberFormat="1" applyFont="1" applyFill="1" applyBorder="1" applyAlignment="1">
      <alignment horizontal="center" vertical="center"/>
    </xf>
    <xf numFmtId="189" fontId="20" fillId="4" borderId="56" xfId="0" applyNumberFormat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left" vertical="center" wrapText="1"/>
    </xf>
    <xf numFmtId="0" fontId="20" fillId="0" borderId="55" xfId="0" applyFont="1" applyBorder="1" applyAlignment="1">
      <alignment horizontal="left" vertical="center" wrapText="1"/>
    </xf>
    <xf numFmtId="0" fontId="20" fillId="0" borderId="56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56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 shrinkToFit="1"/>
    </xf>
    <xf numFmtId="0" fontId="20" fillId="0" borderId="11" xfId="0" applyFont="1" applyBorder="1" applyAlignment="1">
      <alignment horizontal="center" vertical="center" wrapText="1" shrinkToFit="1"/>
    </xf>
    <xf numFmtId="181" fontId="20" fillId="4" borderId="57" xfId="0" applyNumberFormat="1" applyFont="1" applyFill="1" applyBorder="1" applyAlignment="1">
      <alignment horizontal="center" vertical="center"/>
    </xf>
    <xf numFmtId="181" fontId="20" fillId="4" borderId="61" xfId="0" applyNumberFormat="1" applyFont="1" applyFill="1" applyBorder="1" applyAlignment="1">
      <alignment horizontal="center" vertical="center"/>
    </xf>
    <xf numFmtId="180" fontId="20" fillId="4" borderId="62" xfId="0" applyNumberFormat="1" applyFont="1" applyFill="1" applyBorder="1" applyAlignment="1">
      <alignment horizontal="center" vertical="center"/>
    </xf>
    <xf numFmtId="180" fontId="20" fillId="4" borderId="58" xfId="0" applyNumberFormat="1" applyFont="1" applyFill="1" applyBorder="1" applyAlignment="1">
      <alignment horizontal="center" vertical="center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4" xr:uid="{00000000-0005-0000-0000-000006000000}"/>
  </cellStyles>
  <dxfs count="6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 patternType="solid">
          <fgColor auto="1"/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 patternType="solid">
          <fgColor auto="1"/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29096</xdr:colOff>
      <xdr:row>9</xdr:row>
      <xdr:rowOff>15875</xdr:rowOff>
    </xdr:from>
    <xdr:to>
      <xdr:col>21</xdr:col>
      <xdr:colOff>253999</xdr:colOff>
      <xdr:row>60</xdr:row>
      <xdr:rowOff>222250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087371" y="1930400"/>
          <a:ext cx="224903" cy="10493375"/>
        </a:xfrm>
        <a:prstGeom prst="righ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29096</xdr:colOff>
      <xdr:row>9</xdr:row>
      <xdr:rowOff>15875</xdr:rowOff>
    </xdr:from>
    <xdr:to>
      <xdr:col>21</xdr:col>
      <xdr:colOff>253999</xdr:colOff>
      <xdr:row>64</xdr:row>
      <xdr:rowOff>222250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CE71E79A-18BB-4C7B-8663-B2863F5F5294}"/>
            </a:ext>
          </a:extLst>
        </xdr:cNvPr>
        <xdr:cNvSpPr/>
      </xdr:nvSpPr>
      <xdr:spPr>
        <a:xfrm>
          <a:off x="8515871" y="1978025"/>
          <a:ext cx="224903" cy="10493375"/>
        </a:xfrm>
        <a:prstGeom prst="righ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3667125</xdr:colOff>
      <xdr:row>9</xdr:row>
      <xdr:rowOff>83344</xdr:rowOff>
    </xdr:from>
    <xdr:to>
      <xdr:col>5</xdr:col>
      <xdr:colOff>238126</xdr:colOff>
      <xdr:row>17</xdr:row>
      <xdr:rowOff>142875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357688" y="2274094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7"/>
  <sheetViews>
    <sheetView showGridLines="0" view="pageBreakPreview" zoomScale="80" zoomScaleNormal="75" zoomScaleSheetLayoutView="80" workbookViewId="0">
      <pane ySplit="6" topLeftCell="A7" activePane="bottomLeft" state="frozen"/>
      <selection activeCell="X18" sqref="X18"/>
      <selection pane="bottomLeft" activeCell="X18" sqref="X18"/>
    </sheetView>
  </sheetViews>
  <sheetFormatPr defaultColWidth="9" defaultRowHeight="13.2"/>
  <cols>
    <col min="1" max="2" width="3.21875" style="216" customWidth="1"/>
    <col min="3" max="3" width="9" style="11"/>
    <col min="4" max="4" width="13.6640625" style="11" customWidth="1"/>
    <col min="5" max="5" width="11.88671875" style="11" customWidth="1"/>
    <col min="6" max="6" width="9.44140625" style="11" customWidth="1"/>
    <col min="7" max="7" width="16.6640625" style="11" customWidth="1"/>
    <col min="8" max="8" width="12.109375" style="11" customWidth="1"/>
    <col min="9" max="9" width="12.6640625" style="11" customWidth="1"/>
    <col min="10" max="10" width="8.6640625" style="11" customWidth="1"/>
    <col min="11" max="11" width="12.6640625" style="11" customWidth="1"/>
    <col min="12" max="12" width="9.6640625" style="11" customWidth="1"/>
    <col min="13" max="13" width="8.6640625" style="11" customWidth="1"/>
    <col min="14" max="14" width="12.6640625" style="11" customWidth="1"/>
    <col min="15" max="15" width="9.6640625" style="11" customWidth="1"/>
    <col min="16" max="16" width="8.6640625" style="11" customWidth="1"/>
    <col min="17" max="18" width="12.6640625" style="11" customWidth="1"/>
    <col min="19" max="19" width="13.21875" style="11" customWidth="1"/>
    <col min="20" max="22" width="12.6640625" style="11" customWidth="1"/>
    <col min="23" max="25" width="12.6640625" style="229" customWidth="1"/>
    <col min="26" max="16384" width="9" style="11"/>
  </cols>
  <sheetData>
    <row r="1" spans="1:31" ht="32.25" customHeight="1">
      <c r="B1" s="217"/>
      <c r="C1" s="164" t="s">
        <v>288</v>
      </c>
    </row>
    <row r="2" spans="1:31" s="1" customFormat="1" ht="30" customHeight="1" thickBot="1">
      <c r="A2" s="218"/>
      <c r="B2" s="218"/>
      <c r="C2" s="170" t="s">
        <v>342</v>
      </c>
      <c r="D2" s="171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55"/>
      <c r="W2" s="230"/>
      <c r="X2" s="230"/>
      <c r="Y2" s="230"/>
    </row>
    <row r="3" spans="1:31" s="2" customFormat="1" ht="14.1" customHeight="1">
      <c r="A3" s="218"/>
      <c r="B3" s="218"/>
      <c r="C3" s="173"/>
      <c r="D3" s="174"/>
      <c r="E3" s="175"/>
      <c r="F3" s="175"/>
      <c r="G3" s="165"/>
      <c r="H3" s="199"/>
      <c r="I3" s="200" t="s">
        <v>0</v>
      </c>
      <c r="J3" s="200" t="s">
        <v>1</v>
      </c>
      <c r="K3" s="200" t="s">
        <v>2</v>
      </c>
      <c r="L3" s="176"/>
      <c r="M3" s="177"/>
      <c r="N3" s="219" t="s">
        <v>3</v>
      </c>
      <c r="O3" s="176"/>
      <c r="P3" s="177"/>
      <c r="Q3" s="219" t="s">
        <v>4</v>
      </c>
      <c r="R3" s="200" t="s">
        <v>5</v>
      </c>
      <c r="S3" s="200" t="s">
        <v>6</v>
      </c>
      <c r="T3" s="200" t="s">
        <v>7</v>
      </c>
      <c r="U3" s="200" t="s">
        <v>8</v>
      </c>
      <c r="V3" s="165"/>
      <c r="W3" s="175"/>
      <c r="X3" s="261"/>
      <c r="Y3" s="231"/>
    </row>
    <row r="4" spans="1:31" s="2" customFormat="1" ht="50.1" customHeight="1">
      <c r="A4" s="163" t="s">
        <v>287</v>
      </c>
      <c r="B4" s="163" t="s">
        <v>290</v>
      </c>
      <c r="C4" s="201" t="s">
        <v>9</v>
      </c>
      <c r="D4" s="3" t="s">
        <v>10</v>
      </c>
      <c r="E4" s="4" t="s">
        <v>189</v>
      </c>
      <c r="F4" s="10" t="s">
        <v>296</v>
      </c>
      <c r="G4" s="4" t="s">
        <v>11</v>
      </c>
      <c r="H4" s="202" t="s">
        <v>21</v>
      </c>
      <c r="I4" s="4" t="s">
        <v>12</v>
      </c>
      <c r="J4" s="10" t="s">
        <v>297</v>
      </c>
      <c r="K4" s="4" t="s">
        <v>13</v>
      </c>
      <c r="L4" s="270" t="s">
        <v>14</v>
      </c>
      <c r="M4" s="270"/>
      <c r="N4" s="270"/>
      <c r="O4" s="270" t="s">
        <v>15</v>
      </c>
      <c r="P4" s="270"/>
      <c r="Q4" s="270"/>
      <c r="R4" s="4" t="s">
        <v>22</v>
      </c>
      <c r="S4" s="10" t="s">
        <v>293</v>
      </c>
      <c r="T4" s="10" t="s">
        <v>294</v>
      </c>
      <c r="U4" s="10" t="s">
        <v>295</v>
      </c>
      <c r="V4" s="4" t="s">
        <v>16</v>
      </c>
      <c r="W4" s="4" t="s">
        <v>291</v>
      </c>
      <c r="X4" s="262" t="s">
        <v>292</v>
      </c>
      <c r="Y4" s="166" t="s">
        <v>373</v>
      </c>
    </row>
    <row r="5" spans="1:31" s="5" customFormat="1" ht="14.1" customHeight="1">
      <c r="A5" s="162"/>
      <c r="B5" s="162"/>
      <c r="C5" s="178"/>
      <c r="D5" s="6"/>
      <c r="E5" s="7"/>
      <c r="F5" s="7"/>
      <c r="G5" s="203"/>
      <c r="H5" s="7"/>
      <c r="I5" s="203"/>
      <c r="J5" s="203"/>
      <c r="K5" s="204"/>
      <c r="L5" s="205" t="s">
        <v>275</v>
      </c>
      <c r="M5" s="205" t="s">
        <v>17</v>
      </c>
      <c r="N5" s="205" t="s">
        <v>18</v>
      </c>
      <c r="O5" s="205" t="s">
        <v>274</v>
      </c>
      <c r="P5" s="205" t="s">
        <v>17</v>
      </c>
      <c r="Q5" s="205" t="s">
        <v>18</v>
      </c>
      <c r="R5" s="203"/>
      <c r="S5" s="203"/>
      <c r="T5" s="203"/>
      <c r="U5" s="203"/>
      <c r="V5" s="12" t="s">
        <v>19</v>
      </c>
      <c r="W5" s="12"/>
      <c r="X5" s="263"/>
      <c r="Y5" s="167"/>
    </row>
    <row r="6" spans="1:31" s="8" customFormat="1" ht="19.5" customHeight="1">
      <c r="A6" s="161"/>
      <c r="B6" s="161"/>
      <c r="C6" s="239"/>
      <c r="D6" s="240"/>
      <c r="E6" s="206"/>
      <c r="F6" s="206"/>
      <c r="G6" s="206"/>
      <c r="H6" s="206"/>
      <c r="I6" s="206" t="s">
        <v>20</v>
      </c>
      <c r="J6" s="206" t="s">
        <v>20</v>
      </c>
      <c r="K6" s="206" t="s">
        <v>20</v>
      </c>
      <c r="L6" s="206" t="s">
        <v>276</v>
      </c>
      <c r="M6" s="206" t="s">
        <v>20</v>
      </c>
      <c r="N6" s="206" t="s">
        <v>20</v>
      </c>
      <c r="O6" s="206" t="s">
        <v>276</v>
      </c>
      <c r="P6" s="206" t="s">
        <v>20</v>
      </c>
      <c r="Q6" s="206" t="s">
        <v>20</v>
      </c>
      <c r="R6" s="206" t="s">
        <v>20</v>
      </c>
      <c r="S6" s="206" t="s">
        <v>20</v>
      </c>
      <c r="T6" s="206" t="s">
        <v>20</v>
      </c>
      <c r="U6" s="206" t="s">
        <v>20</v>
      </c>
      <c r="V6" s="241"/>
      <c r="W6" s="241"/>
      <c r="X6" s="264"/>
      <c r="Y6" s="269"/>
    </row>
    <row r="7" spans="1:31" s="9" customFormat="1" ht="54.75" customHeight="1">
      <c r="A7" s="160" t="s">
        <v>265</v>
      </c>
      <c r="B7" s="160">
        <v>1</v>
      </c>
      <c r="C7" s="236" t="s">
        <v>261</v>
      </c>
      <c r="D7" s="207" t="s">
        <v>261</v>
      </c>
      <c r="E7" s="179" t="s">
        <v>283</v>
      </c>
      <c r="F7" s="180" t="s">
        <v>272</v>
      </c>
      <c r="G7" s="181" t="s">
        <v>262</v>
      </c>
      <c r="H7" s="181" t="s">
        <v>263</v>
      </c>
      <c r="I7" s="208">
        <v>5000000</v>
      </c>
      <c r="J7" s="208">
        <v>0</v>
      </c>
      <c r="K7" s="182">
        <f>IF(I7="","",I7-J7)</f>
        <v>5000000</v>
      </c>
      <c r="L7" s="209">
        <v>1</v>
      </c>
      <c r="M7" s="182">
        <f>IF(N7="","",IF(L7="","",N7/L7))</f>
        <v>3000000</v>
      </c>
      <c r="N7" s="208">
        <v>3000000</v>
      </c>
      <c r="O7" s="209">
        <v>1</v>
      </c>
      <c r="P7" s="182">
        <f>IF(E7="","",IF(F7="","",IF(F7="病室",29420000,484000)))</f>
        <v>29420000</v>
      </c>
      <c r="Q7" s="182">
        <f>IF(P7="","",IF(O7="","",IF(X7="単年",O7*P7,O7*P7*Y7)))</f>
        <v>29420000</v>
      </c>
      <c r="R7" s="182">
        <f>IF(Q7="","",IF(N7&gt;Q7,Q7,N7))</f>
        <v>3000000</v>
      </c>
      <c r="S7" s="183">
        <v>2000000</v>
      </c>
      <c r="T7" s="182">
        <f>IF(I7="","",IF(S7="-",MIN(K7,R7),IF(AA7="a",MIN(K7,R7,S7),IF(AA7="b",MIN(MIN(K7,R7)*AB7,S7)))))</f>
        <v>2000000</v>
      </c>
      <c r="U7" s="182">
        <f>IF(I7="","",ROUNDDOWN(IF(I7="","",IF(AC7="B",T7,IF(S7="-",T7*AD7,T7*AE7))),-3))</f>
        <v>1000000</v>
      </c>
      <c r="V7" s="184" t="s">
        <v>264</v>
      </c>
      <c r="W7" s="232" t="s">
        <v>298</v>
      </c>
      <c r="X7" s="265" t="s">
        <v>299</v>
      </c>
      <c r="Y7" s="251"/>
      <c r="AA7" s="9" t="str">
        <f>VLOOKUP(E7,'管理用（このシートは削除しないでください）'!$H$25:$M$39,2,FALSE)</f>
        <v>b</v>
      </c>
      <c r="AB7" s="92">
        <f>VLOOKUP(E7,'管理用（このシートは削除しないでください）'!$H$25:$M$39,3,FALSE)</f>
        <v>0.66666666666666663</v>
      </c>
      <c r="AC7" s="9" t="str">
        <f>VLOOKUP(E7,'管理用（このシートは削除しないでください）'!$H$25:$M$39,4,FALSE)</f>
        <v>A</v>
      </c>
      <c r="AD7" s="92">
        <f>VLOOKUP(E7,'管理用（このシートは削除しないでください）'!$H$25:$M$39,5,FALSE)</f>
        <v>0.33333333333333331</v>
      </c>
      <c r="AE7" s="92">
        <f>VLOOKUP(E7,'管理用（このシートは削除しないでください）'!$H$25:$M$39,6,FALSE)</f>
        <v>0.5</v>
      </c>
    </row>
    <row r="8" spans="1:31" s="9" customFormat="1" ht="54.75" customHeight="1">
      <c r="A8" s="160" t="s">
        <v>265</v>
      </c>
      <c r="B8" s="160">
        <v>2</v>
      </c>
      <c r="C8" s="237" t="s">
        <v>261</v>
      </c>
      <c r="D8" s="210" t="s">
        <v>261</v>
      </c>
      <c r="E8" s="185" t="s">
        <v>286</v>
      </c>
      <c r="F8" s="186" t="s">
        <v>271</v>
      </c>
      <c r="G8" s="187" t="s">
        <v>262</v>
      </c>
      <c r="H8" s="187" t="s">
        <v>263</v>
      </c>
      <c r="I8" s="188">
        <v>100000000</v>
      </c>
      <c r="J8" s="188">
        <v>5000000</v>
      </c>
      <c r="K8" s="189">
        <f t="shared" ref="K8:K10" si="0">IF(I8="","",I8-J8)</f>
        <v>95000000</v>
      </c>
      <c r="L8" s="211">
        <v>200</v>
      </c>
      <c r="M8" s="189">
        <f t="shared" ref="M8:M10" si="1">IF(N8="","",IF(L8="","",N8/L8))</f>
        <v>500000</v>
      </c>
      <c r="N8" s="188">
        <v>100000000</v>
      </c>
      <c r="O8" s="211">
        <v>200</v>
      </c>
      <c r="P8" s="189">
        <f t="shared" ref="P8:P9" si="2">IF(E8="","",IF(F8="","",IF(F8="病室",29420000,484000)))</f>
        <v>484000</v>
      </c>
      <c r="Q8" s="182">
        <f>IF(P8="","",IF(O8="","",IF(X8="単年",O8*P8,O8*P8*Y8)))</f>
        <v>48400000</v>
      </c>
      <c r="R8" s="189">
        <f t="shared" ref="R8:R9" si="3">IF(Q8="","",IF(N8&gt;Q8,Q8,N8))</f>
        <v>48400000</v>
      </c>
      <c r="S8" s="188">
        <v>95000000</v>
      </c>
      <c r="T8" s="189">
        <f>IF(I8="","",IF(S8="-",MIN(K8,R8),IF(AA8="a",MIN(K8,R8,S8),IF(AA8="b",MIN(MIN(K8,R8)*AB8,S8)))))</f>
        <v>48400000</v>
      </c>
      <c r="U8" s="189">
        <f>IF(I8="","",ROUNDDOWN(IF(I8="","",IF(AC8="B",T8,IF(S8="-",T8*AD8,T8*AE8))),-3))</f>
        <v>24200000</v>
      </c>
      <c r="V8" s="168" t="s">
        <v>264</v>
      </c>
      <c r="W8" s="233" t="s">
        <v>96</v>
      </c>
      <c r="X8" s="266" t="s">
        <v>300</v>
      </c>
      <c r="Y8" s="251">
        <v>0.5</v>
      </c>
      <c r="AA8" s="9" t="str">
        <f>VLOOKUP(E8,'管理用（このシートは削除しないでください）'!$H$25:$M$39,2,FALSE)</f>
        <v>a</v>
      </c>
      <c r="AB8" s="92" t="str">
        <f>VLOOKUP(E8,'管理用（このシートは削除しないでください）'!$H$25:$M$39,3,FALSE)</f>
        <v>-</v>
      </c>
      <c r="AC8" s="9" t="str">
        <f>VLOOKUP(E8,'管理用（このシートは削除しないでください）'!$H$25:$M$39,4,FALSE)</f>
        <v>A</v>
      </c>
      <c r="AD8" s="92">
        <f>VLOOKUP(E8,'管理用（このシートは削除しないでください）'!$H$25:$M$39,5,FALSE)</f>
        <v>0.5</v>
      </c>
      <c r="AE8" s="92">
        <f>VLOOKUP(E8,'管理用（このシートは削除しないでください）'!$H$25:$M$39,6,FALSE)</f>
        <v>0.5</v>
      </c>
    </row>
    <row r="9" spans="1:31" s="9" customFormat="1" ht="54.75" customHeight="1">
      <c r="A9" s="160" t="s">
        <v>265</v>
      </c>
      <c r="B9" s="160">
        <v>3</v>
      </c>
      <c r="C9" s="237" t="s">
        <v>261</v>
      </c>
      <c r="D9" s="210" t="s">
        <v>261</v>
      </c>
      <c r="E9" s="185" t="s">
        <v>286</v>
      </c>
      <c r="F9" s="186" t="s">
        <v>301</v>
      </c>
      <c r="G9" s="187" t="s">
        <v>302</v>
      </c>
      <c r="H9" s="187" t="s">
        <v>303</v>
      </c>
      <c r="I9" s="188">
        <v>10000000</v>
      </c>
      <c r="J9" s="188">
        <v>0</v>
      </c>
      <c r="K9" s="189">
        <f t="shared" si="0"/>
        <v>10000000</v>
      </c>
      <c r="L9" s="211">
        <v>15</v>
      </c>
      <c r="M9" s="189">
        <f t="shared" si="1"/>
        <v>480000</v>
      </c>
      <c r="N9" s="188">
        <v>7200000</v>
      </c>
      <c r="O9" s="211">
        <v>13</v>
      </c>
      <c r="P9" s="189">
        <f t="shared" si="2"/>
        <v>484000</v>
      </c>
      <c r="Q9" s="182">
        <f t="shared" ref="Q9:Q10" si="4">IF(P9="","",IF(O9="","",IF(X9="単年",O9*P9,O9*P9*Y9)))</f>
        <v>6292000</v>
      </c>
      <c r="R9" s="189">
        <f t="shared" si="3"/>
        <v>6292000</v>
      </c>
      <c r="S9" s="188" t="s">
        <v>236</v>
      </c>
      <c r="T9" s="189">
        <f>IF(I9="","",IF(S9="-",MIN(K9,R9),IF(AA9="a",MIN(K9,R9,S9),IF(AA9="b",MIN(MIN(K9,R9)*AB9,S9)))))</f>
        <v>6292000</v>
      </c>
      <c r="U9" s="189">
        <f>IF(I9="","",ROUNDDOWN(IF(I9="","",IF(AC9="B",T9,IF(S9="-",T9*AD9,T9*AE9))),-3))</f>
        <v>3146000</v>
      </c>
      <c r="V9" s="168" t="s">
        <v>264</v>
      </c>
      <c r="W9" s="233" t="s">
        <v>298</v>
      </c>
      <c r="X9" s="266" t="s">
        <v>299</v>
      </c>
      <c r="Y9" s="251"/>
      <c r="AA9" s="9" t="str">
        <f>VLOOKUP(E9,'管理用（このシートは削除しないでください）'!$H$25:$M$39,2,FALSE)</f>
        <v>a</v>
      </c>
      <c r="AB9" s="92" t="str">
        <f>VLOOKUP(E9,'管理用（このシートは削除しないでください）'!$H$25:$M$39,3,FALSE)</f>
        <v>-</v>
      </c>
      <c r="AC9" s="9" t="str">
        <f>VLOOKUP(E9,'管理用（このシートは削除しないでください）'!$H$25:$M$39,4,FALSE)</f>
        <v>A</v>
      </c>
      <c r="AD9" s="92">
        <f>VLOOKUP(E9,'管理用（このシートは削除しないでください）'!$H$25:$M$39,5,FALSE)</f>
        <v>0.5</v>
      </c>
      <c r="AE9" s="92">
        <f>VLOOKUP(E9,'管理用（このシートは削除しないでください）'!$H$25:$M$39,6,FALSE)</f>
        <v>0.5</v>
      </c>
    </row>
    <row r="10" spans="1:31" s="9" customFormat="1" ht="54.75" customHeight="1" thickBot="1">
      <c r="A10" s="160" t="s">
        <v>265</v>
      </c>
      <c r="B10" s="160">
        <v>4</v>
      </c>
      <c r="C10" s="242" t="s">
        <v>261</v>
      </c>
      <c r="D10" s="220" t="s">
        <v>261</v>
      </c>
      <c r="E10" s="221" t="s">
        <v>286</v>
      </c>
      <c r="F10" s="222" t="s">
        <v>301</v>
      </c>
      <c r="G10" s="213" t="s">
        <v>304</v>
      </c>
      <c r="H10" s="213" t="s">
        <v>305</v>
      </c>
      <c r="I10" s="214">
        <v>8000000</v>
      </c>
      <c r="J10" s="214">
        <v>500000</v>
      </c>
      <c r="K10" s="193">
        <f t="shared" si="0"/>
        <v>7500000</v>
      </c>
      <c r="L10" s="215">
        <v>15</v>
      </c>
      <c r="M10" s="193">
        <f t="shared" si="1"/>
        <v>533333.33333333337</v>
      </c>
      <c r="N10" s="214">
        <v>8000000</v>
      </c>
      <c r="O10" s="215">
        <v>15</v>
      </c>
      <c r="P10" s="193">
        <f t="shared" ref="P10" si="5">IF(E10="","",IF(F10="","",IF(F10="病室",29420000,484000)))</f>
        <v>484000</v>
      </c>
      <c r="Q10" s="182">
        <f t="shared" si="4"/>
        <v>7260000</v>
      </c>
      <c r="R10" s="193">
        <f t="shared" ref="R10" si="6">IF(Q10="","",IF(N10&gt;Q10,Q10,N10))</f>
        <v>7260000</v>
      </c>
      <c r="S10" s="214">
        <v>6000000</v>
      </c>
      <c r="T10" s="193">
        <f>IF(I10="","",IF(S10="-",MIN(K10,R10),IF(AA10="a",MIN(K10,R10,S10),IF(AA10="b",MIN(MIN(K10,R10)*AB10,S10)))))</f>
        <v>6000000</v>
      </c>
      <c r="U10" s="193">
        <f>IF(I10="","",ROUNDDOWN(IF(I10="","",IF(AC10="B",T10,IF(S10="-",T10*AD10,T10*AE10))),-3))</f>
        <v>3000000</v>
      </c>
      <c r="V10" s="227" t="s">
        <v>306</v>
      </c>
      <c r="W10" s="243" t="s">
        <v>298</v>
      </c>
      <c r="X10" s="268" t="s">
        <v>299</v>
      </c>
      <c r="Y10" s="252"/>
      <c r="AA10" s="9" t="str">
        <f>VLOOKUP(E10,'管理用（このシートは削除しないでください）'!$H$25:$M$39,2,FALSE)</f>
        <v>a</v>
      </c>
      <c r="AB10" s="92" t="str">
        <f>VLOOKUP(E10,'管理用（このシートは削除しないでください）'!$H$25:$M$39,3,FALSE)</f>
        <v>-</v>
      </c>
      <c r="AC10" s="9" t="str">
        <f>VLOOKUP(E10,'管理用（このシートは削除しないでください）'!$H$25:$M$39,4,FALSE)</f>
        <v>A</v>
      </c>
      <c r="AD10" s="92">
        <f>VLOOKUP(E10,'管理用（このシートは削除しないでください）'!$H$25:$M$39,5,FALSE)</f>
        <v>0.5</v>
      </c>
      <c r="AE10" s="92">
        <f>VLOOKUP(E10,'管理用（このシートは削除しないでください）'!$H$25:$M$39,6,FALSE)</f>
        <v>0.5</v>
      </c>
    </row>
    <row r="11" spans="1:31" s="9" customFormat="1" ht="39.75" customHeight="1" thickTop="1" thickBot="1">
      <c r="A11" s="160"/>
      <c r="B11" s="160"/>
      <c r="C11" s="223"/>
      <c r="D11" s="223"/>
      <c r="E11" s="224"/>
      <c r="F11" s="225"/>
      <c r="G11" s="226"/>
      <c r="H11" s="196" t="s">
        <v>101</v>
      </c>
      <c r="I11" s="194">
        <f>IF(I7="","",SUM(I7:I10))</f>
        <v>123000000</v>
      </c>
      <c r="J11" s="194">
        <f t="shared" ref="J11:K11" si="7">IF(J7="","",SUM(J7:J10))</f>
        <v>5500000</v>
      </c>
      <c r="K11" s="194">
        <f t="shared" si="7"/>
        <v>117500000</v>
      </c>
      <c r="L11" s="198" t="s">
        <v>279</v>
      </c>
      <c r="M11" s="197" t="s">
        <v>211</v>
      </c>
      <c r="N11" s="194">
        <f>IF(N7="","",SUM(N7:N10))</f>
        <v>118200000</v>
      </c>
      <c r="O11" s="198" t="s">
        <v>279</v>
      </c>
      <c r="P11" s="197" t="s">
        <v>279</v>
      </c>
      <c r="Q11" s="197">
        <f t="shared" ref="Q11:U11" si="8">IF(Q7="","",SUM(Q7:Q10))</f>
        <v>91372000</v>
      </c>
      <c r="R11" s="194">
        <f t="shared" si="8"/>
        <v>64952000</v>
      </c>
      <c r="S11" s="194">
        <f t="shared" si="8"/>
        <v>103000000</v>
      </c>
      <c r="T11" s="194">
        <f t="shared" si="8"/>
        <v>62692000</v>
      </c>
      <c r="U11" s="195">
        <f t="shared" si="8"/>
        <v>31346000</v>
      </c>
      <c r="V11" s="228"/>
      <c r="W11" s="235"/>
      <c r="X11" s="235"/>
      <c r="Y11" s="229"/>
      <c r="AB11" s="92"/>
      <c r="AD11" s="92"/>
      <c r="AE11" s="92"/>
    </row>
    <row r="13" spans="1:31" ht="16.2">
      <c r="C13" s="78" t="s">
        <v>196</v>
      </c>
    </row>
    <row r="15" spans="1:31">
      <c r="C15" t="s">
        <v>197</v>
      </c>
    </row>
    <row r="16" spans="1:31">
      <c r="C16" t="s">
        <v>198</v>
      </c>
    </row>
    <row r="17" spans="3:3">
      <c r="C17" t="s">
        <v>307</v>
      </c>
    </row>
    <row r="18" spans="3:3">
      <c r="C18" t="s">
        <v>308</v>
      </c>
    </row>
    <row r="19" spans="3:3">
      <c r="C19" t="s">
        <v>309</v>
      </c>
    </row>
    <row r="20" spans="3:3">
      <c r="C20" t="s">
        <v>310</v>
      </c>
    </row>
    <row r="21" spans="3:3">
      <c r="C21" t="s">
        <v>311</v>
      </c>
    </row>
    <row r="22" spans="3:3">
      <c r="C22" t="s">
        <v>315</v>
      </c>
    </row>
    <row r="23" spans="3:3">
      <c r="C23" t="s">
        <v>199</v>
      </c>
    </row>
    <row r="24" spans="3:3">
      <c r="C24" t="s">
        <v>313</v>
      </c>
    </row>
    <row r="25" spans="3:3">
      <c r="C25" t="s">
        <v>312</v>
      </c>
    </row>
    <row r="26" spans="3:3">
      <c r="C26" t="s">
        <v>314</v>
      </c>
    </row>
    <row r="27" spans="3:3">
      <c r="C27" t="s">
        <v>316</v>
      </c>
    </row>
  </sheetData>
  <mergeCells count="2">
    <mergeCell ref="L4:N4"/>
    <mergeCell ref="O4:Q4"/>
  </mergeCells>
  <phoneticPr fontId="5"/>
  <conditionalFormatting sqref="F7:F10">
    <cfRule type="expression" dxfId="5" priority="1">
      <formula>AND($E7="新興感染症対応力強化事業（病室の感染対策に係る整備）",$F7="")</formula>
    </cfRule>
    <cfRule type="expression" dxfId="4" priority="2">
      <formula>AND($E7="新興感染症対応力強化事業（病室の感染対策に係る整備）",$P7&lt;29420000)</formula>
    </cfRule>
    <cfRule type="expression" dxfId="3" priority="7">
      <formula>AND($E7="新興感染症対応力強化事業（病室の感染対策に係る整備以外）",$P7&gt;484000)</formula>
    </cfRule>
  </conditionalFormatting>
  <dataValidations count="6">
    <dataValidation type="list" allowBlank="1" showInputMessage="1" showErrorMessage="1" sqref="E11" xr:uid="{00000000-0002-0000-0000-000000000000}">
      <formula1>補助事業名</formula1>
    </dataValidation>
    <dataValidation type="list" allowBlank="1" showInputMessage="1" showErrorMessage="1" sqref="F11" xr:uid="{00000000-0002-0000-0000-000001000000}">
      <formula1>INDIRECT(E11)</formula1>
    </dataValidation>
    <dataValidation type="list" allowBlank="1" showInputMessage="1" showErrorMessage="1" sqref="F7:F10" xr:uid="{4162E463-0BE0-404D-97C5-000032EA0A72}">
      <formula1>"病室,病棟等,個人防護具"</formula1>
    </dataValidation>
    <dataValidation type="list" allowBlank="1" showInputMessage="1" showErrorMessage="1" sqref="E7:E10" xr:uid="{AEA0E17D-C01B-4F2D-863A-A2F8A882F308}">
      <formula1>"新興感染症対応力強化事業（病室の感染対策に係る整備）,新興感染症対応力強化事業（病室の感染対策に係る整備以外）"</formula1>
    </dataValidation>
    <dataValidation type="list" allowBlank="1" showInputMessage="1" showErrorMessage="1" sqref="W7:W10" xr:uid="{EDA8CC85-7377-456A-BA4B-18CA3584EA12}">
      <formula1>"無,有"</formula1>
    </dataValidation>
    <dataValidation type="list" allowBlank="1" showInputMessage="1" showErrorMessage="1" sqref="X7:X10" xr:uid="{C4992C82-2FA8-4BFE-A457-7AF8F7D8418B}">
      <formula1>"単年,複数年"</formula1>
    </dataValidation>
  </dataValidations>
  <printOptions horizontalCentered="1" verticalCentered="1"/>
  <pageMargins left="0.15748031496062992" right="0.15748031496062992" top="0.19685039370078741" bottom="0.19685039370078741" header="3.937007874015748E-2" footer="0.11811023622047245"/>
  <pageSetup paperSize="9" scale="28" fitToHeight="7" orientation="landscape" horizontalDpi="429496729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7FB0E-0858-4C38-944D-978ABA56F93C}">
  <dimension ref="A1:AE43"/>
  <sheetViews>
    <sheetView showGridLines="0" view="pageBreakPreview" zoomScale="75" zoomScaleNormal="75" zoomScaleSheetLayoutView="75" workbookViewId="0">
      <pane ySplit="6" topLeftCell="A7" activePane="bottomLeft" state="frozen"/>
      <selection activeCell="X18" sqref="X18"/>
      <selection pane="bottomLeft" activeCell="X18" sqref="X18"/>
    </sheetView>
  </sheetViews>
  <sheetFormatPr defaultColWidth="9" defaultRowHeight="13.2"/>
  <cols>
    <col min="1" max="2" width="3.21875" style="216" customWidth="1"/>
    <col min="3" max="3" width="9" style="11"/>
    <col min="4" max="4" width="13.6640625" style="11" customWidth="1"/>
    <col min="5" max="5" width="11.88671875" style="11" customWidth="1"/>
    <col min="6" max="6" width="9.44140625" style="11" customWidth="1"/>
    <col min="7" max="7" width="16.6640625" style="11" customWidth="1"/>
    <col min="8" max="8" width="12.109375" style="11" customWidth="1"/>
    <col min="9" max="9" width="12.6640625" style="11" customWidth="1"/>
    <col min="10" max="10" width="8.6640625" style="11" customWidth="1"/>
    <col min="11" max="11" width="12.6640625" style="11" customWidth="1"/>
    <col min="12" max="12" width="9.6640625" style="11" customWidth="1"/>
    <col min="13" max="13" width="8.6640625" style="11" customWidth="1"/>
    <col min="14" max="14" width="12.6640625" style="11" customWidth="1"/>
    <col min="15" max="15" width="9.6640625" style="11" customWidth="1"/>
    <col min="16" max="16" width="8.6640625" style="11" customWidth="1"/>
    <col min="17" max="18" width="12.6640625" style="11" customWidth="1"/>
    <col min="19" max="19" width="13.21875" style="11" customWidth="1"/>
    <col min="20" max="22" width="12.6640625" style="11" customWidth="1"/>
    <col min="23" max="24" width="12.6640625" style="229" customWidth="1"/>
    <col min="25" max="25" width="9" style="11"/>
    <col min="26" max="26" width="9" style="253"/>
    <col min="27" max="16384" width="9" style="11"/>
  </cols>
  <sheetData>
    <row r="1" spans="1:31" ht="32.25" customHeight="1">
      <c r="B1" s="217"/>
      <c r="C1" s="164" t="s">
        <v>288</v>
      </c>
    </row>
    <row r="2" spans="1:31" s="1" customFormat="1" ht="30" customHeight="1" thickBot="1">
      <c r="A2" s="218"/>
      <c r="B2" s="218"/>
      <c r="C2" s="170" t="s">
        <v>342</v>
      </c>
      <c r="D2" s="171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55"/>
      <c r="W2" s="230"/>
      <c r="X2" s="230"/>
      <c r="Z2" s="254"/>
    </row>
    <row r="3" spans="1:31" s="2" customFormat="1" ht="14.1" customHeight="1">
      <c r="A3" s="218"/>
      <c r="B3" s="218"/>
      <c r="C3" s="173"/>
      <c r="D3" s="174"/>
      <c r="E3" s="175"/>
      <c r="F3" s="175"/>
      <c r="G3" s="165"/>
      <c r="H3" s="199"/>
      <c r="I3" s="200" t="s">
        <v>0</v>
      </c>
      <c r="J3" s="200" t="s">
        <v>1</v>
      </c>
      <c r="K3" s="200" t="s">
        <v>2</v>
      </c>
      <c r="L3" s="176"/>
      <c r="M3" s="177"/>
      <c r="N3" s="219" t="s">
        <v>3</v>
      </c>
      <c r="O3" s="176"/>
      <c r="P3" s="177"/>
      <c r="Q3" s="219" t="s">
        <v>4</v>
      </c>
      <c r="R3" s="200" t="s">
        <v>5</v>
      </c>
      <c r="S3" s="200" t="s">
        <v>6</v>
      </c>
      <c r="T3" s="200" t="s">
        <v>7</v>
      </c>
      <c r="U3" s="200" t="s">
        <v>8</v>
      </c>
      <c r="V3" s="165"/>
      <c r="W3" s="175"/>
      <c r="X3" s="261"/>
      <c r="Y3" s="231"/>
      <c r="Z3" s="255"/>
    </row>
    <row r="4" spans="1:31" s="2" customFormat="1" ht="50.1" customHeight="1">
      <c r="A4" s="163" t="s">
        <v>287</v>
      </c>
      <c r="B4" s="163" t="s">
        <v>290</v>
      </c>
      <c r="C4" s="201" t="s">
        <v>9</v>
      </c>
      <c r="D4" s="3" t="s">
        <v>10</v>
      </c>
      <c r="E4" s="4" t="s">
        <v>189</v>
      </c>
      <c r="F4" s="10" t="s">
        <v>296</v>
      </c>
      <c r="G4" s="4" t="s">
        <v>11</v>
      </c>
      <c r="H4" s="202" t="s">
        <v>21</v>
      </c>
      <c r="I4" s="4" t="s">
        <v>12</v>
      </c>
      <c r="J4" s="262" t="s">
        <v>374</v>
      </c>
      <c r="K4" s="4" t="s">
        <v>13</v>
      </c>
      <c r="L4" s="270" t="s">
        <v>14</v>
      </c>
      <c r="M4" s="270"/>
      <c r="N4" s="270"/>
      <c r="O4" s="270" t="s">
        <v>15</v>
      </c>
      <c r="P4" s="270"/>
      <c r="Q4" s="270"/>
      <c r="R4" s="4" t="s">
        <v>22</v>
      </c>
      <c r="S4" s="10" t="s">
        <v>293</v>
      </c>
      <c r="T4" s="10" t="s">
        <v>294</v>
      </c>
      <c r="U4" s="10" t="s">
        <v>295</v>
      </c>
      <c r="V4" s="4" t="s">
        <v>16</v>
      </c>
      <c r="W4" s="4" t="s">
        <v>291</v>
      </c>
      <c r="X4" s="262" t="s">
        <v>292</v>
      </c>
      <c r="Y4" s="166" t="s">
        <v>373</v>
      </c>
      <c r="Z4" s="256"/>
    </row>
    <row r="5" spans="1:31" s="5" customFormat="1" ht="14.1" customHeight="1">
      <c r="A5" s="162"/>
      <c r="B5" s="162"/>
      <c r="C5" s="178"/>
      <c r="D5" s="6"/>
      <c r="E5" s="7"/>
      <c r="F5" s="7"/>
      <c r="G5" s="203"/>
      <c r="H5" s="7"/>
      <c r="I5" s="203"/>
      <c r="J5" s="203"/>
      <c r="K5" s="204"/>
      <c r="L5" s="205" t="s">
        <v>275</v>
      </c>
      <c r="M5" s="205" t="s">
        <v>17</v>
      </c>
      <c r="N5" s="205" t="s">
        <v>18</v>
      </c>
      <c r="O5" s="205" t="s">
        <v>274</v>
      </c>
      <c r="P5" s="205" t="s">
        <v>17</v>
      </c>
      <c r="Q5" s="205" t="s">
        <v>18</v>
      </c>
      <c r="R5" s="203"/>
      <c r="S5" s="203"/>
      <c r="T5" s="203"/>
      <c r="U5" s="203"/>
      <c r="V5" s="12" t="s">
        <v>19</v>
      </c>
      <c r="W5" s="12"/>
      <c r="X5" s="263"/>
      <c r="Y5" s="167"/>
      <c r="Z5" s="257"/>
    </row>
    <row r="6" spans="1:31" s="8" customFormat="1" ht="19.5" customHeight="1">
      <c r="A6" s="161"/>
      <c r="B6" s="161"/>
      <c r="C6" s="239"/>
      <c r="D6" s="240"/>
      <c r="E6" s="206"/>
      <c r="F6" s="206"/>
      <c r="G6" s="206"/>
      <c r="H6" s="206"/>
      <c r="I6" s="206" t="s">
        <v>20</v>
      </c>
      <c r="J6" s="206" t="s">
        <v>20</v>
      </c>
      <c r="K6" s="206" t="s">
        <v>20</v>
      </c>
      <c r="L6" s="206" t="s">
        <v>276</v>
      </c>
      <c r="M6" s="206" t="s">
        <v>20</v>
      </c>
      <c r="N6" s="206" t="s">
        <v>20</v>
      </c>
      <c r="O6" s="206" t="s">
        <v>276</v>
      </c>
      <c r="P6" s="206" t="s">
        <v>20</v>
      </c>
      <c r="Q6" s="206" t="s">
        <v>20</v>
      </c>
      <c r="R6" s="206" t="s">
        <v>20</v>
      </c>
      <c r="S6" s="206" t="s">
        <v>20</v>
      </c>
      <c r="T6" s="206" t="s">
        <v>20</v>
      </c>
      <c r="U6" s="206" t="s">
        <v>20</v>
      </c>
      <c r="V6" s="241"/>
      <c r="W6" s="241"/>
      <c r="X6" s="264"/>
      <c r="Y6" s="249"/>
      <c r="Z6" s="258"/>
    </row>
    <row r="7" spans="1:31" s="9" customFormat="1" ht="54.75" customHeight="1">
      <c r="A7" s="160"/>
      <c r="B7" s="160"/>
      <c r="C7" s="236"/>
      <c r="D7" s="207"/>
      <c r="E7" s="179"/>
      <c r="F7" s="180"/>
      <c r="G7" s="181"/>
      <c r="H7" s="181"/>
      <c r="I7" s="208"/>
      <c r="J7" s="208"/>
      <c r="K7" s="182" t="str">
        <f>IF(I7="","",I7-J7)</f>
        <v/>
      </c>
      <c r="L7" s="209"/>
      <c r="M7" s="182" t="str">
        <f>IF(N7="","",IF(L7="","",N7/L7))</f>
        <v/>
      </c>
      <c r="N7" s="208"/>
      <c r="O7" s="209"/>
      <c r="P7" s="182" t="str">
        <f>IF(E7="","",IF(F7="","",IF(F7="病室",33932000,558000)))</f>
        <v/>
      </c>
      <c r="Q7" s="182" t="str">
        <f>IF(P7="","",IF(O7="","",IF(X7="単年",O7*P7,O7*P7*Y7)))</f>
        <v/>
      </c>
      <c r="R7" s="182" t="str">
        <f>IF(Q7="","",IF(N7&gt;Q7,Q7,N7))</f>
        <v/>
      </c>
      <c r="S7" s="183"/>
      <c r="T7" s="182" t="str">
        <f>IF(I7="","",IF(S7="-",MIN(K7,R7),IF(AA7="a",MIN(K7,R7,S7),IF(AA7="b",MIN(MIN(K7*AB7,R7*AB7,S7))))))</f>
        <v/>
      </c>
      <c r="U7" s="182" t="str">
        <f t="shared" ref="U7:U26" si="0">IF(I7="","",ROUNDDOWN(IF(I7="","",IF(AC7="B",T7,IF(S7="-",T7*AD7,T7*AE7))),-3))</f>
        <v/>
      </c>
      <c r="V7" s="184"/>
      <c r="W7" s="232"/>
      <c r="X7" s="265"/>
      <c r="Y7" s="250"/>
      <c r="Z7" s="259"/>
      <c r="AA7" s="9" t="e">
        <f>VLOOKUP(E7,'管理用（このシートは削除しないでください）'!$H$25:$M$39,2,FALSE)</f>
        <v>#N/A</v>
      </c>
      <c r="AB7" s="92" t="e">
        <f>VLOOKUP(E7,'管理用（このシートは削除しないでください）'!$H$25:$M$39,3,FALSE)</f>
        <v>#N/A</v>
      </c>
      <c r="AC7" s="9" t="e">
        <f>VLOOKUP(E7,'管理用（このシートは削除しないでください）'!$H$25:$M$39,4,FALSE)</f>
        <v>#N/A</v>
      </c>
      <c r="AD7" s="92" t="e">
        <f>VLOOKUP(E7,'管理用（このシートは削除しないでください）'!$H$25:$M$39,5,FALSE)</f>
        <v>#N/A</v>
      </c>
      <c r="AE7" s="92" t="e">
        <f>VLOOKUP(E7,'管理用（このシートは削除しないでください）'!$H$25:$M$39,6,FALSE)</f>
        <v>#N/A</v>
      </c>
    </row>
    <row r="8" spans="1:31" s="9" customFormat="1" ht="54.75" customHeight="1">
      <c r="A8" s="160"/>
      <c r="B8" s="160"/>
      <c r="C8" s="237"/>
      <c r="D8" s="210"/>
      <c r="E8" s="185"/>
      <c r="F8" s="186"/>
      <c r="G8" s="187"/>
      <c r="H8" s="187"/>
      <c r="I8" s="188"/>
      <c r="J8" s="188"/>
      <c r="K8" s="189" t="str">
        <f t="shared" ref="K8:K25" si="1">IF(I8="","",I8-J8)</f>
        <v/>
      </c>
      <c r="L8" s="211"/>
      <c r="M8" s="189" t="str">
        <f t="shared" ref="M8:M25" si="2">IF(N8="","",IF(L8="","",N8/L8))</f>
        <v/>
      </c>
      <c r="N8" s="188"/>
      <c r="O8" s="211"/>
      <c r="P8" s="182" t="str">
        <f t="shared" ref="P8:P26" si="3">IF(E8="","",IF(F8="","",IF(F8="病室",33932000,558000)))</f>
        <v/>
      </c>
      <c r="Q8" s="182" t="str">
        <f t="shared" ref="Q8:Q26" si="4">IF(P8="","",IF(O8="","",IF(X8="単年",O8*P8,O8*P8*Y8)))</f>
        <v/>
      </c>
      <c r="R8" s="189" t="str">
        <f t="shared" ref="R8:R25" si="5">IF(Q8="","",IF(N8&gt;Q8,Q8,N8))</f>
        <v/>
      </c>
      <c r="S8" s="188"/>
      <c r="T8" s="182" t="str">
        <f t="shared" ref="T8:T25" si="6">IF(I8="","",IF(S8="-",MIN(K8,R8),IF(AA8="a",MIN(K8,R8,S8),IF(AA8="b",MIN(MIN(K8*AB8,R8*AB8,S8))))))</f>
        <v/>
      </c>
      <c r="U8" s="189" t="str">
        <f t="shared" si="0"/>
        <v/>
      </c>
      <c r="V8" s="168"/>
      <c r="W8" s="233"/>
      <c r="X8" s="266"/>
      <c r="Y8" s="251"/>
      <c r="Z8" s="259"/>
      <c r="AA8" s="9" t="e">
        <f>VLOOKUP(E8,'管理用（このシートは削除しないでください）'!$H$25:$M$39,2,FALSE)</f>
        <v>#N/A</v>
      </c>
      <c r="AB8" s="92" t="e">
        <f>VLOOKUP(E8,'管理用（このシートは削除しないでください）'!$H$25:$M$39,3,FALSE)</f>
        <v>#N/A</v>
      </c>
      <c r="AC8" s="9" t="e">
        <f>VLOOKUP(E8,'管理用（このシートは削除しないでください）'!$H$25:$M$39,4,FALSE)</f>
        <v>#N/A</v>
      </c>
      <c r="AD8" s="92" t="e">
        <f>VLOOKUP(E8,'管理用（このシートは削除しないでください）'!$H$25:$M$39,5,FALSE)</f>
        <v>#N/A</v>
      </c>
      <c r="AE8" s="92" t="e">
        <f>VLOOKUP(E8,'管理用（このシートは削除しないでください）'!$H$25:$M$39,6,FALSE)</f>
        <v>#N/A</v>
      </c>
    </row>
    <row r="9" spans="1:31" s="9" customFormat="1" ht="54.75" customHeight="1">
      <c r="A9" s="160"/>
      <c r="B9" s="160"/>
      <c r="C9" s="237"/>
      <c r="D9" s="210"/>
      <c r="E9" s="185"/>
      <c r="F9" s="186"/>
      <c r="G9" s="187"/>
      <c r="H9" s="187"/>
      <c r="I9" s="188"/>
      <c r="J9" s="188"/>
      <c r="K9" s="189" t="str">
        <f t="shared" si="1"/>
        <v/>
      </c>
      <c r="L9" s="211"/>
      <c r="M9" s="189" t="str">
        <f t="shared" si="2"/>
        <v/>
      </c>
      <c r="N9" s="188"/>
      <c r="O9" s="211"/>
      <c r="P9" s="182" t="str">
        <f t="shared" si="3"/>
        <v/>
      </c>
      <c r="Q9" s="182" t="str">
        <f t="shared" si="4"/>
        <v/>
      </c>
      <c r="R9" s="189" t="str">
        <f t="shared" si="5"/>
        <v/>
      </c>
      <c r="S9" s="188"/>
      <c r="T9" s="182" t="str">
        <f t="shared" si="6"/>
        <v/>
      </c>
      <c r="U9" s="189" t="str">
        <f t="shared" si="0"/>
        <v/>
      </c>
      <c r="V9" s="168"/>
      <c r="W9" s="233"/>
      <c r="X9" s="266"/>
      <c r="Y9" s="251"/>
      <c r="Z9" s="259"/>
      <c r="AA9" s="9" t="e">
        <f>VLOOKUP(E9,'管理用（このシートは削除しないでください）'!$H$25:$M$39,2,FALSE)</f>
        <v>#N/A</v>
      </c>
      <c r="AB9" s="92" t="e">
        <f>VLOOKUP(E9,'管理用（このシートは削除しないでください）'!$H$25:$M$39,3,FALSE)</f>
        <v>#N/A</v>
      </c>
      <c r="AC9" s="9" t="e">
        <f>VLOOKUP(E9,'管理用（このシートは削除しないでください）'!$H$25:$M$39,4,FALSE)</f>
        <v>#N/A</v>
      </c>
      <c r="AD9" s="92" t="e">
        <f>VLOOKUP(E9,'管理用（このシートは削除しないでください）'!$H$25:$M$39,5,FALSE)</f>
        <v>#N/A</v>
      </c>
      <c r="AE9" s="92" t="e">
        <f>VLOOKUP(E9,'管理用（このシートは削除しないでください）'!$H$25:$M$39,6,FALSE)</f>
        <v>#N/A</v>
      </c>
    </row>
    <row r="10" spans="1:31" s="9" customFormat="1" ht="54.75" customHeight="1">
      <c r="A10" s="160"/>
      <c r="B10" s="160"/>
      <c r="C10" s="237"/>
      <c r="D10" s="210"/>
      <c r="E10" s="185"/>
      <c r="F10" s="186"/>
      <c r="G10" s="187"/>
      <c r="H10" s="187"/>
      <c r="I10" s="188"/>
      <c r="J10" s="188"/>
      <c r="K10" s="189" t="str">
        <f t="shared" si="1"/>
        <v/>
      </c>
      <c r="L10" s="211"/>
      <c r="M10" s="189" t="str">
        <f t="shared" si="2"/>
        <v/>
      </c>
      <c r="N10" s="188"/>
      <c r="O10" s="211"/>
      <c r="P10" s="182" t="str">
        <f t="shared" si="3"/>
        <v/>
      </c>
      <c r="Q10" s="182" t="str">
        <f t="shared" si="4"/>
        <v/>
      </c>
      <c r="R10" s="189" t="str">
        <f t="shared" si="5"/>
        <v/>
      </c>
      <c r="S10" s="188"/>
      <c r="T10" s="182" t="str">
        <f t="shared" si="6"/>
        <v/>
      </c>
      <c r="U10" s="189" t="str">
        <f t="shared" si="0"/>
        <v/>
      </c>
      <c r="V10" s="168"/>
      <c r="W10" s="233"/>
      <c r="X10" s="266"/>
      <c r="Y10" s="251"/>
      <c r="Z10" s="259"/>
      <c r="AA10" s="9" t="e">
        <f>VLOOKUP(E10,'管理用（このシートは削除しないでください）'!$H$25:$M$39,2,FALSE)</f>
        <v>#N/A</v>
      </c>
      <c r="AB10" s="92" t="e">
        <f>VLOOKUP(E10,'管理用（このシートは削除しないでください）'!$H$25:$M$39,3,FALSE)</f>
        <v>#N/A</v>
      </c>
      <c r="AC10" s="9" t="e">
        <f>VLOOKUP(E10,'管理用（このシートは削除しないでください）'!$H$25:$M$39,4,FALSE)</f>
        <v>#N/A</v>
      </c>
      <c r="AD10" s="92" t="e">
        <f>VLOOKUP(E10,'管理用（このシートは削除しないでください）'!$H$25:$M$39,5,FALSE)</f>
        <v>#N/A</v>
      </c>
      <c r="AE10" s="92" t="e">
        <f>VLOOKUP(E10,'管理用（このシートは削除しないでください）'!$H$25:$M$39,6,FALSE)</f>
        <v>#N/A</v>
      </c>
    </row>
    <row r="11" spans="1:31" s="9" customFormat="1" ht="54.75" customHeight="1">
      <c r="A11" s="160"/>
      <c r="B11" s="160"/>
      <c r="C11" s="237"/>
      <c r="D11" s="210"/>
      <c r="E11" s="185"/>
      <c r="F11" s="186"/>
      <c r="G11" s="187"/>
      <c r="H11" s="187"/>
      <c r="I11" s="188"/>
      <c r="J11" s="188"/>
      <c r="K11" s="189" t="str">
        <f t="shared" si="1"/>
        <v/>
      </c>
      <c r="L11" s="211"/>
      <c r="M11" s="189" t="str">
        <f t="shared" si="2"/>
        <v/>
      </c>
      <c r="N11" s="188"/>
      <c r="O11" s="211"/>
      <c r="P11" s="182" t="str">
        <f t="shared" si="3"/>
        <v/>
      </c>
      <c r="Q11" s="182" t="str">
        <f t="shared" si="4"/>
        <v/>
      </c>
      <c r="R11" s="189" t="str">
        <f t="shared" si="5"/>
        <v/>
      </c>
      <c r="S11" s="188"/>
      <c r="T11" s="182" t="str">
        <f t="shared" si="6"/>
        <v/>
      </c>
      <c r="U11" s="189" t="str">
        <f t="shared" si="0"/>
        <v/>
      </c>
      <c r="V11" s="168"/>
      <c r="W11" s="233"/>
      <c r="X11" s="266"/>
      <c r="Y11" s="251"/>
      <c r="Z11" s="259"/>
      <c r="AA11" s="9" t="e">
        <f>VLOOKUP(E11,'管理用（このシートは削除しないでください）'!$H$25:$M$39,2,FALSE)</f>
        <v>#N/A</v>
      </c>
      <c r="AB11" s="92" t="e">
        <f>VLOOKUP(E11,'管理用（このシートは削除しないでください）'!$H$25:$M$39,3,FALSE)</f>
        <v>#N/A</v>
      </c>
      <c r="AC11" s="9" t="e">
        <f>VLOOKUP(E11,'管理用（このシートは削除しないでください）'!$H$25:$M$39,4,FALSE)</f>
        <v>#N/A</v>
      </c>
      <c r="AD11" s="92" t="e">
        <f>VLOOKUP(E11,'管理用（このシートは削除しないでください）'!$H$25:$M$39,5,FALSE)</f>
        <v>#N/A</v>
      </c>
      <c r="AE11" s="92" t="e">
        <f>VLOOKUP(E11,'管理用（このシートは削除しないでください）'!$H$25:$M$39,6,FALSE)</f>
        <v>#N/A</v>
      </c>
    </row>
    <row r="12" spans="1:31" s="9" customFormat="1" ht="54.75" customHeight="1">
      <c r="A12" s="160"/>
      <c r="B12" s="160"/>
      <c r="C12" s="237"/>
      <c r="D12" s="210"/>
      <c r="E12" s="185"/>
      <c r="F12" s="186"/>
      <c r="G12" s="187"/>
      <c r="H12" s="187"/>
      <c r="I12" s="188"/>
      <c r="J12" s="188"/>
      <c r="K12" s="189" t="str">
        <f t="shared" si="1"/>
        <v/>
      </c>
      <c r="L12" s="211"/>
      <c r="M12" s="189" t="str">
        <f t="shared" si="2"/>
        <v/>
      </c>
      <c r="N12" s="188"/>
      <c r="O12" s="211"/>
      <c r="P12" s="182" t="str">
        <f t="shared" si="3"/>
        <v/>
      </c>
      <c r="Q12" s="182" t="str">
        <f t="shared" si="4"/>
        <v/>
      </c>
      <c r="R12" s="189" t="str">
        <f t="shared" si="5"/>
        <v/>
      </c>
      <c r="S12" s="188"/>
      <c r="T12" s="182" t="str">
        <f t="shared" si="6"/>
        <v/>
      </c>
      <c r="U12" s="189" t="str">
        <f t="shared" si="0"/>
        <v/>
      </c>
      <c r="V12" s="168"/>
      <c r="W12" s="233"/>
      <c r="X12" s="266"/>
      <c r="Y12" s="251"/>
      <c r="Z12" s="259"/>
      <c r="AA12" s="9" t="e">
        <f>VLOOKUP(E12,'管理用（このシートは削除しないでください）'!$H$25:$M$39,2,FALSE)</f>
        <v>#N/A</v>
      </c>
      <c r="AB12" s="92" t="e">
        <f>VLOOKUP(E12,'管理用（このシートは削除しないでください）'!$H$25:$M$39,3,FALSE)</f>
        <v>#N/A</v>
      </c>
      <c r="AC12" s="9" t="e">
        <f>VLOOKUP(E12,'管理用（このシートは削除しないでください）'!$H$25:$M$39,4,FALSE)</f>
        <v>#N/A</v>
      </c>
      <c r="AD12" s="92" t="e">
        <f>VLOOKUP(E12,'管理用（このシートは削除しないでください）'!$H$25:$M$39,5,FALSE)</f>
        <v>#N/A</v>
      </c>
      <c r="AE12" s="92" t="e">
        <f>VLOOKUP(E12,'管理用（このシートは削除しないでください）'!$H$25:$M$39,6,FALSE)</f>
        <v>#N/A</v>
      </c>
    </row>
    <row r="13" spans="1:31" s="9" customFormat="1" ht="54.75" customHeight="1">
      <c r="A13" s="160"/>
      <c r="B13" s="160"/>
      <c r="C13" s="237"/>
      <c r="D13" s="210"/>
      <c r="E13" s="185"/>
      <c r="F13" s="186"/>
      <c r="G13" s="187"/>
      <c r="H13" s="187"/>
      <c r="I13" s="188"/>
      <c r="J13" s="188"/>
      <c r="K13" s="189" t="str">
        <f t="shared" si="1"/>
        <v/>
      </c>
      <c r="L13" s="211"/>
      <c r="M13" s="189" t="str">
        <f t="shared" si="2"/>
        <v/>
      </c>
      <c r="N13" s="188"/>
      <c r="O13" s="211"/>
      <c r="P13" s="182" t="str">
        <f t="shared" si="3"/>
        <v/>
      </c>
      <c r="Q13" s="182" t="str">
        <f t="shared" si="4"/>
        <v/>
      </c>
      <c r="R13" s="189" t="str">
        <f t="shared" si="5"/>
        <v/>
      </c>
      <c r="S13" s="188"/>
      <c r="T13" s="182" t="str">
        <f t="shared" si="6"/>
        <v/>
      </c>
      <c r="U13" s="189" t="str">
        <f t="shared" si="0"/>
        <v/>
      </c>
      <c r="V13" s="168"/>
      <c r="W13" s="233"/>
      <c r="X13" s="266"/>
      <c r="Y13" s="251"/>
      <c r="Z13" s="259"/>
      <c r="AA13" s="9" t="e">
        <f>VLOOKUP(E13,'管理用（このシートは削除しないでください）'!$H$25:$M$39,2,FALSE)</f>
        <v>#N/A</v>
      </c>
      <c r="AB13" s="92" t="e">
        <f>VLOOKUP(E13,'管理用（このシートは削除しないでください）'!$H$25:$M$39,3,FALSE)</f>
        <v>#N/A</v>
      </c>
      <c r="AC13" s="9" t="e">
        <f>VLOOKUP(E13,'管理用（このシートは削除しないでください）'!$H$25:$M$39,4,FALSE)</f>
        <v>#N/A</v>
      </c>
      <c r="AD13" s="92" t="e">
        <f>VLOOKUP(E13,'管理用（このシートは削除しないでください）'!$H$25:$M$39,5,FALSE)</f>
        <v>#N/A</v>
      </c>
      <c r="AE13" s="92" t="e">
        <f>VLOOKUP(E13,'管理用（このシートは削除しないでください）'!$H$25:$M$39,6,FALSE)</f>
        <v>#N/A</v>
      </c>
    </row>
    <row r="14" spans="1:31" s="9" customFormat="1" ht="54.75" customHeight="1">
      <c r="A14" s="160"/>
      <c r="B14" s="160"/>
      <c r="C14" s="237"/>
      <c r="D14" s="210"/>
      <c r="E14" s="185"/>
      <c r="F14" s="186"/>
      <c r="G14" s="187"/>
      <c r="H14" s="187"/>
      <c r="I14" s="188"/>
      <c r="J14" s="188"/>
      <c r="K14" s="189" t="str">
        <f t="shared" si="1"/>
        <v/>
      </c>
      <c r="L14" s="211"/>
      <c r="M14" s="189" t="str">
        <f t="shared" si="2"/>
        <v/>
      </c>
      <c r="N14" s="188"/>
      <c r="O14" s="211"/>
      <c r="P14" s="182" t="str">
        <f t="shared" si="3"/>
        <v/>
      </c>
      <c r="Q14" s="182" t="str">
        <f t="shared" si="4"/>
        <v/>
      </c>
      <c r="R14" s="189" t="str">
        <f t="shared" si="5"/>
        <v/>
      </c>
      <c r="S14" s="188"/>
      <c r="T14" s="182" t="str">
        <f t="shared" si="6"/>
        <v/>
      </c>
      <c r="U14" s="189" t="str">
        <f t="shared" si="0"/>
        <v/>
      </c>
      <c r="V14" s="168"/>
      <c r="W14" s="233"/>
      <c r="X14" s="266"/>
      <c r="Y14" s="251"/>
      <c r="Z14" s="259"/>
      <c r="AA14" s="9" t="e">
        <f>VLOOKUP(E14,'管理用（このシートは削除しないでください）'!$H$25:$M$39,2,FALSE)</f>
        <v>#N/A</v>
      </c>
      <c r="AB14" s="92" t="e">
        <f>VLOOKUP(E14,'管理用（このシートは削除しないでください）'!$H$25:$M$39,3,FALSE)</f>
        <v>#N/A</v>
      </c>
      <c r="AC14" s="9" t="e">
        <f>VLOOKUP(E14,'管理用（このシートは削除しないでください）'!$H$25:$M$39,4,FALSE)</f>
        <v>#N/A</v>
      </c>
      <c r="AD14" s="92" t="e">
        <f>VLOOKUP(E14,'管理用（このシートは削除しないでください）'!$H$25:$M$39,5,FALSE)</f>
        <v>#N/A</v>
      </c>
      <c r="AE14" s="92" t="e">
        <f>VLOOKUP(E14,'管理用（このシートは削除しないでください）'!$H$25:$M$39,6,FALSE)</f>
        <v>#N/A</v>
      </c>
    </row>
    <row r="15" spans="1:31" s="9" customFormat="1" ht="54.75" customHeight="1">
      <c r="A15" s="160"/>
      <c r="B15" s="160"/>
      <c r="C15" s="237"/>
      <c r="D15" s="210"/>
      <c r="E15" s="185"/>
      <c r="F15" s="186"/>
      <c r="G15" s="187"/>
      <c r="H15" s="187"/>
      <c r="I15" s="188"/>
      <c r="J15" s="188"/>
      <c r="K15" s="189" t="str">
        <f t="shared" si="1"/>
        <v/>
      </c>
      <c r="L15" s="211"/>
      <c r="M15" s="189" t="str">
        <f t="shared" si="2"/>
        <v/>
      </c>
      <c r="N15" s="188"/>
      <c r="O15" s="211"/>
      <c r="P15" s="182" t="str">
        <f t="shared" si="3"/>
        <v/>
      </c>
      <c r="Q15" s="182" t="str">
        <f t="shared" si="4"/>
        <v/>
      </c>
      <c r="R15" s="189" t="str">
        <f t="shared" si="5"/>
        <v/>
      </c>
      <c r="S15" s="188"/>
      <c r="T15" s="182" t="str">
        <f t="shared" si="6"/>
        <v/>
      </c>
      <c r="U15" s="189" t="str">
        <f t="shared" si="0"/>
        <v/>
      </c>
      <c r="V15" s="168"/>
      <c r="W15" s="233"/>
      <c r="X15" s="266"/>
      <c r="Y15" s="251"/>
      <c r="Z15" s="259"/>
      <c r="AA15" s="9" t="e">
        <f>VLOOKUP(E15,'管理用（このシートは削除しないでください）'!$H$25:$M$39,2,FALSE)</f>
        <v>#N/A</v>
      </c>
      <c r="AB15" s="92" t="e">
        <f>VLOOKUP(E15,'管理用（このシートは削除しないでください）'!$H$25:$M$39,3,FALSE)</f>
        <v>#N/A</v>
      </c>
      <c r="AC15" s="9" t="e">
        <f>VLOOKUP(E15,'管理用（このシートは削除しないでください）'!$H$25:$M$39,4,FALSE)</f>
        <v>#N/A</v>
      </c>
      <c r="AD15" s="92" t="e">
        <f>VLOOKUP(E15,'管理用（このシートは削除しないでください）'!$H$25:$M$39,5,FALSE)</f>
        <v>#N/A</v>
      </c>
      <c r="AE15" s="92" t="e">
        <f>VLOOKUP(E15,'管理用（このシートは削除しないでください）'!$H$25:$M$39,6,FALSE)</f>
        <v>#N/A</v>
      </c>
    </row>
    <row r="16" spans="1:31" s="9" customFormat="1" ht="54.75" customHeight="1">
      <c r="A16" s="160"/>
      <c r="B16" s="160"/>
      <c r="C16" s="237"/>
      <c r="D16" s="210"/>
      <c r="E16" s="185"/>
      <c r="F16" s="186"/>
      <c r="G16" s="187"/>
      <c r="H16" s="187"/>
      <c r="I16" s="188"/>
      <c r="J16" s="188"/>
      <c r="K16" s="189" t="str">
        <f t="shared" si="1"/>
        <v/>
      </c>
      <c r="L16" s="211"/>
      <c r="M16" s="189" t="str">
        <f t="shared" si="2"/>
        <v/>
      </c>
      <c r="N16" s="188"/>
      <c r="O16" s="211"/>
      <c r="P16" s="182" t="str">
        <f t="shared" si="3"/>
        <v/>
      </c>
      <c r="Q16" s="182" t="str">
        <f t="shared" si="4"/>
        <v/>
      </c>
      <c r="R16" s="189" t="str">
        <f t="shared" si="5"/>
        <v/>
      </c>
      <c r="S16" s="188"/>
      <c r="T16" s="182" t="str">
        <f t="shared" si="6"/>
        <v/>
      </c>
      <c r="U16" s="189" t="str">
        <f t="shared" si="0"/>
        <v/>
      </c>
      <c r="V16" s="168"/>
      <c r="W16" s="233"/>
      <c r="X16" s="266"/>
      <c r="Y16" s="251"/>
      <c r="Z16" s="259"/>
      <c r="AA16" s="9" t="e">
        <f>VLOOKUP(E16,'管理用（このシートは削除しないでください）'!$H$25:$M$39,2,FALSE)</f>
        <v>#N/A</v>
      </c>
      <c r="AB16" s="92" t="e">
        <f>VLOOKUP(E16,'管理用（このシートは削除しないでください）'!$H$25:$M$39,3,FALSE)</f>
        <v>#N/A</v>
      </c>
      <c r="AC16" s="9" t="e">
        <f>VLOOKUP(E16,'管理用（このシートは削除しないでください）'!$H$25:$M$39,4,FALSE)</f>
        <v>#N/A</v>
      </c>
      <c r="AD16" s="92" t="e">
        <f>VLOOKUP(E16,'管理用（このシートは削除しないでください）'!$H$25:$M$39,5,FALSE)</f>
        <v>#N/A</v>
      </c>
      <c r="AE16" s="92" t="e">
        <f>VLOOKUP(E16,'管理用（このシートは削除しないでください）'!$H$25:$M$39,6,FALSE)</f>
        <v>#N/A</v>
      </c>
    </row>
    <row r="17" spans="1:31" s="9" customFormat="1" ht="54.75" customHeight="1">
      <c r="A17" s="160"/>
      <c r="B17" s="160"/>
      <c r="C17" s="237"/>
      <c r="D17" s="210"/>
      <c r="E17" s="185"/>
      <c r="F17" s="186"/>
      <c r="G17" s="187"/>
      <c r="H17" s="187"/>
      <c r="I17" s="188"/>
      <c r="J17" s="188"/>
      <c r="K17" s="189" t="str">
        <f t="shared" si="1"/>
        <v/>
      </c>
      <c r="L17" s="211"/>
      <c r="M17" s="189" t="str">
        <f t="shared" si="2"/>
        <v/>
      </c>
      <c r="N17" s="188"/>
      <c r="O17" s="211"/>
      <c r="P17" s="182" t="str">
        <f t="shared" si="3"/>
        <v/>
      </c>
      <c r="Q17" s="182" t="str">
        <f t="shared" si="4"/>
        <v/>
      </c>
      <c r="R17" s="189" t="str">
        <f t="shared" si="5"/>
        <v/>
      </c>
      <c r="S17" s="188"/>
      <c r="T17" s="182" t="str">
        <f t="shared" si="6"/>
        <v/>
      </c>
      <c r="U17" s="189" t="str">
        <f t="shared" si="0"/>
        <v/>
      </c>
      <c r="V17" s="168"/>
      <c r="W17" s="233"/>
      <c r="X17" s="266"/>
      <c r="Y17" s="251"/>
      <c r="Z17" s="259"/>
      <c r="AA17" s="9" t="e">
        <f>VLOOKUP(E17,'管理用（このシートは削除しないでください）'!$H$25:$M$39,2,FALSE)</f>
        <v>#N/A</v>
      </c>
      <c r="AB17" s="92" t="e">
        <f>VLOOKUP(E17,'管理用（このシートは削除しないでください）'!$H$25:$M$39,3,FALSE)</f>
        <v>#N/A</v>
      </c>
      <c r="AC17" s="9" t="e">
        <f>VLOOKUP(E17,'管理用（このシートは削除しないでください）'!$H$25:$M$39,4,FALSE)</f>
        <v>#N/A</v>
      </c>
      <c r="AD17" s="92" t="e">
        <f>VLOOKUP(E17,'管理用（このシートは削除しないでください）'!$H$25:$M$39,5,FALSE)</f>
        <v>#N/A</v>
      </c>
      <c r="AE17" s="92" t="e">
        <f>VLOOKUP(E17,'管理用（このシートは削除しないでください）'!$H$25:$M$39,6,FALSE)</f>
        <v>#N/A</v>
      </c>
    </row>
    <row r="18" spans="1:31" s="9" customFormat="1" ht="54.75" customHeight="1">
      <c r="A18" s="160"/>
      <c r="B18" s="160"/>
      <c r="C18" s="237"/>
      <c r="D18" s="210"/>
      <c r="E18" s="185"/>
      <c r="F18" s="186"/>
      <c r="G18" s="187"/>
      <c r="H18" s="187"/>
      <c r="I18" s="188"/>
      <c r="J18" s="188"/>
      <c r="K18" s="189" t="str">
        <f t="shared" si="1"/>
        <v/>
      </c>
      <c r="L18" s="211"/>
      <c r="M18" s="189" t="str">
        <f t="shared" si="2"/>
        <v/>
      </c>
      <c r="N18" s="188"/>
      <c r="O18" s="211"/>
      <c r="P18" s="182" t="str">
        <f t="shared" si="3"/>
        <v/>
      </c>
      <c r="Q18" s="182" t="str">
        <f t="shared" si="4"/>
        <v/>
      </c>
      <c r="R18" s="189" t="str">
        <f t="shared" si="5"/>
        <v/>
      </c>
      <c r="S18" s="188"/>
      <c r="T18" s="182" t="str">
        <f t="shared" si="6"/>
        <v/>
      </c>
      <c r="U18" s="189" t="str">
        <f t="shared" si="0"/>
        <v/>
      </c>
      <c r="V18" s="168"/>
      <c r="W18" s="233"/>
      <c r="X18" s="266"/>
      <c r="Y18" s="251"/>
      <c r="Z18" s="259"/>
      <c r="AA18" s="9" t="e">
        <f>VLOOKUP(E18,'管理用（このシートは削除しないでください）'!$H$25:$M$39,2,FALSE)</f>
        <v>#N/A</v>
      </c>
      <c r="AB18" s="92" t="e">
        <f>VLOOKUP(E18,'管理用（このシートは削除しないでください）'!$H$25:$M$39,3,FALSE)</f>
        <v>#N/A</v>
      </c>
      <c r="AC18" s="9" t="e">
        <f>VLOOKUP(E18,'管理用（このシートは削除しないでください）'!$H$25:$M$39,4,FALSE)</f>
        <v>#N/A</v>
      </c>
      <c r="AD18" s="92" t="e">
        <f>VLOOKUP(E18,'管理用（このシートは削除しないでください）'!$H$25:$M$39,5,FALSE)</f>
        <v>#N/A</v>
      </c>
      <c r="AE18" s="92" t="e">
        <f>VLOOKUP(E18,'管理用（このシートは削除しないでください）'!$H$25:$M$39,6,FALSE)</f>
        <v>#N/A</v>
      </c>
    </row>
    <row r="19" spans="1:31" s="9" customFormat="1" ht="54.75" customHeight="1">
      <c r="A19" s="160"/>
      <c r="B19" s="160"/>
      <c r="C19" s="237"/>
      <c r="D19" s="210"/>
      <c r="E19" s="185"/>
      <c r="F19" s="186"/>
      <c r="G19" s="187"/>
      <c r="H19" s="187"/>
      <c r="I19" s="188"/>
      <c r="J19" s="188"/>
      <c r="K19" s="189" t="str">
        <f t="shared" si="1"/>
        <v/>
      </c>
      <c r="L19" s="211"/>
      <c r="M19" s="189" t="str">
        <f t="shared" si="2"/>
        <v/>
      </c>
      <c r="N19" s="188"/>
      <c r="O19" s="211"/>
      <c r="P19" s="182" t="str">
        <f t="shared" si="3"/>
        <v/>
      </c>
      <c r="Q19" s="182" t="str">
        <f t="shared" si="4"/>
        <v/>
      </c>
      <c r="R19" s="189" t="str">
        <f t="shared" si="5"/>
        <v/>
      </c>
      <c r="S19" s="188"/>
      <c r="T19" s="182" t="str">
        <f t="shared" si="6"/>
        <v/>
      </c>
      <c r="U19" s="189" t="str">
        <f t="shared" si="0"/>
        <v/>
      </c>
      <c r="V19" s="168"/>
      <c r="W19" s="233"/>
      <c r="X19" s="266"/>
      <c r="Y19" s="251"/>
      <c r="Z19" s="259"/>
      <c r="AA19" s="9" t="e">
        <f>VLOOKUP(E19,'管理用（このシートは削除しないでください）'!$H$25:$M$39,2,FALSE)</f>
        <v>#N/A</v>
      </c>
      <c r="AB19" s="92" t="e">
        <f>VLOOKUP(E19,'管理用（このシートは削除しないでください）'!$H$25:$M$39,3,FALSE)</f>
        <v>#N/A</v>
      </c>
      <c r="AC19" s="9" t="e">
        <f>VLOOKUP(E19,'管理用（このシートは削除しないでください）'!$H$25:$M$39,4,FALSE)</f>
        <v>#N/A</v>
      </c>
      <c r="AD19" s="92" t="e">
        <f>VLOOKUP(E19,'管理用（このシートは削除しないでください）'!$H$25:$M$39,5,FALSE)</f>
        <v>#N/A</v>
      </c>
      <c r="AE19" s="92" t="e">
        <f>VLOOKUP(E19,'管理用（このシートは削除しないでください）'!$H$25:$M$39,6,FALSE)</f>
        <v>#N/A</v>
      </c>
    </row>
    <row r="20" spans="1:31" s="9" customFormat="1" ht="54.75" customHeight="1">
      <c r="A20" s="160"/>
      <c r="B20" s="160"/>
      <c r="C20" s="237"/>
      <c r="D20" s="210"/>
      <c r="E20" s="185"/>
      <c r="F20" s="186"/>
      <c r="G20" s="187"/>
      <c r="H20" s="187"/>
      <c r="I20" s="188"/>
      <c r="J20" s="188"/>
      <c r="K20" s="189" t="str">
        <f t="shared" si="1"/>
        <v/>
      </c>
      <c r="L20" s="211"/>
      <c r="M20" s="189" t="str">
        <f t="shared" si="2"/>
        <v/>
      </c>
      <c r="N20" s="188"/>
      <c r="O20" s="211"/>
      <c r="P20" s="182" t="str">
        <f t="shared" si="3"/>
        <v/>
      </c>
      <c r="Q20" s="182" t="str">
        <f t="shared" si="4"/>
        <v/>
      </c>
      <c r="R20" s="189" t="str">
        <f t="shared" si="5"/>
        <v/>
      </c>
      <c r="S20" s="188"/>
      <c r="T20" s="182" t="str">
        <f t="shared" si="6"/>
        <v/>
      </c>
      <c r="U20" s="189" t="str">
        <f t="shared" si="0"/>
        <v/>
      </c>
      <c r="V20" s="168"/>
      <c r="W20" s="233"/>
      <c r="X20" s="266"/>
      <c r="Y20" s="251"/>
      <c r="Z20" s="259"/>
      <c r="AA20" s="9" t="e">
        <f>VLOOKUP(E20,'管理用（このシートは削除しないでください）'!$H$25:$M$39,2,FALSE)</f>
        <v>#N/A</v>
      </c>
      <c r="AB20" s="92" t="e">
        <f>VLOOKUP(E20,'管理用（このシートは削除しないでください）'!$H$25:$M$39,3,FALSE)</f>
        <v>#N/A</v>
      </c>
      <c r="AC20" s="9" t="e">
        <f>VLOOKUP(E20,'管理用（このシートは削除しないでください）'!$H$25:$M$39,4,FALSE)</f>
        <v>#N/A</v>
      </c>
      <c r="AD20" s="92" t="e">
        <f>VLOOKUP(E20,'管理用（このシートは削除しないでください）'!$H$25:$M$39,5,FALSE)</f>
        <v>#N/A</v>
      </c>
      <c r="AE20" s="92" t="e">
        <f>VLOOKUP(E20,'管理用（このシートは削除しないでください）'!$H$25:$M$39,6,FALSE)</f>
        <v>#N/A</v>
      </c>
    </row>
    <row r="21" spans="1:31" s="9" customFormat="1" ht="54.75" customHeight="1">
      <c r="A21" s="160"/>
      <c r="B21" s="160"/>
      <c r="C21" s="237"/>
      <c r="D21" s="210"/>
      <c r="E21" s="185"/>
      <c r="F21" s="186"/>
      <c r="G21" s="187"/>
      <c r="H21" s="187"/>
      <c r="I21" s="188"/>
      <c r="J21" s="188"/>
      <c r="K21" s="189" t="str">
        <f t="shared" si="1"/>
        <v/>
      </c>
      <c r="L21" s="211"/>
      <c r="M21" s="189" t="str">
        <f t="shared" si="2"/>
        <v/>
      </c>
      <c r="N21" s="188"/>
      <c r="O21" s="211"/>
      <c r="P21" s="182" t="str">
        <f t="shared" si="3"/>
        <v/>
      </c>
      <c r="Q21" s="182" t="str">
        <f t="shared" si="4"/>
        <v/>
      </c>
      <c r="R21" s="189" t="str">
        <f t="shared" si="5"/>
        <v/>
      </c>
      <c r="S21" s="188"/>
      <c r="T21" s="182" t="str">
        <f t="shared" si="6"/>
        <v/>
      </c>
      <c r="U21" s="189" t="str">
        <f t="shared" si="0"/>
        <v/>
      </c>
      <c r="V21" s="168"/>
      <c r="W21" s="233"/>
      <c r="X21" s="266"/>
      <c r="Y21" s="251"/>
      <c r="Z21" s="259"/>
      <c r="AA21" s="9" t="e">
        <f>VLOOKUP(E21,'管理用（このシートは削除しないでください）'!$H$25:$M$39,2,FALSE)</f>
        <v>#N/A</v>
      </c>
      <c r="AB21" s="92" t="e">
        <f>VLOOKUP(E21,'管理用（このシートは削除しないでください）'!$H$25:$M$39,3,FALSE)</f>
        <v>#N/A</v>
      </c>
      <c r="AC21" s="9" t="e">
        <f>VLOOKUP(E21,'管理用（このシートは削除しないでください）'!$H$25:$M$39,4,FALSE)</f>
        <v>#N/A</v>
      </c>
      <c r="AD21" s="92" t="e">
        <f>VLOOKUP(E21,'管理用（このシートは削除しないでください）'!$H$25:$M$39,5,FALSE)</f>
        <v>#N/A</v>
      </c>
      <c r="AE21" s="92" t="e">
        <f>VLOOKUP(E21,'管理用（このシートは削除しないでください）'!$H$25:$M$39,6,FALSE)</f>
        <v>#N/A</v>
      </c>
    </row>
    <row r="22" spans="1:31" s="9" customFormat="1" ht="54.75" customHeight="1">
      <c r="A22" s="160"/>
      <c r="B22" s="160"/>
      <c r="C22" s="237"/>
      <c r="D22" s="210"/>
      <c r="E22" s="185"/>
      <c r="F22" s="186"/>
      <c r="G22" s="187"/>
      <c r="H22" s="187"/>
      <c r="I22" s="188"/>
      <c r="J22" s="188"/>
      <c r="K22" s="189" t="str">
        <f t="shared" si="1"/>
        <v/>
      </c>
      <c r="L22" s="211"/>
      <c r="M22" s="189" t="str">
        <f t="shared" si="2"/>
        <v/>
      </c>
      <c r="N22" s="188"/>
      <c r="O22" s="211"/>
      <c r="P22" s="182" t="str">
        <f t="shared" si="3"/>
        <v/>
      </c>
      <c r="Q22" s="182" t="str">
        <f t="shared" si="4"/>
        <v/>
      </c>
      <c r="R22" s="189" t="str">
        <f t="shared" si="5"/>
        <v/>
      </c>
      <c r="S22" s="188"/>
      <c r="T22" s="182" t="str">
        <f t="shared" si="6"/>
        <v/>
      </c>
      <c r="U22" s="189" t="str">
        <f t="shared" si="0"/>
        <v/>
      </c>
      <c r="V22" s="168"/>
      <c r="W22" s="233"/>
      <c r="X22" s="266"/>
      <c r="Y22" s="251"/>
      <c r="Z22" s="259"/>
      <c r="AA22" s="9" t="e">
        <f>VLOOKUP(E22,'管理用（このシートは削除しないでください）'!$H$25:$M$39,2,FALSE)</f>
        <v>#N/A</v>
      </c>
      <c r="AB22" s="92" t="e">
        <f>VLOOKUP(E22,'管理用（このシートは削除しないでください）'!$H$25:$M$39,3,FALSE)</f>
        <v>#N/A</v>
      </c>
      <c r="AC22" s="9" t="e">
        <f>VLOOKUP(E22,'管理用（このシートは削除しないでください）'!$H$25:$M$39,4,FALSE)</f>
        <v>#N/A</v>
      </c>
      <c r="AD22" s="92" t="e">
        <f>VLOOKUP(E22,'管理用（このシートは削除しないでください）'!$H$25:$M$39,5,FALSE)</f>
        <v>#N/A</v>
      </c>
      <c r="AE22" s="92" t="e">
        <f>VLOOKUP(E22,'管理用（このシートは削除しないでください）'!$H$25:$M$39,6,FALSE)</f>
        <v>#N/A</v>
      </c>
    </row>
    <row r="23" spans="1:31" s="9" customFormat="1" ht="54.75" customHeight="1">
      <c r="A23" s="160"/>
      <c r="B23" s="160"/>
      <c r="C23" s="237"/>
      <c r="D23" s="210"/>
      <c r="E23" s="185"/>
      <c r="F23" s="186"/>
      <c r="G23" s="187"/>
      <c r="H23" s="187"/>
      <c r="I23" s="188"/>
      <c r="J23" s="188"/>
      <c r="K23" s="189" t="str">
        <f t="shared" si="1"/>
        <v/>
      </c>
      <c r="L23" s="211"/>
      <c r="M23" s="189" t="str">
        <f t="shared" si="2"/>
        <v/>
      </c>
      <c r="N23" s="188"/>
      <c r="O23" s="211"/>
      <c r="P23" s="182" t="str">
        <f t="shared" si="3"/>
        <v/>
      </c>
      <c r="Q23" s="182" t="str">
        <f t="shared" si="4"/>
        <v/>
      </c>
      <c r="R23" s="189" t="str">
        <f t="shared" si="5"/>
        <v/>
      </c>
      <c r="S23" s="188"/>
      <c r="T23" s="182" t="str">
        <f t="shared" si="6"/>
        <v/>
      </c>
      <c r="U23" s="189" t="str">
        <f t="shared" si="0"/>
        <v/>
      </c>
      <c r="V23" s="168"/>
      <c r="W23" s="233"/>
      <c r="X23" s="266"/>
      <c r="Y23" s="251"/>
      <c r="Z23" s="259"/>
      <c r="AA23" s="9" t="e">
        <f>VLOOKUP(E23,'管理用（このシートは削除しないでください）'!$H$25:$M$39,2,FALSE)</f>
        <v>#N/A</v>
      </c>
      <c r="AB23" s="92" t="e">
        <f>VLOOKUP(E23,'管理用（このシートは削除しないでください）'!$H$25:$M$39,3,FALSE)</f>
        <v>#N/A</v>
      </c>
      <c r="AC23" s="9" t="e">
        <f>VLOOKUP(E23,'管理用（このシートは削除しないでください）'!$H$25:$M$39,4,FALSE)</f>
        <v>#N/A</v>
      </c>
      <c r="AD23" s="92" t="e">
        <f>VLOOKUP(E23,'管理用（このシートは削除しないでください）'!$H$25:$M$39,5,FALSE)</f>
        <v>#N/A</v>
      </c>
      <c r="AE23" s="92" t="e">
        <f>VLOOKUP(E23,'管理用（このシートは削除しないでください）'!$H$25:$M$39,6,FALSE)</f>
        <v>#N/A</v>
      </c>
    </row>
    <row r="24" spans="1:31" s="9" customFormat="1" ht="54.75" customHeight="1">
      <c r="A24" s="160"/>
      <c r="B24" s="160"/>
      <c r="C24" s="237"/>
      <c r="D24" s="210"/>
      <c r="E24" s="185"/>
      <c r="F24" s="186"/>
      <c r="G24" s="187"/>
      <c r="H24" s="187"/>
      <c r="I24" s="188"/>
      <c r="J24" s="188"/>
      <c r="K24" s="189" t="str">
        <f t="shared" si="1"/>
        <v/>
      </c>
      <c r="L24" s="211"/>
      <c r="M24" s="189" t="str">
        <f t="shared" si="2"/>
        <v/>
      </c>
      <c r="N24" s="188"/>
      <c r="O24" s="211"/>
      <c r="P24" s="182" t="str">
        <f t="shared" si="3"/>
        <v/>
      </c>
      <c r="Q24" s="182" t="str">
        <f t="shared" si="4"/>
        <v/>
      </c>
      <c r="R24" s="189" t="str">
        <f t="shared" si="5"/>
        <v/>
      </c>
      <c r="S24" s="188"/>
      <c r="T24" s="182" t="str">
        <f t="shared" si="6"/>
        <v/>
      </c>
      <c r="U24" s="189" t="str">
        <f t="shared" si="0"/>
        <v/>
      </c>
      <c r="V24" s="168"/>
      <c r="W24" s="233"/>
      <c r="X24" s="266"/>
      <c r="Y24" s="251"/>
      <c r="Z24" s="259"/>
      <c r="AA24" s="9" t="e">
        <f>VLOOKUP(E24,'管理用（このシートは削除しないでください）'!$H$25:$M$39,2,FALSE)</f>
        <v>#N/A</v>
      </c>
      <c r="AB24" s="92" t="e">
        <f>VLOOKUP(E24,'管理用（このシートは削除しないでください）'!$H$25:$M$39,3,FALSE)</f>
        <v>#N/A</v>
      </c>
      <c r="AC24" s="9" t="e">
        <f>VLOOKUP(E24,'管理用（このシートは削除しないでください）'!$H$25:$M$39,4,FALSE)</f>
        <v>#N/A</v>
      </c>
      <c r="AD24" s="92" t="e">
        <f>VLOOKUP(E24,'管理用（このシートは削除しないでください）'!$H$25:$M$39,5,FALSE)</f>
        <v>#N/A</v>
      </c>
      <c r="AE24" s="92" t="e">
        <f>VLOOKUP(E24,'管理用（このシートは削除しないでください）'!$H$25:$M$39,6,FALSE)</f>
        <v>#N/A</v>
      </c>
    </row>
    <row r="25" spans="1:31" s="9" customFormat="1" ht="54.75" customHeight="1">
      <c r="A25" s="160"/>
      <c r="B25" s="160"/>
      <c r="C25" s="237"/>
      <c r="D25" s="210"/>
      <c r="E25" s="185"/>
      <c r="F25" s="186"/>
      <c r="G25" s="187"/>
      <c r="H25" s="187"/>
      <c r="I25" s="188"/>
      <c r="J25" s="188"/>
      <c r="K25" s="189" t="str">
        <f t="shared" si="1"/>
        <v/>
      </c>
      <c r="L25" s="211"/>
      <c r="M25" s="189" t="str">
        <f t="shared" si="2"/>
        <v/>
      </c>
      <c r="N25" s="188"/>
      <c r="O25" s="211"/>
      <c r="P25" s="182" t="str">
        <f>IF(E25="","",IF(F25="","",IF(F25="病室",33932000,558000)))</f>
        <v/>
      </c>
      <c r="Q25" s="182" t="str">
        <f t="shared" si="4"/>
        <v/>
      </c>
      <c r="R25" s="189" t="str">
        <f t="shared" si="5"/>
        <v/>
      </c>
      <c r="S25" s="188"/>
      <c r="T25" s="182" t="str">
        <f t="shared" si="6"/>
        <v/>
      </c>
      <c r="U25" s="189" t="str">
        <f t="shared" si="0"/>
        <v/>
      </c>
      <c r="V25" s="168"/>
      <c r="W25" s="233"/>
      <c r="X25" s="266"/>
      <c r="Y25" s="251"/>
      <c r="Z25" s="259"/>
      <c r="AA25" s="9" t="e">
        <f>VLOOKUP(E25,'管理用（このシートは削除しないでください）'!$H$25:$M$39,2,FALSE)</f>
        <v>#N/A</v>
      </c>
      <c r="AB25" s="92" t="e">
        <f>VLOOKUP(E25,'管理用（このシートは削除しないでください）'!$H$25:$M$39,3,FALSE)</f>
        <v>#N/A</v>
      </c>
      <c r="AC25" s="9" t="e">
        <f>VLOOKUP(E25,'管理用（このシートは削除しないでください）'!$H$25:$M$39,4,FALSE)</f>
        <v>#N/A</v>
      </c>
      <c r="AD25" s="92" t="e">
        <f>VLOOKUP(E25,'管理用（このシートは削除しないでください）'!$H$25:$M$39,5,FALSE)</f>
        <v>#N/A</v>
      </c>
      <c r="AE25" s="92" t="e">
        <f>VLOOKUP(E25,'管理用（このシートは削除しないでください）'!$H$25:$M$39,6,FALSE)</f>
        <v>#N/A</v>
      </c>
    </row>
    <row r="26" spans="1:31" s="9" customFormat="1" ht="54.75" customHeight="1" thickBot="1">
      <c r="A26" s="160"/>
      <c r="B26" s="160"/>
      <c r="C26" s="238"/>
      <c r="D26" s="212"/>
      <c r="E26" s="190"/>
      <c r="F26" s="191"/>
      <c r="G26" s="192"/>
      <c r="H26" s="213"/>
      <c r="I26" s="214"/>
      <c r="J26" s="214"/>
      <c r="K26" s="193" t="str">
        <f t="shared" ref="K26" si="7">IF(I26="","",I26-J26)</f>
        <v/>
      </c>
      <c r="L26" s="215"/>
      <c r="M26" s="193" t="str">
        <f t="shared" ref="M26" si="8">IF(N26="","",IF(L26="","",N26/L26))</f>
        <v/>
      </c>
      <c r="N26" s="214"/>
      <c r="O26" s="215"/>
      <c r="P26" s="182" t="str">
        <f t="shared" si="3"/>
        <v/>
      </c>
      <c r="Q26" s="182" t="str">
        <f t="shared" si="4"/>
        <v/>
      </c>
      <c r="R26" s="193" t="str">
        <f t="shared" ref="R26" si="9">IF(Q26="","",IF(N26&gt;Q26,Q26,N26))</f>
        <v/>
      </c>
      <c r="S26" s="214"/>
      <c r="T26" s="182" t="str">
        <f>IF(I26="","",IF(S26="-",MIN(K26,R26),IF(AA26="a",MIN(K26,R26,S26),IF(AA26="b",MIN(MIN(K26*AB26,R26*AB26,S26))))))</f>
        <v/>
      </c>
      <c r="U26" s="193" t="str">
        <f t="shared" si="0"/>
        <v/>
      </c>
      <c r="V26" s="169"/>
      <c r="W26" s="234"/>
      <c r="X26" s="267"/>
      <c r="Y26" s="252"/>
      <c r="Z26" s="259"/>
      <c r="AA26" s="9" t="e">
        <f>VLOOKUP(E26,'管理用（このシートは削除しないでください）'!$H$25:$M$39,2,FALSE)</f>
        <v>#N/A</v>
      </c>
      <c r="AB26" s="92" t="e">
        <f>VLOOKUP(E26,'管理用（このシートは削除しないでください）'!$H$25:$M$39,3,FALSE)</f>
        <v>#N/A</v>
      </c>
      <c r="AC26" s="9" t="e">
        <f>VLOOKUP(E26,'管理用（このシートは削除しないでください）'!$H$25:$M$39,4,FALSE)</f>
        <v>#N/A</v>
      </c>
      <c r="AD26" s="92" t="e">
        <f>VLOOKUP(E26,'管理用（このシートは削除しないでください）'!$H$25:$M$39,5,FALSE)</f>
        <v>#N/A</v>
      </c>
      <c r="AE26" s="92" t="e">
        <f>VLOOKUP(E26,'管理用（このシートは削除しないでください）'!$H$25:$M$39,6,FALSE)</f>
        <v>#N/A</v>
      </c>
    </row>
    <row r="27" spans="1:31" s="9" customFormat="1" ht="39.75" customHeight="1" thickTop="1" thickBot="1">
      <c r="A27" s="160"/>
      <c r="B27" s="160"/>
      <c r="C27" s="223"/>
      <c r="D27" s="223"/>
      <c r="E27" s="224"/>
      <c r="F27" s="225"/>
      <c r="G27" s="226"/>
      <c r="H27" s="196" t="s">
        <v>101</v>
      </c>
      <c r="I27" s="194" t="str">
        <f>IF(I7="","",SUM(I7:I26))</f>
        <v/>
      </c>
      <c r="J27" s="194" t="str">
        <f>IF(J7="","",SUM(J7:J26))</f>
        <v/>
      </c>
      <c r="K27" s="194" t="str">
        <f>IF(K7="","",SUM(K7:K26))</f>
        <v/>
      </c>
      <c r="L27" s="198" t="s">
        <v>279</v>
      </c>
      <c r="M27" s="197" t="s">
        <v>211</v>
      </c>
      <c r="N27" s="194" t="str">
        <f>IF(N7="","",SUM(N7:N26))</f>
        <v/>
      </c>
      <c r="O27" s="198" t="s">
        <v>279</v>
      </c>
      <c r="P27" s="197" t="s">
        <v>211</v>
      </c>
      <c r="Q27" s="197" t="str">
        <f>IF(Q7="","",SUM(Q7:Q26))</f>
        <v/>
      </c>
      <c r="R27" s="194" t="str">
        <f>IF(R7="","",SUM(R7:R26))</f>
        <v/>
      </c>
      <c r="S27" s="194" t="str">
        <f>IF(S7="","",SUM(S7:S26))</f>
        <v/>
      </c>
      <c r="T27" s="194" t="str">
        <f>IF(T7="","",SUM(T7:T26))</f>
        <v/>
      </c>
      <c r="U27" s="195" t="str">
        <f>IF(U7="","",SUM(U7:U26))</f>
        <v/>
      </c>
      <c r="V27" s="228"/>
      <c r="W27" s="235"/>
      <c r="X27" s="235"/>
      <c r="Z27" s="260"/>
      <c r="AB27" s="92"/>
      <c r="AD27" s="92"/>
      <c r="AE27" s="92"/>
    </row>
    <row r="29" spans="1:31" ht="16.2">
      <c r="C29" s="78" t="s">
        <v>196</v>
      </c>
    </row>
    <row r="31" spans="1:31">
      <c r="C31" t="s">
        <v>197</v>
      </c>
    </row>
    <row r="32" spans="1:31">
      <c r="C32" t="s">
        <v>198</v>
      </c>
    </row>
    <row r="33" spans="3:3">
      <c r="C33" t="s">
        <v>307</v>
      </c>
    </row>
    <row r="34" spans="3:3">
      <c r="C34" t="s">
        <v>308</v>
      </c>
    </row>
    <row r="35" spans="3:3">
      <c r="C35" t="s">
        <v>309</v>
      </c>
    </row>
    <row r="36" spans="3:3">
      <c r="C36" t="s">
        <v>310</v>
      </c>
    </row>
    <row r="37" spans="3:3">
      <c r="C37" t="s">
        <v>311</v>
      </c>
    </row>
    <row r="38" spans="3:3">
      <c r="C38" t="s">
        <v>315</v>
      </c>
    </row>
    <row r="39" spans="3:3">
      <c r="C39" t="s">
        <v>199</v>
      </c>
    </row>
    <row r="40" spans="3:3">
      <c r="C40" t="s">
        <v>313</v>
      </c>
    </row>
    <row r="41" spans="3:3">
      <c r="C41" t="s">
        <v>312</v>
      </c>
    </row>
    <row r="42" spans="3:3">
      <c r="C42" t="s">
        <v>314</v>
      </c>
    </row>
    <row r="43" spans="3:3">
      <c r="C43" t="s">
        <v>316</v>
      </c>
    </row>
  </sheetData>
  <mergeCells count="2">
    <mergeCell ref="L4:N4"/>
    <mergeCell ref="O4:Q4"/>
  </mergeCells>
  <phoneticPr fontId="5"/>
  <conditionalFormatting sqref="F7:F26">
    <cfRule type="expression" dxfId="2" priority="1">
      <formula>AND($E7="新興感染症対応力強化事業（病室の感染対策に係る整備）",$F7="")</formula>
    </cfRule>
    <cfRule type="expression" dxfId="1" priority="2">
      <formula>AND($E7="新興感染症対応力強化事業（病室の感染対策に係る整備）",$P7&lt;29420000)</formula>
    </cfRule>
    <cfRule type="expression" dxfId="0" priority="3">
      <formula>AND($E7="新興感染症対応力強化事業（病室の感染対策に係る整備以外）",$P7&gt;484000)</formula>
    </cfRule>
  </conditionalFormatting>
  <dataValidations count="6">
    <dataValidation type="list" allowBlank="1" showInputMessage="1" showErrorMessage="1" sqref="F27" xr:uid="{23B0F312-4FC2-4622-88BD-4CD3E842FF9B}">
      <formula1>INDIRECT(E27)</formula1>
    </dataValidation>
    <dataValidation type="list" allowBlank="1" showInputMessage="1" showErrorMessage="1" sqref="E27" xr:uid="{2D1BA7AB-F7F8-4A36-BF16-E335FD35AEF9}">
      <formula1>補助事業名</formula1>
    </dataValidation>
    <dataValidation type="list" allowBlank="1" showInputMessage="1" showErrorMessage="1" sqref="X7:X26" xr:uid="{302ACC43-FABA-4A17-8632-BBE242A9A5F9}">
      <formula1>"単年,複数年"</formula1>
    </dataValidation>
    <dataValidation type="list" allowBlank="1" showInputMessage="1" showErrorMessage="1" sqref="W7:W26" xr:uid="{04DBED8C-E671-4E9A-A773-32D8DDBFB032}">
      <formula1>"無,有"</formula1>
    </dataValidation>
    <dataValidation type="list" allowBlank="1" showInputMessage="1" showErrorMessage="1" sqref="E7:E26" xr:uid="{D0C84B55-7AD7-4748-ABA3-848527A83408}">
      <formula1>"新興感染症対応力強化事業（病室の感染対策に係る整備）,新興感染症対応力強化事業（病室の感染対策に係る整備以外）"</formula1>
    </dataValidation>
    <dataValidation type="list" allowBlank="1" showInputMessage="1" showErrorMessage="1" sqref="F7:F26" xr:uid="{601D9034-532D-414F-890E-46BC61E93764}">
      <formula1>"病室,病棟等,個人防護具"</formula1>
    </dataValidation>
  </dataValidations>
  <printOptions horizontalCentered="1" verticalCentered="1"/>
  <pageMargins left="0.15748031496062992" right="0.15748031496062992" top="0.19685039370078741" bottom="0.19685039370078741" header="3.937007874015748E-2" footer="0.11811023622047245"/>
  <pageSetup paperSize="9" scale="28" fitToHeight="7" orientation="landscape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87"/>
  <sheetViews>
    <sheetView tabSelected="1" view="pageBreakPreview" zoomScaleNormal="100" zoomScaleSheetLayoutView="100" workbookViewId="0">
      <selection activeCell="AD9" sqref="AD9"/>
    </sheetView>
  </sheetViews>
  <sheetFormatPr defaultColWidth="9" defaultRowHeight="13.2" outlineLevelCol="1"/>
  <cols>
    <col min="1" max="2" width="5" style="16" customWidth="1"/>
    <col min="3" max="3" width="24.88671875" style="16" customWidth="1"/>
    <col min="4" max="12" width="8.44140625" style="16" customWidth="1"/>
    <col min="13" max="21" width="8.44140625" style="16" hidden="1" customWidth="1" outlineLevel="1"/>
    <col min="22" max="22" width="9" style="16" collapsed="1"/>
    <col min="23" max="23" width="9" style="16"/>
    <col min="24" max="24" width="10" style="16" customWidth="1"/>
    <col min="25" max="16384" width="9" style="16"/>
  </cols>
  <sheetData>
    <row r="1" spans="1:22" ht="19.5" customHeight="1">
      <c r="A1" s="46" t="s">
        <v>340</v>
      </c>
    </row>
    <row r="2" spans="1:22" ht="17.25" customHeight="1">
      <c r="A2" s="46"/>
      <c r="B2" s="46"/>
      <c r="C2" s="46"/>
      <c r="D2" s="274" t="s">
        <v>245</v>
      </c>
      <c r="E2" s="274"/>
      <c r="F2" s="274"/>
      <c r="G2" s="274"/>
      <c r="H2" s="274"/>
      <c r="I2" s="46"/>
      <c r="J2" s="46"/>
      <c r="K2" s="46"/>
      <c r="L2" s="46"/>
      <c r="M2" s="142"/>
      <c r="N2" s="142"/>
      <c r="O2" s="142"/>
      <c r="P2" s="142"/>
      <c r="Q2" s="142"/>
      <c r="R2" s="142"/>
      <c r="S2" s="142"/>
      <c r="T2" s="142"/>
      <c r="U2" s="142"/>
    </row>
    <row r="3" spans="1:22" ht="16.2">
      <c r="A3" s="46"/>
      <c r="B3" s="46"/>
      <c r="C3" s="46"/>
      <c r="D3" s="274"/>
      <c r="E3" s="274"/>
      <c r="F3" s="274"/>
      <c r="G3" s="274"/>
      <c r="H3" s="274"/>
      <c r="I3" s="46"/>
      <c r="J3" s="46"/>
      <c r="K3" s="46"/>
      <c r="L3" s="46"/>
      <c r="M3" s="142"/>
      <c r="N3" s="142"/>
      <c r="O3" s="142"/>
      <c r="P3" s="142"/>
      <c r="Q3" s="142"/>
      <c r="R3" s="142"/>
      <c r="S3" s="142"/>
      <c r="T3" s="142"/>
      <c r="U3" s="142"/>
    </row>
    <row r="4" spans="1:22" ht="13.8" thickBot="1">
      <c r="A4" s="17" t="s">
        <v>23</v>
      </c>
    </row>
    <row r="5" spans="1:22" s="19" customFormat="1" ht="19.5" customHeight="1" thickBot="1">
      <c r="A5" s="313" t="s">
        <v>24</v>
      </c>
      <c r="B5" s="314"/>
      <c r="C5" s="143"/>
      <c r="D5" s="18" t="s">
        <v>51</v>
      </c>
      <c r="E5" s="284" t="s">
        <v>365</v>
      </c>
      <c r="F5" s="285"/>
      <c r="G5" s="285"/>
      <c r="H5" s="285"/>
      <c r="I5" s="286"/>
      <c r="J5" s="159"/>
      <c r="K5" s="159"/>
      <c r="V5" s="19" t="s">
        <v>71</v>
      </c>
    </row>
    <row r="6" spans="1:22" s="19" customFormat="1" ht="12.6" thickBot="1">
      <c r="A6" s="15"/>
    </row>
    <row r="7" spans="1:22" s="19" customFormat="1" ht="18" customHeight="1">
      <c r="A7" s="275" t="s">
        <v>42</v>
      </c>
      <c r="B7" s="276" t="s">
        <v>43</v>
      </c>
      <c r="C7" s="277"/>
      <c r="D7" s="275" t="s">
        <v>244</v>
      </c>
      <c r="E7" s="276"/>
      <c r="F7" s="277"/>
      <c r="G7" s="275" t="s">
        <v>25</v>
      </c>
      <c r="H7" s="276"/>
      <c r="I7" s="276"/>
      <c r="J7" s="276"/>
      <c r="K7" s="276"/>
      <c r="L7" s="277"/>
      <c r="M7" s="275" t="s">
        <v>25</v>
      </c>
      <c r="N7" s="276"/>
      <c r="O7" s="276"/>
      <c r="P7" s="276"/>
      <c r="Q7" s="276"/>
      <c r="R7" s="276"/>
      <c r="S7" s="276"/>
      <c r="T7" s="276"/>
      <c r="U7" s="277"/>
    </row>
    <row r="8" spans="1:22" s="19" customFormat="1" ht="18" customHeight="1">
      <c r="A8" s="315"/>
      <c r="B8" s="298"/>
      <c r="C8" s="299"/>
      <c r="D8" s="315" t="s">
        <v>44</v>
      </c>
      <c r="E8" s="298" t="s">
        <v>45</v>
      </c>
      <c r="F8" s="299" t="s">
        <v>46</v>
      </c>
      <c r="G8" s="278" t="s">
        <v>278</v>
      </c>
      <c r="H8" s="279"/>
      <c r="I8" s="68" t="str">
        <f>IF(I29="","",ROUND(I29/F29*100,0))</f>
        <v/>
      </c>
      <c r="J8" s="280" t="s">
        <v>252</v>
      </c>
      <c r="K8" s="279"/>
      <c r="L8" s="69" t="str">
        <f>IF(I8="","",IF(I8=100,"",100-I8))</f>
        <v/>
      </c>
      <c r="M8" s="278" t="s">
        <v>289</v>
      </c>
      <c r="N8" s="279"/>
      <c r="O8" s="68" t="str">
        <f>IF(O29="","",ROUND(O29/L29*100,0))</f>
        <v/>
      </c>
      <c r="P8" s="278" t="s">
        <v>289</v>
      </c>
      <c r="Q8" s="279"/>
      <c r="R8" s="68" t="str">
        <f>IF(R29="","",ROUND(R29/O29*100,0))</f>
        <v/>
      </c>
      <c r="S8" s="280" t="s">
        <v>289</v>
      </c>
      <c r="T8" s="279"/>
      <c r="U8" s="69" t="str">
        <f>IF(O8="","",IF(O8=100,"",100-O8))</f>
        <v/>
      </c>
    </row>
    <row r="9" spans="1:22" s="19" customFormat="1" ht="18" customHeight="1" thickBot="1">
      <c r="A9" s="308"/>
      <c r="B9" s="309"/>
      <c r="C9" s="310"/>
      <c r="D9" s="308"/>
      <c r="E9" s="309"/>
      <c r="F9" s="310"/>
      <c r="G9" s="137" t="s">
        <v>44</v>
      </c>
      <c r="H9" s="138" t="s">
        <v>45</v>
      </c>
      <c r="I9" s="138" t="s">
        <v>46</v>
      </c>
      <c r="J9" s="138" t="s">
        <v>44</v>
      </c>
      <c r="K9" s="138" t="s">
        <v>45</v>
      </c>
      <c r="L9" s="140" t="s">
        <v>46</v>
      </c>
      <c r="M9" s="137" t="s">
        <v>44</v>
      </c>
      <c r="N9" s="138" t="s">
        <v>45</v>
      </c>
      <c r="O9" s="138" t="s">
        <v>46</v>
      </c>
      <c r="P9" s="137" t="s">
        <v>44</v>
      </c>
      <c r="Q9" s="138" t="s">
        <v>45</v>
      </c>
      <c r="R9" s="138" t="s">
        <v>46</v>
      </c>
      <c r="S9" s="138" t="s">
        <v>44</v>
      </c>
      <c r="T9" s="138" t="s">
        <v>45</v>
      </c>
      <c r="U9" s="140" t="s">
        <v>46</v>
      </c>
    </row>
    <row r="10" spans="1:22" s="19" customFormat="1" ht="18" customHeight="1">
      <c r="A10" s="289" t="s">
        <v>47</v>
      </c>
      <c r="B10" s="311" t="s">
        <v>49</v>
      </c>
      <c r="C10" s="20"/>
      <c r="D10" s="21" t="s">
        <v>26</v>
      </c>
      <c r="E10" s="22" t="s">
        <v>28</v>
      </c>
      <c r="F10" s="23" t="s">
        <v>30</v>
      </c>
      <c r="G10" s="21" t="s">
        <v>31</v>
      </c>
      <c r="H10" s="22" t="s">
        <v>28</v>
      </c>
      <c r="I10" s="22" t="s">
        <v>32</v>
      </c>
      <c r="J10" s="22" t="s">
        <v>26</v>
      </c>
      <c r="K10" s="22" t="s">
        <v>28</v>
      </c>
      <c r="L10" s="23" t="s">
        <v>32</v>
      </c>
      <c r="M10" s="21" t="s">
        <v>31</v>
      </c>
      <c r="N10" s="22" t="s">
        <v>28</v>
      </c>
      <c r="O10" s="22" t="s">
        <v>32</v>
      </c>
      <c r="P10" s="21" t="s">
        <v>31</v>
      </c>
      <c r="Q10" s="22" t="s">
        <v>28</v>
      </c>
      <c r="R10" s="22" t="s">
        <v>32</v>
      </c>
      <c r="S10" s="22" t="s">
        <v>26</v>
      </c>
      <c r="T10" s="22" t="s">
        <v>28</v>
      </c>
      <c r="U10" s="23" t="s">
        <v>32</v>
      </c>
    </row>
    <row r="11" spans="1:22" s="19" customFormat="1" ht="18" customHeight="1">
      <c r="A11" s="290"/>
      <c r="B11" s="312"/>
      <c r="C11" s="141" t="s">
        <v>336</v>
      </c>
      <c r="D11" s="63"/>
      <c r="E11" s="64" t="str">
        <f>IF(D11="","",F11/D11)</f>
        <v/>
      </c>
      <c r="F11" s="65"/>
      <c r="G11" s="63"/>
      <c r="H11" s="64" t="str">
        <f>IF(G11="","",I11/G11)</f>
        <v/>
      </c>
      <c r="I11" s="66"/>
      <c r="J11" s="64"/>
      <c r="K11" s="64" t="str">
        <f>IF(J11="","",L11/J11)</f>
        <v/>
      </c>
      <c r="L11" s="67"/>
      <c r="M11" s="63"/>
      <c r="N11" s="64" t="str">
        <f>IF(M11="","",O11/M11)</f>
        <v/>
      </c>
      <c r="O11" s="66"/>
      <c r="P11" s="63"/>
      <c r="Q11" s="64" t="str">
        <f>IF(P11="","",R11/P11)</f>
        <v/>
      </c>
      <c r="R11" s="66"/>
      <c r="S11" s="64"/>
      <c r="T11" s="64" t="str">
        <f>IF(S11="","",U11/S11)</f>
        <v/>
      </c>
      <c r="U11" s="67"/>
    </row>
    <row r="12" spans="1:22" s="19" customFormat="1" ht="18" customHeight="1">
      <c r="A12" s="290"/>
      <c r="B12" s="312"/>
      <c r="C12" s="70" t="s">
        <v>331</v>
      </c>
      <c r="D12" s="63"/>
      <c r="E12" s="64"/>
      <c r="F12" s="65"/>
      <c r="G12" s="63"/>
      <c r="H12" s="64"/>
      <c r="I12" s="66"/>
      <c r="J12" s="64"/>
      <c r="K12" s="64"/>
      <c r="L12" s="67"/>
      <c r="M12" s="63"/>
      <c r="N12" s="64"/>
      <c r="O12" s="66"/>
      <c r="P12" s="63"/>
      <c r="Q12" s="64"/>
      <c r="R12" s="66"/>
      <c r="S12" s="64"/>
      <c r="T12" s="64"/>
      <c r="U12" s="67"/>
    </row>
    <row r="13" spans="1:22" s="19" customFormat="1" ht="18" customHeight="1">
      <c r="A13" s="290"/>
      <c r="B13" s="312"/>
      <c r="C13" s="70" t="s">
        <v>250</v>
      </c>
      <c r="D13" s="63"/>
      <c r="E13" s="64" t="str">
        <f>IF(D13="","",F13/D13)</f>
        <v/>
      </c>
      <c r="F13" s="65"/>
      <c r="G13" s="63"/>
      <c r="H13" s="64" t="str">
        <f>IF(G13="","",I13/G13)</f>
        <v/>
      </c>
      <c r="I13" s="66"/>
      <c r="J13" s="64"/>
      <c r="K13" s="64" t="str">
        <f t="shared" ref="K13:K53" si="0">IF(J13="","",L13/J13)</f>
        <v/>
      </c>
      <c r="L13" s="67"/>
      <c r="M13" s="63"/>
      <c r="N13" s="64" t="str">
        <f>IF(M13="","",O13/M13)</f>
        <v/>
      </c>
      <c r="O13" s="66"/>
      <c r="P13" s="63"/>
      <c r="Q13" s="64" t="str">
        <f>IF(P13="","",R13/P13)</f>
        <v/>
      </c>
      <c r="R13" s="66"/>
      <c r="S13" s="64"/>
      <c r="T13" s="64" t="str">
        <f t="shared" ref="T13:T53" si="1">IF(S13="","",U13/S13)</f>
        <v/>
      </c>
      <c r="U13" s="67"/>
    </row>
    <row r="14" spans="1:22" s="19" customFormat="1" ht="18" customHeight="1">
      <c r="A14" s="290"/>
      <c r="B14" s="312"/>
      <c r="C14" s="244" t="s">
        <v>251</v>
      </c>
      <c r="D14" s="145"/>
      <c r="E14" s="135" t="str">
        <f>IF(D14="","",F14/D14)</f>
        <v/>
      </c>
      <c r="F14" s="96"/>
      <c r="G14" s="146"/>
      <c r="H14" s="95" t="str">
        <f>IF(G14="","",I14/G14)</f>
        <v/>
      </c>
      <c r="I14" s="98"/>
      <c r="J14" s="147"/>
      <c r="K14" s="95" t="str">
        <f t="shared" si="0"/>
        <v/>
      </c>
      <c r="L14" s="96"/>
      <c r="M14" s="97"/>
      <c r="N14" s="95" t="str">
        <f>IF(M14="","",O14/M14)</f>
        <v/>
      </c>
      <c r="O14" s="98"/>
      <c r="P14" s="97"/>
      <c r="Q14" s="95" t="str">
        <f>IF(P14="","",R14/P14)</f>
        <v/>
      </c>
      <c r="R14" s="98"/>
      <c r="S14" s="98"/>
      <c r="T14" s="95" t="str">
        <f t="shared" si="1"/>
        <v/>
      </c>
      <c r="U14" s="96"/>
    </row>
    <row r="15" spans="1:22" s="19" customFormat="1" ht="18" customHeight="1">
      <c r="A15" s="290"/>
      <c r="B15" s="312"/>
      <c r="C15" s="141" t="s">
        <v>54</v>
      </c>
      <c r="D15" s="99"/>
      <c r="E15" s="95" t="str">
        <f t="shared" ref="E15:E53" si="2">IF(D15="","",F15/D15)</f>
        <v/>
      </c>
      <c r="F15" s="100"/>
      <c r="G15" s="99"/>
      <c r="H15" s="95" t="str">
        <f>IF(G15="","",I15/G15)</f>
        <v/>
      </c>
      <c r="I15" s="101"/>
      <c r="J15" s="95"/>
      <c r="K15" s="95" t="str">
        <f t="shared" si="0"/>
        <v/>
      </c>
      <c r="L15" s="100"/>
      <c r="M15" s="99"/>
      <c r="N15" s="95" t="str">
        <f>IF(M15="","",O15/M15)</f>
        <v/>
      </c>
      <c r="O15" s="101"/>
      <c r="P15" s="99"/>
      <c r="Q15" s="95" t="str">
        <f>IF(P15="","",R15/P15)</f>
        <v/>
      </c>
      <c r="R15" s="101"/>
      <c r="S15" s="95"/>
      <c r="T15" s="95" t="str">
        <f t="shared" si="1"/>
        <v/>
      </c>
      <c r="U15" s="100"/>
    </row>
    <row r="16" spans="1:22" s="19" customFormat="1" ht="18" customHeight="1">
      <c r="A16" s="290"/>
      <c r="B16" s="312"/>
      <c r="C16" s="70"/>
      <c r="D16" s="149"/>
      <c r="E16" s="151" t="str">
        <f t="shared" si="2"/>
        <v/>
      </c>
      <c r="F16" s="98"/>
      <c r="G16" s="149"/>
      <c r="H16" s="150" t="str">
        <f t="shared" ref="H16:H53" si="3">IF(G16="","",I16/G16)</f>
        <v/>
      </c>
      <c r="I16" s="102"/>
      <c r="J16" s="98"/>
      <c r="K16" s="95" t="str">
        <f t="shared" si="0"/>
        <v/>
      </c>
      <c r="L16" s="96"/>
      <c r="M16" s="97"/>
      <c r="N16" s="95" t="str">
        <f t="shared" ref="N16:N53" si="4">IF(M16="","",O16/M16)</f>
        <v/>
      </c>
      <c r="O16" s="102"/>
      <c r="P16" s="97"/>
      <c r="Q16" s="95" t="str">
        <f t="shared" ref="Q16:Q53" si="5">IF(P16="","",R16/P16)</f>
        <v/>
      </c>
      <c r="R16" s="102"/>
      <c r="S16" s="98"/>
      <c r="T16" s="95" t="str">
        <f t="shared" si="1"/>
        <v/>
      </c>
      <c r="U16" s="96"/>
    </row>
    <row r="17" spans="1:21" s="19" customFormat="1" ht="18" customHeight="1">
      <c r="A17" s="290"/>
      <c r="B17" s="312"/>
      <c r="C17" s="70"/>
      <c r="D17" s="149"/>
      <c r="E17" s="150" t="str">
        <f t="shared" si="2"/>
        <v/>
      </c>
      <c r="F17" s="96"/>
      <c r="G17" s="149"/>
      <c r="H17" s="150" t="str">
        <f t="shared" si="3"/>
        <v/>
      </c>
      <c r="I17" s="102"/>
      <c r="J17" s="98"/>
      <c r="K17" s="95" t="str">
        <f t="shared" si="0"/>
        <v/>
      </c>
      <c r="L17" s="96"/>
      <c r="M17" s="97"/>
      <c r="N17" s="95" t="str">
        <f t="shared" si="4"/>
        <v/>
      </c>
      <c r="O17" s="102"/>
      <c r="P17" s="97"/>
      <c r="Q17" s="95" t="str">
        <f t="shared" si="5"/>
        <v/>
      </c>
      <c r="R17" s="102"/>
      <c r="S17" s="98"/>
      <c r="T17" s="95" t="str">
        <f t="shared" si="1"/>
        <v/>
      </c>
      <c r="U17" s="96"/>
    </row>
    <row r="18" spans="1:21" s="19" customFormat="1" ht="18" customHeight="1">
      <c r="A18" s="290"/>
      <c r="B18" s="312"/>
      <c r="C18" s="70"/>
      <c r="D18" s="152"/>
      <c r="E18" s="150" t="str">
        <f t="shared" si="2"/>
        <v/>
      </c>
      <c r="F18" s="96"/>
      <c r="G18" s="149"/>
      <c r="H18" s="150" t="str">
        <f t="shared" si="3"/>
        <v/>
      </c>
      <c r="I18" s="102"/>
      <c r="J18" s="148"/>
      <c r="K18" s="101"/>
      <c r="L18" s="96"/>
      <c r="M18" s="97"/>
      <c r="N18" s="95" t="str">
        <f t="shared" si="4"/>
        <v/>
      </c>
      <c r="O18" s="102"/>
      <c r="P18" s="97"/>
      <c r="Q18" s="95" t="str">
        <f t="shared" si="5"/>
        <v/>
      </c>
      <c r="R18" s="102"/>
      <c r="S18" s="102"/>
      <c r="T18" s="101" t="str">
        <f t="shared" si="1"/>
        <v/>
      </c>
      <c r="U18" s="96"/>
    </row>
    <row r="19" spans="1:21" s="19" customFormat="1" ht="18" customHeight="1">
      <c r="A19" s="290"/>
      <c r="B19" s="312"/>
      <c r="C19" s="70" t="s">
        <v>331</v>
      </c>
      <c r="D19" s="99"/>
      <c r="E19" s="95" t="str">
        <f t="shared" si="2"/>
        <v/>
      </c>
      <c r="F19" s="100"/>
      <c r="G19" s="99"/>
      <c r="H19" s="101" t="str">
        <f t="shared" si="3"/>
        <v/>
      </c>
      <c r="I19" s="101"/>
      <c r="J19" s="101"/>
      <c r="K19" s="101" t="str">
        <f t="shared" si="0"/>
        <v/>
      </c>
      <c r="L19" s="100"/>
      <c r="M19" s="99"/>
      <c r="N19" s="101" t="str">
        <f t="shared" si="4"/>
        <v/>
      </c>
      <c r="O19" s="101"/>
      <c r="P19" s="99"/>
      <c r="Q19" s="101" t="str">
        <f t="shared" si="5"/>
        <v/>
      </c>
      <c r="R19" s="101"/>
      <c r="S19" s="101"/>
      <c r="T19" s="101" t="str">
        <f t="shared" si="1"/>
        <v/>
      </c>
      <c r="U19" s="100"/>
    </row>
    <row r="20" spans="1:21" s="19" customFormat="1" ht="18" customHeight="1">
      <c r="A20" s="290"/>
      <c r="B20" s="312"/>
      <c r="C20" s="70" t="s">
        <v>332</v>
      </c>
      <c r="D20" s="99"/>
      <c r="E20" s="95" t="str">
        <f t="shared" si="2"/>
        <v/>
      </c>
      <c r="F20" s="100"/>
      <c r="G20" s="103"/>
      <c r="H20" s="101" t="str">
        <f t="shared" si="3"/>
        <v/>
      </c>
      <c r="I20" s="101"/>
      <c r="J20" s="101"/>
      <c r="K20" s="101" t="str">
        <f t="shared" si="0"/>
        <v/>
      </c>
      <c r="L20" s="100"/>
      <c r="M20" s="103"/>
      <c r="N20" s="101" t="str">
        <f t="shared" si="4"/>
        <v/>
      </c>
      <c r="O20" s="101"/>
      <c r="P20" s="103"/>
      <c r="Q20" s="101" t="str">
        <f t="shared" si="5"/>
        <v/>
      </c>
      <c r="R20" s="101"/>
      <c r="S20" s="101"/>
      <c r="T20" s="101" t="str">
        <f t="shared" si="1"/>
        <v/>
      </c>
      <c r="U20" s="100"/>
    </row>
    <row r="21" spans="1:21" s="19" customFormat="1" ht="18" customHeight="1">
      <c r="A21" s="290"/>
      <c r="B21" s="312"/>
      <c r="C21" s="70" t="s">
        <v>333</v>
      </c>
      <c r="D21" s="97"/>
      <c r="E21" s="95" t="str">
        <f t="shared" si="2"/>
        <v/>
      </c>
      <c r="F21" s="96"/>
      <c r="G21" s="104"/>
      <c r="H21" s="101" t="str">
        <f t="shared" si="3"/>
        <v/>
      </c>
      <c r="I21" s="102"/>
      <c r="J21" s="102"/>
      <c r="K21" s="101" t="str">
        <f t="shared" si="0"/>
        <v/>
      </c>
      <c r="L21" s="96"/>
      <c r="M21" s="103"/>
      <c r="N21" s="101" t="str">
        <f t="shared" si="4"/>
        <v/>
      </c>
      <c r="O21" s="101"/>
      <c r="P21" s="103"/>
      <c r="Q21" s="101" t="str">
        <f t="shared" si="5"/>
        <v/>
      </c>
      <c r="R21" s="101"/>
      <c r="S21" s="101"/>
      <c r="T21" s="101" t="str">
        <f t="shared" si="1"/>
        <v/>
      </c>
      <c r="U21" s="100"/>
    </row>
    <row r="22" spans="1:21" s="19" customFormat="1" ht="18" customHeight="1">
      <c r="A22" s="290"/>
      <c r="B22" s="312"/>
      <c r="C22" s="141" t="s">
        <v>54</v>
      </c>
      <c r="D22" s="99"/>
      <c r="E22" s="95" t="str">
        <f t="shared" si="2"/>
        <v/>
      </c>
      <c r="F22" s="100"/>
      <c r="G22" s="103"/>
      <c r="H22" s="101" t="str">
        <f t="shared" si="3"/>
        <v/>
      </c>
      <c r="I22" s="101"/>
      <c r="J22" s="101"/>
      <c r="K22" s="101" t="str">
        <f t="shared" si="0"/>
        <v/>
      </c>
      <c r="L22" s="100"/>
      <c r="M22" s="103"/>
      <c r="N22" s="101" t="str">
        <f t="shared" si="4"/>
        <v/>
      </c>
      <c r="O22" s="101"/>
      <c r="P22" s="103"/>
      <c r="Q22" s="101" t="str">
        <f t="shared" si="5"/>
        <v/>
      </c>
      <c r="R22" s="101"/>
      <c r="S22" s="101"/>
      <c r="T22" s="101" t="str">
        <f t="shared" si="1"/>
        <v/>
      </c>
      <c r="U22" s="100"/>
    </row>
    <row r="23" spans="1:21" s="19" customFormat="1" ht="18" customHeight="1">
      <c r="A23" s="290"/>
      <c r="B23" s="312"/>
      <c r="C23" s="70"/>
      <c r="D23" s="97"/>
      <c r="E23" s="95" t="str">
        <f t="shared" si="2"/>
        <v/>
      </c>
      <c r="F23" s="96"/>
      <c r="G23" s="104"/>
      <c r="H23" s="101" t="str">
        <f t="shared" si="3"/>
        <v/>
      </c>
      <c r="I23" s="102"/>
      <c r="J23" s="102"/>
      <c r="K23" s="101" t="str">
        <f t="shared" si="0"/>
        <v/>
      </c>
      <c r="L23" s="96"/>
      <c r="M23" s="104"/>
      <c r="N23" s="101" t="str">
        <f t="shared" si="4"/>
        <v/>
      </c>
      <c r="O23" s="102"/>
      <c r="P23" s="104"/>
      <c r="Q23" s="101" t="str">
        <f t="shared" si="5"/>
        <v/>
      </c>
      <c r="R23" s="102"/>
      <c r="S23" s="102"/>
      <c r="T23" s="101" t="str">
        <f t="shared" si="1"/>
        <v/>
      </c>
      <c r="U23" s="96"/>
    </row>
    <row r="24" spans="1:21" s="19" customFormat="1" ht="18" customHeight="1">
      <c r="A24" s="290"/>
      <c r="B24" s="312"/>
      <c r="C24" s="70"/>
      <c r="D24" s="97"/>
      <c r="E24" s="95" t="str">
        <f t="shared" si="2"/>
        <v/>
      </c>
      <c r="F24" s="96"/>
      <c r="G24" s="104"/>
      <c r="H24" s="101" t="str">
        <f t="shared" si="3"/>
        <v/>
      </c>
      <c r="I24" s="102"/>
      <c r="J24" s="102"/>
      <c r="K24" s="101" t="str">
        <f t="shared" si="0"/>
        <v/>
      </c>
      <c r="L24" s="96"/>
      <c r="M24" s="104"/>
      <c r="N24" s="101" t="str">
        <f t="shared" si="4"/>
        <v/>
      </c>
      <c r="O24" s="102"/>
      <c r="P24" s="104"/>
      <c r="Q24" s="101" t="str">
        <f t="shared" si="5"/>
        <v/>
      </c>
      <c r="R24" s="102"/>
      <c r="S24" s="102"/>
      <c r="T24" s="101" t="str">
        <f t="shared" si="1"/>
        <v/>
      </c>
      <c r="U24" s="96"/>
    </row>
    <row r="25" spans="1:21" s="19" customFormat="1" ht="18" customHeight="1">
      <c r="A25" s="290"/>
      <c r="B25" s="312"/>
      <c r="C25" s="70"/>
      <c r="D25" s="97"/>
      <c r="E25" s="95" t="str">
        <f t="shared" si="2"/>
        <v/>
      </c>
      <c r="F25" s="105"/>
      <c r="G25" s="104"/>
      <c r="H25" s="101" t="str">
        <f t="shared" si="3"/>
        <v/>
      </c>
      <c r="I25" s="102"/>
      <c r="J25" s="102"/>
      <c r="K25" s="101" t="str">
        <f t="shared" si="0"/>
        <v/>
      </c>
      <c r="L25" s="96"/>
      <c r="M25" s="104"/>
      <c r="N25" s="101" t="str">
        <f t="shared" si="4"/>
        <v/>
      </c>
      <c r="O25" s="102"/>
      <c r="P25" s="104"/>
      <c r="Q25" s="101" t="str">
        <f t="shared" si="5"/>
        <v/>
      </c>
      <c r="R25" s="102"/>
      <c r="S25" s="102"/>
      <c r="T25" s="101" t="str">
        <f t="shared" si="1"/>
        <v/>
      </c>
      <c r="U25" s="96"/>
    </row>
    <row r="26" spans="1:21" s="19" customFormat="1" ht="18" customHeight="1">
      <c r="A26" s="290"/>
      <c r="B26" s="312"/>
      <c r="C26" s="70"/>
      <c r="D26" s="97"/>
      <c r="E26" s="95" t="str">
        <f t="shared" si="2"/>
        <v/>
      </c>
      <c r="F26" s="105"/>
      <c r="G26" s="104"/>
      <c r="H26" s="101" t="str">
        <f t="shared" si="3"/>
        <v/>
      </c>
      <c r="I26" s="102"/>
      <c r="J26" s="102"/>
      <c r="K26" s="101" t="str">
        <f t="shared" si="0"/>
        <v/>
      </c>
      <c r="L26" s="96"/>
      <c r="M26" s="104"/>
      <c r="N26" s="101" t="str">
        <f t="shared" si="4"/>
        <v/>
      </c>
      <c r="O26" s="102"/>
      <c r="P26" s="104"/>
      <c r="Q26" s="101" t="str">
        <f t="shared" si="5"/>
        <v/>
      </c>
      <c r="R26" s="102"/>
      <c r="S26" s="102"/>
      <c r="T26" s="101" t="str">
        <f t="shared" si="1"/>
        <v/>
      </c>
      <c r="U26" s="96"/>
    </row>
    <row r="27" spans="1:21" s="19" customFormat="1" ht="18" customHeight="1">
      <c r="A27" s="290"/>
      <c r="B27" s="312"/>
      <c r="C27" s="70"/>
      <c r="D27" s="97"/>
      <c r="E27" s="95" t="str">
        <f t="shared" si="2"/>
        <v/>
      </c>
      <c r="F27" s="105"/>
      <c r="G27" s="104"/>
      <c r="H27" s="101" t="str">
        <f t="shared" si="3"/>
        <v/>
      </c>
      <c r="I27" s="102"/>
      <c r="J27" s="102"/>
      <c r="K27" s="101" t="str">
        <f t="shared" si="0"/>
        <v/>
      </c>
      <c r="L27" s="96"/>
      <c r="M27" s="104"/>
      <c r="N27" s="101" t="str">
        <f t="shared" si="4"/>
        <v/>
      </c>
      <c r="O27" s="102"/>
      <c r="P27" s="104"/>
      <c r="Q27" s="101" t="str">
        <f t="shared" si="5"/>
        <v/>
      </c>
      <c r="R27" s="102"/>
      <c r="S27" s="102"/>
      <c r="T27" s="101" t="str">
        <f t="shared" si="1"/>
        <v/>
      </c>
      <c r="U27" s="96"/>
    </row>
    <row r="28" spans="1:21" s="19" customFormat="1" ht="18" customHeight="1">
      <c r="A28" s="290"/>
      <c r="B28" s="312"/>
      <c r="C28" s="70"/>
      <c r="D28" s="97"/>
      <c r="E28" s="101" t="str">
        <f t="shared" si="2"/>
        <v/>
      </c>
      <c r="F28" s="105"/>
      <c r="G28" s="104"/>
      <c r="H28" s="101" t="str">
        <f t="shared" si="3"/>
        <v/>
      </c>
      <c r="I28" s="102"/>
      <c r="J28" s="102"/>
      <c r="K28" s="101" t="str">
        <f t="shared" si="0"/>
        <v/>
      </c>
      <c r="L28" s="96"/>
      <c r="M28" s="104"/>
      <c r="N28" s="101" t="str">
        <f t="shared" si="4"/>
        <v/>
      </c>
      <c r="O28" s="102"/>
      <c r="P28" s="104"/>
      <c r="Q28" s="101" t="str">
        <f t="shared" si="5"/>
        <v/>
      </c>
      <c r="R28" s="102"/>
      <c r="S28" s="102"/>
      <c r="T28" s="101" t="str">
        <f t="shared" si="1"/>
        <v/>
      </c>
      <c r="U28" s="96"/>
    </row>
    <row r="29" spans="1:21" s="19" customFormat="1" ht="18" customHeight="1">
      <c r="A29" s="290"/>
      <c r="B29" s="312"/>
      <c r="C29" s="139" t="s">
        <v>58</v>
      </c>
      <c r="D29" s="106"/>
      <c r="E29" s="107" t="str">
        <f t="shared" si="2"/>
        <v/>
      </c>
      <c r="F29" s="108" t="str">
        <f>IF(SUM(F13:F28)=0,"",SUM(F13:F28))</f>
        <v/>
      </c>
      <c r="G29" s="109"/>
      <c r="H29" s="107" t="str">
        <f t="shared" si="3"/>
        <v/>
      </c>
      <c r="I29" s="107" t="str">
        <f>IF(SUM(I13:I28)=0,"",SUM(I13:I28))</f>
        <v/>
      </c>
      <c r="J29" s="110"/>
      <c r="K29" s="107" t="str">
        <f t="shared" si="0"/>
        <v/>
      </c>
      <c r="L29" s="108" t="str">
        <f>IF(SUM(L13:L28)=0,"",SUM(L13:L28))</f>
        <v/>
      </c>
      <c r="M29" s="109"/>
      <c r="N29" s="107" t="str">
        <f t="shared" si="4"/>
        <v/>
      </c>
      <c r="O29" s="107" t="str">
        <f>IF(SUM(O13:O28)=0,"",SUM(O13:O28))</f>
        <v/>
      </c>
      <c r="P29" s="109"/>
      <c r="Q29" s="107" t="str">
        <f t="shared" si="5"/>
        <v/>
      </c>
      <c r="R29" s="107" t="str">
        <f>IF(SUM(R13:R28)=0,"",SUM(R13:R28))</f>
        <v/>
      </c>
      <c r="S29" s="110"/>
      <c r="T29" s="107" t="str">
        <f t="shared" si="1"/>
        <v/>
      </c>
      <c r="U29" s="108" t="str">
        <f>IF(SUM(U13:U28)=0,"",SUM(U13:U28))</f>
        <v/>
      </c>
    </row>
    <row r="30" spans="1:21" s="19" customFormat="1" ht="18" customHeight="1">
      <c r="A30" s="290"/>
      <c r="B30" s="312" t="s">
        <v>50</v>
      </c>
      <c r="C30" s="72"/>
      <c r="D30" s="111"/>
      <c r="E30" s="112" t="str">
        <f t="shared" si="2"/>
        <v/>
      </c>
      <c r="F30" s="113"/>
      <c r="G30" s="111"/>
      <c r="H30" s="112" t="str">
        <f t="shared" si="3"/>
        <v/>
      </c>
      <c r="I30" s="114"/>
      <c r="J30" s="114"/>
      <c r="K30" s="112" t="str">
        <f t="shared" si="0"/>
        <v/>
      </c>
      <c r="L30" s="113"/>
      <c r="M30" s="111"/>
      <c r="N30" s="112" t="str">
        <f t="shared" si="4"/>
        <v/>
      </c>
      <c r="O30" s="114"/>
      <c r="P30" s="111"/>
      <c r="Q30" s="112" t="str">
        <f t="shared" si="5"/>
        <v/>
      </c>
      <c r="R30" s="114"/>
      <c r="S30" s="114"/>
      <c r="T30" s="112" t="str">
        <f t="shared" si="1"/>
        <v/>
      </c>
      <c r="U30" s="113"/>
    </row>
    <row r="31" spans="1:21" s="19" customFormat="1" ht="18" customHeight="1">
      <c r="A31" s="290"/>
      <c r="B31" s="312"/>
      <c r="C31" s="73"/>
      <c r="D31" s="115"/>
      <c r="E31" s="116" t="str">
        <f t="shared" si="2"/>
        <v/>
      </c>
      <c r="F31" s="117"/>
      <c r="G31" s="115"/>
      <c r="H31" s="116" t="str">
        <f t="shared" si="3"/>
        <v/>
      </c>
      <c r="I31" s="118"/>
      <c r="J31" s="118"/>
      <c r="K31" s="116" t="str">
        <f t="shared" si="0"/>
        <v/>
      </c>
      <c r="L31" s="117"/>
      <c r="M31" s="115"/>
      <c r="N31" s="116" t="str">
        <f t="shared" si="4"/>
        <v/>
      </c>
      <c r="O31" s="118"/>
      <c r="P31" s="115"/>
      <c r="Q31" s="116" t="str">
        <f t="shared" si="5"/>
        <v/>
      </c>
      <c r="R31" s="118"/>
      <c r="S31" s="118"/>
      <c r="T31" s="116" t="str">
        <f t="shared" si="1"/>
        <v/>
      </c>
      <c r="U31" s="117"/>
    </row>
    <row r="32" spans="1:21" s="19" customFormat="1" ht="18" customHeight="1">
      <c r="A32" s="290"/>
      <c r="B32" s="312"/>
      <c r="C32" s="73"/>
      <c r="D32" s="115"/>
      <c r="E32" s="116" t="str">
        <f t="shared" si="2"/>
        <v/>
      </c>
      <c r="F32" s="117"/>
      <c r="G32" s="115"/>
      <c r="H32" s="116" t="str">
        <f t="shared" si="3"/>
        <v/>
      </c>
      <c r="I32" s="118"/>
      <c r="J32" s="118"/>
      <c r="K32" s="116" t="str">
        <f t="shared" si="0"/>
        <v/>
      </c>
      <c r="L32" s="117"/>
      <c r="M32" s="115"/>
      <c r="N32" s="116" t="str">
        <f t="shared" si="4"/>
        <v/>
      </c>
      <c r="O32" s="118"/>
      <c r="P32" s="115"/>
      <c r="Q32" s="116" t="str">
        <f t="shared" si="5"/>
        <v/>
      </c>
      <c r="R32" s="118"/>
      <c r="S32" s="118"/>
      <c r="T32" s="116" t="str">
        <f t="shared" si="1"/>
        <v/>
      </c>
      <c r="U32" s="117"/>
    </row>
    <row r="33" spans="1:24" s="19" customFormat="1" ht="18" customHeight="1">
      <c r="A33" s="290"/>
      <c r="B33" s="312"/>
      <c r="C33" s="73"/>
      <c r="D33" s="115"/>
      <c r="E33" s="116" t="str">
        <f t="shared" si="2"/>
        <v/>
      </c>
      <c r="F33" s="117"/>
      <c r="G33" s="115"/>
      <c r="H33" s="116" t="str">
        <f t="shared" si="3"/>
        <v/>
      </c>
      <c r="I33" s="118"/>
      <c r="J33" s="118"/>
      <c r="K33" s="116" t="str">
        <f t="shared" si="0"/>
        <v/>
      </c>
      <c r="L33" s="117"/>
      <c r="M33" s="115"/>
      <c r="N33" s="116" t="str">
        <f t="shared" si="4"/>
        <v/>
      </c>
      <c r="O33" s="118"/>
      <c r="P33" s="115"/>
      <c r="Q33" s="116" t="str">
        <f t="shared" si="5"/>
        <v/>
      </c>
      <c r="R33" s="118"/>
      <c r="S33" s="118"/>
      <c r="T33" s="116" t="str">
        <f t="shared" si="1"/>
        <v/>
      </c>
      <c r="U33" s="117"/>
      <c r="V33" s="296" t="s">
        <v>75</v>
      </c>
      <c r="W33" s="297"/>
      <c r="X33" s="297"/>
    </row>
    <row r="34" spans="1:24" s="19" customFormat="1" ht="18" customHeight="1">
      <c r="A34" s="290"/>
      <c r="B34" s="312"/>
      <c r="C34" s="74"/>
      <c r="D34" s="119"/>
      <c r="E34" s="120" t="str">
        <f t="shared" si="2"/>
        <v/>
      </c>
      <c r="F34" s="121"/>
      <c r="G34" s="119"/>
      <c r="H34" s="120" t="str">
        <f t="shared" si="3"/>
        <v/>
      </c>
      <c r="I34" s="122"/>
      <c r="J34" s="122"/>
      <c r="K34" s="120" t="str">
        <f t="shared" si="0"/>
        <v/>
      </c>
      <c r="L34" s="121"/>
      <c r="M34" s="119"/>
      <c r="N34" s="120" t="str">
        <f t="shared" si="4"/>
        <v/>
      </c>
      <c r="O34" s="122"/>
      <c r="P34" s="119"/>
      <c r="Q34" s="120" t="str">
        <f t="shared" si="5"/>
        <v/>
      </c>
      <c r="R34" s="122"/>
      <c r="S34" s="122"/>
      <c r="T34" s="120" t="str">
        <f t="shared" si="1"/>
        <v/>
      </c>
      <c r="U34" s="121"/>
      <c r="V34" s="296"/>
      <c r="W34" s="297"/>
      <c r="X34" s="297"/>
    </row>
    <row r="35" spans="1:24" s="19" customFormat="1" ht="18" customHeight="1">
      <c r="A35" s="290"/>
      <c r="B35" s="312"/>
      <c r="C35" s="136" t="s">
        <v>58</v>
      </c>
      <c r="D35" s="109"/>
      <c r="E35" s="107" t="str">
        <f t="shared" si="2"/>
        <v/>
      </c>
      <c r="F35" s="108" t="str">
        <f>IF(SUM(F30:F34)=0,"",(SUM(F30:F34)))</f>
        <v/>
      </c>
      <c r="G35" s="109"/>
      <c r="H35" s="107" t="str">
        <f t="shared" si="3"/>
        <v/>
      </c>
      <c r="I35" s="107" t="str">
        <f>IF(SUM(I30:I34)=0,"",(SUM(I30:I34)))</f>
        <v/>
      </c>
      <c r="J35" s="110"/>
      <c r="K35" s="107" t="str">
        <f t="shared" si="0"/>
        <v/>
      </c>
      <c r="L35" s="108" t="str">
        <f>IF(SUM(L30:L34)=0,"",(SUM(L30:L34)))</f>
        <v/>
      </c>
      <c r="M35" s="109"/>
      <c r="N35" s="107" t="str">
        <f t="shared" si="4"/>
        <v/>
      </c>
      <c r="O35" s="107" t="str">
        <f>IF(SUM(O30:O34)=0,"",(SUM(O30:O34)))</f>
        <v/>
      </c>
      <c r="P35" s="109"/>
      <c r="Q35" s="107" t="str">
        <f t="shared" si="5"/>
        <v/>
      </c>
      <c r="R35" s="107" t="str">
        <f>IF(SUM(R30:R34)=0,"",(SUM(R30:R34)))</f>
        <v/>
      </c>
      <c r="S35" s="110"/>
      <c r="T35" s="107" t="str">
        <f t="shared" si="1"/>
        <v/>
      </c>
      <c r="U35" s="108" t="str">
        <f>IF(SUM(U30:U34)=0,"",(SUM(U30:U34)))</f>
        <v/>
      </c>
    </row>
    <row r="36" spans="1:24" s="19" customFormat="1" ht="18" customHeight="1">
      <c r="A36" s="290"/>
      <c r="B36" s="298" t="s">
        <v>56</v>
      </c>
      <c r="C36" s="299"/>
      <c r="D36" s="109"/>
      <c r="E36" s="107" t="str">
        <f t="shared" si="2"/>
        <v/>
      </c>
      <c r="F36" s="108" t="str">
        <f>IF(F29="","",IF(F35="",F29,F29+F35))</f>
        <v/>
      </c>
      <c r="G36" s="109"/>
      <c r="H36" s="107" t="str">
        <f t="shared" si="3"/>
        <v/>
      </c>
      <c r="I36" s="107" t="str">
        <f>IF(I29="","",IF(I35="",I29,I29+I35))</f>
        <v/>
      </c>
      <c r="J36" s="110"/>
      <c r="K36" s="107" t="str">
        <f t="shared" si="0"/>
        <v/>
      </c>
      <c r="L36" s="108" t="str">
        <f>IF(L29="","",IF(L35="",L29,L29+L35))</f>
        <v/>
      </c>
      <c r="M36" s="109"/>
      <c r="N36" s="107" t="str">
        <f t="shared" si="4"/>
        <v/>
      </c>
      <c r="O36" s="107" t="str">
        <f>IF(O29="","",IF(O35="",O29,O29+O35))</f>
        <v/>
      </c>
      <c r="P36" s="109"/>
      <c r="Q36" s="107" t="str">
        <f t="shared" si="5"/>
        <v/>
      </c>
      <c r="R36" s="107" t="str">
        <f>IF(R29="","",IF(R35="",R29,R29+R35))</f>
        <v/>
      </c>
      <c r="S36" s="110"/>
      <c r="T36" s="107" t="str">
        <f t="shared" si="1"/>
        <v/>
      </c>
      <c r="U36" s="108" t="str">
        <f>IF(U29="","",IF(U35="",U29,U29+U35))</f>
        <v/>
      </c>
    </row>
    <row r="37" spans="1:24" s="19" customFormat="1" ht="18" customHeight="1">
      <c r="A37" s="290" t="s">
        <v>48</v>
      </c>
      <c r="B37" s="301" t="str">
        <f>C13</f>
        <v>&lt;改修工事&gt;</v>
      </c>
      <c r="C37" s="302"/>
      <c r="D37" s="123"/>
      <c r="E37" s="112" t="str">
        <f t="shared" si="2"/>
        <v/>
      </c>
      <c r="F37" s="124"/>
      <c r="G37" s="123"/>
      <c r="H37" s="112" t="str">
        <f t="shared" si="3"/>
        <v/>
      </c>
      <c r="I37" s="112"/>
      <c r="J37" s="112"/>
      <c r="K37" s="112" t="str">
        <f t="shared" si="0"/>
        <v/>
      </c>
      <c r="L37" s="124"/>
      <c r="M37" s="123"/>
      <c r="N37" s="112" t="str">
        <f t="shared" si="4"/>
        <v/>
      </c>
      <c r="O37" s="112"/>
      <c r="P37" s="123"/>
      <c r="Q37" s="112" t="str">
        <f t="shared" si="5"/>
        <v/>
      </c>
      <c r="R37" s="112"/>
      <c r="S37" s="112"/>
      <c r="T37" s="112" t="str">
        <f t="shared" si="1"/>
        <v/>
      </c>
      <c r="U37" s="124"/>
    </row>
    <row r="38" spans="1:24" s="19" customFormat="1" ht="18" customHeight="1">
      <c r="A38" s="290"/>
      <c r="B38" s="301" t="s">
        <v>338</v>
      </c>
      <c r="C38" s="302"/>
      <c r="D38" s="125"/>
      <c r="E38" s="116" t="str">
        <f t="shared" si="2"/>
        <v/>
      </c>
      <c r="F38" s="126"/>
      <c r="G38" s="125"/>
      <c r="H38" s="116" t="str">
        <f t="shared" si="3"/>
        <v/>
      </c>
      <c r="I38" s="116"/>
      <c r="J38" s="116"/>
      <c r="K38" s="116" t="str">
        <f t="shared" si="0"/>
        <v/>
      </c>
      <c r="L38" s="126"/>
      <c r="M38" s="125"/>
      <c r="N38" s="116" t="str">
        <f t="shared" si="4"/>
        <v/>
      </c>
      <c r="O38" s="116"/>
      <c r="P38" s="125"/>
      <c r="Q38" s="116" t="str">
        <f t="shared" si="5"/>
        <v/>
      </c>
      <c r="R38" s="116"/>
      <c r="S38" s="116"/>
      <c r="T38" s="116" t="str">
        <f t="shared" si="1"/>
        <v/>
      </c>
      <c r="U38" s="126"/>
    </row>
    <row r="39" spans="1:24" s="19" customFormat="1" ht="18" customHeight="1">
      <c r="A39" s="290"/>
      <c r="B39" s="24" t="s">
        <v>53</v>
      </c>
      <c r="C39" s="70"/>
      <c r="D39" s="115"/>
      <c r="E39" s="116" t="str">
        <f t="shared" si="2"/>
        <v/>
      </c>
      <c r="F39" s="117"/>
      <c r="G39" s="115"/>
      <c r="H39" s="116" t="str">
        <f t="shared" si="3"/>
        <v/>
      </c>
      <c r="I39" s="118"/>
      <c r="J39" s="118"/>
      <c r="K39" s="116" t="str">
        <f t="shared" si="0"/>
        <v/>
      </c>
      <c r="L39" s="117"/>
      <c r="M39" s="115"/>
      <c r="N39" s="116" t="str">
        <f t="shared" si="4"/>
        <v/>
      </c>
      <c r="O39" s="118"/>
      <c r="P39" s="115"/>
      <c r="Q39" s="116" t="str">
        <f t="shared" si="5"/>
        <v/>
      </c>
      <c r="R39" s="118"/>
      <c r="S39" s="118"/>
      <c r="T39" s="116" t="str">
        <f t="shared" si="1"/>
        <v/>
      </c>
      <c r="U39" s="117"/>
    </row>
    <row r="40" spans="1:24" s="19" customFormat="1" ht="18" customHeight="1">
      <c r="A40" s="290"/>
      <c r="B40" s="24" t="s">
        <v>53</v>
      </c>
      <c r="C40" s="70"/>
      <c r="D40" s="115"/>
      <c r="E40" s="116" t="str">
        <f t="shared" si="2"/>
        <v/>
      </c>
      <c r="F40" s="117"/>
      <c r="G40" s="115"/>
      <c r="H40" s="116" t="str">
        <f t="shared" si="3"/>
        <v/>
      </c>
      <c r="I40" s="118"/>
      <c r="J40" s="118"/>
      <c r="K40" s="116" t="str">
        <f t="shared" si="0"/>
        <v/>
      </c>
      <c r="L40" s="117"/>
      <c r="M40" s="115"/>
      <c r="N40" s="116" t="str">
        <f t="shared" si="4"/>
        <v/>
      </c>
      <c r="O40" s="118"/>
      <c r="P40" s="115"/>
      <c r="Q40" s="116" t="str">
        <f t="shared" si="5"/>
        <v/>
      </c>
      <c r="R40" s="118"/>
      <c r="S40" s="118"/>
      <c r="T40" s="116" t="str">
        <f t="shared" si="1"/>
        <v/>
      </c>
      <c r="U40" s="117"/>
    </row>
    <row r="41" spans="1:24" s="19" customFormat="1" ht="18" customHeight="1">
      <c r="A41" s="290"/>
      <c r="B41" s="25" t="s">
        <v>52</v>
      </c>
      <c r="C41" s="70"/>
      <c r="D41" s="115"/>
      <c r="E41" s="116" t="str">
        <f t="shared" si="2"/>
        <v/>
      </c>
      <c r="F41" s="117"/>
      <c r="G41" s="115"/>
      <c r="H41" s="116" t="str">
        <f t="shared" si="3"/>
        <v/>
      </c>
      <c r="I41" s="118"/>
      <c r="J41" s="118"/>
      <c r="K41" s="116" t="str">
        <f t="shared" si="0"/>
        <v/>
      </c>
      <c r="L41" s="117"/>
      <c r="M41" s="115"/>
      <c r="N41" s="116" t="str">
        <f t="shared" si="4"/>
        <v/>
      </c>
      <c r="O41" s="118"/>
      <c r="P41" s="115"/>
      <c r="Q41" s="116" t="str">
        <f t="shared" si="5"/>
        <v/>
      </c>
      <c r="R41" s="118"/>
      <c r="S41" s="118"/>
      <c r="T41" s="116" t="str">
        <f t="shared" si="1"/>
        <v/>
      </c>
      <c r="U41" s="117"/>
    </row>
    <row r="42" spans="1:24" s="19" customFormat="1" ht="18" customHeight="1">
      <c r="A42" s="290"/>
      <c r="B42" s="307" t="s">
        <v>332</v>
      </c>
      <c r="C42" s="302"/>
      <c r="D42" s="115"/>
      <c r="E42" s="116"/>
      <c r="F42" s="117"/>
      <c r="G42" s="115"/>
      <c r="H42" s="116"/>
      <c r="I42" s="118"/>
      <c r="J42" s="118"/>
      <c r="K42" s="116"/>
      <c r="L42" s="117"/>
      <c r="M42" s="115"/>
      <c r="N42" s="116"/>
      <c r="O42" s="118"/>
      <c r="P42" s="115"/>
      <c r="Q42" s="116"/>
      <c r="R42" s="118"/>
      <c r="S42" s="118"/>
      <c r="T42" s="116"/>
      <c r="U42" s="117"/>
    </row>
    <row r="43" spans="1:24" s="19" customFormat="1" ht="18" customHeight="1">
      <c r="A43" s="290"/>
      <c r="B43" s="307" t="s">
        <v>337</v>
      </c>
      <c r="C43" s="302"/>
      <c r="D43" s="115"/>
      <c r="E43" s="116"/>
      <c r="F43" s="117"/>
      <c r="G43" s="115"/>
      <c r="H43" s="116"/>
      <c r="I43" s="118"/>
      <c r="J43" s="118"/>
      <c r="K43" s="116"/>
      <c r="L43" s="117"/>
      <c r="M43" s="115"/>
      <c r="N43" s="116"/>
      <c r="O43" s="118"/>
      <c r="P43" s="115"/>
      <c r="Q43" s="116"/>
      <c r="R43" s="118"/>
      <c r="S43" s="118"/>
      <c r="T43" s="116"/>
      <c r="U43" s="117"/>
    </row>
    <row r="44" spans="1:24" s="19" customFormat="1" ht="18" customHeight="1">
      <c r="A44" s="290"/>
      <c r="B44" s="25" t="s">
        <v>52</v>
      </c>
      <c r="C44" s="70"/>
      <c r="D44" s="115"/>
      <c r="E44" s="116"/>
      <c r="F44" s="117"/>
      <c r="G44" s="115"/>
      <c r="H44" s="116"/>
      <c r="I44" s="118"/>
      <c r="J44" s="118"/>
      <c r="K44" s="116"/>
      <c r="L44" s="117"/>
      <c r="M44" s="115"/>
      <c r="N44" s="116"/>
      <c r="O44" s="118"/>
      <c r="P44" s="115"/>
      <c r="Q44" s="116"/>
      <c r="R44" s="118"/>
      <c r="S44" s="118"/>
      <c r="T44" s="116"/>
      <c r="U44" s="117"/>
    </row>
    <row r="45" spans="1:24" s="19" customFormat="1" ht="18" customHeight="1">
      <c r="A45" s="290"/>
      <c r="B45" s="25" t="s">
        <v>52</v>
      </c>
      <c r="C45" s="70"/>
      <c r="D45" s="115"/>
      <c r="E45" s="116"/>
      <c r="F45" s="117"/>
      <c r="G45" s="115"/>
      <c r="H45" s="116"/>
      <c r="I45" s="118"/>
      <c r="J45" s="118"/>
      <c r="K45" s="116"/>
      <c r="L45" s="117"/>
      <c r="M45" s="115"/>
      <c r="N45" s="116"/>
      <c r="O45" s="118"/>
      <c r="P45" s="115"/>
      <c r="Q45" s="116"/>
      <c r="R45" s="118"/>
      <c r="S45" s="118"/>
      <c r="T45" s="116"/>
      <c r="U45" s="117"/>
    </row>
    <row r="46" spans="1:24" s="19" customFormat="1" ht="18" customHeight="1">
      <c r="A46" s="290"/>
      <c r="B46" s="25" t="s">
        <v>52</v>
      </c>
      <c r="C46" s="70"/>
      <c r="D46" s="115"/>
      <c r="E46" s="116"/>
      <c r="F46" s="117"/>
      <c r="G46" s="115"/>
      <c r="H46" s="116"/>
      <c r="I46" s="118"/>
      <c r="J46" s="118"/>
      <c r="K46" s="116"/>
      <c r="L46" s="117"/>
      <c r="M46" s="115"/>
      <c r="N46" s="116"/>
      <c r="O46" s="118"/>
      <c r="P46" s="115"/>
      <c r="Q46" s="116"/>
      <c r="R46" s="118"/>
      <c r="S46" s="118"/>
      <c r="T46" s="116"/>
      <c r="U46" s="117"/>
    </row>
    <row r="47" spans="1:24" s="19" customFormat="1" ht="18" customHeight="1">
      <c r="A47" s="290"/>
      <c r="B47" s="303" t="s">
        <v>55</v>
      </c>
      <c r="C47" s="304"/>
      <c r="D47" s="125"/>
      <c r="E47" s="116" t="str">
        <f t="shared" si="2"/>
        <v/>
      </c>
      <c r="F47" s="126"/>
      <c r="G47" s="125"/>
      <c r="H47" s="116" t="str">
        <f t="shared" si="3"/>
        <v/>
      </c>
      <c r="I47" s="116"/>
      <c r="J47" s="116"/>
      <c r="K47" s="116" t="str">
        <f t="shared" si="0"/>
        <v/>
      </c>
      <c r="L47" s="126"/>
      <c r="M47" s="125"/>
      <c r="N47" s="116" t="str">
        <f t="shared" si="4"/>
        <v/>
      </c>
      <c r="O47" s="116"/>
      <c r="P47" s="125"/>
      <c r="Q47" s="116" t="str">
        <f t="shared" si="5"/>
        <v/>
      </c>
      <c r="R47" s="116"/>
      <c r="S47" s="116"/>
      <c r="T47" s="116" t="str">
        <f t="shared" si="1"/>
        <v/>
      </c>
      <c r="U47" s="126"/>
    </row>
    <row r="48" spans="1:24" s="19" customFormat="1" ht="18" customHeight="1">
      <c r="A48" s="290"/>
      <c r="B48" s="301"/>
      <c r="C48" s="302"/>
      <c r="D48" s="125"/>
      <c r="E48" s="116" t="str">
        <f t="shared" si="2"/>
        <v/>
      </c>
      <c r="F48" s="126"/>
      <c r="G48" s="125"/>
      <c r="H48" s="116" t="str">
        <f t="shared" si="3"/>
        <v/>
      </c>
      <c r="I48" s="116"/>
      <c r="J48" s="116"/>
      <c r="K48" s="116" t="str">
        <f t="shared" si="0"/>
        <v/>
      </c>
      <c r="L48" s="126"/>
      <c r="M48" s="125"/>
      <c r="N48" s="116" t="str">
        <f t="shared" si="4"/>
        <v/>
      </c>
      <c r="O48" s="116"/>
      <c r="P48" s="125"/>
      <c r="Q48" s="116" t="str">
        <f t="shared" si="5"/>
        <v/>
      </c>
      <c r="R48" s="116"/>
      <c r="S48" s="116"/>
      <c r="T48" s="116" t="str">
        <f t="shared" si="1"/>
        <v/>
      </c>
      <c r="U48" s="126"/>
    </row>
    <row r="49" spans="1:21" s="19" customFormat="1" ht="18" customHeight="1">
      <c r="A49" s="290"/>
      <c r="B49" s="25" t="s">
        <v>52</v>
      </c>
      <c r="C49" s="70"/>
      <c r="D49" s="115"/>
      <c r="E49" s="116" t="str">
        <f t="shared" si="2"/>
        <v/>
      </c>
      <c r="F49" s="117"/>
      <c r="G49" s="115"/>
      <c r="H49" s="116" t="str">
        <f t="shared" si="3"/>
        <v/>
      </c>
      <c r="I49" s="118"/>
      <c r="J49" s="118"/>
      <c r="K49" s="116" t="str">
        <f t="shared" si="0"/>
        <v/>
      </c>
      <c r="L49" s="117"/>
      <c r="M49" s="115"/>
      <c r="N49" s="116" t="str">
        <f t="shared" si="4"/>
        <v/>
      </c>
      <c r="O49" s="118"/>
      <c r="P49" s="115"/>
      <c r="Q49" s="116" t="str">
        <f t="shared" si="5"/>
        <v/>
      </c>
      <c r="R49" s="118"/>
      <c r="S49" s="118"/>
      <c r="T49" s="116" t="str">
        <f t="shared" si="1"/>
        <v/>
      </c>
      <c r="U49" s="117"/>
    </row>
    <row r="50" spans="1:21" s="19" customFormat="1" ht="18" customHeight="1">
      <c r="A50" s="290"/>
      <c r="B50" s="24" t="s">
        <v>52</v>
      </c>
      <c r="C50" s="70"/>
      <c r="D50" s="115"/>
      <c r="E50" s="116" t="str">
        <f t="shared" si="2"/>
        <v/>
      </c>
      <c r="F50" s="117"/>
      <c r="G50" s="115"/>
      <c r="H50" s="116" t="str">
        <f t="shared" si="3"/>
        <v/>
      </c>
      <c r="I50" s="118"/>
      <c r="J50" s="118"/>
      <c r="K50" s="116" t="str">
        <f t="shared" si="0"/>
        <v/>
      </c>
      <c r="L50" s="117"/>
      <c r="M50" s="115"/>
      <c r="N50" s="116" t="str">
        <f t="shared" si="4"/>
        <v/>
      </c>
      <c r="O50" s="118"/>
      <c r="P50" s="115"/>
      <c r="Q50" s="116" t="str">
        <f t="shared" si="5"/>
        <v/>
      </c>
      <c r="R50" s="118"/>
      <c r="S50" s="118"/>
      <c r="T50" s="116" t="str">
        <f t="shared" si="1"/>
        <v/>
      </c>
      <c r="U50" s="117"/>
    </row>
    <row r="51" spans="1:21" s="19" customFormat="1" ht="18" customHeight="1">
      <c r="A51" s="290"/>
      <c r="B51" s="26" t="s">
        <v>53</v>
      </c>
      <c r="C51" s="75"/>
      <c r="D51" s="119"/>
      <c r="E51" s="120" t="str">
        <f t="shared" si="2"/>
        <v/>
      </c>
      <c r="F51" s="121"/>
      <c r="G51" s="119"/>
      <c r="H51" s="120" t="str">
        <f t="shared" si="3"/>
        <v/>
      </c>
      <c r="I51" s="122"/>
      <c r="J51" s="122"/>
      <c r="K51" s="120" t="str">
        <f t="shared" si="0"/>
        <v/>
      </c>
      <c r="L51" s="121"/>
      <c r="M51" s="119"/>
      <c r="N51" s="120" t="str">
        <f t="shared" si="4"/>
        <v/>
      </c>
      <c r="O51" s="122"/>
      <c r="P51" s="119"/>
      <c r="Q51" s="120" t="str">
        <f t="shared" si="5"/>
        <v/>
      </c>
      <c r="R51" s="122"/>
      <c r="S51" s="122"/>
      <c r="T51" s="120" t="str">
        <f t="shared" si="1"/>
        <v/>
      </c>
      <c r="U51" s="121"/>
    </row>
    <row r="52" spans="1:21" s="19" customFormat="1" ht="18" customHeight="1">
      <c r="A52" s="300"/>
      <c r="B52" s="305" t="s">
        <v>59</v>
      </c>
      <c r="C52" s="306"/>
      <c r="D52" s="109"/>
      <c r="E52" s="107" t="str">
        <f t="shared" si="2"/>
        <v/>
      </c>
      <c r="F52" s="108" t="str">
        <f>IF(SUM(F37:F51)=0,"",(SUM(F37:F51)))</f>
        <v/>
      </c>
      <c r="G52" s="109"/>
      <c r="H52" s="107" t="str">
        <f t="shared" si="3"/>
        <v/>
      </c>
      <c r="I52" s="107" t="str">
        <f>IF(SUM(I37:I51)=0,"",(SUM(I37:I51)))</f>
        <v/>
      </c>
      <c r="J52" s="110"/>
      <c r="K52" s="107" t="str">
        <f t="shared" si="0"/>
        <v/>
      </c>
      <c r="L52" s="108" t="str">
        <f>IF(SUM(L37:L51)=0,"",(SUM(L37:L51)))</f>
        <v/>
      </c>
      <c r="M52" s="109"/>
      <c r="N52" s="107" t="str">
        <f t="shared" si="4"/>
        <v/>
      </c>
      <c r="O52" s="107" t="str">
        <f>IF(SUM(O37:O51)=0,"",(SUM(O37:O51)))</f>
        <v/>
      </c>
      <c r="P52" s="109"/>
      <c r="Q52" s="107" t="str">
        <f t="shared" si="5"/>
        <v/>
      </c>
      <c r="R52" s="107" t="str">
        <f>IF(SUM(R37:R51)=0,"",(SUM(R37:R51)))</f>
        <v/>
      </c>
      <c r="S52" s="110"/>
      <c r="T52" s="107" t="str">
        <f t="shared" si="1"/>
        <v/>
      </c>
      <c r="U52" s="108" t="str">
        <f>IF(SUM(U37:U51)=0,"",(SUM(U37:U51)))</f>
        <v/>
      </c>
    </row>
    <row r="53" spans="1:21" s="19" customFormat="1" ht="18" customHeight="1" thickBot="1">
      <c r="A53" s="308" t="s">
        <v>60</v>
      </c>
      <c r="B53" s="309"/>
      <c r="C53" s="310"/>
      <c r="D53" s="127"/>
      <c r="E53" s="128" t="str">
        <f t="shared" si="2"/>
        <v/>
      </c>
      <c r="F53" s="129" t="str">
        <f>IF(F36="","",IF(F52="",F36,F36+F52))</f>
        <v/>
      </c>
      <c r="G53" s="127"/>
      <c r="H53" s="128" t="str">
        <f t="shared" si="3"/>
        <v/>
      </c>
      <c r="I53" s="128" t="str">
        <f>IF(I36="","",IF(I52="",I36,I36+I52))</f>
        <v/>
      </c>
      <c r="J53" s="130"/>
      <c r="K53" s="128" t="str">
        <f t="shared" si="0"/>
        <v/>
      </c>
      <c r="L53" s="129" t="str">
        <f>IF(L36="","",IF(L52="",L36,L36+L52))</f>
        <v/>
      </c>
      <c r="M53" s="127"/>
      <c r="N53" s="128" t="str">
        <f t="shared" si="4"/>
        <v/>
      </c>
      <c r="O53" s="128" t="str">
        <f>IF(O36="","",IF(O52="",O36,O36+O52))</f>
        <v/>
      </c>
      <c r="P53" s="127"/>
      <c r="Q53" s="128" t="str">
        <f t="shared" si="5"/>
        <v/>
      </c>
      <c r="R53" s="128" t="str">
        <f>IF(R36="","",IF(R52="",R36,R36+R52))</f>
        <v/>
      </c>
      <c r="S53" s="130"/>
      <c r="T53" s="128" t="str">
        <f t="shared" si="1"/>
        <v/>
      </c>
      <c r="U53" s="129" t="str">
        <f>IF(U36="","",IF(U52="",U36,U36+U52))</f>
        <v/>
      </c>
    </row>
    <row r="54" spans="1:21" s="19" customFormat="1" ht="18" customHeight="1">
      <c r="A54" s="289" t="s">
        <v>33</v>
      </c>
      <c r="B54" s="292" t="s">
        <v>34</v>
      </c>
      <c r="C54" s="293"/>
      <c r="D54" s="281" t="s">
        <v>29</v>
      </c>
      <c r="E54" s="271" t="s">
        <v>29</v>
      </c>
      <c r="F54" s="131"/>
      <c r="G54" s="281"/>
      <c r="H54" s="271"/>
      <c r="I54" s="132"/>
      <c r="J54" s="271"/>
      <c r="K54" s="271" t="s">
        <v>29</v>
      </c>
      <c r="L54" s="131"/>
      <c r="M54" s="281"/>
      <c r="N54" s="271"/>
      <c r="O54" s="132"/>
      <c r="P54" s="281"/>
      <c r="Q54" s="271"/>
      <c r="R54" s="132"/>
      <c r="S54" s="271"/>
      <c r="T54" s="271" t="s">
        <v>29</v>
      </c>
      <c r="U54" s="131" t="s">
        <v>29</v>
      </c>
    </row>
    <row r="55" spans="1:21" s="19" customFormat="1" ht="18" customHeight="1">
      <c r="A55" s="290"/>
      <c r="B55" s="287" t="s">
        <v>192</v>
      </c>
      <c r="C55" s="288"/>
      <c r="D55" s="282"/>
      <c r="E55" s="272"/>
      <c r="F55" s="117" t="s">
        <v>29</v>
      </c>
      <c r="G55" s="282"/>
      <c r="H55" s="272"/>
      <c r="I55" s="118"/>
      <c r="J55" s="272"/>
      <c r="K55" s="272"/>
      <c r="L55" s="117" t="s">
        <v>29</v>
      </c>
      <c r="M55" s="282"/>
      <c r="N55" s="272"/>
      <c r="O55" s="118"/>
      <c r="P55" s="282"/>
      <c r="Q55" s="272"/>
      <c r="R55" s="118"/>
      <c r="S55" s="272"/>
      <c r="T55" s="272"/>
      <c r="U55" s="117" t="s">
        <v>29</v>
      </c>
    </row>
    <row r="56" spans="1:21" s="19" customFormat="1" ht="18" customHeight="1">
      <c r="A56" s="290"/>
      <c r="B56" s="287" t="s">
        <v>35</v>
      </c>
      <c r="C56" s="288"/>
      <c r="D56" s="282"/>
      <c r="E56" s="272"/>
      <c r="F56" s="117" t="s">
        <v>29</v>
      </c>
      <c r="G56" s="282"/>
      <c r="H56" s="272"/>
      <c r="I56" s="118"/>
      <c r="J56" s="272"/>
      <c r="K56" s="272"/>
      <c r="L56" s="117" t="s">
        <v>29</v>
      </c>
      <c r="M56" s="282"/>
      <c r="N56" s="272"/>
      <c r="O56" s="118"/>
      <c r="P56" s="282"/>
      <c r="Q56" s="272"/>
      <c r="R56" s="118"/>
      <c r="S56" s="272"/>
      <c r="T56" s="272"/>
      <c r="U56" s="117" t="s">
        <v>29</v>
      </c>
    </row>
    <row r="57" spans="1:21" s="19" customFormat="1" ht="18" customHeight="1">
      <c r="A57" s="290"/>
      <c r="B57" s="287" t="s">
        <v>36</v>
      </c>
      <c r="C57" s="288"/>
      <c r="D57" s="282"/>
      <c r="E57" s="272"/>
      <c r="F57" s="117" t="s">
        <v>39</v>
      </c>
      <c r="G57" s="282"/>
      <c r="H57" s="272"/>
      <c r="I57" s="118"/>
      <c r="J57" s="272"/>
      <c r="K57" s="272"/>
      <c r="L57" s="117" t="s">
        <v>29</v>
      </c>
      <c r="M57" s="282"/>
      <c r="N57" s="272"/>
      <c r="O57" s="118"/>
      <c r="P57" s="282"/>
      <c r="Q57" s="272"/>
      <c r="R57" s="118"/>
      <c r="S57" s="272"/>
      <c r="T57" s="272"/>
      <c r="U57" s="117" t="s">
        <v>29</v>
      </c>
    </row>
    <row r="58" spans="1:21" s="19" customFormat="1" ht="18" customHeight="1">
      <c r="A58" s="290"/>
      <c r="B58" s="287" t="s">
        <v>273</v>
      </c>
      <c r="C58" s="288"/>
      <c r="D58" s="282"/>
      <c r="E58" s="272"/>
      <c r="F58" s="105"/>
      <c r="G58" s="282"/>
      <c r="H58" s="272"/>
      <c r="I58" s="118"/>
      <c r="J58" s="272"/>
      <c r="K58" s="272"/>
      <c r="L58" s="117" t="s">
        <v>29</v>
      </c>
      <c r="M58" s="282"/>
      <c r="N58" s="272"/>
      <c r="O58" s="118"/>
      <c r="P58" s="282"/>
      <c r="Q58" s="272"/>
      <c r="R58" s="118"/>
      <c r="S58" s="272"/>
      <c r="T58" s="272"/>
      <c r="U58" s="117" t="s">
        <v>29</v>
      </c>
    </row>
    <row r="59" spans="1:21" s="19" customFormat="1" ht="18" customHeight="1">
      <c r="A59" s="290"/>
      <c r="B59" s="287" t="s">
        <v>37</v>
      </c>
      <c r="C59" s="288"/>
      <c r="D59" s="282"/>
      <c r="E59" s="272"/>
      <c r="F59" s="105"/>
      <c r="G59" s="282"/>
      <c r="H59" s="272"/>
      <c r="I59" s="118"/>
      <c r="J59" s="272"/>
      <c r="K59" s="272"/>
      <c r="L59" s="117" t="s">
        <v>29</v>
      </c>
      <c r="M59" s="282"/>
      <c r="N59" s="272"/>
      <c r="O59" s="118"/>
      <c r="P59" s="282"/>
      <c r="Q59" s="272"/>
      <c r="R59" s="118"/>
      <c r="S59" s="272"/>
      <c r="T59" s="272"/>
      <c r="U59" s="117" t="s">
        <v>29</v>
      </c>
    </row>
    <row r="60" spans="1:21" s="19" customFormat="1" ht="18" customHeight="1">
      <c r="A60" s="290"/>
      <c r="B60" s="287" t="s">
        <v>38</v>
      </c>
      <c r="C60" s="288"/>
      <c r="D60" s="283"/>
      <c r="E60" s="273"/>
      <c r="F60" s="105"/>
      <c r="G60" s="283"/>
      <c r="H60" s="273"/>
      <c r="I60" s="122"/>
      <c r="J60" s="273"/>
      <c r="K60" s="273"/>
      <c r="L60" s="117"/>
      <c r="M60" s="283"/>
      <c r="N60" s="273"/>
      <c r="O60" s="122"/>
      <c r="P60" s="283"/>
      <c r="Q60" s="273"/>
      <c r="R60" s="122"/>
      <c r="S60" s="273"/>
      <c r="T60" s="273"/>
      <c r="U60" s="117" t="s">
        <v>29</v>
      </c>
    </row>
    <row r="61" spans="1:21" s="19" customFormat="1" ht="18" customHeight="1" thickBot="1">
      <c r="A61" s="291"/>
      <c r="B61" s="294" t="s">
        <v>57</v>
      </c>
      <c r="C61" s="295"/>
      <c r="D61" s="133" t="s">
        <v>27</v>
      </c>
      <c r="E61" s="134" t="s">
        <v>27</v>
      </c>
      <c r="F61" s="129" t="str">
        <f>IF(SUM(F54:F60)=0,"",SUM(F54:F60))</f>
        <v/>
      </c>
      <c r="G61" s="133" t="s">
        <v>40</v>
      </c>
      <c r="H61" s="134" t="s">
        <v>40</v>
      </c>
      <c r="I61" s="128" t="str">
        <f>IF(SUM(I54:I60)=0,"",SUM(I54:I60))</f>
        <v/>
      </c>
      <c r="J61" s="134" t="s">
        <v>40</v>
      </c>
      <c r="K61" s="134" t="s">
        <v>40</v>
      </c>
      <c r="L61" s="129" t="str">
        <f>IF(SUM(L54:L60)=0,"",SUM(L54:L60))</f>
        <v/>
      </c>
      <c r="M61" s="133" t="s">
        <v>40</v>
      </c>
      <c r="N61" s="134" t="s">
        <v>40</v>
      </c>
      <c r="O61" s="128" t="str">
        <f>IF(SUM(O54:O60)=0,"",SUM(O54:O60))</f>
        <v/>
      </c>
      <c r="P61" s="133" t="s">
        <v>40</v>
      </c>
      <c r="Q61" s="134" t="s">
        <v>40</v>
      </c>
      <c r="R61" s="128" t="str">
        <f>IF(SUM(R54:R60)=0,"",SUM(R54:R60))</f>
        <v/>
      </c>
      <c r="S61" s="134" t="s">
        <v>40</v>
      </c>
      <c r="T61" s="134" t="s">
        <v>40</v>
      </c>
      <c r="U61" s="129" t="str">
        <f>IF(SUM(U54:U60)=0,"",SUM(U54:U60))</f>
        <v/>
      </c>
    </row>
    <row r="62" spans="1:21">
      <c r="F62" s="71" t="str">
        <f>IF(F53=F61,"","↑【確認】「事業財源」の合計と「合計（総事業費）」が不一致")</f>
        <v/>
      </c>
    </row>
    <row r="63" spans="1:21">
      <c r="F63" s="71"/>
    </row>
    <row r="64" spans="1:21">
      <c r="A64" s="27" t="s">
        <v>41</v>
      </c>
    </row>
    <row r="65" spans="1:12">
      <c r="A65" s="27"/>
    </row>
    <row r="66" spans="1:12">
      <c r="A66" s="28" t="s">
        <v>83</v>
      </c>
      <c r="B66" s="76" t="s">
        <v>90</v>
      </c>
      <c r="C66" s="76"/>
      <c r="D66" s="76"/>
      <c r="E66" s="76"/>
      <c r="F66" s="76"/>
      <c r="G66" s="76"/>
      <c r="H66" s="76"/>
      <c r="I66" s="76"/>
      <c r="J66" s="76"/>
      <c r="K66" s="76"/>
      <c r="L66" s="76"/>
    </row>
    <row r="67" spans="1:12">
      <c r="A67" s="28"/>
      <c r="B67" s="76" t="s">
        <v>246</v>
      </c>
      <c r="C67" s="76"/>
      <c r="D67" s="76"/>
      <c r="E67" s="76"/>
      <c r="F67" s="76"/>
      <c r="G67" s="76"/>
      <c r="H67" s="76"/>
      <c r="I67" s="76"/>
      <c r="J67" s="76"/>
      <c r="K67" s="76"/>
      <c r="L67" s="76"/>
    </row>
    <row r="68" spans="1:12">
      <c r="A68" s="28" t="s">
        <v>84</v>
      </c>
      <c r="B68" s="76" t="s">
        <v>91</v>
      </c>
      <c r="C68" s="76"/>
      <c r="D68" s="76"/>
      <c r="E68" s="76"/>
      <c r="F68" s="76"/>
      <c r="G68" s="76"/>
      <c r="H68" s="76"/>
      <c r="I68" s="76"/>
      <c r="J68" s="76"/>
      <c r="K68" s="76"/>
      <c r="L68" s="76"/>
    </row>
    <row r="69" spans="1:12">
      <c r="A69" s="28"/>
      <c r="B69" s="76" t="s">
        <v>72</v>
      </c>
      <c r="C69" s="76"/>
      <c r="D69" s="76"/>
      <c r="E69" s="76"/>
      <c r="F69" s="76"/>
      <c r="G69" s="76"/>
      <c r="H69" s="76"/>
      <c r="I69" s="76"/>
      <c r="J69" s="76"/>
      <c r="K69" s="76"/>
      <c r="L69" s="76"/>
    </row>
    <row r="70" spans="1:12">
      <c r="A70" s="28" t="s">
        <v>73</v>
      </c>
      <c r="B70" s="76" t="s">
        <v>193</v>
      </c>
      <c r="C70" s="76"/>
      <c r="D70" s="76"/>
      <c r="E70" s="76"/>
      <c r="F70" s="76"/>
      <c r="G70" s="76"/>
      <c r="H70" s="76"/>
      <c r="I70" s="76"/>
      <c r="J70" s="76"/>
      <c r="K70" s="76"/>
      <c r="L70" s="76"/>
    </row>
    <row r="71" spans="1:12">
      <c r="A71" s="28" t="s">
        <v>85</v>
      </c>
      <c r="B71" s="76" t="s">
        <v>92</v>
      </c>
      <c r="C71" s="76"/>
      <c r="D71" s="76"/>
      <c r="E71" s="76"/>
      <c r="F71" s="76"/>
      <c r="G71" s="76"/>
      <c r="H71" s="76"/>
      <c r="I71" s="76"/>
      <c r="J71" s="76"/>
      <c r="K71" s="76"/>
      <c r="L71" s="76"/>
    </row>
    <row r="72" spans="1:12">
      <c r="A72" s="28"/>
      <c r="B72" s="76" t="s">
        <v>247</v>
      </c>
      <c r="C72" s="76"/>
      <c r="D72" s="76"/>
      <c r="E72" s="76"/>
      <c r="F72" s="76"/>
      <c r="G72" s="76"/>
      <c r="H72" s="76"/>
      <c r="I72" s="76"/>
      <c r="J72" s="76"/>
      <c r="K72" s="76"/>
      <c r="L72" s="76"/>
    </row>
    <row r="73" spans="1:12">
      <c r="A73" s="28"/>
      <c r="B73" s="76" t="s">
        <v>248</v>
      </c>
      <c r="C73" s="76"/>
      <c r="D73" s="76"/>
      <c r="E73" s="76"/>
      <c r="F73" s="76"/>
      <c r="G73" s="76"/>
      <c r="H73" s="76"/>
      <c r="I73" s="76"/>
      <c r="J73" s="76"/>
      <c r="K73" s="76"/>
      <c r="L73" s="76"/>
    </row>
    <row r="74" spans="1:12">
      <c r="A74" s="28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</row>
    <row r="75" spans="1:12">
      <c r="A75" s="28" t="s">
        <v>86</v>
      </c>
      <c r="B75" s="76" t="s">
        <v>249</v>
      </c>
      <c r="C75" s="76"/>
      <c r="D75" s="76"/>
      <c r="E75" s="76"/>
      <c r="F75" s="76"/>
      <c r="G75" s="76"/>
      <c r="H75" s="76"/>
      <c r="I75" s="76"/>
      <c r="J75" s="76"/>
      <c r="K75" s="76"/>
      <c r="L75" s="76"/>
    </row>
    <row r="76" spans="1:12">
      <c r="A76" s="28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</row>
    <row r="77" spans="1:12">
      <c r="A77" s="28" t="s">
        <v>87</v>
      </c>
      <c r="B77" s="76" t="s">
        <v>76</v>
      </c>
      <c r="C77" s="76"/>
      <c r="D77" s="76"/>
      <c r="E77" s="76"/>
      <c r="F77" s="76"/>
      <c r="G77" s="76"/>
      <c r="H77" s="76"/>
      <c r="I77" s="76"/>
      <c r="J77" s="76"/>
      <c r="K77" s="76"/>
      <c r="L77" s="76"/>
    </row>
    <row r="78" spans="1:12">
      <c r="A78" s="28" t="s">
        <v>77</v>
      </c>
      <c r="B78" s="76" t="s">
        <v>78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</row>
    <row r="79" spans="1:12">
      <c r="A79" s="28" t="s">
        <v>77</v>
      </c>
      <c r="B79" s="76" t="s">
        <v>93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</row>
    <row r="80" spans="1:12">
      <c r="A80" s="28" t="s">
        <v>79</v>
      </c>
      <c r="B80" s="77" t="s">
        <v>194</v>
      </c>
      <c r="C80" s="77"/>
      <c r="D80" s="76"/>
      <c r="E80" s="76"/>
      <c r="F80" s="76"/>
      <c r="G80" s="76"/>
      <c r="H80" s="76"/>
      <c r="I80" s="76"/>
      <c r="J80" s="76"/>
      <c r="K80" s="76"/>
      <c r="L80" s="76"/>
    </row>
    <row r="81" spans="1:12">
      <c r="A81" s="28" t="s">
        <v>80</v>
      </c>
      <c r="B81" s="77" t="s">
        <v>94</v>
      </c>
      <c r="C81" s="77"/>
      <c r="D81" s="76"/>
      <c r="E81" s="76"/>
      <c r="F81" s="76"/>
      <c r="G81" s="76"/>
      <c r="H81" s="76"/>
      <c r="I81" s="76"/>
      <c r="J81" s="76"/>
      <c r="K81" s="76"/>
      <c r="L81" s="76"/>
    </row>
    <row r="82" spans="1:12">
      <c r="A82" s="28" t="s">
        <v>77</v>
      </c>
      <c r="B82" s="77" t="s">
        <v>95</v>
      </c>
      <c r="C82" s="77"/>
      <c r="D82" s="76"/>
      <c r="E82" s="76"/>
      <c r="F82" s="76"/>
      <c r="G82" s="76"/>
      <c r="H82" s="76"/>
      <c r="I82" s="76"/>
      <c r="J82" s="76"/>
      <c r="K82" s="76"/>
      <c r="L82" s="76"/>
    </row>
    <row r="83" spans="1:12">
      <c r="A83" s="28" t="s">
        <v>77</v>
      </c>
      <c r="B83" s="77" t="s">
        <v>195</v>
      </c>
      <c r="C83" s="77"/>
      <c r="D83" s="76"/>
      <c r="E83" s="76"/>
      <c r="F83" s="76"/>
      <c r="G83" s="76"/>
      <c r="H83" s="76"/>
      <c r="I83" s="76"/>
      <c r="J83" s="76"/>
      <c r="K83" s="76"/>
      <c r="L83" s="76"/>
    </row>
    <row r="84" spans="1:12">
      <c r="A84" s="28" t="s">
        <v>88</v>
      </c>
      <c r="B84" s="76" t="s">
        <v>81</v>
      </c>
      <c r="C84" s="76"/>
      <c r="D84" s="76"/>
      <c r="E84" s="76"/>
      <c r="F84" s="76"/>
      <c r="G84" s="76"/>
      <c r="H84" s="76"/>
      <c r="I84" s="76"/>
      <c r="J84" s="76"/>
      <c r="K84" s="76"/>
      <c r="L84" s="76"/>
    </row>
    <row r="85" spans="1:12">
      <c r="A85" s="28" t="s">
        <v>89</v>
      </c>
      <c r="B85" s="76" t="s">
        <v>82</v>
      </c>
      <c r="C85" s="76"/>
      <c r="D85" s="76"/>
      <c r="E85" s="76"/>
      <c r="F85" s="76"/>
      <c r="G85" s="76"/>
      <c r="H85" s="76"/>
      <c r="I85" s="76"/>
      <c r="J85" s="76"/>
      <c r="K85" s="76"/>
      <c r="L85" s="76"/>
    </row>
    <row r="86" spans="1:12">
      <c r="A86" s="29"/>
      <c r="B86" s="76" t="s">
        <v>74</v>
      </c>
      <c r="C86" s="76"/>
      <c r="D86" s="76"/>
      <c r="E86" s="76"/>
      <c r="F86" s="76"/>
      <c r="G86" s="76"/>
      <c r="H86" s="76"/>
      <c r="I86" s="76"/>
      <c r="J86" s="76"/>
      <c r="K86" s="76"/>
      <c r="L86" s="76"/>
    </row>
    <row r="87" spans="1:12">
      <c r="A87" s="29"/>
    </row>
  </sheetData>
  <mergeCells count="51">
    <mergeCell ref="A5:B5"/>
    <mergeCell ref="A7:A9"/>
    <mergeCell ref="B7:C9"/>
    <mergeCell ref="D7:F7"/>
    <mergeCell ref="G7:L7"/>
    <mergeCell ref="D8:D9"/>
    <mergeCell ref="A53:C53"/>
    <mergeCell ref="E8:E9"/>
    <mergeCell ref="F8:F9"/>
    <mergeCell ref="G8:H8"/>
    <mergeCell ref="J8:K8"/>
    <mergeCell ref="A10:A36"/>
    <mergeCell ref="B10:B29"/>
    <mergeCell ref="B30:B35"/>
    <mergeCell ref="V33:X34"/>
    <mergeCell ref="B36:C36"/>
    <mergeCell ref="A37:A52"/>
    <mergeCell ref="B37:C37"/>
    <mergeCell ref="B38:C38"/>
    <mergeCell ref="B47:C47"/>
    <mergeCell ref="B48:C48"/>
    <mergeCell ref="B52:C52"/>
    <mergeCell ref="B42:C42"/>
    <mergeCell ref="B43:C43"/>
    <mergeCell ref="B60:C60"/>
    <mergeCell ref="A54:A61"/>
    <mergeCell ref="B54:C54"/>
    <mergeCell ref="D54:D60"/>
    <mergeCell ref="E54:E60"/>
    <mergeCell ref="B61:C61"/>
    <mergeCell ref="B55:C55"/>
    <mergeCell ref="B56:C56"/>
    <mergeCell ref="B57:C57"/>
    <mergeCell ref="B58:C58"/>
    <mergeCell ref="B59:C59"/>
    <mergeCell ref="Q54:Q60"/>
    <mergeCell ref="D2:H3"/>
    <mergeCell ref="M7:U7"/>
    <mergeCell ref="M8:N8"/>
    <mergeCell ref="S8:T8"/>
    <mergeCell ref="M54:M60"/>
    <mergeCell ref="N54:N60"/>
    <mergeCell ref="S54:S60"/>
    <mergeCell ref="T54:T60"/>
    <mergeCell ref="P8:Q8"/>
    <mergeCell ref="P54:P60"/>
    <mergeCell ref="J54:J60"/>
    <mergeCell ref="K54:K60"/>
    <mergeCell ref="G54:G60"/>
    <mergeCell ref="H54:H60"/>
    <mergeCell ref="E5:I5"/>
  </mergeCells>
  <phoneticPr fontId="5"/>
  <dataValidations count="2">
    <dataValidation type="list" showInputMessage="1" showErrorMessage="1" sqref="C13 C20 B42:C42 B37:C37" xr:uid="{00000000-0002-0000-0100-000001000000}">
      <formula1>" &lt;建築工事&gt;, &lt;改修工事&gt;"</formula1>
    </dataValidation>
    <dataValidation type="list" allowBlank="1" showInputMessage="1" showErrorMessage="1" sqref="C14 B43:C43 B38:C38" xr:uid="{00000000-0002-0000-0100-000002000000}">
      <formula1>"　（新築）,（移転新築）,　（増築）,　（改築）"</formula1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80" fitToWidth="0" orientation="portrait" r:id="rId1"/>
  <colBreaks count="1" manualBreakCount="1">
    <brk id="21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B55D9-51E1-457C-BFF4-A45212B38006}">
  <dimension ref="A1:X91"/>
  <sheetViews>
    <sheetView view="pageBreakPreview" zoomScaleNormal="100" zoomScaleSheetLayoutView="100" workbookViewId="0">
      <selection activeCell="W12" sqref="W12"/>
    </sheetView>
  </sheetViews>
  <sheetFormatPr defaultColWidth="9" defaultRowHeight="13.2" outlineLevelCol="1"/>
  <cols>
    <col min="1" max="2" width="5" style="16" customWidth="1"/>
    <col min="3" max="3" width="24.88671875" style="16" customWidth="1"/>
    <col min="4" max="12" width="8.44140625" style="16" customWidth="1"/>
    <col min="13" max="21" width="8.44140625" style="16" hidden="1" customWidth="1" outlineLevel="1"/>
    <col min="22" max="22" width="9" style="16" collapsed="1"/>
    <col min="23" max="23" width="9" style="16"/>
    <col min="24" max="24" width="10" style="16" customWidth="1"/>
    <col min="25" max="16384" width="9" style="16"/>
  </cols>
  <sheetData>
    <row r="1" spans="1:22" ht="19.5" customHeight="1">
      <c r="A1" s="46" t="s">
        <v>341</v>
      </c>
    </row>
    <row r="2" spans="1:22" ht="17.25" customHeight="1">
      <c r="A2" s="46"/>
      <c r="B2" s="46"/>
      <c r="C2" s="46"/>
      <c r="D2" s="274" t="s">
        <v>245</v>
      </c>
      <c r="E2" s="274"/>
      <c r="F2" s="274"/>
      <c r="G2" s="274"/>
      <c r="H2" s="274"/>
      <c r="I2" s="46"/>
      <c r="J2" s="46"/>
      <c r="K2" s="46"/>
      <c r="L2" s="46"/>
      <c r="M2" s="142"/>
      <c r="N2" s="142"/>
      <c r="O2" s="142"/>
      <c r="P2" s="142"/>
      <c r="Q2" s="142"/>
      <c r="R2" s="142"/>
      <c r="S2" s="142"/>
      <c r="T2" s="142"/>
      <c r="U2" s="142"/>
    </row>
    <row r="3" spans="1:22" ht="16.2">
      <c r="A3" s="46"/>
      <c r="B3" s="46"/>
      <c r="C3" s="46"/>
      <c r="D3" s="274"/>
      <c r="E3" s="274"/>
      <c r="F3" s="274"/>
      <c r="G3" s="274"/>
      <c r="H3" s="274"/>
      <c r="I3" s="46"/>
      <c r="J3" s="46"/>
      <c r="K3" s="46"/>
      <c r="L3" s="46"/>
      <c r="M3" s="142"/>
      <c r="N3" s="142"/>
      <c r="O3" s="142"/>
      <c r="P3" s="142"/>
      <c r="Q3" s="142"/>
      <c r="R3" s="142"/>
      <c r="S3" s="142"/>
      <c r="T3" s="142"/>
      <c r="U3" s="142"/>
    </row>
    <row r="4" spans="1:22" ht="13.8" thickBot="1">
      <c r="A4" s="17" t="s">
        <v>23</v>
      </c>
    </row>
    <row r="5" spans="1:22" s="19" customFormat="1" ht="19.5" customHeight="1" thickBot="1">
      <c r="A5" s="313" t="s">
        <v>24</v>
      </c>
      <c r="B5" s="314"/>
      <c r="C5" s="143"/>
      <c r="D5" s="18" t="s">
        <v>51</v>
      </c>
      <c r="E5" s="284" t="s">
        <v>366</v>
      </c>
      <c r="F5" s="285"/>
      <c r="G5" s="285"/>
      <c r="H5" s="285"/>
      <c r="I5" s="286"/>
      <c r="J5" s="159"/>
      <c r="K5" s="159"/>
      <c r="V5" s="19" t="s">
        <v>71</v>
      </c>
    </row>
    <row r="6" spans="1:22" s="19" customFormat="1" ht="12.6" thickBot="1">
      <c r="A6" s="15"/>
    </row>
    <row r="7" spans="1:22" s="19" customFormat="1" ht="18" customHeight="1">
      <c r="A7" s="275" t="s">
        <v>42</v>
      </c>
      <c r="B7" s="276" t="s">
        <v>43</v>
      </c>
      <c r="C7" s="277"/>
      <c r="D7" s="275" t="s">
        <v>244</v>
      </c>
      <c r="E7" s="276"/>
      <c r="F7" s="277"/>
      <c r="G7" s="275" t="s">
        <v>25</v>
      </c>
      <c r="H7" s="276"/>
      <c r="I7" s="276"/>
      <c r="J7" s="276"/>
      <c r="K7" s="276"/>
      <c r="L7" s="277"/>
      <c r="M7" s="275" t="s">
        <v>25</v>
      </c>
      <c r="N7" s="276"/>
      <c r="O7" s="276"/>
      <c r="P7" s="276"/>
      <c r="Q7" s="276"/>
      <c r="R7" s="276"/>
      <c r="S7" s="276"/>
      <c r="T7" s="276"/>
      <c r="U7" s="277"/>
    </row>
    <row r="8" spans="1:22" s="19" customFormat="1" ht="18" customHeight="1">
      <c r="A8" s="315"/>
      <c r="B8" s="298"/>
      <c r="C8" s="299"/>
      <c r="D8" s="315" t="s">
        <v>44</v>
      </c>
      <c r="E8" s="298" t="s">
        <v>45</v>
      </c>
      <c r="F8" s="299" t="s">
        <v>46</v>
      </c>
      <c r="G8" s="278" t="s">
        <v>278</v>
      </c>
      <c r="H8" s="279"/>
      <c r="I8" s="68" t="str">
        <f>IF(I33="","",ROUND(I33/F33*100,0))</f>
        <v/>
      </c>
      <c r="J8" s="280" t="s">
        <v>252</v>
      </c>
      <c r="K8" s="279"/>
      <c r="L8" s="69" t="str">
        <f>IF(I8="","",IF(I8=100,"",100-I8))</f>
        <v/>
      </c>
      <c r="M8" s="278" t="s">
        <v>289</v>
      </c>
      <c r="N8" s="279"/>
      <c r="O8" s="68" t="str">
        <f>IF(O33="","",ROUND(O33/L33*100,0))</f>
        <v/>
      </c>
      <c r="P8" s="278" t="s">
        <v>289</v>
      </c>
      <c r="Q8" s="279"/>
      <c r="R8" s="68" t="str">
        <f>IF(R33="","",ROUND(R33/O33*100,0))</f>
        <v/>
      </c>
      <c r="S8" s="280" t="s">
        <v>289</v>
      </c>
      <c r="T8" s="279"/>
      <c r="U8" s="69" t="str">
        <f>IF(O8="","",IF(O8=100,"",100-O8))</f>
        <v/>
      </c>
    </row>
    <row r="9" spans="1:22" s="19" customFormat="1" ht="18" customHeight="1" thickBot="1">
      <c r="A9" s="308"/>
      <c r="B9" s="309"/>
      <c r="C9" s="310"/>
      <c r="D9" s="308"/>
      <c r="E9" s="309"/>
      <c r="F9" s="310"/>
      <c r="G9" s="137" t="s">
        <v>44</v>
      </c>
      <c r="H9" s="138" t="s">
        <v>45</v>
      </c>
      <c r="I9" s="138" t="s">
        <v>46</v>
      </c>
      <c r="J9" s="138" t="s">
        <v>44</v>
      </c>
      <c r="K9" s="138" t="s">
        <v>45</v>
      </c>
      <c r="L9" s="140" t="s">
        <v>46</v>
      </c>
      <c r="M9" s="137" t="s">
        <v>44</v>
      </c>
      <c r="N9" s="138" t="s">
        <v>45</v>
      </c>
      <c r="O9" s="138" t="s">
        <v>46</v>
      </c>
      <c r="P9" s="137" t="s">
        <v>44</v>
      </c>
      <c r="Q9" s="138" t="s">
        <v>45</v>
      </c>
      <c r="R9" s="138" t="s">
        <v>46</v>
      </c>
      <c r="S9" s="138" t="s">
        <v>44</v>
      </c>
      <c r="T9" s="138" t="s">
        <v>45</v>
      </c>
      <c r="U9" s="140" t="s">
        <v>46</v>
      </c>
    </row>
    <row r="10" spans="1:22" s="19" customFormat="1" ht="18" customHeight="1">
      <c r="A10" s="289" t="s">
        <v>47</v>
      </c>
      <c r="B10" s="311" t="s">
        <v>49</v>
      </c>
      <c r="C10" s="20"/>
      <c r="D10" s="21" t="s">
        <v>26</v>
      </c>
      <c r="E10" s="22" t="s">
        <v>28</v>
      </c>
      <c r="F10" s="23" t="s">
        <v>30</v>
      </c>
      <c r="G10" s="21" t="s">
        <v>31</v>
      </c>
      <c r="H10" s="22" t="s">
        <v>28</v>
      </c>
      <c r="I10" s="22" t="s">
        <v>32</v>
      </c>
      <c r="J10" s="22" t="s">
        <v>26</v>
      </c>
      <c r="K10" s="22" t="s">
        <v>28</v>
      </c>
      <c r="L10" s="23" t="s">
        <v>32</v>
      </c>
      <c r="M10" s="21" t="s">
        <v>31</v>
      </c>
      <c r="N10" s="22" t="s">
        <v>28</v>
      </c>
      <c r="O10" s="22" t="s">
        <v>32</v>
      </c>
      <c r="P10" s="21" t="s">
        <v>31</v>
      </c>
      <c r="Q10" s="22" t="s">
        <v>28</v>
      </c>
      <c r="R10" s="22" t="s">
        <v>32</v>
      </c>
      <c r="S10" s="22" t="s">
        <v>26</v>
      </c>
      <c r="T10" s="22" t="s">
        <v>28</v>
      </c>
      <c r="U10" s="23" t="s">
        <v>32</v>
      </c>
    </row>
    <row r="11" spans="1:22" s="19" customFormat="1" ht="18" customHeight="1">
      <c r="A11" s="316"/>
      <c r="B11" s="317"/>
      <c r="C11" s="141" t="s">
        <v>339</v>
      </c>
      <c r="D11" s="245"/>
      <c r="E11" s="246"/>
      <c r="F11" s="247"/>
      <c r="G11" s="245"/>
      <c r="H11" s="246"/>
      <c r="I11" s="246"/>
      <c r="J11" s="246"/>
      <c r="K11" s="246"/>
      <c r="L11" s="247"/>
      <c r="M11" s="245"/>
      <c r="N11" s="246"/>
      <c r="O11" s="246"/>
      <c r="P11" s="245"/>
      <c r="Q11" s="246"/>
      <c r="R11" s="246"/>
      <c r="S11" s="246"/>
      <c r="T11" s="246"/>
      <c r="U11" s="247"/>
    </row>
    <row r="12" spans="1:22" s="19" customFormat="1" ht="18" customHeight="1">
      <c r="A12" s="290"/>
      <c r="B12" s="312"/>
      <c r="C12" s="70" t="s">
        <v>331</v>
      </c>
      <c r="D12" s="63"/>
      <c r="E12" s="64" t="str">
        <f>IF(D12="","",F12/D12)</f>
        <v/>
      </c>
      <c r="F12" s="65"/>
      <c r="G12" s="63"/>
      <c r="H12" s="64" t="str">
        <f>IF(G12="","",I12/G12)</f>
        <v/>
      </c>
      <c r="I12" s="66"/>
      <c r="J12" s="64"/>
      <c r="K12" s="64" t="str">
        <f>IF(J12="","",L12/J12)</f>
        <v/>
      </c>
      <c r="L12" s="67"/>
      <c r="M12" s="63"/>
      <c r="N12" s="64" t="str">
        <f>IF(M12="","",O12/M12)</f>
        <v/>
      </c>
      <c r="O12" s="66"/>
      <c r="P12" s="63"/>
      <c r="Q12" s="64" t="str">
        <f>IF(P12="","",R12/P12)</f>
        <v/>
      </c>
      <c r="R12" s="66"/>
      <c r="S12" s="64"/>
      <c r="T12" s="64" t="str">
        <f>IF(S12="","",U12/S12)</f>
        <v/>
      </c>
      <c r="U12" s="67"/>
    </row>
    <row r="13" spans="1:22" s="19" customFormat="1" ht="18" customHeight="1">
      <c r="A13" s="290"/>
      <c r="B13" s="312"/>
      <c r="C13" s="70" t="s">
        <v>250</v>
      </c>
      <c r="D13" s="63"/>
      <c r="E13" s="64" t="str">
        <f>IF(D13="","",F13/D13)</f>
        <v/>
      </c>
      <c r="F13" s="65"/>
      <c r="G13" s="63"/>
      <c r="H13" s="64" t="str">
        <f>IF(G13="","",I13/G13)</f>
        <v/>
      </c>
      <c r="I13" s="66"/>
      <c r="J13" s="64"/>
      <c r="K13" s="64" t="str">
        <f t="shared" ref="K13:K57" si="0">IF(J13="","",L13/J13)</f>
        <v/>
      </c>
      <c r="L13" s="67"/>
      <c r="M13" s="63"/>
      <c r="N13" s="64" t="str">
        <f>IF(M13="","",O13/M13)</f>
        <v/>
      </c>
      <c r="O13" s="66"/>
      <c r="P13" s="63"/>
      <c r="Q13" s="64" t="str">
        <f>IF(P13="","",R13/P13)</f>
        <v/>
      </c>
      <c r="R13" s="66"/>
      <c r="S13" s="64"/>
      <c r="T13" s="64" t="str">
        <f t="shared" ref="T13:T57" si="1">IF(S13="","",U13/S13)</f>
        <v/>
      </c>
      <c r="U13" s="67"/>
    </row>
    <row r="14" spans="1:22" s="19" customFormat="1" ht="18" customHeight="1">
      <c r="A14" s="290"/>
      <c r="B14" s="312"/>
      <c r="C14" s="244" t="s">
        <v>251</v>
      </c>
      <c r="D14" s="145"/>
      <c r="E14" s="135" t="str">
        <f>IF(D14="","",F14/D14)</f>
        <v/>
      </c>
      <c r="F14" s="96"/>
      <c r="G14" s="146"/>
      <c r="H14" s="95" t="str">
        <f>IF(G14="","",I14/G14)</f>
        <v/>
      </c>
      <c r="I14" s="98"/>
      <c r="J14" s="147"/>
      <c r="K14" s="95" t="str">
        <f t="shared" si="0"/>
        <v/>
      </c>
      <c r="L14" s="96"/>
      <c r="M14" s="97"/>
      <c r="N14" s="95" t="str">
        <f>IF(M14="","",O14/M14)</f>
        <v/>
      </c>
      <c r="O14" s="98"/>
      <c r="P14" s="97"/>
      <c r="Q14" s="95" t="str">
        <f>IF(P14="","",R14/P14)</f>
        <v/>
      </c>
      <c r="R14" s="98"/>
      <c r="S14" s="98"/>
      <c r="T14" s="95" t="str">
        <f t="shared" si="1"/>
        <v/>
      </c>
      <c r="U14" s="96"/>
    </row>
    <row r="15" spans="1:22" s="19" customFormat="1" ht="18" customHeight="1">
      <c r="A15" s="290"/>
      <c r="B15" s="312"/>
      <c r="C15" s="141" t="s">
        <v>54</v>
      </c>
      <c r="D15" s="99"/>
      <c r="E15" s="95" t="str">
        <f t="shared" ref="E15:E57" si="2">IF(D15="","",F15/D15)</f>
        <v/>
      </c>
      <c r="F15" s="100"/>
      <c r="G15" s="99"/>
      <c r="H15" s="95" t="str">
        <f>IF(G15="","",I15/G15)</f>
        <v/>
      </c>
      <c r="I15" s="101"/>
      <c r="J15" s="95"/>
      <c r="K15" s="95" t="str">
        <f t="shared" si="0"/>
        <v/>
      </c>
      <c r="L15" s="100"/>
      <c r="M15" s="99"/>
      <c r="N15" s="95" t="str">
        <f>IF(M15="","",O15/M15)</f>
        <v/>
      </c>
      <c r="O15" s="101"/>
      <c r="P15" s="99"/>
      <c r="Q15" s="95" t="str">
        <f>IF(P15="","",R15/P15)</f>
        <v/>
      </c>
      <c r="R15" s="101"/>
      <c r="S15" s="95"/>
      <c r="T15" s="95" t="str">
        <f t="shared" si="1"/>
        <v/>
      </c>
      <c r="U15" s="100"/>
    </row>
    <row r="16" spans="1:22" s="19" customFormat="1" ht="18" customHeight="1">
      <c r="A16" s="290"/>
      <c r="B16" s="312"/>
      <c r="C16" s="70"/>
      <c r="D16" s="149"/>
      <c r="E16" s="151" t="str">
        <f t="shared" si="2"/>
        <v/>
      </c>
      <c r="F16" s="98"/>
      <c r="G16" s="149"/>
      <c r="H16" s="150" t="str">
        <f t="shared" ref="H16:H57" si="3">IF(G16="","",I16/G16)</f>
        <v/>
      </c>
      <c r="I16" s="102"/>
      <c r="J16" s="98"/>
      <c r="K16" s="95" t="str">
        <f t="shared" si="0"/>
        <v/>
      </c>
      <c r="L16" s="96"/>
      <c r="M16" s="97"/>
      <c r="N16" s="95" t="str">
        <f t="shared" ref="N16:N57" si="4">IF(M16="","",O16/M16)</f>
        <v/>
      </c>
      <c r="O16" s="102"/>
      <c r="P16" s="97"/>
      <c r="Q16" s="95" t="str">
        <f t="shared" ref="Q16:Q57" si="5">IF(P16="","",R16/P16)</f>
        <v/>
      </c>
      <c r="R16" s="102"/>
      <c r="S16" s="98"/>
      <c r="T16" s="95" t="str">
        <f t="shared" si="1"/>
        <v/>
      </c>
      <c r="U16" s="96"/>
    </row>
    <row r="17" spans="1:21" s="19" customFormat="1" ht="18" customHeight="1">
      <c r="A17" s="290"/>
      <c r="B17" s="312"/>
      <c r="C17" s="70"/>
      <c r="D17" s="149"/>
      <c r="E17" s="150" t="str">
        <f t="shared" si="2"/>
        <v/>
      </c>
      <c r="F17" s="96"/>
      <c r="G17" s="149"/>
      <c r="H17" s="150" t="str">
        <f t="shared" si="3"/>
        <v/>
      </c>
      <c r="I17" s="102"/>
      <c r="J17" s="98"/>
      <c r="K17" s="95" t="str">
        <f t="shared" si="0"/>
        <v/>
      </c>
      <c r="L17" s="96"/>
      <c r="M17" s="97"/>
      <c r="N17" s="95" t="str">
        <f t="shared" si="4"/>
        <v/>
      </c>
      <c r="O17" s="102"/>
      <c r="P17" s="97"/>
      <c r="Q17" s="95" t="str">
        <f t="shared" si="5"/>
        <v/>
      </c>
      <c r="R17" s="102"/>
      <c r="S17" s="98"/>
      <c r="T17" s="95" t="str">
        <f t="shared" si="1"/>
        <v/>
      </c>
      <c r="U17" s="96"/>
    </row>
    <row r="18" spans="1:21" s="19" customFormat="1" ht="18" customHeight="1">
      <c r="A18" s="290"/>
      <c r="B18" s="312"/>
      <c r="C18" s="70"/>
      <c r="D18" s="152"/>
      <c r="E18" s="150" t="str">
        <f t="shared" si="2"/>
        <v/>
      </c>
      <c r="F18" s="96"/>
      <c r="G18" s="149"/>
      <c r="H18" s="150" t="str">
        <f t="shared" si="3"/>
        <v/>
      </c>
      <c r="I18" s="102"/>
      <c r="J18" s="148"/>
      <c r="K18" s="101"/>
      <c r="L18" s="96"/>
      <c r="M18" s="97"/>
      <c r="N18" s="95" t="str">
        <f t="shared" si="4"/>
        <v/>
      </c>
      <c r="O18" s="102"/>
      <c r="P18" s="97"/>
      <c r="Q18" s="95" t="str">
        <f t="shared" si="5"/>
        <v/>
      </c>
      <c r="R18" s="102"/>
      <c r="S18" s="102"/>
      <c r="T18" s="101" t="str">
        <f t="shared" si="1"/>
        <v/>
      </c>
      <c r="U18" s="96"/>
    </row>
    <row r="19" spans="1:21" s="19" customFormat="1" ht="18" customHeight="1">
      <c r="A19" s="290"/>
      <c r="B19" s="312"/>
      <c r="C19" s="70" t="s">
        <v>331</v>
      </c>
      <c r="D19" s="99"/>
      <c r="E19" s="95" t="str">
        <f t="shared" si="2"/>
        <v/>
      </c>
      <c r="F19" s="100"/>
      <c r="G19" s="99"/>
      <c r="H19" s="101" t="str">
        <f t="shared" si="3"/>
        <v/>
      </c>
      <c r="I19" s="101"/>
      <c r="J19" s="101"/>
      <c r="K19" s="101" t="str">
        <f t="shared" si="0"/>
        <v/>
      </c>
      <c r="L19" s="100"/>
      <c r="M19" s="99"/>
      <c r="N19" s="101" t="str">
        <f t="shared" si="4"/>
        <v/>
      </c>
      <c r="O19" s="101"/>
      <c r="P19" s="99"/>
      <c r="Q19" s="101" t="str">
        <f t="shared" si="5"/>
        <v/>
      </c>
      <c r="R19" s="101"/>
      <c r="S19" s="101"/>
      <c r="T19" s="101" t="str">
        <f t="shared" si="1"/>
        <v/>
      </c>
      <c r="U19" s="100"/>
    </row>
    <row r="20" spans="1:21" s="19" customFormat="1" ht="18" customHeight="1">
      <c r="A20" s="290"/>
      <c r="B20" s="312"/>
      <c r="C20" s="70" t="s">
        <v>332</v>
      </c>
      <c r="D20" s="99"/>
      <c r="E20" s="95" t="str">
        <f t="shared" si="2"/>
        <v/>
      </c>
      <c r="F20" s="100"/>
      <c r="G20" s="103"/>
      <c r="H20" s="101" t="str">
        <f t="shared" si="3"/>
        <v/>
      </c>
      <c r="I20" s="101"/>
      <c r="J20" s="101"/>
      <c r="K20" s="101" t="str">
        <f t="shared" si="0"/>
        <v/>
      </c>
      <c r="L20" s="100"/>
      <c r="M20" s="103"/>
      <c r="N20" s="101" t="str">
        <f t="shared" si="4"/>
        <v/>
      </c>
      <c r="O20" s="101"/>
      <c r="P20" s="103"/>
      <c r="Q20" s="101" t="str">
        <f t="shared" si="5"/>
        <v/>
      </c>
      <c r="R20" s="101"/>
      <c r="S20" s="101"/>
      <c r="T20" s="101" t="str">
        <f t="shared" si="1"/>
        <v/>
      </c>
      <c r="U20" s="100"/>
    </row>
    <row r="21" spans="1:21" s="19" customFormat="1" ht="18" customHeight="1">
      <c r="A21" s="290"/>
      <c r="B21" s="312"/>
      <c r="C21" s="70" t="s">
        <v>333</v>
      </c>
      <c r="D21" s="97"/>
      <c r="E21" s="95" t="str">
        <f t="shared" si="2"/>
        <v/>
      </c>
      <c r="F21" s="96"/>
      <c r="G21" s="104"/>
      <c r="H21" s="101" t="str">
        <f t="shared" si="3"/>
        <v/>
      </c>
      <c r="I21" s="102"/>
      <c r="J21" s="102"/>
      <c r="K21" s="101" t="str">
        <f t="shared" si="0"/>
        <v/>
      </c>
      <c r="L21" s="96"/>
      <c r="M21" s="104"/>
      <c r="N21" s="101" t="str">
        <f t="shared" si="4"/>
        <v/>
      </c>
      <c r="O21" s="102"/>
      <c r="P21" s="104"/>
      <c r="Q21" s="101" t="str">
        <f t="shared" si="5"/>
        <v/>
      </c>
      <c r="R21" s="102"/>
      <c r="S21" s="102"/>
      <c r="T21" s="101" t="str">
        <f t="shared" si="1"/>
        <v/>
      </c>
      <c r="U21" s="96"/>
    </row>
    <row r="22" spans="1:21" s="19" customFormat="1" ht="18" customHeight="1">
      <c r="A22" s="290"/>
      <c r="B22" s="312"/>
      <c r="C22" s="141" t="s">
        <v>54</v>
      </c>
      <c r="D22" s="99"/>
      <c r="E22" s="95" t="str">
        <f t="shared" si="2"/>
        <v/>
      </c>
      <c r="F22" s="100"/>
      <c r="G22" s="103"/>
      <c r="H22" s="101" t="str">
        <f t="shared" si="3"/>
        <v/>
      </c>
      <c r="I22" s="101"/>
      <c r="J22" s="101"/>
      <c r="K22" s="101" t="str">
        <f t="shared" si="0"/>
        <v/>
      </c>
      <c r="L22" s="100"/>
      <c r="M22" s="103"/>
      <c r="N22" s="101" t="str">
        <f t="shared" si="4"/>
        <v/>
      </c>
      <c r="O22" s="101"/>
      <c r="P22" s="103"/>
      <c r="Q22" s="101" t="str">
        <f t="shared" si="5"/>
        <v/>
      </c>
      <c r="R22" s="101"/>
      <c r="S22" s="101"/>
      <c r="T22" s="101" t="str">
        <f t="shared" si="1"/>
        <v/>
      </c>
      <c r="U22" s="100"/>
    </row>
    <row r="23" spans="1:21" s="19" customFormat="1" ht="18" customHeight="1">
      <c r="A23" s="290"/>
      <c r="B23" s="312"/>
      <c r="C23" s="70"/>
      <c r="D23" s="97"/>
      <c r="E23" s="95" t="str">
        <f t="shared" si="2"/>
        <v/>
      </c>
      <c r="F23" s="96"/>
      <c r="G23" s="104"/>
      <c r="H23" s="101" t="str">
        <f t="shared" si="3"/>
        <v/>
      </c>
      <c r="I23" s="102"/>
      <c r="J23" s="102"/>
      <c r="K23" s="101" t="str">
        <f t="shared" si="0"/>
        <v/>
      </c>
      <c r="L23" s="96"/>
      <c r="M23" s="104"/>
      <c r="N23" s="101" t="str">
        <f t="shared" si="4"/>
        <v/>
      </c>
      <c r="O23" s="102"/>
      <c r="P23" s="104"/>
      <c r="Q23" s="101" t="str">
        <f t="shared" si="5"/>
        <v/>
      </c>
      <c r="R23" s="102"/>
      <c r="S23" s="102"/>
      <c r="T23" s="101" t="str">
        <f t="shared" si="1"/>
        <v/>
      </c>
      <c r="U23" s="96"/>
    </row>
    <row r="24" spans="1:21" s="19" customFormat="1" ht="18" customHeight="1">
      <c r="A24" s="290"/>
      <c r="B24" s="312"/>
      <c r="C24" s="70"/>
      <c r="D24" s="97"/>
      <c r="E24" s="95" t="str">
        <f t="shared" si="2"/>
        <v/>
      </c>
      <c r="F24" s="96"/>
      <c r="G24" s="104"/>
      <c r="H24" s="101" t="str">
        <f t="shared" si="3"/>
        <v/>
      </c>
      <c r="I24" s="102"/>
      <c r="J24" s="102"/>
      <c r="K24" s="101" t="str">
        <f t="shared" si="0"/>
        <v/>
      </c>
      <c r="L24" s="96"/>
      <c r="M24" s="104"/>
      <c r="N24" s="101" t="str">
        <f t="shared" si="4"/>
        <v/>
      </c>
      <c r="O24" s="102"/>
      <c r="P24" s="104"/>
      <c r="Q24" s="101" t="str">
        <f t="shared" si="5"/>
        <v/>
      </c>
      <c r="R24" s="102"/>
      <c r="S24" s="102"/>
      <c r="T24" s="101" t="str">
        <f t="shared" si="1"/>
        <v/>
      </c>
      <c r="U24" s="96"/>
    </row>
    <row r="25" spans="1:21" s="19" customFormat="1" ht="18" customHeight="1">
      <c r="A25" s="290"/>
      <c r="B25" s="312"/>
      <c r="C25" s="70"/>
      <c r="D25" s="97"/>
      <c r="E25" s="95" t="str">
        <f t="shared" si="2"/>
        <v/>
      </c>
      <c r="F25" s="105"/>
      <c r="G25" s="104"/>
      <c r="H25" s="101" t="str">
        <f t="shared" si="3"/>
        <v/>
      </c>
      <c r="I25" s="102"/>
      <c r="J25" s="102"/>
      <c r="K25" s="101" t="str">
        <f t="shared" si="0"/>
        <v/>
      </c>
      <c r="L25" s="96"/>
      <c r="M25" s="104"/>
      <c r="N25" s="101" t="str">
        <f t="shared" si="4"/>
        <v/>
      </c>
      <c r="O25" s="102"/>
      <c r="P25" s="104"/>
      <c r="Q25" s="101" t="str">
        <f t="shared" si="5"/>
        <v/>
      </c>
      <c r="R25" s="102"/>
      <c r="S25" s="102"/>
      <c r="T25" s="101" t="str">
        <f t="shared" si="1"/>
        <v/>
      </c>
      <c r="U25" s="96"/>
    </row>
    <row r="26" spans="1:21" s="19" customFormat="1" ht="18" customHeight="1">
      <c r="A26" s="290"/>
      <c r="B26" s="312"/>
      <c r="C26" s="141" t="s">
        <v>335</v>
      </c>
      <c r="D26" s="99"/>
      <c r="E26" s="95" t="str">
        <f t="shared" si="2"/>
        <v/>
      </c>
      <c r="F26" s="248"/>
      <c r="G26" s="103"/>
      <c r="H26" s="101" t="str">
        <f t="shared" si="3"/>
        <v/>
      </c>
      <c r="I26" s="101"/>
      <c r="J26" s="101"/>
      <c r="K26" s="101" t="str">
        <f t="shared" si="0"/>
        <v/>
      </c>
      <c r="L26" s="100"/>
      <c r="M26" s="103"/>
      <c r="N26" s="101" t="str">
        <f t="shared" si="4"/>
        <v/>
      </c>
      <c r="O26" s="101"/>
      <c r="P26" s="103"/>
      <c r="Q26" s="101" t="str">
        <f t="shared" si="5"/>
        <v/>
      </c>
      <c r="R26" s="101"/>
      <c r="S26" s="101"/>
      <c r="T26" s="101" t="str">
        <f t="shared" si="1"/>
        <v/>
      </c>
      <c r="U26" s="100"/>
    </row>
    <row r="27" spans="1:21" s="19" customFormat="1" ht="18" customHeight="1">
      <c r="A27" s="290"/>
      <c r="B27" s="312"/>
      <c r="C27" s="70" t="s">
        <v>332</v>
      </c>
      <c r="D27" s="99"/>
      <c r="E27" s="95" t="str">
        <f t="shared" si="2"/>
        <v/>
      </c>
      <c r="F27" s="248"/>
      <c r="G27" s="103"/>
      <c r="H27" s="101" t="str">
        <f t="shared" si="3"/>
        <v/>
      </c>
      <c r="I27" s="101"/>
      <c r="J27" s="101"/>
      <c r="K27" s="101" t="str">
        <f t="shared" si="0"/>
        <v/>
      </c>
      <c r="L27" s="100"/>
      <c r="M27" s="103"/>
      <c r="N27" s="101" t="str">
        <f t="shared" si="4"/>
        <v/>
      </c>
      <c r="O27" s="101"/>
      <c r="P27" s="103"/>
      <c r="Q27" s="101" t="str">
        <f t="shared" si="5"/>
        <v/>
      </c>
      <c r="R27" s="101"/>
      <c r="S27" s="101"/>
      <c r="T27" s="101" t="str">
        <f t="shared" si="1"/>
        <v/>
      </c>
      <c r="U27" s="100"/>
    </row>
    <row r="28" spans="1:21" s="19" customFormat="1" ht="18" customHeight="1">
      <c r="A28" s="290"/>
      <c r="B28" s="312"/>
      <c r="C28" s="70" t="s">
        <v>333</v>
      </c>
      <c r="D28" s="97"/>
      <c r="E28" s="101" t="str">
        <f t="shared" si="2"/>
        <v/>
      </c>
      <c r="F28" s="105"/>
      <c r="G28" s="104"/>
      <c r="H28" s="101" t="str">
        <f t="shared" si="3"/>
        <v/>
      </c>
      <c r="I28" s="102"/>
      <c r="J28" s="102"/>
      <c r="K28" s="101" t="str">
        <f t="shared" si="0"/>
        <v/>
      </c>
      <c r="L28" s="96"/>
      <c r="M28" s="104"/>
      <c r="N28" s="101" t="str">
        <f t="shared" si="4"/>
        <v/>
      </c>
      <c r="O28" s="102"/>
      <c r="P28" s="104"/>
      <c r="Q28" s="101" t="str">
        <f t="shared" si="5"/>
        <v/>
      </c>
      <c r="R28" s="102"/>
      <c r="S28" s="102"/>
      <c r="T28" s="101" t="str">
        <f t="shared" si="1"/>
        <v/>
      </c>
      <c r="U28" s="96"/>
    </row>
    <row r="29" spans="1:21" s="19" customFormat="1" ht="18" customHeight="1">
      <c r="A29" s="290"/>
      <c r="B29" s="312"/>
      <c r="C29" s="141" t="s">
        <v>334</v>
      </c>
      <c r="D29" s="99"/>
      <c r="E29" s="101" t="str">
        <f t="shared" si="2"/>
        <v/>
      </c>
      <c r="F29" s="248"/>
      <c r="G29" s="103"/>
      <c r="H29" s="101"/>
      <c r="I29" s="101"/>
      <c r="J29" s="101"/>
      <c r="K29" s="101"/>
      <c r="L29" s="100"/>
      <c r="M29" s="103"/>
      <c r="N29" s="101"/>
      <c r="O29" s="101"/>
      <c r="P29" s="103"/>
      <c r="Q29" s="101"/>
      <c r="R29" s="101"/>
      <c r="S29" s="101"/>
      <c r="T29" s="101"/>
      <c r="U29" s="100"/>
    </row>
    <row r="30" spans="1:21" s="19" customFormat="1" ht="18" customHeight="1">
      <c r="A30" s="290"/>
      <c r="B30" s="312"/>
      <c r="C30" s="70"/>
      <c r="D30" s="97"/>
      <c r="E30" s="101"/>
      <c r="F30" s="105"/>
      <c r="G30" s="104"/>
      <c r="H30" s="101"/>
      <c r="I30" s="102"/>
      <c r="J30" s="102"/>
      <c r="K30" s="101"/>
      <c r="L30" s="96"/>
      <c r="M30" s="104"/>
      <c r="N30" s="101"/>
      <c r="O30" s="102"/>
      <c r="P30" s="104"/>
      <c r="Q30" s="101"/>
      <c r="R30" s="102"/>
      <c r="S30" s="102"/>
      <c r="T30" s="101"/>
      <c r="U30" s="96"/>
    </row>
    <row r="31" spans="1:21" s="19" customFormat="1" ht="18" customHeight="1">
      <c r="A31" s="290"/>
      <c r="B31" s="312"/>
      <c r="C31" s="70"/>
      <c r="D31" s="97"/>
      <c r="E31" s="101" t="str">
        <f t="shared" si="2"/>
        <v/>
      </c>
      <c r="F31" s="105"/>
      <c r="G31" s="104"/>
      <c r="H31" s="101"/>
      <c r="I31" s="102"/>
      <c r="J31" s="102"/>
      <c r="K31" s="101"/>
      <c r="L31" s="96"/>
      <c r="M31" s="104"/>
      <c r="N31" s="101"/>
      <c r="O31" s="102"/>
      <c r="P31" s="104"/>
      <c r="Q31" s="101"/>
      <c r="R31" s="102"/>
      <c r="S31" s="102"/>
      <c r="T31" s="101"/>
      <c r="U31" s="96"/>
    </row>
    <row r="32" spans="1:21" s="19" customFormat="1" ht="18" customHeight="1">
      <c r="A32" s="290"/>
      <c r="B32" s="312"/>
      <c r="C32" s="70"/>
      <c r="D32" s="97"/>
      <c r="E32" s="101" t="str">
        <f t="shared" si="2"/>
        <v/>
      </c>
      <c r="F32" s="105"/>
      <c r="G32" s="104"/>
      <c r="H32" s="101"/>
      <c r="I32" s="102"/>
      <c r="J32" s="102"/>
      <c r="K32" s="101"/>
      <c r="L32" s="96"/>
      <c r="M32" s="104"/>
      <c r="N32" s="101"/>
      <c r="O32" s="102"/>
      <c r="P32" s="104"/>
      <c r="Q32" s="101"/>
      <c r="R32" s="102"/>
      <c r="S32" s="102"/>
      <c r="T32" s="101"/>
      <c r="U32" s="96"/>
    </row>
    <row r="33" spans="1:24" s="19" customFormat="1" ht="18" customHeight="1">
      <c r="A33" s="290"/>
      <c r="B33" s="312"/>
      <c r="C33" s="139" t="s">
        <v>58</v>
      </c>
      <c r="D33" s="106"/>
      <c r="E33" s="107" t="str">
        <f t="shared" si="2"/>
        <v/>
      </c>
      <c r="F33" s="108" t="str">
        <f>IF(SUM(F13:F32)=0,"",SUM(F13:F32))</f>
        <v/>
      </c>
      <c r="G33" s="109"/>
      <c r="H33" s="107" t="str">
        <f t="shared" si="3"/>
        <v/>
      </c>
      <c r="I33" s="107" t="str">
        <f>IF(SUM(I13:I32)=0,"",SUM(I13:I32))</f>
        <v/>
      </c>
      <c r="J33" s="110"/>
      <c r="K33" s="107" t="str">
        <f t="shared" si="0"/>
        <v/>
      </c>
      <c r="L33" s="108" t="str">
        <f>IF(SUM(L13:L32)=0,"",SUM(L13:L32))</f>
        <v/>
      </c>
      <c r="M33" s="109"/>
      <c r="N33" s="107" t="str">
        <f t="shared" si="4"/>
        <v/>
      </c>
      <c r="O33" s="107" t="str">
        <f>IF(SUM(O13:O32)=0,"",SUM(O13:O32))</f>
        <v/>
      </c>
      <c r="P33" s="109"/>
      <c r="Q33" s="107" t="str">
        <f t="shared" si="5"/>
        <v/>
      </c>
      <c r="R33" s="107" t="str">
        <f>IF(SUM(R13:R32)=0,"",SUM(R13:R32))</f>
        <v/>
      </c>
      <c r="S33" s="110"/>
      <c r="T33" s="107" t="str">
        <f t="shared" si="1"/>
        <v/>
      </c>
      <c r="U33" s="108" t="str">
        <f>IF(SUM(U13:U32)=0,"",SUM(U13:U32))</f>
        <v/>
      </c>
    </row>
    <row r="34" spans="1:24" s="19" customFormat="1" ht="18" customHeight="1">
      <c r="A34" s="290"/>
      <c r="B34" s="312" t="s">
        <v>50</v>
      </c>
      <c r="C34" s="72"/>
      <c r="D34" s="111"/>
      <c r="E34" s="112" t="str">
        <f t="shared" si="2"/>
        <v/>
      </c>
      <c r="F34" s="113"/>
      <c r="G34" s="111"/>
      <c r="H34" s="112" t="str">
        <f t="shared" si="3"/>
        <v/>
      </c>
      <c r="I34" s="114"/>
      <c r="J34" s="114"/>
      <c r="K34" s="112" t="str">
        <f t="shared" si="0"/>
        <v/>
      </c>
      <c r="L34" s="113"/>
      <c r="M34" s="111"/>
      <c r="N34" s="112" t="str">
        <f t="shared" si="4"/>
        <v/>
      </c>
      <c r="O34" s="114"/>
      <c r="P34" s="111"/>
      <c r="Q34" s="112" t="str">
        <f t="shared" si="5"/>
        <v/>
      </c>
      <c r="R34" s="114"/>
      <c r="S34" s="114"/>
      <c r="T34" s="112" t="str">
        <f t="shared" si="1"/>
        <v/>
      </c>
      <c r="U34" s="113"/>
    </row>
    <row r="35" spans="1:24" s="19" customFormat="1" ht="18" customHeight="1">
      <c r="A35" s="290"/>
      <c r="B35" s="312"/>
      <c r="C35" s="73"/>
      <c r="D35" s="115"/>
      <c r="E35" s="116" t="str">
        <f t="shared" si="2"/>
        <v/>
      </c>
      <c r="F35" s="117"/>
      <c r="G35" s="115"/>
      <c r="H35" s="116" t="str">
        <f t="shared" si="3"/>
        <v/>
      </c>
      <c r="I35" s="118"/>
      <c r="J35" s="118"/>
      <c r="K35" s="116" t="str">
        <f t="shared" si="0"/>
        <v/>
      </c>
      <c r="L35" s="117"/>
      <c r="M35" s="115"/>
      <c r="N35" s="116" t="str">
        <f t="shared" si="4"/>
        <v/>
      </c>
      <c r="O35" s="118"/>
      <c r="P35" s="115"/>
      <c r="Q35" s="116" t="str">
        <f t="shared" si="5"/>
        <v/>
      </c>
      <c r="R35" s="118"/>
      <c r="S35" s="118"/>
      <c r="T35" s="116" t="str">
        <f t="shared" si="1"/>
        <v/>
      </c>
      <c r="U35" s="117"/>
    </row>
    <row r="36" spans="1:24" s="19" customFormat="1" ht="18" customHeight="1">
      <c r="A36" s="290"/>
      <c r="B36" s="312"/>
      <c r="C36" s="73"/>
      <c r="D36" s="115"/>
      <c r="E36" s="116" t="str">
        <f t="shared" si="2"/>
        <v/>
      </c>
      <c r="F36" s="117"/>
      <c r="G36" s="115"/>
      <c r="H36" s="116" t="str">
        <f t="shared" si="3"/>
        <v/>
      </c>
      <c r="I36" s="118"/>
      <c r="J36" s="118"/>
      <c r="K36" s="116" t="str">
        <f t="shared" si="0"/>
        <v/>
      </c>
      <c r="L36" s="117"/>
      <c r="M36" s="115"/>
      <c r="N36" s="116" t="str">
        <f t="shared" si="4"/>
        <v/>
      </c>
      <c r="O36" s="118"/>
      <c r="P36" s="115"/>
      <c r="Q36" s="116" t="str">
        <f t="shared" si="5"/>
        <v/>
      </c>
      <c r="R36" s="118"/>
      <c r="S36" s="118"/>
      <c r="T36" s="116" t="str">
        <f t="shared" si="1"/>
        <v/>
      </c>
      <c r="U36" s="117"/>
    </row>
    <row r="37" spans="1:24" s="19" customFormat="1" ht="18" customHeight="1">
      <c r="A37" s="290"/>
      <c r="B37" s="312"/>
      <c r="C37" s="73"/>
      <c r="D37" s="115"/>
      <c r="E37" s="116" t="str">
        <f t="shared" si="2"/>
        <v/>
      </c>
      <c r="F37" s="117"/>
      <c r="G37" s="115"/>
      <c r="H37" s="116" t="str">
        <f t="shared" si="3"/>
        <v/>
      </c>
      <c r="I37" s="118"/>
      <c r="J37" s="118"/>
      <c r="K37" s="116" t="str">
        <f t="shared" si="0"/>
        <v/>
      </c>
      <c r="L37" s="117"/>
      <c r="M37" s="115"/>
      <c r="N37" s="116" t="str">
        <f t="shared" si="4"/>
        <v/>
      </c>
      <c r="O37" s="118"/>
      <c r="P37" s="115"/>
      <c r="Q37" s="116" t="str">
        <f t="shared" si="5"/>
        <v/>
      </c>
      <c r="R37" s="118"/>
      <c r="S37" s="118"/>
      <c r="T37" s="116" t="str">
        <f t="shared" si="1"/>
        <v/>
      </c>
      <c r="U37" s="117"/>
      <c r="V37" s="296" t="s">
        <v>75</v>
      </c>
      <c r="W37" s="297"/>
      <c r="X37" s="297"/>
    </row>
    <row r="38" spans="1:24" s="19" customFormat="1" ht="18" customHeight="1">
      <c r="A38" s="290"/>
      <c r="B38" s="312"/>
      <c r="C38" s="74"/>
      <c r="D38" s="119"/>
      <c r="E38" s="120" t="str">
        <f t="shared" si="2"/>
        <v/>
      </c>
      <c r="F38" s="121"/>
      <c r="G38" s="119"/>
      <c r="H38" s="120" t="str">
        <f t="shared" si="3"/>
        <v/>
      </c>
      <c r="I38" s="122"/>
      <c r="J38" s="122"/>
      <c r="K38" s="120" t="str">
        <f t="shared" si="0"/>
        <v/>
      </c>
      <c r="L38" s="121"/>
      <c r="M38" s="119"/>
      <c r="N38" s="120" t="str">
        <f t="shared" si="4"/>
        <v/>
      </c>
      <c r="O38" s="122"/>
      <c r="P38" s="119"/>
      <c r="Q38" s="120" t="str">
        <f t="shared" si="5"/>
        <v/>
      </c>
      <c r="R38" s="122"/>
      <c r="S38" s="122"/>
      <c r="T38" s="120" t="str">
        <f t="shared" si="1"/>
        <v/>
      </c>
      <c r="U38" s="121"/>
      <c r="V38" s="296"/>
      <c r="W38" s="297"/>
      <c r="X38" s="297"/>
    </row>
    <row r="39" spans="1:24" s="19" customFormat="1" ht="18" customHeight="1">
      <c r="A39" s="290"/>
      <c r="B39" s="312"/>
      <c r="C39" s="136" t="s">
        <v>58</v>
      </c>
      <c r="D39" s="109"/>
      <c r="E39" s="107" t="str">
        <f t="shared" si="2"/>
        <v/>
      </c>
      <c r="F39" s="108" t="str">
        <f>IF(SUM(F34:F38)=0,"",(SUM(F34:F38)))</f>
        <v/>
      </c>
      <c r="G39" s="109"/>
      <c r="H39" s="107" t="str">
        <f t="shared" si="3"/>
        <v/>
      </c>
      <c r="I39" s="107" t="str">
        <f>IF(SUM(I34:I38)=0,"",(SUM(I34:I38)))</f>
        <v/>
      </c>
      <c r="J39" s="110"/>
      <c r="K39" s="107" t="str">
        <f t="shared" si="0"/>
        <v/>
      </c>
      <c r="L39" s="108" t="str">
        <f>IF(SUM(L34:L38)=0,"",(SUM(L34:L38)))</f>
        <v/>
      </c>
      <c r="M39" s="109"/>
      <c r="N39" s="107" t="str">
        <f t="shared" si="4"/>
        <v/>
      </c>
      <c r="O39" s="107" t="str">
        <f>IF(SUM(O34:O38)=0,"",(SUM(O34:O38)))</f>
        <v/>
      </c>
      <c r="P39" s="109"/>
      <c r="Q39" s="107" t="str">
        <f t="shared" si="5"/>
        <v/>
      </c>
      <c r="R39" s="107" t="str">
        <f>IF(SUM(R34:R38)=0,"",(SUM(R34:R38)))</f>
        <v/>
      </c>
      <c r="S39" s="110"/>
      <c r="T39" s="107" t="str">
        <f t="shared" si="1"/>
        <v/>
      </c>
      <c r="U39" s="108" t="str">
        <f>IF(SUM(U34:U38)=0,"",(SUM(U34:U38)))</f>
        <v/>
      </c>
    </row>
    <row r="40" spans="1:24" s="19" customFormat="1" ht="18" customHeight="1">
      <c r="A40" s="290"/>
      <c r="B40" s="298" t="s">
        <v>56</v>
      </c>
      <c r="C40" s="299"/>
      <c r="D40" s="109"/>
      <c r="E40" s="107" t="str">
        <f t="shared" si="2"/>
        <v/>
      </c>
      <c r="F40" s="108" t="str">
        <f>IF(F33="","",IF(F39="",F33,F33+F39))</f>
        <v/>
      </c>
      <c r="G40" s="109"/>
      <c r="H40" s="107" t="str">
        <f t="shared" si="3"/>
        <v/>
      </c>
      <c r="I40" s="107" t="str">
        <f>IF(I33="","",IF(I39="",I33,I33+I39))</f>
        <v/>
      </c>
      <c r="J40" s="110"/>
      <c r="K40" s="107" t="str">
        <f t="shared" si="0"/>
        <v/>
      </c>
      <c r="L40" s="108" t="str">
        <f>IF(L33="","",IF(L39="",L33,L33+L39))</f>
        <v/>
      </c>
      <c r="M40" s="109"/>
      <c r="N40" s="107" t="str">
        <f t="shared" si="4"/>
        <v/>
      </c>
      <c r="O40" s="107" t="str">
        <f>IF(O33="","",IF(O39="",O33,O33+O39))</f>
        <v/>
      </c>
      <c r="P40" s="109"/>
      <c r="Q40" s="107" t="str">
        <f t="shared" si="5"/>
        <v/>
      </c>
      <c r="R40" s="107" t="str">
        <f>IF(R33="","",IF(R39="",R33,R33+R39))</f>
        <v/>
      </c>
      <c r="S40" s="110"/>
      <c r="T40" s="107" t="str">
        <f t="shared" si="1"/>
        <v/>
      </c>
      <c r="U40" s="108" t="str">
        <f>IF(U33="","",IF(U39="",U33,U33+U39))</f>
        <v/>
      </c>
    </row>
    <row r="41" spans="1:24" s="19" customFormat="1" ht="18" customHeight="1">
      <c r="A41" s="290" t="s">
        <v>48</v>
      </c>
      <c r="B41" s="301" t="s">
        <v>250</v>
      </c>
      <c r="C41" s="302"/>
      <c r="D41" s="123"/>
      <c r="E41" s="112" t="str">
        <f t="shared" si="2"/>
        <v/>
      </c>
      <c r="F41" s="124"/>
      <c r="G41" s="123"/>
      <c r="H41" s="112" t="str">
        <f t="shared" si="3"/>
        <v/>
      </c>
      <c r="I41" s="112"/>
      <c r="J41" s="112"/>
      <c r="K41" s="112" t="str">
        <f t="shared" si="0"/>
        <v/>
      </c>
      <c r="L41" s="124"/>
      <c r="M41" s="123"/>
      <c r="N41" s="112" t="str">
        <f t="shared" si="4"/>
        <v/>
      </c>
      <c r="O41" s="112"/>
      <c r="P41" s="123"/>
      <c r="Q41" s="112" t="str">
        <f t="shared" si="5"/>
        <v/>
      </c>
      <c r="R41" s="112"/>
      <c r="S41" s="112"/>
      <c r="T41" s="112" t="str">
        <f t="shared" si="1"/>
        <v/>
      </c>
      <c r="U41" s="124"/>
    </row>
    <row r="42" spans="1:24" s="19" customFormat="1" ht="18" customHeight="1">
      <c r="A42" s="290"/>
      <c r="B42" s="301" t="s">
        <v>251</v>
      </c>
      <c r="C42" s="302"/>
      <c r="D42" s="125"/>
      <c r="E42" s="116" t="str">
        <f t="shared" si="2"/>
        <v/>
      </c>
      <c r="F42" s="126"/>
      <c r="G42" s="125"/>
      <c r="H42" s="116" t="str">
        <f t="shared" si="3"/>
        <v/>
      </c>
      <c r="I42" s="116"/>
      <c r="J42" s="116"/>
      <c r="K42" s="116" t="str">
        <f t="shared" si="0"/>
        <v/>
      </c>
      <c r="L42" s="126"/>
      <c r="M42" s="125"/>
      <c r="N42" s="116" t="str">
        <f t="shared" si="4"/>
        <v/>
      </c>
      <c r="O42" s="116"/>
      <c r="P42" s="125"/>
      <c r="Q42" s="116" t="str">
        <f t="shared" si="5"/>
        <v/>
      </c>
      <c r="R42" s="116"/>
      <c r="S42" s="116"/>
      <c r="T42" s="116" t="str">
        <f t="shared" si="1"/>
        <v/>
      </c>
      <c r="U42" s="126"/>
    </row>
    <row r="43" spans="1:24" s="19" customFormat="1" ht="18" customHeight="1">
      <c r="A43" s="290"/>
      <c r="B43" s="24" t="s">
        <v>53</v>
      </c>
      <c r="C43" s="70"/>
      <c r="D43" s="115"/>
      <c r="E43" s="116" t="str">
        <f t="shared" si="2"/>
        <v/>
      </c>
      <c r="F43" s="117"/>
      <c r="G43" s="115"/>
      <c r="H43" s="116" t="str">
        <f t="shared" si="3"/>
        <v/>
      </c>
      <c r="I43" s="118"/>
      <c r="J43" s="118"/>
      <c r="K43" s="116" t="str">
        <f t="shared" si="0"/>
        <v/>
      </c>
      <c r="L43" s="117"/>
      <c r="M43" s="115"/>
      <c r="N43" s="116" t="str">
        <f t="shared" si="4"/>
        <v/>
      </c>
      <c r="O43" s="118"/>
      <c r="P43" s="115"/>
      <c r="Q43" s="116" t="str">
        <f t="shared" si="5"/>
        <v/>
      </c>
      <c r="R43" s="118"/>
      <c r="S43" s="118"/>
      <c r="T43" s="116" t="str">
        <f t="shared" si="1"/>
        <v/>
      </c>
      <c r="U43" s="117"/>
    </row>
    <row r="44" spans="1:24" s="19" customFormat="1" ht="18" customHeight="1">
      <c r="A44" s="290"/>
      <c r="B44" s="24" t="s">
        <v>53</v>
      </c>
      <c r="C44" s="70"/>
      <c r="D44" s="115"/>
      <c r="E44" s="116" t="str">
        <f t="shared" si="2"/>
        <v/>
      </c>
      <c r="F44" s="117"/>
      <c r="G44" s="115"/>
      <c r="H44" s="116" t="str">
        <f t="shared" si="3"/>
        <v/>
      </c>
      <c r="I44" s="118"/>
      <c r="J44" s="118"/>
      <c r="K44" s="116" t="str">
        <f t="shared" si="0"/>
        <v/>
      </c>
      <c r="L44" s="117"/>
      <c r="M44" s="115"/>
      <c r="N44" s="116" t="str">
        <f t="shared" si="4"/>
        <v/>
      </c>
      <c r="O44" s="118"/>
      <c r="P44" s="115"/>
      <c r="Q44" s="116" t="str">
        <f t="shared" si="5"/>
        <v/>
      </c>
      <c r="R44" s="118"/>
      <c r="S44" s="118"/>
      <c r="T44" s="116" t="str">
        <f t="shared" si="1"/>
        <v/>
      </c>
      <c r="U44" s="117"/>
    </row>
    <row r="45" spans="1:24" s="19" customFormat="1" ht="18" customHeight="1">
      <c r="A45" s="290"/>
      <c r="B45" s="25" t="s">
        <v>52</v>
      </c>
      <c r="C45" s="70"/>
      <c r="D45" s="115"/>
      <c r="E45" s="116" t="str">
        <f t="shared" si="2"/>
        <v/>
      </c>
      <c r="F45" s="117"/>
      <c r="G45" s="115"/>
      <c r="H45" s="116" t="str">
        <f t="shared" si="3"/>
        <v/>
      </c>
      <c r="I45" s="118"/>
      <c r="J45" s="118"/>
      <c r="K45" s="116" t="str">
        <f t="shared" si="0"/>
        <v/>
      </c>
      <c r="L45" s="117"/>
      <c r="M45" s="115"/>
      <c r="N45" s="116" t="str">
        <f t="shared" si="4"/>
        <v/>
      </c>
      <c r="O45" s="118"/>
      <c r="P45" s="115"/>
      <c r="Q45" s="116" t="str">
        <f t="shared" si="5"/>
        <v/>
      </c>
      <c r="R45" s="118"/>
      <c r="S45" s="118"/>
      <c r="T45" s="116" t="str">
        <f t="shared" si="1"/>
        <v/>
      </c>
      <c r="U45" s="117"/>
    </row>
    <row r="46" spans="1:24" s="19" customFormat="1" ht="18" customHeight="1">
      <c r="A46" s="290"/>
      <c r="B46" s="307" t="s">
        <v>332</v>
      </c>
      <c r="C46" s="302"/>
      <c r="D46" s="115"/>
      <c r="E46" s="116"/>
      <c r="F46" s="117"/>
      <c r="G46" s="115"/>
      <c r="H46" s="116"/>
      <c r="I46" s="118"/>
      <c r="J46" s="118"/>
      <c r="K46" s="116"/>
      <c r="L46" s="117"/>
      <c r="M46" s="115"/>
      <c r="N46" s="116"/>
      <c r="O46" s="118"/>
      <c r="P46" s="115"/>
      <c r="Q46" s="116"/>
      <c r="R46" s="118"/>
      <c r="S46" s="118"/>
      <c r="T46" s="116"/>
      <c r="U46" s="117"/>
    </row>
    <row r="47" spans="1:24" s="19" customFormat="1" ht="18" customHeight="1">
      <c r="A47" s="290"/>
      <c r="B47" s="307" t="s">
        <v>337</v>
      </c>
      <c r="C47" s="302"/>
      <c r="D47" s="115"/>
      <c r="E47" s="116"/>
      <c r="F47" s="117"/>
      <c r="G47" s="115"/>
      <c r="H47" s="116"/>
      <c r="I47" s="118"/>
      <c r="J47" s="118"/>
      <c r="K47" s="116"/>
      <c r="L47" s="117"/>
      <c r="M47" s="115"/>
      <c r="N47" s="116"/>
      <c r="O47" s="118"/>
      <c r="P47" s="115"/>
      <c r="Q47" s="116"/>
      <c r="R47" s="118"/>
      <c r="S47" s="118"/>
      <c r="T47" s="116"/>
      <c r="U47" s="117"/>
    </row>
    <row r="48" spans="1:24" s="19" customFormat="1" ht="18" customHeight="1">
      <c r="A48" s="290"/>
      <c r="B48" s="25" t="s">
        <v>52</v>
      </c>
      <c r="C48" s="70"/>
      <c r="D48" s="115"/>
      <c r="E48" s="116"/>
      <c r="F48" s="117"/>
      <c r="G48" s="115"/>
      <c r="H48" s="116"/>
      <c r="I48" s="118"/>
      <c r="J48" s="118"/>
      <c r="K48" s="116"/>
      <c r="L48" s="117"/>
      <c r="M48" s="115"/>
      <c r="N48" s="116"/>
      <c r="O48" s="118"/>
      <c r="P48" s="115"/>
      <c r="Q48" s="116"/>
      <c r="R48" s="118"/>
      <c r="S48" s="118"/>
      <c r="T48" s="116"/>
      <c r="U48" s="117"/>
    </row>
    <row r="49" spans="1:21" s="19" customFormat="1" ht="18" customHeight="1">
      <c r="A49" s="290"/>
      <c r="B49" s="25" t="s">
        <v>52</v>
      </c>
      <c r="C49" s="70"/>
      <c r="D49" s="115"/>
      <c r="E49" s="116"/>
      <c r="F49" s="117"/>
      <c r="G49" s="115"/>
      <c r="H49" s="116"/>
      <c r="I49" s="118"/>
      <c r="J49" s="118"/>
      <c r="K49" s="116"/>
      <c r="L49" s="117"/>
      <c r="M49" s="115"/>
      <c r="N49" s="116"/>
      <c r="O49" s="118"/>
      <c r="P49" s="115"/>
      <c r="Q49" s="116"/>
      <c r="R49" s="118"/>
      <c r="S49" s="118"/>
      <c r="T49" s="116"/>
      <c r="U49" s="117"/>
    </row>
    <row r="50" spans="1:21" s="19" customFormat="1" ht="18" customHeight="1">
      <c r="A50" s="290"/>
      <c r="B50" s="25" t="s">
        <v>52</v>
      </c>
      <c r="C50" s="70"/>
      <c r="D50" s="115"/>
      <c r="E50" s="116"/>
      <c r="F50" s="117"/>
      <c r="G50" s="115"/>
      <c r="H50" s="116"/>
      <c r="I50" s="118"/>
      <c r="J50" s="118"/>
      <c r="K50" s="116"/>
      <c r="L50" s="117"/>
      <c r="M50" s="115"/>
      <c r="N50" s="116"/>
      <c r="O50" s="118"/>
      <c r="P50" s="115"/>
      <c r="Q50" s="116"/>
      <c r="R50" s="118"/>
      <c r="S50" s="118"/>
      <c r="T50" s="116"/>
      <c r="U50" s="117"/>
    </row>
    <row r="51" spans="1:21" s="19" customFormat="1" ht="18" customHeight="1">
      <c r="A51" s="290"/>
      <c r="B51" s="303" t="s">
        <v>55</v>
      </c>
      <c r="C51" s="304"/>
      <c r="D51" s="125"/>
      <c r="E51" s="116" t="str">
        <f t="shared" si="2"/>
        <v/>
      </c>
      <c r="F51" s="126"/>
      <c r="G51" s="125"/>
      <c r="H51" s="116" t="str">
        <f t="shared" si="3"/>
        <v/>
      </c>
      <c r="I51" s="116"/>
      <c r="J51" s="116"/>
      <c r="K51" s="116" t="str">
        <f t="shared" si="0"/>
        <v/>
      </c>
      <c r="L51" s="126"/>
      <c r="M51" s="125"/>
      <c r="N51" s="116" t="str">
        <f t="shared" si="4"/>
        <v/>
      </c>
      <c r="O51" s="116"/>
      <c r="P51" s="125"/>
      <c r="Q51" s="116" t="str">
        <f t="shared" si="5"/>
        <v/>
      </c>
      <c r="R51" s="116"/>
      <c r="S51" s="116"/>
      <c r="T51" s="116" t="str">
        <f t="shared" si="1"/>
        <v/>
      </c>
      <c r="U51" s="126"/>
    </row>
    <row r="52" spans="1:21" s="19" customFormat="1" ht="18" customHeight="1">
      <c r="A52" s="290"/>
      <c r="B52" s="301"/>
      <c r="C52" s="302"/>
      <c r="D52" s="125"/>
      <c r="E52" s="116" t="str">
        <f t="shared" si="2"/>
        <v/>
      </c>
      <c r="F52" s="126"/>
      <c r="G52" s="125"/>
      <c r="H52" s="116" t="str">
        <f t="shared" si="3"/>
        <v/>
      </c>
      <c r="I52" s="116"/>
      <c r="J52" s="116"/>
      <c r="K52" s="116" t="str">
        <f t="shared" si="0"/>
        <v/>
      </c>
      <c r="L52" s="126"/>
      <c r="M52" s="125"/>
      <c r="N52" s="116" t="str">
        <f t="shared" si="4"/>
        <v/>
      </c>
      <c r="O52" s="116"/>
      <c r="P52" s="125"/>
      <c r="Q52" s="116" t="str">
        <f t="shared" si="5"/>
        <v/>
      </c>
      <c r="R52" s="116"/>
      <c r="S52" s="116"/>
      <c r="T52" s="116" t="str">
        <f t="shared" si="1"/>
        <v/>
      </c>
      <c r="U52" s="126"/>
    </row>
    <row r="53" spans="1:21" s="19" customFormat="1" ht="18" customHeight="1">
      <c r="A53" s="290"/>
      <c r="B53" s="25" t="s">
        <v>52</v>
      </c>
      <c r="C53" s="70"/>
      <c r="D53" s="115"/>
      <c r="E53" s="116" t="str">
        <f t="shared" si="2"/>
        <v/>
      </c>
      <c r="F53" s="117"/>
      <c r="G53" s="115"/>
      <c r="H53" s="116" t="str">
        <f t="shared" si="3"/>
        <v/>
      </c>
      <c r="I53" s="118"/>
      <c r="J53" s="118"/>
      <c r="K53" s="116" t="str">
        <f t="shared" si="0"/>
        <v/>
      </c>
      <c r="L53" s="117"/>
      <c r="M53" s="115"/>
      <c r="N53" s="116" t="str">
        <f t="shared" si="4"/>
        <v/>
      </c>
      <c r="O53" s="118"/>
      <c r="P53" s="115"/>
      <c r="Q53" s="116" t="str">
        <f t="shared" si="5"/>
        <v/>
      </c>
      <c r="R53" s="118"/>
      <c r="S53" s="118"/>
      <c r="T53" s="116" t="str">
        <f t="shared" si="1"/>
        <v/>
      </c>
      <c r="U53" s="117"/>
    </row>
    <row r="54" spans="1:21" s="19" customFormat="1" ht="18" customHeight="1">
      <c r="A54" s="290"/>
      <c r="B54" s="24" t="s">
        <v>52</v>
      </c>
      <c r="C54" s="70"/>
      <c r="D54" s="115"/>
      <c r="E54" s="116" t="str">
        <f t="shared" si="2"/>
        <v/>
      </c>
      <c r="F54" s="117"/>
      <c r="G54" s="115"/>
      <c r="H54" s="116" t="str">
        <f t="shared" si="3"/>
        <v/>
      </c>
      <c r="I54" s="118"/>
      <c r="J54" s="118"/>
      <c r="K54" s="116" t="str">
        <f t="shared" si="0"/>
        <v/>
      </c>
      <c r="L54" s="117"/>
      <c r="M54" s="115"/>
      <c r="N54" s="116" t="str">
        <f t="shared" si="4"/>
        <v/>
      </c>
      <c r="O54" s="118"/>
      <c r="P54" s="115"/>
      <c r="Q54" s="116" t="str">
        <f t="shared" si="5"/>
        <v/>
      </c>
      <c r="R54" s="118"/>
      <c r="S54" s="118"/>
      <c r="T54" s="116" t="str">
        <f t="shared" si="1"/>
        <v/>
      </c>
      <c r="U54" s="117"/>
    </row>
    <row r="55" spans="1:21" s="19" customFormat="1" ht="18" customHeight="1">
      <c r="A55" s="290"/>
      <c r="B55" s="26" t="s">
        <v>53</v>
      </c>
      <c r="C55" s="75"/>
      <c r="D55" s="119"/>
      <c r="E55" s="120" t="str">
        <f t="shared" si="2"/>
        <v/>
      </c>
      <c r="F55" s="121"/>
      <c r="G55" s="119"/>
      <c r="H55" s="120" t="str">
        <f t="shared" si="3"/>
        <v/>
      </c>
      <c r="I55" s="122"/>
      <c r="J55" s="122"/>
      <c r="K55" s="120" t="str">
        <f t="shared" si="0"/>
        <v/>
      </c>
      <c r="L55" s="121"/>
      <c r="M55" s="119"/>
      <c r="N55" s="120" t="str">
        <f t="shared" si="4"/>
        <v/>
      </c>
      <c r="O55" s="122"/>
      <c r="P55" s="119"/>
      <c r="Q55" s="120" t="str">
        <f t="shared" si="5"/>
        <v/>
      </c>
      <c r="R55" s="122"/>
      <c r="S55" s="122"/>
      <c r="T55" s="120" t="str">
        <f t="shared" si="1"/>
        <v/>
      </c>
      <c r="U55" s="121"/>
    </row>
    <row r="56" spans="1:21" s="19" customFormat="1" ht="18" customHeight="1">
      <c r="A56" s="300"/>
      <c r="B56" s="305" t="s">
        <v>59</v>
      </c>
      <c r="C56" s="306"/>
      <c r="D56" s="109"/>
      <c r="E56" s="107" t="str">
        <f t="shared" si="2"/>
        <v/>
      </c>
      <c r="F56" s="108" t="str">
        <f>IF(SUM(F41:F55)=0,"",(SUM(F41:F55)))</f>
        <v/>
      </c>
      <c r="G56" s="109"/>
      <c r="H56" s="107" t="str">
        <f t="shared" si="3"/>
        <v/>
      </c>
      <c r="I56" s="107" t="str">
        <f>IF(SUM(I41:I55)=0,"",(SUM(I41:I55)))</f>
        <v/>
      </c>
      <c r="J56" s="110"/>
      <c r="K56" s="107" t="str">
        <f t="shared" si="0"/>
        <v/>
      </c>
      <c r="L56" s="108" t="str">
        <f>IF(SUM(L41:L55)=0,"",(SUM(L41:L55)))</f>
        <v/>
      </c>
      <c r="M56" s="109"/>
      <c r="N56" s="107" t="str">
        <f t="shared" si="4"/>
        <v/>
      </c>
      <c r="O56" s="107" t="str">
        <f>IF(SUM(O41:O55)=0,"",(SUM(O41:O55)))</f>
        <v/>
      </c>
      <c r="P56" s="109"/>
      <c r="Q56" s="107" t="str">
        <f t="shared" si="5"/>
        <v/>
      </c>
      <c r="R56" s="107" t="str">
        <f>IF(SUM(R41:R55)=0,"",(SUM(R41:R55)))</f>
        <v/>
      </c>
      <c r="S56" s="110"/>
      <c r="T56" s="107" t="str">
        <f t="shared" si="1"/>
        <v/>
      </c>
      <c r="U56" s="108" t="str">
        <f>IF(SUM(U41:U55)=0,"",(SUM(U41:U55)))</f>
        <v/>
      </c>
    </row>
    <row r="57" spans="1:21" s="19" customFormat="1" ht="18" customHeight="1" thickBot="1">
      <c r="A57" s="308" t="s">
        <v>60</v>
      </c>
      <c r="B57" s="309"/>
      <c r="C57" s="310"/>
      <c r="D57" s="127"/>
      <c r="E57" s="128" t="str">
        <f t="shared" si="2"/>
        <v/>
      </c>
      <c r="F57" s="129" t="str">
        <f>IF(F40="","",IF(F56="",F40,F40+F56))</f>
        <v/>
      </c>
      <c r="G57" s="127"/>
      <c r="H57" s="128" t="str">
        <f t="shared" si="3"/>
        <v/>
      </c>
      <c r="I57" s="128" t="str">
        <f>IF(I40="","",IF(I56="",I40,I40+I56))</f>
        <v/>
      </c>
      <c r="J57" s="130"/>
      <c r="K57" s="128" t="str">
        <f t="shared" si="0"/>
        <v/>
      </c>
      <c r="L57" s="129" t="str">
        <f>IF(L40="","",IF(L56="",L40,L40+L56))</f>
        <v/>
      </c>
      <c r="M57" s="127"/>
      <c r="N57" s="128" t="str">
        <f t="shared" si="4"/>
        <v/>
      </c>
      <c r="O57" s="128" t="str">
        <f>IF(O40="","",IF(O56="",O40,O40+O56))</f>
        <v/>
      </c>
      <c r="P57" s="127"/>
      <c r="Q57" s="128" t="str">
        <f t="shared" si="5"/>
        <v/>
      </c>
      <c r="R57" s="128" t="str">
        <f>IF(R40="","",IF(R56="",R40,R40+R56))</f>
        <v/>
      </c>
      <c r="S57" s="130"/>
      <c r="T57" s="128" t="str">
        <f t="shared" si="1"/>
        <v/>
      </c>
      <c r="U57" s="129" t="str">
        <f>IF(U40="","",IF(U56="",U40,U40+U56))</f>
        <v/>
      </c>
    </row>
    <row r="58" spans="1:21" s="19" customFormat="1" ht="18" customHeight="1">
      <c r="A58" s="289" t="s">
        <v>33</v>
      </c>
      <c r="B58" s="292" t="s">
        <v>34</v>
      </c>
      <c r="C58" s="293"/>
      <c r="D58" s="281" t="s">
        <v>29</v>
      </c>
      <c r="E58" s="271" t="s">
        <v>29</v>
      </c>
      <c r="F58" s="131"/>
      <c r="G58" s="281"/>
      <c r="H58" s="271"/>
      <c r="I58" s="132"/>
      <c r="J58" s="271"/>
      <c r="K58" s="271" t="s">
        <v>29</v>
      </c>
      <c r="L58" s="131"/>
      <c r="M58" s="281"/>
      <c r="N58" s="271"/>
      <c r="O58" s="132"/>
      <c r="P58" s="281"/>
      <c r="Q58" s="271"/>
      <c r="R58" s="132"/>
      <c r="S58" s="271"/>
      <c r="T58" s="271" t="s">
        <v>29</v>
      </c>
      <c r="U58" s="131" t="s">
        <v>29</v>
      </c>
    </row>
    <row r="59" spans="1:21" s="19" customFormat="1" ht="18" customHeight="1">
      <c r="A59" s="290"/>
      <c r="B59" s="287" t="s">
        <v>192</v>
      </c>
      <c r="C59" s="288"/>
      <c r="D59" s="282"/>
      <c r="E59" s="272"/>
      <c r="F59" s="117" t="s">
        <v>29</v>
      </c>
      <c r="G59" s="282"/>
      <c r="H59" s="272"/>
      <c r="I59" s="118"/>
      <c r="J59" s="272"/>
      <c r="K59" s="272"/>
      <c r="L59" s="117" t="s">
        <v>29</v>
      </c>
      <c r="M59" s="282"/>
      <c r="N59" s="272"/>
      <c r="O59" s="118"/>
      <c r="P59" s="282"/>
      <c r="Q59" s="272"/>
      <c r="R59" s="118"/>
      <c r="S59" s="272"/>
      <c r="T59" s="272"/>
      <c r="U59" s="117" t="s">
        <v>29</v>
      </c>
    </row>
    <row r="60" spans="1:21" s="19" customFormat="1" ht="18" customHeight="1">
      <c r="A60" s="290"/>
      <c r="B60" s="287" t="s">
        <v>35</v>
      </c>
      <c r="C60" s="288"/>
      <c r="D60" s="282"/>
      <c r="E60" s="272"/>
      <c r="F60" s="117" t="s">
        <v>29</v>
      </c>
      <c r="G60" s="282"/>
      <c r="H60" s="272"/>
      <c r="I60" s="118"/>
      <c r="J60" s="272"/>
      <c r="K60" s="272"/>
      <c r="L60" s="117" t="s">
        <v>29</v>
      </c>
      <c r="M60" s="282"/>
      <c r="N60" s="272"/>
      <c r="O60" s="118"/>
      <c r="P60" s="282"/>
      <c r="Q60" s="272"/>
      <c r="R60" s="118"/>
      <c r="S60" s="272"/>
      <c r="T60" s="272"/>
      <c r="U60" s="117" t="s">
        <v>29</v>
      </c>
    </row>
    <row r="61" spans="1:21" s="19" customFormat="1" ht="18" customHeight="1">
      <c r="A61" s="290"/>
      <c r="B61" s="287" t="s">
        <v>36</v>
      </c>
      <c r="C61" s="288"/>
      <c r="D61" s="282"/>
      <c r="E61" s="272"/>
      <c r="F61" s="117" t="s">
        <v>39</v>
      </c>
      <c r="G61" s="282"/>
      <c r="H61" s="272"/>
      <c r="I61" s="118"/>
      <c r="J61" s="272"/>
      <c r="K61" s="272"/>
      <c r="L61" s="117" t="s">
        <v>29</v>
      </c>
      <c r="M61" s="282"/>
      <c r="N61" s="272"/>
      <c r="O61" s="118"/>
      <c r="P61" s="282"/>
      <c r="Q61" s="272"/>
      <c r="R61" s="118"/>
      <c r="S61" s="272"/>
      <c r="T61" s="272"/>
      <c r="U61" s="117" t="s">
        <v>29</v>
      </c>
    </row>
    <row r="62" spans="1:21" s="19" customFormat="1" ht="18" customHeight="1">
      <c r="A62" s="290"/>
      <c r="B62" s="287" t="s">
        <v>273</v>
      </c>
      <c r="C62" s="288"/>
      <c r="D62" s="282"/>
      <c r="E62" s="272"/>
      <c r="F62" s="105"/>
      <c r="G62" s="282"/>
      <c r="H62" s="272"/>
      <c r="I62" s="118"/>
      <c r="J62" s="272"/>
      <c r="K62" s="272"/>
      <c r="L62" s="117" t="s">
        <v>29</v>
      </c>
      <c r="M62" s="282"/>
      <c r="N62" s="272"/>
      <c r="O62" s="118"/>
      <c r="P62" s="282"/>
      <c r="Q62" s="272"/>
      <c r="R62" s="118"/>
      <c r="S62" s="272"/>
      <c r="T62" s="272"/>
      <c r="U62" s="117" t="s">
        <v>29</v>
      </c>
    </row>
    <row r="63" spans="1:21" s="19" customFormat="1" ht="18" customHeight="1">
      <c r="A63" s="290"/>
      <c r="B63" s="287" t="s">
        <v>37</v>
      </c>
      <c r="C63" s="288"/>
      <c r="D63" s="282"/>
      <c r="E63" s="272"/>
      <c r="F63" s="105"/>
      <c r="G63" s="282"/>
      <c r="H63" s="272"/>
      <c r="I63" s="118"/>
      <c r="J63" s="272"/>
      <c r="K63" s="272"/>
      <c r="L63" s="117" t="s">
        <v>29</v>
      </c>
      <c r="M63" s="282"/>
      <c r="N63" s="272"/>
      <c r="O63" s="118"/>
      <c r="P63" s="282"/>
      <c r="Q63" s="272"/>
      <c r="R63" s="118"/>
      <c r="S63" s="272"/>
      <c r="T63" s="272"/>
      <c r="U63" s="117" t="s">
        <v>29</v>
      </c>
    </row>
    <row r="64" spans="1:21" s="19" customFormat="1" ht="18" customHeight="1">
      <c r="A64" s="290"/>
      <c r="B64" s="287" t="s">
        <v>38</v>
      </c>
      <c r="C64" s="288"/>
      <c r="D64" s="283"/>
      <c r="E64" s="273"/>
      <c r="F64" s="105"/>
      <c r="G64" s="283"/>
      <c r="H64" s="273"/>
      <c r="I64" s="122"/>
      <c r="J64" s="273"/>
      <c r="K64" s="273"/>
      <c r="L64" s="117"/>
      <c r="M64" s="283"/>
      <c r="N64" s="273"/>
      <c r="O64" s="122"/>
      <c r="P64" s="283"/>
      <c r="Q64" s="273"/>
      <c r="R64" s="122"/>
      <c r="S64" s="273"/>
      <c r="T64" s="273"/>
      <c r="U64" s="117" t="s">
        <v>29</v>
      </c>
    </row>
    <row r="65" spans="1:21" s="19" customFormat="1" ht="18" customHeight="1" thickBot="1">
      <c r="A65" s="291"/>
      <c r="B65" s="294" t="s">
        <v>57</v>
      </c>
      <c r="C65" s="295"/>
      <c r="D65" s="133" t="s">
        <v>27</v>
      </c>
      <c r="E65" s="134" t="s">
        <v>27</v>
      </c>
      <c r="F65" s="129" t="str">
        <f>IF(SUM(F58:F64)=0,"",SUM(F58:F64))</f>
        <v/>
      </c>
      <c r="G65" s="133" t="s">
        <v>40</v>
      </c>
      <c r="H65" s="134" t="s">
        <v>40</v>
      </c>
      <c r="I65" s="128" t="str">
        <f>IF(SUM(I58:I64)=0,"",SUM(I58:I64))</f>
        <v/>
      </c>
      <c r="J65" s="134" t="s">
        <v>40</v>
      </c>
      <c r="K65" s="134" t="s">
        <v>40</v>
      </c>
      <c r="L65" s="129" t="str">
        <f>IF(SUM(L58:L64)=0,"",SUM(L58:L64))</f>
        <v/>
      </c>
      <c r="M65" s="133" t="s">
        <v>40</v>
      </c>
      <c r="N65" s="134" t="s">
        <v>40</v>
      </c>
      <c r="O65" s="128" t="str">
        <f>IF(SUM(O58:O64)=0,"",SUM(O58:O64))</f>
        <v/>
      </c>
      <c r="P65" s="133" t="s">
        <v>40</v>
      </c>
      <c r="Q65" s="134" t="s">
        <v>40</v>
      </c>
      <c r="R65" s="128" t="str">
        <f>IF(SUM(R58:R64)=0,"",SUM(R58:R64))</f>
        <v/>
      </c>
      <c r="S65" s="134" t="s">
        <v>40</v>
      </c>
      <c r="T65" s="134" t="s">
        <v>40</v>
      </c>
      <c r="U65" s="129" t="str">
        <f>IF(SUM(U58:U64)=0,"",SUM(U58:U64))</f>
        <v/>
      </c>
    </row>
    <row r="66" spans="1:21">
      <c r="F66" s="71" t="str">
        <f>IF(F57=F65,"","↑【確認】「事業財源」の合計と「合計（総事業費）」が不一致")</f>
        <v/>
      </c>
    </row>
    <row r="67" spans="1:21">
      <c r="F67" s="71"/>
    </row>
    <row r="68" spans="1:21">
      <c r="A68" s="27" t="s">
        <v>41</v>
      </c>
    </row>
    <row r="69" spans="1:21">
      <c r="A69" s="27"/>
    </row>
    <row r="70" spans="1:21">
      <c r="A70" s="28" t="s">
        <v>83</v>
      </c>
      <c r="B70" s="76" t="s">
        <v>90</v>
      </c>
      <c r="C70" s="76"/>
      <c r="D70" s="76"/>
      <c r="E70" s="76"/>
      <c r="F70" s="76"/>
      <c r="G70" s="76"/>
      <c r="H70" s="76"/>
      <c r="I70" s="76"/>
      <c r="J70" s="76"/>
      <c r="K70" s="76"/>
      <c r="L70" s="76"/>
    </row>
    <row r="71" spans="1:21">
      <c r="A71" s="28"/>
      <c r="B71" s="76" t="s">
        <v>246</v>
      </c>
      <c r="C71" s="76"/>
      <c r="D71" s="76"/>
      <c r="E71" s="76"/>
      <c r="F71" s="76"/>
      <c r="G71" s="76"/>
      <c r="H71" s="76"/>
      <c r="I71" s="76"/>
      <c r="J71" s="76"/>
      <c r="K71" s="76"/>
      <c r="L71" s="76"/>
    </row>
    <row r="72" spans="1:21">
      <c r="A72" s="28" t="s">
        <v>84</v>
      </c>
      <c r="B72" s="76" t="s">
        <v>91</v>
      </c>
      <c r="C72" s="76"/>
      <c r="D72" s="76"/>
      <c r="E72" s="76"/>
      <c r="F72" s="76"/>
      <c r="G72" s="76"/>
      <c r="H72" s="76"/>
      <c r="I72" s="76"/>
      <c r="J72" s="76"/>
      <c r="K72" s="76"/>
      <c r="L72" s="76"/>
    </row>
    <row r="73" spans="1:21">
      <c r="A73" s="28"/>
      <c r="B73" s="76" t="s">
        <v>72</v>
      </c>
      <c r="C73" s="76"/>
      <c r="D73" s="76"/>
      <c r="E73" s="76"/>
      <c r="F73" s="76"/>
      <c r="G73" s="76"/>
      <c r="H73" s="76"/>
      <c r="I73" s="76"/>
      <c r="J73" s="76"/>
      <c r="K73" s="76"/>
      <c r="L73" s="76"/>
    </row>
    <row r="74" spans="1:21">
      <c r="A74" s="28" t="s">
        <v>73</v>
      </c>
      <c r="B74" s="76" t="s">
        <v>193</v>
      </c>
      <c r="C74" s="76"/>
      <c r="D74" s="76"/>
      <c r="E74" s="76"/>
      <c r="F74" s="76"/>
      <c r="G74" s="76"/>
      <c r="H74" s="76"/>
      <c r="I74" s="76"/>
      <c r="J74" s="76"/>
      <c r="K74" s="76"/>
      <c r="L74" s="76"/>
    </row>
    <row r="75" spans="1:21">
      <c r="A75" s="28" t="s">
        <v>85</v>
      </c>
      <c r="B75" s="76" t="s">
        <v>92</v>
      </c>
      <c r="C75" s="76"/>
      <c r="D75" s="76"/>
      <c r="E75" s="76"/>
      <c r="F75" s="76"/>
      <c r="G75" s="76"/>
      <c r="H75" s="76"/>
      <c r="I75" s="76"/>
      <c r="J75" s="76"/>
      <c r="K75" s="76"/>
      <c r="L75" s="76"/>
    </row>
    <row r="76" spans="1:21">
      <c r="A76" s="28"/>
      <c r="B76" s="76" t="s">
        <v>247</v>
      </c>
      <c r="C76" s="76"/>
      <c r="D76" s="76"/>
      <c r="E76" s="76"/>
      <c r="F76" s="76"/>
      <c r="G76" s="76"/>
      <c r="H76" s="76"/>
      <c r="I76" s="76"/>
      <c r="J76" s="76"/>
      <c r="K76" s="76"/>
      <c r="L76" s="76"/>
    </row>
    <row r="77" spans="1:21">
      <c r="A77" s="28"/>
      <c r="B77" s="76" t="s">
        <v>248</v>
      </c>
      <c r="C77" s="76"/>
      <c r="D77" s="76"/>
      <c r="E77" s="76"/>
      <c r="F77" s="76"/>
      <c r="G77" s="76"/>
      <c r="H77" s="76"/>
      <c r="I77" s="76"/>
      <c r="J77" s="76"/>
      <c r="K77" s="76"/>
      <c r="L77" s="76"/>
    </row>
    <row r="78" spans="1:21">
      <c r="A78" s="28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</row>
    <row r="79" spans="1:21">
      <c r="A79" s="28" t="s">
        <v>86</v>
      </c>
      <c r="B79" s="76" t="s">
        <v>249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</row>
    <row r="80" spans="1:21">
      <c r="A80" s="28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</row>
    <row r="81" spans="1:12">
      <c r="A81" s="28" t="s">
        <v>87</v>
      </c>
      <c r="B81" s="76" t="s">
        <v>76</v>
      </c>
      <c r="C81" s="76"/>
      <c r="D81" s="76"/>
      <c r="E81" s="76"/>
      <c r="F81" s="76"/>
      <c r="G81" s="76"/>
      <c r="H81" s="76"/>
      <c r="I81" s="76"/>
      <c r="J81" s="76"/>
      <c r="K81" s="76"/>
      <c r="L81" s="76"/>
    </row>
    <row r="82" spans="1:12">
      <c r="A82" s="28" t="s">
        <v>77</v>
      </c>
      <c r="B82" s="76" t="s">
        <v>78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</row>
    <row r="83" spans="1:12">
      <c r="A83" s="28" t="s">
        <v>77</v>
      </c>
      <c r="B83" s="76" t="s">
        <v>93</v>
      </c>
      <c r="C83" s="76"/>
      <c r="D83" s="76"/>
      <c r="E83" s="76"/>
      <c r="F83" s="76"/>
      <c r="G83" s="76"/>
      <c r="H83" s="76"/>
      <c r="I83" s="76"/>
      <c r="J83" s="76"/>
      <c r="K83" s="76"/>
      <c r="L83" s="76"/>
    </row>
    <row r="84" spans="1:12">
      <c r="A84" s="28" t="s">
        <v>79</v>
      </c>
      <c r="B84" s="77" t="s">
        <v>194</v>
      </c>
      <c r="C84" s="77"/>
      <c r="D84" s="76"/>
      <c r="E84" s="76"/>
      <c r="F84" s="76"/>
      <c r="G84" s="76"/>
      <c r="H84" s="76"/>
      <c r="I84" s="76"/>
      <c r="J84" s="76"/>
      <c r="K84" s="76"/>
      <c r="L84" s="76"/>
    </row>
    <row r="85" spans="1:12">
      <c r="A85" s="28" t="s">
        <v>80</v>
      </c>
      <c r="B85" s="77" t="s">
        <v>94</v>
      </c>
      <c r="C85" s="77"/>
      <c r="D85" s="76"/>
      <c r="E85" s="76"/>
      <c r="F85" s="76"/>
      <c r="G85" s="76"/>
      <c r="H85" s="76"/>
      <c r="I85" s="76"/>
      <c r="J85" s="76"/>
      <c r="K85" s="76"/>
      <c r="L85" s="76"/>
    </row>
    <row r="86" spans="1:12">
      <c r="A86" s="28" t="s">
        <v>77</v>
      </c>
      <c r="B86" s="77" t="s">
        <v>95</v>
      </c>
      <c r="C86" s="77"/>
      <c r="D86" s="76"/>
      <c r="E86" s="76"/>
      <c r="F86" s="76"/>
      <c r="G86" s="76"/>
      <c r="H86" s="76"/>
      <c r="I86" s="76"/>
      <c r="J86" s="76"/>
      <c r="K86" s="76"/>
      <c r="L86" s="76"/>
    </row>
    <row r="87" spans="1:12">
      <c r="A87" s="28" t="s">
        <v>77</v>
      </c>
      <c r="B87" s="77" t="s">
        <v>195</v>
      </c>
      <c r="C87" s="77"/>
      <c r="D87" s="76"/>
      <c r="E87" s="76"/>
      <c r="F87" s="76"/>
      <c r="G87" s="76"/>
      <c r="H87" s="76"/>
      <c r="I87" s="76"/>
      <c r="J87" s="76"/>
      <c r="K87" s="76"/>
      <c r="L87" s="76"/>
    </row>
    <row r="88" spans="1:12">
      <c r="A88" s="28" t="s">
        <v>88</v>
      </c>
      <c r="B88" s="76" t="s">
        <v>81</v>
      </c>
      <c r="C88" s="76"/>
      <c r="D88" s="76"/>
      <c r="E88" s="76"/>
      <c r="F88" s="76"/>
      <c r="G88" s="76"/>
      <c r="H88" s="76"/>
      <c r="I88" s="76"/>
      <c r="J88" s="76"/>
      <c r="K88" s="76"/>
      <c r="L88" s="76"/>
    </row>
    <row r="89" spans="1:12">
      <c r="A89" s="28" t="s">
        <v>89</v>
      </c>
      <c r="B89" s="76" t="s">
        <v>82</v>
      </c>
      <c r="C89" s="76"/>
      <c r="D89" s="76"/>
      <c r="E89" s="76"/>
      <c r="F89" s="76"/>
      <c r="G89" s="76"/>
      <c r="H89" s="76"/>
      <c r="I89" s="76"/>
      <c r="J89" s="76"/>
      <c r="K89" s="76"/>
      <c r="L89" s="76"/>
    </row>
    <row r="90" spans="1:12">
      <c r="A90" s="29"/>
      <c r="B90" s="76" t="s">
        <v>74</v>
      </c>
      <c r="C90" s="76"/>
      <c r="D90" s="76"/>
      <c r="E90" s="76"/>
      <c r="F90" s="76"/>
      <c r="G90" s="76"/>
      <c r="H90" s="76"/>
      <c r="I90" s="76"/>
      <c r="J90" s="76"/>
      <c r="K90" s="76"/>
      <c r="L90" s="76"/>
    </row>
    <row r="91" spans="1:12">
      <c r="A91" s="29"/>
    </row>
  </sheetData>
  <mergeCells count="51">
    <mergeCell ref="D2:H3"/>
    <mergeCell ref="A5:B5"/>
    <mergeCell ref="E5:I5"/>
    <mergeCell ref="A7:A9"/>
    <mergeCell ref="B7:C9"/>
    <mergeCell ref="D7:F7"/>
    <mergeCell ref="G7:L7"/>
    <mergeCell ref="M7:U7"/>
    <mergeCell ref="D8:D9"/>
    <mergeCell ref="E8:E9"/>
    <mergeCell ref="F8:F9"/>
    <mergeCell ref="G8:H8"/>
    <mergeCell ref="J8:K8"/>
    <mergeCell ref="M8:N8"/>
    <mergeCell ref="P8:Q8"/>
    <mergeCell ref="S8:T8"/>
    <mergeCell ref="A10:A40"/>
    <mergeCell ref="B10:B33"/>
    <mergeCell ref="B34:B39"/>
    <mergeCell ref="V37:X38"/>
    <mergeCell ref="B40:C40"/>
    <mergeCell ref="T58:T64"/>
    <mergeCell ref="B59:C59"/>
    <mergeCell ref="B60:C60"/>
    <mergeCell ref="B61:C61"/>
    <mergeCell ref="B62:C62"/>
    <mergeCell ref="B63:C63"/>
    <mergeCell ref="B64:C64"/>
    <mergeCell ref="G58:G64"/>
    <mergeCell ref="H58:H64"/>
    <mergeCell ref="J58:J64"/>
    <mergeCell ref="K58:K64"/>
    <mergeCell ref="M58:M64"/>
    <mergeCell ref="N58:N64"/>
    <mergeCell ref="B58:C58"/>
    <mergeCell ref="D58:D64"/>
    <mergeCell ref="E58:E64"/>
    <mergeCell ref="B46:C46"/>
    <mergeCell ref="B47:C47"/>
    <mergeCell ref="P58:P64"/>
    <mergeCell ref="Q58:Q64"/>
    <mergeCell ref="S58:S64"/>
    <mergeCell ref="B56:C56"/>
    <mergeCell ref="A57:C57"/>
    <mergeCell ref="A58:A65"/>
    <mergeCell ref="B65:C65"/>
    <mergeCell ref="A41:A56"/>
    <mergeCell ref="B41:C41"/>
    <mergeCell ref="B42:C42"/>
    <mergeCell ref="B51:C51"/>
    <mergeCell ref="B52:C52"/>
  </mergeCells>
  <phoneticPr fontId="5"/>
  <dataValidations count="2">
    <dataValidation type="list" allowBlank="1" showInputMessage="1" showErrorMessage="1" sqref="C14 C21 C28 B42:C42 B47:C47" xr:uid="{FD6A8C07-DC0D-4D75-A556-1D9293AE735A}">
      <formula1>"　（新築）,（移転新築）,　（増築）,　（改築）"</formula1>
    </dataValidation>
    <dataValidation type="list" showInputMessage="1" showErrorMessage="1" sqref="C13 C20 C27 B41:C41 B46:C46" xr:uid="{FD92A42D-221A-4805-A21C-F5F13C2C819E}">
      <formula1>" &lt;建築工事&gt;, &lt;改修工事&gt;"</formula1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74" fitToWidth="0" orientation="portrait" r:id="rId1"/>
  <colBreaks count="1" manualBreakCount="1">
    <brk id="21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0"/>
  <sheetViews>
    <sheetView view="pageBreakPreview" zoomScaleNormal="100" zoomScaleSheetLayoutView="100" workbookViewId="0">
      <selection activeCell="M9" sqref="M9"/>
    </sheetView>
  </sheetViews>
  <sheetFormatPr defaultColWidth="9" defaultRowHeight="12"/>
  <cols>
    <col min="1" max="1" width="11.21875" style="30" customWidth="1"/>
    <col min="2" max="18" width="10" style="30" customWidth="1"/>
    <col min="19" max="16384" width="9" style="30"/>
  </cols>
  <sheetData>
    <row r="1" spans="1:11">
      <c r="A1" s="30" t="s">
        <v>369</v>
      </c>
    </row>
    <row r="2" spans="1:11" ht="18" customHeight="1">
      <c r="A2" s="338" t="s">
        <v>102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</row>
    <row r="5" spans="1:11" ht="18.75" customHeight="1">
      <c r="A5" s="31" t="s">
        <v>61</v>
      </c>
      <c r="B5" s="341" t="s">
        <v>370</v>
      </c>
      <c r="C5" s="342"/>
      <c r="D5" s="342"/>
      <c r="E5" s="342"/>
      <c r="F5" s="343"/>
    </row>
    <row r="6" spans="1:11" ht="12" customHeight="1">
      <c r="A6" s="34"/>
      <c r="B6" s="35"/>
      <c r="C6" s="35"/>
      <c r="D6" s="35"/>
      <c r="E6" s="35"/>
      <c r="F6" s="35"/>
    </row>
    <row r="8" spans="1:11">
      <c r="A8" s="330" t="s">
        <v>98</v>
      </c>
      <c r="B8" s="330"/>
      <c r="C8" s="330"/>
      <c r="D8" s="330" t="s">
        <v>127</v>
      </c>
      <c r="E8" s="330"/>
      <c r="F8" s="330"/>
      <c r="G8" s="330" t="s">
        <v>99</v>
      </c>
      <c r="H8" s="330"/>
      <c r="I8" s="330"/>
      <c r="J8" s="330"/>
      <c r="K8" s="330"/>
    </row>
    <row r="9" spans="1:11" ht="18.75" customHeight="1">
      <c r="A9" s="339"/>
      <c r="B9" s="339"/>
      <c r="C9" s="339"/>
      <c r="D9" s="339"/>
      <c r="E9" s="339"/>
      <c r="F9" s="339"/>
      <c r="G9" s="339"/>
      <c r="H9" s="339"/>
      <c r="I9" s="339"/>
      <c r="J9" s="339"/>
      <c r="K9" s="339"/>
    </row>
    <row r="10" spans="1:11" ht="12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ht="12" customHeigh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1">
      <c r="A12" s="30" t="s">
        <v>128</v>
      </c>
    </row>
    <row r="13" spans="1:11" ht="3.75" customHeight="1"/>
    <row r="14" spans="1:11">
      <c r="A14" s="340" t="s">
        <v>100</v>
      </c>
      <c r="B14" s="334" t="s">
        <v>103</v>
      </c>
      <c r="C14" s="334"/>
      <c r="D14" s="334"/>
      <c r="E14" s="334"/>
      <c r="F14" s="334"/>
      <c r="G14" s="334" t="s">
        <v>104</v>
      </c>
      <c r="H14" s="334"/>
      <c r="I14" s="334"/>
      <c r="J14" s="334"/>
      <c r="K14" s="334"/>
    </row>
    <row r="15" spans="1:11" ht="18.75" customHeight="1">
      <c r="A15" s="336"/>
      <c r="B15" s="44" t="s">
        <v>180</v>
      </c>
      <c r="C15" s="52" t="s">
        <v>181</v>
      </c>
      <c r="D15" s="45" t="s">
        <v>182</v>
      </c>
      <c r="E15" s="45" t="s">
        <v>183</v>
      </c>
      <c r="F15" s="53" t="s">
        <v>181</v>
      </c>
      <c r="G15" s="44" t="s">
        <v>180</v>
      </c>
      <c r="H15" s="52" t="s">
        <v>181</v>
      </c>
      <c r="I15" s="45" t="s">
        <v>182</v>
      </c>
      <c r="J15" s="45" t="s">
        <v>183</v>
      </c>
      <c r="K15" s="53" t="s">
        <v>181</v>
      </c>
    </row>
    <row r="16" spans="1:11" ht="18.75" customHeight="1">
      <c r="A16" s="31" t="s">
        <v>117</v>
      </c>
      <c r="B16" s="331"/>
      <c r="C16" s="331"/>
      <c r="D16" s="331"/>
      <c r="E16" s="331"/>
      <c r="F16" s="331"/>
      <c r="G16" s="332"/>
      <c r="H16" s="337"/>
      <c r="I16" s="337"/>
      <c r="J16" s="337"/>
      <c r="K16" s="333"/>
    </row>
    <row r="17" spans="1:11" ht="18.75" customHeight="1">
      <c r="A17" s="51" t="s">
        <v>145</v>
      </c>
      <c r="B17" s="47" t="s">
        <v>184</v>
      </c>
      <c r="C17" s="61"/>
      <c r="D17" s="48" t="s">
        <v>185</v>
      </c>
      <c r="E17" s="62"/>
      <c r="F17" s="50" t="s">
        <v>186</v>
      </c>
      <c r="G17" s="62"/>
      <c r="H17" s="49" t="s">
        <v>187</v>
      </c>
      <c r="I17" s="62"/>
      <c r="J17" s="49" t="s">
        <v>188</v>
      </c>
      <c r="K17" s="144">
        <f>C17+E17+G17+I17</f>
        <v>0</v>
      </c>
    </row>
    <row r="18" spans="1:11">
      <c r="A18" s="335" t="s">
        <v>107</v>
      </c>
      <c r="B18" s="334" t="s">
        <v>105</v>
      </c>
      <c r="C18" s="334"/>
      <c r="D18" s="334"/>
      <c r="E18" s="334"/>
      <c r="F18" s="334"/>
      <c r="G18" s="334" t="s">
        <v>106</v>
      </c>
      <c r="H18" s="334"/>
      <c r="I18" s="334"/>
      <c r="J18" s="334"/>
      <c r="K18" s="334"/>
    </row>
    <row r="19" spans="1:11" ht="18.75" customHeight="1">
      <c r="A19" s="336"/>
      <c r="B19" s="331"/>
      <c r="C19" s="331"/>
      <c r="D19" s="331"/>
      <c r="E19" s="331"/>
      <c r="F19" s="331"/>
      <c r="G19" s="331"/>
      <c r="H19" s="331"/>
      <c r="I19" s="331"/>
      <c r="J19" s="331"/>
      <c r="K19" s="331"/>
    </row>
    <row r="20" spans="1:11" ht="12" customHeight="1">
      <c r="A20" s="329" t="s">
        <v>108</v>
      </c>
      <c r="B20" s="31" t="s">
        <v>109</v>
      </c>
      <c r="C20" s="330" t="s">
        <v>110</v>
      </c>
      <c r="D20" s="330"/>
      <c r="E20" s="330"/>
      <c r="F20" s="330"/>
      <c r="G20" s="330"/>
      <c r="H20" s="330"/>
      <c r="I20" s="330"/>
      <c r="J20" s="330"/>
      <c r="K20" s="330"/>
    </row>
    <row r="21" spans="1:11">
      <c r="A21" s="329"/>
      <c r="B21" s="331"/>
      <c r="C21" s="31" t="s">
        <v>111</v>
      </c>
      <c r="D21" s="31" t="s">
        <v>112</v>
      </c>
      <c r="E21" s="31" t="s">
        <v>113</v>
      </c>
      <c r="F21" s="332" t="s">
        <v>106</v>
      </c>
      <c r="G21" s="333"/>
      <c r="H21" s="334" t="s">
        <v>114</v>
      </c>
      <c r="I21" s="334"/>
      <c r="J21" s="334"/>
      <c r="K21" s="334"/>
    </row>
    <row r="22" spans="1:11" ht="18.75" customHeight="1">
      <c r="A22" s="329"/>
      <c r="B22" s="331"/>
      <c r="C22" s="54"/>
      <c r="D22" s="55"/>
      <c r="E22" s="56"/>
      <c r="F22" s="328"/>
      <c r="G22" s="328"/>
      <c r="H22" s="32" t="s">
        <v>115</v>
      </c>
      <c r="I22" s="57"/>
      <c r="J22" s="32" t="s">
        <v>116</v>
      </c>
      <c r="K22" s="58"/>
    </row>
    <row r="23" spans="1:11" ht="18.75" customHeight="1">
      <c r="A23" s="329"/>
      <c r="B23" s="331"/>
      <c r="C23" s="54"/>
      <c r="D23" s="55"/>
      <c r="E23" s="56"/>
      <c r="F23" s="328"/>
      <c r="G23" s="328"/>
      <c r="H23" s="32" t="s">
        <v>115</v>
      </c>
      <c r="I23" s="57"/>
      <c r="J23" s="32" t="s">
        <v>116</v>
      </c>
      <c r="K23" s="58"/>
    </row>
    <row r="26" spans="1:11">
      <c r="A26" s="30" t="s">
        <v>129</v>
      </c>
    </row>
    <row r="27" spans="1:11" ht="3.75" customHeight="1"/>
    <row r="28" spans="1:11" ht="19.5" customHeight="1">
      <c r="A28" s="324" t="s">
        <v>42</v>
      </c>
      <c r="B28" s="325"/>
      <c r="C28" s="318" t="s">
        <v>327</v>
      </c>
      <c r="D28" s="39"/>
      <c r="E28" s="318" t="s">
        <v>328</v>
      </c>
      <c r="F28" s="40"/>
      <c r="G28" s="318" t="s">
        <v>329</v>
      </c>
      <c r="H28" s="40"/>
      <c r="I28" s="318" t="s">
        <v>330</v>
      </c>
      <c r="J28" s="40"/>
      <c r="K28" s="344" t="s">
        <v>101</v>
      </c>
    </row>
    <row r="29" spans="1:11" ht="24" customHeight="1">
      <c r="A29" s="326"/>
      <c r="B29" s="327"/>
      <c r="C29" s="319"/>
      <c r="D29" s="153" t="s">
        <v>177</v>
      </c>
      <c r="E29" s="319"/>
      <c r="F29" s="153" t="s">
        <v>177</v>
      </c>
      <c r="G29" s="319"/>
      <c r="H29" s="153" t="s">
        <v>177</v>
      </c>
      <c r="I29" s="319"/>
      <c r="J29" s="153" t="s">
        <v>177</v>
      </c>
      <c r="K29" s="345"/>
    </row>
    <row r="30" spans="1:11" ht="30" customHeight="1">
      <c r="A30" s="320" t="s">
        <v>190</v>
      </c>
      <c r="B30" s="321"/>
      <c r="C30" s="55"/>
      <c r="D30" s="55"/>
      <c r="E30" s="59"/>
      <c r="F30" s="55"/>
      <c r="G30" s="59"/>
      <c r="H30" s="55"/>
      <c r="I30" s="59"/>
      <c r="J30" s="55"/>
      <c r="K30" s="36" t="str">
        <f>IF(SUM(C30+E30+G30+I30)=0,"",SUM(C30+E30+G30+I30))</f>
        <v/>
      </c>
    </row>
    <row r="31" spans="1:11" ht="15" customHeight="1">
      <c r="A31" s="322" t="s">
        <v>191</v>
      </c>
      <c r="B31" s="323"/>
      <c r="C31" s="93"/>
      <c r="D31" s="93"/>
      <c r="E31" s="94"/>
      <c r="F31" s="93"/>
      <c r="G31" s="94"/>
      <c r="H31" s="93"/>
      <c r="I31" s="94"/>
      <c r="J31" s="93"/>
      <c r="K31" s="37" t="str">
        <f t="shared" ref="K31:K32" si="0">IF(SUM(C31+E31+G31+I31)=0,"",SUM(C31+E31+G31+I31))</f>
        <v/>
      </c>
    </row>
    <row r="32" spans="1:11" ht="15" customHeight="1">
      <c r="A32" s="322"/>
      <c r="B32" s="323"/>
      <c r="C32" s="60"/>
      <c r="D32" s="60"/>
      <c r="E32" s="60"/>
      <c r="F32" s="60"/>
      <c r="G32" s="60"/>
      <c r="H32" s="60"/>
      <c r="I32" s="60"/>
      <c r="J32" s="60"/>
      <c r="K32" s="38" t="str">
        <f t="shared" si="0"/>
        <v/>
      </c>
    </row>
    <row r="33" spans="1:11" ht="39" customHeight="1">
      <c r="A33" s="320" t="s">
        <v>259</v>
      </c>
      <c r="B33" s="321"/>
      <c r="C33" s="359"/>
      <c r="D33" s="360"/>
      <c r="E33" s="359"/>
      <c r="F33" s="360"/>
      <c r="G33" s="359"/>
      <c r="H33" s="360"/>
      <c r="I33" s="359"/>
      <c r="J33" s="360"/>
      <c r="K33" s="36" t="str">
        <f>IF(SUM(C33+E33+G33+I33)=0,"",SUM(C33+E33+G33+I33))</f>
        <v/>
      </c>
    </row>
    <row r="34" spans="1:11" ht="12" customHeight="1">
      <c r="A34" s="358" t="s">
        <v>178</v>
      </c>
      <c r="B34" s="358"/>
      <c r="C34" s="358"/>
      <c r="D34" s="358"/>
      <c r="E34" s="358"/>
      <c r="F34" s="358"/>
      <c r="G34" s="358"/>
      <c r="H34" s="358"/>
      <c r="I34" s="358"/>
      <c r="J34" s="358"/>
      <c r="K34" s="358"/>
    </row>
    <row r="36" spans="1:11">
      <c r="A36" s="30" t="s">
        <v>130</v>
      </c>
    </row>
    <row r="37" spans="1:11" ht="3.75" customHeight="1"/>
    <row r="38" spans="1:11" ht="18.75" customHeight="1">
      <c r="A38" s="346"/>
      <c r="B38" s="347"/>
      <c r="C38" s="347"/>
      <c r="D38" s="347"/>
      <c r="E38" s="347"/>
      <c r="F38" s="347"/>
      <c r="G38" s="347"/>
      <c r="H38" s="347"/>
      <c r="I38" s="347"/>
      <c r="J38" s="347"/>
      <c r="K38" s="348"/>
    </row>
    <row r="39" spans="1:11" ht="18.75" customHeight="1">
      <c r="A39" s="349"/>
      <c r="B39" s="350"/>
      <c r="C39" s="350"/>
      <c r="D39" s="350"/>
      <c r="E39" s="350"/>
      <c r="F39" s="350"/>
      <c r="G39" s="350"/>
      <c r="H39" s="350"/>
      <c r="I39" s="350"/>
      <c r="J39" s="350"/>
      <c r="K39" s="351"/>
    </row>
    <row r="40" spans="1:11" ht="18.75" customHeight="1">
      <c r="A40" s="349"/>
      <c r="B40" s="350"/>
      <c r="C40" s="350"/>
      <c r="D40" s="350"/>
      <c r="E40" s="350"/>
      <c r="F40" s="350"/>
      <c r="G40" s="350"/>
      <c r="H40" s="350"/>
      <c r="I40" s="350"/>
      <c r="J40" s="350"/>
      <c r="K40" s="351"/>
    </row>
    <row r="41" spans="1:11" ht="18.75" customHeight="1">
      <c r="A41" s="352"/>
      <c r="B41" s="353"/>
      <c r="C41" s="353"/>
      <c r="D41" s="353"/>
      <c r="E41" s="353"/>
      <c r="F41" s="353"/>
      <c r="G41" s="353"/>
      <c r="H41" s="353"/>
      <c r="I41" s="353"/>
      <c r="J41" s="353"/>
      <c r="K41" s="354"/>
    </row>
    <row r="44" spans="1:11">
      <c r="A44" s="30" t="s">
        <v>146</v>
      </c>
    </row>
    <row r="45" spans="1:11" ht="3.75" customHeight="1"/>
    <row r="46" spans="1:11" ht="18.75" customHeight="1">
      <c r="A46" s="156" t="s">
        <v>266</v>
      </c>
    </row>
    <row r="47" spans="1:11" ht="72" customHeight="1">
      <c r="A47" s="364" t="s">
        <v>267</v>
      </c>
      <c r="B47" s="365"/>
      <c r="C47" s="366"/>
      <c r="D47" s="154"/>
    </row>
    <row r="48" spans="1:11" ht="18.75" customHeight="1">
      <c r="A48" s="367" t="s">
        <v>255</v>
      </c>
      <c r="B48" s="368"/>
      <c r="C48" s="369"/>
      <c r="D48" s="361" t="s">
        <v>258</v>
      </c>
      <c r="E48" s="362"/>
      <c r="F48" s="362"/>
      <c r="G48" s="363"/>
      <c r="H48" s="355"/>
      <c r="I48" s="356"/>
    </row>
    <row r="49" spans="1:5" ht="21" customHeight="1">
      <c r="A49" s="330" t="s">
        <v>260</v>
      </c>
      <c r="B49" s="330"/>
      <c r="C49" s="330"/>
      <c r="D49" s="357" t="s">
        <v>268</v>
      </c>
      <c r="E49" s="357"/>
    </row>
    <row r="50" spans="1:5" ht="11.25" customHeight="1"/>
  </sheetData>
  <mergeCells count="46">
    <mergeCell ref="K28:K29"/>
    <mergeCell ref="A38:K41"/>
    <mergeCell ref="H48:I48"/>
    <mergeCell ref="E28:E29"/>
    <mergeCell ref="A49:C49"/>
    <mergeCell ref="D49:E49"/>
    <mergeCell ref="A34:K34"/>
    <mergeCell ref="A33:B33"/>
    <mergeCell ref="C33:D33"/>
    <mergeCell ref="E33:F33"/>
    <mergeCell ref="G33:H33"/>
    <mergeCell ref="I33:J33"/>
    <mergeCell ref="D48:G48"/>
    <mergeCell ref="A47:C47"/>
    <mergeCell ref="A48:C48"/>
    <mergeCell ref="G28:G29"/>
    <mergeCell ref="B16:F16"/>
    <mergeCell ref="G16:K16"/>
    <mergeCell ref="A2:K2"/>
    <mergeCell ref="A8:C8"/>
    <mergeCell ref="D8:F8"/>
    <mergeCell ref="G8:K8"/>
    <mergeCell ref="A9:C9"/>
    <mergeCell ref="D9:F9"/>
    <mergeCell ref="G9:K9"/>
    <mergeCell ref="A14:A15"/>
    <mergeCell ref="B14:F14"/>
    <mergeCell ref="G14:K14"/>
    <mergeCell ref="B5:F5"/>
    <mergeCell ref="A18:A19"/>
    <mergeCell ref="B18:F18"/>
    <mergeCell ref="G18:K18"/>
    <mergeCell ref="B19:F19"/>
    <mergeCell ref="G19:K19"/>
    <mergeCell ref="F22:G22"/>
    <mergeCell ref="F23:G23"/>
    <mergeCell ref="A20:A23"/>
    <mergeCell ref="C20:K20"/>
    <mergeCell ref="B21:B23"/>
    <mergeCell ref="F21:G21"/>
    <mergeCell ref="H21:K21"/>
    <mergeCell ref="I28:I29"/>
    <mergeCell ref="A30:B30"/>
    <mergeCell ref="A31:B32"/>
    <mergeCell ref="A28:B29"/>
    <mergeCell ref="C28:C29"/>
  </mergeCells>
  <phoneticPr fontId="5"/>
  <dataValidations count="5">
    <dataValidation type="list" allowBlank="1" showInputMessage="1" showErrorMessage="1" sqref="G16:K16" xr:uid="{00000000-0002-0000-0700-000000000000}">
      <formula1>"新築,移転新築,増築,改築"</formula1>
    </dataValidation>
    <dataValidation type="list" allowBlank="1" showInputMessage="1" showErrorMessage="1" sqref="K22:K23" xr:uid="{00000000-0002-0000-0700-000001000000}">
      <formula1>"転用,譲渡,交換,貸付,取壊し"</formula1>
    </dataValidation>
    <dataValidation type="list" allowBlank="1" showInputMessage="1" showErrorMessage="1" sqref="I22:I23" xr:uid="{00000000-0002-0000-0700-000002000000}">
      <formula1>"有（承認済）,有（申請済）,有（申請予定）,無"</formula1>
    </dataValidation>
    <dataValidation type="list" allowBlank="1" showInputMessage="1" showErrorMessage="1" sqref="B21:B23" xr:uid="{00000000-0002-0000-0700-000003000000}">
      <formula1>"有,無"</formula1>
    </dataValidation>
    <dataValidation type="list" allowBlank="1" showInputMessage="1" showErrorMessage="1" sqref="B16:F16" xr:uid="{31229E8E-F2AE-491A-9B52-6FABBE8C98C2}">
      <formula1>"新築,移転新築,増築,改修,改築"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4000000}">
          <x14:formula1>
            <xm:f>'管理用（このシートは削除しないでください）'!$F$3:$F$9</xm:f>
          </x14:formula1>
          <xm:sqref>B19:K19</xm:sqref>
        </x14:dataValidation>
        <x14:dataValidation type="list" allowBlank="1" showInputMessage="1" showErrorMessage="1" xr:uid="{1913920F-9BB9-49A1-974A-B504662534C9}">
          <x14:formula1>
            <xm:f>'管理用（このシートは削除しないでください）'!$S$11:$S$12</xm:f>
          </x14:formula1>
          <xm:sqref>D47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838CB-61C4-48C3-81A2-6BA2ACF2650C}">
  <dimension ref="A1:K49"/>
  <sheetViews>
    <sheetView view="pageBreakPreview" zoomScaleNormal="100" zoomScaleSheetLayoutView="100" workbookViewId="0">
      <selection activeCell="B6" sqref="B6"/>
    </sheetView>
  </sheetViews>
  <sheetFormatPr defaultColWidth="9" defaultRowHeight="12"/>
  <cols>
    <col min="1" max="1" width="11.21875" style="30" customWidth="1"/>
    <col min="2" max="18" width="10" style="30" customWidth="1"/>
    <col min="19" max="16384" width="9" style="30"/>
  </cols>
  <sheetData>
    <row r="1" spans="1:11">
      <c r="A1" s="30" t="s">
        <v>371</v>
      </c>
    </row>
    <row r="2" spans="1:11" ht="18" customHeight="1">
      <c r="A2" s="338" t="s">
        <v>102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</row>
    <row r="5" spans="1:11" ht="18.75" customHeight="1">
      <c r="A5" s="31" t="s">
        <v>61</v>
      </c>
      <c r="B5" s="341" t="s">
        <v>372</v>
      </c>
      <c r="C5" s="342"/>
      <c r="D5" s="342"/>
      <c r="E5" s="342"/>
      <c r="F5" s="343"/>
    </row>
    <row r="6" spans="1:11" ht="12" customHeight="1">
      <c r="A6" s="34"/>
      <c r="B6" s="35"/>
      <c r="C6" s="35"/>
      <c r="D6" s="35"/>
      <c r="E6" s="35"/>
      <c r="F6" s="35"/>
    </row>
    <row r="8" spans="1:11">
      <c r="A8" s="330" t="s">
        <v>98</v>
      </c>
      <c r="B8" s="330"/>
      <c r="C8" s="330"/>
      <c r="D8" s="330" t="s">
        <v>127</v>
      </c>
      <c r="E8" s="330"/>
      <c r="F8" s="330"/>
      <c r="G8" s="330" t="s">
        <v>99</v>
      </c>
      <c r="H8" s="330"/>
      <c r="I8" s="330"/>
      <c r="J8" s="330"/>
      <c r="K8" s="330"/>
    </row>
    <row r="9" spans="1:11" ht="18.75" customHeight="1">
      <c r="A9" s="339"/>
      <c r="B9" s="339"/>
      <c r="C9" s="339"/>
      <c r="D9" s="339"/>
      <c r="E9" s="339"/>
      <c r="F9" s="339"/>
      <c r="G9" s="339"/>
      <c r="H9" s="339"/>
      <c r="I9" s="339"/>
      <c r="J9" s="339"/>
      <c r="K9" s="339"/>
    </row>
    <row r="10" spans="1:11" ht="12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ht="12" customHeigh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1">
      <c r="A12" s="30" t="s">
        <v>128</v>
      </c>
    </row>
    <row r="13" spans="1:11" ht="3.75" customHeight="1"/>
    <row r="14" spans="1:11">
      <c r="A14" s="340" t="s">
        <v>100</v>
      </c>
      <c r="B14" s="334" t="s">
        <v>103</v>
      </c>
      <c r="C14" s="334"/>
      <c r="D14" s="334"/>
      <c r="E14" s="334"/>
      <c r="F14" s="334"/>
      <c r="G14" s="334" t="s">
        <v>104</v>
      </c>
      <c r="H14" s="334"/>
      <c r="I14" s="334"/>
      <c r="J14" s="334"/>
      <c r="K14" s="334"/>
    </row>
    <row r="15" spans="1:11" ht="18.75" customHeight="1">
      <c r="A15" s="336"/>
      <c r="B15" s="44" t="s">
        <v>180</v>
      </c>
      <c r="C15" s="52" t="s">
        <v>181</v>
      </c>
      <c r="D15" s="45" t="s">
        <v>182</v>
      </c>
      <c r="E15" s="45" t="s">
        <v>183</v>
      </c>
      <c r="F15" s="53" t="s">
        <v>181</v>
      </c>
      <c r="G15" s="44" t="s">
        <v>180</v>
      </c>
      <c r="H15" s="52" t="s">
        <v>181</v>
      </c>
      <c r="I15" s="45" t="s">
        <v>182</v>
      </c>
      <c r="J15" s="45" t="s">
        <v>183</v>
      </c>
      <c r="K15" s="53" t="s">
        <v>181</v>
      </c>
    </row>
    <row r="16" spans="1:11" ht="18.75" customHeight="1">
      <c r="A16" s="31" t="s">
        <v>117</v>
      </c>
      <c r="B16" s="331"/>
      <c r="C16" s="331"/>
      <c r="D16" s="331"/>
      <c r="E16" s="331"/>
      <c r="F16" s="331"/>
      <c r="G16" s="332"/>
      <c r="H16" s="337"/>
      <c r="I16" s="337"/>
      <c r="J16" s="337"/>
      <c r="K16" s="333"/>
    </row>
    <row r="17" spans="1:11" ht="18.75" customHeight="1">
      <c r="A17" s="51" t="s">
        <v>145</v>
      </c>
      <c r="B17" s="47" t="s">
        <v>184</v>
      </c>
      <c r="C17" s="61"/>
      <c r="D17" s="48" t="s">
        <v>185</v>
      </c>
      <c r="E17" s="62"/>
      <c r="F17" s="50" t="s">
        <v>186</v>
      </c>
      <c r="G17" s="62"/>
      <c r="H17" s="49" t="s">
        <v>187</v>
      </c>
      <c r="I17" s="62"/>
      <c r="J17" s="49" t="s">
        <v>188</v>
      </c>
      <c r="K17" s="144">
        <f>C17+E17+G17+I17</f>
        <v>0</v>
      </c>
    </row>
    <row r="18" spans="1:11">
      <c r="A18" s="335" t="s">
        <v>107</v>
      </c>
      <c r="B18" s="334" t="s">
        <v>105</v>
      </c>
      <c r="C18" s="334"/>
      <c r="D18" s="334"/>
      <c r="E18" s="334"/>
      <c r="F18" s="334"/>
      <c r="G18" s="334" t="s">
        <v>106</v>
      </c>
      <c r="H18" s="334"/>
      <c r="I18" s="334"/>
      <c r="J18" s="334"/>
      <c r="K18" s="334"/>
    </row>
    <row r="19" spans="1:11" ht="18.75" customHeight="1">
      <c r="A19" s="336"/>
      <c r="B19" s="331"/>
      <c r="C19" s="331"/>
      <c r="D19" s="331"/>
      <c r="E19" s="331"/>
      <c r="F19" s="331"/>
      <c r="G19" s="331"/>
      <c r="H19" s="331"/>
      <c r="I19" s="331"/>
      <c r="J19" s="331"/>
      <c r="K19" s="331"/>
    </row>
    <row r="20" spans="1:11" ht="12" customHeight="1">
      <c r="A20" s="329" t="s">
        <v>108</v>
      </c>
      <c r="B20" s="31" t="s">
        <v>109</v>
      </c>
      <c r="C20" s="330" t="s">
        <v>110</v>
      </c>
      <c r="D20" s="330"/>
      <c r="E20" s="330"/>
      <c r="F20" s="330"/>
      <c r="G20" s="330"/>
      <c r="H20" s="330"/>
      <c r="I20" s="330"/>
      <c r="J20" s="330"/>
      <c r="K20" s="330"/>
    </row>
    <row r="21" spans="1:11">
      <c r="A21" s="329"/>
      <c r="B21" s="331"/>
      <c r="C21" s="31" t="s">
        <v>111</v>
      </c>
      <c r="D21" s="31" t="s">
        <v>112</v>
      </c>
      <c r="E21" s="31" t="s">
        <v>113</v>
      </c>
      <c r="F21" s="332" t="s">
        <v>106</v>
      </c>
      <c r="G21" s="333"/>
      <c r="H21" s="334" t="s">
        <v>114</v>
      </c>
      <c r="I21" s="334"/>
      <c r="J21" s="334"/>
      <c r="K21" s="334"/>
    </row>
    <row r="22" spans="1:11" ht="18.75" customHeight="1">
      <c r="A22" s="329"/>
      <c r="B22" s="331"/>
      <c r="C22" s="54"/>
      <c r="D22" s="55"/>
      <c r="E22" s="56"/>
      <c r="F22" s="328"/>
      <c r="G22" s="328"/>
      <c r="H22" s="32" t="s">
        <v>115</v>
      </c>
      <c r="I22" s="57"/>
      <c r="J22" s="32" t="s">
        <v>116</v>
      </c>
      <c r="K22" s="58"/>
    </row>
    <row r="23" spans="1:11" ht="18.75" customHeight="1">
      <c r="A23" s="329"/>
      <c r="B23" s="331"/>
      <c r="C23" s="54"/>
      <c r="D23" s="55"/>
      <c r="E23" s="56"/>
      <c r="F23" s="328"/>
      <c r="G23" s="328"/>
      <c r="H23" s="32" t="s">
        <v>115</v>
      </c>
      <c r="I23" s="57"/>
      <c r="J23" s="32" t="s">
        <v>116</v>
      </c>
      <c r="K23" s="58"/>
    </row>
    <row r="26" spans="1:11">
      <c r="A26" s="30" t="s">
        <v>129</v>
      </c>
    </row>
    <row r="27" spans="1:11" ht="3.75" customHeight="1"/>
    <row r="28" spans="1:11" ht="19.5" customHeight="1">
      <c r="A28" s="324" t="s">
        <v>42</v>
      </c>
      <c r="B28" s="325"/>
      <c r="C28" s="318" t="s">
        <v>322</v>
      </c>
      <c r="D28" s="370"/>
      <c r="E28" s="318" t="s">
        <v>323</v>
      </c>
      <c r="F28" s="370"/>
      <c r="G28" s="318" t="s">
        <v>324</v>
      </c>
      <c r="H28" s="370"/>
      <c r="I28" s="318" t="s">
        <v>325</v>
      </c>
      <c r="J28" s="370"/>
      <c r="K28" s="344" t="s">
        <v>101</v>
      </c>
    </row>
    <row r="29" spans="1:11" ht="24" customHeight="1">
      <c r="A29" s="326"/>
      <c r="B29" s="327"/>
      <c r="C29" s="319"/>
      <c r="D29" s="371"/>
      <c r="E29" s="319"/>
      <c r="F29" s="371"/>
      <c r="G29" s="319"/>
      <c r="H29" s="371"/>
      <c r="I29" s="319"/>
      <c r="J29" s="371"/>
      <c r="K29" s="345"/>
    </row>
    <row r="30" spans="1:11" ht="30" customHeight="1">
      <c r="A30" s="320" t="s">
        <v>190</v>
      </c>
      <c r="B30" s="321"/>
      <c r="C30" s="359"/>
      <c r="D30" s="360"/>
      <c r="E30" s="359"/>
      <c r="F30" s="360"/>
      <c r="G30" s="359"/>
      <c r="H30" s="360"/>
      <c r="I30" s="359"/>
      <c r="J30" s="360"/>
      <c r="K30" s="36" t="str">
        <f>IF(SUM(C30+E30+G30+I30)=0,"",SUM(C30+E30+G30+I30))</f>
        <v/>
      </c>
    </row>
    <row r="31" spans="1:11" ht="15" customHeight="1">
      <c r="A31" s="322" t="s">
        <v>191</v>
      </c>
      <c r="B31" s="323"/>
      <c r="C31" s="372"/>
      <c r="D31" s="373"/>
      <c r="E31" s="372"/>
      <c r="F31" s="373"/>
      <c r="G31" s="372"/>
      <c r="H31" s="373"/>
      <c r="I31" s="372"/>
      <c r="J31" s="373"/>
      <c r="K31" s="37" t="str">
        <f t="shared" ref="K31:K32" si="0">IF(SUM(C31+E31+G31+I31)=0,"",SUM(C31+E31+G31+I31))</f>
        <v/>
      </c>
    </row>
    <row r="32" spans="1:11" ht="15" customHeight="1">
      <c r="A32" s="322"/>
      <c r="B32" s="323"/>
      <c r="C32" s="374"/>
      <c r="D32" s="375"/>
      <c r="E32" s="374"/>
      <c r="F32" s="375"/>
      <c r="G32" s="374"/>
      <c r="H32" s="375"/>
      <c r="I32" s="374"/>
      <c r="J32" s="375"/>
      <c r="K32" s="38" t="str">
        <f t="shared" si="0"/>
        <v/>
      </c>
    </row>
    <row r="33" spans="1:11" ht="12" customHeight="1">
      <c r="A33" s="358" t="s">
        <v>317</v>
      </c>
      <c r="B33" s="358"/>
      <c r="C33" s="358"/>
      <c r="D33" s="358"/>
      <c r="E33" s="358"/>
      <c r="F33" s="358"/>
      <c r="G33" s="358"/>
      <c r="H33" s="358"/>
      <c r="I33" s="358"/>
      <c r="J33" s="358"/>
      <c r="K33" s="358"/>
    </row>
    <row r="35" spans="1:11">
      <c r="A35" s="30" t="s">
        <v>130</v>
      </c>
    </row>
    <row r="36" spans="1:11" ht="3.75" customHeight="1"/>
    <row r="37" spans="1:11" ht="18.75" customHeight="1">
      <c r="A37" s="346"/>
      <c r="B37" s="347"/>
      <c r="C37" s="347"/>
      <c r="D37" s="347"/>
      <c r="E37" s="347"/>
      <c r="F37" s="347"/>
      <c r="G37" s="347"/>
      <c r="H37" s="347"/>
      <c r="I37" s="347"/>
      <c r="J37" s="347"/>
      <c r="K37" s="348"/>
    </row>
    <row r="38" spans="1:11" ht="18.75" customHeight="1">
      <c r="A38" s="349"/>
      <c r="B38" s="350"/>
      <c r="C38" s="350"/>
      <c r="D38" s="350"/>
      <c r="E38" s="350"/>
      <c r="F38" s="350"/>
      <c r="G38" s="350"/>
      <c r="H38" s="350"/>
      <c r="I38" s="350"/>
      <c r="J38" s="350"/>
      <c r="K38" s="351"/>
    </row>
    <row r="39" spans="1:11" ht="18.75" customHeight="1">
      <c r="A39" s="349"/>
      <c r="B39" s="350"/>
      <c r="C39" s="350"/>
      <c r="D39" s="350"/>
      <c r="E39" s="350"/>
      <c r="F39" s="350"/>
      <c r="G39" s="350"/>
      <c r="H39" s="350"/>
      <c r="I39" s="350"/>
      <c r="J39" s="350"/>
      <c r="K39" s="351"/>
    </row>
    <row r="40" spans="1:11" ht="18.75" customHeight="1">
      <c r="A40" s="352"/>
      <c r="B40" s="353"/>
      <c r="C40" s="353"/>
      <c r="D40" s="353"/>
      <c r="E40" s="353"/>
      <c r="F40" s="353"/>
      <c r="G40" s="353"/>
      <c r="H40" s="353"/>
      <c r="I40" s="353"/>
      <c r="J40" s="353"/>
      <c r="K40" s="354"/>
    </row>
    <row r="43" spans="1:11">
      <c r="A43" s="30" t="s">
        <v>146</v>
      </c>
    </row>
    <row r="44" spans="1:11" ht="3.75" customHeight="1"/>
    <row r="45" spans="1:11" ht="18.75" customHeight="1">
      <c r="A45" s="156" t="s">
        <v>266</v>
      </c>
    </row>
    <row r="46" spans="1:11" ht="72" customHeight="1">
      <c r="A46" s="364" t="s">
        <v>267</v>
      </c>
      <c r="B46" s="365"/>
      <c r="C46" s="366"/>
      <c r="D46" s="154"/>
    </row>
    <row r="47" spans="1:11" ht="18.75" customHeight="1">
      <c r="A47" s="367" t="s">
        <v>255</v>
      </c>
      <c r="B47" s="368"/>
      <c r="C47" s="369"/>
      <c r="D47" s="361" t="s">
        <v>258</v>
      </c>
      <c r="E47" s="362"/>
      <c r="F47" s="362"/>
      <c r="G47" s="363"/>
      <c r="H47" s="355"/>
      <c r="I47" s="356"/>
    </row>
    <row r="48" spans="1:11" ht="21" customHeight="1">
      <c r="A48" s="330" t="s">
        <v>260</v>
      </c>
      <c r="B48" s="330"/>
      <c r="C48" s="330"/>
      <c r="D48" s="357" t="s">
        <v>268</v>
      </c>
      <c r="E48" s="357"/>
    </row>
    <row r="49" ht="11.25" customHeight="1"/>
  </sheetData>
  <mergeCells count="53">
    <mergeCell ref="I31:J31"/>
    <mergeCell ref="G31:H31"/>
    <mergeCell ref="C32:D32"/>
    <mergeCell ref="E32:F32"/>
    <mergeCell ref="E31:F31"/>
    <mergeCell ref="G32:H32"/>
    <mergeCell ref="I32:J32"/>
    <mergeCell ref="A48:C48"/>
    <mergeCell ref="D48:E48"/>
    <mergeCell ref="C28:D29"/>
    <mergeCell ref="E28:F29"/>
    <mergeCell ref="G28:H29"/>
    <mergeCell ref="A33:K33"/>
    <mergeCell ref="A37:K40"/>
    <mergeCell ref="A46:C46"/>
    <mergeCell ref="A47:C47"/>
    <mergeCell ref="D47:G47"/>
    <mergeCell ref="H47:I47"/>
    <mergeCell ref="A30:B30"/>
    <mergeCell ref="A31:B32"/>
    <mergeCell ref="C31:D31"/>
    <mergeCell ref="A28:B29"/>
    <mergeCell ref="K28:K29"/>
    <mergeCell ref="I28:J29"/>
    <mergeCell ref="C30:D30"/>
    <mergeCell ref="E30:F30"/>
    <mergeCell ref="G30:H30"/>
    <mergeCell ref="I30:J30"/>
    <mergeCell ref="A20:A23"/>
    <mergeCell ref="C20:K20"/>
    <mergeCell ref="B21:B23"/>
    <mergeCell ref="F21:G21"/>
    <mergeCell ref="H21:K21"/>
    <mergeCell ref="F22:G22"/>
    <mergeCell ref="F23:G23"/>
    <mergeCell ref="A14:A15"/>
    <mergeCell ref="B14:F14"/>
    <mergeCell ref="G14:K14"/>
    <mergeCell ref="B16:F16"/>
    <mergeCell ref="G16:K16"/>
    <mergeCell ref="A18:A19"/>
    <mergeCell ref="B18:F18"/>
    <mergeCell ref="G18:K18"/>
    <mergeCell ref="B19:F19"/>
    <mergeCell ref="G19:K19"/>
    <mergeCell ref="A9:C9"/>
    <mergeCell ref="D9:F9"/>
    <mergeCell ref="G9:K9"/>
    <mergeCell ref="A2:K2"/>
    <mergeCell ref="A8:C8"/>
    <mergeCell ref="D8:F8"/>
    <mergeCell ref="G8:K8"/>
    <mergeCell ref="B5:F5"/>
  </mergeCells>
  <phoneticPr fontId="5"/>
  <dataValidations count="5">
    <dataValidation type="list" allowBlank="1" showInputMessage="1" showErrorMessage="1" sqref="B16:F16" xr:uid="{5576BD9B-75DD-4506-B3AE-833A959D7140}">
      <formula1>"新築,移転新築,増築,改修,改築"</formula1>
    </dataValidation>
    <dataValidation type="list" allowBlank="1" showInputMessage="1" showErrorMessage="1" sqref="B21:B23" xr:uid="{5B59A251-0CDA-40A7-810C-CBC69A40175F}">
      <formula1>"有,無"</formula1>
    </dataValidation>
    <dataValidation type="list" allowBlank="1" showInputMessage="1" showErrorMessage="1" sqref="I22:I23" xr:uid="{608D6BF6-22E3-4665-9542-46BFBCD6E7CE}">
      <formula1>"有（承認済）,有（申請済）,有（申請予定）,無"</formula1>
    </dataValidation>
    <dataValidation type="list" allowBlank="1" showInputMessage="1" showErrorMessage="1" sqref="K22:K23" xr:uid="{460CD9EA-9E5E-457E-972C-09BA0C4401CA}">
      <formula1>"転用,譲渡,交換,貸付,取壊し"</formula1>
    </dataValidation>
    <dataValidation type="list" allowBlank="1" showInputMessage="1" showErrorMessage="1" sqref="G16:K16" xr:uid="{A7E4F7BA-CF7E-4AD1-935D-6CF6EA9CFC5A}">
      <formula1>"新築,移転新築,増築,改築"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4338847-16B6-49CC-A875-6874B92DE860}">
          <x14:formula1>
            <xm:f>'管理用（このシートは削除しないでください）'!$S$11:$S$12</xm:f>
          </x14:formula1>
          <xm:sqref>D46</xm:sqref>
        </x14:dataValidation>
        <x14:dataValidation type="list" allowBlank="1" showInputMessage="1" showErrorMessage="1" xr:uid="{7F81645F-6828-48E8-8B56-BB30059D4E8C}">
          <x14:formula1>
            <xm:f>'管理用（このシートは削除しないでください）'!$F$3:$F$9</xm:f>
          </x14:formula1>
          <xm:sqref>B19:K19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00BD7-5C9D-49AC-BFA3-8AD7CE7A25FA}">
  <dimension ref="A1:K49"/>
  <sheetViews>
    <sheetView view="pageBreakPreview" zoomScaleNormal="100" zoomScaleSheetLayoutView="100" workbookViewId="0">
      <selection activeCell="B6" sqref="B6"/>
    </sheetView>
  </sheetViews>
  <sheetFormatPr defaultColWidth="9" defaultRowHeight="12"/>
  <cols>
    <col min="1" max="1" width="11.21875" style="30" customWidth="1"/>
    <col min="2" max="18" width="10" style="30" customWidth="1"/>
    <col min="19" max="16384" width="9" style="30"/>
  </cols>
  <sheetData>
    <row r="1" spans="1:11">
      <c r="A1" s="30" t="s">
        <v>367</v>
      </c>
    </row>
    <row r="2" spans="1:11" ht="18" customHeight="1">
      <c r="A2" s="338" t="s">
        <v>102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</row>
    <row r="5" spans="1:11" ht="18.75" customHeight="1">
      <c r="A5" s="31" t="s">
        <v>61</v>
      </c>
      <c r="B5" s="341" t="s">
        <v>368</v>
      </c>
      <c r="C5" s="342"/>
      <c r="D5" s="342"/>
      <c r="E5" s="342"/>
      <c r="F5" s="343"/>
    </row>
    <row r="6" spans="1:11" ht="12" customHeight="1">
      <c r="A6" s="34"/>
      <c r="B6" s="35"/>
      <c r="C6" s="35"/>
      <c r="D6" s="35"/>
      <c r="E6" s="35"/>
      <c r="F6" s="35"/>
    </row>
    <row r="8" spans="1:11">
      <c r="A8" s="330" t="s">
        <v>98</v>
      </c>
      <c r="B8" s="330"/>
      <c r="C8" s="330"/>
      <c r="D8" s="330" t="s">
        <v>127</v>
      </c>
      <c r="E8" s="330"/>
      <c r="F8" s="330"/>
      <c r="G8" s="330" t="s">
        <v>99</v>
      </c>
      <c r="H8" s="330"/>
      <c r="I8" s="330"/>
      <c r="J8" s="330"/>
      <c r="K8" s="330"/>
    </row>
    <row r="9" spans="1:11" ht="18.75" customHeight="1">
      <c r="A9" s="339"/>
      <c r="B9" s="339"/>
      <c r="C9" s="339"/>
      <c r="D9" s="339"/>
      <c r="E9" s="339"/>
      <c r="F9" s="339"/>
      <c r="G9" s="339"/>
      <c r="H9" s="339"/>
      <c r="I9" s="339"/>
      <c r="J9" s="339"/>
      <c r="K9" s="339"/>
    </row>
    <row r="10" spans="1:11" ht="12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ht="12" customHeigh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1">
      <c r="A12" s="30" t="s">
        <v>128</v>
      </c>
    </row>
    <row r="13" spans="1:11" ht="3.75" customHeight="1"/>
    <row r="14" spans="1:11">
      <c r="A14" s="340" t="s">
        <v>100</v>
      </c>
      <c r="B14" s="334" t="s">
        <v>103</v>
      </c>
      <c r="C14" s="334"/>
      <c r="D14" s="334"/>
      <c r="E14" s="334"/>
      <c r="F14" s="334"/>
      <c r="G14" s="334" t="s">
        <v>104</v>
      </c>
      <c r="H14" s="334"/>
      <c r="I14" s="334"/>
      <c r="J14" s="334"/>
      <c r="K14" s="334"/>
    </row>
    <row r="15" spans="1:11" ht="18.75" customHeight="1">
      <c r="A15" s="336"/>
      <c r="B15" s="44" t="s">
        <v>180</v>
      </c>
      <c r="C15" s="52" t="s">
        <v>181</v>
      </c>
      <c r="D15" s="45" t="s">
        <v>182</v>
      </c>
      <c r="E15" s="45" t="s">
        <v>183</v>
      </c>
      <c r="F15" s="53" t="s">
        <v>181</v>
      </c>
      <c r="G15" s="44" t="s">
        <v>180</v>
      </c>
      <c r="H15" s="52" t="s">
        <v>181</v>
      </c>
      <c r="I15" s="45" t="s">
        <v>182</v>
      </c>
      <c r="J15" s="45" t="s">
        <v>183</v>
      </c>
      <c r="K15" s="53" t="s">
        <v>181</v>
      </c>
    </row>
    <row r="16" spans="1:11" ht="18.75" customHeight="1">
      <c r="A16" s="31" t="s">
        <v>117</v>
      </c>
      <c r="B16" s="331"/>
      <c r="C16" s="331"/>
      <c r="D16" s="331"/>
      <c r="E16" s="331"/>
      <c r="F16" s="331"/>
      <c r="G16" s="332"/>
      <c r="H16" s="337"/>
      <c r="I16" s="337"/>
      <c r="J16" s="337"/>
      <c r="K16" s="333"/>
    </row>
    <row r="17" spans="1:11" ht="18.75" customHeight="1">
      <c r="A17" s="51" t="s">
        <v>145</v>
      </c>
      <c r="B17" s="47" t="s">
        <v>184</v>
      </c>
      <c r="C17" s="61"/>
      <c r="D17" s="48" t="s">
        <v>185</v>
      </c>
      <c r="E17" s="62"/>
      <c r="F17" s="50" t="s">
        <v>186</v>
      </c>
      <c r="G17" s="62"/>
      <c r="H17" s="49" t="s">
        <v>187</v>
      </c>
      <c r="I17" s="62"/>
      <c r="J17" s="49" t="s">
        <v>188</v>
      </c>
      <c r="K17" s="144">
        <f>C17+E17+G17+I17</f>
        <v>0</v>
      </c>
    </row>
    <row r="18" spans="1:11">
      <c r="A18" s="335" t="s">
        <v>107</v>
      </c>
      <c r="B18" s="334" t="s">
        <v>105</v>
      </c>
      <c r="C18" s="334"/>
      <c r="D18" s="334"/>
      <c r="E18" s="334"/>
      <c r="F18" s="334"/>
      <c r="G18" s="334" t="s">
        <v>106</v>
      </c>
      <c r="H18" s="334"/>
      <c r="I18" s="334"/>
      <c r="J18" s="334"/>
      <c r="K18" s="334"/>
    </row>
    <row r="19" spans="1:11" ht="18.75" customHeight="1">
      <c r="A19" s="336"/>
      <c r="B19" s="331"/>
      <c r="C19" s="331"/>
      <c r="D19" s="331"/>
      <c r="E19" s="331"/>
      <c r="F19" s="331"/>
      <c r="G19" s="331"/>
      <c r="H19" s="331"/>
      <c r="I19" s="331"/>
      <c r="J19" s="331"/>
      <c r="K19" s="331"/>
    </row>
    <row r="20" spans="1:11" ht="12" customHeight="1">
      <c r="A20" s="329" t="s">
        <v>108</v>
      </c>
      <c r="B20" s="31" t="s">
        <v>109</v>
      </c>
      <c r="C20" s="330" t="s">
        <v>110</v>
      </c>
      <c r="D20" s="330"/>
      <c r="E20" s="330"/>
      <c r="F20" s="330"/>
      <c r="G20" s="330"/>
      <c r="H20" s="330"/>
      <c r="I20" s="330"/>
      <c r="J20" s="330"/>
      <c r="K20" s="330"/>
    </row>
    <row r="21" spans="1:11">
      <c r="A21" s="329"/>
      <c r="B21" s="331"/>
      <c r="C21" s="31" t="s">
        <v>111</v>
      </c>
      <c r="D21" s="31" t="s">
        <v>112</v>
      </c>
      <c r="E21" s="31" t="s">
        <v>113</v>
      </c>
      <c r="F21" s="332" t="s">
        <v>106</v>
      </c>
      <c r="G21" s="333"/>
      <c r="H21" s="334" t="s">
        <v>114</v>
      </c>
      <c r="I21" s="334"/>
      <c r="J21" s="334"/>
      <c r="K21" s="334"/>
    </row>
    <row r="22" spans="1:11" ht="18.75" customHeight="1">
      <c r="A22" s="329"/>
      <c r="B22" s="331"/>
      <c r="C22" s="54"/>
      <c r="D22" s="55"/>
      <c r="E22" s="56"/>
      <c r="F22" s="328"/>
      <c r="G22" s="328"/>
      <c r="H22" s="32" t="s">
        <v>115</v>
      </c>
      <c r="I22" s="57"/>
      <c r="J22" s="32" t="s">
        <v>116</v>
      </c>
      <c r="K22" s="58"/>
    </row>
    <row r="23" spans="1:11" ht="18.75" customHeight="1">
      <c r="A23" s="329"/>
      <c r="B23" s="331"/>
      <c r="C23" s="54"/>
      <c r="D23" s="55"/>
      <c r="E23" s="56"/>
      <c r="F23" s="328"/>
      <c r="G23" s="328"/>
      <c r="H23" s="32" t="s">
        <v>115</v>
      </c>
      <c r="I23" s="57"/>
      <c r="J23" s="32" t="s">
        <v>116</v>
      </c>
      <c r="K23" s="58"/>
    </row>
    <row r="26" spans="1:11">
      <c r="A26" s="30" t="s">
        <v>129</v>
      </c>
    </row>
    <row r="27" spans="1:11" ht="3.75" customHeight="1"/>
    <row r="28" spans="1:11" ht="19.5" customHeight="1">
      <c r="A28" s="324" t="s">
        <v>42</v>
      </c>
      <c r="B28" s="325"/>
      <c r="C28" s="318" t="s">
        <v>318</v>
      </c>
      <c r="D28" s="370"/>
      <c r="E28" s="318" t="s">
        <v>319</v>
      </c>
      <c r="F28" s="370"/>
      <c r="G28" s="318" t="s">
        <v>320</v>
      </c>
      <c r="H28" s="370"/>
      <c r="I28" s="318" t="s">
        <v>321</v>
      </c>
      <c r="J28" s="370"/>
      <c r="K28" s="344" t="s">
        <v>101</v>
      </c>
    </row>
    <row r="29" spans="1:11" ht="24" customHeight="1">
      <c r="A29" s="326"/>
      <c r="B29" s="327"/>
      <c r="C29" s="319"/>
      <c r="D29" s="371"/>
      <c r="E29" s="319"/>
      <c r="F29" s="371"/>
      <c r="G29" s="319"/>
      <c r="H29" s="371"/>
      <c r="I29" s="319"/>
      <c r="J29" s="371"/>
      <c r="K29" s="345"/>
    </row>
    <row r="30" spans="1:11" ht="30" customHeight="1">
      <c r="A30" s="320" t="s">
        <v>190</v>
      </c>
      <c r="B30" s="321"/>
      <c r="C30" s="359"/>
      <c r="D30" s="360"/>
      <c r="E30" s="359"/>
      <c r="F30" s="360"/>
      <c r="G30" s="359"/>
      <c r="H30" s="360"/>
      <c r="I30" s="359"/>
      <c r="J30" s="360"/>
      <c r="K30" s="36" t="str">
        <f>IF(SUM(C30+E30+G30+I30)=0,"",SUM(C30+E30+G30+I30))</f>
        <v/>
      </c>
    </row>
    <row r="31" spans="1:11" ht="15" customHeight="1">
      <c r="A31" s="322" t="s">
        <v>191</v>
      </c>
      <c r="B31" s="323"/>
      <c r="C31" s="372"/>
      <c r="D31" s="373"/>
      <c r="E31" s="372"/>
      <c r="F31" s="373"/>
      <c r="G31" s="372"/>
      <c r="H31" s="373"/>
      <c r="I31" s="372"/>
      <c r="J31" s="373"/>
      <c r="K31" s="37" t="str">
        <f t="shared" ref="K31:K32" si="0">IF(SUM(C31+E31+G31+I31)=0,"",SUM(C31+E31+G31+I31))</f>
        <v/>
      </c>
    </row>
    <row r="32" spans="1:11" ht="15" customHeight="1">
      <c r="A32" s="322"/>
      <c r="B32" s="323"/>
      <c r="C32" s="374"/>
      <c r="D32" s="375"/>
      <c r="E32" s="374"/>
      <c r="F32" s="375"/>
      <c r="G32" s="374"/>
      <c r="H32" s="375"/>
      <c r="I32" s="374"/>
      <c r="J32" s="375"/>
      <c r="K32" s="38" t="str">
        <f t="shared" si="0"/>
        <v/>
      </c>
    </row>
    <row r="33" spans="1:11" ht="12" customHeight="1">
      <c r="A33" s="358" t="s">
        <v>326</v>
      </c>
      <c r="B33" s="358"/>
      <c r="C33" s="358"/>
      <c r="D33" s="358"/>
      <c r="E33" s="358"/>
      <c r="F33" s="358"/>
      <c r="G33" s="358"/>
      <c r="H33" s="358"/>
      <c r="I33" s="358"/>
      <c r="J33" s="358"/>
      <c r="K33" s="358"/>
    </row>
    <row r="35" spans="1:11">
      <c r="A35" s="30" t="s">
        <v>130</v>
      </c>
    </row>
    <row r="36" spans="1:11" ht="3.75" customHeight="1"/>
    <row r="37" spans="1:11" ht="18.75" customHeight="1">
      <c r="A37" s="346"/>
      <c r="B37" s="347"/>
      <c r="C37" s="347"/>
      <c r="D37" s="347"/>
      <c r="E37" s="347"/>
      <c r="F37" s="347"/>
      <c r="G37" s="347"/>
      <c r="H37" s="347"/>
      <c r="I37" s="347"/>
      <c r="J37" s="347"/>
      <c r="K37" s="348"/>
    </row>
    <row r="38" spans="1:11" ht="18.75" customHeight="1">
      <c r="A38" s="349"/>
      <c r="B38" s="350"/>
      <c r="C38" s="350"/>
      <c r="D38" s="350"/>
      <c r="E38" s="350"/>
      <c r="F38" s="350"/>
      <c r="G38" s="350"/>
      <c r="H38" s="350"/>
      <c r="I38" s="350"/>
      <c r="J38" s="350"/>
      <c r="K38" s="351"/>
    </row>
    <row r="39" spans="1:11" ht="18.75" customHeight="1">
      <c r="A39" s="349"/>
      <c r="B39" s="350"/>
      <c r="C39" s="350"/>
      <c r="D39" s="350"/>
      <c r="E39" s="350"/>
      <c r="F39" s="350"/>
      <c r="G39" s="350"/>
      <c r="H39" s="350"/>
      <c r="I39" s="350"/>
      <c r="J39" s="350"/>
      <c r="K39" s="351"/>
    </row>
    <row r="40" spans="1:11" ht="18.75" customHeight="1">
      <c r="A40" s="352"/>
      <c r="B40" s="353"/>
      <c r="C40" s="353"/>
      <c r="D40" s="353"/>
      <c r="E40" s="353"/>
      <c r="F40" s="353"/>
      <c r="G40" s="353"/>
      <c r="H40" s="353"/>
      <c r="I40" s="353"/>
      <c r="J40" s="353"/>
      <c r="K40" s="354"/>
    </row>
    <row r="43" spans="1:11">
      <c r="A43" s="30" t="s">
        <v>146</v>
      </c>
    </row>
    <row r="44" spans="1:11" ht="3.75" customHeight="1"/>
    <row r="45" spans="1:11" ht="18.75" customHeight="1">
      <c r="A45" s="156" t="s">
        <v>266</v>
      </c>
    </row>
    <row r="46" spans="1:11" ht="72" customHeight="1">
      <c r="A46" s="364" t="s">
        <v>267</v>
      </c>
      <c r="B46" s="365"/>
      <c r="C46" s="366"/>
      <c r="D46" s="154"/>
    </row>
    <row r="47" spans="1:11" ht="18.75" customHeight="1">
      <c r="A47" s="367" t="s">
        <v>255</v>
      </c>
      <c r="B47" s="368"/>
      <c r="C47" s="369"/>
      <c r="D47" s="361" t="s">
        <v>258</v>
      </c>
      <c r="E47" s="362"/>
      <c r="F47" s="362"/>
      <c r="G47" s="363"/>
      <c r="H47" s="355"/>
      <c r="I47" s="356"/>
    </row>
    <row r="48" spans="1:11" ht="21" customHeight="1">
      <c r="A48" s="330" t="s">
        <v>260</v>
      </c>
      <c r="B48" s="330"/>
      <c r="C48" s="330"/>
      <c r="D48" s="331"/>
      <c r="E48" s="331"/>
    </row>
    <row r="49" ht="11.25" customHeight="1"/>
  </sheetData>
  <mergeCells count="53">
    <mergeCell ref="A9:C9"/>
    <mergeCell ref="D9:F9"/>
    <mergeCell ref="G9:K9"/>
    <mergeCell ref="A2:K2"/>
    <mergeCell ref="B5:F5"/>
    <mergeCell ref="A8:C8"/>
    <mergeCell ref="D8:F8"/>
    <mergeCell ref="G8:K8"/>
    <mergeCell ref="A18:A19"/>
    <mergeCell ref="B18:F18"/>
    <mergeCell ref="G18:K18"/>
    <mergeCell ref="B19:F19"/>
    <mergeCell ref="G19:K19"/>
    <mergeCell ref="A14:A15"/>
    <mergeCell ref="B14:F14"/>
    <mergeCell ref="G14:K14"/>
    <mergeCell ref="B16:F16"/>
    <mergeCell ref="G16:K16"/>
    <mergeCell ref="K28:K29"/>
    <mergeCell ref="A20:A23"/>
    <mergeCell ref="C20:K20"/>
    <mergeCell ref="B21:B23"/>
    <mergeCell ref="F21:G21"/>
    <mergeCell ref="H21:K21"/>
    <mergeCell ref="F22:G22"/>
    <mergeCell ref="F23:G23"/>
    <mergeCell ref="A28:B29"/>
    <mergeCell ref="C28:D29"/>
    <mergeCell ref="E28:F29"/>
    <mergeCell ref="G28:H29"/>
    <mergeCell ref="I28:J29"/>
    <mergeCell ref="A37:K40"/>
    <mergeCell ref="A30:B30"/>
    <mergeCell ref="C30:D30"/>
    <mergeCell ref="E30:F30"/>
    <mergeCell ref="G30:H30"/>
    <mergeCell ref="I30:J30"/>
    <mergeCell ref="A31:B32"/>
    <mergeCell ref="C31:D31"/>
    <mergeCell ref="E31:F31"/>
    <mergeCell ref="G31:H31"/>
    <mergeCell ref="I31:J31"/>
    <mergeCell ref="C32:D32"/>
    <mergeCell ref="E32:F32"/>
    <mergeCell ref="G32:H32"/>
    <mergeCell ref="I32:J32"/>
    <mergeCell ref="A33:K33"/>
    <mergeCell ref="A46:C46"/>
    <mergeCell ref="A47:C47"/>
    <mergeCell ref="D47:G47"/>
    <mergeCell ref="H47:I47"/>
    <mergeCell ref="A48:C48"/>
    <mergeCell ref="D48:E48"/>
  </mergeCells>
  <phoneticPr fontId="5"/>
  <dataValidations count="6">
    <dataValidation type="list" allowBlank="1" showInputMessage="1" showErrorMessage="1" sqref="D48:E48" xr:uid="{BDCDDECB-F3EE-41E3-9C06-37ADB15B050F}">
      <formula1>"病床確保,発熱外来,自宅療養者等医療"</formula1>
    </dataValidation>
    <dataValidation type="list" allowBlank="1" showInputMessage="1" showErrorMessage="1" sqref="G16:K16" xr:uid="{C60996A3-B80F-47D6-8FA7-8BCA0BCF4159}">
      <formula1>"新築,移転新築,増築,改築"</formula1>
    </dataValidation>
    <dataValidation type="list" allowBlank="1" showInputMessage="1" showErrorMessage="1" sqref="K22:K23" xr:uid="{099043A6-27ED-4160-A40C-9F872D5F11A7}">
      <formula1>"転用,譲渡,交換,貸付,取壊し"</formula1>
    </dataValidation>
    <dataValidation type="list" allowBlank="1" showInputMessage="1" showErrorMessage="1" sqref="I22:I23" xr:uid="{66D919B2-9152-482B-99BA-9FCAE3172414}">
      <formula1>"有（承認済）,有（申請済）,有（申請予定）,無"</formula1>
    </dataValidation>
    <dataValidation type="list" allowBlank="1" showInputMessage="1" showErrorMessage="1" sqref="B21:B23" xr:uid="{773F500B-3F0B-46A7-B100-CFAE6DACEC39}">
      <formula1>"有,無"</formula1>
    </dataValidation>
    <dataValidation type="list" allowBlank="1" showInputMessage="1" showErrorMessage="1" sqref="B16:F16" xr:uid="{F3100729-250A-4431-91C1-30F8131B8309}">
      <formula1>"新築,移転新築,増築,改修,改築"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B150C4-C82E-4934-9636-730923388DE1}">
          <x14:formula1>
            <xm:f>'管理用（このシートは削除しないでください）'!$F$3:$F$9</xm:f>
          </x14:formula1>
          <xm:sqref>B19:K19</xm:sqref>
        </x14:dataValidation>
        <x14:dataValidation type="list" allowBlank="1" showInputMessage="1" showErrorMessage="1" xr:uid="{960ECCAF-0432-4524-84E3-1F7F842FC9E2}">
          <x14:formula1>
            <xm:f>'管理用（このシートは削除しないでください）'!$S$11:$S$12</xm:f>
          </x14:formula1>
          <xm:sqref>D46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65"/>
  <sheetViews>
    <sheetView view="pageBreakPreview" zoomScale="80" zoomScaleNormal="100" zoomScaleSheetLayoutView="80" workbookViewId="0">
      <selection activeCell="A15" sqref="A15"/>
    </sheetView>
  </sheetViews>
  <sheetFormatPr defaultColWidth="9" defaultRowHeight="13.2"/>
  <cols>
    <col min="1" max="1" width="9" style="13"/>
    <col min="2" max="2" width="53.77734375" style="13" customWidth="1"/>
    <col min="3" max="3" width="10.88671875" style="13" customWidth="1"/>
    <col min="4" max="4" width="35.109375" style="14" customWidth="1"/>
    <col min="5" max="5" width="9" style="14"/>
    <col min="6" max="6" width="40" style="14" customWidth="1"/>
    <col min="7" max="7" width="12.44140625" style="14" customWidth="1"/>
    <col min="8" max="8" width="56" style="14" customWidth="1"/>
    <col min="9" max="11" width="12.44140625" style="14" customWidth="1"/>
    <col min="12" max="16384" width="9" style="13"/>
  </cols>
  <sheetData>
    <row r="1" spans="2:21">
      <c r="B1" s="41" t="s">
        <v>61</v>
      </c>
      <c r="D1" s="42" t="s">
        <v>62</v>
      </c>
      <c r="F1" s="42" t="s">
        <v>63</v>
      </c>
      <c r="H1" s="84" t="s">
        <v>200</v>
      </c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</row>
    <row r="2" spans="2:21"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spans="2:21" ht="66">
      <c r="B3" s="13" t="s">
        <v>343</v>
      </c>
      <c r="D3" s="14" t="s">
        <v>140</v>
      </c>
      <c r="F3" s="14" t="s">
        <v>64</v>
      </c>
      <c r="H3" s="91" t="s">
        <v>214</v>
      </c>
      <c r="I3" s="91" t="s">
        <v>215</v>
      </c>
      <c r="J3" s="91" t="s">
        <v>216</v>
      </c>
      <c r="K3" s="91" t="s">
        <v>217</v>
      </c>
      <c r="L3" s="91" t="s">
        <v>218</v>
      </c>
      <c r="M3" s="91" t="s">
        <v>219</v>
      </c>
      <c r="N3" s="91" t="s">
        <v>220</v>
      </c>
      <c r="O3" s="91" t="s">
        <v>221</v>
      </c>
      <c r="P3" s="91" t="s">
        <v>222</v>
      </c>
      <c r="Q3" s="91" t="s">
        <v>364</v>
      </c>
      <c r="R3" s="91" t="s">
        <v>223</v>
      </c>
      <c r="S3" s="158" t="s">
        <v>243</v>
      </c>
      <c r="T3" s="158" t="s">
        <v>284</v>
      </c>
      <c r="U3" s="91" t="s">
        <v>285</v>
      </c>
    </row>
    <row r="4" spans="2:21">
      <c r="B4" s="13" t="s">
        <v>344</v>
      </c>
      <c r="D4" s="14" t="s">
        <v>141</v>
      </c>
      <c r="F4" s="14" t="s">
        <v>65</v>
      </c>
      <c r="H4" s="85" t="s">
        <v>201</v>
      </c>
      <c r="I4" s="85" t="s">
        <v>201</v>
      </c>
      <c r="J4" s="85" t="s">
        <v>206</v>
      </c>
      <c r="K4" s="85" t="s">
        <v>211</v>
      </c>
      <c r="L4" s="85" t="s">
        <v>211</v>
      </c>
      <c r="M4" s="85" t="s">
        <v>360</v>
      </c>
      <c r="N4" s="85" t="s">
        <v>211</v>
      </c>
      <c r="O4" s="85" t="s">
        <v>211</v>
      </c>
      <c r="P4" s="85" t="s">
        <v>209</v>
      </c>
      <c r="Q4" s="85" t="s">
        <v>211</v>
      </c>
      <c r="R4" s="85" t="s">
        <v>212</v>
      </c>
      <c r="S4" s="85" t="s">
        <v>279</v>
      </c>
      <c r="T4" s="85" t="s">
        <v>280</v>
      </c>
      <c r="U4" s="85" t="s">
        <v>281</v>
      </c>
    </row>
    <row r="5" spans="2:21">
      <c r="B5" s="13" t="s">
        <v>345</v>
      </c>
      <c r="D5" s="14" t="s">
        <v>142</v>
      </c>
      <c r="F5" s="14" t="s">
        <v>66</v>
      </c>
      <c r="H5" s="85" t="s">
        <v>202</v>
      </c>
      <c r="I5" s="85" t="s">
        <v>202</v>
      </c>
      <c r="J5" s="85" t="s">
        <v>207</v>
      </c>
      <c r="K5" s="85"/>
      <c r="L5" s="85"/>
      <c r="M5" s="85" t="s">
        <v>361</v>
      </c>
      <c r="N5" s="85"/>
      <c r="O5" s="85"/>
      <c r="P5" s="85" t="s">
        <v>210</v>
      </c>
      <c r="Q5" s="85"/>
      <c r="R5" s="85" t="s">
        <v>213</v>
      </c>
      <c r="S5" s="85"/>
      <c r="T5" s="85"/>
      <c r="U5" s="85" t="s">
        <v>282</v>
      </c>
    </row>
    <row r="6" spans="2:21">
      <c r="B6" s="13" t="s">
        <v>346</v>
      </c>
      <c r="D6" s="14" t="s">
        <v>143</v>
      </c>
      <c r="F6" s="14" t="s">
        <v>67</v>
      </c>
      <c r="H6" s="85" t="s">
        <v>204</v>
      </c>
      <c r="I6" s="85" t="s">
        <v>204</v>
      </c>
      <c r="J6" s="85" t="s">
        <v>208</v>
      </c>
      <c r="K6" s="85"/>
      <c r="L6" s="85"/>
      <c r="M6" s="85" t="s">
        <v>362</v>
      </c>
      <c r="N6" s="85"/>
      <c r="O6" s="85"/>
      <c r="P6" s="85"/>
      <c r="Q6" s="85"/>
      <c r="R6" s="85"/>
      <c r="S6" s="85"/>
      <c r="T6" s="85"/>
      <c r="U6" s="85"/>
    </row>
    <row r="7" spans="2:21">
      <c r="B7" s="13" t="s">
        <v>347</v>
      </c>
      <c r="D7" s="14" t="s">
        <v>144</v>
      </c>
      <c r="F7" s="14" t="s">
        <v>68</v>
      </c>
      <c r="H7" s="85" t="s">
        <v>203</v>
      </c>
      <c r="I7" s="85" t="s">
        <v>203</v>
      </c>
      <c r="J7" s="85"/>
      <c r="K7" s="85"/>
      <c r="L7" s="85"/>
      <c r="M7" s="85" t="s">
        <v>363</v>
      </c>
      <c r="N7" s="85"/>
      <c r="O7" s="85"/>
      <c r="P7" s="85"/>
      <c r="Q7" s="85"/>
      <c r="R7" s="85"/>
      <c r="S7" s="85"/>
      <c r="T7" s="85"/>
      <c r="U7" s="85"/>
    </row>
    <row r="8" spans="2:21">
      <c r="B8" s="13" t="s">
        <v>348</v>
      </c>
      <c r="F8" s="14" t="s">
        <v>69</v>
      </c>
      <c r="H8" s="85" t="s">
        <v>205</v>
      </c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</row>
    <row r="9" spans="2:21">
      <c r="B9" s="13" t="s">
        <v>349</v>
      </c>
      <c r="F9" s="14" t="s">
        <v>70</v>
      </c>
      <c r="H9" s="13"/>
      <c r="I9" s="13"/>
      <c r="J9" s="13"/>
      <c r="K9" s="13"/>
    </row>
    <row r="10" spans="2:21">
      <c r="B10" s="13" t="s">
        <v>350</v>
      </c>
      <c r="F10" s="14" t="s">
        <v>179</v>
      </c>
      <c r="H10" s="13"/>
      <c r="I10" s="13"/>
      <c r="J10" s="13"/>
      <c r="K10" s="13"/>
    </row>
    <row r="11" spans="2:21">
      <c r="B11" s="13" t="s">
        <v>351</v>
      </c>
      <c r="H11" s="13"/>
      <c r="I11" s="13"/>
      <c r="J11" s="13"/>
      <c r="K11" s="13"/>
      <c r="S11" s="13" t="s">
        <v>256</v>
      </c>
    </row>
    <row r="12" spans="2:21">
      <c r="B12" s="13" t="s">
        <v>352</v>
      </c>
      <c r="H12" s="13"/>
      <c r="I12" s="13"/>
      <c r="J12" s="13"/>
      <c r="K12" s="13"/>
      <c r="S12" s="13" t="s">
        <v>257</v>
      </c>
    </row>
    <row r="13" spans="2:21">
      <c r="B13" s="13" t="s">
        <v>353</v>
      </c>
      <c r="H13" s="79"/>
      <c r="I13" s="81"/>
      <c r="J13" s="82"/>
      <c r="K13" s="82"/>
      <c r="L13" s="82"/>
      <c r="M13" s="82"/>
    </row>
    <row r="14" spans="2:21">
      <c r="B14" s="13" t="s">
        <v>354</v>
      </c>
      <c r="H14" s="79"/>
      <c r="I14" s="83"/>
      <c r="J14" s="80"/>
      <c r="K14" s="80"/>
      <c r="L14" s="80"/>
      <c r="M14" s="80"/>
    </row>
    <row r="15" spans="2:21">
      <c r="B15" s="157" t="s">
        <v>355</v>
      </c>
      <c r="H15" s="79"/>
      <c r="I15" s="83"/>
      <c r="J15" s="80"/>
      <c r="K15" s="80"/>
      <c r="L15" s="80"/>
      <c r="M15" s="80"/>
    </row>
    <row r="16" spans="2:21">
      <c r="B16" s="157" t="s">
        <v>365</v>
      </c>
      <c r="H16" s="79"/>
      <c r="I16" s="83"/>
      <c r="J16" s="80"/>
      <c r="K16" s="80"/>
      <c r="L16" s="80"/>
      <c r="M16" s="80"/>
    </row>
    <row r="17" spans="2:13">
      <c r="B17" s="157" t="s">
        <v>366</v>
      </c>
      <c r="H17" s="79"/>
      <c r="I17" s="83"/>
      <c r="J17" s="80"/>
      <c r="K17" s="80"/>
      <c r="L17" s="80"/>
      <c r="M17" s="80"/>
    </row>
    <row r="18" spans="2:13">
      <c r="B18" s="157"/>
      <c r="H18" s="79"/>
      <c r="I18" s="83"/>
      <c r="J18" s="80"/>
      <c r="K18" s="80"/>
      <c r="L18" s="80"/>
      <c r="M18" s="80"/>
    </row>
    <row r="19" spans="2:13">
      <c r="B19" s="157"/>
      <c r="H19" s="79"/>
      <c r="I19" s="83"/>
      <c r="J19" s="80"/>
      <c r="K19" s="80"/>
      <c r="L19" s="80"/>
      <c r="M19" s="80"/>
    </row>
    <row r="20" spans="2:13">
      <c r="H20" s="79"/>
      <c r="I20" s="83"/>
      <c r="J20" s="80"/>
      <c r="K20" s="80"/>
      <c r="L20" s="80"/>
      <c r="M20" s="80"/>
    </row>
    <row r="21" spans="2:13">
      <c r="H21" s="79"/>
      <c r="I21" s="83"/>
      <c r="J21" s="80"/>
      <c r="K21" s="80"/>
      <c r="L21" s="80"/>
      <c r="M21" s="80"/>
    </row>
    <row r="22" spans="2:13">
      <c r="B22" s="41" t="s">
        <v>118</v>
      </c>
      <c r="D22" s="42" t="s">
        <v>147</v>
      </c>
      <c r="H22" s="84" t="s">
        <v>224</v>
      </c>
      <c r="I22" s="85"/>
      <c r="J22" s="85"/>
      <c r="K22" s="85"/>
      <c r="L22" s="85"/>
      <c r="M22" s="85"/>
    </row>
    <row r="23" spans="2:13">
      <c r="H23" s="85"/>
      <c r="I23" s="85"/>
      <c r="J23" s="85"/>
      <c r="K23" s="85"/>
      <c r="L23" s="85"/>
      <c r="M23" s="85"/>
    </row>
    <row r="24" spans="2:13" ht="38.4">
      <c r="B24" s="13" t="s">
        <v>254</v>
      </c>
      <c r="C24" s="13" t="s">
        <v>120</v>
      </c>
      <c r="D24" s="14" t="s">
        <v>148</v>
      </c>
      <c r="H24" s="86"/>
      <c r="I24" s="87" t="s">
        <v>225</v>
      </c>
      <c r="J24" s="88" t="s">
        <v>226</v>
      </c>
      <c r="K24" s="88" t="s">
        <v>227</v>
      </c>
      <c r="L24" s="88" t="s">
        <v>228</v>
      </c>
      <c r="M24" s="88" t="s">
        <v>229</v>
      </c>
    </row>
    <row r="25" spans="2:13">
      <c r="B25" s="13" t="s">
        <v>138</v>
      </c>
      <c r="C25" s="13" t="s">
        <v>124</v>
      </c>
      <c r="D25" s="14" t="s">
        <v>149</v>
      </c>
      <c r="H25" s="86" t="s">
        <v>230</v>
      </c>
      <c r="I25" s="89" t="s">
        <v>231</v>
      </c>
      <c r="J25" s="90">
        <v>0.5</v>
      </c>
      <c r="K25" s="90" t="s">
        <v>233</v>
      </c>
      <c r="L25" s="90">
        <v>0.5</v>
      </c>
      <c r="M25" s="90">
        <v>1</v>
      </c>
    </row>
    <row r="26" spans="2:13">
      <c r="B26" s="13" t="s">
        <v>139</v>
      </c>
      <c r="C26" s="13" t="s">
        <v>125</v>
      </c>
      <c r="D26" s="14" t="s">
        <v>150</v>
      </c>
      <c r="H26" s="86" t="s">
        <v>232</v>
      </c>
      <c r="I26" s="89" t="s">
        <v>231</v>
      </c>
      <c r="J26" s="90">
        <v>0.75</v>
      </c>
      <c r="K26" s="90" t="s">
        <v>233</v>
      </c>
      <c r="L26" s="90">
        <v>0.5</v>
      </c>
      <c r="M26" s="90">
        <v>0.66666666666666663</v>
      </c>
    </row>
    <row r="27" spans="2:13">
      <c r="B27" s="13" t="s">
        <v>131</v>
      </c>
      <c r="C27" s="13" t="s">
        <v>132</v>
      </c>
      <c r="D27" s="14" t="s">
        <v>151</v>
      </c>
      <c r="H27" s="86" t="s">
        <v>234</v>
      </c>
      <c r="I27" s="89" t="s">
        <v>231</v>
      </c>
      <c r="J27" s="90">
        <v>0.33333333333333331</v>
      </c>
      <c r="K27" s="90" t="s">
        <v>233</v>
      </c>
      <c r="L27" s="90">
        <v>0.33333333333333331</v>
      </c>
      <c r="M27" s="90">
        <v>1</v>
      </c>
    </row>
    <row r="28" spans="2:13">
      <c r="B28" s="13" t="s">
        <v>253</v>
      </c>
      <c r="C28" s="13" t="s">
        <v>119</v>
      </c>
      <c r="D28" s="14" t="s">
        <v>152</v>
      </c>
      <c r="H28" s="86" t="s">
        <v>235</v>
      </c>
      <c r="I28" s="89" t="s">
        <v>356</v>
      </c>
      <c r="J28" s="90" t="s">
        <v>97</v>
      </c>
      <c r="K28" s="90" t="s">
        <v>233</v>
      </c>
      <c r="L28" s="90">
        <v>0.5</v>
      </c>
      <c r="M28" s="90">
        <v>0.5</v>
      </c>
    </row>
    <row r="29" spans="2:13">
      <c r="B29" s="13" t="s">
        <v>133</v>
      </c>
      <c r="C29" s="13" t="s">
        <v>121</v>
      </c>
      <c r="D29" s="14" t="s">
        <v>153</v>
      </c>
      <c r="H29" s="86" t="s">
        <v>237</v>
      </c>
      <c r="I29" s="89" t="s">
        <v>356</v>
      </c>
      <c r="J29" s="90" t="s">
        <v>97</v>
      </c>
      <c r="K29" s="90" t="s">
        <v>233</v>
      </c>
      <c r="L29" s="90">
        <v>0.5</v>
      </c>
      <c r="M29" s="90">
        <v>0.5</v>
      </c>
    </row>
    <row r="30" spans="2:13">
      <c r="B30" s="13" t="s">
        <v>134</v>
      </c>
      <c r="C30" s="13" t="s">
        <v>122</v>
      </c>
      <c r="D30" s="14" t="s">
        <v>154</v>
      </c>
      <c r="H30" s="86" t="s">
        <v>238</v>
      </c>
      <c r="I30" s="89" t="s">
        <v>277</v>
      </c>
      <c r="J30" s="90" t="s">
        <v>97</v>
      </c>
      <c r="K30" s="90" t="s">
        <v>233</v>
      </c>
      <c r="L30" s="90">
        <v>0.5</v>
      </c>
      <c r="M30" s="90">
        <v>0.5</v>
      </c>
    </row>
    <row r="31" spans="2:13">
      <c r="B31" s="13" t="s">
        <v>135</v>
      </c>
      <c r="C31" s="13" t="s">
        <v>123</v>
      </c>
      <c r="D31" s="14" t="s">
        <v>155</v>
      </c>
      <c r="H31" s="86" t="s">
        <v>239</v>
      </c>
      <c r="I31" s="89" t="s">
        <v>231</v>
      </c>
      <c r="J31" s="90">
        <v>0.66666666666666663</v>
      </c>
      <c r="K31" s="90" t="s">
        <v>233</v>
      </c>
      <c r="L31" s="90">
        <v>0.33333333333333331</v>
      </c>
      <c r="M31" s="90">
        <v>0.5</v>
      </c>
    </row>
    <row r="32" spans="2:13">
      <c r="B32" s="13" t="s">
        <v>136</v>
      </c>
      <c r="C32" s="13" t="s">
        <v>126</v>
      </c>
      <c r="D32" s="14" t="s">
        <v>156</v>
      </c>
      <c r="H32" s="86" t="s">
        <v>241</v>
      </c>
      <c r="I32" s="89" t="s">
        <v>231</v>
      </c>
      <c r="J32" s="90">
        <v>0.66666666666666663</v>
      </c>
      <c r="K32" s="90" t="s">
        <v>233</v>
      </c>
      <c r="L32" s="90">
        <v>0.33333333333333331</v>
      </c>
      <c r="M32" s="90">
        <v>0.5</v>
      </c>
    </row>
    <row r="33" spans="1:13">
      <c r="B33" s="13" t="s">
        <v>137</v>
      </c>
      <c r="D33" s="14" t="s">
        <v>157</v>
      </c>
      <c r="H33" s="86" t="s">
        <v>242</v>
      </c>
      <c r="I33" s="89" t="s">
        <v>231</v>
      </c>
      <c r="J33" s="90">
        <v>0.5</v>
      </c>
      <c r="K33" s="90" t="s">
        <v>233</v>
      </c>
      <c r="L33" s="90">
        <v>0.5</v>
      </c>
      <c r="M33" s="90">
        <v>1</v>
      </c>
    </row>
    <row r="34" spans="1:13">
      <c r="D34" s="14" t="s">
        <v>158</v>
      </c>
      <c r="H34" s="86" t="s">
        <v>357</v>
      </c>
      <c r="I34" s="89" t="s">
        <v>231</v>
      </c>
      <c r="J34" s="90">
        <v>0.5</v>
      </c>
      <c r="K34" s="90" t="s">
        <v>233</v>
      </c>
      <c r="L34" s="90">
        <v>0.5</v>
      </c>
      <c r="M34" s="90">
        <v>1</v>
      </c>
    </row>
    <row r="35" spans="1:13">
      <c r="D35" s="14" t="s">
        <v>159</v>
      </c>
      <c r="H35" s="86" t="s">
        <v>358</v>
      </c>
      <c r="I35" s="89" t="s">
        <v>231</v>
      </c>
      <c r="J35" s="90">
        <v>0.5</v>
      </c>
      <c r="K35" s="90" t="s">
        <v>233</v>
      </c>
      <c r="L35" s="90">
        <v>0.5</v>
      </c>
      <c r="M35" s="90">
        <v>1</v>
      </c>
    </row>
    <row r="36" spans="1:13">
      <c r="D36" s="14" t="s">
        <v>160</v>
      </c>
      <c r="H36" s="86" t="s">
        <v>243</v>
      </c>
      <c r="I36" s="89" t="s">
        <v>231</v>
      </c>
      <c r="J36" s="90">
        <v>0.33333333333333331</v>
      </c>
      <c r="K36" s="90" t="s">
        <v>233</v>
      </c>
      <c r="L36" s="90">
        <v>0.33333333333333331</v>
      </c>
      <c r="M36" s="90">
        <v>1</v>
      </c>
    </row>
    <row r="37" spans="1:13">
      <c r="D37" s="14" t="s">
        <v>161</v>
      </c>
      <c r="H37" s="86" t="s">
        <v>359</v>
      </c>
      <c r="I37" s="89" t="s">
        <v>231</v>
      </c>
      <c r="J37" s="90">
        <v>0.33333333333333331</v>
      </c>
      <c r="K37" s="90" t="s">
        <v>233</v>
      </c>
      <c r="L37" s="90">
        <v>0.33333333333333331</v>
      </c>
      <c r="M37" s="90">
        <v>1</v>
      </c>
    </row>
    <row r="38" spans="1:13">
      <c r="D38" s="14" t="s">
        <v>162</v>
      </c>
      <c r="H38" s="86" t="s">
        <v>270</v>
      </c>
      <c r="I38" s="89" t="s">
        <v>240</v>
      </c>
      <c r="J38" s="90">
        <v>0.66666666666666663</v>
      </c>
      <c r="K38" s="90" t="s">
        <v>233</v>
      </c>
      <c r="L38" s="90">
        <v>0.33333333333333331</v>
      </c>
      <c r="M38" s="90">
        <v>0.5</v>
      </c>
    </row>
    <row r="39" spans="1:13">
      <c r="D39" s="14" t="s">
        <v>163</v>
      </c>
      <c r="H39" s="86" t="s">
        <v>269</v>
      </c>
      <c r="I39" s="89" t="s">
        <v>277</v>
      </c>
      <c r="J39" s="90" t="s">
        <v>97</v>
      </c>
      <c r="K39" s="90" t="s">
        <v>233</v>
      </c>
      <c r="L39" s="90">
        <v>0.5</v>
      </c>
      <c r="M39" s="90">
        <v>0.5</v>
      </c>
    </row>
    <row r="40" spans="1:13">
      <c r="D40" s="14" t="s">
        <v>164</v>
      </c>
      <c r="H40" s="13"/>
      <c r="I40" s="13"/>
      <c r="J40" s="13"/>
      <c r="K40" s="13"/>
    </row>
    <row r="41" spans="1:13">
      <c r="D41" s="14" t="s">
        <v>165</v>
      </c>
      <c r="H41" s="13"/>
      <c r="I41" s="13"/>
      <c r="J41" s="13"/>
      <c r="K41" s="13"/>
    </row>
    <row r="42" spans="1:13">
      <c r="D42" s="14" t="s">
        <v>166</v>
      </c>
      <c r="H42" s="13"/>
      <c r="I42" s="13"/>
      <c r="J42" s="13"/>
      <c r="K42" s="13"/>
    </row>
    <row r="43" spans="1:13">
      <c r="D43" s="14" t="s">
        <v>167</v>
      </c>
      <c r="H43" s="13"/>
      <c r="I43" s="13"/>
      <c r="J43" s="13"/>
      <c r="K43" s="13"/>
    </row>
    <row r="44" spans="1:13">
      <c r="D44" s="14" t="s">
        <v>168</v>
      </c>
      <c r="H44" s="13"/>
      <c r="I44" s="13"/>
      <c r="J44" s="13"/>
      <c r="K44" s="13"/>
    </row>
    <row r="45" spans="1:13">
      <c r="D45" s="14" t="s">
        <v>169</v>
      </c>
      <c r="H45" s="13"/>
      <c r="I45" s="13"/>
      <c r="J45" s="13"/>
      <c r="K45" s="13"/>
    </row>
    <row r="46" spans="1:13">
      <c r="H46" s="13"/>
      <c r="I46" s="13"/>
      <c r="J46" s="13"/>
      <c r="K46" s="13"/>
    </row>
    <row r="47" spans="1:13">
      <c r="A47" s="13">
        <v>9</v>
      </c>
      <c r="B47" s="41" t="s">
        <v>170</v>
      </c>
      <c r="H47" s="13"/>
      <c r="I47" s="13"/>
      <c r="J47" s="13"/>
      <c r="K47" s="13"/>
    </row>
    <row r="48" spans="1:13">
      <c r="H48" s="13"/>
      <c r="I48" s="13"/>
      <c r="J48" s="13"/>
      <c r="K48" s="13"/>
    </row>
    <row r="49" spans="2:11" ht="39.6">
      <c r="B49" s="43" t="s">
        <v>175</v>
      </c>
      <c r="H49" s="13"/>
      <c r="I49" s="13"/>
      <c r="J49" s="13"/>
      <c r="K49" s="13"/>
    </row>
    <row r="50" spans="2:11" ht="26.4">
      <c r="B50" s="43" t="s">
        <v>176</v>
      </c>
      <c r="H50" s="13"/>
      <c r="I50" s="13"/>
      <c r="J50" s="13"/>
      <c r="K50" s="13"/>
    </row>
    <row r="51" spans="2:11">
      <c r="B51" s="43" t="s">
        <v>171</v>
      </c>
      <c r="H51" s="13"/>
      <c r="I51" s="13"/>
      <c r="J51" s="13"/>
      <c r="K51" s="13"/>
    </row>
    <row r="52" spans="2:11">
      <c r="B52" s="43" t="s">
        <v>172</v>
      </c>
      <c r="H52" s="13"/>
      <c r="I52" s="13"/>
      <c r="J52" s="13"/>
      <c r="K52" s="13"/>
    </row>
    <row r="53" spans="2:11">
      <c r="B53" s="43" t="s">
        <v>173</v>
      </c>
      <c r="H53" s="13"/>
      <c r="I53" s="13"/>
      <c r="J53" s="13"/>
      <c r="K53" s="13"/>
    </row>
    <row r="54" spans="2:11">
      <c r="B54" s="43" t="s">
        <v>174</v>
      </c>
      <c r="H54" s="13"/>
      <c r="I54" s="13"/>
      <c r="J54" s="13"/>
      <c r="K54" s="13"/>
    </row>
    <row r="55" spans="2:11">
      <c r="B55" s="43"/>
      <c r="H55" s="13"/>
      <c r="I55" s="13"/>
      <c r="J55" s="13"/>
      <c r="K55" s="13"/>
    </row>
    <row r="56" spans="2:11">
      <c r="B56" s="43"/>
      <c r="H56" s="13"/>
      <c r="I56" s="13"/>
      <c r="J56" s="13"/>
      <c r="K56" s="13"/>
    </row>
    <row r="57" spans="2:11">
      <c r="H57" s="13"/>
      <c r="I57" s="13"/>
      <c r="J57" s="13"/>
      <c r="K57" s="13"/>
    </row>
    <row r="58" spans="2:11">
      <c r="H58" s="13"/>
      <c r="I58" s="13"/>
      <c r="J58" s="13"/>
      <c r="K58" s="13"/>
    </row>
    <row r="59" spans="2:11">
      <c r="H59" s="13"/>
      <c r="I59" s="13"/>
      <c r="J59" s="13"/>
      <c r="K59" s="13"/>
    </row>
    <row r="60" spans="2:11">
      <c r="H60" s="13"/>
      <c r="I60" s="13"/>
      <c r="J60" s="13"/>
      <c r="K60" s="13"/>
    </row>
    <row r="61" spans="2:11">
      <c r="H61" s="13"/>
      <c r="I61" s="13"/>
      <c r="J61" s="13"/>
      <c r="K61" s="13"/>
    </row>
    <row r="62" spans="2:11">
      <c r="H62" s="13"/>
      <c r="I62" s="13"/>
      <c r="J62" s="13"/>
      <c r="K62" s="13"/>
    </row>
    <row r="63" spans="2:11">
      <c r="H63" s="13"/>
      <c r="I63" s="13"/>
      <c r="J63" s="13"/>
      <c r="K63" s="13"/>
    </row>
    <row r="64" spans="2:11">
      <c r="H64" s="13"/>
      <c r="I64" s="13"/>
      <c r="J64" s="13"/>
      <c r="K64" s="13"/>
    </row>
    <row r="65" spans="8:11">
      <c r="H65" s="13"/>
      <c r="I65" s="13"/>
      <c r="J65" s="13"/>
      <c r="K65" s="13"/>
    </row>
  </sheetData>
  <phoneticPr fontId="5"/>
  <pageMargins left="0.70866141732283472" right="0.70866141732283472" top="0.74803149606299213" bottom="0.74803149606299213" header="0.31496062992125984" footer="0.31496062992125984"/>
  <pageSetup paperSize="9" scale="57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28</vt:i4>
      </vt:variant>
    </vt:vector>
  </HeadingPairs>
  <TitlesOfParts>
    <vt:vector size="36" baseType="lpstr">
      <vt:lpstr>【記入例】(様式1) 総括表</vt:lpstr>
      <vt:lpstr>(様式1) 総括表</vt:lpstr>
      <vt:lpstr>(様式2) 事業費内訳書（病室）</vt:lpstr>
      <vt:lpstr>(様式2) 事業費内訳書（病室以外）</vt:lpstr>
      <vt:lpstr>１４ 新興感染症（病室）</vt:lpstr>
      <vt:lpstr>１４ 新興感染症（病室以外（病棟等））</vt:lpstr>
      <vt:lpstr>１４ 新興感染症（病室以外（個人防護具））</vt:lpstr>
      <vt:lpstr>管理用（このシートは削除しないでください）</vt:lpstr>
      <vt:lpstr>'(様式1) 総括表'!Print_Area</vt:lpstr>
      <vt:lpstr>'(様式2) 事業費内訳書（病室）'!Print_Area</vt:lpstr>
      <vt:lpstr>'(様式2) 事業費内訳書（病室以外）'!Print_Area</vt:lpstr>
      <vt:lpstr>'【記入例】(様式1) 総括表'!Print_Area</vt:lpstr>
      <vt:lpstr>'１４ 新興感染症（病室）'!Print_Area</vt:lpstr>
      <vt:lpstr>'１４ 新興感染症（病室以外（個人防護具））'!Print_Area</vt:lpstr>
      <vt:lpstr>'１４ 新興感染症（病室以外（病棟等））'!Print_Area</vt:lpstr>
      <vt:lpstr>'管理用（このシートは削除しないでください）'!Print_Area</vt:lpstr>
      <vt:lpstr>'(様式1) 総括表'!Print_Titles</vt:lpstr>
      <vt:lpstr>'(様式2) 事業費内訳書（病室）'!Print_Titles</vt:lpstr>
      <vt:lpstr>'(様式2) 事業費内訳書（病室以外）'!Print_Titles</vt:lpstr>
      <vt:lpstr>'【記入例】(様式1) 総括表'!Print_Titles</vt:lpstr>
      <vt:lpstr>へき地医療拠点病院施設整備事業</vt:lpstr>
      <vt:lpstr>へき地診療所施設整備事業</vt:lpstr>
      <vt:lpstr>へき地保健指導所施設整備事業</vt:lpstr>
      <vt:lpstr>医師臨床研修病院研修医環境整備事業</vt:lpstr>
      <vt:lpstr>院内感染対策施設整備事業</vt:lpstr>
      <vt:lpstr>過疎地域等特定診療所施設整備事業</vt:lpstr>
      <vt:lpstr>研修医のための研修施設整備事業</vt:lpstr>
      <vt:lpstr>死亡時画像診断システム施設整備事業</vt:lpstr>
      <vt:lpstr>新興感染症区分</vt:lpstr>
      <vt:lpstr>南海トラフ地震に係る津波避難対策緊急事業</vt:lpstr>
      <vt:lpstr>病室の感染対策に係る整備</vt:lpstr>
      <vt:lpstr>病室の感染対策に係る整備以外</vt:lpstr>
      <vt:lpstr>分娩取扱施設施設整備事業</vt:lpstr>
      <vt:lpstr>補助事業名</vt:lpstr>
      <vt:lpstr>離島等患者宿泊施設施設整備事業</vt:lpstr>
      <vt:lpstr>臨床研修病院施設整備事業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厚生省本省</dc:creator>
  <cp:lastModifiedBy>田中　宗一郎（健康福祉政策課）</cp:lastModifiedBy>
  <cp:lastPrinted>2025-03-06T06:22:40Z</cp:lastPrinted>
  <dcterms:created xsi:type="dcterms:W3CDTF">2000-07-04T04:40:42Z</dcterms:created>
  <dcterms:modified xsi:type="dcterms:W3CDTF">2026-03-27T01:24:21Z</dcterms:modified>
</cp:coreProperties>
</file>