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01_{A1BF1FEC-9080-454D-BA7C-76451CAB534A}" xr6:coauthVersionLast="47" xr6:coauthVersionMax="47" xr10:uidLastSave="{00000000-0000-0000-0000-000000000000}"/>
  <bookViews>
    <workbookView xWindow="16512" yWindow="2568" windowWidth="13452" windowHeight="9780" xr2:uid="{00000000-000D-0000-FFFF-FFFF00000000}"/>
  </bookViews>
  <sheets>
    <sheet name="算定シート" sheetId="1" r:id="rId1"/>
    <sheet name="別添（財産目録）" sheetId="2" r:id="rId2"/>
    <sheet name="テーブル_デフレーター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関連表" localSheetId="2" hidden="1">#REF!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4" i="2" l="1"/>
  <c r="I104" i="2"/>
  <c r="H104" i="2"/>
  <c r="J91" i="2"/>
  <c r="I91" i="2"/>
  <c r="H91" i="2"/>
  <c r="H105" i="2" s="1"/>
  <c r="J65" i="2"/>
  <c r="I65" i="2"/>
  <c r="H65" i="2"/>
  <c r="N64" i="2"/>
  <c r="M64" i="2"/>
  <c r="N63" i="2"/>
  <c r="M63" i="2"/>
  <c r="N62" i="2"/>
  <c r="M62" i="2"/>
  <c r="N61" i="2"/>
  <c r="M61" i="2"/>
  <c r="N59" i="2"/>
  <c r="M59" i="2"/>
  <c r="N58" i="2"/>
  <c r="M58" i="2"/>
  <c r="N57" i="2"/>
  <c r="M57" i="2"/>
  <c r="N56" i="2"/>
  <c r="M56" i="2"/>
  <c r="N55" i="2"/>
  <c r="M55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J41" i="2"/>
  <c r="I41" i="2"/>
  <c r="H41" i="2"/>
  <c r="H66" i="2" s="1"/>
  <c r="N40" i="2"/>
  <c r="M40" i="2"/>
  <c r="N38" i="2"/>
  <c r="M38" i="2"/>
  <c r="N37" i="2"/>
  <c r="M37" i="2"/>
  <c r="N36" i="2"/>
  <c r="M36" i="2"/>
  <c r="J33" i="2"/>
  <c r="I33" i="2"/>
  <c r="H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G64" i="1"/>
  <c r="D58" i="1"/>
  <c r="D33" i="1"/>
  <c r="D32" i="1"/>
  <c r="D30" i="1"/>
  <c r="D26" i="1"/>
  <c r="D31" i="1" s="1"/>
  <c r="D11" i="1"/>
  <c r="D74" i="1" s="1"/>
  <c r="L43" i="1"/>
  <c r="W42" i="1"/>
  <c r="U45" i="1"/>
  <c r="P44" i="1"/>
  <c r="W46" i="1"/>
  <c r="S45" i="1"/>
  <c r="I46" i="1"/>
  <c r="L45" i="1"/>
  <c r="S43" i="1"/>
  <c r="P42" i="1"/>
  <c r="I44" i="1"/>
  <c r="U44" i="1"/>
  <c r="I45" i="1"/>
  <c r="L46" i="1"/>
  <c r="Z44" i="1"/>
  <c r="I42" i="1"/>
  <c r="W45" i="1"/>
  <c r="W44" i="1"/>
  <c r="P45" i="1"/>
  <c r="P43" i="1"/>
  <c r="I43" i="1"/>
  <c r="U43" i="1"/>
  <c r="L44" i="1"/>
  <c r="U42" i="1"/>
  <c r="P46" i="1"/>
  <c r="U46" i="1"/>
  <c r="S44" i="1"/>
  <c r="W43" i="1"/>
  <c r="L42" i="1"/>
  <c r="I66" i="2" l="1"/>
  <c r="I67" i="2" s="1"/>
  <c r="J66" i="2"/>
  <c r="J67" i="2" s="1"/>
  <c r="I105" i="2"/>
  <c r="J105" i="2"/>
  <c r="N67" i="2"/>
  <c r="M67" i="2"/>
  <c r="D34" i="1"/>
  <c r="D75" i="1" s="1"/>
  <c r="H67" i="2"/>
  <c r="H106" i="2" s="1"/>
  <c r="Q44" i="1"/>
  <c r="M46" i="1"/>
  <c r="Q42" i="1"/>
  <c r="M45" i="1"/>
  <c r="M42" i="1"/>
  <c r="M43" i="1"/>
  <c r="X43" i="1"/>
  <c r="Q43" i="1"/>
  <c r="R44" i="1"/>
  <c r="R43" i="1"/>
  <c r="X45" i="1"/>
  <c r="Z43" i="1"/>
  <c r="X42" i="1"/>
  <c r="Z46" i="1"/>
  <c r="M44" i="1"/>
  <c r="Q46" i="1"/>
  <c r="Z45" i="1"/>
  <c r="X46" i="1"/>
  <c r="X44" i="1"/>
  <c r="Q45" i="1"/>
  <c r="I106" i="2" l="1"/>
  <c r="J106" i="2"/>
  <c r="N45" i="1"/>
  <c r="AA46" i="1"/>
  <c r="AA44" i="1"/>
  <c r="Z42" i="1"/>
  <c r="R46" i="1"/>
  <c r="R42" i="1"/>
  <c r="N43" i="1"/>
  <c r="AA45" i="1"/>
  <c r="S42" i="1"/>
  <c r="N46" i="1"/>
  <c r="N44" i="1"/>
  <c r="AA43" i="1"/>
  <c r="N42" i="1"/>
  <c r="R45" i="1"/>
  <c r="D69" i="1" l="1"/>
  <c r="S46" i="1"/>
  <c r="AA42" i="1"/>
  <c r="AA47" i="1" l="1"/>
  <c r="D57" i="1" s="1"/>
  <c r="S47" i="1"/>
  <c r="D56" i="1" s="1"/>
  <c r="D59" i="1" s="1"/>
  <c r="D76" i="1"/>
  <c r="E75" i="1" s="1"/>
  <c r="D79" i="1" s="1"/>
  <c r="D84" i="1" s="1"/>
  <c r="D86" i="1" s="1"/>
  <c r="G69" i="1"/>
  <c r="D77" i="1"/>
  <c r="D78" i="1"/>
</calcChain>
</file>

<file path=xl/sharedStrings.xml><?xml version="1.0" encoding="utf-8"?>
<sst xmlns="http://schemas.openxmlformats.org/spreadsheetml/2006/main" count="231" uniqueCount="207">
  <si>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1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</si>
  <si>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</si>
  <si>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</si>
  <si>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</si>
  <si>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1"/>
  </si>
  <si>
    <t>資産（a）</t>
    <rPh sb="0" eb="2">
      <t>シサン</t>
    </rPh>
    <phoneticPr fontId="1"/>
  </si>
  <si>
    <t>負債（ｂ）</t>
    <rPh sb="0" eb="2">
      <t>フサイ</t>
    </rPh>
    <phoneticPr fontId="1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</si>
  <si>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1"/>
  </si>
  <si>
    <t>基本金（ｃ）</t>
    <rPh sb="0" eb="2">
      <t>キホン</t>
    </rPh>
    <rPh sb="2" eb="3">
      <t>キン</t>
    </rPh>
    <phoneticPr fontId="1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</si>
  <si>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1"/>
  </si>
  <si>
    <t>手入力するセルです。（不明の場合は、記載要領に従って入力してください）</t>
    <rPh sb="0" eb="1">
      <t>テ</t>
    </rPh>
    <rPh sb="1" eb="3">
      <t>ニュウリョク</t>
    </rPh>
    <phoneticPr fontId="1"/>
  </si>
  <si>
    <t>合計（a－ｂ－ｃ－ｄ）</t>
    <rPh sb="0" eb="2">
      <t>ゴウケイ</t>
    </rPh>
    <phoneticPr fontId="1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</si>
  <si>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1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</si>
  <si>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1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</si>
  <si>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1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</si>
  <si>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1"/>
  </si>
  <si>
    <t>合計（a）</t>
    <rPh sb="0" eb="2">
      <t>ゴウケイ</t>
    </rPh>
    <phoneticPr fontId="1"/>
  </si>
  <si>
    <t>（２）対応負債</t>
    <phoneticPr fontId="1"/>
  </si>
  <si>
    <t>１年以内返済予定社会福祉連携推進業務設備資金借入金</t>
    <phoneticPr fontId="1"/>
  </si>
  <si>
    <t>１年以内返済予定設備資金借入金</t>
    <phoneticPr fontId="1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</si>
  <si>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1"/>
  </si>
  <si>
    <t>社会福祉連携推進業務設備資金借入金</t>
    <phoneticPr fontId="1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</si>
  <si>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1"/>
  </si>
  <si>
    <t>リース債務</t>
    <rPh sb="3" eb="5">
      <t>サイム</t>
    </rPh>
    <phoneticPr fontId="1"/>
  </si>
  <si>
    <t>合計（ｂ）</t>
    <rPh sb="0" eb="2">
      <t>ゴウケイ</t>
    </rPh>
    <phoneticPr fontId="1"/>
  </si>
  <si>
    <t>（３）合計</t>
    <rPh sb="3" eb="5">
      <t>ゴウケイ</t>
    </rPh>
    <phoneticPr fontId="1"/>
  </si>
  <si>
    <t>財産目録合計（a）</t>
    <rPh sb="0" eb="2">
      <t>ザイサン</t>
    </rPh>
    <rPh sb="2" eb="4">
      <t>モクロク</t>
    </rPh>
    <rPh sb="4" eb="6">
      <t>ゴウケイ</t>
    </rPh>
    <phoneticPr fontId="1"/>
  </si>
  <si>
    <t>対応負債合計（ｂ）</t>
    <rPh sb="0" eb="2">
      <t>タイオウ</t>
    </rPh>
    <rPh sb="2" eb="4">
      <t>フサイ</t>
    </rPh>
    <rPh sb="4" eb="6">
      <t>ゴウケイ</t>
    </rPh>
    <phoneticPr fontId="1"/>
  </si>
  <si>
    <t>対応基本金（ｃ）</t>
    <rPh sb="0" eb="2">
      <t>タイオウ</t>
    </rPh>
    <rPh sb="2" eb="4">
      <t>キホン</t>
    </rPh>
    <rPh sb="4" eb="5">
      <t>キン</t>
    </rPh>
    <phoneticPr fontId="1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</si>
  <si>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1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</si>
  <si>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1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</si>
  <si>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1"/>
  </si>
  <si>
    <t>財産の名称等</t>
    <rPh sb="0" eb="2">
      <t>ザイサン</t>
    </rPh>
    <rPh sb="3" eb="5">
      <t>メイショウ</t>
    </rPh>
    <rPh sb="5" eb="6">
      <t>トウ</t>
    </rPh>
    <phoneticPr fontId="1"/>
  </si>
  <si>
    <t>取得年度</t>
    <rPh sb="0" eb="2">
      <t>シュトク</t>
    </rPh>
    <rPh sb="2" eb="4">
      <t>ネンド</t>
    </rPh>
    <phoneticPr fontId="1"/>
  </si>
  <si>
    <t>建設時延べ床面積
（小数点以下第４位を四捨五入）</t>
    <rPh sb="10" eb="11">
      <t>ショウ</t>
    </rPh>
    <phoneticPr fontId="1"/>
  </si>
  <si>
    <t>建設時自己資金</t>
    <phoneticPr fontId="1"/>
  </si>
  <si>
    <t>大規模修繕実績額</t>
    <phoneticPr fontId="1"/>
  </si>
  <si>
    <t>減価償却累計額</t>
    <rPh sb="0" eb="2">
      <t>ゲンカ</t>
    </rPh>
    <rPh sb="2" eb="4">
      <t>ショウキャク</t>
    </rPh>
    <rPh sb="4" eb="7">
      <t>ルイケイガク</t>
    </rPh>
    <phoneticPr fontId="1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</si>
  <si>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1"/>
  </si>
  <si>
    <t>自己資金比率</t>
    <rPh sb="0" eb="2">
      <t>ジコ</t>
    </rPh>
    <rPh sb="2" eb="4">
      <t>シキン</t>
    </rPh>
    <rPh sb="4" eb="6">
      <t>ヒリツ</t>
    </rPh>
    <phoneticPr fontId="1"/>
  </si>
  <si>
    <t>合計額</t>
    <rPh sb="0" eb="3">
      <t>ゴウケイガク</t>
    </rPh>
    <phoneticPr fontId="1"/>
  </si>
  <si>
    <t>減価償却累計額
（a）</t>
    <rPh sb="0" eb="2">
      <t>ゲンカ</t>
    </rPh>
    <rPh sb="2" eb="4">
      <t>ショウキャク</t>
    </rPh>
    <rPh sb="4" eb="7">
      <t>ルイケイガク</t>
    </rPh>
    <phoneticPr fontId="1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</si>
  <si>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1"/>
  </si>
  <si>
    <t>大規模修繕実績額</t>
    <rPh sb="0" eb="3">
      <t>ダイキボ</t>
    </rPh>
    <rPh sb="3" eb="5">
      <t>シュウゼン</t>
    </rPh>
    <rPh sb="5" eb="8">
      <t>ジッセキガク</t>
    </rPh>
    <phoneticPr fontId="1"/>
  </si>
  <si>
    <t>合計額①</t>
    <rPh sb="0" eb="3">
      <t>ゴウケイガク</t>
    </rPh>
    <phoneticPr fontId="1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</si>
  <si>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1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</si>
  <si>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1"/>
  </si>
  <si>
    <t>①建設工事費
デフレーター</t>
    <rPh sb="1" eb="3">
      <t>ケンセツ</t>
    </rPh>
    <rPh sb="3" eb="6">
      <t>コウジヒ</t>
    </rPh>
    <phoneticPr fontId="1"/>
  </si>
  <si>
    <t>②１㎡当たり単価上昇率</t>
    <rPh sb="3" eb="4">
      <t>ア</t>
    </rPh>
    <rPh sb="6" eb="8">
      <t>タンカ</t>
    </rPh>
    <rPh sb="8" eb="11">
      <t>ジョウショウリツ</t>
    </rPh>
    <phoneticPr fontId="1"/>
  </si>
  <si>
    <t>①、②のいずれか
高い方の率</t>
    <rPh sb="9" eb="10">
      <t>タカ</t>
    </rPh>
    <rPh sb="11" eb="12">
      <t>ホウ</t>
    </rPh>
    <rPh sb="13" eb="14">
      <t>リツ</t>
    </rPh>
    <phoneticPr fontId="1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</si>
  <si>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1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</si>
  <si>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1"/>
  </si>
  <si>
    <t>③、④のいずれか
高い方の率</t>
    <rPh sb="9" eb="10">
      <t>タカ</t>
    </rPh>
    <rPh sb="11" eb="12">
      <t>ホウ</t>
    </rPh>
    <rPh sb="13" eb="14">
      <t>リツ</t>
    </rPh>
    <phoneticPr fontId="1"/>
  </si>
  <si>
    <t>貸借対照表価額
（c）</t>
    <rPh sb="0" eb="2">
      <t>タイシャク</t>
    </rPh>
    <rPh sb="2" eb="4">
      <t>タイショウ</t>
    </rPh>
    <rPh sb="4" eb="7">
      <t>ヒョウカガク</t>
    </rPh>
    <phoneticPr fontId="1"/>
  </si>
  <si>
    <t>合計額②
（（a×b）×
c/（a＋c））</t>
    <rPh sb="0" eb="3">
      <t>ゴウケイガク</t>
    </rPh>
    <phoneticPr fontId="1"/>
  </si>
  <si>
    <t>一般的１㎡当たり
単価（a）</t>
    <rPh sb="0" eb="3">
      <t>イッパンテキ</t>
    </rPh>
    <rPh sb="5" eb="6">
      <t>ア</t>
    </rPh>
    <rPh sb="9" eb="11">
      <t>タンカ</t>
    </rPh>
    <phoneticPr fontId="1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</si>
  <si>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1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</si>
  <si>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1"/>
  </si>
  <si>
    <t>a/（b/c）</t>
    <phoneticPr fontId="1"/>
  </si>
  <si>
    <t>建設時自己資金
（d）</t>
    <rPh sb="0" eb="3">
      <t>ケンセツジ</t>
    </rPh>
    <rPh sb="3" eb="5">
      <t>ジコ</t>
    </rPh>
    <rPh sb="5" eb="7">
      <t>シキン</t>
    </rPh>
    <phoneticPr fontId="1"/>
  </si>
  <si>
    <t>d/b</t>
    <phoneticPr fontId="1"/>
  </si>
  <si>
    <t>合計</t>
    <rPh sb="0" eb="2">
      <t>ゴウケイ</t>
    </rPh>
    <phoneticPr fontId="1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</si>
  <si>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1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</si>
  <si>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1"/>
  </si>
  <si>
    <t>（４）合計</t>
    <rPh sb="3" eb="5">
      <t>ゴウケイ</t>
    </rPh>
    <phoneticPr fontId="1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</si>
  <si>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1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</si>
  <si>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1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</si>
  <si>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1"/>
  </si>
  <si>
    <t>４．「必要な運転資金」</t>
    <rPh sb="3" eb="5">
      <t>ヒツヨウ</t>
    </rPh>
    <rPh sb="6" eb="8">
      <t>ウンテン</t>
    </rPh>
    <rPh sb="8" eb="10">
      <t>シキン</t>
    </rPh>
    <phoneticPr fontId="1"/>
  </si>
  <si>
    <t>月数</t>
    <rPh sb="0" eb="2">
      <t>ツキスウ</t>
    </rPh>
    <phoneticPr fontId="1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</si>
  <si>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1"/>
  </si>
  <si>
    <t>５．「計算の特例」</t>
    <rPh sb="3" eb="5">
      <t>ケイサン</t>
    </rPh>
    <rPh sb="6" eb="8">
      <t>トクレイ</t>
    </rPh>
    <phoneticPr fontId="1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</si>
  <si>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1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</si>
  <si>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1"/>
  </si>
  <si>
    <t>計算の特例適用
※「５．計算の特例」の適用有無を変更する場合、以下のセルから選択すること。</t>
    <phoneticPr fontId="1"/>
  </si>
  <si>
    <t>活用可能な財産</t>
    <rPh sb="0" eb="2">
      <t>カツヨウ</t>
    </rPh>
    <rPh sb="2" eb="4">
      <t>カノウ</t>
    </rPh>
    <rPh sb="5" eb="7">
      <t>ザイサン</t>
    </rPh>
    <phoneticPr fontId="1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</si>
  <si>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1"/>
  </si>
  <si>
    <t>再取得に必要な財産</t>
    <rPh sb="0" eb="3">
      <t>サイシュトク</t>
    </rPh>
    <rPh sb="4" eb="6">
      <t>ヒツヨウ</t>
    </rPh>
    <rPh sb="7" eb="9">
      <t>ザイサン</t>
    </rPh>
    <phoneticPr fontId="1"/>
  </si>
  <si>
    <t>必要な運転資金</t>
    <rPh sb="0" eb="2">
      <t>ヒツヨウ</t>
    </rPh>
    <rPh sb="3" eb="5">
      <t>ウンテン</t>
    </rPh>
    <rPh sb="5" eb="7">
      <t>シキン</t>
    </rPh>
    <phoneticPr fontId="1"/>
  </si>
  <si>
    <t>計算の特例</t>
    <rPh sb="0" eb="2">
      <t>ケイサン</t>
    </rPh>
    <rPh sb="3" eb="5">
      <t>トクレイ</t>
    </rPh>
    <phoneticPr fontId="1"/>
  </si>
  <si>
    <t>適用する</t>
  </si>
  <si>
    <t>７．「現況報告書に記載する「社会福祉充実残額」」</t>
    <phoneticPr fontId="1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</si>
  <si>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</si>
  <si>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</si>
  <si>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</si>
  <si>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</si>
  <si>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</si>
  <si>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1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</si>
  <si>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1"/>
  </si>
  <si>
    <t>令和7年3月31日現在</t>
    <phoneticPr fontId="1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</si>
  <si>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</si>
  <si>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</si>
  <si>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</si>
  <si>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</si>
  <si>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</si>
  <si>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</si>
  <si>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</si>
  <si>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</si>
  <si>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</si>
  <si>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</si>
  <si>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控除対象額</t>
    <rPh sb="0" eb="2">
      <t>コウジョ</t>
    </rPh>
    <rPh sb="2" eb="5">
      <t>タイショウガク</t>
    </rPh>
    <phoneticPr fontId="18"/>
  </si>
  <si>
    <t>社会福祉充実計画用財産額</t>
    <rPh sb="9" eb="11">
      <t>ザイサン</t>
    </rPh>
    <rPh sb="11" eb="12">
      <t>ガク</t>
    </rPh>
    <phoneticPr fontId="18"/>
  </si>
  <si>
    <t>Ⅰ　資産の部</t>
    <phoneticPr fontId="1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</si>
  <si>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</si>
  <si>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</si>
  <si>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</si>
  <si>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</si>
  <si>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</si>
  <si>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</si>
  <si>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</si>
  <si>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</si>
  <si>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</si>
  <si>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</si>
  <si>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</si>
  <si>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</si>
  <si>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</si>
  <si>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</si>
  <si>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</si>
  <si>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</si>
  <si>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</si>
  <si>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</si>
  <si>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</si>
  <si>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</si>
  <si>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</si>
  <si>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</si>
  <si>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</si>
  <si>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</si>
  <si>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</si>
  <si>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</si>
  <si>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</si>
  <si>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</si>
  <si>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</si>
  <si>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</si>
  <si>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</si>
  <si>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</si>
  <si>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</si>
  <si>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</si>
  <si>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</si>
  <si>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</si>
  <si>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</si>
  <si>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</si>
  <si>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</si>
  <si>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</si>
  <si>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</si>
  <si>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</si>
  <si>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</si>
  <si>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</si>
  <si>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</si>
  <si>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</si>
  <si>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</si>
  <si>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</si>
  <si>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</si>
  <si>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</si>
  <si>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</si>
  <si>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</si>
  <si>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</si>
  <si>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</si>
  <si>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</si>
  <si>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</si>
  <si>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</si>
  <si>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</si>
  <si>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</si>
  <si>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</si>
  <si>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</si>
  <si>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</si>
  <si>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</si>
  <si>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</si>
  <si>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</si>
  <si>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</si>
  <si>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</si>
  <si>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</si>
  <si>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</si>
  <si>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</si>
  <si>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</si>
  <si>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</si>
  <si>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</si>
  <si>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</si>
  <si>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</si>
  <si>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</si>
  <si>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</si>
  <si>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</si>
  <si>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</si>
  <si>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</si>
  <si>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</si>
  <si>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</si>
  <si>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</si>
  <si>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</si>
  <si>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</si>
  <si>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</si>
  <si>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</si>
  <si>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</si>
  <si>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</si>
  <si>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</si>
  <si>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</si>
  <si>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</si>
  <si>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</si>
  <si>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（入力上の留意事項）</t>
    <phoneticPr fontId="1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</si>
  <si>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1"/>
  </si>
  <si>
    <t>年度</t>
  </si>
  <si>
    <t>建設工事費デフレーター</t>
    <phoneticPr fontId="24"/>
  </si>
  <si>
    <t>2023年と比較した伸び率</t>
    <phoneticPr fontId="1"/>
  </si>
  <si>
    <t>（建設総合指数）</t>
  </si>
  <si>
    <t>投資有価証券</t>
    <phoneticPr fontId="3"/>
  </si>
  <si>
    <t>建物減価償却累計額</t>
    <phoneticPr fontId="3"/>
  </si>
  <si>
    <t>（何）減価償却累計額</t>
    <phoneticPr fontId="3"/>
  </si>
  <si>
    <t>（何）積立資産</t>
    <phoneticPr fontId="3"/>
  </si>
  <si>
    <t>役職退職慰労引当金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</si>
</sst>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;[Red]\-#,##0\ "/>
    <numFmt numFmtId="177" formatCode="#,##0.000_ "/>
    <numFmt numFmtId="178" formatCode="#,##0_ "/>
    <numFmt numFmtId="179" formatCode="0.000_);[Red]\(0.000\)"/>
    <numFmt numFmtId="180" formatCode="#,##0_);[Red]\(#,##0\)"/>
    <numFmt numFmtId="181" formatCode="#,##0.000_);[Red]\(#,##0.000\)"/>
    <numFmt numFmtId="182" formatCode="0.0%"/>
    <numFmt numFmtId="183" formatCode="[$-411]ggge&quot;年&quot;m&quot;月&quot;d&quot;日現在&quot;;@"/>
    <numFmt numFmtId="184" formatCode="????&quot;年度&quot;"/>
    <numFmt numFmtId="185" formatCode="#,##0_);[Red]\-#,##0_)"/>
  </numFmts>
  <fonts count="25" x14ac:knownFonts="1"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6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6"/>
      <name val="Meiryo UI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2" fillId="0" borderId="0">
      <alignment vertical="center"/>
    </xf>
    <xf numFmtId="38" fontId="12" fillId="0" borderId="0" applyFont="0" applyFill="0" applyBorder="0" applyAlignment="0" applyProtection="0"/>
    <xf numFmtId="0" fontId="4" fillId="0" borderId="0">
      <alignment vertical="center"/>
    </xf>
  </cellStyleXfs>
  <cellXfs count="199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5" fillId="2" borderId="1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5" fillId="2" borderId="4" xfId="1" applyFont="1" applyFill="1" applyBorder="1">
      <alignment vertical="center"/>
    </xf>
    <xf numFmtId="0" fontId="7" fillId="2" borderId="0" xfId="1" applyFont="1" applyFill="1">
      <alignment vertical="center"/>
    </xf>
    <xf numFmtId="0" fontId="5" fillId="2" borderId="5" xfId="1" applyFont="1" applyFill="1" applyBorder="1">
      <alignment vertical="center"/>
    </xf>
    <xf numFmtId="0" fontId="5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5" fillId="3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5" fillId="2" borderId="0" xfId="1" applyFont="1" applyFill="1" applyAlignment="1">
      <alignment horizontal="left" vertical="center" indent="1"/>
    </xf>
    <xf numFmtId="0" fontId="5" fillId="3" borderId="7" xfId="1" applyFont="1" applyFill="1" applyBorder="1">
      <alignment vertical="center"/>
    </xf>
    <xf numFmtId="176" fontId="5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Alignment="1">
      <alignment horizontal="left" vertical="center"/>
    </xf>
    <xf numFmtId="0" fontId="9" fillId="2" borderId="0" xfId="1" applyFont="1" applyFill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Border="1">
      <alignment vertical="center"/>
    </xf>
    <xf numFmtId="176" fontId="5" fillId="6" borderId="7" xfId="1" applyNumberFormat="1" applyFont="1" applyFill="1" applyBorder="1" applyAlignment="1">
      <alignment horizontal="right" vertical="center" shrinkToFit="1"/>
    </xf>
    <xf numFmtId="0" fontId="5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0" fontId="5" fillId="2" borderId="5" xfId="1" applyFont="1" applyFill="1" applyBorder="1" applyAlignment="1">
      <alignment horizontal="center" vertical="center"/>
    </xf>
    <xf numFmtId="176" fontId="5" fillId="6" borderId="7" xfId="1" applyNumberFormat="1" applyFont="1" applyFill="1" applyBorder="1" applyAlignment="1">
      <alignment horizontal="right" vertical="center"/>
    </xf>
    <xf numFmtId="0" fontId="5" fillId="2" borderId="6" xfId="1" applyFont="1" applyFill="1" applyBorder="1">
      <alignment vertical="center"/>
    </xf>
    <xf numFmtId="176" fontId="5" fillId="7" borderId="7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176" fontId="5" fillId="6" borderId="7" xfId="1" applyNumberFormat="1" applyFont="1" applyFill="1" applyBorder="1" applyAlignment="1">
      <alignment vertical="center" shrinkToFit="1"/>
    </xf>
    <xf numFmtId="176" fontId="5" fillId="5" borderId="7" xfId="1" applyNumberFormat="1" applyFont="1" applyFill="1" applyBorder="1" applyAlignment="1">
      <alignment vertical="center" shrinkToFit="1"/>
    </xf>
    <xf numFmtId="176" fontId="5" fillId="5" borderId="9" xfId="1" applyNumberFormat="1" applyFont="1" applyFill="1" applyBorder="1" applyAlignment="1">
      <alignment vertical="center" shrinkToFit="1"/>
    </xf>
    <xf numFmtId="0" fontId="5" fillId="3" borderId="10" xfId="1" applyFont="1" applyFill="1" applyBorder="1">
      <alignment vertical="center"/>
    </xf>
    <xf numFmtId="176" fontId="5" fillId="0" borderId="8" xfId="1" applyNumberFormat="1" applyFont="1" applyBorder="1" applyAlignment="1" applyProtection="1">
      <alignment vertical="center" shrinkToFit="1"/>
      <protection locked="0"/>
    </xf>
    <xf numFmtId="176" fontId="5" fillId="5" borderId="11" xfId="1" applyNumberFormat="1" applyFont="1" applyFill="1" applyBorder="1" applyAlignment="1">
      <alignment vertical="center" shrinkToFit="1"/>
    </xf>
    <xf numFmtId="0" fontId="5" fillId="2" borderId="0" xfId="1" applyFont="1" applyFill="1" applyAlignment="1">
      <alignment vertical="center" shrinkToFit="1"/>
    </xf>
    <xf numFmtId="0" fontId="5" fillId="2" borderId="14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shrinkToFit="1"/>
    </xf>
    <xf numFmtId="0" fontId="9" fillId="3" borderId="7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 applyProtection="1">
      <alignment vertical="center" shrinkToFit="1"/>
      <protection locked="0"/>
    </xf>
    <xf numFmtId="0" fontId="5" fillId="4" borderId="10" xfId="1" applyFont="1" applyFill="1" applyBorder="1" applyAlignment="1" applyProtection="1">
      <alignment vertical="center" shrinkToFit="1"/>
      <protection locked="0"/>
    </xf>
    <xf numFmtId="177" fontId="5" fillId="0" borderId="8" xfId="1" applyNumberFormat="1" applyFont="1" applyBorder="1" applyAlignment="1" applyProtection="1">
      <alignment vertical="center" shrinkToFit="1"/>
      <protection locked="0"/>
    </xf>
    <xf numFmtId="178" fontId="5" fillId="0" borderId="8" xfId="1" applyNumberFormat="1" applyFont="1" applyBorder="1" applyAlignment="1" applyProtection="1">
      <alignment vertical="center" shrinkToFit="1"/>
      <protection locked="0"/>
    </xf>
    <xf numFmtId="178" fontId="5" fillId="4" borderId="13" xfId="1" applyNumberFormat="1" applyFont="1" applyFill="1" applyBorder="1" applyAlignment="1" applyProtection="1">
      <alignment vertical="center" shrinkToFit="1"/>
      <protection locked="0"/>
    </xf>
    <xf numFmtId="179" fontId="5" fillId="5" borderId="7" xfId="1" applyNumberFormat="1" applyFont="1" applyFill="1" applyBorder="1" applyAlignment="1">
      <alignment vertical="center" shrinkToFit="1"/>
    </xf>
    <xf numFmtId="180" fontId="5" fillId="5" borderId="7" xfId="1" applyNumberFormat="1" applyFont="1" applyFill="1" applyBorder="1" applyAlignment="1">
      <alignment vertical="center" shrinkToFit="1"/>
    </xf>
    <xf numFmtId="180" fontId="5" fillId="4" borderId="7" xfId="1" applyNumberFormat="1" applyFont="1" applyFill="1" applyBorder="1" applyAlignment="1" applyProtection="1">
      <alignment vertical="center" shrinkToFit="1"/>
      <protection locked="0"/>
    </xf>
    <xf numFmtId="181" fontId="5" fillId="5" borderId="7" xfId="1" applyNumberFormat="1" applyFont="1" applyFill="1" applyBorder="1" applyAlignment="1">
      <alignment vertical="center" shrinkToFit="1"/>
    </xf>
    <xf numFmtId="0" fontId="5" fillId="5" borderId="7" xfId="1" applyFont="1" applyFill="1" applyBorder="1" applyAlignment="1">
      <alignment vertical="center" shrinkToFit="1"/>
    </xf>
    <xf numFmtId="9" fontId="5" fillId="5" borderId="7" xfId="1" applyNumberFormat="1" applyFont="1" applyFill="1" applyBorder="1" applyAlignment="1">
      <alignment vertical="center" shrinkToFit="1"/>
    </xf>
    <xf numFmtId="178" fontId="5" fillId="5" borderId="7" xfId="1" applyNumberFormat="1" applyFont="1" applyFill="1" applyBorder="1" applyAlignment="1">
      <alignment vertical="center" shrinkToFit="1"/>
    </xf>
    <xf numFmtId="182" fontId="5" fillId="5" borderId="7" xfId="2" applyNumberFormat="1" applyFont="1" applyFill="1" applyBorder="1" applyAlignment="1">
      <alignment vertical="center" shrinkToFit="1"/>
    </xf>
    <xf numFmtId="182" fontId="5" fillId="5" borderId="7" xfId="1" applyNumberFormat="1" applyFont="1" applyFill="1" applyBorder="1" applyAlignment="1">
      <alignment vertical="center" shrinkToFit="1"/>
    </xf>
    <xf numFmtId="178" fontId="5" fillId="2" borderId="14" xfId="1" applyNumberFormat="1" applyFont="1" applyFill="1" applyBorder="1" applyAlignment="1">
      <alignment vertical="center" shrinkToFit="1"/>
    </xf>
    <xf numFmtId="38" fontId="5" fillId="5" borderId="7" xfId="3" applyFont="1" applyFill="1" applyBorder="1" applyAlignment="1">
      <alignment vertical="center" shrinkToFit="1"/>
    </xf>
    <xf numFmtId="0" fontId="5" fillId="3" borderId="18" xfId="1" applyFont="1" applyFill="1" applyBorder="1" applyAlignment="1">
      <alignment horizontal="right" vertical="center"/>
    </xf>
    <xf numFmtId="0" fontId="5" fillId="3" borderId="19" xfId="1" applyFont="1" applyFill="1" applyBorder="1" applyAlignment="1">
      <alignment horizontal="right" vertical="center"/>
    </xf>
    <xf numFmtId="178" fontId="5" fillId="6" borderId="7" xfId="1" applyNumberFormat="1" applyFont="1" applyFill="1" applyBorder="1" applyAlignment="1">
      <alignment horizontal="right" vertical="center" shrinkToFit="1"/>
    </xf>
    <xf numFmtId="178" fontId="5" fillId="2" borderId="14" xfId="1" applyNumberFormat="1" applyFont="1" applyFill="1" applyBorder="1" applyAlignment="1">
      <alignment horizontal="right" vertical="center"/>
    </xf>
    <xf numFmtId="0" fontId="5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5" fillId="3" borderId="18" xfId="1" applyFont="1" applyFill="1" applyBorder="1" applyAlignment="1">
      <alignment horizontal="center" vertical="center"/>
    </xf>
    <xf numFmtId="176" fontId="5" fillId="5" borderId="7" xfId="4" applyNumberFormat="1" applyFont="1" applyFill="1" applyBorder="1" applyAlignment="1">
      <alignment vertical="center" shrinkToFit="1"/>
    </xf>
    <xf numFmtId="176" fontId="5" fillId="6" borderId="7" xfId="4" applyNumberFormat="1" applyFont="1" applyFill="1" applyBorder="1" applyAlignment="1">
      <alignment vertical="center" shrinkToFit="1"/>
    </xf>
    <xf numFmtId="176" fontId="5" fillId="5" borderId="7" xfId="4" applyNumberFormat="1" applyFont="1" applyFill="1" applyBorder="1" applyAlignment="1">
      <alignment horizontal="right" vertical="center" shrinkToFit="1"/>
    </xf>
    <xf numFmtId="0" fontId="5" fillId="3" borderId="7" xfId="1" applyFont="1" applyFill="1" applyBorder="1" applyAlignment="1">
      <alignment vertical="center" shrinkToFit="1"/>
    </xf>
    <xf numFmtId="176" fontId="5" fillId="5" borderId="7" xfId="0" applyNumberFormat="1" applyFont="1" applyFill="1" applyBorder="1">
      <alignment vertical="center"/>
    </xf>
    <xf numFmtId="0" fontId="5" fillId="3" borderId="19" xfId="1" applyFont="1" applyFill="1" applyBorder="1">
      <alignment vertical="center"/>
    </xf>
    <xf numFmtId="0" fontId="5" fillId="7" borderId="7" xfId="1" applyFont="1" applyFill="1" applyBorder="1" applyAlignment="1">
      <alignment horizontal="center" vertical="center"/>
    </xf>
    <xf numFmtId="176" fontId="5" fillId="2" borderId="0" xfId="1" applyNumberFormat="1" applyFont="1" applyFill="1" applyAlignment="1">
      <alignment horizontal="right" vertical="center" shrinkToFit="1"/>
    </xf>
    <xf numFmtId="0" fontId="5" fillId="2" borderId="6" xfId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right" vertical="center" shrinkToFit="1"/>
    </xf>
    <xf numFmtId="176" fontId="5" fillId="3" borderId="7" xfId="1" applyNumberFormat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left" vertical="center"/>
    </xf>
    <xf numFmtId="0" fontId="5" fillId="2" borderId="21" xfId="1" applyFont="1" applyFill="1" applyBorder="1">
      <alignment vertical="center"/>
    </xf>
    <xf numFmtId="0" fontId="5" fillId="2" borderId="22" xfId="1" applyFont="1" applyFill="1" applyBorder="1">
      <alignment vertical="center"/>
    </xf>
    <xf numFmtId="0" fontId="5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>
      <alignment vertical="center"/>
    </xf>
    <xf numFmtId="49" fontId="14" fillId="2" borderId="0" xfId="6" applyNumberFormat="1" applyFont="1" applyFill="1" applyAlignment="1">
      <alignment vertical="center"/>
    </xf>
    <xf numFmtId="0" fontId="16" fillId="2" borderId="0" xfId="7" applyFont="1" applyFill="1" applyAlignment="1">
      <alignment horizontal="right" vertical="center"/>
    </xf>
    <xf numFmtId="0" fontId="14" fillId="2" borderId="0" xfId="7" applyFont="1" applyFill="1">
      <alignment vertical="center"/>
    </xf>
    <xf numFmtId="0" fontId="14" fillId="2" borderId="0" xfId="7" applyFont="1" applyFill="1" applyAlignment="1">
      <alignment horizontal="left" vertical="center"/>
    </xf>
    <xf numFmtId="0" fontId="14" fillId="2" borderId="6" xfId="7" applyFont="1" applyFill="1" applyBorder="1" applyAlignment="1">
      <alignment horizontal="right" vertical="center" wrapText="1"/>
    </xf>
    <xf numFmtId="0" fontId="19" fillId="2" borderId="0" xfId="7" applyFont="1" applyFill="1" applyAlignment="1">
      <alignment vertical="center" wrapText="1"/>
    </xf>
    <xf numFmtId="0" fontId="14" fillId="2" borderId="0" xfId="6" applyFont="1" applyFill="1" applyAlignment="1">
      <alignment vertical="center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4" fillId="2" borderId="7" xfId="7" applyFont="1" applyFill="1" applyBorder="1" applyAlignment="1">
      <alignment horizontal="center" vertical="center" wrapText="1"/>
    </xf>
    <xf numFmtId="0" fontId="14" fillId="2" borderId="0" xfId="7" applyFont="1" applyFill="1" applyAlignment="1">
      <alignment horizontal="center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14" fillId="2" borderId="13" xfId="7" applyFont="1" applyFill="1" applyBorder="1" applyAlignment="1">
      <alignment vertical="center" wrapText="1"/>
    </xf>
    <xf numFmtId="0" fontId="19" fillId="2" borderId="16" xfId="7" applyFont="1" applyFill="1" applyBorder="1" applyAlignment="1">
      <alignment vertical="center" wrapText="1"/>
    </xf>
    <xf numFmtId="0" fontId="19" fillId="2" borderId="15" xfId="7" applyFont="1" applyFill="1" applyBorder="1" applyAlignment="1">
      <alignment vertical="center" wrapText="1"/>
    </xf>
    <xf numFmtId="0" fontId="19" fillId="2" borderId="20" xfId="7" applyFont="1" applyFill="1" applyBorder="1">
      <alignment vertical="center"/>
    </xf>
    <xf numFmtId="0" fontId="19" fillId="2" borderId="24" xfId="7" applyFont="1" applyFill="1" applyBorder="1">
      <alignment vertical="center"/>
    </xf>
    <xf numFmtId="0" fontId="14" fillId="2" borderId="9" xfId="7" applyFont="1" applyFill="1" applyBorder="1" applyAlignment="1">
      <alignment vertical="center" wrapText="1"/>
    </xf>
    <xf numFmtId="184" fontId="14" fillId="2" borderId="16" xfId="7" applyNumberFormat="1" applyFont="1" applyFill="1" applyBorder="1" applyAlignment="1">
      <alignment horizontal="center" vertical="center" wrapText="1"/>
    </xf>
    <xf numFmtId="0" fontId="14" fillId="2" borderId="15" xfId="7" applyFont="1" applyFill="1" applyBorder="1" applyAlignment="1">
      <alignment vertical="center" wrapText="1"/>
    </xf>
    <xf numFmtId="185" fontId="15" fillId="2" borderId="15" xfId="7" applyNumberFormat="1" applyFont="1" applyFill="1" applyBorder="1" applyAlignment="1">
      <alignment horizontal="right" vertical="center" wrapText="1"/>
    </xf>
    <xf numFmtId="185" fontId="15" fillId="2" borderId="9" xfId="7" applyNumberFormat="1" applyFont="1" applyFill="1" applyBorder="1" applyAlignment="1">
      <alignment horizontal="right" vertical="center" wrapText="1"/>
    </xf>
    <xf numFmtId="38" fontId="15" fillId="2" borderId="26" xfId="7" applyNumberFormat="1" applyFont="1" applyFill="1" applyBorder="1" applyAlignment="1">
      <alignment vertical="center" wrapText="1"/>
    </xf>
    <xf numFmtId="0" fontId="19" fillId="2" borderId="27" xfId="7" applyFont="1" applyFill="1" applyBorder="1">
      <alignment vertical="center"/>
    </xf>
    <xf numFmtId="0" fontId="14" fillId="2" borderId="14" xfId="7" applyFont="1" applyFill="1" applyBorder="1" applyAlignment="1">
      <alignment vertical="center" wrapText="1"/>
    </xf>
    <xf numFmtId="0" fontId="14" fillId="2" borderId="16" xfId="7" applyFont="1" applyFill="1" applyBorder="1" applyAlignment="1">
      <alignment vertical="center" wrapText="1"/>
    </xf>
    <xf numFmtId="185" fontId="15" fillId="2" borderId="16" xfId="7" applyNumberFormat="1" applyFont="1" applyFill="1" applyBorder="1" applyAlignment="1">
      <alignment horizontal="right" vertical="center" wrapText="1"/>
    </xf>
    <xf numFmtId="185" fontId="15" fillId="2" borderId="14" xfId="7" applyNumberFormat="1" applyFont="1" applyFill="1" applyBorder="1" applyAlignment="1">
      <alignment horizontal="right" vertical="center" wrapText="1"/>
    </xf>
    <xf numFmtId="38" fontId="15" fillId="2" borderId="29" xfId="7" applyNumberFormat="1" applyFont="1" applyFill="1" applyBorder="1" applyAlignment="1">
      <alignment vertical="center" wrapText="1"/>
    </xf>
    <xf numFmtId="0" fontId="19" fillId="2" borderId="0" xfId="7" applyFont="1" applyFill="1">
      <alignment vertical="center"/>
    </xf>
    <xf numFmtId="0" fontId="19" fillId="2" borderId="17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left" vertical="center"/>
    </xf>
    <xf numFmtId="0" fontId="19" fillId="2" borderId="30" xfId="7" applyFont="1" applyFill="1" applyBorder="1" applyAlignment="1">
      <alignment horizontal="left" vertical="center" wrapText="1"/>
    </xf>
    <xf numFmtId="0" fontId="14" fillId="2" borderId="17" xfId="7" applyFont="1" applyFill="1" applyBorder="1" applyAlignment="1">
      <alignment horizontal="left" vertical="center" wrapText="1"/>
    </xf>
    <xf numFmtId="184" fontId="14" fillId="2" borderId="17" xfId="7" applyNumberFormat="1" applyFont="1" applyFill="1" applyBorder="1" applyAlignment="1">
      <alignment horizontal="center" vertical="center" wrapText="1"/>
    </xf>
    <xf numFmtId="185" fontId="15" fillId="2" borderId="17" xfId="7" applyNumberFormat="1" applyFont="1" applyFill="1" applyBorder="1" applyAlignment="1">
      <alignment horizontal="right" vertical="center" wrapText="1"/>
    </xf>
    <xf numFmtId="185" fontId="15" fillId="2" borderId="11" xfId="7" applyNumberFormat="1" applyFont="1" applyFill="1" applyBorder="1" applyAlignment="1">
      <alignment horizontal="right" vertical="center" wrapText="1"/>
    </xf>
    <xf numFmtId="0" fontId="19" fillId="2" borderId="0" xfId="7" applyFont="1" applyFill="1" applyAlignment="1">
      <alignment horizontal="left" vertical="center" wrapText="1"/>
    </xf>
    <xf numFmtId="38" fontId="15" fillId="2" borderId="32" xfId="7" applyNumberFormat="1" applyFont="1" applyFill="1" applyBorder="1" applyAlignment="1">
      <alignment vertical="center" wrapText="1"/>
    </xf>
    <xf numFmtId="49" fontId="22" fillId="2" borderId="0" xfId="6" applyNumberFormat="1" applyFont="1" applyFill="1" applyAlignment="1">
      <alignment vertical="center"/>
    </xf>
    <xf numFmtId="38" fontId="15" fillId="2" borderId="12" xfId="7" applyNumberFormat="1" applyFont="1" applyFill="1" applyBorder="1" applyAlignment="1">
      <alignment horizontal="right" vertical="center" wrapText="1"/>
    </xf>
    <xf numFmtId="38" fontId="15" fillId="2" borderId="13" xfId="7" applyNumberFormat="1" applyFont="1" applyFill="1" applyBorder="1" applyAlignment="1">
      <alignment horizontal="right" vertical="center" wrapText="1"/>
    </xf>
    <xf numFmtId="0" fontId="14" fillId="2" borderId="0" xfId="7" applyFont="1" applyFill="1" applyAlignment="1">
      <alignment vertical="center" wrapText="1"/>
    </xf>
    <xf numFmtId="0" fontId="19" fillId="2" borderId="16" xfId="7" applyFont="1" applyFill="1" applyBorder="1" applyAlignment="1">
      <alignment horizontal="left" vertical="center" wrapText="1"/>
    </xf>
    <xf numFmtId="0" fontId="19" fillId="2" borderId="0" xfId="7" applyFont="1" applyFill="1" applyAlignment="1">
      <alignment horizontal="left" vertical="center"/>
    </xf>
    <xf numFmtId="0" fontId="19" fillId="2" borderId="24" xfId="7" applyFont="1" applyFill="1" applyBorder="1" applyAlignment="1">
      <alignment horizontal="left" vertical="center"/>
    </xf>
    <xf numFmtId="0" fontId="19" fillId="2" borderId="27" xfId="7" applyFont="1" applyFill="1" applyBorder="1" applyAlignment="1">
      <alignment horizontal="left" vertical="center"/>
    </xf>
    <xf numFmtId="0" fontId="14" fillId="2" borderId="0" xfId="7" applyFont="1" applyFill="1" applyAlignment="1">
      <alignment horizontal="left" vertical="center" wrapText="1"/>
    </xf>
    <xf numFmtId="38" fontId="14" fillId="2" borderId="16" xfId="8" applyFont="1" applyFill="1" applyBorder="1" applyAlignment="1" applyProtection="1">
      <alignment vertical="center" wrapText="1"/>
    </xf>
    <xf numFmtId="185" fontId="15" fillId="2" borderId="16" xfId="8" applyNumberFormat="1" applyFont="1" applyFill="1" applyBorder="1" applyAlignment="1" applyProtection="1">
      <alignment horizontal="right" vertical="center" wrapText="1"/>
    </xf>
    <xf numFmtId="38" fontId="15" fillId="2" borderId="7" xfId="7" applyNumberFormat="1" applyFont="1" applyFill="1" applyBorder="1" applyAlignment="1">
      <alignment vertical="center" wrapText="1"/>
    </xf>
    <xf numFmtId="0" fontId="14" fillId="2" borderId="16" xfId="7" applyFont="1" applyFill="1" applyBorder="1" applyAlignment="1">
      <alignment horizontal="left" vertical="center" wrapText="1"/>
    </xf>
    <xf numFmtId="0" fontId="14" fillId="2" borderId="0" xfId="7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 applyProtection="1">
      <alignment horizontal="center" vertical="center" wrapText="1"/>
      <protection locked="0"/>
    </xf>
    <xf numFmtId="0" fontId="19" fillId="2" borderId="17" xfId="7" applyFont="1" applyFill="1" applyBorder="1" applyAlignment="1">
      <alignment horizontal="left" vertical="center" wrapText="1"/>
    </xf>
    <xf numFmtId="0" fontId="14" fillId="2" borderId="0" xfId="7" applyFont="1" applyFill="1" applyAlignment="1">
      <alignment horizontal="left" vertical="distributed" wrapText="1"/>
    </xf>
    <xf numFmtId="0" fontId="0" fillId="2" borderId="0" xfId="0" applyFill="1">
      <alignment vertical="center"/>
    </xf>
    <xf numFmtId="0" fontId="23" fillId="8" borderId="7" xfId="9" applyFont="1" applyFill="1" applyBorder="1" applyAlignment="1">
      <alignment horizontal="center" vertical="center"/>
    </xf>
    <xf numFmtId="0" fontId="23" fillId="8" borderId="7" xfId="9" applyFont="1" applyFill="1" applyBorder="1" applyAlignment="1">
      <alignment horizontal="center" vertical="center" wrapText="1"/>
    </xf>
    <xf numFmtId="0" fontId="4" fillId="0" borderId="0" xfId="9">
      <alignment vertical="center"/>
    </xf>
    <xf numFmtId="0" fontId="23" fillId="0" borderId="7" xfId="9" applyFont="1" applyBorder="1" applyAlignment="1">
      <alignment horizontal="center" vertical="center"/>
    </xf>
    <xf numFmtId="179" fontId="23" fillId="4" borderId="7" xfId="9" applyNumberFormat="1" applyFont="1" applyFill="1" applyBorder="1" applyAlignment="1">
      <alignment horizontal="center" vertical="center"/>
    </xf>
    <xf numFmtId="0" fontId="19" fillId="9" borderId="28" xfId="7" applyFont="1" applyFill="1" applyBorder="1" applyAlignment="1" applyProtection="1">
      <alignment horizontal="center" vertical="center" wrapText="1"/>
      <protection locked="0"/>
    </xf>
    <xf numFmtId="0" fontId="14" fillId="9" borderId="31" xfId="7" applyFont="1" applyFill="1" applyBorder="1" applyAlignment="1" applyProtection="1">
      <alignment horizontal="center" vertical="center" wrapText="1"/>
      <protection locked="0"/>
    </xf>
    <xf numFmtId="0" fontId="14" fillId="10" borderId="25" xfId="7" applyFont="1" applyFill="1" applyBorder="1" applyAlignment="1" applyProtection="1">
      <alignment horizontal="center" vertical="center" wrapText="1"/>
      <protection locked="0"/>
    </xf>
    <xf numFmtId="0" fontId="14" fillId="10" borderId="28" xfId="7" applyFont="1" applyFill="1" applyBorder="1" applyAlignment="1" applyProtection="1">
      <alignment horizontal="center" vertical="center" wrapText="1"/>
      <protection locked="0"/>
    </xf>
    <xf numFmtId="0" fontId="14" fillId="10" borderId="31" xfId="7" applyFont="1" applyFill="1" applyBorder="1" applyAlignment="1" applyProtection="1">
      <alignment horizontal="center" vertical="center" wrapText="1"/>
      <protection locked="0"/>
    </xf>
    <xf numFmtId="0" fontId="14" fillId="9" borderId="25" xfId="7" applyFont="1" applyFill="1" applyBorder="1" applyAlignment="1" applyProtection="1">
      <alignment horizontal="center" vertical="center" wrapText="1"/>
      <protection locked="0"/>
    </xf>
    <xf numFmtId="0" fontId="14" fillId="9" borderId="28" xfId="7" applyFont="1" applyFill="1" applyBorder="1" applyAlignment="1" applyProtection="1">
      <alignment horizontal="center" vertical="center" wrapText="1"/>
      <protection locked="0"/>
    </xf>
    <xf numFmtId="0" fontId="19" fillId="9" borderId="25" xfId="7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vertical="center" wrapText="1"/>
    </xf>
    <xf numFmtId="0" fontId="5" fillId="3" borderId="14" xfId="1" applyFont="1" applyFill="1" applyBorder="1">
      <alignment vertical="center"/>
    </xf>
    <xf numFmtId="0" fontId="5" fillId="3" borderId="11" xfId="1" applyFont="1" applyFill="1" applyBorder="1">
      <alignment vertical="center"/>
    </xf>
    <xf numFmtId="176" fontId="5" fillId="5" borderId="9" xfId="1" applyNumberFormat="1" applyFont="1" applyFill="1" applyBorder="1" applyAlignment="1">
      <alignment horizontal="right" vertical="center" shrinkToFit="1"/>
    </xf>
    <xf numFmtId="176" fontId="5" fillId="5" borderId="14" xfId="1" applyNumberFormat="1" applyFont="1" applyFill="1" applyBorder="1" applyAlignment="1">
      <alignment horizontal="right" vertical="center" shrinkToFit="1"/>
    </xf>
    <xf numFmtId="176" fontId="5" fillId="5" borderId="11" xfId="1" applyNumberFormat="1" applyFont="1" applyFill="1" applyBorder="1" applyAlignment="1">
      <alignment horizontal="right" vertical="center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 shrinkToFit="1"/>
    </xf>
    <xf numFmtId="0" fontId="5" fillId="3" borderId="12" xfId="1" applyFont="1" applyFill="1" applyBorder="1" applyAlignment="1">
      <alignment horizontal="center" vertical="center" wrapText="1" shrinkToFit="1"/>
    </xf>
    <xf numFmtId="0" fontId="5" fillId="3" borderId="13" xfId="1" applyFont="1" applyFill="1" applyBorder="1" applyAlignment="1">
      <alignment horizontal="center" vertical="center" wrapText="1" shrinkToFi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 shrinkToFit="1"/>
    </xf>
    <xf numFmtId="0" fontId="5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5" fillId="3" borderId="11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 shrinkToFit="1"/>
    </xf>
    <xf numFmtId="0" fontId="5" fillId="3" borderId="16" xfId="1" applyFont="1" applyFill="1" applyBorder="1" applyAlignment="1">
      <alignment horizontal="center" vertical="center" wrapText="1" shrinkToFit="1"/>
    </xf>
    <xf numFmtId="0" fontId="5" fillId="3" borderId="17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2" xfId="7" applyFont="1" applyFill="1" applyBorder="1" applyAlignment="1">
      <alignment horizontal="center" vertical="center" wrapText="1"/>
    </xf>
    <xf numFmtId="0" fontId="14" fillId="2" borderId="10" xfId="7" applyFont="1" applyFill="1" applyBorder="1" applyAlignment="1">
      <alignment horizontal="left" vertical="center" wrapText="1"/>
    </xf>
    <xf numFmtId="0" fontId="14" fillId="2" borderId="12" xfId="7" applyFont="1" applyFill="1" applyBorder="1" applyAlignment="1">
      <alignment horizontal="left" vertical="center" wrapText="1"/>
    </xf>
    <xf numFmtId="49" fontId="13" fillId="2" borderId="0" xfId="6" applyNumberFormat="1" applyFont="1" applyFill="1" applyAlignment="1">
      <alignment horizontal="center" vertical="center"/>
    </xf>
    <xf numFmtId="183" fontId="17" fillId="2" borderId="0" xfId="7" applyNumberFormat="1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>
      <alignment horizontal="right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9" fillId="2" borderId="10" xfId="7" applyFont="1" applyFill="1" applyBorder="1" applyAlignment="1">
      <alignment horizontal="left" vertical="center" wrapText="1"/>
    </xf>
    <xf numFmtId="0" fontId="19" fillId="2" borderId="12" xfId="7" applyFont="1" applyFill="1" applyBorder="1" applyAlignment="1">
      <alignment horizontal="left" vertical="center" wrapText="1"/>
    </xf>
    <xf numFmtId="0" fontId="23" fillId="8" borderId="7" xfId="9" applyFont="1" applyFill="1" applyBorder="1" applyAlignment="1">
      <alignment horizontal="center" vertical="center"/>
    </xf>
  </cellXfs>
  <cellStyles count="10">
    <cellStyle name="パーセント 3" xfId="2" xr:uid="{B8D18BC3-C760-443D-914D-0A44233CE0FC}"/>
    <cellStyle name="桁区切り 2" xfId="8" xr:uid="{177DA14B-1DDD-4B24-BEE0-8ADAF9040116}"/>
    <cellStyle name="桁区切り 3" xfId="3" xr:uid="{63FE6947-C413-48F0-AC93-6BB52461C2E8}"/>
    <cellStyle name="桁区切り 3 2" xfId="4" xr:uid="{9CD40D6A-3898-4511-95B8-397AE6F7C177}"/>
    <cellStyle name="標準" xfId="0" builtinId="0" customBuiltin="1"/>
    <cellStyle name="標準 2 2 2" xfId="6" xr:uid="{7D3D6C7F-15CB-45A2-A4C9-4241F35FCEFF}"/>
    <cellStyle name="標準 3 3" xfId="7" xr:uid="{F7FFCF48-A1B6-44CC-B52E-148C756C4216}"/>
    <cellStyle name="標準 4 3" xfId="5" xr:uid="{395FAB3C-9A96-455B-8D37-817A222A8B8A}"/>
    <cellStyle name="標準 8 2" xfId="1" xr:uid="{E33BCB4B-299C-4F3C-B507-EFF5A80741EA}"/>
    <cellStyle name="標準 8 3" xfId="9" xr:uid="{0287C5E9-4E8D-4192-96DC-DBF67BC56647}"/>
  </cellStyles>
  <dxfs count="4"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D4E5D73-302E-4015-9469-86633EC6CC9A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590933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tabSelected="1" zoomScale="60" zoomScaleNormal="60" workbookViewId="0">
      <selection activeCell="A2" sqref="A2"/>
    </sheetView>
  </sheetViews>
  <sheetFormatPr defaultColWidth="8" defaultRowHeight="18.600000000000001" x14ac:dyDescent="0.3"/>
  <cols>
    <col min="1" max="1" width="1.36328125" style="1" customWidth="1"/>
    <col min="2" max="2" width="2.7265625" style="1" customWidth="1"/>
    <col min="3" max="3" width="63.6328125" style="1" customWidth="1"/>
    <col min="4" max="4" width="24" style="1" customWidth="1"/>
    <col min="5" max="6" width="20.6328125" style="1" customWidth="1"/>
    <col min="7" max="7" width="21.6328125" style="1" customWidth="1"/>
    <col min="8" max="19" width="20.6328125" style="1" customWidth="1"/>
    <col min="20" max="20" width="5.6328125" style="1" customWidth="1"/>
    <col min="21" max="21" width="20.6328125" style="1" customWidth="1"/>
    <col min="22" max="23" width="21.6328125" style="1" customWidth="1"/>
    <col min="24" max="27" width="20.6328125" style="1" customWidth="1"/>
    <col min="28" max="28" width="3.6328125" style="1" customWidth="1"/>
    <col min="29" max="29" width="8" style="1"/>
    <col min="30" max="30" width="0" style="1" hidden="1" customWidth="1"/>
    <col min="31" max="16384" width="8" style="1"/>
  </cols>
  <sheetData>
    <row r="1" spans="1:28" ht="39.9" customHeight="1" thickBot="1" x14ac:dyDescent="0.35">
      <c r="AA1" s="2"/>
    </row>
    <row r="2" spans="1:28" ht="39.9" customHeight="1" thickBot="1" x14ac:dyDescent="0.35">
      <c r="A2" s="3"/>
      <c r="B2" s="172" t="s">
        <v>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4"/>
    </row>
    <row r="3" spans="1:28" ht="24.9" customHeight="1" x14ac:dyDescent="0.3">
      <c r="A3" s="5"/>
      <c r="R3" s="6"/>
      <c r="AB3" s="7"/>
    </row>
    <row r="4" spans="1:28" s="6" customFormat="1" ht="24.9" customHeight="1" x14ac:dyDescent="0.3">
      <c r="A4" s="8"/>
      <c r="B4" s="9" t="s">
        <v>1</v>
      </c>
      <c r="C4" s="10"/>
      <c r="D4" s="10"/>
      <c r="AB4" s="11"/>
    </row>
    <row r="5" spans="1:28" ht="24.9" customHeight="1" x14ac:dyDescent="0.3">
      <c r="A5" s="8"/>
      <c r="AB5" s="7"/>
    </row>
    <row r="6" spans="1:28" ht="24.9" customHeight="1" x14ac:dyDescent="0.3">
      <c r="A6" s="8"/>
      <c r="C6" s="12" t="s">
        <v>2</v>
      </c>
      <c r="D6" s="12" t="s">
        <v>3</v>
      </c>
      <c r="E6" s="13"/>
      <c r="F6" s="14"/>
      <c r="G6" s="15" t="s">
        <v>4</v>
      </c>
      <c r="H6" s="13"/>
      <c r="I6" s="13"/>
      <c r="J6" s="13"/>
      <c r="AB6" s="7"/>
    </row>
    <row r="7" spans="1:28" ht="24.9" customHeight="1" x14ac:dyDescent="0.3">
      <c r="A7" s="8"/>
      <c r="C7" s="16" t="s">
        <v>5</v>
      </c>
      <c r="D7" s="17"/>
      <c r="E7" s="18"/>
      <c r="F7" s="19"/>
      <c r="G7" s="15"/>
      <c r="AB7" s="7"/>
    </row>
    <row r="8" spans="1:28" ht="24.9" customHeight="1" x14ac:dyDescent="0.3">
      <c r="A8" s="8"/>
      <c r="C8" s="16" t="s">
        <v>6</v>
      </c>
      <c r="D8" s="17"/>
      <c r="E8" s="18"/>
      <c r="F8" s="20"/>
      <c r="G8" s="15" t="s">
        <v>7</v>
      </c>
      <c r="AB8" s="7"/>
    </row>
    <row r="9" spans="1:28" ht="24.9" customHeight="1" thickBot="1" x14ac:dyDescent="0.35">
      <c r="A9" s="8"/>
      <c r="C9" s="16" t="s">
        <v>8</v>
      </c>
      <c r="D9" s="17"/>
      <c r="E9" s="18"/>
      <c r="F9" s="19"/>
      <c r="G9" s="15"/>
      <c r="AB9" s="7"/>
    </row>
    <row r="10" spans="1:28" ht="24.9" customHeight="1" thickTop="1" thickBot="1" x14ac:dyDescent="0.35">
      <c r="A10" s="8"/>
      <c r="C10" s="16" t="s">
        <v>9</v>
      </c>
      <c r="D10" s="17"/>
      <c r="E10" s="18"/>
      <c r="F10" s="21"/>
      <c r="G10" s="15" t="s">
        <v>10</v>
      </c>
      <c r="AB10" s="7"/>
    </row>
    <row r="11" spans="1:28" s="13" customFormat="1" ht="24.9" customHeight="1" thickTop="1" x14ac:dyDescent="0.3">
      <c r="A11" s="8"/>
      <c r="C11" s="12" t="s">
        <v>11</v>
      </c>
      <c r="D11" s="22">
        <f>D7-D8-D9-D10</f>
        <v>0</v>
      </c>
      <c r="E11" s="23"/>
      <c r="F11" s="24"/>
      <c r="G11" s="15"/>
      <c r="H11" s="23"/>
      <c r="I11" s="23"/>
      <c r="J11" s="23"/>
      <c r="AB11" s="25"/>
    </row>
    <row r="12" spans="1:28" ht="24.9" customHeight="1" x14ac:dyDescent="0.3">
      <c r="A12" s="8"/>
      <c r="F12" s="26"/>
      <c r="G12" s="15" t="s">
        <v>12</v>
      </c>
      <c r="AB12" s="7"/>
    </row>
    <row r="13" spans="1:28" s="6" customFormat="1" ht="24.9" customHeight="1" x14ac:dyDescent="0.3">
      <c r="A13" s="8"/>
      <c r="B13" s="9" t="s">
        <v>13</v>
      </c>
      <c r="C13" s="27"/>
      <c r="D13" s="27"/>
      <c r="AB13" s="11"/>
    </row>
    <row r="14" spans="1:28" ht="24.9" customHeight="1" x14ac:dyDescent="0.3">
      <c r="A14" s="8"/>
      <c r="F14" s="28"/>
      <c r="G14" s="15" t="s">
        <v>14</v>
      </c>
      <c r="AB14" s="7"/>
    </row>
    <row r="15" spans="1:28" ht="24.9" customHeight="1" x14ac:dyDescent="0.3">
      <c r="A15" s="8"/>
      <c r="C15" s="1" t="s">
        <v>15</v>
      </c>
      <c r="AB15" s="7"/>
    </row>
    <row r="16" spans="1:28" s="13" customFormat="1" ht="24.9" customHeight="1" x14ac:dyDescent="0.3">
      <c r="A16" s="8"/>
      <c r="C16" s="12" t="s">
        <v>16</v>
      </c>
      <c r="D16" s="17"/>
      <c r="E16" s="18"/>
      <c r="F16" s="19"/>
      <c r="G16" s="19"/>
      <c r="H16" s="19"/>
      <c r="I16" s="23"/>
      <c r="J16" s="23"/>
      <c r="R16" s="29"/>
      <c r="AB16" s="25"/>
    </row>
    <row r="17" spans="1:28" ht="24.9" customHeight="1" x14ac:dyDescent="0.3">
      <c r="A17" s="8"/>
      <c r="F17" s="30"/>
      <c r="G17" s="30"/>
      <c r="H17" s="30"/>
      <c r="AB17" s="7"/>
    </row>
    <row r="18" spans="1:28" ht="24.9" customHeight="1" x14ac:dyDescent="0.3">
      <c r="A18" s="8"/>
      <c r="C18" s="1" t="s">
        <v>17</v>
      </c>
      <c r="F18" s="19"/>
      <c r="G18" s="19"/>
      <c r="H18" s="19"/>
      <c r="AB18" s="7"/>
    </row>
    <row r="19" spans="1:28" ht="24.9" customHeight="1" x14ac:dyDescent="0.3">
      <c r="A19" s="8"/>
      <c r="C19" s="12" t="s">
        <v>2</v>
      </c>
      <c r="D19" s="12" t="s">
        <v>3</v>
      </c>
      <c r="E19" s="13"/>
      <c r="F19" s="19"/>
      <c r="G19" s="19"/>
      <c r="H19" s="19"/>
      <c r="I19" s="13"/>
      <c r="J19" s="13"/>
      <c r="AB19" s="7"/>
    </row>
    <row r="20" spans="1:28" ht="24.9" customHeight="1" x14ac:dyDescent="0.3">
      <c r="A20" s="8"/>
      <c r="C20" s="16" t="s">
        <v>18</v>
      </c>
      <c r="D20" s="17"/>
      <c r="E20" s="18"/>
      <c r="F20" s="19"/>
      <c r="G20" s="19"/>
      <c r="H20" s="19"/>
      <c r="AB20" s="7"/>
    </row>
    <row r="21" spans="1:28" ht="24.9" customHeight="1" x14ac:dyDescent="0.3">
      <c r="A21" s="8"/>
      <c r="C21" s="16" t="s">
        <v>19</v>
      </c>
      <c r="D21" s="17"/>
      <c r="E21" s="18"/>
      <c r="F21" s="19"/>
      <c r="G21" s="19"/>
      <c r="H21" s="19"/>
      <c r="AB21" s="7"/>
    </row>
    <row r="22" spans="1:28" ht="24.9" customHeight="1" x14ac:dyDescent="0.3">
      <c r="A22" s="8"/>
      <c r="C22" s="16" t="s">
        <v>20</v>
      </c>
      <c r="D22" s="17"/>
      <c r="E22" s="18"/>
      <c r="F22" s="19"/>
      <c r="G22" s="19"/>
      <c r="H22" s="19"/>
      <c r="AB22" s="7"/>
    </row>
    <row r="23" spans="1:28" ht="24.9" customHeight="1" x14ac:dyDescent="0.3">
      <c r="A23" s="8"/>
      <c r="C23" s="16" t="s">
        <v>21</v>
      </c>
      <c r="D23" s="17"/>
      <c r="E23" s="18"/>
      <c r="F23" s="19"/>
      <c r="G23" s="19"/>
      <c r="H23" s="19"/>
      <c r="AB23" s="7"/>
    </row>
    <row r="24" spans="1:28" ht="24.9" customHeight="1" x14ac:dyDescent="0.3">
      <c r="A24" s="8"/>
      <c r="C24" s="16" t="s">
        <v>22</v>
      </c>
      <c r="D24" s="17"/>
      <c r="E24" s="18"/>
      <c r="F24" s="19"/>
      <c r="G24" s="19"/>
      <c r="H24" s="19"/>
      <c r="AB24" s="7"/>
    </row>
    <row r="25" spans="1:28" ht="24.9" customHeight="1" x14ac:dyDescent="0.3">
      <c r="A25" s="8"/>
      <c r="C25" s="16" t="s">
        <v>23</v>
      </c>
      <c r="D25" s="17"/>
      <c r="E25" s="18"/>
      <c r="F25" s="19"/>
      <c r="G25" s="19"/>
      <c r="H25" s="19"/>
      <c r="AB25" s="7"/>
    </row>
    <row r="26" spans="1:28" ht="24.9" customHeight="1" x14ac:dyDescent="0.3">
      <c r="A26" s="8"/>
      <c r="C26" s="12" t="s">
        <v>24</v>
      </c>
      <c r="D26" s="31">
        <f>SUM(D20:D25)</f>
        <v>0</v>
      </c>
      <c r="F26" s="19"/>
      <c r="G26" s="19"/>
      <c r="H26" s="19"/>
      <c r="AB26" s="7"/>
    </row>
    <row r="27" spans="1:28" ht="24.9" customHeight="1" x14ac:dyDescent="0.3">
      <c r="A27" s="8"/>
      <c r="F27" s="30"/>
      <c r="G27" s="30"/>
      <c r="H27" s="30"/>
      <c r="AB27" s="7"/>
    </row>
    <row r="28" spans="1:28" ht="24.9" customHeight="1" x14ac:dyDescent="0.3">
      <c r="A28" s="8"/>
      <c r="C28" s="1" t="s">
        <v>25</v>
      </c>
      <c r="F28" s="19"/>
      <c r="G28" s="19"/>
      <c r="H28" s="19"/>
      <c r="AB28" s="7"/>
    </row>
    <row r="29" spans="1:28" ht="24.9" customHeight="1" x14ac:dyDescent="0.3">
      <c r="A29" s="8"/>
      <c r="C29" s="12" t="s">
        <v>2</v>
      </c>
      <c r="D29" s="12" t="s">
        <v>3</v>
      </c>
      <c r="E29" s="13"/>
      <c r="I29" s="13"/>
      <c r="J29" s="13"/>
      <c r="AB29" s="7"/>
    </row>
    <row r="30" spans="1:28" ht="24.9" customHeight="1" x14ac:dyDescent="0.3">
      <c r="A30" s="8"/>
      <c r="C30" s="16" t="s">
        <v>26</v>
      </c>
      <c r="D30" s="32">
        <f>D16</f>
        <v>0</v>
      </c>
      <c r="AB30" s="7"/>
    </row>
    <row r="31" spans="1:28" ht="24.9" customHeight="1" thickBot="1" x14ac:dyDescent="0.35">
      <c r="A31" s="8"/>
      <c r="C31" s="16" t="s">
        <v>27</v>
      </c>
      <c r="D31" s="33">
        <f>D26</f>
        <v>0</v>
      </c>
      <c r="AB31" s="7"/>
    </row>
    <row r="32" spans="1:28" ht="24.9" customHeight="1" thickTop="1" thickBot="1" x14ac:dyDescent="0.35">
      <c r="A32" s="8"/>
      <c r="C32" s="34" t="s">
        <v>28</v>
      </c>
      <c r="D32" s="35">
        <f>$D$9</f>
        <v>0</v>
      </c>
      <c r="AB32" s="7"/>
    </row>
    <row r="33" spans="1:30" ht="24.9" customHeight="1" thickTop="1" x14ac:dyDescent="0.3">
      <c r="A33" s="8"/>
      <c r="C33" s="16" t="s">
        <v>9</v>
      </c>
      <c r="D33" s="36">
        <f>D10</f>
        <v>0</v>
      </c>
      <c r="AB33" s="7"/>
    </row>
    <row r="34" spans="1:30" ht="24.9" customHeight="1" x14ac:dyDescent="0.3">
      <c r="A34" s="8"/>
      <c r="C34" s="12" t="s">
        <v>11</v>
      </c>
      <c r="D34" s="22">
        <f>MAX(D30-D31-D32-D33, 0)</f>
        <v>0</v>
      </c>
      <c r="F34" s="23"/>
      <c r="G34" s="23"/>
      <c r="H34" s="23"/>
      <c r="I34" s="23"/>
      <c r="J34" s="23"/>
      <c r="AB34" s="7"/>
    </row>
    <row r="35" spans="1:30" ht="24.9" customHeight="1" x14ac:dyDescent="0.3">
      <c r="A35" s="8"/>
      <c r="AB35" s="7"/>
    </row>
    <row r="36" spans="1:30" s="6" customFormat="1" ht="24.9" customHeight="1" x14ac:dyDescent="0.3">
      <c r="A36" s="8"/>
      <c r="B36" s="9" t="s">
        <v>29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</row>
    <row r="37" spans="1:30" ht="24.9" customHeight="1" x14ac:dyDescent="0.3">
      <c r="A37" s="8"/>
      <c r="C37" s="18"/>
      <c r="U37" s="18"/>
      <c r="Y37" s="18"/>
      <c r="AB37" s="7"/>
    </row>
    <row r="38" spans="1:30" ht="24.9" customHeight="1" x14ac:dyDescent="0.3">
      <c r="A38" s="8"/>
      <c r="C38" s="1" t="s">
        <v>30</v>
      </c>
      <c r="D38" s="18"/>
      <c r="H38" s="18"/>
      <c r="I38" s="18"/>
      <c r="K38" s="18"/>
      <c r="N38" s="18"/>
      <c r="R38" s="18"/>
      <c r="U38" s="1" t="s">
        <v>31</v>
      </c>
      <c r="AB38" s="7"/>
    </row>
    <row r="39" spans="1:30" s="37" customFormat="1" ht="24.9" customHeight="1" x14ac:dyDescent="0.3">
      <c r="A39" s="8"/>
      <c r="C39" s="173" t="s">
        <v>32</v>
      </c>
      <c r="D39" s="173" t="s">
        <v>33</v>
      </c>
      <c r="E39" s="175" t="s">
        <v>34</v>
      </c>
      <c r="F39" s="173" t="s">
        <v>35</v>
      </c>
      <c r="G39" s="173" t="s">
        <v>36</v>
      </c>
      <c r="H39" s="173" t="s">
        <v>37</v>
      </c>
      <c r="I39" s="165" t="s">
        <v>38</v>
      </c>
      <c r="J39" s="166"/>
      <c r="K39" s="166"/>
      <c r="L39" s="166"/>
      <c r="M39" s="166"/>
      <c r="N39" s="167"/>
      <c r="O39" s="179" t="s">
        <v>39</v>
      </c>
      <c r="P39" s="180"/>
      <c r="Q39" s="180"/>
      <c r="R39" s="181"/>
      <c r="S39" s="173" t="s">
        <v>40</v>
      </c>
      <c r="T39" s="38"/>
      <c r="U39" s="163" t="s">
        <v>41</v>
      </c>
      <c r="V39" s="163" t="s">
        <v>42</v>
      </c>
      <c r="W39" s="182" t="s">
        <v>43</v>
      </c>
      <c r="X39" s="183" t="s">
        <v>44</v>
      </c>
      <c r="Y39" s="186" t="s">
        <v>45</v>
      </c>
      <c r="Z39" s="187"/>
      <c r="AA39" s="163" t="s">
        <v>46</v>
      </c>
      <c r="AB39" s="41"/>
    </row>
    <row r="40" spans="1:30" s="37" customFormat="1" ht="24.9" customHeight="1" x14ac:dyDescent="0.3">
      <c r="A40" s="8"/>
      <c r="C40" s="174"/>
      <c r="D40" s="174"/>
      <c r="E40" s="176"/>
      <c r="F40" s="174"/>
      <c r="G40" s="174"/>
      <c r="H40" s="174"/>
      <c r="I40" s="163" t="s">
        <v>47</v>
      </c>
      <c r="J40" s="165" t="s">
        <v>48</v>
      </c>
      <c r="K40" s="166"/>
      <c r="L40" s="166"/>
      <c r="M40" s="167"/>
      <c r="N40" s="163" t="s">
        <v>49</v>
      </c>
      <c r="O40" s="163" t="s">
        <v>50</v>
      </c>
      <c r="P40" s="169" t="s">
        <v>51</v>
      </c>
      <c r="Q40" s="169"/>
      <c r="R40" s="170" t="s">
        <v>52</v>
      </c>
      <c r="S40" s="174"/>
      <c r="T40" s="38"/>
      <c r="U40" s="164"/>
      <c r="V40" s="164"/>
      <c r="W40" s="182"/>
      <c r="X40" s="184"/>
      <c r="Y40" s="163" t="s">
        <v>53</v>
      </c>
      <c r="Z40" s="163" t="s">
        <v>54</v>
      </c>
      <c r="AA40" s="164"/>
      <c r="AB40" s="41"/>
    </row>
    <row r="41" spans="1:30" s="37" customFormat="1" ht="50.1" customHeight="1" thickBot="1" x14ac:dyDescent="0.35">
      <c r="A41" s="8"/>
      <c r="C41" s="174"/>
      <c r="D41" s="174"/>
      <c r="E41" s="177"/>
      <c r="F41" s="178"/>
      <c r="G41" s="178"/>
      <c r="H41" s="174"/>
      <c r="I41" s="164"/>
      <c r="J41" s="39" t="s">
        <v>55</v>
      </c>
      <c r="K41" s="42" t="s">
        <v>56</v>
      </c>
      <c r="L41" s="40" t="s">
        <v>57</v>
      </c>
      <c r="M41" s="40" t="s">
        <v>58</v>
      </c>
      <c r="N41" s="168"/>
      <c r="O41" s="168"/>
      <c r="P41" s="40" t="s">
        <v>59</v>
      </c>
      <c r="Q41" s="40" t="s">
        <v>60</v>
      </c>
      <c r="R41" s="171"/>
      <c r="S41" s="178"/>
      <c r="T41" s="38"/>
      <c r="U41" s="168"/>
      <c r="V41" s="168"/>
      <c r="W41" s="182"/>
      <c r="X41" s="185"/>
      <c r="Y41" s="168"/>
      <c r="Z41" s="168"/>
      <c r="AA41" s="168"/>
      <c r="AB41" s="41"/>
    </row>
    <row r="42" spans="1:30" s="37" customFormat="1" ht="24.9" customHeight="1" thickTop="1" thickBot="1" x14ac:dyDescent="0.35">
      <c r="A42" s="8"/>
      <c r="C42" s="43"/>
      <c r="D42" s="44"/>
      <c r="E42" s="45"/>
      <c r="F42" s="46"/>
      <c r="G42" s="46"/>
      <c r="H42" s="47"/>
      <c r="I42" s="48" t="str">
        <f ca="1">IF(INDIRECT("D" &amp; ROW())&lt;&gt;"", VLOOKUP(INDIRECT("D" &amp; ROW()),テーブル_デフレーター!$A$3:$C$126,3,TRUE), "-")</f>
        <v>-</v>
      </c>
      <c r="J42" s="49">
        <v>330000</v>
      </c>
      <c r="K42" s="50"/>
      <c r="L42" s="51" t="str">
        <f ca="1">IF(INDIRECT("E" &amp; ROW())&lt;&gt;"", INDIRECT("E" &amp; ROW()), "-")</f>
        <v>-</v>
      </c>
      <c r="M42" s="51" t="str">
        <f ca="1">IFERROR(ROUND(INDIRECT("J" &amp; ROW())/(INDIRECT("K" &amp; ROW())/INDIRECT("L" &amp; ROW())),3), "-")</f>
        <v>-</v>
      </c>
      <c r="N42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53">
        <v>0.25</v>
      </c>
      <c r="P42" s="54" t="str">
        <f ca="1">IF(INDIRECT("F" &amp; ROW())&lt;&gt;"", INDIRECT("F" &amp; ROW()), "-")</f>
        <v>-</v>
      </c>
      <c r="Q42" s="55" t="str">
        <f ca="1">IFERROR(ROUND(INDIRECT("P" &amp; ROW())/INDIRECT("K" &amp; ROW()),3), "-")</f>
        <v>-</v>
      </c>
      <c r="R42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2" s="54" t="str">
        <f ca="1">IF(INDIRECT("H" &amp; ROW())="","-",IFERROR(ROUNDDOWN(INDIRECT("H" &amp; ROW())*INDIRECT("N" &amp; ROW())*INDIRECT("R" &amp; ROW()),0), "-"))</f>
        <v>-</v>
      </c>
      <c r="T42" s="57"/>
      <c r="U42" s="54" t="str">
        <f ca="1">IF(INDIRECT("H" &amp; ROW())&lt;&gt;"",INDIRECT("H" &amp; ROW()),"-")</f>
        <v>-</v>
      </c>
      <c r="V42" s="53">
        <v>0.19</v>
      </c>
      <c r="W42" s="32" t="str">
        <f ca="1">IF(INDIRECT("G" &amp; ROW())&lt;&gt;"", INDIRECT("G" &amp; ROW()), "-")</f>
        <v>-</v>
      </c>
      <c r="X42" s="32" t="str">
        <f ca="1">IFERROR( IF((INDIRECT("U" &amp; ROW())*INDIRECT("V" &amp; ROW()))-INDIRECT("W" &amp; ROW()) &lt; 0, 0, (INDIRECT("U" &amp; ROW())*INDIRECT("V" &amp; ROW()))-INDIRECT("W" &amp; ROW())), "-")</f>
        <v>-</v>
      </c>
      <c r="Y42" s="17"/>
      <c r="Z42" s="58" t="str">
        <f ca="1">IFERROR(ROUNDDOWN((INDIRECT("U" &amp; ROW())*INDIRECT("V" &amp; ROW())) * (INDIRECT("Y" &amp; ROW())/(INDIRECT("U" &amp; ROW())+INDIRECT("Y" &amp; ROW()))), 0), "-")</f>
        <v>-</v>
      </c>
      <c r="AA42" s="32" t="str">
        <f ca="1">IFERROR(ROUNDDOWN(IF(INDIRECT("X" &amp; ROW()) = "-", INDIRECT("Z" &amp; ROW()), INDIRECT("X" &amp; ROW())), 0), "-")</f>
        <v>-</v>
      </c>
      <c r="AB42" s="41"/>
      <c r="AD42" s="37">
        <v>5000</v>
      </c>
    </row>
    <row r="43" spans="1:30" s="37" customFormat="1" ht="24.9" customHeight="1" thickTop="1" thickBot="1" x14ac:dyDescent="0.35">
      <c r="A43" s="8"/>
      <c r="C43" s="43"/>
      <c r="D43" s="44"/>
      <c r="E43" s="45"/>
      <c r="F43" s="46"/>
      <c r="G43" s="46"/>
      <c r="H43" s="47"/>
      <c r="I43" s="48" t="str">
        <f ca="1">IF(INDIRECT("D" &amp; ROW())&lt;&gt;"", VLOOKUP(INDIRECT("D" &amp; ROW()),テーブル_デフレーター!$A$3:$C$126,3,TRUE), "-")</f>
        <v>-</v>
      </c>
      <c r="J43" s="49">
        <v>330000</v>
      </c>
      <c r="K43" s="50"/>
      <c r="L43" s="51" t="str">
        <f ca="1">IF(INDIRECT("E" &amp; ROW())&lt;&gt;"", INDIRECT("E" &amp; ROW()), "-")</f>
        <v>-</v>
      </c>
      <c r="M43" s="51" t="str">
        <f ca="1">IFERROR(ROUND(INDIRECT("J" &amp; ROW())/(INDIRECT("K" &amp; ROW())/INDIRECT("L" &amp; ROW())),3), "-")</f>
        <v>-</v>
      </c>
      <c r="N43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3" s="53">
        <v>0.25</v>
      </c>
      <c r="P43" s="54" t="str">
        <f ca="1">IF(INDIRECT("F" &amp; ROW())&lt;&gt;"", INDIRECT("F" &amp; ROW()), "-")</f>
        <v>-</v>
      </c>
      <c r="Q43" s="55" t="str">
        <f ca="1">IFERROR(ROUND(INDIRECT("P" &amp; ROW())/INDIRECT("K" &amp; ROW()),3), "-")</f>
        <v>-</v>
      </c>
      <c r="R43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3" s="54" t="str">
        <f ca="1">IF(INDIRECT("H" &amp; ROW())="","-",IFERROR(ROUNDDOWN(INDIRECT("H" &amp; ROW())*INDIRECT("N" &amp; ROW())*INDIRECT("R" &amp; ROW()),0), "-"))</f>
        <v>-</v>
      </c>
      <c r="T43" s="57"/>
      <c r="U43" s="54" t="str">
        <f ca="1">IF(INDIRECT("H" &amp; ROW())&lt;&gt;"",INDIRECT("H" &amp; ROW()),"-")</f>
        <v>-</v>
      </c>
      <c r="V43" s="53">
        <v>0.19</v>
      </c>
      <c r="W43" s="32" t="str">
        <f ca="1">IF(INDIRECT("G" &amp; ROW())&lt;&gt;"", INDIRECT("G" &amp; ROW()), "-")</f>
        <v>-</v>
      </c>
      <c r="X43" s="32" t="str">
        <f ca="1">IFERROR( IF((INDIRECT("U" &amp; ROW())*INDIRECT("V" &amp; ROW()))-INDIRECT("W" &amp; ROW()) &lt; 0, 0, (INDIRECT("U" &amp; ROW())*INDIRECT("V" &amp; ROW()))-INDIRECT("W" &amp; ROW())), "-")</f>
        <v>-</v>
      </c>
      <c r="Y43" s="17"/>
      <c r="Z43" s="58" t="str">
        <f ca="1">IFERROR(ROUNDDOWN((INDIRECT("U" &amp; ROW())*INDIRECT("V" &amp; ROW())) * (INDIRECT("Y" &amp; ROW())/(INDIRECT("U" &amp; ROW())+INDIRECT("Y" &amp; ROW()))), 0), "-")</f>
        <v>-</v>
      </c>
      <c r="AA43" s="32" t="str">
        <f ca="1">IFERROR(ROUNDDOWN(IF(INDIRECT("X" &amp; ROW()) = "-", INDIRECT("Z" &amp; ROW()), INDIRECT("X" &amp; ROW())), 0), "-")</f>
        <v>-</v>
      </c>
      <c r="AB43" s="41"/>
      <c r="AD43" s="37">
        <v>5000</v>
      </c>
    </row>
    <row r="44" spans="1:30" s="37" customFormat="1" ht="24.9" customHeight="1" thickTop="1" thickBot="1" x14ac:dyDescent="0.35">
      <c r="A44" s="8"/>
      <c r="C44" s="43"/>
      <c r="D44" s="44"/>
      <c r="E44" s="45"/>
      <c r="F44" s="46"/>
      <c r="G44" s="46"/>
      <c r="H44" s="47"/>
      <c r="I44" s="48" t="str">
        <f ca="1">IF(INDIRECT("D" &amp; ROW())&lt;&gt;"", VLOOKUP(INDIRECT("D" &amp; ROW()),テーブル_デフレーター!$A$3:$C$126,3,TRUE), "-")</f>
        <v>-</v>
      </c>
      <c r="J44" s="49">
        <v>330000</v>
      </c>
      <c r="K44" s="50"/>
      <c r="L44" s="51" t="str">
        <f ca="1">IF(INDIRECT("E" &amp; ROW())&lt;&gt;"", INDIRECT("E" &amp; ROW()), "-")</f>
        <v>-</v>
      </c>
      <c r="M44" s="51" t="str">
        <f ca="1">IFERROR(ROUND(INDIRECT("J" &amp; ROW())/(INDIRECT("K" &amp; ROW())/INDIRECT("L" &amp; ROW())),3), "-")</f>
        <v>-</v>
      </c>
      <c r="N44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4" s="53">
        <v>0.25</v>
      </c>
      <c r="P44" s="54" t="str">
        <f ca="1">IF(INDIRECT("F" &amp; ROW())&lt;&gt;"", INDIRECT("F" &amp; ROW()), "-")</f>
        <v>-</v>
      </c>
      <c r="Q44" s="55" t="str">
        <f ca="1">IFERROR(ROUND(INDIRECT("P" &amp; ROW())/INDIRECT("K" &amp; ROW()),3), "-")</f>
        <v>-</v>
      </c>
      <c r="R44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4" s="54" t="str">
        <f ca="1">IF(INDIRECT("H" &amp; ROW())="","-",IFERROR(ROUNDDOWN(INDIRECT("H" &amp; ROW())*INDIRECT("N" &amp; ROW())*INDIRECT("R" &amp; ROW()),0), "-"))</f>
        <v>-</v>
      </c>
      <c r="T44" s="57"/>
      <c r="U44" s="54" t="str">
        <f ca="1">IF(INDIRECT("H" &amp; ROW())&lt;&gt;"",INDIRECT("H" &amp; ROW()),"-")</f>
        <v>-</v>
      </c>
      <c r="V44" s="53">
        <v>0.19</v>
      </c>
      <c r="W44" s="32" t="str">
        <f ca="1">IF(INDIRECT("G" &amp; ROW())&lt;&gt;"", INDIRECT("G" &amp; ROW()), "-")</f>
        <v>-</v>
      </c>
      <c r="X44" s="32" t="str">
        <f ca="1">IFERROR( IF((INDIRECT("U" &amp; ROW())*INDIRECT("V" &amp; ROW()))-INDIRECT("W" &amp; ROW()) &lt; 0, 0, (INDIRECT("U" &amp; ROW())*INDIRECT("V" &amp; ROW()))-INDIRECT("W" &amp; ROW())), "-")</f>
        <v>-</v>
      </c>
      <c r="Y44" s="17"/>
      <c r="Z44" s="58" t="str">
        <f ca="1">IFERROR(ROUNDDOWN((INDIRECT("U" &amp; ROW())*INDIRECT("V" &amp; ROW())) * (INDIRECT("Y" &amp; ROW())/(INDIRECT("U" &amp; ROW())+INDIRECT("Y" &amp; ROW()))), 0), "-")</f>
        <v>-</v>
      </c>
      <c r="AA44" s="32" t="str">
        <f ca="1">IFERROR(ROUNDDOWN(IF(INDIRECT("X" &amp; ROW()) = "-", INDIRECT("Z" &amp; ROW()), INDIRECT("X" &amp; ROW())), 0), "-")</f>
        <v>-</v>
      </c>
      <c r="AB44" s="41"/>
      <c r="AD44" s="37">
        <v>5000</v>
      </c>
    </row>
    <row r="45" spans="1:30" s="37" customFormat="1" ht="24.9" customHeight="1" thickTop="1" thickBot="1" x14ac:dyDescent="0.35">
      <c r="A45" s="8"/>
      <c r="C45" s="43"/>
      <c r="D45" s="44"/>
      <c r="E45" s="45"/>
      <c r="F45" s="46"/>
      <c r="G45" s="46"/>
      <c r="H45" s="47"/>
      <c r="I45" s="48" t="str">
        <f ca="1">IF(INDIRECT("D" &amp; ROW())&lt;&gt;"", VLOOKUP(INDIRECT("D" &amp; ROW()),テーブル_デフレーター!$A$3:$C$126,3,TRUE), "-")</f>
        <v>-</v>
      </c>
      <c r="J45" s="49">
        <v>330000</v>
      </c>
      <c r="K45" s="50"/>
      <c r="L45" s="51" t="str">
        <f ca="1">IF(INDIRECT("E" &amp; ROW())&lt;&gt;"", INDIRECT("E" &amp; ROW()), "-")</f>
        <v>-</v>
      </c>
      <c r="M45" s="51" t="str">
        <f ca="1">IFERROR(ROUND(INDIRECT("J" &amp; ROW())/(INDIRECT("K" &amp; ROW())/INDIRECT("L" &amp; ROW())),3), "-")</f>
        <v>-</v>
      </c>
      <c r="N45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5" s="53">
        <v>0.25</v>
      </c>
      <c r="P45" s="54" t="str">
        <f ca="1">IF(INDIRECT("F" &amp; ROW())&lt;&gt;"", INDIRECT("F" &amp; ROW()), "-")</f>
        <v>-</v>
      </c>
      <c r="Q45" s="55" t="str">
        <f ca="1">IFERROR(ROUND(INDIRECT("P" &amp; ROW())/INDIRECT("K" &amp; ROW()),3), "-")</f>
        <v>-</v>
      </c>
      <c r="R45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5" s="54" t="str">
        <f ca="1">IF(INDIRECT("H" &amp; ROW())="","-",IFERROR(ROUNDDOWN(INDIRECT("H" &amp; ROW())*INDIRECT("N" &amp; ROW())*INDIRECT("R" &amp; ROW()),0), "-"))</f>
        <v>-</v>
      </c>
      <c r="T45" s="57"/>
      <c r="U45" s="54" t="str">
        <f ca="1">IF(INDIRECT("H" &amp; ROW())&lt;&gt;"",INDIRECT("H" &amp; ROW()),"-")</f>
        <v>-</v>
      </c>
      <c r="V45" s="53">
        <v>0.19</v>
      </c>
      <c r="W45" s="32" t="str">
        <f ca="1">IF(INDIRECT("G" &amp; ROW())&lt;&gt;"", INDIRECT("G" &amp; ROW()), "-")</f>
        <v>-</v>
      </c>
      <c r="X45" s="32" t="str">
        <f ca="1">IFERROR( IF((INDIRECT("U" &amp; ROW())*INDIRECT("V" &amp; ROW()))-INDIRECT("W" &amp; ROW()) &lt; 0, 0, (INDIRECT("U" &amp; ROW())*INDIRECT("V" &amp; ROW()))-INDIRECT("W" &amp; ROW())), "-")</f>
        <v>-</v>
      </c>
      <c r="Y45" s="17"/>
      <c r="Z45" s="58" t="str">
        <f ca="1">IFERROR(ROUNDDOWN((INDIRECT("U" &amp; ROW())*INDIRECT("V" &amp; ROW())) * (INDIRECT("Y" &amp; ROW())/(INDIRECT("U" &amp; ROW())+INDIRECT("Y" &amp; ROW()))), 0), "-")</f>
        <v>-</v>
      </c>
      <c r="AA45" s="32" t="str">
        <f ca="1">IFERROR(ROUNDDOWN(IF(INDIRECT("X" &amp; ROW()) = "-", INDIRECT("Z" &amp; ROW()), INDIRECT("X" &amp; ROW())), 0), "-")</f>
        <v>-</v>
      </c>
      <c r="AB45" s="41"/>
      <c r="AD45" s="37">
        <v>5000</v>
      </c>
    </row>
    <row r="46" spans="1:30" s="37" customFormat="1" ht="24.9" customHeight="1" thickTop="1" thickBot="1" x14ac:dyDescent="0.35">
      <c r="A46" s="8"/>
      <c r="C46" s="43"/>
      <c r="D46" s="44"/>
      <c r="E46" s="45"/>
      <c r="F46" s="46"/>
      <c r="G46" s="46"/>
      <c r="H46" s="47"/>
      <c r="I46" s="48" t="str">
        <f ca="1">IF(INDIRECT("D" &amp; ROW())&lt;&gt;"", VLOOKUP(INDIRECT("D" &amp; ROW()),テーブル_デフレーター!$A$3:$C$126,3,TRUE), "-")</f>
        <v>-</v>
      </c>
      <c r="J46" s="49">
        <v>330000</v>
      </c>
      <c r="K46" s="50"/>
      <c r="L46" s="51" t="str">
        <f ca="1">IF(INDIRECT("E" &amp; ROW())&lt;&gt;"", INDIRECT("E" &amp; ROW()), "-")</f>
        <v>-</v>
      </c>
      <c r="M46" s="51" t="str">
        <f ca="1">IFERROR(ROUND(INDIRECT("J" &amp; ROW())/(INDIRECT("K" &amp; ROW())/INDIRECT("L" &amp; ROW())),3), "-")</f>
        <v>-</v>
      </c>
      <c r="N46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6" s="53">
        <v>0.25</v>
      </c>
      <c r="P46" s="54" t="str">
        <f ca="1">IF(INDIRECT("F" &amp; ROW())&lt;&gt;"", INDIRECT("F" &amp; ROW()), "-")</f>
        <v>-</v>
      </c>
      <c r="Q46" s="55" t="str">
        <f ca="1">IFERROR(ROUND(INDIRECT("P" &amp; ROW())/INDIRECT("K" &amp; ROW()),3), "-")</f>
        <v>-</v>
      </c>
      <c r="R46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6" s="54" t="str">
        <f ca="1">IF(INDIRECT("H" &amp; ROW())="","-",IFERROR(ROUNDDOWN(INDIRECT("H" &amp; ROW())*INDIRECT("N" &amp; ROW())*INDIRECT("R" &amp; ROW()),0), "-"))</f>
        <v>-</v>
      </c>
      <c r="T46" s="57"/>
      <c r="U46" s="54" t="str">
        <f ca="1">IF(INDIRECT("H" &amp; ROW())&lt;&gt;"",INDIRECT("H" &amp; ROW()),"-")</f>
        <v>-</v>
      </c>
      <c r="V46" s="53">
        <v>0.19</v>
      </c>
      <c r="W46" s="32" t="str">
        <f ca="1">IF(INDIRECT("G" &amp; ROW())&lt;&gt;"", INDIRECT("G" &amp; ROW()), "-")</f>
        <v>-</v>
      </c>
      <c r="X46" s="32" t="str">
        <f ca="1">IFERROR( IF((INDIRECT("U" &amp; ROW())*INDIRECT("V" &amp; ROW()))-INDIRECT("W" &amp; ROW()) &lt; 0, 0, (INDIRECT("U" &amp; ROW())*INDIRECT("V" &amp; ROW()))-INDIRECT("W" &amp; ROW())), "-")</f>
        <v>-</v>
      </c>
      <c r="Y46" s="17"/>
      <c r="Z46" s="58" t="str">
        <f ca="1">IFERROR(ROUNDDOWN((INDIRECT("U" &amp; ROW())*INDIRECT("V" &amp; ROW())) * (INDIRECT("Y" &amp; ROW())/(INDIRECT("U" &amp; ROW())+INDIRECT("Y" &amp; ROW()))), 0), "-")</f>
        <v>-</v>
      </c>
      <c r="AA46" s="32" t="str">
        <f ca="1">IFERROR(ROUNDDOWN(IF(INDIRECT("X" &amp; ROW()) = "-", INDIRECT("Z" &amp; ROW()), INDIRECT("X" &amp; ROW())), 0), "-")</f>
        <v>-</v>
      </c>
      <c r="AB46" s="41"/>
      <c r="AD46" s="37">
        <v>5000</v>
      </c>
    </row>
    <row r="47" spans="1:30" ht="24.9" customHeight="1" thickTop="1" x14ac:dyDescent="0.3">
      <c r="A47" s="8"/>
      <c r="C47" s="12" t="s">
        <v>61</v>
      </c>
      <c r="D47" s="59"/>
      <c r="E47" s="60"/>
      <c r="F47" s="60"/>
      <c r="G47" s="6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1">
        <f ca="1">SUM(S42:S46)</f>
        <v>0</v>
      </c>
      <c r="T47" s="62"/>
      <c r="U47" s="59"/>
      <c r="V47" s="59"/>
      <c r="W47" s="59"/>
      <c r="X47" s="59"/>
      <c r="Y47" s="59"/>
      <c r="Z47" s="59"/>
      <c r="AA47" s="61">
        <f ca="1">SUM(AA42:AA46)</f>
        <v>0</v>
      </c>
      <c r="AB47" s="7"/>
    </row>
    <row r="48" spans="1:30" ht="24.9" customHeight="1" x14ac:dyDescent="0.3">
      <c r="A48" s="8"/>
      <c r="C48" s="1" t="s">
        <v>62</v>
      </c>
      <c r="R48" s="63"/>
      <c r="AB48" s="7"/>
    </row>
    <row r="49" spans="1:28" ht="24.9" customHeight="1" x14ac:dyDescent="0.3">
      <c r="A49" s="8"/>
      <c r="AB49" s="7"/>
    </row>
    <row r="50" spans="1:28" ht="24.9" customHeight="1" x14ac:dyDescent="0.3">
      <c r="A50" s="8"/>
      <c r="AB50" s="7"/>
    </row>
    <row r="51" spans="1:28" ht="24.9" customHeight="1" x14ac:dyDescent="0.3">
      <c r="A51" s="8"/>
      <c r="C51" s="1" t="s">
        <v>63</v>
      </c>
      <c r="AB51" s="7"/>
    </row>
    <row r="52" spans="1:28" s="13" customFormat="1" ht="24.9" customHeight="1" x14ac:dyDescent="0.3">
      <c r="A52" s="8"/>
      <c r="C52" s="12" t="s">
        <v>61</v>
      </c>
      <c r="D52" s="17"/>
      <c r="E52" s="23"/>
      <c r="F52" s="23"/>
      <c r="G52" s="23"/>
      <c r="H52" s="23"/>
      <c r="I52" s="23"/>
      <c r="J52" s="23"/>
      <c r="K52" s="23"/>
      <c r="R52" s="1"/>
      <c r="AB52" s="25"/>
    </row>
    <row r="53" spans="1:28" ht="24.9" customHeight="1" x14ac:dyDescent="0.3">
      <c r="A53" s="8"/>
      <c r="AB53" s="7"/>
    </row>
    <row r="54" spans="1:28" ht="24.9" customHeight="1" x14ac:dyDescent="0.3">
      <c r="A54" s="8"/>
      <c r="C54" s="1" t="s">
        <v>64</v>
      </c>
      <c r="AB54" s="7"/>
    </row>
    <row r="55" spans="1:28" ht="24.9" customHeight="1" x14ac:dyDescent="0.3">
      <c r="A55" s="8"/>
      <c r="C55" s="12" t="s">
        <v>2</v>
      </c>
      <c r="D55" s="12" t="s">
        <v>3</v>
      </c>
      <c r="E55" s="13"/>
      <c r="F55" s="13"/>
      <c r="G55" s="13"/>
      <c r="H55" s="13"/>
      <c r="I55" s="13"/>
      <c r="J55" s="13"/>
      <c r="K55" s="13"/>
      <c r="AB55" s="7"/>
    </row>
    <row r="56" spans="1:28" ht="24.9" customHeight="1" x14ac:dyDescent="0.3">
      <c r="A56" s="8"/>
      <c r="C56" s="16" t="s">
        <v>65</v>
      </c>
      <c r="D56" s="32">
        <f ca="1">S47</f>
        <v>0</v>
      </c>
      <c r="AB56" s="7"/>
    </row>
    <row r="57" spans="1:28" ht="24.9" customHeight="1" x14ac:dyDescent="0.3">
      <c r="A57" s="8"/>
      <c r="C57" s="16" t="s">
        <v>66</v>
      </c>
      <c r="D57" s="32">
        <f ca="1">AA47</f>
        <v>0</v>
      </c>
      <c r="AB57" s="7"/>
    </row>
    <row r="58" spans="1:28" ht="24.9" customHeight="1" x14ac:dyDescent="0.3">
      <c r="A58" s="8"/>
      <c r="C58" s="16" t="s">
        <v>67</v>
      </c>
      <c r="D58" s="32">
        <f>D52</f>
        <v>0</v>
      </c>
      <c r="AB58" s="7"/>
    </row>
    <row r="59" spans="1:28" ht="24.9" customHeight="1" x14ac:dyDescent="0.3">
      <c r="A59" s="8"/>
      <c r="C59" s="12" t="s">
        <v>61</v>
      </c>
      <c r="D59" s="22">
        <f ca="1">SUM(D56:D58)</f>
        <v>0</v>
      </c>
      <c r="E59" s="23"/>
      <c r="F59" s="23"/>
      <c r="G59" s="23"/>
      <c r="H59" s="23"/>
      <c r="I59" s="23"/>
      <c r="J59" s="23"/>
      <c r="K59" s="23"/>
      <c r="AB59" s="7"/>
    </row>
    <row r="60" spans="1:28" ht="24.9" customHeight="1" x14ac:dyDescent="0.3">
      <c r="A60" s="8"/>
      <c r="AB60" s="7"/>
    </row>
    <row r="61" spans="1:28" s="6" customFormat="1" ht="24.9" customHeight="1" x14ac:dyDescent="0.3">
      <c r="A61" s="8"/>
      <c r="B61" s="9" t="s">
        <v>68</v>
      </c>
      <c r="C61" s="10"/>
      <c r="D61" s="64"/>
      <c r="E61" s="10"/>
      <c r="F61" s="10"/>
      <c r="G61" s="10"/>
      <c r="AB61" s="11"/>
    </row>
    <row r="62" spans="1:28" ht="24.9" customHeight="1" x14ac:dyDescent="0.3">
      <c r="A62" s="8"/>
      <c r="AB62" s="7"/>
    </row>
    <row r="63" spans="1:28" ht="24.9" customHeight="1" x14ac:dyDescent="0.3">
      <c r="A63" s="8"/>
      <c r="C63" s="12" t="s">
        <v>2</v>
      </c>
      <c r="D63" s="12" t="s">
        <v>3</v>
      </c>
      <c r="E63" s="65"/>
      <c r="F63" s="12" t="s">
        <v>69</v>
      </c>
      <c r="G63" s="12" t="s">
        <v>40</v>
      </c>
      <c r="AB63" s="7"/>
    </row>
    <row r="64" spans="1:28" ht="24.9" customHeight="1" x14ac:dyDescent="0.3">
      <c r="A64" s="8"/>
      <c r="C64" s="16" t="s">
        <v>70</v>
      </c>
      <c r="D64" s="17"/>
      <c r="E64" s="66">
        <v>12</v>
      </c>
      <c r="F64" s="66">
        <v>3</v>
      </c>
      <c r="G64" s="67">
        <f>IFERROR(ROUNDDOWN(D64/E64*F64,0), "-")</f>
        <v>0</v>
      </c>
      <c r="AB64" s="7"/>
    </row>
    <row r="65" spans="1:28" ht="24.9" customHeight="1" x14ac:dyDescent="0.3">
      <c r="A65" s="8"/>
      <c r="AB65" s="7"/>
    </row>
    <row r="66" spans="1:28" ht="24.9" customHeight="1" x14ac:dyDescent="0.3">
      <c r="A66" s="8"/>
      <c r="B66" s="9" t="s">
        <v>71</v>
      </c>
      <c r="C66" s="27"/>
      <c r="D66" s="64"/>
      <c r="E66" s="27"/>
      <c r="F66" s="27"/>
      <c r="G66" s="27"/>
      <c r="AB66" s="7"/>
    </row>
    <row r="67" spans="1:28" ht="24.9" customHeight="1" x14ac:dyDescent="0.3">
      <c r="A67" s="8"/>
      <c r="D67" s="18"/>
      <c r="AB67" s="7"/>
    </row>
    <row r="68" spans="1:28" ht="24.9" customHeight="1" x14ac:dyDescent="0.3">
      <c r="A68" s="8"/>
      <c r="C68" s="12" t="s">
        <v>2</v>
      </c>
      <c r="D68" s="12" t="s">
        <v>3</v>
      </c>
      <c r="E68" s="65"/>
      <c r="F68" s="12" t="s">
        <v>69</v>
      </c>
      <c r="G68" s="12" t="s">
        <v>40</v>
      </c>
      <c r="AB68" s="7"/>
    </row>
    <row r="69" spans="1:28" ht="24.9" customHeight="1" x14ac:dyDescent="0.3">
      <c r="A69" s="8"/>
      <c r="C69" s="16" t="s">
        <v>70</v>
      </c>
      <c r="D69" s="32" t="str">
        <f>IF(D64="","-", IF((D59 + G64) &gt; D64, "-", D64))</f>
        <v>-</v>
      </c>
      <c r="E69" s="68">
        <v>12</v>
      </c>
      <c r="F69" s="68">
        <v>12</v>
      </c>
      <c r="G69" s="67" t="str">
        <f>IF(D69&lt;&gt;"-", D69/E69*F69, "-")</f>
        <v>-</v>
      </c>
      <c r="AB69" s="7"/>
    </row>
    <row r="70" spans="1:28" ht="24.9" customHeight="1" x14ac:dyDescent="0.3">
      <c r="A70" s="8"/>
      <c r="AB70" s="7"/>
    </row>
    <row r="71" spans="1:28" s="6" customFormat="1" ht="24.9" customHeight="1" x14ac:dyDescent="0.3">
      <c r="A71" s="8"/>
      <c r="B71" s="9" t="s">
        <v>72</v>
      </c>
      <c r="C71" s="10"/>
      <c r="D71" s="10"/>
      <c r="E71" s="10"/>
      <c r="F71" s="10"/>
      <c r="AB71" s="11"/>
    </row>
    <row r="72" spans="1:28" ht="24.9" customHeight="1" x14ac:dyDescent="0.3">
      <c r="A72" s="8"/>
      <c r="AB72" s="7"/>
    </row>
    <row r="73" spans="1:28" ht="24.9" customHeight="1" x14ac:dyDescent="0.3">
      <c r="A73" s="8"/>
      <c r="C73" s="12" t="s">
        <v>2</v>
      </c>
      <c r="D73" s="12" t="s">
        <v>3</v>
      </c>
      <c r="E73" s="155" t="s">
        <v>73</v>
      </c>
      <c r="F73" s="157" t="s">
        <v>74</v>
      </c>
      <c r="G73" s="23"/>
      <c r="AB73" s="7"/>
    </row>
    <row r="74" spans="1:28" ht="24.9" customHeight="1" x14ac:dyDescent="0.3">
      <c r="A74" s="8"/>
      <c r="C74" s="16" t="s">
        <v>75</v>
      </c>
      <c r="D74" s="32">
        <f>D11</f>
        <v>0</v>
      </c>
      <c r="E74" s="156"/>
      <c r="F74" s="158"/>
      <c r="G74" s="23"/>
      <c r="AB74" s="7"/>
    </row>
    <row r="75" spans="1:28" ht="24.9" customHeight="1" x14ac:dyDescent="0.3">
      <c r="A75" s="8"/>
      <c r="C75" s="69" t="s">
        <v>76</v>
      </c>
      <c r="D75" s="32">
        <f>D34</f>
        <v>0</v>
      </c>
      <c r="E75" s="160">
        <f ca="1">IF(OR(D69="-", F79="適用しない"), D75 + IF(D76="", 0, D76) + IF(D77="", 0, D77), D34 + G69)</f>
        <v>0</v>
      </c>
      <c r="F75" s="158"/>
      <c r="AB75" s="7"/>
    </row>
    <row r="76" spans="1:28" ht="24.9" customHeight="1" x14ac:dyDescent="0.3">
      <c r="A76" s="8"/>
      <c r="C76" s="16" t="s">
        <v>77</v>
      </c>
      <c r="D76" s="70">
        <f ca="1">IF(OR(D69="-", F79="適用しない"), D59, 0)</f>
        <v>0</v>
      </c>
      <c r="E76" s="161"/>
      <c r="F76" s="158"/>
      <c r="AB76" s="7"/>
    </row>
    <row r="77" spans="1:28" ht="24.9" customHeight="1" x14ac:dyDescent="0.3">
      <c r="A77" s="8"/>
      <c r="C77" s="16" t="s">
        <v>78</v>
      </c>
      <c r="D77" s="70">
        <f>IF(OR(D69="-", F79="適用しない"), G64, 0)</f>
        <v>0</v>
      </c>
      <c r="E77" s="161"/>
      <c r="F77" s="158"/>
      <c r="AB77" s="7"/>
    </row>
    <row r="78" spans="1:28" ht="24.9" customHeight="1" x14ac:dyDescent="0.3">
      <c r="A78" s="8"/>
      <c r="C78" s="16" t="s">
        <v>79</v>
      </c>
      <c r="D78" s="32" t="str">
        <f>IF(OR(D69="-", F79="適用しない"),"",G69)</f>
        <v/>
      </c>
      <c r="E78" s="162"/>
      <c r="F78" s="159"/>
      <c r="AB78" s="7"/>
    </row>
    <row r="79" spans="1:28" ht="24.9" customHeight="1" x14ac:dyDescent="0.3">
      <c r="A79" s="8"/>
      <c r="C79" s="12" t="s">
        <v>61</v>
      </c>
      <c r="D79" s="22">
        <f ca="1">ROUNDDOWN(D74 - E75, -4)</f>
        <v>0</v>
      </c>
      <c r="E79" s="71"/>
      <c r="F79" s="72" t="s">
        <v>80</v>
      </c>
      <c r="AB79" s="7"/>
    </row>
    <row r="80" spans="1:28" ht="24.9" customHeight="1" x14ac:dyDescent="0.3">
      <c r="A80" s="8"/>
      <c r="C80" s="13"/>
      <c r="D80" s="73"/>
      <c r="AB80" s="7"/>
    </row>
    <row r="81" spans="1:28" ht="24.9" customHeight="1" x14ac:dyDescent="0.3">
      <c r="A81" s="8"/>
      <c r="B81" s="9" t="s">
        <v>81</v>
      </c>
      <c r="C81" s="74"/>
      <c r="D81" s="75"/>
      <c r="AB81" s="7"/>
    </row>
    <row r="82" spans="1:28" ht="24.9" customHeight="1" x14ac:dyDescent="0.3">
      <c r="A82" s="8"/>
      <c r="C82" s="13"/>
      <c r="D82" s="73"/>
      <c r="AB82" s="7"/>
    </row>
    <row r="83" spans="1:28" ht="24.9" customHeight="1" x14ac:dyDescent="0.3">
      <c r="A83" s="8"/>
      <c r="C83" s="12" t="s">
        <v>82</v>
      </c>
      <c r="D83" s="76" t="s">
        <v>83</v>
      </c>
      <c r="AB83" s="7"/>
    </row>
    <row r="84" spans="1:28" ht="24.9" customHeight="1" x14ac:dyDescent="0.3">
      <c r="A84" s="8"/>
      <c r="C84" s="77" t="s">
        <v>84</v>
      </c>
      <c r="D84" s="32">
        <f ca="1">D79</f>
        <v>0</v>
      </c>
      <c r="AB84" s="7"/>
    </row>
    <row r="85" spans="1:28" ht="24.9" customHeight="1" x14ac:dyDescent="0.3">
      <c r="A85" s="8"/>
      <c r="C85" s="77" t="s">
        <v>85</v>
      </c>
      <c r="D85" s="17"/>
      <c r="AB85" s="7"/>
    </row>
    <row r="86" spans="1:28" ht="24.9" customHeight="1" x14ac:dyDescent="0.3">
      <c r="A86" s="8"/>
      <c r="C86" s="12" t="s">
        <v>86</v>
      </c>
      <c r="D86" s="22">
        <f ca="1">ROUNDDOWN(D84-D85, -4)</f>
        <v>0</v>
      </c>
      <c r="AB86" s="7"/>
    </row>
    <row r="87" spans="1:28" ht="24.9" customHeight="1" thickBot="1" x14ac:dyDescent="0.35">
      <c r="A87" s="78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80"/>
    </row>
  </sheetData>
  <protectedRanges>
    <protectedRange sqref="F79" name="計算の特例適用_1"/>
  </protectedRanges>
  <mergeCells count="27"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  <mergeCell ref="Z40:Z41"/>
    <mergeCell ref="N40:N41"/>
    <mergeCell ref="O40:O41"/>
    <mergeCell ref="P40:Q40"/>
    <mergeCell ref="R40:R41"/>
    <mergeCell ref="U39:U41"/>
    <mergeCell ref="E73:E74"/>
    <mergeCell ref="F73:F78"/>
    <mergeCell ref="E75:E78"/>
    <mergeCell ref="I40:I41"/>
    <mergeCell ref="J40:M40"/>
  </mergeCells>
  <phoneticPr fontId="1"/>
  <conditionalFormatting sqref="C76:D77">
    <cfRule type="expression" dxfId="3" priority="4">
      <formula>AND($G$69&lt;&gt;"-", $F$79="適用する")</formula>
    </cfRule>
  </conditionalFormatting>
  <conditionalFormatting sqref="C78:D78">
    <cfRule type="expression" dxfId="2" priority="3">
      <formula>OR($G$69="-", $F$79="適用しない")</formula>
    </cfRule>
  </conditionalFormatting>
  <conditionalFormatting sqref="F79">
    <cfRule type="expression" dxfId="1" priority="2">
      <formula>OR((D59 + G64) &gt; G69, G69 = "-")</formula>
    </cfRule>
  </conditionalFormatting>
  <conditionalFormatting sqref="Y42:Y1048576">
    <cfRule type="expression" dxfId="0" priority="1">
      <formula>$Y42="-"</formula>
    </cfRule>
  </conditionalFormatting>
  <dataValidations count="2">
    <dataValidation type="list" allowBlank="1" showInputMessage="1" showErrorMessage="1" error="適用する、適用しないのいずれかを選択してください。" sqref="F79" xr:uid="{C2D67805-6378-4F11-8289-65E7EBA86D15}">
      <formula1>"適用する,適用しない"</formula1>
    </dataValidation>
    <dataValidation allowBlank="1" showInputMessage="1" showErrorMessage="1" sqref="Y42:Y46" xr:uid="{6E989F44-57F1-4D31-9834-10859F77C11B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A348-DBCD-434C-ACDA-0AF370BD4F26}">
  <dimension ref="A1:N934"/>
  <sheetViews>
    <sheetView zoomScaleNormal="100" workbookViewId="0">
      <pane ySplit="6" topLeftCell="A7" activePane="bottomLeft" state="frozen"/>
      <selection pane="bottomLeft"/>
    </sheetView>
  </sheetViews>
  <sheetFormatPr defaultColWidth="8" defaultRowHeight="14.1" customHeight="1" x14ac:dyDescent="0.3"/>
  <cols>
    <col min="1" max="1" width="1.08984375" style="83" customWidth="1"/>
    <col min="2" max="2" width="3.6328125" style="83" customWidth="1"/>
    <col min="3" max="3" width="2.7265625" style="83" customWidth="1"/>
    <col min="4" max="4" width="49.08984375" style="83" customWidth="1"/>
    <col min="5" max="5" width="30.36328125" style="83" bestFit="1" customWidth="1"/>
    <col min="6" max="6" width="12" style="83" bestFit="1" customWidth="1"/>
    <col min="7" max="7" width="35.6328125" style="83" customWidth="1"/>
    <col min="8" max="10" width="18.08984375" style="83" customWidth="1"/>
    <col min="11" max="11" width="4.90625" style="83" customWidth="1"/>
    <col min="12" max="12" width="10.08984375" style="83" bestFit="1" customWidth="1"/>
    <col min="13" max="14" width="18.08984375" style="83" customWidth="1"/>
    <col min="15" max="16384" width="8" style="83"/>
  </cols>
  <sheetData>
    <row r="1" spans="1:14" ht="18" customHeight="1" x14ac:dyDescent="0.3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 t="s">
        <v>87</v>
      </c>
    </row>
    <row r="2" spans="1:14" s="84" customFormat="1" ht="18" customHeight="1" x14ac:dyDescent="0.3">
      <c r="A2" s="192" t="s">
        <v>88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s="84" customFormat="1" ht="6.75" customHeight="1" x14ac:dyDescent="0.3">
      <c r="A3" s="85"/>
      <c r="F3" s="85"/>
      <c r="G3" s="85"/>
      <c r="H3" s="85"/>
      <c r="I3" s="85"/>
      <c r="J3" s="85"/>
      <c r="L3" s="86"/>
      <c r="M3" s="86"/>
      <c r="N3" s="86"/>
    </row>
    <row r="4" spans="1:14" s="84" customFormat="1" ht="18.75" customHeight="1" x14ac:dyDescent="0.3">
      <c r="A4" s="85"/>
      <c r="B4" s="193" t="s">
        <v>89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84" customFormat="1" ht="14.1" customHeight="1" x14ac:dyDescent="0.3">
      <c r="A5" s="85"/>
      <c r="B5" s="87"/>
      <c r="C5" s="87"/>
      <c r="D5" s="88"/>
      <c r="E5" s="87"/>
      <c r="F5" s="87"/>
      <c r="G5" s="85"/>
      <c r="H5" s="85"/>
      <c r="I5" s="85"/>
      <c r="J5" s="89" t="s">
        <v>90</v>
      </c>
      <c r="K5" s="90"/>
      <c r="L5" s="194" t="s">
        <v>91</v>
      </c>
      <c r="M5" s="194"/>
    </row>
    <row r="6" spans="1:14" s="84" customFormat="1" ht="31.5" customHeight="1" x14ac:dyDescent="0.3">
      <c r="A6" s="91"/>
      <c r="B6" s="188" t="s">
        <v>92</v>
      </c>
      <c r="C6" s="189"/>
      <c r="D6" s="195"/>
      <c r="E6" s="92" t="s">
        <v>93</v>
      </c>
      <c r="F6" s="92" t="s">
        <v>94</v>
      </c>
      <c r="G6" s="92" t="s">
        <v>95</v>
      </c>
      <c r="H6" s="92" t="s">
        <v>96</v>
      </c>
      <c r="I6" s="92" t="s">
        <v>97</v>
      </c>
      <c r="J6" s="94" t="s">
        <v>98</v>
      </c>
      <c r="K6" s="95"/>
      <c r="L6" s="94" t="s">
        <v>99</v>
      </c>
      <c r="M6" s="93" t="s">
        <v>100</v>
      </c>
      <c r="N6" s="93" t="s">
        <v>101</v>
      </c>
    </row>
    <row r="7" spans="1:14" s="84" customFormat="1" ht="15" x14ac:dyDescent="0.3">
      <c r="A7" s="91"/>
      <c r="B7" s="196" t="s">
        <v>102</v>
      </c>
      <c r="C7" s="197"/>
      <c r="D7" s="197"/>
      <c r="E7" s="197"/>
      <c r="F7" s="197"/>
      <c r="G7" s="197"/>
      <c r="H7" s="96"/>
      <c r="I7" s="96"/>
      <c r="J7" s="97"/>
      <c r="K7" s="98"/>
      <c r="L7" s="90"/>
      <c r="M7" s="90"/>
    </row>
    <row r="8" spans="1:14" s="84" customFormat="1" ht="15.6" thickBot="1" x14ac:dyDescent="0.35">
      <c r="A8" s="91"/>
      <c r="B8" s="196" t="s">
        <v>103</v>
      </c>
      <c r="C8" s="197"/>
      <c r="D8" s="197"/>
      <c r="E8" s="197"/>
      <c r="F8" s="197"/>
      <c r="G8" s="197"/>
      <c r="H8" s="96"/>
      <c r="I8" s="96"/>
      <c r="J8" s="97"/>
      <c r="K8" s="90"/>
      <c r="L8" s="90"/>
      <c r="M8" s="90"/>
    </row>
    <row r="9" spans="1:14" s="84" customFormat="1" ht="15.6" thickTop="1" x14ac:dyDescent="0.3">
      <c r="A9" s="91">
        <v>10</v>
      </c>
      <c r="B9" s="99"/>
      <c r="C9" s="100" t="s">
        <v>104</v>
      </c>
      <c r="D9" s="101"/>
      <c r="E9" s="102"/>
      <c r="F9" s="103"/>
      <c r="G9" s="104"/>
      <c r="H9" s="105"/>
      <c r="I9" s="105"/>
      <c r="J9" s="106"/>
      <c r="K9" s="90"/>
      <c r="L9" s="154"/>
      <c r="M9" s="107" t="str">
        <f>IF(L9="○",J9,"")</f>
        <v/>
      </c>
      <c r="N9" s="106" t="str">
        <f>IF(L9="△",J9,"")</f>
        <v/>
      </c>
    </row>
    <row r="10" spans="1:14" s="84" customFormat="1" ht="15" x14ac:dyDescent="0.3">
      <c r="A10" s="91">
        <v>20</v>
      </c>
      <c r="B10" s="98"/>
      <c r="C10" s="114" t="s">
        <v>105</v>
      </c>
      <c r="D10" s="108"/>
      <c r="E10" s="109"/>
      <c r="F10" s="103"/>
      <c r="G10" s="110"/>
      <c r="H10" s="111"/>
      <c r="I10" s="111"/>
      <c r="J10" s="112"/>
      <c r="K10" s="90"/>
      <c r="L10" s="147"/>
      <c r="M10" s="113" t="str">
        <f t="shared" ref="M10:M31" si="0">IF(L10="○",J10,"")</f>
        <v/>
      </c>
      <c r="N10" s="112" t="str">
        <f t="shared" ref="N10:N31" si="1">IF(L10="△",J10,"")</f>
        <v/>
      </c>
    </row>
    <row r="11" spans="1:14" s="84" customFormat="1" ht="15" x14ac:dyDescent="0.3">
      <c r="A11" s="91">
        <v>20</v>
      </c>
      <c r="B11" s="98"/>
      <c r="C11" s="114" t="s">
        <v>106</v>
      </c>
      <c r="D11" s="108"/>
      <c r="E11" s="109"/>
      <c r="F11" s="103"/>
      <c r="G11" s="110"/>
      <c r="H11" s="111"/>
      <c r="I11" s="111"/>
      <c r="J11" s="112"/>
      <c r="K11" s="90"/>
      <c r="L11" s="147"/>
      <c r="M11" s="113" t="str">
        <f t="shared" si="0"/>
        <v/>
      </c>
      <c r="N11" s="112" t="str">
        <f t="shared" si="1"/>
        <v/>
      </c>
    </row>
    <row r="12" spans="1:14" s="84" customFormat="1" ht="15" x14ac:dyDescent="0.3">
      <c r="A12" s="91">
        <v>20</v>
      </c>
      <c r="B12" s="98"/>
      <c r="C12" s="114" t="s">
        <v>107</v>
      </c>
      <c r="D12" s="108"/>
      <c r="E12" s="109"/>
      <c r="F12" s="103"/>
      <c r="G12" s="110"/>
      <c r="H12" s="111"/>
      <c r="I12" s="111"/>
      <c r="J12" s="112"/>
      <c r="K12" s="90"/>
      <c r="L12" s="147"/>
      <c r="M12" s="113" t="str">
        <f t="shared" si="0"/>
        <v/>
      </c>
      <c r="N12" s="112" t="str">
        <f t="shared" si="1"/>
        <v/>
      </c>
    </row>
    <row r="13" spans="1:14" s="84" customFormat="1" ht="15" x14ac:dyDescent="0.3">
      <c r="A13" s="91">
        <v>20</v>
      </c>
      <c r="B13" s="98"/>
      <c r="C13" s="114" t="s">
        <v>108</v>
      </c>
      <c r="D13" s="108"/>
      <c r="E13" s="109"/>
      <c r="F13" s="103"/>
      <c r="G13" s="110"/>
      <c r="H13" s="111"/>
      <c r="I13" s="111"/>
      <c r="J13" s="112"/>
      <c r="K13" s="90"/>
      <c r="L13" s="147"/>
      <c r="M13" s="113" t="str">
        <f t="shared" si="0"/>
        <v/>
      </c>
      <c r="N13" s="112" t="str">
        <f t="shared" si="1"/>
        <v/>
      </c>
    </row>
    <row r="14" spans="1:14" s="84" customFormat="1" ht="15" x14ac:dyDescent="0.3">
      <c r="A14" s="91">
        <v>20</v>
      </c>
      <c r="B14" s="98"/>
      <c r="C14" s="114" t="s">
        <v>109</v>
      </c>
      <c r="D14" s="108"/>
      <c r="E14" s="109"/>
      <c r="F14" s="103"/>
      <c r="G14" s="110"/>
      <c r="H14" s="111"/>
      <c r="I14" s="111"/>
      <c r="J14" s="112"/>
      <c r="K14" s="90"/>
      <c r="L14" s="147"/>
      <c r="M14" s="113" t="str">
        <f t="shared" si="0"/>
        <v/>
      </c>
      <c r="N14" s="112" t="str">
        <f t="shared" si="1"/>
        <v/>
      </c>
    </row>
    <row r="15" spans="1:14" s="84" customFormat="1" ht="15" x14ac:dyDescent="0.3">
      <c r="A15" s="91">
        <v>20</v>
      </c>
      <c r="B15" s="98"/>
      <c r="C15" s="114" t="s">
        <v>110</v>
      </c>
      <c r="D15" s="108"/>
      <c r="E15" s="109"/>
      <c r="F15" s="103"/>
      <c r="G15" s="110"/>
      <c r="H15" s="111"/>
      <c r="I15" s="111"/>
      <c r="J15" s="112"/>
      <c r="K15" s="90"/>
      <c r="L15" s="147"/>
      <c r="M15" s="113" t="str">
        <f t="shared" si="0"/>
        <v/>
      </c>
      <c r="N15" s="112" t="str">
        <f t="shared" si="1"/>
        <v/>
      </c>
    </row>
    <row r="16" spans="1:14" s="84" customFormat="1" ht="15" x14ac:dyDescent="0.3">
      <c r="A16" s="91">
        <v>20</v>
      </c>
      <c r="B16" s="98"/>
      <c r="C16" s="114" t="s">
        <v>111</v>
      </c>
      <c r="D16" s="108"/>
      <c r="E16" s="109"/>
      <c r="F16" s="103"/>
      <c r="G16" s="110"/>
      <c r="H16" s="111"/>
      <c r="I16" s="111"/>
      <c r="J16" s="112"/>
      <c r="K16" s="90"/>
      <c r="L16" s="147"/>
      <c r="M16" s="113" t="str">
        <f t="shared" si="0"/>
        <v/>
      </c>
      <c r="N16" s="112" t="str">
        <f t="shared" si="1"/>
        <v/>
      </c>
    </row>
    <row r="17" spans="1:14" s="84" customFormat="1" ht="15" x14ac:dyDescent="0.3">
      <c r="A17" s="91">
        <v>20</v>
      </c>
      <c r="B17" s="98"/>
      <c r="C17" s="114" t="s">
        <v>112</v>
      </c>
      <c r="D17" s="108"/>
      <c r="E17" s="109"/>
      <c r="F17" s="103"/>
      <c r="G17" s="110"/>
      <c r="H17" s="111"/>
      <c r="I17" s="111"/>
      <c r="J17" s="112"/>
      <c r="K17" s="90"/>
      <c r="L17" s="147"/>
      <c r="M17" s="113" t="str">
        <f t="shared" si="0"/>
        <v/>
      </c>
      <c r="N17" s="112" t="str">
        <f t="shared" si="1"/>
        <v/>
      </c>
    </row>
    <row r="18" spans="1:14" s="84" customFormat="1" ht="15" x14ac:dyDescent="0.3">
      <c r="A18" s="91">
        <v>20</v>
      </c>
      <c r="B18" s="98"/>
      <c r="C18" s="114" t="s">
        <v>113</v>
      </c>
      <c r="D18" s="108"/>
      <c r="E18" s="109"/>
      <c r="F18" s="103"/>
      <c r="G18" s="110"/>
      <c r="H18" s="111"/>
      <c r="I18" s="111"/>
      <c r="J18" s="112"/>
      <c r="K18" s="90"/>
      <c r="L18" s="147"/>
      <c r="M18" s="113" t="str">
        <f t="shared" si="0"/>
        <v/>
      </c>
      <c r="N18" s="112" t="str">
        <f t="shared" si="1"/>
        <v/>
      </c>
    </row>
    <row r="19" spans="1:14" s="84" customFormat="1" ht="15" x14ac:dyDescent="0.3">
      <c r="A19" s="91">
        <v>20</v>
      </c>
      <c r="B19" s="98"/>
      <c r="C19" s="114" t="s">
        <v>114</v>
      </c>
      <c r="D19" s="108"/>
      <c r="E19" s="109"/>
      <c r="F19" s="103"/>
      <c r="G19" s="110"/>
      <c r="H19" s="111"/>
      <c r="I19" s="111"/>
      <c r="J19" s="112"/>
      <c r="K19" s="90"/>
      <c r="L19" s="147"/>
      <c r="M19" s="113" t="str">
        <f t="shared" si="0"/>
        <v/>
      </c>
      <c r="N19" s="112" t="str">
        <f t="shared" si="1"/>
        <v/>
      </c>
    </row>
    <row r="20" spans="1:14" s="84" customFormat="1" ht="15" x14ac:dyDescent="0.3">
      <c r="A20" s="91">
        <v>20</v>
      </c>
      <c r="B20" s="98"/>
      <c r="C20" s="114" t="s">
        <v>115</v>
      </c>
      <c r="D20" s="108"/>
      <c r="E20" s="109"/>
      <c r="F20" s="103"/>
      <c r="G20" s="110"/>
      <c r="H20" s="111"/>
      <c r="I20" s="111"/>
      <c r="J20" s="112"/>
      <c r="K20" s="90"/>
      <c r="L20" s="147"/>
      <c r="M20" s="113" t="str">
        <f t="shared" si="0"/>
        <v/>
      </c>
      <c r="N20" s="112" t="str">
        <f t="shared" si="1"/>
        <v/>
      </c>
    </row>
    <row r="21" spans="1:14" s="84" customFormat="1" ht="15" x14ac:dyDescent="0.3">
      <c r="A21" s="91">
        <v>20</v>
      </c>
      <c r="B21" s="98"/>
      <c r="C21" s="114" t="s">
        <v>116</v>
      </c>
      <c r="D21" s="108"/>
      <c r="E21" s="109"/>
      <c r="F21" s="103"/>
      <c r="G21" s="110"/>
      <c r="H21" s="111"/>
      <c r="I21" s="111"/>
      <c r="J21" s="112"/>
      <c r="K21" s="90"/>
      <c r="L21" s="147"/>
      <c r="M21" s="113" t="str">
        <f t="shared" si="0"/>
        <v/>
      </c>
      <c r="N21" s="112" t="str">
        <f t="shared" si="1"/>
        <v/>
      </c>
    </row>
    <row r="22" spans="1:14" s="84" customFormat="1" ht="15" x14ac:dyDescent="0.3">
      <c r="A22" s="91">
        <v>20</v>
      </c>
      <c r="B22" s="98"/>
      <c r="C22" s="114" t="s">
        <v>117</v>
      </c>
      <c r="D22" s="108"/>
      <c r="E22" s="109"/>
      <c r="F22" s="103"/>
      <c r="G22" s="110"/>
      <c r="H22" s="111"/>
      <c r="I22" s="111"/>
      <c r="J22" s="112"/>
      <c r="K22" s="90"/>
      <c r="L22" s="147"/>
      <c r="M22" s="113" t="str">
        <f t="shared" si="0"/>
        <v/>
      </c>
      <c r="N22" s="112" t="str">
        <f t="shared" si="1"/>
        <v/>
      </c>
    </row>
    <row r="23" spans="1:14" s="84" customFormat="1" ht="15" x14ac:dyDescent="0.3">
      <c r="A23" s="91">
        <v>20</v>
      </c>
      <c r="B23" s="98"/>
      <c r="C23" s="114" t="s">
        <v>118</v>
      </c>
      <c r="D23" s="108"/>
      <c r="E23" s="109"/>
      <c r="F23" s="103"/>
      <c r="G23" s="110"/>
      <c r="H23" s="111"/>
      <c r="I23" s="111"/>
      <c r="J23" s="112"/>
      <c r="K23" s="90"/>
      <c r="L23" s="147"/>
      <c r="M23" s="113" t="str">
        <f t="shared" si="0"/>
        <v/>
      </c>
      <c r="N23" s="112" t="str">
        <f t="shared" si="1"/>
        <v/>
      </c>
    </row>
    <row r="24" spans="1:14" s="84" customFormat="1" ht="15" x14ac:dyDescent="0.3">
      <c r="A24" s="91">
        <v>20</v>
      </c>
      <c r="B24" s="98"/>
      <c r="C24" s="114" t="s">
        <v>119</v>
      </c>
      <c r="D24" s="108"/>
      <c r="E24" s="109"/>
      <c r="F24" s="103"/>
      <c r="G24" s="110"/>
      <c r="H24" s="111"/>
      <c r="I24" s="111"/>
      <c r="J24" s="112"/>
      <c r="K24" s="90"/>
      <c r="L24" s="147"/>
      <c r="M24" s="113" t="str">
        <f t="shared" si="0"/>
        <v/>
      </c>
      <c r="N24" s="112" t="str">
        <f t="shared" si="1"/>
        <v/>
      </c>
    </row>
    <row r="25" spans="1:14" s="84" customFormat="1" ht="15" x14ac:dyDescent="0.3">
      <c r="A25" s="91">
        <v>20</v>
      </c>
      <c r="B25" s="98"/>
      <c r="C25" s="114" t="s">
        <v>120</v>
      </c>
      <c r="D25" s="108"/>
      <c r="E25" s="109"/>
      <c r="F25" s="103"/>
      <c r="G25" s="110"/>
      <c r="H25" s="111"/>
      <c r="I25" s="111"/>
      <c r="J25" s="112"/>
      <c r="K25" s="90"/>
      <c r="L25" s="147"/>
      <c r="M25" s="113" t="str">
        <f t="shared" si="0"/>
        <v/>
      </c>
      <c r="N25" s="112" t="str">
        <f t="shared" si="1"/>
        <v/>
      </c>
    </row>
    <row r="26" spans="1:14" s="84" customFormat="1" ht="15" x14ac:dyDescent="0.3">
      <c r="A26" s="91">
        <v>20</v>
      </c>
      <c r="B26" s="98"/>
      <c r="C26" s="114" t="s">
        <v>121</v>
      </c>
      <c r="D26" s="108"/>
      <c r="E26" s="109"/>
      <c r="F26" s="103"/>
      <c r="G26" s="110"/>
      <c r="H26" s="111"/>
      <c r="I26" s="111"/>
      <c r="J26" s="112"/>
      <c r="K26" s="90"/>
      <c r="L26" s="147"/>
      <c r="M26" s="113" t="str">
        <f t="shared" si="0"/>
        <v/>
      </c>
      <c r="N26" s="112" t="str">
        <f t="shared" si="1"/>
        <v/>
      </c>
    </row>
    <row r="27" spans="1:14" s="84" customFormat="1" ht="15" x14ac:dyDescent="0.3">
      <c r="A27" s="91">
        <v>20</v>
      </c>
      <c r="B27" s="98"/>
      <c r="C27" s="114" t="s">
        <v>122</v>
      </c>
      <c r="D27" s="108"/>
      <c r="E27" s="109"/>
      <c r="F27" s="103"/>
      <c r="G27" s="110"/>
      <c r="H27" s="111"/>
      <c r="I27" s="111"/>
      <c r="J27" s="112"/>
      <c r="K27" s="90"/>
      <c r="L27" s="147"/>
      <c r="M27" s="113" t="str">
        <f t="shared" si="0"/>
        <v/>
      </c>
      <c r="N27" s="112" t="str">
        <f t="shared" si="1"/>
        <v/>
      </c>
    </row>
    <row r="28" spans="1:14" s="84" customFormat="1" ht="15" x14ac:dyDescent="0.3">
      <c r="A28" s="91">
        <v>20</v>
      </c>
      <c r="B28" s="98"/>
      <c r="C28" s="114" t="s">
        <v>123</v>
      </c>
      <c r="D28" s="108"/>
      <c r="E28" s="109"/>
      <c r="F28" s="103"/>
      <c r="G28" s="110"/>
      <c r="H28" s="111"/>
      <c r="I28" s="111"/>
      <c r="J28" s="112"/>
      <c r="K28" s="90"/>
      <c r="L28" s="147"/>
      <c r="M28" s="113" t="str">
        <f t="shared" si="0"/>
        <v/>
      </c>
      <c r="N28" s="112" t="str">
        <f t="shared" si="1"/>
        <v/>
      </c>
    </row>
    <row r="29" spans="1:14" s="84" customFormat="1" ht="15" x14ac:dyDescent="0.3">
      <c r="A29" s="91">
        <v>20</v>
      </c>
      <c r="B29" s="98"/>
      <c r="C29" s="114" t="s">
        <v>124</v>
      </c>
      <c r="D29" s="108"/>
      <c r="E29" s="109"/>
      <c r="F29" s="103"/>
      <c r="G29" s="110"/>
      <c r="H29" s="111"/>
      <c r="I29" s="111"/>
      <c r="J29" s="112"/>
      <c r="K29" s="90"/>
      <c r="L29" s="147"/>
      <c r="M29" s="113" t="str">
        <f t="shared" si="0"/>
        <v/>
      </c>
      <c r="N29" s="112" t="str">
        <f t="shared" si="1"/>
        <v/>
      </c>
    </row>
    <row r="30" spans="1:14" s="84" customFormat="1" ht="15" x14ac:dyDescent="0.3">
      <c r="A30" s="91">
        <v>20</v>
      </c>
      <c r="B30" s="98"/>
      <c r="C30" s="114" t="s">
        <v>125</v>
      </c>
      <c r="D30" s="108"/>
      <c r="E30" s="109"/>
      <c r="F30" s="103"/>
      <c r="G30" s="110"/>
      <c r="H30" s="111"/>
      <c r="I30" s="111"/>
      <c r="J30" s="112"/>
      <c r="K30" s="90"/>
      <c r="L30" s="147"/>
      <c r="M30" s="113" t="str">
        <f t="shared" si="0"/>
        <v/>
      </c>
      <c r="N30" s="112" t="str">
        <f t="shared" si="1"/>
        <v/>
      </c>
    </row>
    <row r="31" spans="1:14" s="84" customFormat="1" ht="15" x14ac:dyDescent="0.3">
      <c r="A31" s="91">
        <v>20</v>
      </c>
      <c r="B31" s="98"/>
      <c r="C31" s="114" t="s">
        <v>126</v>
      </c>
      <c r="D31" s="108"/>
      <c r="E31" s="109"/>
      <c r="F31" s="103"/>
      <c r="G31" s="110"/>
      <c r="H31" s="111"/>
      <c r="I31" s="111"/>
      <c r="J31" s="112"/>
      <c r="K31" s="90"/>
      <c r="L31" s="147"/>
      <c r="M31" s="113" t="str">
        <f t="shared" si="0"/>
        <v/>
      </c>
      <c r="N31" s="112" t="str">
        <f t="shared" si="1"/>
        <v/>
      </c>
    </row>
    <row r="32" spans="1:14" s="124" customFormat="1" ht="15.6" thickBot="1" x14ac:dyDescent="0.35">
      <c r="A32" s="91">
        <v>20</v>
      </c>
      <c r="B32" s="115"/>
      <c r="C32" s="116" t="s">
        <v>127</v>
      </c>
      <c r="D32" s="117"/>
      <c r="E32" s="118"/>
      <c r="F32" s="119"/>
      <c r="G32" s="118"/>
      <c r="H32" s="120"/>
      <c r="I32" s="120"/>
      <c r="J32" s="121"/>
      <c r="K32" s="122"/>
      <c r="L32" s="148"/>
      <c r="M32" s="123" t="str">
        <f>IF(L32="○",J32,"")</f>
        <v/>
      </c>
      <c r="N32" s="121" t="str">
        <f>IF(L32="△",J32,"")</f>
        <v/>
      </c>
    </row>
    <row r="33" spans="1:14" s="124" customFormat="1" ht="15.6" thickTop="1" x14ac:dyDescent="0.3">
      <c r="A33" s="91"/>
      <c r="B33" s="188" t="s">
        <v>128</v>
      </c>
      <c r="C33" s="189"/>
      <c r="D33" s="189"/>
      <c r="E33" s="189"/>
      <c r="F33" s="189"/>
      <c r="G33" s="189"/>
      <c r="H33" s="125">
        <f>SUM(H9:H32)</f>
        <v>0</v>
      </c>
      <c r="I33" s="125">
        <f>SUM(I9:I32)</f>
        <v>0</v>
      </c>
      <c r="J33" s="126">
        <f>SUM(J9:J32)</f>
        <v>0</v>
      </c>
      <c r="K33" s="127"/>
      <c r="L33" s="95"/>
      <c r="M33" s="127"/>
    </row>
    <row r="34" spans="1:14" s="124" customFormat="1" ht="15" x14ac:dyDescent="0.3">
      <c r="A34" s="91"/>
      <c r="B34" s="190" t="s">
        <v>129</v>
      </c>
      <c r="C34" s="191"/>
      <c r="D34" s="191"/>
      <c r="E34" s="191"/>
      <c r="F34" s="191"/>
      <c r="G34" s="191"/>
      <c r="H34" s="96"/>
      <c r="I34" s="96"/>
      <c r="J34" s="97"/>
      <c r="K34" s="127"/>
      <c r="L34" s="95"/>
      <c r="M34" s="127"/>
    </row>
    <row r="35" spans="1:14" s="124" customFormat="1" ht="15.6" thickBot="1" x14ac:dyDescent="0.35">
      <c r="A35" s="91"/>
      <c r="B35" s="190" t="s">
        <v>130</v>
      </c>
      <c r="C35" s="191"/>
      <c r="D35" s="191"/>
      <c r="E35" s="191"/>
      <c r="F35" s="191"/>
      <c r="G35" s="191"/>
      <c r="H35" s="96"/>
      <c r="I35" s="96"/>
      <c r="J35" s="97"/>
      <c r="K35" s="127"/>
      <c r="L35" s="95"/>
      <c r="M35" s="127"/>
    </row>
    <row r="36" spans="1:14" s="84" customFormat="1" ht="15.6" thickTop="1" x14ac:dyDescent="0.3">
      <c r="A36" s="91">
        <v>20</v>
      </c>
      <c r="B36" s="128"/>
      <c r="C36" s="129" t="s">
        <v>131</v>
      </c>
      <c r="D36" s="130"/>
      <c r="E36" s="110"/>
      <c r="F36" s="103"/>
      <c r="G36" s="110"/>
      <c r="H36" s="111"/>
      <c r="I36" s="111"/>
      <c r="J36" s="106"/>
      <c r="K36" s="122"/>
      <c r="L36" s="149"/>
      <c r="M36" s="107" t="str">
        <f>IF(L36="○",J36,"")</f>
        <v/>
      </c>
      <c r="N36" s="106" t="str">
        <f>IF(L36="△",J36,"")</f>
        <v/>
      </c>
    </row>
    <row r="37" spans="1:14" s="84" customFormat="1" ht="15" x14ac:dyDescent="0.3">
      <c r="A37" s="91">
        <v>20</v>
      </c>
      <c r="B37" s="128"/>
      <c r="C37" s="129" t="s">
        <v>132</v>
      </c>
      <c r="D37" s="131"/>
      <c r="E37" s="110"/>
      <c r="F37" s="103"/>
      <c r="G37" s="110"/>
      <c r="H37" s="111"/>
      <c r="I37" s="111"/>
      <c r="J37" s="112"/>
      <c r="K37" s="122"/>
      <c r="L37" s="150"/>
      <c r="M37" s="113" t="str">
        <f t="shared" ref="M37:M38" si="2">IF(L37="○",J37,"")</f>
        <v/>
      </c>
      <c r="N37" s="112" t="str">
        <f t="shared" ref="N37:N38" si="3">IF(L37="△",J37,"")</f>
        <v/>
      </c>
    </row>
    <row r="38" spans="1:14" s="84" customFormat="1" ht="15" x14ac:dyDescent="0.3">
      <c r="A38" s="91">
        <v>20</v>
      </c>
      <c r="B38" s="128"/>
      <c r="C38" s="129" t="s">
        <v>133</v>
      </c>
      <c r="D38" s="131"/>
      <c r="E38" s="110"/>
      <c r="F38" s="103"/>
      <c r="G38" s="110"/>
      <c r="H38" s="111"/>
      <c r="I38" s="111"/>
      <c r="J38" s="112"/>
      <c r="K38" s="122"/>
      <c r="L38" s="150"/>
      <c r="M38" s="113" t="str">
        <f t="shared" si="2"/>
        <v/>
      </c>
      <c r="N38" s="112" t="str">
        <f t="shared" si="3"/>
        <v/>
      </c>
    </row>
    <row r="39" spans="1:14" s="84" customFormat="1" ht="15" x14ac:dyDescent="0.3">
      <c r="A39" s="91"/>
      <c r="B39" s="128"/>
      <c r="C39" s="129" t="s">
        <v>202</v>
      </c>
      <c r="D39" s="131"/>
      <c r="E39" s="110"/>
      <c r="F39" s="103"/>
      <c r="G39" s="110"/>
      <c r="H39" s="111"/>
      <c r="I39" s="111"/>
      <c r="J39" s="112"/>
      <c r="K39" s="122"/>
      <c r="L39" s="150"/>
      <c r="M39" s="113"/>
      <c r="N39" s="112"/>
    </row>
    <row r="40" spans="1:14" s="84" customFormat="1" ht="15.6" thickBot="1" x14ac:dyDescent="0.35">
      <c r="A40" s="91">
        <v>20</v>
      </c>
      <c r="B40" s="115"/>
      <c r="C40" s="116" t="s">
        <v>203</v>
      </c>
      <c r="D40" s="117"/>
      <c r="E40" s="118"/>
      <c r="F40" s="119"/>
      <c r="G40" s="118"/>
      <c r="H40" s="120"/>
      <c r="I40" s="120"/>
      <c r="J40" s="121"/>
      <c r="K40" s="122"/>
      <c r="L40" s="151"/>
      <c r="M40" s="123" t="str">
        <f>IF(L40="○",J40,"")</f>
        <v/>
      </c>
      <c r="N40" s="121" t="str">
        <f>IF(L40="△",J40,"")</f>
        <v/>
      </c>
    </row>
    <row r="41" spans="1:14" s="84" customFormat="1" ht="15.6" thickTop="1" x14ac:dyDescent="0.3">
      <c r="A41" s="91"/>
      <c r="B41" s="188" t="s">
        <v>135</v>
      </c>
      <c r="C41" s="189"/>
      <c r="D41" s="189"/>
      <c r="E41" s="189"/>
      <c r="F41" s="189"/>
      <c r="G41" s="189"/>
      <c r="H41" s="125">
        <f>SUM(H36:H40)</f>
        <v>0</v>
      </c>
      <c r="I41" s="125">
        <f>SUM(I36:I40)</f>
        <v>0</v>
      </c>
      <c r="J41" s="126">
        <f>SUM(J36:J40)</f>
        <v>0</v>
      </c>
      <c r="K41" s="132"/>
      <c r="L41" s="95"/>
      <c r="M41" s="132"/>
    </row>
    <row r="42" spans="1:14" s="84" customFormat="1" ht="15.6" thickBot="1" x14ac:dyDescent="0.35">
      <c r="A42" s="91"/>
      <c r="B42" s="190" t="s">
        <v>136</v>
      </c>
      <c r="C42" s="191"/>
      <c r="D42" s="191"/>
      <c r="E42" s="191"/>
      <c r="F42" s="191"/>
      <c r="G42" s="191"/>
      <c r="H42" s="96"/>
      <c r="I42" s="96"/>
      <c r="J42" s="97"/>
      <c r="K42" s="127"/>
      <c r="L42" s="95"/>
      <c r="M42" s="127"/>
    </row>
    <row r="43" spans="1:14" s="84" customFormat="1" ht="15.6" thickTop="1" x14ac:dyDescent="0.3">
      <c r="A43" s="91">
        <v>20</v>
      </c>
      <c r="B43" s="128"/>
      <c r="C43" s="129" t="s">
        <v>131</v>
      </c>
      <c r="D43" s="131"/>
      <c r="E43" s="110"/>
      <c r="F43" s="103"/>
      <c r="G43" s="133"/>
      <c r="H43" s="134"/>
      <c r="I43" s="111"/>
      <c r="J43" s="106"/>
      <c r="K43" s="122"/>
      <c r="L43" s="152"/>
      <c r="M43" s="107" t="str">
        <f>IF(L43="○",J43,"")</f>
        <v/>
      </c>
      <c r="N43" s="106" t="str">
        <f>IF(L43="△",J43,"")</f>
        <v/>
      </c>
    </row>
    <row r="44" spans="1:14" s="84" customFormat="1" ht="15" x14ac:dyDescent="0.3">
      <c r="A44" s="91">
        <v>20</v>
      </c>
      <c r="B44" s="128"/>
      <c r="C44" s="129" t="s">
        <v>132</v>
      </c>
      <c r="D44" s="131"/>
      <c r="E44" s="110"/>
      <c r="F44" s="103"/>
      <c r="G44" s="133"/>
      <c r="H44" s="134"/>
      <c r="I44" s="111"/>
      <c r="J44" s="112"/>
      <c r="K44" s="122"/>
      <c r="L44" s="153"/>
      <c r="M44" s="113" t="str">
        <f t="shared" ref="M44:M63" si="4">IF(L44="○",J44,"")</f>
        <v/>
      </c>
      <c r="N44" s="112" t="str">
        <f t="shared" ref="N44:N63" si="5">IF(L44="△",J44,"")</f>
        <v/>
      </c>
    </row>
    <row r="45" spans="1:14" s="84" customFormat="1" ht="15" x14ac:dyDescent="0.3">
      <c r="A45" s="91">
        <v>20</v>
      </c>
      <c r="B45" s="128"/>
      <c r="C45" s="129" t="s">
        <v>137</v>
      </c>
      <c r="D45" s="131"/>
      <c r="E45" s="110"/>
      <c r="F45" s="103"/>
      <c r="G45" s="133"/>
      <c r="H45" s="134"/>
      <c r="I45" s="111"/>
      <c r="J45" s="112"/>
      <c r="K45" s="122"/>
      <c r="L45" s="153"/>
      <c r="M45" s="113" t="str">
        <f t="shared" si="4"/>
        <v/>
      </c>
      <c r="N45" s="112" t="str">
        <f t="shared" si="5"/>
        <v/>
      </c>
    </row>
    <row r="46" spans="1:14" s="84" customFormat="1" ht="15" x14ac:dyDescent="0.3">
      <c r="A46" s="91">
        <v>20</v>
      </c>
      <c r="B46" s="128"/>
      <c r="C46" s="129" t="s">
        <v>138</v>
      </c>
      <c r="D46" s="131"/>
      <c r="E46" s="110"/>
      <c r="F46" s="103"/>
      <c r="G46" s="133"/>
      <c r="H46" s="134"/>
      <c r="I46" s="111"/>
      <c r="J46" s="112"/>
      <c r="K46" s="122"/>
      <c r="L46" s="153"/>
      <c r="M46" s="113" t="str">
        <f t="shared" si="4"/>
        <v/>
      </c>
      <c r="N46" s="112" t="str">
        <f t="shared" si="5"/>
        <v/>
      </c>
    </row>
    <row r="47" spans="1:14" s="84" customFormat="1" ht="15" x14ac:dyDescent="0.3">
      <c r="A47" s="91">
        <v>20</v>
      </c>
      <c r="B47" s="128"/>
      <c r="C47" s="129" t="s">
        <v>139</v>
      </c>
      <c r="D47" s="131"/>
      <c r="E47" s="110"/>
      <c r="F47" s="103"/>
      <c r="G47" s="133"/>
      <c r="H47" s="134"/>
      <c r="I47" s="111"/>
      <c r="J47" s="112"/>
      <c r="K47" s="122"/>
      <c r="L47" s="153"/>
      <c r="M47" s="113" t="str">
        <f t="shared" si="4"/>
        <v/>
      </c>
      <c r="N47" s="112" t="str">
        <f t="shared" si="5"/>
        <v/>
      </c>
    </row>
    <row r="48" spans="1:14" s="84" customFormat="1" ht="15" x14ac:dyDescent="0.3">
      <c r="A48" s="91">
        <v>20</v>
      </c>
      <c r="B48" s="128"/>
      <c r="C48" s="129" t="s">
        <v>140</v>
      </c>
      <c r="D48" s="131"/>
      <c r="E48" s="110"/>
      <c r="F48" s="103"/>
      <c r="G48" s="133"/>
      <c r="H48" s="134"/>
      <c r="I48" s="111"/>
      <c r="J48" s="112"/>
      <c r="K48" s="122"/>
      <c r="L48" s="153"/>
      <c r="M48" s="113" t="str">
        <f t="shared" si="4"/>
        <v/>
      </c>
      <c r="N48" s="112" t="str">
        <f t="shared" si="5"/>
        <v/>
      </c>
    </row>
    <row r="49" spans="1:14" s="84" customFormat="1" ht="15" x14ac:dyDescent="0.3">
      <c r="A49" s="91">
        <v>20</v>
      </c>
      <c r="B49" s="128"/>
      <c r="C49" s="129" t="s">
        <v>141</v>
      </c>
      <c r="D49" s="131"/>
      <c r="E49" s="110"/>
      <c r="F49" s="103"/>
      <c r="G49" s="133"/>
      <c r="H49" s="134"/>
      <c r="I49" s="111"/>
      <c r="J49" s="112"/>
      <c r="K49" s="122"/>
      <c r="L49" s="153"/>
      <c r="M49" s="113" t="str">
        <f t="shared" si="4"/>
        <v/>
      </c>
      <c r="N49" s="112" t="str">
        <f t="shared" si="5"/>
        <v/>
      </c>
    </row>
    <row r="50" spans="1:14" s="84" customFormat="1" ht="15" x14ac:dyDescent="0.3">
      <c r="A50" s="91">
        <v>20</v>
      </c>
      <c r="B50" s="128"/>
      <c r="C50" s="129" t="s">
        <v>142</v>
      </c>
      <c r="D50" s="131"/>
      <c r="E50" s="110"/>
      <c r="F50" s="103"/>
      <c r="G50" s="133"/>
      <c r="H50" s="134"/>
      <c r="I50" s="111"/>
      <c r="J50" s="112"/>
      <c r="K50" s="122"/>
      <c r="L50" s="153"/>
      <c r="M50" s="113" t="str">
        <f t="shared" si="4"/>
        <v/>
      </c>
      <c r="N50" s="112" t="str">
        <f t="shared" si="5"/>
        <v/>
      </c>
    </row>
    <row r="51" spans="1:14" s="84" customFormat="1" ht="15" x14ac:dyDescent="0.3">
      <c r="A51" s="91">
        <v>20</v>
      </c>
      <c r="B51" s="128"/>
      <c r="C51" s="129" t="s">
        <v>143</v>
      </c>
      <c r="D51" s="131"/>
      <c r="E51" s="110"/>
      <c r="F51" s="103"/>
      <c r="G51" s="133"/>
      <c r="H51" s="134"/>
      <c r="I51" s="111"/>
      <c r="J51" s="112"/>
      <c r="K51" s="122"/>
      <c r="L51" s="153"/>
      <c r="M51" s="113" t="str">
        <f t="shared" si="4"/>
        <v/>
      </c>
      <c r="N51" s="112" t="str">
        <f t="shared" si="5"/>
        <v/>
      </c>
    </row>
    <row r="52" spans="1:14" s="84" customFormat="1" ht="15" x14ac:dyDescent="0.3">
      <c r="A52" s="91">
        <v>20</v>
      </c>
      <c r="B52" s="128"/>
      <c r="C52" s="129" t="s">
        <v>144</v>
      </c>
      <c r="D52" s="131"/>
      <c r="E52" s="110"/>
      <c r="F52" s="103"/>
      <c r="G52" s="133"/>
      <c r="H52" s="134"/>
      <c r="I52" s="111"/>
      <c r="J52" s="112"/>
      <c r="K52" s="122"/>
      <c r="L52" s="153"/>
      <c r="M52" s="113" t="str">
        <f t="shared" si="4"/>
        <v/>
      </c>
      <c r="N52" s="112" t="str">
        <f t="shared" si="5"/>
        <v/>
      </c>
    </row>
    <row r="53" spans="1:14" s="84" customFormat="1" ht="15" x14ac:dyDescent="0.3">
      <c r="A53" s="91">
        <v>20</v>
      </c>
      <c r="B53" s="128"/>
      <c r="C53" s="129" t="s">
        <v>145</v>
      </c>
      <c r="D53" s="131"/>
      <c r="E53" s="110"/>
      <c r="F53" s="103"/>
      <c r="G53" s="133"/>
      <c r="H53" s="134"/>
      <c r="I53" s="111"/>
      <c r="J53" s="112"/>
      <c r="K53" s="122"/>
      <c r="L53" s="153"/>
      <c r="M53" s="113" t="str">
        <f t="shared" si="4"/>
        <v/>
      </c>
      <c r="N53" s="112" t="str">
        <f t="shared" si="5"/>
        <v/>
      </c>
    </row>
    <row r="54" spans="1:14" s="84" customFormat="1" ht="15" x14ac:dyDescent="0.3">
      <c r="A54" s="91"/>
      <c r="B54" s="128"/>
      <c r="C54" s="129" t="s">
        <v>204</v>
      </c>
      <c r="D54" s="131"/>
      <c r="E54" s="110"/>
      <c r="F54" s="103"/>
      <c r="G54" s="133"/>
      <c r="H54" s="134"/>
      <c r="I54" s="111"/>
      <c r="J54" s="112"/>
      <c r="K54" s="122"/>
      <c r="L54" s="153"/>
      <c r="M54" s="113"/>
      <c r="N54" s="112"/>
    </row>
    <row r="55" spans="1:14" s="84" customFormat="1" ht="15" x14ac:dyDescent="0.3">
      <c r="A55" s="91">
        <v>20</v>
      </c>
      <c r="B55" s="128"/>
      <c r="C55" s="129" t="s">
        <v>134</v>
      </c>
      <c r="D55" s="131"/>
      <c r="E55" s="110"/>
      <c r="F55" s="103"/>
      <c r="G55" s="133"/>
      <c r="H55" s="134"/>
      <c r="I55" s="111"/>
      <c r="J55" s="112"/>
      <c r="K55" s="122"/>
      <c r="L55" s="153"/>
      <c r="M55" s="113" t="str">
        <f t="shared" si="4"/>
        <v/>
      </c>
      <c r="N55" s="112" t="str">
        <f t="shared" si="5"/>
        <v/>
      </c>
    </row>
    <row r="56" spans="1:14" s="84" customFormat="1" ht="15" x14ac:dyDescent="0.3">
      <c r="A56" s="91">
        <v>20</v>
      </c>
      <c r="B56" s="128"/>
      <c r="C56" s="129" t="s">
        <v>146</v>
      </c>
      <c r="D56" s="131"/>
      <c r="E56" s="110"/>
      <c r="F56" s="103"/>
      <c r="G56" s="133"/>
      <c r="H56" s="134"/>
      <c r="I56" s="111"/>
      <c r="J56" s="112"/>
      <c r="K56" s="122"/>
      <c r="L56" s="153"/>
      <c r="M56" s="113" t="str">
        <f t="shared" si="4"/>
        <v/>
      </c>
      <c r="N56" s="112" t="str">
        <f t="shared" si="5"/>
        <v/>
      </c>
    </row>
    <row r="57" spans="1:14" s="84" customFormat="1" ht="15" x14ac:dyDescent="0.3">
      <c r="A57" s="91">
        <v>20</v>
      </c>
      <c r="B57" s="128"/>
      <c r="C57" s="129" t="s">
        <v>147</v>
      </c>
      <c r="D57" s="131"/>
      <c r="E57" s="110"/>
      <c r="F57" s="103"/>
      <c r="G57" s="133"/>
      <c r="H57" s="134"/>
      <c r="I57" s="111"/>
      <c r="J57" s="112"/>
      <c r="K57" s="122"/>
      <c r="L57" s="153"/>
      <c r="M57" s="113" t="str">
        <f t="shared" si="4"/>
        <v/>
      </c>
      <c r="N57" s="112" t="str">
        <f t="shared" si="5"/>
        <v/>
      </c>
    </row>
    <row r="58" spans="1:14" s="84" customFormat="1" ht="15" x14ac:dyDescent="0.3">
      <c r="A58" s="91">
        <v>20</v>
      </c>
      <c r="B58" s="128"/>
      <c r="C58" s="129" t="s">
        <v>148</v>
      </c>
      <c r="D58" s="131"/>
      <c r="E58" s="110"/>
      <c r="F58" s="103"/>
      <c r="G58" s="133"/>
      <c r="H58" s="134"/>
      <c r="I58" s="111"/>
      <c r="J58" s="112"/>
      <c r="K58" s="122"/>
      <c r="L58" s="153"/>
      <c r="M58" s="113" t="str">
        <f t="shared" si="4"/>
        <v/>
      </c>
      <c r="N58" s="112" t="str">
        <f t="shared" si="5"/>
        <v/>
      </c>
    </row>
    <row r="59" spans="1:14" s="84" customFormat="1" ht="15" x14ac:dyDescent="0.3">
      <c r="A59" s="91">
        <v>20</v>
      </c>
      <c r="B59" s="128"/>
      <c r="C59" s="129" t="s">
        <v>149</v>
      </c>
      <c r="D59" s="131"/>
      <c r="E59" s="110"/>
      <c r="F59" s="103"/>
      <c r="G59" s="133"/>
      <c r="H59" s="134"/>
      <c r="I59" s="111"/>
      <c r="J59" s="112"/>
      <c r="K59" s="122"/>
      <c r="L59" s="153"/>
      <c r="M59" s="113" t="str">
        <f t="shared" si="4"/>
        <v/>
      </c>
      <c r="N59" s="112" t="str">
        <f t="shared" si="5"/>
        <v/>
      </c>
    </row>
    <row r="60" spans="1:14" s="84" customFormat="1" ht="15" x14ac:dyDescent="0.3">
      <c r="A60" s="91"/>
      <c r="B60" s="128"/>
      <c r="C60" s="129" t="s">
        <v>205</v>
      </c>
      <c r="D60" s="131"/>
      <c r="E60" s="110"/>
      <c r="F60" s="103"/>
      <c r="G60" s="133"/>
      <c r="H60" s="134"/>
      <c r="I60" s="111"/>
      <c r="J60" s="112"/>
      <c r="K60" s="122"/>
      <c r="L60" s="153"/>
      <c r="M60" s="113"/>
      <c r="N60" s="112"/>
    </row>
    <row r="61" spans="1:14" s="84" customFormat="1" ht="15" x14ac:dyDescent="0.3">
      <c r="A61" s="91">
        <v>20</v>
      </c>
      <c r="B61" s="128"/>
      <c r="C61" s="129" t="s">
        <v>150</v>
      </c>
      <c r="D61" s="131"/>
      <c r="E61" s="110"/>
      <c r="F61" s="103"/>
      <c r="G61" s="133"/>
      <c r="H61" s="134"/>
      <c r="I61" s="111"/>
      <c r="J61" s="112"/>
      <c r="K61" s="122"/>
      <c r="L61" s="153"/>
      <c r="M61" s="113" t="str">
        <f t="shared" si="4"/>
        <v/>
      </c>
      <c r="N61" s="112" t="str">
        <f t="shared" si="5"/>
        <v/>
      </c>
    </row>
    <row r="62" spans="1:14" s="84" customFormat="1" ht="15" x14ac:dyDescent="0.3">
      <c r="A62" s="91">
        <v>20</v>
      </c>
      <c r="B62" s="128"/>
      <c r="C62" s="129" t="s">
        <v>151</v>
      </c>
      <c r="D62" s="131"/>
      <c r="E62" s="110"/>
      <c r="F62" s="103"/>
      <c r="G62" s="133"/>
      <c r="H62" s="134"/>
      <c r="I62" s="111"/>
      <c r="J62" s="112"/>
      <c r="K62" s="122"/>
      <c r="L62" s="153"/>
      <c r="M62" s="113" t="str">
        <f t="shared" si="4"/>
        <v/>
      </c>
      <c r="N62" s="112" t="str">
        <f t="shared" si="5"/>
        <v/>
      </c>
    </row>
    <row r="63" spans="1:14" s="84" customFormat="1" ht="15" x14ac:dyDescent="0.3">
      <c r="A63" s="91">
        <v>20</v>
      </c>
      <c r="B63" s="128"/>
      <c r="C63" s="129" t="s">
        <v>152</v>
      </c>
      <c r="D63" s="131"/>
      <c r="E63" s="110"/>
      <c r="F63" s="103"/>
      <c r="G63" s="133"/>
      <c r="H63" s="134"/>
      <c r="I63" s="111"/>
      <c r="J63" s="112"/>
      <c r="K63" s="122"/>
      <c r="L63" s="153"/>
      <c r="M63" s="113" t="str">
        <f t="shared" si="4"/>
        <v/>
      </c>
      <c r="N63" s="112" t="str">
        <f t="shared" si="5"/>
        <v/>
      </c>
    </row>
    <row r="64" spans="1:14" s="84" customFormat="1" ht="15.6" thickBot="1" x14ac:dyDescent="0.35">
      <c r="A64" s="91">
        <v>20</v>
      </c>
      <c r="B64" s="115"/>
      <c r="C64" s="116" t="s">
        <v>127</v>
      </c>
      <c r="D64" s="117"/>
      <c r="E64" s="118"/>
      <c r="F64" s="119"/>
      <c r="G64" s="118"/>
      <c r="H64" s="120"/>
      <c r="I64" s="120"/>
      <c r="J64" s="112"/>
      <c r="K64" s="122"/>
      <c r="L64" s="148"/>
      <c r="M64" s="123" t="str">
        <f>IF(L64="○",J64,"")</f>
        <v/>
      </c>
      <c r="N64" s="121" t="str">
        <f>IF(L64="△",J64,"")</f>
        <v/>
      </c>
    </row>
    <row r="65" spans="1:14" s="84" customFormat="1" ht="15.6" thickTop="1" x14ac:dyDescent="0.3">
      <c r="A65" s="91"/>
      <c r="B65" s="188" t="s">
        <v>153</v>
      </c>
      <c r="C65" s="189"/>
      <c r="D65" s="189"/>
      <c r="E65" s="189"/>
      <c r="F65" s="189"/>
      <c r="G65" s="189"/>
      <c r="H65" s="125">
        <f>SUM(H43:H64)</f>
        <v>0</v>
      </c>
      <c r="I65" s="125">
        <f>SUM(I43:I64)</f>
        <v>0</v>
      </c>
      <c r="J65" s="126">
        <f>SUM(J43:J64)</f>
        <v>0</v>
      </c>
      <c r="K65" s="132"/>
      <c r="L65" s="95"/>
      <c r="M65" s="132"/>
    </row>
    <row r="66" spans="1:14" s="84" customFormat="1" ht="15" x14ac:dyDescent="0.3">
      <c r="A66" s="91"/>
      <c r="B66" s="188" t="s">
        <v>154</v>
      </c>
      <c r="C66" s="189"/>
      <c r="D66" s="189"/>
      <c r="E66" s="189"/>
      <c r="F66" s="189"/>
      <c r="G66" s="189"/>
      <c r="H66" s="125">
        <f>SUM(H41,H65)</f>
        <v>0</v>
      </c>
      <c r="I66" s="125">
        <f>SUM(I41,I65)</f>
        <v>0</v>
      </c>
      <c r="J66" s="126">
        <f>SUM(J41,J65)</f>
        <v>0</v>
      </c>
      <c r="K66" s="132"/>
      <c r="L66" s="95"/>
      <c r="M66" s="94" t="s">
        <v>155</v>
      </c>
      <c r="N66" s="94" t="s">
        <v>156</v>
      </c>
    </row>
    <row r="67" spans="1:14" s="84" customFormat="1" ht="15" x14ac:dyDescent="0.3">
      <c r="A67" s="91"/>
      <c r="B67" s="188" t="s">
        <v>157</v>
      </c>
      <c r="C67" s="189"/>
      <c r="D67" s="189"/>
      <c r="E67" s="189"/>
      <c r="F67" s="189"/>
      <c r="G67" s="189"/>
      <c r="H67" s="125">
        <f>SUM(H33,H66)</f>
        <v>0</v>
      </c>
      <c r="I67" s="125">
        <f>SUM(I33,I66)</f>
        <v>0</v>
      </c>
      <c r="J67" s="126">
        <f>SUM(J33,J66)</f>
        <v>0</v>
      </c>
      <c r="K67" s="132"/>
      <c r="L67" s="95"/>
      <c r="M67" s="135">
        <f>SUM(M9:M32)+SUM(M36:M40)+SUM(M43:M64)</f>
        <v>0</v>
      </c>
      <c r="N67" s="135">
        <f>SUM(N9:N32)+SUM(N36:N40)+SUM(N43:N64)</f>
        <v>0</v>
      </c>
    </row>
    <row r="68" spans="1:14" s="84" customFormat="1" ht="15" x14ac:dyDescent="0.3">
      <c r="A68" s="91"/>
      <c r="B68" s="190" t="s">
        <v>158</v>
      </c>
      <c r="C68" s="191"/>
      <c r="D68" s="191"/>
      <c r="E68" s="191"/>
      <c r="F68" s="191"/>
      <c r="G68" s="191"/>
      <c r="H68" s="96"/>
      <c r="I68" s="96"/>
      <c r="J68" s="97"/>
      <c r="K68" s="127"/>
      <c r="L68" s="95"/>
      <c r="M68" s="127"/>
    </row>
    <row r="69" spans="1:14" s="84" customFormat="1" ht="15" x14ac:dyDescent="0.3">
      <c r="A69" s="91"/>
      <c r="B69" s="190" t="s">
        <v>159</v>
      </c>
      <c r="C69" s="191"/>
      <c r="D69" s="191"/>
      <c r="E69" s="191"/>
      <c r="F69" s="191"/>
      <c r="G69" s="191"/>
      <c r="H69" s="96"/>
      <c r="I69" s="96"/>
      <c r="J69" s="97"/>
      <c r="K69" s="127"/>
      <c r="L69" s="95"/>
      <c r="M69" s="127"/>
    </row>
    <row r="70" spans="1:14" s="84" customFormat="1" ht="15" x14ac:dyDescent="0.3">
      <c r="A70" s="91">
        <v>20</v>
      </c>
      <c r="B70" s="128"/>
      <c r="C70" s="129" t="s">
        <v>160</v>
      </c>
      <c r="D70" s="131"/>
      <c r="E70" s="136"/>
      <c r="F70" s="103"/>
      <c r="G70" s="136"/>
      <c r="H70" s="111"/>
      <c r="I70" s="111"/>
      <c r="J70" s="112"/>
      <c r="K70" s="122"/>
      <c r="L70" s="137"/>
      <c r="M70" s="132"/>
    </row>
    <row r="71" spans="1:14" s="84" customFormat="1" ht="15" x14ac:dyDescent="0.3">
      <c r="A71" s="91">
        <v>20</v>
      </c>
      <c r="B71" s="128"/>
      <c r="C71" s="129" t="s">
        <v>161</v>
      </c>
      <c r="D71" s="131"/>
      <c r="E71" s="136"/>
      <c r="F71" s="103"/>
      <c r="G71" s="136"/>
      <c r="H71" s="111"/>
      <c r="I71" s="111"/>
      <c r="J71" s="112"/>
      <c r="K71" s="122"/>
      <c r="L71" s="137"/>
      <c r="M71" s="132"/>
    </row>
    <row r="72" spans="1:14" s="84" customFormat="1" ht="15" x14ac:dyDescent="0.3">
      <c r="A72" s="91">
        <v>20</v>
      </c>
      <c r="B72" s="128"/>
      <c r="C72" s="129" t="s">
        <v>162</v>
      </c>
      <c r="D72" s="131"/>
      <c r="E72" s="136"/>
      <c r="F72" s="103"/>
      <c r="G72" s="136"/>
      <c r="H72" s="111"/>
      <c r="I72" s="111"/>
      <c r="J72" s="112"/>
      <c r="K72" s="122"/>
      <c r="L72" s="137"/>
      <c r="M72" s="132"/>
    </row>
    <row r="73" spans="1:14" s="84" customFormat="1" ht="15" x14ac:dyDescent="0.3">
      <c r="A73" s="91">
        <v>20</v>
      </c>
      <c r="B73" s="128"/>
      <c r="C73" s="129" t="s">
        <v>163</v>
      </c>
      <c r="D73" s="131"/>
      <c r="E73" s="136"/>
      <c r="F73" s="103"/>
      <c r="G73" s="136"/>
      <c r="H73" s="111"/>
      <c r="I73" s="111"/>
      <c r="J73" s="112"/>
      <c r="K73" s="122"/>
      <c r="L73" s="137"/>
      <c r="M73" s="132"/>
    </row>
    <row r="74" spans="1:14" s="84" customFormat="1" ht="15" x14ac:dyDescent="0.3">
      <c r="A74" s="91">
        <v>20</v>
      </c>
      <c r="B74" s="128"/>
      <c r="C74" s="129" t="s">
        <v>164</v>
      </c>
      <c r="D74" s="131"/>
      <c r="E74" s="136"/>
      <c r="F74" s="103"/>
      <c r="G74" s="136"/>
      <c r="H74" s="111"/>
      <c r="I74" s="111"/>
      <c r="J74" s="112"/>
      <c r="K74" s="122"/>
      <c r="L74" s="137"/>
      <c r="M74" s="132"/>
    </row>
    <row r="75" spans="1:14" s="84" customFormat="1" ht="15" x14ac:dyDescent="0.3">
      <c r="A75" s="91">
        <v>20</v>
      </c>
      <c r="B75" s="128"/>
      <c r="C75" s="129" t="s">
        <v>165</v>
      </c>
      <c r="D75" s="131"/>
      <c r="E75" s="136"/>
      <c r="F75" s="103"/>
      <c r="G75" s="136"/>
      <c r="H75" s="111"/>
      <c r="I75" s="111"/>
      <c r="J75" s="112"/>
      <c r="K75" s="122"/>
      <c r="L75" s="137"/>
      <c r="M75" s="132"/>
    </row>
    <row r="76" spans="1:14" s="84" customFormat="1" ht="15" x14ac:dyDescent="0.3">
      <c r="A76" s="91">
        <v>20</v>
      </c>
      <c r="B76" s="128"/>
      <c r="C76" s="129" t="s">
        <v>166</v>
      </c>
      <c r="D76" s="131"/>
      <c r="E76" s="136"/>
      <c r="F76" s="103"/>
      <c r="G76" s="136"/>
      <c r="H76" s="111"/>
      <c r="I76" s="111"/>
      <c r="J76" s="112"/>
      <c r="K76" s="122"/>
      <c r="L76" s="137"/>
      <c r="M76" s="132"/>
    </row>
    <row r="77" spans="1:14" s="84" customFormat="1" ht="15" x14ac:dyDescent="0.3">
      <c r="A77" s="91">
        <v>20</v>
      </c>
      <c r="B77" s="128"/>
      <c r="C77" s="129" t="s">
        <v>167</v>
      </c>
      <c r="D77" s="131"/>
      <c r="E77" s="136"/>
      <c r="F77" s="103"/>
      <c r="G77" s="136"/>
      <c r="H77" s="111"/>
      <c r="I77" s="111"/>
      <c r="J77" s="112"/>
      <c r="K77" s="122"/>
      <c r="L77" s="137"/>
      <c r="M77" s="132"/>
    </row>
    <row r="78" spans="1:14" s="84" customFormat="1" ht="15" x14ac:dyDescent="0.3">
      <c r="A78" s="91">
        <v>20</v>
      </c>
      <c r="B78" s="128"/>
      <c r="C78" s="129" t="s">
        <v>168</v>
      </c>
      <c r="D78" s="131"/>
      <c r="E78" s="136"/>
      <c r="F78" s="103"/>
      <c r="G78" s="136"/>
      <c r="H78" s="111"/>
      <c r="I78" s="111"/>
      <c r="J78" s="112"/>
      <c r="K78" s="122"/>
      <c r="L78" s="137"/>
      <c r="M78" s="132"/>
    </row>
    <row r="79" spans="1:14" s="84" customFormat="1" ht="15" x14ac:dyDescent="0.3">
      <c r="A79" s="91">
        <v>20</v>
      </c>
      <c r="B79" s="128"/>
      <c r="C79" s="129" t="s">
        <v>169</v>
      </c>
      <c r="D79" s="131"/>
      <c r="E79" s="136"/>
      <c r="F79" s="103"/>
      <c r="G79" s="136"/>
      <c r="H79" s="111"/>
      <c r="I79" s="111"/>
      <c r="J79" s="112"/>
      <c r="K79" s="122"/>
      <c r="L79" s="137"/>
      <c r="M79" s="132"/>
    </row>
    <row r="80" spans="1:14" s="84" customFormat="1" ht="15" x14ac:dyDescent="0.3">
      <c r="A80" s="91">
        <v>20</v>
      </c>
      <c r="B80" s="128"/>
      <c r="C80" s="129" t="s">
        <v>170</v>
      </c>
      <c r="D80" s="131"/>
      <c r="E80" s="136"/>
      <c r="F80" s="103"/>
      <c r="G80" s="136"/>
      <c r="H80" s="111"/>
      <c r="I80" s="111"/>
      <c r="J80" s="112"/>
      <c r="K80" s="122"/>
      <c r="L80" s="137"/>
      <c r="M80" s="132"/>
    </row>
    <row r="81" spans="1:13" s="84" customFormat="1" ht="15" x14ac:dyDescent="0.3">
      <c r="A81" s="91">
        <v>20</v>
      </c>
      <c r="B81" s="128"/>
      <c r="C81" s="129" t="s">
        <v>171</v>
      </c>
      <c r="D81" s="131"/>
      <c r="E81" s="136"/>
      <c r="F81" s="103"/>
      <c r="G81" s="136"/>
      <c r="H81" s="111"/>
      <c r="I81" s="111"/>
      <c r="J81" s="112"/>
      <c r="K81" s="122"/>
      <c r="L81" s="137"/>
      <c r="M81" s="132"/>
    </row>
    <row r="82" spans="1:13" s="84" customFormat="1" ht="15" x14ac:dyDescent="0.3">
      <c r="A82" s="91">
        <v>20</v>
      </c>
      <c r="B82" s="128"/>
      <c r="C82" s="129" t="s">
        <v>172</v>
      </c>
      <c r="D82" s="131"/>
      <c r="E82" s="136"/>
      <c r="F82" s="103"/>
      <c r="G82" s="136"/>
      <c r="H82" s="111"/>
      <c r="I82" s="111"/>
      <c r="J82" s="112"/>
      <c r="K82" s="122"/>
      <c r="L82" s="137"/>
      <c r="M82" s="132"/>
    </row>
    <row r="83" spans="1:13" s="84" customFormat="1" ht="15" x14ac:dyDescent="0.3">
      <c r="A83" s="91">
        <v>20</v>
      </c>
      <c r="B83" s="128"/>
      <c r="C83" s="129" t="s">
        <v>173</v>
      </c>
      <c r="D83" s="131"/>
      <c r="E83" s="136"/>
      <c r="F83" s="103"/>
      <c r="G83" s="136"/>
      <c r="H83" s="111"/>
      <c r="I83" s="111"/>
      <c r="J83" s="112"/>
      <c r="K83" s="122"/>
      <c r="L83" s="137"/>
      <c r="M83" s="132"/>
    </row>
    <row r="84" spans="1:13" s="84" customFormat="1" ht="15" x14ac:dyDescent="0.3">
      <c r="A84" s="91">
        <v>20</v>
      </c>
      <c r="B84" s="128"/>
      <c r="C84" s="129" t="s">
        <v>174</v>
      </c>
      <c r="D84" s="131"/>
      <c r="E84" s="136"/>
      <c r="F84" s="103"/>
      <c r="G84" s="136"/>
      <c r="H84" s="111"/>
      <c r="I84" s="111"/>
      <c r="J84" s="112"/>
      <c r="K84" s="122"/>
      <c r="L84" s="137"/>
      <c r="M84" s="132"/>
    </row>
    <row r="85" spans="1:13" s="84" customFormat="1" ht="15" x14ac:dyDescent="0.3">
      <c r="A85" s="91">
        <v>20</v>
      </c>
      <c r="B85" s="128"/>
      <c r="C85" s="129" t="s">
        <v>175</v>
      </c>
      <c r="D85" s="131"/>
      <c r="E85" s="136"/>
      <c r="F85" s="103"/>
      <c r="G85" s="136"/>
      <c r="H85" s="111"/>
      <c r="I85" s="111"/>
      <c r="J85" s="112"/>
      <c r="K85" s="122"/>
      <c r="L85" s="137"/>
      <c r="M85" s="132"/>
    </row>
    <row r="86" spans="1:13" s="84" customFormat="1" ht="15" x14ac:dyDescent="0.3">
      <c r="A86" s="91">
        <v>20</v>
      </c>
      <c r="B86" s="128"/>
      <c r="C86" s="129" t="s">
        <v>176</v>
      </c>
      <c r="D86" s="131"/>
      <c r="E86" s="136"/>
      <c r="F86" s="103"/>
      <c r="G86" s="136"/>
      <c r="H86" s="111"/>
      <c r="I86" s="111"/>
      <c r="J86" s="112"/>
      <c r="K86" s="122"/>
      <c r="L86" s="137"/>
      <c r="M86" s="132"/>
    </row>
    <row r="87" spans="1:13" s="84" customFormat="1" ht="15" x14ac:dyDescent="0.3">
      <c r="A87" s="91">
        <v>20</v>
      </c>
      <c r="B87" s="128"/>
      <c r="C87" s="129" t="s">
        <v>177</v>
      </c>
      <c r="D87" s="131"/>
      <c r="E87" s="136"/>
      <c r="F87" s="103"/>
      <c r="G87" s="136"/>
      <c r="H87" s="111"/>
      <c r="I87" s="111"/>
      <c r="J87" s="112"/>
      <c r="K87" s="122"/>
      <c r="L87" s="137"/>
      <c r="M87" s="132"/>
    </row>
    <row r="88" spans="1:13" s="84" customFormat="1" ht="15" x14ac:dyDescent="0.3">
      <c r="A88" s="91">
        <v>20</v>
      </c>
      <c r="B88" s="128"/>
      <c r="C88" s="129" t="s">
        <v>178</v>
      </c>
      <c r="D88" s="131"/>
      <c r="E88" s="136"/>
      <c r="F88" s="103"/>
      <c r="G88" s="136"/>
      <c r="H88" s="111"/>
      <c r="I88" s="111"/>
      <c r="J88" s="112"/>
      <c r="K88" s="122"/>
      <c r="L88" s="137"/>
      <c r="M88" s="132"/>
    </row>
    <row r="89" spans="1:13" s="84" customFormat="1" ht="15" x14ac:dyDescent="0.3">
      <c r="A89" s="91">
        <v>20</v>
      </c>
      <c r="B89" s="128"/>
      <c r="C89" s="129" t="s">
        <v>179</v>
      </c>
      <c r="D89" s="131"/>
      <c r="E89" s="136"/>
      <c r="F89" s="103"/>
      <c r="G89" s="136"/>
      <c r="H89" s="111"/>
      <c r="I89" s="111"/>
      <c r="J89" s="112"/>
      <c r="K89" s="122"/>
      <c r="L89" s="137"/>
      <c r="M89" s="132"/>
    </row>
    <row r="90" spans="1:13" s="84" customFormat="1" ht="15" x14ac:dyDescent="0.3">
      <c r="A90" s="91">
        <v>20</v>
      </c>
      <c r="B90" s="128"/>
      <c r="C90" s="116" t="s">
        <v>180</v>
      </c>
      <c r="D90" s="117"/>
      <c r="E90" s="118"/>
      <c r="F90" s="118"/>
      <c r="G90" s="118"/>
      <c r="H90" s="111"/>
      <c r="I90" s="111"/>
      <c r="J90" s="121"/>
      <c r="K90" s="122"/>
      <c r="L90" s="138"/>
      <c r="M90" s="122"/>
    </row>
    <row r="91" spans="1:13" s="84" customFormat="1" ht="15" x14ac:dyDescent="0.3">
      <c r="A91" s="91"/>
      <c r="B91" s="188" t="s">
        <v>181</v>
      </c>
      <c r="C91" s="189"/>
      <c r="D91" s="189"/>
      <c r="E91" s="189"/>
      <c r="F91" s="189"/>
      <c r="G91" s="189"/>
      <c r="H91" s="125">
        <f>SUM(H70:H90)</f>
        <v>0</v>
      </c>
      <c r="I91" s="125">
        <f>SUM(I70:I90)</f>
        <v>0</v>
      </c>
      <c r="J91" s="126">
        <f>SUM(J70:J90)</f>
        <v>0</v>
      </c>
      <c r="K91" s="132"/>
      <c r="L91" s="95"/>
      <c r="M91" s="132"/>
    </row>
    <row r="92" spans="1:13" s="84" customFormat="1" ht="15" x14ac:dyDescent="0.3">
      <c r="A92" s="91"/>
      <c r="B92" s="190" t="s">
        <v>182</v>
      </c>
      <c r="C92" s="191"/>
      <c r="D92" s="191"/>
      <c r="E92" s="191"/>
      <c r="F92" s="191"/>
      <c r="G92" s="191"/>
      <c r="H92" s="96"/>
      <c r="I92" s="96"/>
      <c r="J92" s="97"/>
      <c r="K92" s="127"/>
      <c r="L92" s="95"/>
      <c r="M92" s="127"/>
    </row>
    <row r="93" spans="1:13" s="84" customFormat="1" ht="15" x14ac:dyDescent="0.3">
      <c r="A93" s="91">
        <v>20</v>
      </c>
      <c r="B93" s="128"/>
      <c r="C93" s="129" t="s">
        <v>183</v>
      </c>
      <c r="D93" s="131"/>
      <c r="E93" s="136"/>
      <c r="F93" s="103"/>
      <c r="G93" s="136"/>
      <c r="H93" s="111"/>
      <c r="I93" s="111"/>
      <c r="J93" s="112"/>
      <c r="K93" s="122"/>
      <c r="L93" s="137"/>
      <c r="M93" s="132"/>
    </row>
    <row r="94" spans="1:13" s="84" customFormat="1" ht="15" x14ac:dyDescent="0.3">
      <c r="A94" s="91">
        <v>20</v>
      </c>
      <c r="B94" s="128"/>
      <c r="C94" s="129" t="s">
        <v>184</v>
      </c>
      <c r="D94" s="131"/>
      <c r="E94" s="136"/>
      <c r="F94" s="103"/>
      <c r="G94" s="136"/>
      <c r="H94" s="111"/>
      <c r="I94" s="111"/>
      <c r="J94" s="112"/>
      <c r="K94" s="122"/>
      <c r="L94" s="137"/>
      <c r="M94" s="132"/>
    </row>
    <row r="95" spans="1:13" s="84" customFormat="1" ht="15" x14ac:dyDescent="0.3">
      <c r="A95" s="91">
        <v>20</v>
      </c>
      <c r="B95" s="128"/>
      <c r="C95" s="129" t="s">
        <v>185</v>
      </c>
      <c r="D95" s="131"/>
      <c r="E95" s="136"/>
      <c r="F95" s="103"/>
      <c r="G95" s="136"/>
      <c r="H95" s="111"/>
      <c r="I95" s="111"/>
      <c r="J95" s="112"/>
      <c r="K95" s="122"/>
      <c r="L95" s="137"/>
      <c r="M95" s="132"/>
    </row>
    <row r="96" spans="1:13" s="84" customFormat="1" ht="15" x14ac:dyDescent="0.3">
      <c r="A96" s="91">
        <v>20</v>
      </c>
      <c r="B96" s="128"/>
      <c r="C96" s="129" t="s">
        <v>186</v>
      </c>
      <c r="D96" s="131"/>
      <c r="E96" s="136"/>
      <c r="F96" s="103"/>
      <c r="G96" s="136"/>
      <c r="H96" s="111"/>
      <c r="I96" s="111"/>
      <c r="J96" s="112"/>
      <c r="K96" s="122"/>
      <c r="L96" s="137"/>
      <c r="M96" s="132"/>
    </row>
    <row r="97" spans="1:13" s="84" customFormat="1" ht="15" x14ac:dyDescent="0.3">
      <c r="A97" s="91">
        <v>20</v>
      </c>
      <c r="B97" s="128"/>
      <c r="C97" s="129" t="s">
        <v>187</v>
      </c>
      <c r="D97" s="131"/>
      <c r="E97" s="136"/>
      <c r="F97" s="103"/>
      <c r="G97" s="136"/>
      <c r="H97" s="111"/>
      <c r="I97" s="111"/>
      <c r="J97" s="112"/>
      <c r="K97" s="122"/>
      <c r="L97" s="137"/>
      <c r="M97" s="132"/>
    </row>
    <row r="98" spans="1:13" s="84" customFormat="1" ht="15" x14ac:dyDescent="0.3">
      <c r="A98" s="91">
        <v>20</v>
      </c>
      <c r="B98" s="128"/>
      <c r="C98" s="129" t="s">
        <v>188</v>
      </c>
      <c r="D98" s="131"/>
      <c r="E98" s="136"/>
      <c r="F98" s="103"/>
      <c r="G98" s="136"/>
      <c r="H98" s="111"/>
      <c r="I98" s="111"/>
      <c r="J98" s="112"/>
      <c r="K98" s="122"/>
      <c r="L98" s="137"/>
      <c r="M98" s="132"/>
    </row>
    <row r="99" spans="1:13" s="84" customFormat="1" ht="15" x14ac:dyDescent="0.3">
      <c r="A99" s="91">
        <v>20</v>
      </c>
      <c r="B99" s="128"/>
      <c r="C99" s="129" t="s">
        <v>189</v>
      </c>
      <c r="D99" s="131"/>
      <c r="E99" s="136"/>
      <c r="F99" s="103"/>
      <c r="G99" s="136"/>
      <c r="H99" s="111"/>
      <c r="I99" s="111"/>
      <c r="J99" s="112"/>
      <c r="K99" s="122"/>
      <c r="L99" s="137"/>
      <c r="M99" s="132"/>
    </row>
    <row r="100" spans="1:13" s="84" customFormat="1" ht="15" x14ac:dyDescent="0.3">
      <c r="A100" s="91">
        <v>20</v>
      </c>
      <c r="B100" s="128"/>
      <c r="C100" s="129" t="s">
        <v>206</v>
      </c>
      <c r="D100" s="131"/>
      <c r="E100" s="136"/>
      <c r="F100" s="103"/>
      <c r="G100" s="136"/>
      <c r="H100" s="111"/>
      <c r="I100" s="111"/>
      <c r="J100" s="112"/>
      <c r="K100" s="122"/>
      <c r="L100" s="137"/>
      <c r="M100" s="132"/>
    </row>
    <row r="101" spans="1:13" s="84" customFormat="1" ht="15" x14ac:dyDescent="0.3">
      <c r="A101" s="91">
        <v>20</v>
      </c>
      <c r="B101" s="128"/>
      <c r="C101" s="129" t="s">
        <v>190</v>
      </c>
      <c r="D101" s="131"/>
      <c r="E101" s="136"/>
      <c r="F101" s="103"/>
      <c r="G101" s="136"/>
      <c r="H101" s="111"/>
      <c r="I101" s="111"/>
      <c r="J101" s="112"/>
      <c r="K101" s="122"/>
      <c r="L101" s="137"/>
      <c r="M101" s="132"/>
    </row>
    <row r="102" spans="1:13" s="84" customFormat="1" ht="15" x14ac:dyDescent="0.3">
      <c r="A102" s="91">
        <v>20</v>
      </c>
      <c r="B102" s="128"/>
      <c r="C102" s="129" t="s">
        <v>191</v>
      </c>
      <c r="D102" s="131"/>
      <c r="E102" s="136"/>
      <c r="F102" s="103"/>
      <c r="G102" s="136"/>
      <c r="H102" s="111"/>
      <c r="I102" s="111"/>
      <c r="J102" s="112"/>
      <c r="K102" s="122"/>
      <c r="L102" s="137"/>
      <c r="M102" s="132"/>
    </row>
    <row r="103" spans="1:13" s="84" customFormat="1" ht="15" x14ac:dyDescent="0.3">
      <c r="A103" s="91">
        <v>20</v>
      </c>
      <c r="B103" s="139"/>
      <c r="C103" s="116" t="s">
        <v>192</v>
      </c>
      <c r="D103" s="117"/>
      <c r="E103" s="118"/>
      <c r="F103" s="118"/>
      <c r="G103" s="118"/>
      <c r="H103" s="111"/>
      <c r="I103" s="111"/>
      <c r="J103" s="121"/>
      <c r="K103" s="122"/>
      <c r="L103" s="138"/>
      <c r="M103" s="122"/>
    </row>
    <row r="104" spans="1:13" s="84" customFormat="1" ht="15" x14ac:dyDescent="0.3">
      <c r="A104" s="91"/>
      <c r="B104" s="188" t="s">
        <v>193</v>
      </c>
      <c r="C104" s="189"/>
      <c r="D104" s="189"/>
      <c r="E104" s="189"/>
      <c r="F104" s="189"/>
      <c r="G104" s="189"/>
      <c r="H104" s="125">
        <f>SUM(H93:H103)</f>
        <v>0</v>
      </c>
      <c r="I104" s="125">
        <f>SUM(I93:I103)</f>
        <v>0</v>
      </c>
      <c r="J104" s="126">
        <f>SUM(J93:J103)</f>
        <v>0</v>
      </c>
      <c r="K104" s="136"/>
      <c r="L104" s="95"/>
      <c r="M104" s="132"/>
    </row>
    <row r="105" spans="1:13" s="84" customFormat="1" ht="15" x14ac:dyDescent="0.3">
      <c r="A105" s="91"/>
      <c r="B105" s="188" t="s">
        <v>194</v>
      </c>
      <c r="C105" s="189"/>
      <c r="D105" s="189"/>
      <c r="E105" s="189"/>
      <c r="F105" s="189"/>
      <c r="G105" s="189"/>
      <c r="H105" s="125">
        <f>SUM(H91,H104)</f>
        <v>0</v>
      </c>
      <c r="I105" s="125">
        <f>SUM(I91,I104)</f>
        <v>0</v>
      </c>
      <c r="J105" s="126">
        <f>SUM(J91,J104)</f>
        <v>0</v>
      </c>
      <c r="K105" s="136"/>
      <c r="L105" s="95"/>
      <c r="M105" s="132"/>
    </row>
    <row r="106" spans="1:13" s="84" customFormat="1" ht="15" x14ac:dyDescent="0.3">
      <c r="A106" s="91"/>
      <c r="B106" s="188" t="s">
        <v>195</v>
      </c>
      <c r="C106" s="189"/>
      <c r="D106" s="189"/>
      <c r="E106" s="189"/>
      <c r="F106" s="189"/>
      <c r="G106" s="189"/>
      <c r="H106" s="125">
        <f>H67-H105</f>
        <v>0</v>
      </c>
      <c r="I106" s="125">
        <f>I67-I105</f>
        <v>0</v>
      </c>
      <c r="J106" s="126">
        <f>J67-J105</f>
        <v>0</v>
      </c>
      <c r="K106" s="136"/>
      <c r="L106" s="95"/>
      <c r="M106" s="132"/>
    </row>
    <row r="107" spans="1:13" s="84" customFormat="1" ht="15" x14ac:dyDescent="0.3">
      <c r="A107" s="91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</row>
    <row r="108" spans="1:13" ht="15" x14ac:dyDescent="0.3">
      <c r="C108" s="83" t="s">
        <v>196</v>
      </c>
    </row>
    <row r="109" spans="1:13" ht="15" x14ac:dyDescent="0.3">
      <c r="D109" s="83" t="s">
        <v>197</v>
      </c>
    </row>
    <row r="110" spans="1:13" s="141" customFormat="1" ht="14.4" x14ac:dyDescent="0.3"/>
    <row r="111" spans="1:13" s="141" customFormat="1" ht="14.4" x14ac:dyDescent="0.3"/>
    <row r="112" spans="1:13" s="141" customFormat="1" ht="14.4" x14ac:dyDescent="0.3"/>
    <row r="113" s="141" customFormat="1" ht="14.4" x14ac:dyDescent="0.3"/>
    <row r="114" s="141" customFormat="1" ht="14.4" x14ac:dyDescent="0.3"/>
    <row r="115" s="141" customFormat="1" ht="14.4" x14ac:dyDescent="0.3"/>
    <row r="116" s="141" customFormat="1" ht="14.4" x14ac:dyDescent="0.3"/>
    <row r="117" s="141" customFormat="1" ht="14.4" x14ac:dyDescent="0.3"/>
    <row r="118" s="141" customFormat="1" ht="14.4" x14ac:dyDescent="0.3"/>
    <row r="119" s="141" customFormat="1" ht="14.4" x14ac:dyDescent="0.3"/>
    <row r="120" s="141" customFormat="1" ht="14.4" x14ac:dyDescent="0.3"/>
    <row r="121" s="141" customFormat="1" ht="14.4" x14ac:dyDescent="0.3"/>
    <row r="122" s="141" customFormat="1" ht="14.4" x14ac:dyDescent="0.3"/>
    <row r="123" s="141" customFormat="1" ht="14.4" x14ac:dyDescent="0.3"/>
    <row r="124" s="141" customFormat="1" ht="14.4" x14ac:dyDescent="0.3"/>
    <row r="125" s="141" customFormat="1" ht="14.4" x14ac:dyDescent="0.3"/>
    <row r="126" s="141" customFormat="1" ht="14.4" x14ac:dyDescent="0.3"/>
    <row r="127" s="141" customFormat="1" ht="14.4" x14ac:dyDescent="0.3"/>
    <row r="128" s="141" customFormat="1" ht="14.4" x14ac:dyDescent="0.3"/>
    <row r="129" s="141" customFormat="1" ht="14.4" x14ac:dyDescent="0.3"/>
    <row r="130" s="141" customFormat="1" ht="14.4" x14ac:dyDescent="0.3"/>
    <row r="131" s="141" customFormat="1" ht="14.4" x14ac:dyDescent="0.3"/>
    <row r="132" s="141" customFormat="1" ht="14.4" x14ac:dyDescent="0.3"/>
    <row r="133" s="141" customFormat="1" ht="14.4" x14ac:dyDescent="0.3"/>
    <row r="134" s="141" customFormat="1" ht="14.4" x14ac:dyDescent="0.3"/>
    <row r="135" s="141" customFormat="1" ht="14.4" x14ac:dyDescent="0.3"/>
    <row r="136" s="141" customFormat="1" ht="14.4" x14ac:dyDescent="0.3"/>
    <row r="137" s="141" customFormat="1" ht="14.4" x14ac:dyDescent="0.3"/>
    <row r="138" s="141" customFormat="1" ht="14.4" x14ac:dyDescent="0.3"/>
    <row r="139" s="141" customFormat="1" ht="14.4" x14ac:dyDescent="0.3"/>
    <row r="140" s="141" customFormat="1" ht="14.4" x14ac:dyDescent="0.3"/>
    <row r="141" s="141" customFormat="1" ht="14.4" x14ac:dyDescent="0.3"/>
    <row r="142" s="141" customFormat="1" ht="14.4" x14ac:dyDescent="0.3"/>
    <row r="143" s="141" customFormat="1" ht="14.4" x14ac:dyDescent="0.3"/>
    <row r="144" s="141" customFormat="1" ht="14.4" x14ac:dyDescent="0.3"/>
    <row r="145" s="141" customFormat="1" ht="14.4" x14ac:dyDescent="0.3"/>
    <row r="146" s="141" customFormat="1" ht="14.4" x14ac:dyDescent="0.3"/>
    <row r="147" s="141" customFormat="1" ht="14.4" x14ac:dyDescent="0.3"/>
    <row r="148" s="141" customFormat="1" ht="14.4" x14ac:dyDescent="0.3"/>
    <row r="149" s="141" customFormat="1" ht="14.4" x14ac:dyDescent="0.3"/>
    <row r="150" s="141" customFormat="1" ht="14.4" x14ac:dyDescent="0.3"/>
    <row r="151" s="141" customFormat="1" ht="14.4" x14ac:dyDescent="0.3"/>
    <row r="152" s="141" customFormat="1" ht="14.4" x14ac:dyDescent="0.3"/>
    <row r="153" s="141" customFormat="1" ht="14.4" x14ac:dyDescent="0.3"/>
    <row r="154" s="141" customFormat="1" ht="14.4" x14ac:dyDescent="0.3"/>
    <row r="155" s="141" customFormat="1" ht="14.4" x14ac:dyDescent="0.3"/>
    <row r="156" s="141" customFormat="1" ht="14.4" x14ac:dyDescent="0.3"/>
    <row r="157" s="141" customFormat="1" ht="14.4" x14ac:dyDescent="0.3"/>
    <row r="158" s="141" customFormat="1" ht="14.4" x14ac:dyDescent="0.3"/>
    <row r="159" s="141" customFormat="1" ht="14.4" x14ac:dyDescent="0.3"/>
    <row r="160" s="141" customFormat="1" ht="14.4" x14ac:dyDescent="0.3"/>
    <row r="161" s="141" customFormat="1" ht="14.4" x14ac:dyDescent="0.3"/>
    <row r="162" s="141" customFormat="1" ht="14.4" x14ac:dyDescent="0.3"/>
    <row r="163" s="141" customFormat="1" ht="14.4" x14ac:dyDescent="0.3"/>
    <row r="164" s="141" customFormat="1" ht="14.4" x14ac:dyDescent="0.3"/>
    <row r="165" s="141" customFormat="1" ht="14.4" x14ac:dyDescent="0.3"/>
    <row r="166" s="141" customFormat="1" ht="14.4" x14ac:dyDescent="0.3"/>
    <row r="167" s="141" customFormat="1" ht="14.4" x14ac:dyDescent="0.3"/>
    <row r="168" s="141" customFormat="1" ht="14.4" x14ac:dyDescent="0.3"/>
    <row r="169" s="141" customFormat="1" ht="14.4" x14ac:dyDescent="0.3"/>
    <row r="170" s="141" customFormat="1" ht="14.4" x14ac:dyDescent="0.3"/>
    <row r="171" s="141" customFormat="1" ht="14.4" x14ac:dyDescent="0.3"/>
    <row r="172" s="141" customFormat="1" ht="14.4" x14ac:dyDescent="0.3"/>
    <row r="173" s="141" customFormat="1" ht="14.4" x14ac:dyDescent="0.3"/>
    <row r="174" s="141" customFormat="1" ht="14.4" x14ac:dyDescent="0.3"/>
    <row r="175" s="141" customFormat="1" ht="14.4" x14ac:dyDescent="0.3"/>
    <row r="176" s="141" customFormat="1" ht="14.4" x14ac:dyDescent="0.3"/>
    <row r="177" s="141" customFormat="1" ht="14.4" x14ac:dyDescent="0.3"/>
    <row r="178" s="141" customFormat="1" ht="14.4" x14ac:dyDescent="0.3"/>
    <row r="179" s="141" customFormat="1" ht="14.4" x14ac:dyDescent="0.3"/>
    <row r="180" s="141" customFormat="1" ht="14.4" x14ac:dyDescent="0.3"/>
    <row r="181" s="141" customFormat="1" ht="14.4" x14ac:dyDescent="0.3"/>
    <row r="182" s="141" customFormat="1" ht="14.4" x14ac:dyDescent="0.3"/>
    <row r="183" s="141" customFormat="1" ht="14.4" x14ac:dyDescent="0.3"/>
    <row r="184" s="141" customFormat="1" ht="14.4" x14ac:dyDescent="0.3"/>
    <row r="185" s="141" customFormat="1" ht="14.4" x14ac:dyDescent="0.3"/>
    <row r="186" s="141" customFormat="1" ht="14.4" x14ac:dyDescent="0.3"/>
    <row r="187" s="141" customFormat="1" ht="14.4" x14ac:dyDescent="0.3"/>
    <row r="188" s="141" customFormat="1" ht="14.4" x14ac:dyDescent="0.3"/>
    <row r="189" s="141" customFormat="1" ht="14.4" x14ac:dyDescent="0.3"/>
    <row r="190" s="141" customFormat="1" ht="14.4" x14ac:dyDescent="0.3"/>
    <row r="191" s="141" customFormat="1" ht="14.4" x14ac:dyDescent="0.3"/>
    <row r="192" s="141" customFormat="1" ht="14.4" x14ac:dyDescent="0.3"/>
    <row r="193" s="141" customFormat="1" ht="14.4" x14ac:dyDescent="0.3"/>
    <row r="194" s="141" customFormat="1" ht="14.4" x14ac:dyDescent="0.3"/>
    <row r="195" s="141" customFormat="1" ht="14.4" x14ac:dyDescent="0.3"/>
    <row r="196" s="141" customFormat="1" ht="14.4" x14ac:dyDescent="0.3"/>
    <row r="197" s="141" customFormat="1" ht="14.4" x14ac:dyDescent="0.3"/>
    <row r="198" s="141" customFormat="1" ht="14.4" x14ac:dyDescent="0.3"/>
    <row r="199" s="141" customFormat="1" ht="14.4" x14ac:dyDescent="0.3"/>
    <row r="200" s="141" customFormat="1" ht="14.4" x14ac:dyDescent="0.3"/>
    <row r="201" s="141" customFormat="1" ht="14.4" x14ac:dyDescent="0.3"/>
    <row r="202" s="141" customFormat="1" ht="14.4" x14ac:dyDescent="0.3"/>
    <row r="203" s="141" customFormat="1" ht="14.4" x14ac:dyDescent="0.3"/>
    <row r="204" s="141" customFormat="1" ht="14.4" x14ac:dyDescent="0.3"/>
    <row r="205" s="141" customFormat="1" ht="14.4" x14ac:dyDescent="0.3"/>
    <row r="206" s="141" customFormat="1" ht="14.4" x14ac:dyDescent="0.3"/>
    <row r="207" s="141" customFormat="1" ht="14.4" x14ac:dyDescent="0.3"/>
    <row r="208" s="141" customFormat="1" ht="14.4" x14ac:dyDescent="0.3"/>
    <row r="209" s="141" customFormat="1" ht="14.4" x14ac:dyDescent="0.3"/>
    <row r="210" s="141" customFormat="1" ht="14.4" x14ac:dyDescent="0.3"/>
    <row r="211" s="141" customFormat="1" ht="14.4" x14ac:dyDescent="0.3"/>
    <row r="212" s="141" customFormat="1" ht="14.4" x14ac:dyDescent="0.3"/>
    <row r="213" s="141" customFormat="1" ht="14.4" x14ac:dyDescent="0.3"/>
    <row r="214" s="141" customFormat="1" ht="14.4" x14ac:dyDescent="0.3"/>
    <row r="215" s="141" customFormat="1" ht="14.4" x14ac:dyDescent="0.3"/>
    <row r="216" s="141" customFormat="1" ht="14.4" x14ac:dyDescent="0.3"/>
    <row r="217" s="141" customFormat="1" ht="14.4" x14ac:dyDescent="0.3"/>
    <row r="218" s="141" customFormat="1" ht="14.4" x14ac:dyDescent="0.3"/>
    <row r="219" s="141" customFormat="1" ht="14.4" x14ac:dyDescent="0.3"/>
    <row r="220" s="141" customFormat="1" ht="14.4" x14ac:dyDescent="0.3"/>
    <row r="221" s="141" customFormat="1" ht="14.4" x14ac:dyDescent="0.3"/>
    <row r="222" s="141" customFormat="1" ht="14.4" x14ac:dyDescent="0.3"/>
    <row r="223" s="141" customFormat="1" ht="14.4" x14ac:dyDescent="0.3"/>
    <row r="224" s="141" customFormat="1" ht="14.4" x14ac:dyDescent="0.3"/>
    <row r="225" s="141" customFormat="1" ht="14.4" x14ac:dyDescent="0.3"/>
    <row r="226" s="141" customFormat="1" ht="14.4" x14ac:dyDescent="0.3"/>
    <row r="227" s="141" customFormat="1" ht="14.4" x14ac:dyDescent="0.3"/>
    <row r="228" s="141" customFormat="1" ht="14.4" x14ac:dyDescent="0.3"/>
    <row r="229" s="141" customFormat="1" ht="14.4" x14ac:dyDescent="0.3"/>
    <row r="230" s="141" customFormat="1" ht="14.4" x14ac:dyDescent="0.3"/>
    <row r="231" s="141" customFormat="1" ht="14.4" x14ac:dyDescent="0.3"/>
    <row r="232" s="141" customFormat="1" ht="14.4" x14ac:dyDescent="0.3"/>
    <row r="233" s="141" customFormat="1" ht="14.4" x14ac:dyDescent="0.3"/>
    <row r="234" s="141" customFormat="1" ht="14.4" x14ac:dyDescent="0.3"/>
    <row r="235" s="141" customFormat="1" ht="14.4" x14ac:dyDescent="0.3"/>
    <row r="236" s="141" customFormat="1" ht="14.4" x14ac:dyDescent="0.3"/>
    <row r="237" s="141" customFormat="1" ht="14.4" x14ac:dyDescent="0.3"/>
    <row r="238" s="141" customFormat="1" ht="14.4" x14ac:dyDescent="0.3"/>
    <row r="239" s="141" customFormat="1" ht="14.4" x14ac:dyDescent="0.3"/>
    <row r="240" s="141" customFormat="1" ht="14.4" x14ac:dyDescent="0.3"/>
    <row r="241" s="141" customFormat="1" ht="14.4" x14ac:dyDescent="0.3"/>
    <row r="242" s="141" customFormat="1" ht="14.4" x14ac:dyDescent="0.3"/>
    <row r="243" s="141" customFormat="1" ht="14.4" x14ac:dyDescent="0.3"/>
    <row r="244" s="141" customFormat="1" ht="14.4" x14ac:dyDescent="0.3"/>
    <row r="245" s="141" customFormat="1" ht="14.4" x14ac:dyDescent="0.3"/>
    <row r="246" s="141" customFormat="1" ht="14.4" x14ac:dyDescent="0.3"/>
    <row r="247" s="141" customFormat="1" ht="14.4" x14ac:dyDescent="0.3"/>
    <row r="248" s="141" customFormat="1" ht="14.4" x14ac:dyDescent="0.3"/>
    <row r="249" s="141" customFormat="1" ht="14.4" x14ac:dyDescent="0.3"/>
    <row r="250" s="141" customFormat="1" ht="14.4" x14ac:dyDescent="0.3"/>
    <row r="251" s="141" customFormat="1" ht="14.4" x14ac:dyDescent="0.3"/>
    <row r="252" s="141" customFormat="1" ht="14.4" x14ac:dyDescent="0.3"/>
    <row r="253" s="141" customFormat="1" ht="14.4" x14ac:dyDescent="0.3"/>
    <row r="254" s="141" customFormat="1" ht="14.4" x14ac:dyDescent="0.3"/>
    <row r="255" s="141" customFormat="1" ht="14.4" x14ac:dyDescent="0.3"/>
    <row r="256" s="141" customFormat="1" ht="14.4" x14ac:dyDescent="0.3"/>
    <row r="257" s="141" customFormat="1" ht="14.4" x14ac:dyDescent="0.3"/>
    <row r="258" s="141" customFormat="1" ht="14.4" x14ac:dyDescent="0.3"/>
    <row r="259" s="141" customFormat="1" ht="14.4" x14ac:dyDescent="0.3"/>
    <row r="260" s="141" customFormat="1" ht="14.4" x14ac:dyDescent="0.3"/>
    <row r="261" s="141" customFormat="1" ht="14.4" x14ac:dyDescent="0.3"/>
    <row r="262" s="141" customFormat="1" ht="14.4" x14ac:dyDescent="0.3"/>
    <row r="263" s="141" customFormat="1" ht="14.4" x14ac:dyDescent="0.3"/>
    <row r="264" s="141" customFormat="1" ht="14.4" x14ac:dyDescent="0.3"/>
    <row r="265" s="141" customFormat="1" ht="14.4" x14ac:dyDescent="0.3"/>
    <row r="266" s="141" customFormat="1" ht="14.4" x14ac:dyDescent="0.3"/>
    <row r="267" s="141" customFormat="1" ht="14.4" x14ac:dyDescent="0.3"/>
    <row r="268" s="141" customFormat="1" ht="14.4" x14ac:dyDescent="0.3"/>
    <row r="269" s="141" customFormat="1" ht="14.4" x14ac:dyDescent="0.3"/>
    <row r="270" s="141" customFormat="1" ht="14.4" x14ac:dyDescent="0.3"/>
    <row r="271" s="141" customFormat="1" ht="14.4" x14ac:dyDescent="0.3"/>
    <row r="272" s="141" customFormat="1" ht="14.4" x14ac:dyDescent="0.3"/>
    <row r="273" s="141" customFormat="1" ht="14.4" x14ac:dyDescent="0.3"/>
    <row r="274" s="141" customFormat="1" ht="14.4" x14ac:dyDescent="0.3"/>
    <row r="275" s="141" customFormat="1" ht="14.4" x14ac:dyDescent="0.3"/>
    <row r="276" s="141" customFormat="1" ht="14.4" x14ac:dyDescent="0.3"/>
    <row r="277" s="141" customFormat="1" ht="14.4" x14ac:dyDescent="0.3"/>
    <row r="278" s="141" customFormat="1" ht="14.4" x14ac:dyDescent="0.3"/>
    <row r="279" s="141" customFormat="1" ht="14.4" x14ac:dyDescent="0.3"/>
    <row r="280" s="141" customFormat="1" ht="14.4" x14ac:dyDescent="0.3"/>
    <row r="281" s="141" customFormat="1" ht="14.4" x14ac:dyDescent="0.3"/>
    <row r="282" s="141" customFormat="1" ht="14.4" x14ac:dyDescent="0.3"/>
    <row r="283" s="141" customFormat="1" ht="14.4" x14ac:dyDescent="0.3"/>
    <row r="284" s="141" customFormat="1" ht="14.4" x14ac:dyDescent="0.3"/>
    <row r="285" s="141" customFormat="1" ht="14.4" x14ac:dyDescent="0.3"/>
    <row r="286" s="141" customFormat="1" ht="14.4" x14ac:dyDescent="0.3"/>
    <row r="287" s="141" customFormat="1" ht="14.4" x14ac:dyDescent="0.3"/>
    <row r="288" s="141" customFormat="1" ht="14.4" x14ac:dyDescent="0.3"/>
    <row r="289" s="141" customFormat="1" ht="14.4" x14ac:dyDescent="0.3"/>
    <row r="290" s="141" customFormat="1" ht="14.4" x14ac:dyDescent="0.3"/>
    <row r="291" s="141" customFormat="1" ht="14.4" x14ac:dyDescent="0.3"/>
    <row r="292" s="141" customFormat="1" ht="14.4" x14ac:dyDescent="0.3"/>
    <row r="293" s="141" customFormat="1" ht="14.4" x14ac:dyDescent="0.3"/>
    <row r="294" s="141" customFormat="1" ht="14.4" x14ac:dyDescent="0.3"/>
    <row r="295" s="141" customFormat="1" ht="14.4" x14ac:dyDescent="0.3"/>
    <row r="296" s="141" customFormat="1" ht="14.4" x14ac:dyDescent="0.3"/>
    <row r="297" s="141" customFormat="1" ht="14.4" x14ac:dyDescent="0.3"/>
    <row r="298" s="141" customFormat="1" ht="14.4" x14ac:dyDescent="0.3"/>
    <row r="299" s="141" customFormat="1" ht="14.4" x14ac:dyDescent="0.3"/>
    <row r="300" s="141" customFormat="1" ht="14.4" x14ac:dyDescent="0.3"/>
    <row r="301" s="141" customFormat="1" ht="14.4" x14ac:dyDescent="0.3"/>
    <row r="302" s="141" customFormat="1" ht="14.4" x14ac:dyDescent="0.3"/>
    <row r="303" s="141" customFormat="1" ht="14.4" x14ac:dyDescent="0.3"/>
    <row r="304" s="141" customFormat="1" ht="14.4" x14ac:dyDescent="0.3"/>
    <row r="305" s="141" customFormat="1" ht="14.4" x14ac:dyDescent="0.3"/>
    <row r="306" s="141" customFormat="1" ht="14.4" x14ac:dyDescent="0.3"/>
    <row r="307" s="141" customFormat="1" ht="14.4" x14ac:dyDescent="0.3"/>
    <row r="308" s="141" customFormat="1" ht="14.4" x14ac:dyDescent="0.3"/>
    <row r="309" s="141" customFormat="1" ht="14.4" x14ac:dyDescent="0.3"/>
    <row r="310" s="141" customFormat="1" ht="14.4" x14ac:dyDescent="0.3"/>
    <row r="311" s="141" customFormat="1" ht="14.4" x14ac:dyDescent="0.3"/>
    <row r="312" s="141" customFormat="1" ht="14.4" x14ac:dyDescent="0.3"/>
    <row r="313" s="141" customFormat="1" ht="14.4" x14ac:dyDescent="0.3"/>
    <row r="314" s="141" customFormat="1" ht="14.4" x14ac:dyDescent="0.3"/>
    <row r="315" s="141" customFormat="1" ht="14.4" x14ac:dyDescent="0.3"/>
    <row r="316" s="141" customFormat="1" ht="14.4" x14ac:dyDescent="0.3"/>
    <row r="317" s="141" customFormat="1" ht="14.4" x14ac:dyDescent="0.3"/>
    <row r="318" s="141" customFormat="1" ht="14.4" x14ac:dyDescent="0.3"/>
    <row r="319" s="141" customFormat="1" ht="14.4" x14ac:dyDescent="0.3"/>
    <row r="320" s="141" customFormat="1" ht="14.4" x14ac:dyDescent="0.3"/>
    <row r="321" s="141" customFormat="1" ht="14.4" x14ac:dyDescent="0.3"/>
    <row r="322" s="141" customFormat="1" ht="14.4" x14ac:dyDescent="0.3"/>
    <row r="323" s="141" customFormat="1" ht="14.4" x14ac:dyDescent="0.3"/>
    <row r="324" s="141" customFormat="1" ht="14.4" x14ac:dyDescent="0.3"/>
    <row r="325" s="141" customFormat="1" ht="14.4" x14ac:dyDescent="0.3"/>
    <row r="326" s="141" customFormat="1" ht="14.4" x14ac:dyDescent="0.3"/>
    <row r="327" s="141" customFormat="1" ht="14.4" x14ac:dyDescent="0.3"/>
    <row r="328" s="141" customFormat="1" ht="14.4" x14ac:dyDescent="0.3"/>
    <row r="329" s="141" customFormat="1" ht="14.4" x14ac:dyDescent="0.3"/>
    <row r="330" s="141" customFormat="1" ht="14.4" x14ac:dyDescent="0.3"/>
    <row r="331" s="141" customFormat="1" ht="14.4" x14ac:dyDescent="0.3"/>
    <row r="332" s="141" customFormat="1" ht="14.4" x14ac:dyDescent="0.3"/>
    <row r="333" s="141" customFormat="1" ht="14.4" x14ac:dyDescent="0.3"/>
    <row r="334" s="141" customFormat="1" ht="14.4" x14ac:dyDescent="0.3"/>
    <row r="335" s="141" customFormat="1" ht="14.4" x14ac:dyDescent="0.3"/>
    <row r="336" s="141" customFormat="1" ht="14.4" x14ac:dyDescent="0.3"/>
    <row r="337" s="141" customFormat="1" ht="14.4" x14ac:dyDescent="0.3"/>
    <row r="338" s="141" customFormat="1" ht="14.4" x14ac:dyDescent="0.3"/>
    <row r="339" s="141" customFormat="1" ht="14.4" x14ac:dyDescent="0.3"/>
    <row r="340" s="141" customFormat="1" ht="14.4" x14ac:dyDescent="0.3"/>
    <row r="341" s="141" customFormat="1" ht="14.4" x14ac:dyDescent="0.3"/>
    <row r="342" s="141" customFormat="1" ht="14.4" x14ac:dyDescent="0.3"/>
    <row r="343" s="141" customFormat="1" ht="14.4" x14ac:dyDescent="0.3"/>
    <row r="344" s="141" customFormat="1" ht="14.4" x14ac:dyDescent="0.3"/>
    <row r="345" s="141" customFormat="1" ht="14.4" x14ac:dyDescent="0.3"/>
    <row r="346" s="141" customFormat="1" ht="14.4" x14ac:dyDescent="0.3"/>
    <row r="347" s="141" customFormat="1" ht="14.4" x14ac:dyDescent="0.3"/>
    <row r="348" s="141" customFormat="1" ht="14.4" x14ac:dyDescent="0.3"/>
    <row r="349" s="141" customFormat="1" ht="14.4" x14ac:dyDescent="0.3"/>
    <row r="350" s="141" customFormat="1" ht="14.4" x14ac:dyDescent="0.3"/>
    <row r="351" s="141" customFormat="1" ht="14.4" x14ac:dyDescent="0.3"/>
    <row r="352" s="141" customFormat="1" ht="14.4" x14ac:dyDescent="0.3"/>
    <row r="353" s="141" customFormat="1" ht="14.4" x14ac:dyDescent="0.3"/>
    <row r="354" s="141" customFormat="1" ht="14.4" x14ac:dyDescent="0.3"/>
    <row r="355" s="141" customFormat="1" ht="14.4" x14ac:dyDescent="0.3"/>
    <row r="356" s="141" customFormat="1" ht="14.4" x14ac:dyDescent="0.3"/>
    <row r="357" s="141" customFormat="1" ht="14.4" x14ac:dyDescent="0.3"/>
    <row r="358" s="141" customFormat="1" ht="14.4" x14ac:dyDescent="0.3"/>
    <row r="359" s="141" customFormat="1" ht="14.4" x14ac:dyDescent="0.3"/>
    <row r="360" s="141" customFormat="1" ht="14.4" x14ac:dyDescent="0.3"/>
    <row r="361" s="141" customFormat="1" ht="14.4" x14ac:dyDescent="0.3"/>
    <row r="362" s="141" customFormat="1" ht="14.4" x14ac:dyDescent="0.3"/>
    <row r="363" s="141" customFormat="1" ht="14.4" x14ac:dyDescent="0.3"/>
    <row r="364" s="141" customFormat="1" ht="14.4" x14ac:dyDescent="0.3"/>
    <row r="365" s="141" customFormat="1" ht="14.4" x14ac:dyDescent="0.3"/>
    <row r="366" s="141" customFormat="1" ht="14.4" x14ac:dyDescent="0.3"/>
    <row r="367" s="141" customFormat="1" ht="14.4" x14ac:dyDescent="0.3"/>
    <row r="368" s="141" customFormat="1" ht="14.4" x14ac:dyDescent="0.3"/>
    <row r="369" s="141" customFormat="1" ht="14.4" x14ac:dyDescent="0.3"/>
    <row r="370" s="141" customFormat="1" ht="14.4" x14ac:dyDescent="0.3"/>
    <row r="371" s="141" customFormat="1" ht="14.4" x14ac:dyDescent="0.3"/>
    <row r="372" s="141" customFormat="1" ht="14.4" x14ac:dyDescent="0.3"/>
    <row r="373" s="141" customFormat="1" ht="14.4" x14ac:dyDescent="0.3"/>
    <row r="374" s="141" customFormat="1" ht="14.4" x14ac:dyDescent="0.3"/>
    <row r="375" s="141" customFormat="1" ht="14.4" x14ac:dyDescent="0.3"/>
    <row r="376" s="141" customFormat="1" ht="14.4" x14ac:dyDescent="0.3"/>
    <row r="377" s="141" customFormat="1" ht="14.4" x14ac:dyDescent="0.3"/>
    <row r="378" s="141" customFormat="1" ht="14.4" x14ac:dyDescent="0.3"/>
    <row r="379" s="141" customFormat="1" ht="14.4" x14ac:dyDescent="0.3"/>
    <row r="380" s="141" customFormat="1" ht="14.4" x14ac:dyDescent="0.3"/>
    <row r="381" s="141" customFormat="1" ht="14.4" x14ac:dyDescent="0.3"/>
    <row r="382" s="141" customFormat="1" ht="14.4" x14ac:dyDescent="0.3"/>
    <row r="383" s="141" customFormat="1" ht="14.4" x14ac:dyDescent="0.3"/>
    <row r="384" s="141" customFormat="1" ht="14.4" x14ac:dyDescent="0.3"/>
    <row r="385" s="141" customFormat="1" ht="14.4" x14ac:dyDescent="0.3"/>
    <row r="386" s="141" customFormat="1" ht="14.4" x14ac:dyDescent="0.3"/>
    <row r="387" s="141" customFormat="1" ht="14.4" x14ac:dyDescent="0.3"/>
    <row r="388" s="141" customFormat="1" ht="14.4" x14ac:dyDescent="0.3"/>
    <row r="389" s="141" customFormat="1" ht="14.4" x14ac:dyDescent="0.3"/>
    <row r="390" s="141" customFormat="1" ht="14.4" x14ac:dyDescent="0.3"/>
    <row r="391" s="141" customFormat="1" ht="14.4" x14ac:dyDescent="0.3"/>
    <row r="392" s="141" customFormat="1" ht="14.4" x14ac:dyDescent="0.3"/>
    <row r="393" s="141" customFormat="1" ht="14.4" x14ac:dyDescent="0.3"/>
    <row r="394" s="141" customFormat="1" ht="14.4" x14ac:dyDescent="0.3"/>
    <row r="395" s="141" customFormat="1" ht="14.4" x14ac:dyDescent="0.3"/>
    <row r="396" s="141" customFormat="1" ht="14.4" x14ac:dyDescent="0.3"/>
    <row r="397" s="141" customFormat="1" ht="14.4" x14ac:dyDescent="0.3"/>
    <row r="398" s="141" customFormat="1" ht="14.4" x14ac:dyDescent="0.3"/>
    <row r="399" s="141" customFormat="1" ht="14.4" x14ac:dyDescent="0.3"/>
    <row r="400" s="141" customFormat="1" ht="14.4" x14ac:dyDescent="0.3"/>
    <row r="401" s="141" customFormat="1" ht="14.4" x14ac:dyDescent="0.3"/>
    <row r="402" s="141" customFormat="1" ht="14.4" x14ac:dyDescent="0.3"/>
    <row r="403" s="141" customFormat="1" ht="14.4" x14ac:dyDescent="0.3"/>
    <row r="404" s="141" customFormat="1" ht="14.4" x14ac:dyDescent="0.3"/>
    <row r="405" s="141" customFormat="1" ht="14.4" x14ac:dyDescent="0.3"/>
    <row r="406" s="141" customFormat="1" ht="14.4" x14ac:dyDescent="0.3"/>
    <row r="407" s="141" customFormat="1" ht="14.4" x14ac:dyDescent="0.3"/>
    <row r="408" s="141" customFormat="1" ht="14.4" x14ac:dyDescent="0.3"/>
    <row r="409" s="141" customFormat="1" ht="14.4" x14ac:dyDescent="0.3"/>
    <row r="410" s="141" customFormat="1" ht="14.4" x14ac:dyDescent="0.3"/>
    <row r="411" s="141" customFormat="1" ht="14.4" x14ac:dyDescent="0.3"/>
    <row r="412" s="141" customFormat="1" ht="14.4" x14ac:dyDescent="0.3"/>
    <row r="413" s="141" customFormat="1" ht="14.4" x14ac:dyDescent="0.3"/>
    <row r="414" s="141" customFormat="1" ht="14.4" x14ac:dyDescent="0.3"/>
    <row r="415" s="141" customFormat="1" ht="14.4" x14ac:dyDescent="0.3"/>
    <row r="416" s="141" customFormat="1" ht="14.4" x14ac:dyDescent="0.3"/>
    <row r="417" s="141" customFormat="1" ht="14.4" x14ac:dyDescent="0.3"/>
    <row r="418" s="141" customFormat="1" ht="14.4" x14ac:dyDescent="0.3"/>
    <row r="419" s="141" customFormat="1" ht="14.4" x14ac:dyDescent="0.3"/>
    <row r="420" s="141" customFormat="1" ht="14.4" x14ac:dyDescent="0.3"/>
    <row r="421" s="141" customFormat="1" ht="14.4" x14ac:dyDescent="0.3"/>
    <row r="422" s="141" customFormat="1" ht="14.4" x14ac:dyDescent="0.3"/>
    <row r="423" s="141" customFormat="1" ht="14.4" x14ac:dyDescent="0.3"/>
    <row r="424" s="141" customFormat="1" ht="14.4" x14ac:dyDescent="0.3"/>
    <row r="425" s="141" customFormat="1" ht="14.4" x14ac:dyDescent="0.3"/>
    <row r="426" s="141" customFormat="1" ht="14.4" x14ac:dyDescent="0.3"/>
    <row r="427" s="141" customFormat="1" ht="14.4" x14ac:dyDescent="0.3"/>
    <row r="428" s="141" customFormat="1" ht="14.4" x14ac:dyDescent="0.3"/>
    <row r="429" s="141" customFormat="1" ht="14.4" x14ac:dyDescent="0.3"/>
    <row r="430" s="141" customFormat="1" ht="14.4" x14ac:dyDescent="0.3"/>
    <row r="431" s="141" customFormat="1" ht="14.4" x14ac:dyDescent="0.3"/>
    <row r="432" s="141" customFormat="1" ht="14.4" x14ac:dyDescent="0.3"/>
    <row r="433" s="141" customFormat="1" ht="14.4" x14ac:dyDescent="0.3"/>
    <row r="434" s="141" customFormat="1" ht="14.4" x14ac:dyDescent="0.3"/>
    <row r="435" s="141" customFormat="1" ht="14.4" x14ac:dyDescent="0.3"/>
    <row r="436" s="141" customFormat="1" ht="14.4" x14ac:dyDescent="0.3"/>
    <row r="437" s="141" customFormat="1" ht="14.4" x14ac:dyDescent="0.3"/>
    <row r="438" s="141" customFormat="1" ht="14.4" x14ac:dyDescent="0.3"/>
    <row r="439" s="141" customFormat="1" ht="14.4" x14ac:dyDescent="0.3"/>
    <row r="440" s="141" customFormat="1" ht="14.4" x14ac:dyDescent="0.3"/>
    <row r="441" s="141" customFormat="1" ht="14.4" x14ac:dyDescent="0.3"/>
    <row r="442" s="141" customFormat="1" ht="14.4" x14ac:dyDescent="0.3"/>
    <row r="443" s="141" customFormat="1" ht="14.4" x14ac:dyDescent="0.3"/>
    <row r="444" s="141" customFormat="1" ht="14.4" x14ac:dyDescent="0.3"/>
    <row r="445" s="141" customFormat="1" ht="14.4" x14ac:dyDescent="0.3"/>
    <row r="446" s="141" customFormat="1" ht="14.4" x14ac:dyDescent="0.3"/>
    <row r="447" s="141" customFormat="1" ht="14.4" x14ac:dyDescent="0.3"/>
    <row r="448" s="141" customFormat="1" ht="14.4" x14ac:dyDescent="0.3"/>
    <row r="449" s="141" customFormat="1" ht="14.4" x14ac:dyDescent="0.3"/>
    <row r="450" s="141" customFormat="1" ht="14.4" x14ac:dyDescent="0.3"/>
    <row r="451" s="141" customFormat="1" ht="14.4" x14ac:dyDescent="0.3"/>
    <row r="452" s="141" customFormat="1" ht="14.4" x14ac:dyDescent="0.3"/>
    <row r="453" s="141" customFormat="1" ht="14.4" x14ac:dyDescent="0.3"/>
    <row r="454" s="141" customFormat="1" ht="14.4" x14ac:dyDescent="0.3"/>
    <row r="455" s="141" customFormat="1" ht="14.4" x14ac:dyDescent="0.3"/>
    <row r="456" s="141" customFormat="1" ht="14.4" x14ac:dyDescent="0.3"/>
    <row r="457" s="141" customFormat="1" ht="14.4" x14ac:dyDescent="0.3"/>
    <row r="458" s="141" customFormat="1" ht="14.4" x14ac:dyDescent="0.3"/>
    <row r="459" s="141" customFormat="1" ht="14.4" x14ac:dyDescent="0.3"/>
    <row r="460" s="141" customFormat="1" ht="14.4" x14ac:dyDescent="0.3"/>
    <row r="461" s="141" customFormat="1" ht="14.4" x14ac:dyDescent="0.3"/>
    <row r="462" s="141" customFormat="1" ht="14.4" x14ac:dyDescent="0.3"/>
    <row r="463" s="141" customFormat="1" ht="14.4" x14ac:dyDescent="0.3"/>
    <row r="464" s="141" customFormat="1" ht="14.4" x14ac:dyDescent="0.3"/>
    <row r="465" s="141" customFormat="1" ht="14.4" x14ac:dyDescent="0.3"/>
    <row r="466" s="141" customFormat="1" ht="14.4" x14ac:dyDescent="0.3"/>
    <row r="467" s="141" customFormat="1" ht="14.4" x14ac:dyDescent="0.3"/>
    <row r="468" s="141" customFormat="1" ht="14.4" x14ac:dyDescent="0.3"/>
    <row r="469" s="141" customFormat="1" ht="14.4" x14ac:dyDescent="0.3"/>
    <row r="470" s="141" customFormat="1" ht="14.4" x14ac:dyDescent="0.3"/>
    <row r="471" s="141" customFormat="1" ht="14.4" x14ac:dyDescent="0.3"/>
    <row r="472" s="141" customFormat="1" ht="14.4" x14ac:dyDescent="0.3"/>
    <row r="473" s="141" customFormat="1" ht="14.4" x14ac:dyDescent="0.3"/>
    <row r="474" s="141" customFormat="1" ht="14.4" x14ac:dyDescent="0.3"/>
    <row r="475" s="141" customFormat="1" ht="14.4" x14ac:dyDescent="0.3"/>
    <row r="476" s="141" customFormat="1" ht="14.4" x14ac:dyDescent="0.3"/>
    <row r="477" s="141" customFormat="1" ht="14.4" x14ac:dyDescent="0.3"/>
    <row r="478" s="141" customFormat="1" ht="14.4" x14ac:dyDescent="0.3"/>
    <row r="479" s="141" customFormat="1" ht="14.4" x14ac:dyDescent="0.3"/>
    <row r="480" s="141" customFormat="1" ht="14.4" x14ac:dyDescent="0.3"/>
    <row r="481" s="141" customFormat="1" ht="14.4" x14ac:dyDescent="0.3"/>
    <row r="482" s="141" customFormat="1" ht="14.4" x14ac:dyDescent="0.3"/>
    <row r="483" s="141" customFormat="1" ht="14.4" x14ac:dyDescent="0.3"/>
    <row r="484" s="141" customFormat="1" ht="14.4" x14ac:dyDescent="0.3"/>
    <row r="485" s="141" customFormat="1" ht="14.4" x14ac:dyDescent="0.3"/>
    <row r="486" s="141" customFormat="1" ht="14.4" x14ac:dyDescent="0.3"/>
    <row r="487" s="141" customFormat="1" ht="14.4" x14ac:dyDescent="0.3"/>
    <row r="488" s="141" customFormat="1" ht="14.4" x14ac:dyDescent="0.3"/>
    <row r="489" s="141" customFormat="1" ht="14.4" x14ac:dyDescent="0.3"/>
    <row r="490" s="141" customFormat="1" ht="14.4" x14ac:dyDescent="0.3"/>
    <row r="491" s="141" customFormat="1" ht="14.4" x14ac:dyDescent="0.3"/>
    <row r="492" s="141" customFormat="1" ht="14.4" x14ac:dyDescent="0.3"/>
    <row r="493" s="141" customFormat="1" ht="14.4" x14ac:dyDescent="0.3"/>
    <row r="494" s="141" customFormat="1" ht="14.4" x14ac:dyDescent="0.3"/>
    <row r="495" s="141" customFormat="1" ht="14.4" x14ac:dyDescent="0.3"/>
    <row r="496" s="141" customFormat="1" ht="14.4" x14ac:dyDescent="0.3"/>
    <row r="497" s="141" customFormat="1" ht="14.4" x14ac:dyDescent="0.3"/>
    <row r="498" s="141" customFormat="1" ht="14.4" x14ac:dyDescent="0.3"/>
    <row r="499" s="141" customFormat="1" ht="14.4" x14ac:dyDescent="0.3"/>
    <row r="500" s="141" customFormat="1" ht="14.4" x14ac:dyDescent="0.3"/>
    <row r="501" s="141" customFormat="1" ht="14.4" x14ac:dyDescent="0.3"/>
    <row r="502" s="141" customFormat="1" ht="14.4" x14ac:dyDescent="0.3"/>
    <row r="503" s="141" customFormat="1" ht="14.4" x14ac:dyDescent="0.3"/>
    <row r="504" s="141" customFormat="1" ht="14.4" x14ac:dyDescent="0.3"/>
    <row r="505" s="141" customFormat="1" ht="14.4" x14ac:dyDescent="0.3"/>
    <row r="506" s="141" customFormat="1" ht="14.4" x14ac:dyDescent="0.3"/>
    <row r="507" s="141" customFormat="1" ht="14.4" x14ac:dyDescent="0.3"/>
    <row r="508" s="141" customFormat="1" ht="14.4" x14ac:dyDescent="0.3"/>
    <row r="509" s="141" customFormat="1" ht="14.4" x14ac:dyDescent="0.3"/>
    <row r="510" s="141" customFormat="1" ht="14.4" x14ac:dyDescent="0.3"/>
    <row r="511" s="141" customFormat="1" ht="14.4" x14ac:dyDescent="0.3"/>
    <row r="512" s="141" customFormat="1" ht="14.4" x14ac:dyDescent="0.3"/>
    <row r="513" s="141" customFormat="1" ht="14.4" x14ac:dyDescent="0.3"/>
    <row r="514" s="141" customFormat="1" ht="14.4" x14ac:dyDescent="0.3"/>
    <row r="515" s="141" customFormat="1" ht="14.4" x14ac:dyDescent="0.3"/>
    <row r="516" s="141" customFormat="1" ht="14.4" x14ac:dyDescent="0.3"/>
    <row r="517" s="141" customFormat="1" ht="14.4" x14ac:dyDescent="0.3"/>
    <row r="518" s="141" customFormat="1" ht="14.4" x14ac:dyDescent="0.3"/>
    <row r="519" s="141" customFormat="1" ht="14.4" x14ac:dyDescent="0.3"/>
    <row r="520" s="141" customFormat="1" ht="14.4" x14ac:dyDescent="0.3"/>
    <row r="521" s="141" customFormat="1" ht="14.4" x14ac:dyDescent="0.3"/>
    <row r="522" s="141" customFormat="1" ht="14.4" x14ac:dyDescent="0.3"/>
    <row r="523" s="141" customFormat="1" ht="14.4" x14ac:dyDescent="0.3"/>
    <row r="524" s="141" customFormat="1" ht="14.4" x14ac:dyDescent="0.3"/>
    <row r="525" s="141" customFormat="1" ht="14.4" x14ac:dyDescent="0.3"/>
    <row r="526" s="141" customFormat="1" ht="14.4" x14ac:dyDescent="0.3"/>
    <row r="527" s="141" customFormat="1" ht="14.4" x14ac:dyDescent="0.3"/>
    <row r="528" s="141" customFormat="1" ht="14.4" x14ac:dyDescent="0.3"/>
    <row r="529" s="141" customFormat="1" ht="14.4" x14ac:dyDescent="0.3"/>
    <row r="530" s="141" customFormat="1" ht="14.4" x14ac:dyDescent="0.3"/>
    <row r="531" s="141" customFormat="1" ht="14.4" x14ac:dyDescent="0.3"/>
    <row r="532" s="141" customFormat="1" ht="14.4" x14ac:dyDescent="0.3"/>
    <row r="533" s="141" customFormat="1" ht="14.4" x14ac:dyDescent="0.3"/>
    <row r="534" s="141" customFormat="1" ht="14.4" x14ac:dyDescent="0.3"/>
    <row r="535" s="141" customFormat="1" ht="14.4" x14ac:dyDescent="0.3"/>
    <row r="536" s="141" customFormat="1" ht="14.4" x14ac:dyDescent="0.3"/>
    <row r="537" s="141" customFormat="1" ht="14.4" x14ac:dyDescent="0.3"/>
    <row r="538" s="141" customFormat="1" ht="14.4" x14ac:dyDescent="0.3"/>
    <row r="539" s="141" customFormat="1" ht="14.4" x14ac:dyDescent="0.3"/>
    <row r="540" s="141" customFormat="1" ht="14.4" x14ac:dyDescent="0.3"/>
    <row r="541" s="141" customFormat="1" ht="14.4" x14ac:dyDescent="0.3"/>
    <row r="542" s="141" customFormat="1" ht="14.4" x14ac:dyDescent="0.3"/>
    <row r="543" s="141" customFormat="1" ht="14.4" x14ac:dyDescent="0.3"/>
    <row r="544" s="141" customFormat="1" ht="14.4" x14ac:dyDescent="0.3"/>
    <row r="545" s="141" customFormat="1" ht="14.4" x14ac:dyDescent="0.3"/>
    <row r="546" s="141" customFormat="1" ht="14.4" x14ac:dyDescent="0.3"/>
    <row r="547" s="141" customFormat="1" ht="14.4" x14ac:dyDescent="0.3"/>
    <row r="548" s="141" customFormat="1" ht="14.4" x14ac:dyDescent="0.3"/>
    <row r="549" s="141" customFormat="1" ht="14.4" x14ac:dyDescent="0.3"/>
    <row r="550" s="141" customFormat="1" ht="14.4" x14ac:dyDescent="0.3"/>
    <row r="551" s="141" customFormat="1" ht="14.4" x14ac:dyDescent="0.3"/>
    <row r="552" s="141" customFormat="1" ht="14.4" x14ac:dyDescent="0.3"/>
    <row r="553" s="141" customFormat="1" ht="14.4" x14ac:dyDescent="0.3"/>
    <row r="554" s="141" customFormat="1" ht="14.4" x14ac:dyDescent="0.3"/>
    <row r="555" s="141" customFormat="1" ht="14.4" x14ac:dyDescent="0.3"/>
    <row r="556" s="141" customFormat="1" ht="14.4" x14ac:dyDescent="0.3"/>
    <row r="557" s="141" customFormat="1" ht="14.4" x14ac:dyDescent="0.3"/>
    <row r="558" s="141" customFormat="1" ht="14.4" x14ac:dyDescent="0.3"/>
    <row r="559" s="141" customFormat="1" ht="14.4" x14ac:dyDescent="0.3"/>
    <row r="560" s="141" customFormat="1" ht="14.4" x14ac:dyDescent="0.3"/>
    <row r="561" s="141" customFormat="1" ht="14.4" x14ac:dyDescent="0.3"/>
    <row r="562" s="141" customFormat="1" ht="14.4" x14ac:dyDescent="0.3"/>
    <row r="563" s="141" customFormat="1" ht="14.4" x14ac:dyDescent="0.3"/>
    <row r="564" s="141" customFormat="1" ht="14.4" x14ac:dyDescent="0.3"/>
    <row r="565" s="141" customFormat="1" ht="14.4" x14ac:dyDescent="0.3"/>
    <row r="566" s="141" customFormat="1" ht="14.4" x14ac:dyDescent="0.3"/>
    <row r="567" s="141" customFormat="1" ht="14.4" x14ac:dyDescent="0.3"/>
    <row r="568" s="141" customFormat="1" ht="14.4" x14ac:dyDescent="0.3"/>
    <row r="569" s="141" customFormat="1" ht="14.4" x14ac:dyDescent="0.3"/>
    <row r="570" s="141" customFormat="1" ht="14.4" x14ac:dyDescent="0.3"/>
    <row r="571" s="141" customFormat="1" ht="14.4" x14ac:dyDescent="0.3"/>
    <row r="572" s="141" customFormat="1" ht="14.4" x14ac:dyDescent="0.3"/>
    <row r="573" s="141" customFormat="1" ht="14.4" x14ac:dyDescent="0.3"/>
    <row r="574" s="141" customFormat="1" ht="14.4" x14ac:dyDescent="0.3"/>
    <row r="575" s="141" customFormat="1" ht="14.4" x14ac:dyDescent="0.3"/>
    <row r="576" s="141" customFormat="1" ht="14.4" x14ac:dyDescent="0.3"/>
    <row r="577" s="141" customFormat="1" ht="14.4" x14ac:dyDescent="0.3"/>
    <row r="578" s="141" customFormat="1" ht="14.4" x14ac:dyDescent="0.3"/>
    <row r="579" s="141" customFormat="1" ht="14.4" x14ac:dyDescent="0.3"/>
    <row r="580" s="141" customFormat="1" ht="14.4" x14ac:dyDescent="0.3"/>
    <row r="581" s="141" customFormat="1" ht="14.4" x14ac:dyDescent="0.3"/>
    <row r="582" s="141" customFormat="1" ht="14.4" x14ac:dyDescent="0.3"/>
    <row r="583" s="141" customFormat="1" ht="14.4" x14ac:dyDescent="0.3"/>
    <row r="584" s="141" customFormat="1" ht="14.4" x14ac:dyDescent="0.3"/>
    <row r="585" s="141" customFormat="1" ht="14.4" x14ac:dyDescent="0.3"/>
    <row r="586" s="141" customFormat="1" ht="14.4" x14ac:dyDescent="0.3"/>
    <row r="587" s="141" customFormat="1" ht="14.4" x14ac:dyDescent="0.3"/>
    <row r="588" s="141" customFormat="1" ht="14.4" x14ac:dyDescent="0.3"/>
    <row r="589" s="141" customFormat="1" ht="14.4" x14ac:dyDescent="0.3"/>
    <row r="590" s="141" customFormat="1" ht="14.4" x14ac:dyDescent="0.3"/>
    <row r="591" s="141" customFormat="1" ht="14.4" x14ac:dyDescent="0.3"/>
    <row r="592" s="141" customFormat="1" ht="14.4" x14ac:dyDescent="0.3"/>
    <row r="593" s="141" customFormat="1" ht="14.4" x14ac:dyDescent="0.3"/>
    <row r="594" s="141" customFormat="1" ht="14.4" x14ac:dyDescent="0.3"/>
    <row r="595" s="141" customFormat="1" ht="14.4" x14ac:dyDescent="0.3"/>
    <row r="596" s="141" customFormat="1" ht="14.4" x14ac:dyDescent="0.3"/>
    <row r="597" s="141" customFormat="1" ht="14.4" x14ac:dyDescent="0.3"/>
    <row r="598" s="141" customFormat="1" ht="14.4" x14ac:dyDescent="0.3"/>
    <row r="599" s="141" customFormat="1" ht="14.4" x14ac:dyDescent="0.3"/>
    <row r="600" s="141" customFormat="1" ht="14.4" x14ac:dyDescent="0.3"/>
    <row r="601" s="141" customFormat="1" ht="14.4" x14ac:dyDescent="0.3"/>
    <row r="602" s="141" customFormat="1" ht="14.4" x14ac:dyDescent="0.3"/>
    <row r="603" s="141" customFormat="1" ht="14.4" x14ac:dyDescent="0.3"/>
    <row r="604" s="141" customFormat="1" ht="14.4" x14ac:dyDescent="0.3"/>
    <row r="605" s="141" customFormat="1" ht="14.4" x14ac:dyDescent="0.3"/>
    <row r="606" s="141" customFormat="1" ht="14.4" x14ac:dyDescent="0.3"/>
    <row r="607" s="141" customFormat="1" ht="14.4" x14ac:dyDescent="0.3"/>
    <row r="608" s="141" customFormat="1" ht="14.4" x14ac:dyDescent="0.3"/>
    <row r="609" s="141" customFormat="1" ht="14.4" x14ac:dyDescent="0.3"/>
    <row r="610" s="141" customFormat="1" ht="14.4" x14ac:dyDescent="0.3"/>
    <row r="611" s="141" customFormat="1" ht="14.4" x14ac:dyDescent="0.3"/>
    <row r="612" s="141" customFormat="1" ht="14.4" x14ac:dyDescent="0.3"/>
    <row r="613" s="141" customFormat="1" ht="14.4" x14ac:dyDescent="0.3"/>
    <row r="614" s="141" customFormat="1" ht="14.4" x14ac:dyDescent="0.3"/>
    <row r="615" s="141" customFormat="1" ht="14.4" x14ac:dyDescent="0.3"/>
    <row r="616" s="141" customFormat="1" ht="14.4" x14ac:dyDescent="0.3"/>
    <row r="617" s="141" customFormat="1" ht="14.4" x14ac:dyDescent="0.3"/>
    <row r="618" s="141" customFormat="1" ht="14.4" x14ac:dyDescent="0.3"/>
    <row r="619" s="141" customFormat="1" ht="14.4" x14ac:dyDescent="0.3"/>
    <row r="620" s="141" customFormat="1" ht="14.4" x14ac:dyDescent="0.3"/>
    <row r="621" s="141" customFormat="1" ht="14.4" x14ac:dyDescent="0.3"/>
    <row r="622" s="141" customFormat="1" ht="14.4" x14ac:dyDescent="0.3"/>
    <row r="623" s="141" customFormat="1" ht="14.4" x14ac:dyDescent="0.3"/>
    <row r="624" s="141" customFormat="1" ht="14.4" x14ac:dyDescent="0.3"/>
    <row r="625" s="141" customFormat="1" ht="14.4" x14ac:dyDescent="0.3"/>
    <row r="626" s="141" customFormat="1" ht="14.4" x14ac:dyDescent="0.3"/>
    <row r="627" s="141" customFormat="1" ht="14.4" x14ac:dyDescent="0.3"/>
    <row r="628" s="141" customFormat="1" ht="14.4" x14ac:dyDescent="0.3"/>
    <row r="629" s="141" customFormat="1" ht="14.4" x14ac:dyDescent="0.3"/>
    <row r="630" s="141" customFormat="1" ht="14.4" x14ac:dyDescent="0.3"/>
    <row r="631" s="141" customFormat="1" ht="14.4" x14ac:dyDescent="0.3"/>
    <row r="632" s="141" customFormat="1" ht="14.4" x14ac:dyDescent="0.3"/>
    <row r="633" s="141" customFormat="1" ht="14.4" x14ac:dyDescent="0.3"/>
    <row r="634" s="141" customFormat="1" ht="14.4" x14ac:dyDescent="0.3"/>
    <row r="635" s="141" customFormat="1" ht="14.4" x14ac:dyDescent="0.3"/>
    <row r="636" s="141" customFormat="1" ht="14.4" x14ac:dyDescent="0.3"/>
    <row r="637" s="141" customFormat="1" ht="14.4" x14ac:dyDescent="0.3"/>
    <row r="638" s="141" customFormat="1" ht="14.4" x14ac:dyDescent="0.3"/>
    <row r="639" s="141" customFormat="1" ht="14.4" x14ac:dyDescent="0.3"/>
    <row r="640" s="141" customFormat="1" ht="14.4" x14ac:dyDescent="0.3"/>
    <row r="641" s="141" customFormat="1" ht="14.4" x14ac:dyDescent="0.3"/>
    <row r="642" s="141" customFormat="1" ht="14.4" x14ac:dyDescent="0.3"/>
    <row r="643" s="141" customFormat="1" ht="14.4" x14ac:dyDescent="0.3"/>
    <row r="644" s="141" customFormat="1" ht="14.4" x14ac:dyDescent="0.3"/>
    <row r="645" s="141" customFormat="1" ht="14.4" x14ac:dyDescent="0.3"/>
    <row r="646" s="141" customFormat="1" ht="14.4" x14ac:dyDescent="0.3"/>
    <row r="647" s="141" customFormat="1" ht="14.4" x14ac:dyDescent="0.3"/>
    <row r="648" s="141" customFormat="1" ht="14.4" x14ac:dyDescent="0.3"/>
    <row r="649" s="141" customFormat="1" ht="14.4" x14ac:dyDescent="0.3"/>
    <row r="650" s="141" customFormat="1" ht="14.4" x14ac:dyDescent="0.3"/>
    <row r="651" s="141" customFormat="1" ht="14.4" x14ac:dyDescent="0.3"/>
    <row r="652" s="141" customFormat="1" ht="14.4" x14ac:dyDescent="0.3"/>
    <row r="653" s="141" customFormat="1" ht="14.4" x14ac:dyDescent="0.3"/>
    <row r="654" s="141" customFormat="1" ht="14.4" x14ac:dyDescent="0.3"/>
    <row r="655" s="141" customFormat="1" ht="14.4" x14ac:dyDescent="0.3"/>
    <row r="656" s="141" customFormat="1" ht="14.4" x14ac:dyDescent="0.3"/>
    <row r="657" s="141" customFormat="1" ht="14.4" x14ac:dyDescent="0.3"/>
    <row r="658" s="141" customFormat="1" ht="14.4" x14ac:dyDescent="0.3"/>
    <row r="659" s="141" customFormat="1" ht="14.4" x14ac:dyDescent="0.3"/>
    <row r="660" s="141" customFormat="1" ht="14.4" x14ac:dyDescent="0.3"/>
    <row r="661" s="141" customFormat="1" ht="14.4" x14ac:dyDescent="0.3"/>
    <row r="662" s="141" customFormat="1" ht="14.4" x14ac:dyDescent="0.3"/>
    <row r="663" s="141" customFormat="1" ht="14.4" x14ac:dyDescent="0.3"/>
    <row r="664" s="141" customFormat="1" ht="14.4" x14ac:dyDescent="0.3"/>
    <row r="665" s="141" customFormat="1" ht="14.4" x14ac:dyDescent="0.3"/>
    <row r="666" s="141" customFormat="1" ht="14.4" x14ac:dyDescent="0.3"/>
    <row r="667" s="141" customFormat="1" ht="14.4" x14ac:dyDescent="0.3"/>
    <row r="668" s="141" customFormat="1" ht="14.4" x14ac:dyDescent="0.3"/>
    <row r="669" s="141" customFormat="1" ht="14.4" x14ac:dyDescent="0.3"/>
    <row r="670" s="141" customFormat="1" ht="14.4" x14ac:dyDescent="0.3"/>
    <row r="671" s="141" customFormat="1" ht="14.4" x14ac:dyDescent="0.3"/>
    <row r="672" s="141" customFormat="1" ht="14.4" x14ac:dyDescent="0.3"/>
    <row r="673" s="141" customFormat="1" ht="14.4" x14ac:dyDescent="0.3"/>
    <row r="674" s="141" customFormat="1" ht="14.4" x14ac:dyDescent="0.3"/>
    <row r="675" s="141" customFormat="1" ht="14.4" x14ac:dyDescent="0.3"/>
    <row r="676" s="141" customFormat="1" ht="14.4" x14ac:dyDescent="0.3"/>
    <row r="677" s="141" customFormat="1" ht="14.4" x14ac:dyDescent="0.3"/>
    <row r="678" s="141" customFormat="1" ht="14.4" x14ac:dyDescent="0.3"/>
    <row r="679" s="141" customFormat="1" ht="14.4" x14ac:dyDescent="0.3"/>
    <row r="680" s="141" customFormat="1" ht="14.4" x14ac:dyDescent="0.3"/>
    <row r="681" s="141" customFormat="1" ht="14.4" x14ac:dyDescent="0.3"/>
    <row r="682" s="141" customFormat="1" ht="14.4" x14ac:dyDescent="0.3"/>
    <row r="683" s="141" customFormat="1" ht="14.4" x14ac:dyDescent="0.3"/>
    <row r="684" s="141" customFormat="1" ht="14.4" x14ac:dyDescent="0.3"/>
    <row r="685" s="141" customFormat="1" ht="14.4" x14ac:dyDescent="0.3"/>
    <row r="686" s="141" customFormat="1" ht="14.4" x14ac:dyDescent="0.3"/>
    <row r="687" s="141" customFormat="1" ht="14.4" x14ac:dyDescent="0.3"/>
    <row r="688" s="141" customFormat="1" ht="14.4" x14ac:dyDescent="0.3"/>
    <row r="689" s="141" customFormat="1" ht="14.4" x14ac:dyDescent="0.3"/>
    <row r="690" s="141" customFormat="1" ht="14.4" x14ac:dyDescent="0.3"/>
    <row r="691" s="141" customFormat="1" ht="14.4" x14ac:dyDescent="0.3"/>
    <row r="692" s="141" customFormat="1" ht="14.4" x14ac:dyDescent="0.3"/>
    <row r="693" s="141" customFormat="1" ht="14.4" x14ac:dyDescent="0.3"/>
    <row r="694" s="141" customFormat="1" ht="14.4" x14ac:dyDescent="0.3"/>
    <row r="695" s="141" customFormat="1" ht="14.4" x14ac:dyDescent="0.3"/>
    <row r="696" s="141" customFormat="1" ht="14.4" x14ac:dyDescent="0.3"/>
    <row r="697" s="141" customFormat="1" ht="14.4" x14ac:dyDescent="0.3"/>
    <row r="698" s="141" customFormat="1" ht="14.4" x14ac:dyDescent="0.3"/>
    <row r="699" s="141" customFormat="1" ht="14.4" x14ac:dyDescent="0.3"/>
    <row r="700" s="141" customFormat="1" ht="14.4" x14ac:dyDescent="0.3"/>
    <row r="701" s="141" customFormat="1" ht="14.4" x14ac:dyDescent="0.3"/>
    <row r="702" s="141" customFormat="1" ht="14.4" x14ac:dyDescent="0.3"/>
    <row r="703" s="141" customFormat="1" ht="14.4" x14ac:dyDescent="0.3"/>
    <row r="704" s="141" customFormat="1" ht="14.4" x14ac:dyDescent="0.3"/>
    <row r="705" s="141" customFormat="1" ht="14.4" x14ac:dyDescent="0.3"/>
    <row r="706" s="141" customFormat="1" ht="14.4" x14ac:dyDescent="0.3"/>
    <row r="707" s="141" customFormat="1" ht="14.4" x14ac:dyDescent="0.3"/>
    <row r="708" s="141" customFormat="1" ht="14.4" x14ac:dyDescent="0.3"/>
    <row r="709" s="141" customFormat="1" ht="14.4" x14ac:dyDescent="0.3"/>
    <row r="710" s="141" customFormat="1" ht="14.4" x14ac:dyDescent="0.3"/>
    <row r="711" s="141" customFormat="1" ht="14.4" x14ac:dyDescent="0.3"/>
    <row r="712" s="141" customFormat="1" ht="14.4" x14ac:dyDescent="0.3"/>
    <row r="713" s="141" customFormat="1" ht="14.4" x14ac:dyDescent="0.3"/>
    <row r="714" s="141" customFormat="1" ht="14.4" x14ac:dyDescent="0.3"/>
    <row r="715" s="141" customFormat="1" ht="14.4" x14ac:dyDescent="0.3"/>
    <row r="716" s="141" customFormat="1" ht="14.4" x14ac:dyDescent="0.3"/>
    <row r="717" s="141" customFormat="1" ht="14.4" x14ac:dyDescent="0.3"/>
    <row r="718" s="141" customFormat="1" ht="14.4" x14ac:dyDescent="0.3"/>
    <row r="719" s="141" customFormat="1" ht="14.4" x14ac:dyDescent="0.3"/>
    <row r="720" s="141" customFormat="1" ht="14.4" x14ac:dyDescent="0.3"/>
    <row r="721" s="141" customFormat="1" ht="14.4" x14ac:dyDescent="0.3"/>
    <row r="722" s="141" customFormat="1" ht="14.4" x14ac:dyDescent="0.3"/>
    <row r="723" s="141" customFormat="1" ht="14.4" x14ac:dyDescent="0.3"/>
    <row r="724" s="141" customFormat="1" ht="14.4" x14ac:dyDescent="0.3"/>
    <row r="725" s="141" customFormat="1" ht="14.4" x14ac:dyDescent="0.3"/>
    <row r="726" s="141" customFormat="1" ht="14.4" x14ac:dyDescent="0.3"/>
    <row r="727" s="141" customFormat="1" ht="14.4" x14ac:dyDescent="0.3"/>
    <row r="728" s="141" customFormat="1" ht="14.4" x14ac:dyDescent="0.3"/>
    <row r="729" s="141" customFormat="1" ht="14.4" x14ac:dyDescent="0.3"/>
    <row r="730" s="141" customFormat="1" ht="14.4" x14ac:dyDescent="0.3"/>
    <row r="731" s="141" customFormat="1" ht="14.4" x14ac:dyDescent="0.3"/>
    <row r="732" s="141" customFormat="1" ht="14.4" x14ac:dyDescent="0.3"/>
    <row r="733" s="141" customFormat="1" ht="14.4" x14ac:dyDescent="0.3"/>
    <row r="734" s="141" customFormat="1" ht="14.4" x14ac:dyDescent="0.3"/>
    <row r="735" s="141" customFormat="1" ht="14.4" x14ac:dyDescent="0.3"/>
    <row r="736" s="141" customFormat="1" ht="14.4" x14ac:dyDescent="0.3"/>
    <row r="737" s="141" customFormat="1" ht="14.4" x14ac:dyDescent="0.3"/>
    <row r="738" s="141" customFormat="1" ht="14.4" x14ac:dyDescent="0.3"/>
    <row r="739" s="141" customFormat="1" ht="14.4" x14ac:dyDescent="0.3"/>
    <row r="740" s="141" customFormat="1" ht="14.4" x14ac:dyDescent="0.3"/>
    <row r="741" s="141" customFormat="1" ht="14.4" x14ac:dyDescent="0.3"/>
    <row r="742" s="141" customFormat="1" ht="14.4" x14ac:dyDescent="0.3"/>
    <row r="743" s="141" customFormat="1" ht="14.4" x14ac:dyDescent="0.3"/>
    <row r="744" s="141" customFormat="1" ht="14.4" x14ac:dyDescent="0.3"/>
    <row r="745" s="141" customFormat="1" ht="14.4" x14ac:dyDescent="0.3"/>
    <row r="746" s="141" customFormat="1" ht="14.4" x14ac:dyDescent="0.3"/>
    <row r="747" s="141" customFormat="1" ht="14.4" x14ac:dyDescent="0.3"/>
    <row r="748" s="141" customFormat="1" ht="14.4" x14ac:dyDescent="0.3"/>
    <row r="749" s="141" customFormat="1" ht="14.4" x14ac:dyDescent="0.3"/>
    <row r="750" s="141" customFormat="1" ht="14.4" x14ac:dyDescent="0.3"/>
    <row r="751" s="141" customFormat="1" ht="14.4" x14ac:dyDescent="0.3"/>
    <row r="752" s="141" customFormat="1" ht="14.4" x14ac:dyDescent="0.3"/>
    <row r="753" s="141" customFormat="1" ht="14.4" x14ac:dyDescent="0.3"/>
    <row r="754" s="141" customFormat="1" ht="14.4" x14ac:dyDescent="0.3"/>
    <row r="755" s="141" customFormat="1" ht="14.4" x14ac:dyDescent="0.3"/>
    <row r="756" s="141" customFormat="1" ht="14.4" x14ac:dyDescent="0.3"/>
    <row r="757" s="141" customFormat="1" ht="14.4" x14ac:dyDescent="0.3"/>
    <row r="758" s="141" customFormat="1" ht="14.4" x14ac:dyDescent="0.3"/>
    <row r="759" s="141" customFormat="1" ht="14.4" x14ac:dyDescent="0.3"/>
    <row r="760" s="141" customFormat="1" ht="14.4" x14ac:dyDescent="0.3"/>
    <row r="761" s="141" customFormat="1" ht="14.4" x14ac:dyDescent="0.3"/>
    <row r="762" s="141" customFormat="1" ht="14.4" x14ac:dyDescent="0.3"/>
    <row r="763" s="141" customFormat="1" ht="14.4" x14ac:dyDescent="0.3"/>
    <row r="764" s="141" customFormat="1" ht="14.4" x14ac:dyDescent="0.3"/>
    <row r="765" s="141" customFormat="1" ht="14.4" x14ac:dyDescent="0.3"/>
    <row r="766" s="141" customFormat="1" ht="14.4" x14ac:dyDescent="0.3"/>
    <row r="767" s="141" customFormat="1" ht="14.4" x14ac:dyDescent="0.3"/>
    <row r="768" s="141" customFormat="1" ht="14.4" x14ac:dyDescent="0.3"/>
    <row r="769" s="141" customFormat="1" ht="14.4" x14ac:dyDescent="0.3"/>
    <row r="770" s="141" customFormat="1" ht="14.4" x14ac:dyDescent="0.3"/>
    <row r="771" s="141" customFormat="1" ht="14.4" x14ac:dyDescent="0.3"/>
    <row r="772" s="141" customFormat="1" ht="14.4" x14ac:dyDescent="0.3"/>
    <row r="773" s="141" customFormat="1" ht="14.4" x14ac:dyDescent="0.3"/>
    <row r="774" s="141" customFormat="1" ht="14.4" x14ac:dyDescent="0.3"/>
    <row r="775" s="141" customFormat="1" ht="14.4" x14ac:dyDescent="0.3"/>
    <row r="776" s="141" customFormat="1" ht="14.4" x14ac:dyDescent="0.3"/>
    <row r="777" s="141" customFormat="1" ht="14.4" x14ac:dyDescent="0.3"/>
    <row r="778" s="141" customFormat="1" ht="14.4" x14ac:dyDescent="0.3"/>
    <row r="779" s="141" customFormat="1" ht="14.4" x14ac:dyDescent="0.3"/>
    <row r="780" s="141" customFormat="1" ht="14.4" x14ac:dyDescent="0.3"/>
    <row r="781" s="141" customFormat="1" ht="14.4" x14ac:dyDescent="0.3"/>
    <row r="782" s="141" customFormat="1" ht="14.4" x14ac:dyDescent="0.3"/>
    <row r="783" s="141" customFormat="1" ht="14.4" x14ac:dyDescent="0.3"/>
    <row r="784" s="141" customFormat="1" ht="14.4" x14ac:dyDescent="0.3"/>
    <row r="785" s="141" customFormat="1" ht="14.4" x14ac:dyDescent="0.3"/>
    <row r="786" s="141" customFormat="1" ht="14.4" x14ac:dyDescent="0.3"/>
    <row r="787" s="141" customFormat="1" ht="14.4" x14ac:dyDescent="0.3"/>
    <row r="788" s="141" customFormat="1" ht="14.4" x14ac:dyDescent="0.3"/>
    <row r="789" s="141" customFormat="1" ht="14.4" x14ac:dyDescent="0.3"/>
    <row r="790" s="141" customFormat="1" ht="14.4" x14ac:dyDescent="0.3"/>
    <row r="791" s="141" customFormat="1" ht="14.4" x14ac:dyDescent="0.3"/>
    <row r="792" s="141" customFormat="1" ht="14.4" x14ac:dyDescent="0.3"/>
    <row r="793" s="141" customFormat="1" ht="14.4" x14ac:dyDescent="0.3"/>
    <row r="794" s="141" customFormat="1" ht="14.4" x14ac:dyDescent="0.3"/>
    <row r="795" s="141" customFormat="1" ht="14.4" x14ac:dyDescent="0.3"/>
    <row r="796" s="141" customFormat="1" ht="14.4" x14ac:dyDescent="0.3"/>
    <row r="797" s="141" customFormat="1" ht="14.4" x14ac:dyDescent="0.3"/>
    <row r="798" s="141" customFormat="1" ht="14.4" x14ac:dyDescent="0.3"/>
    <row r="799" s="141" customFormat="1" ht="14.4" x14ac:dyDescent="0.3"/>
    <row r="800" s="141" customFormat="1" ht="14.4" x14ac:dyDescent="0.3"/>
    <row r="801" s="141" customFormat="1" ht="14.4" x14ac:dyDescent="0.3"/>
    <row r="802" s="141" customFormat="1" ht="14.4" x14ac:dyDescent="0.3"/>
    <row r="803" s="141" customFormat="1" ht="14.4" x14ac:dyDescent="0.3"/>
    <row r="804" s="141" customFormat="1" ht="14.4" x14ac:dyDescent="0.3"/>
    <row r="805" s="141" customFormat="1" ht="14.4" x14ac:dyDescent="0.3"/>
    <row r="806" s="141" customFormat="1" ht="14.4" x14ac:dyDescent="0.3"/>
    <row r="807" s="141" customFormat="1" ht="14.4" x14ac:dyDescent="0.3"/>
    <row r="808" s="141" customFormat="1" ht="14.4" x14ac:dyDescent="0.3"/>
    <row r="809" s="141" customFormat="1" ht="14.4" x14ac:dyDescent="0.3"/>
    <row r="810" s="141" customFormat="1" ht="14.4" x14ac:dyDescent="0.3"/>
    <row r="811" s="141" customFormat="1" ht="14.4" x14ac:dyDescent="0.3"/>
    <row r="812" s="141" customFormat="1" ht="14.4" x14ac:dyDescent="0.3"/>
    <row r="813" s="141" customFormat="1" ht="14.4" x14ac:dyDescent="0.3"/>
    <row r="814" s="141" customFormat="1" ht="14.4" x14ac:dyDescent="0.3"/>
    <row r="815" s="141" customFormat="1" ht="14.4" x14ac:dyDescent="0.3"/>
    <row r="816" s="141" customFormat="1" ht="14.4" x14ac:dyDescent="0.3"/>
    <row r="817" s="141" customFormat="1" ht="14.4" x14ac:dyDescent="0.3"/>
    <row r="818" s="141" customFormat="1" ht="14.4" x14ac:dyDescent="0.3"/>
    <row r="819" s="141" customFormat="1" ht="14.4" x14ac:dyDescent="0.3"/>
    <row r="820" s="141" customFormat="1" ht="14.4" x14ac:dyDescent="0.3"/>
    <row r="821" s="141" customFormat="1" ht="14.4" x14ac:dyDescent="0.3"/>
    <row r="822" s="141" customFormat="1" ht="14.4" x14ac:dyDescent="0.3"/>
    <row r="823" s="141" customFormat="1" ht="14.4" x14ac:dyDescent="0.3"/>
    <row r="824" s="141" customFormat="1" ht="14.4" x14ac:dyDescent="0.3"/>
    <row r="825" s="141" customFormat="1" ht="14.4" x14ac:dyDescent="0.3"/>
    <row r="826" s="141" customFormat="1" ht="14.4" x14ac:dyDescent="0.3"/>
    <row r="827" s="141" customFormat="1" ht="14.4" x14ac:dyDescent="0.3"/>
    <row r="828" s="141" customFormat="1" ht="14.4" x14ac:dyDescent="0.3"/>
    <row r="829" s="141" customFormat="1" ht="14.4" x14ac:dyDescent="0.3"/>
    <row r="830" s="141" customFormat="1" ht="14.4" x14ac:dyDescent="0.3"/>
    <row r="831" s="141" customFormat="1" ht="14.4" x14ac:dyDescent="0.3"/>
    <row r="832" s="141" customFormat="1" ht="14.4" x14ac:dyDescent="0.3"/>
    <row r="833" s="141" customFormat="1" ht="14.4" x14ac:dyDescent="0.3"/>
    <row r="834" s="141" customFormat="1" ht="14.4" x14ac:dyDescent="0.3"/>
    <row r="835" s="141" customFormat="1" ht="14.4" x14ac:dyDescent="0.3"/>
    <row r="836" s="141" customFormat="1" ht="14.4" x14ac:dyDescent="0.3"/>
    <row r="837" s="141" customFormat="1" ht="14.4" x14ac:dyDescent="0.3"/>
    <row r="838" s="141" customFormat="1" ht="14.4" x14ac:dyDescent="0.3"/>
    <row r="839" s="141" customFormat="1" ht="14.4" x14ac:dyDescent="0.3"/>
    <row r="840" s="141" customFormat="1" ht="14.4" x14ac:dyDescent="0.3"/>
    <row r="841" s="141" customFormat="1" ht="14.4" x14ac:dyDescent="0.3"/>
    <row r="842" s="141" customFormat="1" ht="14.4" x14ac:dyDescent="0.3"/>
    <row r="843" s="141" customFormat="1" ht="14.4" x14ac:dyDescent="0.3"/>
    <row r="844" s="141" customFormat="1" ht="14.4" x14ac:dyDescent="0.3"/>
    <row r="845" s="141" customFormat="1" ht="14.4" x14ac:dyDescent="0.3"/>
    <row r="846" s="141" customFormat="1" ht="14.4" x14ac:dyDescent="0.3"/>
    <row r="847" s="141" customFormat="1" ht="14.4" x14ac:dyDescent="0.3"/>
    <row r="848" s="141" customFormat="1" ht="14.4" x14ac:dyDescent="0.3"/>
    <row r="849" s="141" customFormat="1" ht="14.4" x14ac:dyDescent="0.3"/>
    <row r="850" s="141" customFormat="1" ht="14.4" x14ac:dyDescent="0.3"/>
    <row r="851" s="141" customFormat="1" ht="14.4" x14ac:dyDescent="0.3"/>
    <row r="852" s="141" customFormat="1" ht="14.4" x14ac:dyDescent="0.3"/>
    <row r="853" s="141" customFormat="1" ht="14.4" x14ac:dyDescent="0.3"/>
    <row r="854" s="141" customFormat="1" ht="14.4" x14ac:dyDescent="0.3"/>
    <row r="855" s="141" customFormat="1" ht="14.4" x14ac:dyDescent="0.3"/>
    <row r="856" s="141" customFormat="1" ht="14.4" x14ac:dyDescent="0.3"/>
    <row r="857" s="141" customFormat="1" ht="14.4" x14ac:dyDescent="0.3"/>
    <row r="858" s="141" customFormat="1" ht="14.4" x14ac:dyDescent="0.3"/>
    <row r="859" s="141" customFormat="1" ht="14.4" x14ac:dyDescent="0.3"/>
    <row r="860" s="141" customFormat="1" ht="14.4" x14ac:dyDescent="0.3"/>
    <row r="861" s="141" customFormat="1" ht="14.4" x14ac:dyDescent="0.3"/>
    <row r="862" s="141" customFormat="1" ht="14.4" x14ac:dyDescent="0.3"/>
    <row r="863" s="141" customFormat="1" ht="14.4" x14ac:dyDescent="0.3"/>
    <row r="864" s="141" customFormat="1" ht="14.4" x14ac:dyDescent="0.3"/>
    <row r="865" s="141" customFormat="1" ht="14.4" x14ac:dyDescent="0.3"/>
    <row r="866" s="141" customFormat="1" ht="14.4" x14ac:dyDescent="0.3"/>
    <row r="867" s="141" customFormat="1" ht="14.4" x14ac:dyDescent="0.3"/>
    <row r="868" s="141" customFormat="1" ht="14.4" x14ac:dyDescent="0.3"/>
    <row r="869" s="141" customFormat="1" ht="14.4" x14ac:dyDescent="0.3"/>
    <row r="870" s="141" customFormat="1" ht="14.4" x14ac:dyDescent="0.3"/>
    <row r="871" s="141" customFormat="1" ht="14.4" x14ac:dyDescent="0.3"/>
    <row r="872" s="141" customFormat="1" ht="14.4" x14ac:dyDescent="0.3"/>
    <row r="873" s="141" customFormat="1" ht="14.4" x14ac:dyDescent="0.3"/>
    <row r="874" s="141" customFormat="1" ht="14.4" x14ac:dyDescent="0.3"/>
    <row r="875" s="141" customFormat="1" ht="14.4" x14ac:dyDescent="0.3"/>
    <row r="876" s="141" customFormat="1" ht="14.4" x14ac:dyDescent="0.3"/>
    <row r="877" s="141" customFormat="1" ht="14.4" x14ac:dyDescent="0.3"/>
    <row r="878" s="141" customFormat="1" ht="14.4" x14ac:dyDescent="0.3"/>
    <row r="879" s="141" customFormat="1" ht="14.4" x14ac:dyDescent="0.3"/>
    <row r="880" s="141" customFormat="1" ht="14.4" x14ac:dyDescent="0.3"/>
    <row r="881" s="141" customFormat="1" ht="14.4" x14ac:dyDescent="0.3"/>
    <row r="882" s="141" customFormat="1" ht="14.4" x14ac:dyDescent="0.3"/>
    <row r="883" s="141" customFormat="1" ht="14.4" x14ac:dyDescent="0.3"/>
    <row r="884" s="141" customFormat="1" ht="14.4" x14ac:dyDescent="0.3"/>
    <row r="885" s="141" customFormat="1" ht="14.4" x14ac:dyDescent="0.3"/>
    <row r="886" s="141" customFormat="1" ht="14.4" x14ac:dyDescent="0.3"/>
    <row r="887" s="141" customFormat="1" ht="14.4" x14ac:dyDescent="0.3"/>
    <row r="888" s="141" customFormat="1" ht="14.4" x14ac:dyDescent="0.3"/>
    <row r="889" s="141" customFormat="1" ht="14.4" x14ac:dyDescent="0.3"/>
    <row r="890" s="141" customFormat="1" ht="14.4" x14ac:dyDescent="0.3"/>
    <row r="891" s="141" customFormat="1" ht="14.4" x14ac:dyDescent="0.3"/>
    <row r="892" s="141" customFormat="1" ht="14.4" x14ac:dyDescent="0.3"/>
    <row r="893" s="141" customFormat="1" ht="14.4" x14ac:dyDescent="0.3"/>
    <row r="894" s="141" customFormat="1" ht="14.4" x14ac:dyDescent="0.3"/>
    <row r="895" s="141" customFormat="1" ht="14.4" x14ac:dyDescent="0.3"/>
    <row r="896" s="141" customFormat="1" ht="14.4" x14ac:dyDescent="0.3"/>
    <row r="897" s="141" customFormat="1" ht="14.4" x14ac:dyDescent="0.3"/>
    <row r="898" s="141" customFormat="1" ht="14.4" x14ac:dyDescent="0.3"/>
    <row r="899" s="141" customFormat="1" ht="14.4" x14ac:dyDescent="0.3"/>
    <row r="900" s="141" customFormat="1" ht="14.4" x14ac:dyDescent="0.3"/>
    <row r="901" s="141" customFormat="1" ht="14.4" x14ac:dyDescent="0.3"/>
    <row r="902" s="141" customFormat="1" ht="14.4" x14ac:dyDescent="0.3"/>
    <row r="903" s="141" customFormat="1" ht="14.4" x14ac:dyDescent="0.3"/>
    <row r="904" s="141" customFormat="1" ht="14.4" x14ac:dyDescent="0.3"/>
    <row r="905" s="141" customFormat="1" ht="14.4" x14ac:dyDescent="0.3"/>
    <row r="906" s="141" customFormat="1" ht="14.4" x14ac:dyDescent="0.3"/>
    <row r="907" s="141" customFormat="1" ht="14.4" x14ac:dyDescent="0.3"/>
    <row r="908" s="141" customFormat="1" ht="14.4" x14ac:dyDescent="0.3"/>
    <row r="909" s="141" customFormat="1" ht="14.4" x14ac:dyDescent="0.3"/>
    <row r="910" s="141" customFormat="1" ht="14.4" x14ac:dyDescent="0.3"/>
    <row r="911" s="141" customFormat="1" ht="14.4" x14ac:dyDescent="0.3"/>
    <row r="912" s="141" customFormat="1" ht="14.4" x14ac:dyDescent="0.3"/>
    <row r="913" s="141" customFormat="1" ht="14.4" x14ac:dyDescent="0.3"/>
    <row r="914" s="141" customFormat="1" ht="14.4" x14ac:dyDescent="0.3"/>
    <row r="915" s="141" customFormat="1" ht="14.4" x14ac:dyDescent="0.3"/>
    <row r="916" s="141" customFormat="1" ht="14.4" x14ac:dyDescent="0.3"/>
    <row r="917" s="141" customFormat="1" ht="14.4" x14ac:dyDescent="0.3"/>
    <row r="918" s="141" customFormat="1" ht="14.4" x14ac:dyDescent="0.3"/>
    <row r="919" s="141" customFormat="1" ht="14.4" x14ac:dyDescent="0.3"/>
    <row r="920" s="141" customFormat="1" ht="14.4" x14ac:dyDescent="0.3"/>
    <row r="921" s="141" customFormat="1" ht="14.4" x14ac:dyDescent="0.3"/>
    <row r="922" s="141" customFormat="1" ht="14.4" x14ac:dyDescent="0.3"/>
    <row r="923" s="141" customFormat="1" ht="14.4" x14ac:dyDescent="0.3"/>
    <row r="924" s="141" customFormat="1" ht="14.4" x14ac:dyDescent="0.3"/>
    <row r="925" s="141" customFormat="1" ht="14.4" x14ac:dyDescent="0.3"/>
    <row r="926" s="141" customFormat="1" ht="14.4" x14ac:dyDescent="0.3"/>
    <row r="927" s="141" customFormat="1" ht="14.4" x14ac:dyDescent="0.3"/>
    <row r="928" s="141" customFormat="1" ht="14.4" x14ac:dyDescent="0.3"/>
    <row r="929" s="141" customFormat="1" ht="14.4" x14ac:dyDescent="0.3"/>
    <row r="930" s="141" customFormat="1" ht="14.4" x14ac:dyDescent="0.3"/>
    <row r="931" s="141" customFormat="1" ht="14.4" x14ac:dyDescent="0.3"/>
    <row r="932" s="141" customFormat="1" ht="14.4" x14ac:dyDescent="0.3"/>
    <row r="933" s="141" customFormat="1" ht="14.4" x14ac:dyDescent="0.3"/>
    <row r="934" s="141" customFormat="1" ht="14.4" x14ac:dyDescent="0.3"/>
  </sheetData>
  <mergeCells count="21">
    <mergeCell ref="B65:G65"/>
    <mergeCell ref="A2:N2"/>
    <mergeCell ref="B4:N4"/>
    <mergeCell ref="L5:M5"/>
    <mergeCell ref="B6:D6"/>
    <mergeCell ref="B7:G7"/>
    <mergeCell ref="B8:G8"/>
    <mergeCell ref="B33:G33"/>
    <mergeCell ref="B34:G34"/>
    <mergeCell ref="B35:G35"/>
    <mergeCell ref="B41:G41"/>
    <mergeCell ref="B42:G42"/>
    <mergeCell ref="B104:G104"/>
    <mergeCell ref="B105:G105"/>
    <mergeCell ref="B106:G106"/>
    <mergeCell ref="B66:G66"/>
    <mergeCell ref="B67:G67"/>
    <mergeCell ref="B68:G68"/>
    <mergeCell ref="B69:G69"/>
    <mergeCell ref="B91:G91"/>
    <mergeCell ref="B92:G92"/>
  </mergeCells>
  <phoneticPr fontId="3"/>
  <dataValidations count="6">
    <dataValidation type="list" allowBlank="1" showInputMessage="1" showErrorMessage="1" sqref="L36:L40 L10:L32 L43:L64" xr:uid="{2C9D9937-9C90-4917-9E95-88EA813634D7}">
      <formula1>"○,△,×"</formula1>
    </dataValidation>
    <dataValidation type="whole" allowBlank="1" showInputMessage="1" showErrorMessage="1" sqref="H40:I40 H32:I32" xr:uid="{16731867-0DAB-456C-82DA-0961ED5E2878}">
      <formula1>-9999999999</formula1>
      <formula2>9999999999</formula2>
    </dataValidation>
    <dataValidation type="whole" imeMode="disabled" allowBlank="1" showInputMessage="1" showErrorMessage="1" sqref="H64:I64" xr:uid="{77E23E5A-BDBA-4E27-986C-7E4236FD038F}">
      <formula1>0</formula1>
      <formula2>999999999999</formula2>
    </dataValidation>
    <dataValidation type="whole" allowBlank="1" showInputMessage="1" showErrorMessage="1" sqref="F70:F89 F36:F40 F93:F102 F9:F32 F43:F64" xr:uid="{7DB6A06F-B65D-418A-89E3-872E5AB1BA7B}">
      <formula1>1900</formula1>
      <formula2>2999</formula2>
    </dataValidation>
    <dataValidation imeMode="disabled" allowBlank="1" showInputMessage="1" showErrorMessage="1" sqref="H103:I103 H90:I90" xr:uid="{CFEC1C82-D0D1-4FED-8FDF-E8FB4CBD34D8}"/>
    <dataValidation type="whole" imeMode="off" allowBlank="1" showInputMessage="1" showErrorMessage="1" sqref="H36:J39 H70:I89 G43:J63 H93:I102 H9:J31" xr:uid="{D7109E55-BDC8-475B-93F2-AEF190159FC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FEB4-5CBE-4766-BDCF-543296EF6408}">
  <sheetPr codeName="shtTable1"/>
  <dimension ref="A1:C126"/>
  <sheetViews>
    <sheetView view="pageBreakPreview" zoomScale="115" zoomScaleNormal="100" zoomScaleSheetLayoutView="115" workbookViewId="0">
      <selection sqref="A1:A2"/>
    </sheetView>
  </sheetViews>
  <sheetFormatPr defaultColWidth="8" defaultRowHeight="18" x14ac:dyDescent="0.3"/>
  <cols>
    <col min="1" max="1" width="14.08984375" style="144" customWidth="1"/>
    <col min="2" max="2" width="23.7265625" style="144" customWidth="1"/>
    <col min="3" max="3" width="23" style="144" customWidth="1"/>
    <col min="4" max="16384" width="8" style="144"/>
  </cols>
  <sheetData>
    <row r="1" spans="1:3" x14ac:dyDescent="0.3">
      <c r="A1" s="198" t="s">
        <v>198</v>
      </c>
      <c r="B1" s="143" t="s">
        <v>199</v>
      </c>
      <c r="C1" s="198" t="s">
        <v>200</v>
      </c>
    </row>
    <row r="2" spans="1:3" x14ac:dyDescent="0.3">
      <c r="A2" s="198"/>
      <c r="B2" s="142" t="s">
        <v>201</v>
      </c>
      <c r="C2" s="198"/>
    </row>
    <row r="3" spans="1:3" x14ac:dyDescent="0.3">
      <c r="A3" s="145">
        <v>1900</v>
      </c>
      <c r="B3" s="145">
        <v>18.8</v>
      </c>
      <c r="C3" s="146">
        <v>6.5590000000000002</v>
      </c>
    </row>
    <row r="4" spans="1:3" x14ac:dyDescent="0.3">
      <c r="A4" s="145">
        <v>1901</v>
      </c>
      <c r="B4" s="145">
        <v>18.8</v>
      </c>
      <c r="C4" s="146">
        <v>6.5590000000000002</v>
      </c>
    </row>
    <row r="5" spans="1:3" x14ac:dyDescent="0.3">
      <c r="A5" s="145">
        <v>1902</v>
      </c>
      <c r="B5" s="145">
        <v>18.8</v>
      </c>
      <c r="C5" s="146">
        <v>6.5590000000000002</v>
      </c>
    </row>
    <row r="6" spans="1:3" x14ac:dyDescent="0.3">
      <c r="A6" s="145">
        <v>1903</v>
      </c>
      <c r="B6" s="145">
        <v>18.8</v>
      </c>
      <c r="C6" s="146">
        <v>6.5590000000000002</v>
      </c>
    </row>
    <row r="7" spans="1:3" x14ac:dyDescent="0.3">
      <c r="A7" s="145">
        <v>1904</v>
      </c>
      <c r="B7" s="145">
        <v>18.8</v>
      </c>
      <c r="C7" s="146">
        <v>6.5590000000000002</v>
      </c>
    </row>
    <row r="8" spans="1:3" x14ac:dyDescent="0.3">
      <c r="A8" s="145">
        <v>1905</v>
      </c>
      <c r="B8" s="145">
        <v>18.8</v>
      </c>
      <c r="C8" s="146">
        <v>6.5590000000000002</v>
      </c>
    </row>
    <row r="9" spans="1:3" x14ac:dyDescent="0.3">
      <c r="A9" s="145">
        <v>1906</v>
      </c>
      <c r="B9" s="145">
        <v>18.8</v>
      </c>
      <c r="C9" s="146">
        <v>6.5590000000000002</v>
      </c>
    </row>
    <row r="10" spans="1:3" x14ac:dyDescent="0.3">
      <c r="A10" s="145">
        <v>1907</v>
      </c>
      <c r="B10" s="145">
        <v>18.8</v>
      </c>
      <c r="C10" s="146">
        <v>6.5590000000000002</v>
      </c>
    </row>
    <row r="11" spans="1:3" x14ac:dyDescent="0.3">
      <c r="A11" s="145">
        <v>1908</v>
      </c>
      <c r="B11" s="145">
        <v>18.8</v>
      </c>
      <c r="C11" s="146">
        <v>6.5590000000000002</v>
      </c>
    </row>
    <row r="12" spans="1:3" x14ac:dyDescent="0.3">
      <c r="A12" s="145">
        <v>1909</v>
      </c>
      <c r="B12" s="145">
        <v>18.8</v>
      </c>
      <c r="C12" s="146">
        <v>6.5590000000000002</v>
      </c>
    </row>
    <row r="13" spans="1:3" x14ac:dyDescent="0.3">
      <c r="A13" s="145">
        <v>1910</v>
      </c>
      <c r="B13" s="145">
        <v>18.8</v>
      </c>
      <c r="C13" s="146">
        <v>6.5590000000000002</v>
      </c>
    </row>
    <row r="14" spans="1:3" x14ac:dyDescent="0.3">
      <c r="A14" s="145">
        <v>1911</v>
      </c>
      <c r="B14" s="145">
        <v>18.8</v>
      </c>
      <c r="C14" s="146">
        <v>6.5590000000000002</v>
      </c>
    </row>
    <row r="15" spans="1:3" x14ac:dyDescent="0.3">
      <c r="A15" s="145">
        <v>1912</v>
      </c>
      <c r="B15" s="145">
        <v>18.8</v>
      </c>
      <c r="C15" s="146">
        <v>6.5590000000000002</v>
      </c>
    </row>
    <row r="16" spans="1:3" x14ac:dyDescent="0.3">
      <c r="A16" s="145">
        <v>1913</v>
      </c>
      <c r="B16" s="145">
        <v>18.8</v>
      </c>
      <c r="C16" s="146">
        <v>6.5590000000000002</v>
      </c>
    </row>
    <row r="17" spans="1:3" x14ac:dyDescent="0.3">
      <c r="A17" s="145">
        <v>1914</v>
      </c>
      <c r="B17" s="145">
        <v>18.8</v>
      </c>
      <c r="C17" s="146">
        <v>6.5590000000000002</v>
      </c>
    </row>
    <row r="18" spans="1:3" x14ac:dyDescent="0.3">
      <c r="A18" s="145">
        <v>1915</v>
      </c>
      <c r="B18" s="145">
        <v>18.8</v>
      </c>
      <c r="C18" s="146">
        <v>6.5590000000000002</v>
      </c>
    </row>
    <row r="19" spans="1:3" x14ac:dyDescent="0.3">
      <c r="A19" s="145">
        <v>1916</v>
      </c>
      <c r="B19" s="145">
        <v>18.8</v>
      </c>
      <c r="C19" s="146">
        <v>6.5590000000000002</v>
      </c>
    </row>
    <row r="20" spans="1:3" x14ac:dyDescent="0.3">
      <c r="A20" s="145">
        <v>1917</v>
      </c>
      <c r="B20" s="145">
        <v>18.8</v>
      </c>
      <c r="C20" s="146">
        <v>6.5590000000000002</v>
      </c>
    </row>
    <row r="21" spans="1:3" x14ac:dyDescent="0.3">
      <c r="A21" s="145">
        <v>1918</v>
      </c>
      <c r="B21" s="145">
        <v>18.8</v>
      </c>
      <c r="C21" s="146">
        <v>6.5590000000000002</v>
      </c>
    </row>
    <row r="22" spans="1:3" x14ac:dyDescent="0.3">
      <c r="A22" s="145">
        <v>1919</v>
      </c>
      <c r="B22" s="145">
        <v>18.8</v>
      </c>
      <c r="C22" s="146">
        <v>6.5590000000000002</v>
      </c>
    </row>
    <row r="23" spans="1:3" x14ac:dyDescent="0.3">
      <c r="A23" s="145">
        <v>1920</v>
      </c>
      <c r="B23" s="145">
        <v>18.8</v>
      </c>
      <c r="C23" s="146">
        <v>6.5590000000000002</v>
      </c>
    </row>
    <row r="24" spans="1:3" x14ac:dyDescent="0.3">
      <c r="A24" s="145">
        <v>1921</v>
      </c>
      <c r="B24" s="145">
        <v>18.8</v>
      </c>
      <c r="C24" s="146">
        <v>6.5590000000000002</v>
      </c>
    </row>
    <row r="25" spans="1:3" x14ac:dyDescent="0.3">
      <c r="A25" s="145">
        <v>1922</v>
      </c>
      <c r="B25" s="145">
        <v>18.8</v>
      </c>
      <c r="C25" s="146">
        <v>6.5590000000000002</v>
      </c>
    </row>
    <row r="26" spans="1:3" x14ac:dyDescent="0.3">
      <c r="A26" s="145">
        <v>1923</v>
      </c>
      <c r="B26" s="145">
        <v>18.8</v>
      </c>
      <c r="C26" s="146">
        <v>6.5590000000000002</v>
      </c>
    </row>
    <row r="27" spans="1:3" x14ac:dyDescent="0.3">
      <c r="A27" s="145">
        <v>1924</v>
      </c>
      <c r="B27" s="145">
        <v>18.8</v>
      </c>
      <c r="C27" s="146">
        <v>6.5590000000000002</v>
      </c>
    </row>
    <row r="28" spans="1:3" x14ac:dyDescent="0.3">
      <c r="A28" s="145">
        <v>1925</v>
      </c>
      <c r="B28" s="145">
        <v>18.8</v>
      </c>
      <c r="C28" s="146">
        <v>6.5590000000000002</v>
      </c>
    </row>
    <row r="29" spans="1:3" x14ac:dyDescent="0.3">
      <c r="A29" s="145">
        <v>1926</v>
      </c>
      <c r="B29" s="145">
        <v>18.8</v>
      </c>
      <c r="C29" s="146">
        <v>6.5590000000000002</v>
      </c>
    </row>
    <row r="30" spans="1:3" x14ac:dyDescent="0.3">
      <c r="A30" s="145">
        <v>1927</v>
      </c>
      <c r="B30" s="145">
        <v>18.8</v>
      </c>
      <c r="C30" s="146">
        <v>6.5590000000000002</v>
      </c>
    </row>
    <row r="31" spans="1:3" x14ac:dyDescent="0.3">
      <c r="A31" s="145">
        <v>1928</v>
      </c>
      <c r="B31" s="145">
        <v>18.8</v>
      </c>
      <c r="C31" s="146">
        <v>6.5590000000000002</v>
      </c>
    </row>
    <row r="32" spans="1:3" x14ac:dyDescent="0.3">
      <c r="A32" s="145">
        <v>1929</v>
      </c>
      <c r="B32" s="145">
        <v>18.8</v>
      </c>
      <c r="C32" s="146">
        <v>6.5590000000000002</v>
      </c>
    </row>
    <row r="33" spans="1:3" x14ac:dyDescent="0.3">
      <c r="A33" s="145">
        <v>1930</v>
      </c>
      <c r="B33" s="145">
        <v>18.8</v>
      </c>
      <c r="C33" s="146">
        <v>6.5590000000000002</v>
      </c>
    </row>
    <row r="34" spans="1:3" x14ac:dyDescent="0.3">
      <c r="A34" s="145">
        <v>1931</v>
      </c>
      <c r="B34" s="145">
        <v>18.8</v>
      </c>
      <c r="C34" s="146">
        <v>6.5590000000000002</v>
      </c>
    </row>
    <row r="35" spans="1:3" x14ac:dyDescent="0.3">
      <c r="A35" s="145">
        <v>1932</v>
      </c>
      <c r="B35" s="145">
        <v>18.8</v>
      </c>
      <c r="C35" s="146">
        <v>6.5590000000000002</v>
      </c>
    </row>
    <row r="36" spans="1:3" x14ac:dyDescent="0.3">
      <c r="A36" s="145">
        <v>1933</v>
      </c>
      <c r="B36" s="145">
        <v>18.8</v>
      </c>
      <c r="C36" s="146">
        <v>6.5590000000000002</v>
      </c>
    </row>
    <row r="37" spans="1:3" x14ac:dyDescent="0.3">
      <c r="A37" s="145">
        <v>1934</v>
      </c>
      <c r="B37" s="145">
        <v>18.8</v>
      </c>
      <c r="C37" s="146">
        <v>6.5590000000000002</v>
      </c>
    </row>
    <row r="38" spans="1:3" x14ac:dyDescent="0.3">
      <c r="A38" s="145">
        <v>1935</v>
      </c>
      <c r="B38" s="145">
        <v>18.8</v>
      </c>
      <c r="C38" s="146">
        <v>6.5590000000000002</v>
      </c>
    </row>
    <row r="39" spans="1:3" x14ac:dyDescent="0.3">
      <c r="A39" s="145">
        <v>1936</v>
      </c>
      <c r="B39" s="145">
        <v>18.8</v>
      </c>
      <c r="C39" s="146">
        <v>6.5590000000000002</v>
      </c>
    </row>
    <row r="40" spans="1:3" x14ac:dyDescent="0.3">
      <c r="A40" s="145">
        <v>1937</v>
      </c>
      <c r="B40" s="145">
        <v>18.8</v>
      </c>
      <c r="C40" s="146">
        <v>6.5590000000000002</v>
      </c>
    </row>
    <row r="41" spans="1:3" x14ac:dyDescent="0.3">
      <c r="A41" s="145">
        <v>1938</v>
      </c>
      <c r="B41" s="145">
        <v>18.8</v>
      </c>
      <c r="C41" s="146">
        <v>6.5590000000000002</v>
      </c>
    </row>
    <row r="42" spans="1:3" x14ac:dyDescent="0.3">
      <c r="A42" s="145">
        <v>1939</v>
      </c>
      <c r="B42" s="145">
        <v>18.8</v>
      </c>
      <c r="C42" s="146">
        <v>6.5590000000000002</v>
      </c>
    </row>
    <row r="43" spans="1:3" x14ac:dyDescent="0.3">
      <c r="A43" s="145">
        <v>1940</v>
      </c>
      <c r="B43" s="145">
        <v>18.8</v>
      </c>
      <c r="C43" s="146">
        <v>6.5590000000000002</v>
      </c>
    </row>
    <row r="44" spans="1:3" x14ac:dyDescent="0.3">
      <c r="A44" s="145">
        <v>1941</v>
      </c>
      <c r="B44" s="145">
        <v>18.8</v>
      </c>
      <c r="C44" s="146">
        <v>6.5590000000000002</v>
      </c>
    </row>
    <row r="45" spans="1:3" x14ac:dyDescent="0.3">
      <c r="A45" s="145">
        <v>1942</v>
      </c>
      <c r="B45" s="145">
        <v>18.8</v>
      </c>
      <c r="C45" s="146">
        <v>6.5590000000000002</v>
      </c>
    </row>
    <row r="46" spans="1:3" x14ac:dyDescent="0.3">
      <c r="A46" s="145">
        <v>1943</v>
      </c>
      <c r="B46" s="145">
        <v>18.8</v>
      </c>
      <c r="C46" s="146">
        <v>6.5590000000000002</v>
      </c>
    </row>
    <row r="47" spans="1:3" x14ac:dyDescent="0.3">
      <c r="A47" s="145">
        <v>1944</v>
      </c>
      <c r="B47" s="145">
        <v>18.8</v>
      </c>
      <c r="C47" s="146">
        <v>6.5590000000000002</v>
      </c>
    </row>
    <row r="48" spans="1:3" x14ac:dyDescent="0.3">
      <c r="A48" s="145">
        <v>1945</v>
      </c>
      <c r="B48" s="145">
        <v>18.8</v>
      </c>
      <c r="C48" s="146">
        <v>6.5590000000000002</v>
      </c>
    </row>
    <row r="49" spans="1:3" x14ac:dyDescent="0.3">
      <c r="A49" s="145">
        <v>1946</v>
      </c>
      <c r="B49" s="145">
        <v>18.8</v>
      </c>
      <c r="C49" s="146">
        <v>6.5590000000000002</v>
      </c>
    </row>
    <row r="50" spans="1:3" x14ac:dyDescent="0.3">
      <c r="A50" s="145">
        <v>1947</v>
      </c>
      <c r="B50" s="145">
        <v>18.8</v>
      </c>
      <c r="C50" s="146">
        <v>6.5590000000000002</v>
      </c>
    </row>
    <row r="51" spans="1:3" x14ac:dyDescent="0.3">
      <c r="A51" s="145">
        <v>1948</v>
      </c>
      <c r="B51" s="145">
        <v>18.8</v>
      </c>
      <c r="C51" s="146">
        <v>6.5590000000000002</v>
      </c>
    </row>
    <row r="52" spans="1:3" x14ac:dyDescent="0.3">
      <c r="A52" s="145">
        <v>1949</v>
      </c>
      <c r="B52" s="145">
        <v>18.8</v>
      </c>
      <c r="C52" s="146">
        <v>6.5590000000000002</v>
      </c>
    </row>
    <row r="53" spans="1:3" x14ac:dyDescent="0.3">
      <c r="A53" s="145">
        <v>1950</v>
      </c>
      <c r="B53" s="145">
        <v>18.8</v>
      </c>
      <c r="C53" s="146">
        <v>6.5590000000000002</v>
      </c>
    </row>
    <row r="54" spans="1:3" x14ac:dyDescent="0.3">
      <c r="A54" s="145">
        <v>1951</v>
      </c>
      <c r="B54" s="145">
        <v>18.8</v>
      </c>
      <c r="C54" s="146">
        <v>6.5590000000000002</v>
      </c>
    </row>
    <row r="55" spans="1:3" x14ac:dyDescent="0.3">
      <c r="A55" s="145">
        <v>1952</v>
      </c>
      <c r="B55" s="145">
        <v>18.8</v>
      </c>
      <c r="C55" s="146">
        <v>6.5590000000000002</v>
      </c>
    </row>
    <row r="56" spans="1:3" x14ac:dyDescent="0.3">
      <c r="A56" s="145">
        <v>1953</v>
      </c>
      <c r="B56" s="145">
        <v>18.8</v>
      </c>
      <c r="C56" s="146">
        <v>6.5590000000000002</v>
      </c>
    </row>
    <row r="57" spans="1:3" x14ac:dyDescent="0.3">
      <c r="A57" s="145">
        <v>1954</v>
      </c>
      <c r="B57" s="145">
        <v>18.8</v>
      </c>
      <c r="C57" s="146">
        <v>6.5590000000000002</v>
      </c>
    </row>
    <row r="58" spans="1:3" x14ac:dyDescent="0.3">
      <c r="A58" s="145">
        <v>1955</v>
      </c>
      <c r="B58" s="145">
        <v>18.8</v>
      </c>
      <c r="C58" s="146">
        <v>6.5590000000000002</v>
      </c>
    </row>
    <row r="59" spans="1:3" x14ac:dyDescent="0.3">
      <c r="A59" s="145">
        <v>1956</v>
      </c>
      <c r="B59" s="145">
        <v>18.8</v>
      </c>
      <c r="C59" s="146">
        <v>6.5590000000000002</v>
      </c>
    </row>
    <row r="60" spans="1:3" x14ac:dyDescent="0.3">
      <c r="A60" s="145">
        <v>1957</v>
      </c>
      <c r="B60" s="145">
        <v>18.8</v>
      </c>
      <c r="C60" s="146">
        <v>6.5590000000000002</v>
      </c>
    </row>
    <row r="61" spans="1:3" x14ac:dyDescent="0.3">
      <c r="A61" s="145">
        <v>1958</v>
      </c>
      <c r="B61" s="145">
        <v>18.8</v>
      </c>
      <c r="C61" s="146">
        <v>6.5590000000000002</v>
      </c>
    </row>
    <row r="62" spans="1:3" x14ac:dyDescent="0.3">
      <c r="A62" s="145">
        <v>1959</v>
      </c>
      <c r="B62" s="145">
        <v>18.8</v>
      </c>
      <c r="C62" s="146">
        <v>6.5590000000000002</v>
      </c>
    </row>
    <row r="63" spans="1:3" x14ac:dyDescent="0.3">
      <c r="A63" s="145">
        <v>1960</v>
      </c>
      <c r="B63" s="145">
        <v>18.8</v>
      </c>
      <c r="C63" s="146">
        <v>6.5590000000000002</v>
      </c>
    </row>
    <row r="64" spans="1:3" x14ac:dyDescent="0.3">
      <c r="A64" s="145">
        <v>1961</v>
      </c>
      <c r="B64" s="145">
        <v>20.8</v>
      </c>
      <c r="C64" s="146">
        <v>5.9279999999999999</v>
      </c>
    </row>
    <row r="65" spans="1:3" x14ac:dyDescent="0.3">
      <c r="A65" s="145">
        <v>1962</v>
      </c>
      <c r="B65" s="145">
        <v>21.2</v>
      </c>
      <c r="C65" s="146">
        <v>5.8159999999999998</v>
      </c>
    </row>
    <row r="66" spans="1:3" x14ac:dyDescent="0.3">
      <c r="A66" s="145">
        <v>1963</v>
      </c>
      <c r="B66" s="145">
        <v>21.8</v>
      </c>
      <c r="C66" s="146">
        <v>5.6559999999999997</v>
      </c>
    </row>
    <row r="67" spans="1:3" x14ac:dyDescent="0.3">
      <c r="A67" s="145">
        <v>1964</v>
      </c>
      <c r="B67" s="145">
        <v>22.8</v>
      </c>
      <c r="C67" s="146">
        <v>5.4080000000000004</v>
      </c>
    </row>
    <row r="68" spans="1:3" x14ac:dyDescent="0.3">
      <c r="A68" s="145">
        <v>1965</v>
      </c>
      <c r="B68" s="145">
        <v>23.5</v>
      </c>
      <c r="C68" s="146">
        <v>5.2469999999999999</v>
      </c>
    </row>
    <row r="69" spans="1:3" x14ac:dyDescent="0.3">
      <c r="A69" s="145">
        <v>1966</v>
      </c>
      <c r="B69" s="145">
        <v>25.2</v>
      </c>
      <c r="C69" s="146">
        <v>4.8929999999999998</v>
      </c>
    </row>
    <row r="70" spans="1:3" x14ac:dyDescent="0.3">
      <c r="A70" s="145">
        <v>1967</v>
      </c>
      <c r="B70" s="145">
        <v>26.7</v>
      </c>
      <c r="C70" s="146">
        <v>4.6180000000000003</v>
      </c>
    </row>
    <row r="71" spans="1:3" x14ac:dyDescent="0.3">
      <c r="A71" s="145">
        <v>1968</v>
      </c>
      <c r="B71" s="145">
        <v>27.7</v>
      </c>
      <c r="C71" s="146">
        <v>4.4509999999999996</v>
      </c>
    </row>
    <row r="72" spans="1:3" x14ac:dyDescent="0.3">
      <c r="A72" s="145">
        <v>1969</v>
      </c>
      <c r="B72" s="145">
        <v>29.4</v>
      </c>
      <c r="C72" s="146">
        <v>4.194</v>
      </c>
    </row>
    <row r="73" spans="1:3" x14ac:dyDescent="0.3">
      <c r="A73" s="145">
        <v>1970</v>
      </c>
      <c r="B73" s="145">
        <v>31.3</v>
      </c>
      <c r="C73" s="146">
        <v>3.9390000000000001</v>
      </c>
    </row>
    <row r="74" spans="1:3" x14ac:dyDescent="0.3">
      <c r="A74" s="145">
        <v>1971</v>
      </c>
      <c r="B74" s="145">
        <v>31.7</v>
      </c>
      <c r="C74" s="146">
        <v>3.89</v>
      </c>
    </row>
    <row r="75" spans="1:3" x14ac:dyDescent="0.3">
      <c r="A75" s="145">
        <v>1972</v>
      </c>
      <c r="B75" s="145">
        <v>34.6</v>
      </c>
      <c r="C75" s="146">
        <v>3.5640000000000001</v>
      </c>
    </row>
    <row r="76" spans="1:3" x14ac:dyDescent="0.3">
      <c r="A76" s="145">
        <v>1973</v>
      </c>
      <c r="B76" s="145">
        <v>43.7</v>
      </c>
      <c r="C76" s="146">
        <v>2.8220000000000001</v>
      </c>
    </row>
    <row r="77" spans="1:3" x14ac:dyDescent="0.3">
      <c r="A77" s="145">
        <v>1974</v>
      </c>
      <c r="B77" s="145">
        <v>51.8</v>
      </c>
      <c r="C77" s="146">
        <v>2.38</v>
      </c>
    </row>
    <row r="78" spans="1:3" x14ac:dyDescent="0.3">
      <c r="A78" s="145">
        <v>1975</v>
      </c>
      <c r="B78" s="145">
        <v>52.4</v>
      </c>
      <c r="C78" s="146">
        <v>2.3530000000000002</v>
      </c>
    </row>
    <row r="79" spans="1:3" x14ac:dyDescent="0.3">
      <c r="A79" s="145">
        <v>1976</v>
      </c>
      <c r="B79" s="145">
        <v>56.8</v>
      </c>
      <c r="C79" s="146">
        <v>2.1709999999999998</v>
      </c>
    </row>
    <row r="80" spans="1:3" x14ac:dyDescent="0.3">
      <c r="A80" s="145">
        <v>1977</v>
      </c>
      <c r="B80" s="145">
        <v>59.2</v>
      </c>
      <c r="C80" s="146">
        <v>2.0830000000000002</v>
      </c>
    </row>
    <row r="81" spans="1:3" x14ac:dyDescent="0.3">
      <c r="A81" s="145">
        <v>1978</v>
      </c>
      <c r="B81" s="145">
        <v>62.4</v>
      </c>
      <c r="C81" s="146">
        <v>1.976</v>
      </c>
    </row>
    <row r="82" spans="1:3" x14ac:dyDescent="0.3">
      <c r="A82" s="145">
        <v>1979</v>
      </c>
      <c r="B82" s="145">
        <v>69.2</v>
      </c>
      <c r="C82" s="146">
        <v>1.782</v>
      </c>
    </row>
    <row r="83" spans="1:3" x14ac:dyDescent="0.3">
      <c r="A83" s="145">
        <v>1980</v>
      </c>
      <c r="B83" s="145">
        <v>75.400000000000006</v>
      </c>
      <c r="C83" s="146">
        <v>1.635</v>
      </c>
    </row>
    <row r="84" spans="1:3" x14ac:dyDescent="0.3">
      <c r="A84" s="145">
        <v>1981</v>
      </c>
      <c r="B84" s="145">
        <v>75.7</v>
      </c>
      <c r="C84" s="146">
        <v>1.629</v>
      </c>
    </row>
    <row r="85" spans="1:3" x14ac:dyDescent="0.3">
      <c r="A85" s="145">
        <v>1982</v>
      </c>
      <c r="B85" s="145">
        <v>75.900000000000006</v>
      </c>
      <c r="C85" s="146">
        <v>1.625</v>
      </c>
    </row>
    <row r="86" spans="1:3" x14ac:dyDescent="0.3">
      <c r="A86" s="145">
        <v>1983</v>
      </c>
      <c r="B86" s="145">
        <v>75.900000000000006</v>
      </c>
      <c r="C86" s="146">
        <v>1.625</v>
      </c>
    </row>
    <row r="87" spans="1:3" x14ac:dyDescent="0.3">
      <c r="A87" s="145">
        <v>1984</v>
      </c>
      <c r="B87" s="145">
        <v>77.599999999999994</v>
      </c>
      <c r="C87" s="146">
        <v>1.589</v>
      </c>
    </row>
    <row r="88" spans="1:3" x14ac:dyDescent="0.3">
      <c r="A88" s="145">
        <v>1985</v>
      </c>
      <c r="B88" s="145">
        <v>77.2</v>
      </c>
      <c r="C88" s="146">
        <v>1.597</v>
      </c>
    </row>
    <row r="89" spans="1:3" x14ac:dyDescent="0.3">
      <c r="A89" s="145">
        <v>1986</v>
      </c>
      <c r="B89" s="145">
        <v>76.7</v>
      </c>
      <c r="C89" s="146">
        <v>1.6080000000000001</v>
      </c>
    </row>
    <row r="90" spans="1:3" x14ac:dyDescent="0.3">
      <c r="A90" s="145">
        <v>1987</v>
      </c>
      <c r="B90" s="145">
        <v>78.099999999999994</v>
      </c>
      <c r="C90" s="146">
        <v>1.579</v>
      </c>
    </row>
    <row r="91" spans="1:3" x14ac:dyDescent="0.3">
      <c r="A91" s="145">
        <v>1988</v>
      </c>
      <c r="B91" s="145">
        <v>79.599999999999994</v>
      </c>
      <c r="C91" s="146">
        <v>1.5489999999999999</v>
      </c>
    </row>
    <row r="92" spans="1:3" x14ac:dyDescent="0.3">
      <c r="A92" s="145">
        <v>1989</v>
      </c>
      <c r="B92" s="145">
        <v>83.8</v>
      </c>
      <c r="C92" s="146">
        <v>1.4710000000000001</v>
      </c>
    </row>
    <row r="93" spans="1:3" x14ac:dyDescent="0.3">
      <c r="A93" s="145">
        <v>1990</v>
      </c>
      <c r="B93" s="145">
        <v>86.7</v>
      </c>
      <c r="C93" s="146">
        <v>1.4219999999999999</v>
      </c>
    </row>
    <row r="94" spans="1:3" x14ac:dyDescent="0.3">
      <c r="A94" s="145">
        <v>1991</v>
      </c>
      <c r="B94" s="145">
        <v>88.9</v>
      </c>
      <c r="C94" s="146">
        <v>1.387</v>
      </c>
    </row>
    <row r="95" spans="1:3" x14ac:dyDescent="0.3">
      <c r="A95" s="145">
        <v>1992</v>
      </c>
      <c r="B95" s="145">
        <v>90.1</v>
      </c>
      <c r="C95" s="146">
        <v>1.3680000000000001</v>
      </c>
    </row>
    <row r="96" spans="1:3" x14ac:dyDescent="0.3">
      <c r="A96" s="145">
        <v>1993</v>
      </c>
      <c r="B96" s="145">
        <v>90.6</v>
      </c>
      <c r="C96" s="146">
        <v>1.361</v>
      </c>
    </row>
    <row r="97" spans="1:3" x14ac:dyDescent="0.3">
      <c r="A97" s="145">
        <v>1994</v>
      </c>
      <c r="B97" s="145">
        <v>90.9</v>
      </c>
      <c r="C97" s="146">
        <v>1.3560000000000001</v>
      </c>
    </row>
    <row r="98" spans="1:3" x14ac:dyDescent="0.3">
      <c r="A98" s="145">
        <v>1995</v>
      </c>
      <c r="B98" s="145">
        <v>91</v>
      </c>
      <c r="C98" s="146">
        <v>1.355</v>
      </c>
    </row>
    <row r="99" spans="1:3" x14ac:dyDescent="0.3">
      <c r="A99" s="145">
        <v>1996</v>
      </c>
      <c r="B99" s="145">
        <v>91.2</v>
      </c>
      <c r="C99" s="146">
        <v>1.3520000000000001</v>
      </c>
    </row>
    <row r="100" spans="1:3" x14ac:dyDescent="0.3">
      <c r="A100" s="145">
        <v>1997</v>
      </c>
      <c r="B100" s="145">
        <v>91.9</v>
      </c>
      <c r="C100" s="146">
        <v>1.3420000000000001</v>
      </c>
    </row>
    <row r="101" spans="1:3" x14ac:dyDescent="0.3">
      <c r="A101" s="145">
        <v>1998</v>
      </c>
      <c r="B101" s="145">
        <v>90.2</v>
      </c>
      <c r="C101" s="146">
        <v>1.367</v>
      </c>
    </row>
    <row r="102" spans="1:3" x14ac:dyDescent="0.3">
      <c r="A102" s="145">
        <v>1999</v>
      </c>
      <c r="B102" s="145">
        <v>89.3</v>
      </c>
      <c r="C102" s="146">
        <v>1.381</v>
      </c>
    </row>
    <row r="103" spans="1:3" x14ac:dyDescent="0.3">
      <c r="A103" s="145">
        <v>2000</v>
      </c>
      <c r="B103" s="145">
        <v>89.5</v>
      </c>
      <c r="C103" s="146">
        <v>1.3779999999999999</v>
      </c>
    </row>
    <row r="104" spans="1:3" x14ac:dyDescent="0.3">
      <c r="A104" s="145">
        <v>2001</v>
      </c>
      <c r="B104" s="145">
        <v>88</v>
      </c>
      <c r="C104" s="146">
        <v>1.401</v>
      </c>
    </row>
    <row r="105" spans="1:3" x14ac:dyDescent="0.3">
      <c r="A105" s="145">
        <v>2002</v>
      </c>
      <c r="B105" s="145">
        <v>87.1</v>
      </c>
      <c r="C105" s="146">
        <v>1.4159999999999999</v>
      </c>
    </row>
    <row r="106" spans="1:3" x14ac:dyDescent="0.3">
      <c r="A106" s="145">
        <v>2003</v>
      </c>
      <c r="B106" s="145">
        <v>87.6</v>
      </c>
      <c r="C106" s="146">
        <v>1.4079999999999999</v>
      </c>
    </row>
    <row r="107" spans="1:3" x14ac:dyDescent="0.3">
      <c r="A107" s="145">
        <v>2004</v>
      </c>
      <c r="B107" s="145">
        <v>88.6</v>
      </c>
      <c r="C107" s="146">
        <v>1.3919999999999999</v>
      </c>
    </row>
    <row r="108" spans="1:3" x14ac:dyDescent="0.3">
      <c r="A108" s="145">
        <v>2005</v>
      </c>
      <c r="B108" s="145">
        <v>89.7</v>
      </c>
      <c r="C108" s="146">
        <v>1.375</v>
      </c>
    </row>
    <row r="109" spans="1:3" x14ac:dyDescent="0.3">
      <c r="A109" s="145">
        <v>2006</v>
      </c>
      <c r="B109" s="145">
        <v>91.5</v>
      </c>
      <c r="C109" s="146">
        <v>1.3480000000000001</v>
      </c>
    </row>
    <row r="110" spans="1:3" x14ac:dyDescent="0.3">
      <c r="A110" s="145">
        <v>2007</v>
      </c>
      <c r="B110" s="145">
        <v>93.8</v>
      </c>
      <c r="C110" s="146">
        <v>1.3140000000000001</v>
      </c>
    </row>
    <row r="111" spans="1:3" x14ac:dyDescent="0.3">
      <c r="A111" s="145">
        <v>2008</v>
      </c>
      <c r="B111" s="145">
        <v>96.8</v>
      </c>
      <c r="C111" s="146">
        <v>1.274</v>
      </c>
    </row>
    <row r="112" spans="1:3" x14ac:dyDescent="0.3">
      <c r="A112" s="145">
        <v>2009</v>
      </c>
      <c r="B112" s="145">
        <v>93.4</v>
      </c>
      <c r="C112" s="146">
        <v>1.32</v>
      </c>
    </row>
    <row r="113" spans="1:3" x14ac:dyDescent="0.3">
      <c r="A113" s="145">
        <v>2010</v>
      </c>
      <c r="B113" s="145">
        <v>93.5</v>
      </c>
      <c r="C113" s="146">
        <v>1.319</v>
      </c>
    </row>
    <row r="114" spans="1:3" x14ac:dyDescent="0.3">
      <c r="A114" s="145">
        <v>2011</v>
      </c>
      <c r="B114" s="145">
        <v>94.7</v>
      </c>
      <c r="C114" s="146">
        <v>1.302</v>
      </c>
    </row>
    <row r="115" spans="1:3" x14ac:dyDescent="0.3">
      <c r="A115" s="145">
        <v>2012</v>
      </c>
      <c r="B115" s="145">
        <v>94.1</v>
      </c>
      <c r="C115" s="146">
        <v>1.31</v>
      </c>
    </row>
    <row r="116" spans="1:3" x14ac:dyDescent="0.3">
      <c r="A116" s="145">
        <v>2013</v>
      </c>
      <c r="B116" s="145">
        <v>96.5</v>
      </c>
      <c r="C116" s="146">
        <v>1.278</v>
      </c>
    </row>
    <row r="117" spans="1:3" x14ac:dyDescent="0.3">
      <c r="A117" s="145">
        <v>2014</v>
      </c>
      <c r="B117" s="145">
        <v>99.8</v>
      </c>
      <c r="C117" s="146">
        <v>1.2350000000000001</v>
      </c>
    </row>
    <row r="118" spans="1:3" x14ac:dyDescent="0.3">
      <c r="A118" s="145">
        <v>2015</v>
      </c>
      <c r="B118" s="145">
        <v>100</v>
      </c>
      <c r="C118" s="146">
        <v>1.2330000000000001</v>
      </c>
    </row>
    <row r="119" spans="1:3" x14ac:dyDescent="0.3">
      <c r="A119" s="145">
        <v>2016</v>
      </c>
      <c r="B119" s="145">
        <v>100.3</v>
      </c>
      <c r="C119" s="146">
        <v>1.2290000000000001</v>
      </c>
    </row>
    <row r="120" spans="1:3" x14ac:dyDescent="0.3">
      <c r="A120" s="145">
        <v>2017</v>
      </c>
      <c r="B120" s="145">
        <v>102.2</v>
      </c>
      <c r="C120" s="146">
        <v>1.206</v>
      </c>
    </row>
    <row r="121" spans="1:3" x14ac:dyDescent="0.3">
      <c r="A121" s="145">
        <v>2018</v>
      </c>
      <c r="B121" s="145">
        <v>105.5</v>
      </c>
      <c r="C121" s="146">
        <v>1.169</v>
      </c>
    </row>
    <row r="122" spans="1:3" x14ac:dyDescent="0.3">
      <c r="A122" s="145">
        <v>2019</v>
      </c>
      <c r="B122" s="145">
        <v>108</v>
      </c>
      <c r="C122" s="146">
        <v>1.1419999999999999</v>
      </c>
    </row>
    <row r="123" spans="1:3" x14ac:dyDescent="0.3">
      <c r="A123" s="145">
        <v>2020</v>
      </c>
      <c r="B123" s="145">
        <v>107.9</v>
      </c>
      <c r="C123" s="146">
        <v>1.143</v>
      </c>
    </row>
    <row r="124" spans="1:3" x14ac:dyDescent="0.3">
      <c r="A124" s="145">
        <v>2021</v>
      </c>
      <c r="B124" s="145">
        <v>113.2</v>
      </c>
      <c r="C124" s="146">
        <v>1.089</v>
      </c>
    </row>
    <row r="125" spans="1:3" x14ac:dyDescent="0.3">
      <c r="A125" s="145">
        <v>2022</v>
      </c>
      <c r="B125" s="145">
        <v>120.2</v>
      </c>
      <c r="C125" s="146">
        <v>1.026</v>
      </c>
    </row>
    <row r="126" spans="1:3" x14ac:dyDescent="0.3">
      <c r="A126" s="145">
        <v>2023</v>
      </c>
      <c r="B126" s="145">
        <v>123.3</v>
      </c>
      <c r="C126" s="146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算定シート</vt:lpstr>
      <vt:lpstr>別添（財産目録）</vt:lpstr>
      <vt:lpstr>テーブル_デフレーター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2024-03-14T02:42:57Z</dcterms:created>
  <dcterms:modified xsi:type="dcterms:W3CDTF">2025-03-07T00:09:57Z</dcterms:modified>
</cp:coreProperties>
</file>